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75" windowWidth="20055" windowHeight="7935"/>
  </bookViews>
  <sheets>
    <sheet name="School Profile" sheetId="3" r:id="rId1"/>
    <sheet name="DATA ENTRY" sheetId="14" r:id="rId2"/>
    <sheet name="DETAIL" sheetId="7" state="hidden" r:id="rId3"/>
    <sheet name="Total Received APP. statics" sheetId="9" r:id="rId4"/>
    <sheet name="Candidate Received form" sheetId="8" r:id="rId5"/>
    <sheet name="Schoolwise suchi" sheetId="25" r:id="rId6"/>
    <sheet name="subjectwise Merit list" sheetId="26" r:id="rId7"/>
    <sheet name="Final Merit List" sheetId="24" r:id="rId8"/>
    <sheet name="Letter" sheetId="27" r:id="rId9"/>
    <sheet name="Data Filter facility" sheetId="13" r:id="rId10"/>
    <sheet name="Form" sheetId="23" r:id="rId11"/>
  </sheets>
  <definedNames>
    <definedName name="_xlnm._FilterDatabase" localSheetId="9" hidden="1">'Data Filter facility'!$A$4:$U$1071</definedName>
    <definedName name="_xlnm._FilterDatabase" localSheetId="0" hidden="1">'School Profile'!$E$12:$I$18</definedName>
    <definedName name="class">'DATA ENTRY'!$CC$6:$CC$17</definedName>
    <definedName name="code">'School Profile'!$C$22:$C$37</definedName>
    <definedName name="Final_list">'subjectwise Merit list'!$BV$8:$CM$1058</definedName>
    <definedName name="First_Grade_School_Lecturer">'DATA ENTRY'!$CH$6:$CH$69</definedName>
    <definedName name="HLJ">'DATA ENTRY'!$A$6:$AD$111</definedName>
    <definedName name="letter">'Final Merit List'!$B$8:$R$358</definedName>
    <definedName name="MKPIC">INDEX('DATA ENTRY'!#REF!,MATCH(#REF!,'DATA ENTRY'!$A$6:$A$111,0))</definedName>
    <definedName name="PEEO_SCHOOL">'School Profile'!$C$22:$G$37</definedName>
    <definedName name="Pic_1">INDEX('DATA ENTRY'!#REF!,MATCH(#REF!,'DATA ENTRY'!$A$6:$A$113,0))</definedName>
    <definedName name="Pic_2">INDEX('DATA ENTRY'!#REF!,MATCH(#REF!,'DATA ENTRY'!$A$6:$A$113,0))</definedName>
    <definedName name="Pic_3">INDEX('DATA ENTRY'!#REF!,MATCH(#REF!,'DATA ENTRY'!$A$6:$A$113,0))</definedName>
    <definedName name="Pic_4">INDEX('DATA ENTRY'!#REF!,MATCH(#REF!,'DATA ENTRY'!$A$6:$A$113,0))</definedName>
    <definedName name="Pic_5">INDEX('DATA ENTRY'!#REF!,MATCH(#REF!,'DATA ENTRY'!$A$6:$A$113,0))</definedName>
    <definedName name="Pic_6">INDEX('DATA ENTRY'!#REF!,MATCH(#REF!,'DATA ENTRY'!$A$6:$A$113,0))</definedName>
    <definedName name="PICTURE">INDEX('DATA ENTRY'!AF2:AF1502,MATCH(#REF!,'DATA ENTRY'!XEQ2:XEQ1502,0))</definedName>
    <definedName name="_xlnm.Print_Area" localSheetId="4">'Candidate Received form'!$B$1:$Q$1011</definedName>
    <definedName name="_xlnm.Print_Area" localSheetId="9">'Data Filter facility'!$A$1:$U$206</definedName>
    <definedName name="_xlnm.Print_Area" localSheetId="7">'Final Merit List'!$B$1:$R$364</definedName>
    <definedName name="_xlnm.Print_Area" localSheetId="10">Form!$A$1:$F$35</definedName>
    <definedName name="_xlnm.Print_Area" localSheetId="8">Letter!$A$1:$I$31</definedName>
    <definedName name="_xlnm.Print_Area" localSheetId="5">'Schoolwise suchi'!$B$1:$R$363</definedName>
    <definedName name="_xlnm.Print_Area" localSheetId="6">'subjectwise Merit list'!$C$1:$T$364</definedName>
    <definedName name="_xlnm.Print_Titles" localSheetId="4">'Candidate Received form'!$7:$7</definedName>
    <definedName name="_xlnm.Print_Titles" localSheetId="7">'Final Merit List'!$7:$7</definedName>
    <definedName name="_xlnm.Print_Titles" localSheetId="0">'School Profile'!$11:$11</definedName>
    <definedName name="_xlnm.Print_Titles" localSheetId="5">'Schoolwise suchi'!$6:$6</definedName>
    <definedName name="_xlnm.Print_Titles" localSheetId="6">'subjectwise Merit list'!$7:$7</definedName>
    <definedName name="schoolwise">DETAIL!$DC$7:$DU$1170</definedName>
    <definedName name="selection">DETAIL!$CA$7:$CS$1170</definedName>
    <definedName name="subject">'DATA ENTRY'!$CD$6:$CD$11</definedName>
    <definedName name="subjectwise">DETAIL!$EC$7:$EV$1170</definedName>
    <definedName name="Third_Grade_L1">'DATA ENTRY'!$CE$6</definedName>
    <definedName name="yes">DETAIL!$EY$2:$EY$5</definedName>
  </definedNames>
  <calcPr calcId="124519"/>
</workbook>
</file>

<file path=xl/calcChain.xml><?xml version="1.0" encoding="utf-8"?>
<calcChain xmlns="http://schemas.openxmlformats.org/spreadsheetml/2006/main">
  <c r="CM959" i="26"/>
  <c r="CM960"/>
  <c r="CM961"/>
  <c r="CM962"/>
  <c r="O361"/>
  <c r="EP21" i="7"/>
  <c r="EP22"/>
  <c r="EP23"/>
  <c r="EP24"/>
  <c r="EP25"/>
  <c r="EP26"/>
  <c r="EP27"/>
  <c r="EP28"/>
  <c r="EP29"/>
  <c r="EP30"/>
  <c r="EP31"/>
  <c r="EP32"/>
  <c r="EP33"/>
  <c r="EP34"/>
  <c r="EP35"/>
  <c r="EP36"/>
  <c r="EP37"/>
  <c r="EP38"/>
  <c r="EP39"/>
  <c r="EP40"/>
  <c r="EP41"/>
  <c r="EP42"/>
  <c r="EP43"/>
  <c r="EP44"/>
  <c r="EP45"/>
  <c r="EP46"/>
  <c r="EP47"/>
  <c r="EP48"/>
  <c r="EP49"/>
  <c r="EP50"/>
  <c r="EP51"/>
  <c r="EP52"/>
  <c r="EP53"/>
  <c r="EP54"/>
  <c r="EP55"/>
  <c r="EP56"/>
  <c r="EP57"/>
  <c r="EP58"/>
  <c r="EP59"/>
  <c r="EP60"/>
  <c r="EP61"/>
  <c r="EP62"/>
  <c r="EP63"/>
  <c r="EP64"/>
  <c r="EP65"/>
  <c r="EP66"/>
  <c r="EP67"/>
  <c r="EP68"/>
  <c r="EP69"/>
  <c r="EP70"/>
  <c r="EP71"/>
  <c r="EP72"/>
  <c r="EP73"/>
  <c r="EP74"/>
  <c r="EP75"/>
  <c r="EP76"/>
  <c r="EP77"/>
  <c r="EP78"/>
  <c r="EP79"/>
  <c r="EP80"/>
  <c r="EP81"/>
  <c r="EP82"/>
  <c r="EP83"/>
  <c r="EP84"/>
  <c r="EP85"/>
  <c r="EP86"/>
  <c r="EP87"/>
  <c r="EP88"/>
  <c r="EP89"/>
  <c r="EP90"/>
  <c r="EP91"/>
  <c r="EP92"/>
  <c r="EP93"/>
  <c r="EP94"/>
  <c r="EP95"/>
  <c r="EP96"/>
  <c r="EP97"/>
  <c r="EP98"/>
  <c r="EP99"/>
  <c r="EP100"/>
  <c r="EP101"/>
  <c r="EP102"/>
  <c r="EP103"/>
  <c r="EP104"/>
  <c r="EP105"/>
  <c r="EP106"/>
  <c r="EP107"/>
  <c r="EP108"/>
  <c r="EP109"/>
  <c r="EP110"/>
  <c r="EP111"/>
  <c r="EP112"/>
  <c r="DO7"/>
  <c r="CM21"/>
  <c r="CM22"/>
  <c r="CM23"/>
  <c r="CM24"/>
  <c r="CM25"/>
  <c r="CM26"/>
  <c r="CM27"/>
  <c r="CM28"/>
  <c r="CM29"/>
  <c r="CM30"/>
  <c r="CM31"/>
  <c r="CM32"/>
  <c r="CM33"/>
  <c r="CM34"/>
  <c r="CM35"/>
  <c r="CM36"/>
  <c r="CM37"/>
  <c r="CM38"/>
  <c r="CM39"/>
  <c r="CM40"/>
  <c r="CM41"/>
  <c r="CM42"/>
  <c r="CM43"/>
  <c r="CM44"/>
  <c r="CM45"/>
  <c r="CM46"/>
  <c r="CM47"/>
  <c r="CM48"/>
  <c r="CM49"/>
  <c r="CM50"/>
  <c r="CM51"/>
  <c r="CM52"/>
  <c r="CM53"/>
  <c r="CM54"/>
  <c r="CM55"/>
  <c r="CM56"/>
  <c r="CM57"/>
  <c r="CM58"/>
  <c r="CM59"/>
  <c r="CM60"/>
  <c r="CM61"/>
  <c r="CM62"/>
  <c r="CM63"/>
  <c r="CM64"/>
  <c r="CM65"/>
  <c r="CM66"/>
  <c r="CM67"/>
  <c r="CM68"/>
  <c r="CM69"/>
  <c r="CM70"/>
  <c r="CM71"/>
  <c r="CM72"/>
  <c r="CM73"/>
  <c r="CM74"/>
  <c r="CM75"/>
  <c r="CM76"/>
  <c r="CM77"/>
  <c r="CM78"/>
  <c r="CM79"/>
  <c r="CM80"/>
  <c r="CM81"/>
  <c r="CM82"/>
  <c r="CM83"/>
  <c r="CM84"/>
  <c r="CM85"/>
  <c r="CM86"/>
  <c r="CM87"/>
  <c r="CM88"/>
  <c r="CM89"/>
  <c r="CM90"/>
  <c r="CM91"/>
  <c r="CM92"/>
  <c r="CM93"/>
  <c r="CM94"/>
  <c r="CM95"/>
  <c r="CM96"/>
  <c r="CM97"/>
  <c r="CM98"/>
  <c r="CM99"/>
  <c r="CM100"/>
  <c r="CM101"/>
  <c r="CM102"/>
  <c r="CM103"/>
  <c r="CM104"/>
  <c r="CM105"/>
  <c r="CM106"/>
  <c r="CM107"/>
  <c r="CM108"/>
  <c r="CM109"/>
  <c r="CM110"/>
  <c r="CM111"/>
  <c r="CM112"/>
  <c r="DO21"/>
  <c r="DO22"/>
  <c r="DO23"/>
  <c r="DO24"/>
  <c r="DO25"/>
  <c r="DO26"/>
  <c r="DO27"/>
  <c r="DO28"/>
  <c r="DO29"/>
  <c r="DO30"/>
  <c r="DO31"/>
  <c r="DO32"/>
  <c r="DO33"/>
  <c r="DO34"/>
  <c r="DO35"/>
  <c r="DO36"/>
  <c r="DO37"/>
  <c r="DO38"/>
  <c r="DO39"/>
  <c r="DO40"/>
  <c r="DO41"/>
  <c r="DO42"/>
  <c r="DO43"/>
  <c r="DO44"/>
  <c r="DO45"/>
  <c r="DO46"/>
  <c r="DO47"/>
  <c r="DO48"/>
  <c r="DO49"/>
  <c r="DO50"/>
  <c r="DO51"/>
  <c r="DO52"/>
  <c r="DO53"/>
  <c r="DO54"/>
  <c r="DO55"/>
  <c r="DO56"/>
  <c r="DO57"/>
  <c r="DO58"/>
  <c r="DO59"/>
  <c r="DO60"/>
  <c r="DO61"/>
  <c r="DO62"/>
  <c r="DO63"/>
  <c r="DO64"/>
  <c r="DO65"/>
  <c r="DO66"/>
  <c r="DO67"/>
  <c r="DO68"/>
  <c r="DO69"/>
  <c r="DO70"/>
  <c r="DO71"/>
  <c r="DO72"/>
  <c r="DO73"/>
  <c r="DO74"/>
  <c r="DO75"/>
  <c r="DO76"/>
  <c r="DO77"/>
  <c r="DO78"/>
  <c r="DO79"/>
  <c r="DO80"/>
  <c r="DO81"/>
  <c r="DO82"/>
  <c r="DO83"/>
  <c r="DO84"/>
  <c r="DO85"/>
  <c r="DO86"/>
  <c r="DO87"/>
  <c r="DO88"/>
  <c r="DO89"/>
  <c r="DO90"/>
  <c r="DO91"/>
  <c r="DO92"/>
  <c r="DO93"/>
  <c r="DO94"/>
  <c r="DO95"/>
  <c r="DO96"/>
  <c r="DO97"/>
  <c r="DO98"/>
  <c r="DO99"/>
  <c r="DO100"/>
  <c r="DO101"/>
  <c r="DO102"/>
  <c r="DO103"/>
  <c r="DO104"/>
  <c r="DO105"/>
  <c r="DO106"/>
  <c r="DO107"/>
  <c r="DO108"/>
  <c r="DO109"/>
  <c r="DO110"/>
  <c r="DO111"/>
  <c r="DO112"/>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CJ2" l="1"/>
  <c r="CL2" s="1"/>
  <c r="CF4"/>
  <c r="CH4"/>
  <c r="P5" i="24"/>
  <c r="CE4" i="7" l="1"/>
  <c r="CD7" l="1"/>
  <c r="CM11"/>
  <c r="CM15"/>
  <c r="CM19"/>
  <c r="CM10"/>
  <c r="CM14"/>
  <c r="CM18"/>
  <c r="CJ7"/>
  <c r="CM9"/>
  <c r="CM13"/>
  <c r="CM17"/>
  <c r="CM7"/>
  <c r="CM8"/>
  <c r="CM12"/>
  <c r="CM16"/>
  <c r="CM20"/>
  <c r="B6" i="13"/>
  <c r="C6"/>
  <c r="E6"/>
  <c r="F6"/>
  <c r="G6"/>
  <c r="H6"/>
  <c r="I6"/>
  <c r="J6"/>
  <c r="K6"/>
  <c r="L6"/>
  <c r="M6"/>
  <c r="N6"/>
  <c r="P6"/>
  <c r="Q6"/>
  <c r="R6"/>
  <c r="S6"/>
  <c r="T6"/>
  <c r="B7"/>
  <c r="C7"/>
  <c r="E7"/>
  <c r="F7"/>
  <c r="G7"/>
  <c r="H7"/>
  <c r="I7"/>
  <c r="J7"/>
  <c r="K7"/>
  <c r="L7"/>
  <c r="M7"/>
  <c r="N7"/>
  <c r="P7"/>
  <c r="Q7"/>
  <c r="R7"/>
  <c r="S7"/>
  <c r="T7"/>
  <c r="B8"/>
  <c r="C8"/>
  <c r="E8"/>
  <c r="F8"/>
  <c r="G8"/>
  <c r="H8"/>
  <c r="I8"/>
  <c r="J8"/>
  <c r="K8"/>
  <c r="L8"/>
  <c r="M8"/>
  <c r="N8"/>
  <c r="P8"/>
  <c r="Q8"/>
  <c r="R8"/>
  <c r="S8"/>
  <c r="T8"/>
  <c r="B9"/>
  <c r="C9"/>
  <c r="E9"/>
  <c r="F9"/>
  <c r="G9"/>
  <c r="H9"/>
  <c r="I9"/>
  <c r="J9"/>
  <c r="K9"/>
  <c r="L9"/>
  <c r="M9"/>
  <c r="N9"/>
  <c r="P9"/>
  <c r="Q9"/>
  <c r="R9"/>
  <c r="S9"/>
  <c r="T9"/>
  <c r="B10"/>
  <c r="C10"/>
  <c r="E10"/>
  <c r="F10"/>
  <c r="G10"/>
  <c r="H10"/>
  <c r="I10"/>
  <c r="J10"/>
  <c r="K10"/>
  <c r="L10"/>
  <c r="M10"/>
  <c r="N10"/>
  <c r="P10"/>
  <c r="Q10"/>
  <c r="R10"/>
  <c r="S10"/>
  <c r="T10"/>
  <c r="B11"/>
  <c r="C11"/>
  <c r="E11"/>
  <c r="F11"/>
  <c r="G11"/>
  <c r="H11"/>
  <c r="I11"/>
  <c r="J11"/>
  <c r="K11"/>
  <c r="L11"/>
  <c r="M11"/>
  <c r="N11"/>
  <c r="P11"/>
  <c r="Q11"/>
  <c r="R11"/>
  <c r="S11"/>
  <c r="T11"/>
  <c r="B12"/>
  <c r="C12"/>
  <c r="E12"/>
  <c r="F12"/>
  <c r="G12"/>
  <c r="H12"/>
  <c r="I12"/>
  <c r="J12"/>
  <c r="O12" s="1"/>
  <c r="K12"/>
  <c r="L12"/>
  <c r="M12"/>
  <c r="N12"/>
  <c r="P12"/>
  <c r="Q12"/>
  <c r="R12"/>
  <c r="S12"/>
  <c r="T12"/>
  <c r="B13"/>
  <c r="C13"/>
  <c r="E13"/>
  <c r="F13"/>
  <c r="G13"/>
  <c r="H13"/>
  <c r="I13"/>
  <c r="J13"/>
  <c r="K13"/>
  <c r="L13"/>
  <c r="M13"/>
  <c r="N13"/>
  <c r="P13"/>
  <c r="Q13"/>
  <c r="R13"/>
  <c r="S13"/>
  <c r="T13"/>
  <c r="B14"/>
  <c r="C14"/>
  <c r="E14"/>
  <c r="F14"/>
  <c r="G14"/>
  <c r="H14"/>
  <c r="I14"/>
  <c r="J14"/>
  <c r="K14"/>
  <c r="L14"/>
  <c r="M14"/>
  <c r="N14"/>
  <c r="P14"/>
  <c r="Q14"/>
  <c r="R14"/>
  <c r="S14"/>
  <c r="T14"/>
  <c r="B15"/>
  <c r="C15"/>
  <c r="E15"/>
  <c r="F15"/>
  <c r="G15"/>
  <c r="H15"/>
  <c r="I15"/>
  <c r="J15"/>
  <c r="O15" s="1"/>
  <c r="K15"/>
  <c r="L15"/>
  <c r="M15"/>
  <c r="N15"/>
  <c r="P15"/>
  <c r="Q15"/>
  <c r="R15"/>
  <c r="S15"/>
  <c r="T15"/>
  <c r="B16"/>
  <c r="C16"/>
  <c r="E16"/>
  <c r="F16"/>
  <c r="G16"/>
  <c r="H16"/>
  <c r="I16"/>
  <c r="J16"/>
  <c r="O16" s="1"/>
  <c r="K16"/>
  <c r="L16"/>
  <c r="M16"/>
  <c r="N16"/>
  <c r="P16"/>
  <c r="Q16"/>
  <c r="R16"/>
  <c r="S16"/>
  <c r="T16"/>
  <c r="B17"/>
  <c r="C17"/>
  <c r="E17"/>
  <c r="F17"/>
  <c r="G17"/>
  <c r="H17"/>
  <c r="I17"/>
  <c r="J17"/>
  <c r="K17"/>
  <c r="L17"/>
  <c r="M17"/>
  <c r="N17"/>
  <c r="P17"/>
  <c r="Q17"/>
  <c r="R17"/>
  <c r="S17"/>
  <c r="T17"/>
  <c r="B18"/>
  <c r="C18"/>
  <c r="E18"/>
  <c r="F18"/>
  <c r="G18"/>
  <c r="H18"/>
  <c r="I18"/>
  <c r="J18"/>
  <c r="K18"/>
  <c r="L18"/>
  <c r="M18"/>
  <c r="N18"/>
  <c r="P18"/>
  <c r="Q18"/>
  <c r="R18"/>
  <c r="S18"/>
  <c r="T18"/>
  <c r="B19"/>
  <c r="C19"/>
  <c r="E19"/>
  <c r="F19"/>
  <c r="G19"/>
  <c r="H19"/>
  <c r="I19"/>
  <c r="J19"/>
  <c r="O19" s="1"/>
  <c r="U19" s="1"/>
  <c r="K19"/>
  <c r="L19"/>
  <c r="M19"/>
  <c r="N19"/>
  <c r="P19"/>
  <c r="Q19"/>
  <c r="R19"/>
  <c r="S19"/>
  <c r="T19"/>
  <c r="B20"/>
  <c r="C20"/>
  <c r="E20"/>
  <c r="F20"/>
  <c r="G20"/>
  <c r="H20"/>
  <c r="I20"/>
  <c r="J20"/>
  <c r="O20" s="1"/>
  <c r="U20" s="1"/>
  <c r="K20"/>
  <c r="L20"/>
  <c r="M20"/>
  <c r="N20"/>
  <c r="P20"/>
  <c r="Q20"/>
  <c r="R20"/>
  <c r="S20"/>
  <c r="T20"/>
  <c r="B21"/>
  <c r="C21"/>
  <c r="E21"/>
  <c r="F21"/>
  <c r="G21"/>
  <c r="H21"/>
  <c r="I21"/>
  <c r="J21"/>
  <c r="O21" s="1"/>
  <c r="U21" s="1"/>
  <c r="K21"/>
  <c r="L21"/>
  <c r="M21"/>
  <c r="N21"/>
  <c r="P21"/>
  <c r="Q21"/>
  <c r="R21"/>
  <c r="S21"/>
  <c r="T21"/>
  <c r="B22"/>
  <c r="C22"/>
  <c r="E22"/>
  <c r="F22"/>
  <c r="G22"/>
  <c r="H22"/>
  <c r="I22"/>
  <c r="J22"/>
  <c r="O22" s="1"/>
  <c r="U22" s="1"/>
  <c r="K22"/>
  <c r="L22"/>
  <c r="M22"/>
  <c r="N22"/>
  <c r="P22"/>
  <c r="Q22"/>
  <c r="R22"/>
  <c r="S22"/>
  <c r="T22"/>
  <c r="B23"/>
  <c r="C23"/>
  <c r="E23"/>
  <c r="F23"/>
  <c r="G23"/>
  <c r="H23"/>
  <c r="I23"/>
  <c r="J23"/>
  <c r="O23" s="1"/>
  <c r="U23" s="1"/>
  <c r="K23"/>
  <c r="L23"/>
  <c r="M23"/>
  <c r="N23"/>
  <c r="P23"/>
  <c r="Q23"/>
  <c r="R23"/>
  <c r="S23"/>
  <c r="T23"/>
  <c r="B24"/>
  <c r="C24"/>
  <c r="E24"/>
  <c r="F24"/>
  <c r="G24"/>
  <c r="H24"/>
  <c r="I24"/>
  <c r="J24"/>
  <c r="O24" s="1"/>
  <c r="U24" s="1"/>
  <c r="K24"/>
  <c r="L24"/>
  <c r="M24"/>
  <c r="N24"/>
  <c r="P24"/>
  <c r="Q24"/>
  <c r="R24"/>
  <c r="S24"/>
  <c r="T24"/>
  <c r="B25"/>
  <c r="C25"/>
  <c r="E25"/>
  <c r="F25"/>
  <c r="G25"/>
  <c r="H25"/>
  <c r="I25"/>
  <c r="J25"/>
  <c r="O25" s="1"/>
  <c r="U25" s="1"/>
  <c r="K25"/>
  <c r="L25"/>
  <c r="M25"/>
  <c r="N25"/>
  <c r="P25"/>
  <c r="Q25"/>
  <c r="R25"/>
  <c r="S25"/>
  <c r="T25"/>
  <c r="B26"/>
  <c r="C26"/>
  <c r="E26"/>
  <c r="F26"/>
  <c r="G26"/>
  <c r="H26"/>
  <c r="I26"/>
  <c r="J26"/>
  <c r="O26" s="1"/>
  <c r="U26" s="1"/>
  <c r="K26"/>
  <c r="L26"/>
  <c r="M26"/>
  <c r="N26"/>
  <c r="P26"/>
  <c r="Q26"/>
  <c r="R26"/>
  <c r="S26"/>
  <c r="T26"/>
  <c r="B27"/>
  <c r="C27"/>
  <c r="E27"/>
  <c r="F27"/>
  <c r="G27"/>
  <c r="H27"/>
  <c r="I27"/>
  <c r="J27"/>
  <c r="O27" s="1"/>
  <c r="U27" s="1"/>
  <c r="K27"/>
  <c r="L27"/>
  <c r="M27"/>
  <c r="N27"/>
  <c r="P27"/>
  <c r="Q27"/>
  <c r="R27"/>
  <c r="S27"/>
  <c r="T27"/>
  <c r="B28"/>
  <c r="C28"/>
  <c r="E28"/>
  <c r="F28"/>
  <c r="G28"/>
  <c r="H28"/>
  <c r="I28"/>
  <c r="J28"/>
  <c r="O28" s="1"/>
  <c r="U28" s="1"/>
  <c r="K28"/>
  <c r="L28"/>
  <c r="M28"/>
  <c r="N28"/>
  <c r="P28"/>
  <c r="Q28"/>
  <c r="R28"/>
  <c r="S28"/>
  <c r="T28"/>
  <c r="B29"/>
  <c r="C29"/>
  <c r="E29"/>
  <c r="F29"/>
  <c r="G29"/>
  <c r="H29"/>
  <c r="I29"/>
  <c r="J29"/>
  <c r="O29" s="1"/>
  <c r="U29" s="1"/>
  <c r="K29"/>
  <c r="L29"/>
  <c r="M29"/>
  <c r="N29"/>
  <c r="P29"/>
  <c r="Q29"/>
  <c r="R29"/>
  <c r="S29"/>
  <c r="T29"/>
  <c r="B30"/>
  <c r="C30"/>
  <c r="E30"/>
  <c r="F30"/>
  <c r="G30"/>
  <c r="H30"/>
  <c r="I30"/>
  <c r="J30"/>
  <c r="O30" s="1"/>
  <c r="U30" s="1"/>
  <c r="K30"/>
  <c r="L30"/>
  <c r="M30"/>
  <c r="N30"/>
  <c r="P30"/>
  <c r="Q30"/>
  <c r="R30"/>
  <c r="S30"/>
  <c r="T30"/>
  <c r="B31"/>
  <c r="C31"/>
  <c r="E31"/>
  <c r="F31"/>
  <c r="G31"/>
  <c r="H31"/>
  <c r="I31"/>
  <c r="J31"/>
  <c r="O31" s="1"/>
  <c r="U31" s="1"/>
  <c r="K31"/>
  <c r="L31"/>
  <c r="M31"/>
  <c r="N31"/>
  <c r="P31"/>
  <c r="Q31"/>
  <c r="R31"/>
  <c r="S31"/>
  <c r="T31"/>
  <c r="B32"/>
  <c r="C32"/>
  <c r="E32"/>
  <c r="F32"/>
  <c r="G32"/>
  <c r="H32"/>
  <c r="I32"/>
  <c r="J32"/>
  <c r="O32" s="1"/>
  <c r="U32" s="1"/>
  <c r="K32"/>
  <c r="L32"/>
  <c r="M32"/>
  <c r="N32"/>
  <c r="P32"/>
  <c r="Q32"/>
  <c r="R32"/>
  <c r="S32"/>
  <c r="T32"/>
  <c r="B33"/>
  <c r="C33"/>
  <c r="E33"/>
  <c r="F33"/>
  <c r="G33"/>
  <c r="H33"/>
  <c r="I33"/>
  <c r="J33"/>
  <c r="O33" s="1"/>
  <c r="U33" s="1"/>
  <c r="K33"/>
  <c r="L33"/>
  <c r="M33"/>
  <c r="N33"/>
  <c r="P33"/>
  <c r="Q33"/>
  <c r="R33"/>
  <c r="S33"/>
  <c r="T33"/>
  <c r="B34"/>
  <c r="C34"/>
  <c r="E34"/>
  <c r="F34"/>
  <c r="G34"/>
  <c r="H34"/>
  <c r="I34"/>
  <c r="J34"/>
  <c r="O34" s="1"/>
  <c r="U34" s="1"/>
  <c r="K34"/>
  <c r="L34"/>
  <c r="M34"/>
  <c r="N34"/>
  <c r="P34"/>
  <c r="Q34"/>
  <c r="R34"/>
  <c r="S34"/>
  <c r="T34"/>
  <c r="B35"/>
  <c r="C35"/>
  <c r="E35"/>
  <c r="F35"/>
  <c r="G35"/>
  <c r="H35"/>
  <c r="I35"/>
  <c r="J35"/>
  <c r="O35" s="1"/>
  <c r="U35" s="1"/>
  <c r="K35"/>
  <c r="L35"/>
  <c r="M35"/>
  <c r="N35"/>
  <c r="P35"/>
  <c r="Q35"/>
  <c r="R35"/>
  <c r="S35"/>
  <c r="T35"/>
  <c r="B36"/>
  <c r="C36"/>
  <c r="E36"/>
  <c r="F36"/>
  <c r="G36"/>
  <c r="H36"/>
  <c r="I36"/>
  <c r="J36"/>
  <c r="O36" s="1"/>
  <c r="U36" s="1"/>
  <c r="K36"/>
  <c r="L36"/>
  <c r="M36"/>
  <c r="N36"/>
  <c r="P36"/>
  <c r="Q36"/>
  <c r="R36"/>
  <c r="S36"/>
  <c r="T36"/>
  <c r="B37"/>
  <c r="C37"/>
  <c r="E37"/>
  <c r="F37"/>
  <c r="G37"/>
  <c r="H37"/>
  <c r="I37"/>
  <c r="J37"/>
  <c r="O37" s="1"/>
  <c r="U37" s="1"/>
  <c r="K37"/>
  <c r="L37"/>
  <c r="M37"/>
  <c r="N37"/>
  <c r="P37"/>
  <c r="Q37"/>
  <c r="R37"/>
  <c r="S37"/>
  <c r="T37"/>
  <c r="B38"/>
  <c r="C38"/>
  <c r="E38"/>
  <c r="F38"/>
  <c r="G38"/>
  <c r="H38"/>
  <c r="I38"/>
  <c r="J38"/>
  <c r="O38" s="1"/>
  <c r="U38" s="1"/>
  <c r="K38"/>
  <c r="L38"/>
  <c r="M38"/>
  <c r="N38"/>
  <c r="P38"/>
  <c r="Q38"/>
  <c r="R38"/>
  <c r="S38"/>
  <c r="T38"/>
  <c r="B39"/>
  <c r="C39"/>
  <c r="E39"/>
  <c r="F39"/>
  <c r="G39"/>
  <c r="H39"/>
  <c r="I39"/>
  <c r="J39"/>
  <c r="O39" s="1"/>
  <c r="U39" s="1"/>
  <c r="K39"/>
  <c r="L39"/>
  <c r="M39"/>
  <c r="N39"/>
  <c r="P39"/>
  <c r="Q39"/>
  <c r="R39"/>
  <c r="S39"/>
  <c r="T39"/>
  <c r="B40"/>
  <c r="C40"/>
  <c r="E40"/>
  <c r="F40"/>
  <c r="G40"/>
  <c r="H40"/>
  <c r="I40"/>
  <c r="J40"/>
  <c r="O40" s="1"/>
  <c r="U40" s="1"/>
  <c r="K40"/>
  <c r="L40"/>
  <c r="M40"/>
  <c r="N40"/>
  <c r="P40"/>
  <c r="Q40"/>
  <c r="R40"/>
  <c r="S40"/>
  <c r="T40"/>
  <c r="B41"/>
  <c r="C41"/>
  <c r="E41"/>
  <c r="F41"/>
  <c r="G41"/>
  <c r="H41"/>
  <c r="I41"/>
  <c r="J41"/>
  <c r="O41" s="1"/>
  <c r="U41" s="1"/>
  <c r="K41"/>
  <c r="L41"/>
  <c r="M41"/>
  <c r="N41"/>
  <c r="P41"/>
  <c r="Q41"/>
  <c r="R41"/>
  <c r="S41"/>
  <c r="T41"/>
  <c r="B42"/>
  <c r="C42"/>
  <c r="E42"/>
  <c r="F42"/>
  <c r="G42"/>
  <c r="H42"/>
  <c r="I42"/>
  <c r="J42"/>
  <c r="O42" s="1"/>
  <c r="U42" s="1"/>
  <c r="K42"/>
  <c r="L42"/>
  <c r="M42"/>
  <c r="N42"/>
  <c r="P42"/>
  <c r="Q42"/>
  <c r="R42"/>
  <c r="S42"/>
  <c r="T42"/>
  <c r="B43"/>
  <c r="C43"/>
  <c r="E43"/>
  <c r="F43"/>
  <c r="G43"/>
  <c r="H43"/>
  <c r="I43"/>
  <c r="J43"/>
  <c r="O43" s="1"/>
  <c r="U43" s="1"/>
  <c r="K43"/>
  <c r="L43"/>
  <c r="M43"/>
  <c r="N43"/>
  <c r="P43"/>
  <c r="Q43"/>
  <c r="R43"/>
  <c r="S43"/>
  <c r="T43"/>
  <c r="B44"/>
  <c r="C44"/>
  <c r="E44"/>
  <c r="F44"/>
  <c r="G44"/>
  <c r="H44"/>
  <c r="I44"/>
  <c r="J44"/>
  <c r="O44" s="1"/>
  <c r="U44" s="1"/>
  <c r="K44"/>
  <c r="L44"/>
  <c r="M44"/>
  <c r="N44"/>
  <c r="P44"/>
  <c r="Q44"/>
  <c r="R44"/>
  <c r="S44"/>
  <c r="T44"/>
  <c r="B45"/>
  <c r="C45"/>
  <c r="E45"/>
  <c r="F45"/>
  <c r="G45"/>
  <c r="H45"/>
  <c r="I45"/>
  <c r="J45"/>
  <c r="O45" s="1"/>
  <c r="U45" s="1"/>
  <c r="K45"/>
  <c r="L45"/>
  <c r="M45"/>
  <c r="N45"/>
  <c r="P45"/>
  <c r="Q45"/>
  <c r="R45"/>
  <c r="S45"/>
  <c r="T45"/>
  <c r="B46"/>
  <c r="C46"/>
  <c r="E46"/>
  <c r="F46"/>
  <c r="G46"/>
  <c r="H46"/>
  <c r="I46"/>
  <c r="J46"/>
  <c r="O46" s="1"/>
  <c r="U46" s="1"/>
  <c r="K46"/>
  <c r="L46"/>
  <c r="M46"/>
  <c r="N46"/>
  <c r="P46"/>
  <c r="Q46"/>
  <c r="R46"/>
  <c r="S46"/>
  <c r="T46"/>
  <c r="B47"/>
  <c r="C47"/>
  <c r="E47"/>
  <c r="F47"/>
  <c r="G47"/>
  <c r="H47"/>
  <c r="I47"/>
  <c r="J47"/>
  <c r="O47" s="1"/>
  <c r="U47" s="1"/>
  <c r="K47"/>
  <c r="L47"/>
  <c r="M47"/>
  <c r="N47"/>
  <c r="P47"/>
  <c r="Q47"/>
  <c r="R47"/>
  <c r="S47"/>
  <c r="T47"/>
  <c r="B48"/>
  <c r="C48"/>
  <c r="E48"/>
  <c r="F48"/>
  <c r="G48"/>
  <c r="H48"/>
  <c r="I48"/>
  <c r="J48"/>
  <c r="O48" s="1"/>
  <c r="U48" s="1"/>
  <c r="K48"/>
  <c r="L48"/>
  <c r="M48"/>
  <c r="N48"/>
  <c r="P48"/>
  <c r="Q48"/>
  <c r="R48"/>
  <c r="S48"/>
  <c r="T48"/>
  <c r="B49"/>
  <c r="C49"/>
  <c r="E49"/>
  <c r="F49"/>
  <c r="G49"/>
  <c r="H49"/>
  <c r="I49"/>
  <c r="J49"/>
  <c r="O49" s="1"/>
  <c r="U49" s="1"/>
  <c r="K49"/>
  <c r="L49"/>
  <c r="M49"/>
  <c r="N49"/>
  <c r="P49"/>
  <c r="Q49"/>
  <c r="R49"/>
  <c r="S49"/>
  <c r="T49"/>
  <c r="B50"/>
  <c r="C50"/>
  <c r="E50"/>
  <c r="F50"/>
  <c r="G50"/>
  <c r="H50"/>
  <c r="I50"/>
  <c r="J50"/>
  <c r="O50" s="1"/>
  <c r="U50" s="1"/>
  <c r="K50"/>
  <c r="L50"/>
  <c r="M50"/>
  <c r="N50"/>
  <c r="P50"/>
  <c r="Q50"/>
  <c r="R50"/>
  <c r="S50"/>
  <c r="T50"/>
  <c r="B51"/>
  <c r="C51"/>
  <c r="E51"/>
  <c r="F51"/>
  <c r="G51"/>
  <c r="H51"/>
  <c r="I51"/>
  <c r="J51"/>
  <c r="O51" s="1"/>
  <c r="U51" s="1"/>
  <c r="K51"/>
  <c r="L51"/>
  <c r="M51"/>
  <c r="N51"/>
  <c r="P51"/>
  <c r="Q51"/>
  <c r="R51"/>
  <c r="S51"/>
  <c r="T51"/>
  <c r="B52"/>
  <c r="C52"/>
  <c r="E52"/>
  <c r="F52"/>
  <c r="G52"/>
  <c r="H52"/>
  <c r="I52"/>
  <c r="J52"/>
  <c r="O52" s="1"/>
  <c r="U52" s="1"/>
  <c r="K52"/>
  <c r="L52"/>
  <c r="M52"/>
  <c r="N52"/>
  <c r="P52"/>
  <c r="Q52"/>
  <c r="R52"/>
  <c r="S52"/>
  <c r="T52"/>
  <c r="B53"/>
  <c r="C53"/>
  <c r="E53"/>
  <c r="F53"/>
  <c r="G53"/>
  <c r="H53"/>
  <c r="I53"/>
  <c r="J53"/>
  <c r="O53" s="1"/>
  <c r="U53" s="1"/>
  <c r="K53"/>
  <c r="L53"/>
  <c r="M53"/>
  <c r="N53"/>
  <c r="P53"/>
  <c r="Q53"/>
  <c r="R53"/>
  <c r="S53"/>
  <c r="T53"/>
  <c r="B54"/>
  <c r="C54"/>
  <c r="E54"/>
  <c r="F54"/>
  <c r="G54"/>
  <c r="H54"/>
  <c r="I54"/>
  <c r="J54"/>
  <c r="O54" s="1"/>
  <c r="U54" s="1"/>
  <c r="K54"/>
  <c r="L54"/>
  <c r="M54"/>
  <c r="N54"/>
  <c r="P54"/>
  <c r="Q54"/>
  <c r="R54"/>
  <c r="S54"/>
  <c r="T54"/>
  <c r="B55"/>
  <c r="C55"/>
  <c r="E55"/>
  <c r="F55"/>
  <c r="G55"/>
  <c r="H55"/>
  <c r="I55"/>
  <c r="J55"/>
  <c r="O55" s="1"/>
  <c r="U55" s="1"/>
  <c r="K55"/>
  <c r="L55"/>
  <c r="M55"/>
  <c r="N55"/>
  <c r="P55"/>
  <c r="Q55"/>
  <c r="R55"/>
  <c r="S55"/>
  <c r="T55"/>
  <c r="B56"/>
  <c r="C56"/>
  <c r="E56"/>
  <c r="F56"/>
  <c r="G56"/>
  <c r="H56"/>
  <c r="I56"/>
  <c r="J56"/>
  <c r="O56" s="1"/>
  <c r="U56" s="1"/>
  <c r="K56"/>
  <c r="L56"/>
  <c r="M56"/>
  <c r="N56"/>
  <c r="P56"/>
  <c r="Q56"/>
  <c r="R56"/>
  <c r="S56"/>
  <c r="T56"/>
  <c r="B57"/>
  <c r="C57"/>
  <c r="E57"/>
  <c r="F57"/>
  <c r="G57"/>
  <c r="H57"/>
  <c r="I57"/>
  <c r="J57"/>
  <c r="O57" s="1"/>
  <c r="U57" s="1"/>
  <c r="K57"/>
  <c r="L57"/>
  <c r="M57"/>
  <c r="N57"/>
  <c r="P57"/>
  <c r="Q57"/>
  <c r="R57"/>
  <c r="S57"/>
  <c r="T57"/>
  <c r="B58"/>
  <c r="C58"/>
  <c r="E58"/>
  <c r="F58"/>
  <c r="G58"/>
  <c r="H58"/>
  <c r="I58"/>
  <c r="J58"/>
  <c r="O58" s="1"/>
  <c r="U58" s="1"/>
  <c r="K58"/>
  <c r="L58"/>
  <c r="M58"/>
  <c r="N58"/>
  <c r="P58"/>
  <c r="Q58"/>
  <c r="R58"/>
  <c r="S58"/>
  <c r="T58"/>
  <c r="B59"/>
  <c r="C59"/>
  <c r="E59"/>
  <c r="F59"/>
  <c r="G59"/>
  <c r="H59"/>
  <c r="I59"/>
  <c r="J59"/>
  <c r="O59" s="1"/>
  <c r="U59" s="1"/>
  <c r="K59"/>
  <c r="L59"/>
  <c r="M59"/>
  <c r="N59"/>
  <c r="P59"/>
  <c r="Q59"/>
  <c r="R59"/>
  <c r="S59"/>
  <c r="T59"/>
  <c r="B60"/>
  <c r="C60"/>
  <c r="E60"/>
  <c r="F60"/>
  <c r="G60"/>
  <c r="H60"/>
  <c r="I60"/>
  <c r="J60"/>
  <c r="O60" s="1"/>
  <c r="U60" s="1"/>
  <c r="K60"/>
  <c r="L60"/>
  <c r="M60"/>
  <c r="N60"/>
  <c r="P60"/>
  <c r="Q60"/>
  <c r="R60"/>
  <c r="S60"/>
  <c r="T60"/>
  <c r="B61"/>
  <c r="C61"/>
  <c r="E61"/>
  <c r="F61"/>
  <c r="G61"/>
  <c r="H61"/>
  <c r="I61"/>
  <c r="J61"/>
  <c r="O61" s="1"/>
  <c r="U61" s="1"/>
  <c r="K61"/>
  <c r="L61"/>
  <c r="M61"/>
  <c r="N61"/>
  <c r="P61"/>
  <c r="Q61"/>
  <c r="R61"/>
  <c r="S61"/>
  <c r="T61"/>
  <c r="B62"/>
  <c r="C62"/>
  <c r="E62"/>
  <c r="F62"/>
  <c r="G62"/>
  <c r="H62"/>
  <c r="I62"/>
  <c r="J62"/>
  <c r="O62" s="1"/>
  <c r="U62" s="1"/>
  <c r="K62"/>
  <c r="L62"/>
  <c r="M62"/>
  <c r="N62"/>
  <c r="P62"/>
  <c r="Q62"/>
  <c r="R62"/>
  <c r="S62"/>
  <c r="T62"/>
  <c r="B63"/>
  <c r="C63"/>
  <c r="E63"/>
  <c r="F63"/>
  <c r="G63"/>
  <c r="H63"/>
  <c r="I63"/>
  <c r="J63"/>
  <c r="O63" s="1"/>
  <c r="U63" s="1"/>
  <c r="K63"/>
  <c r="L63"/>
  <c r="M63"/>
  <c r="N63"/>
  <c r="P63"/>
  <c r="Q63"/>
  <c r="R63"/>
  <c r="S63"/>
  <c r="T63"/>
  <c r="B64"/>
  <c r="C64"/>
  <c r="E64"/>
  <c r="F64"/>
  <c r="G64"/>
  <c r="H64"/>
  <c r="I64"/>
  <c r="J64"/>
  <c r="O64" s="1"/>
  <c r="U64" s="1"/>
  <c r="K64"/>
  <c r="L64"/>
  <c r="M64"/>
  <c r="N64"/>
  <c r="P64"/>
  <c r="Q64"/>
  <c r="R64"/>
  <c r="S64"/>
  <c r="T64"/>
  <c r="B65"/>
  <c r="C65"/>
  <c r="E65"/>
  <c r="F65"/>
  <c r="G65"/>
  <c r="H65"/>
  <c r="I65"/>
  <c r="J65"/>
  <c r="O65" s="1"/>
  <c r="U65" s="1"/>
  <c r="K65"/>
  <c r="L65"/>
  <c r="M65"/>
  <c r="N65"/>
  <c r="P65"/>
  <c r="Q65"/>
  <c r="R65"/>
  <c r="S65"/>
  <c r="T65"/>
  <c r="B66"/>
  <c r="C66"/>
  <c r="E66"/>
  <c r="F66"/>
  <c r="G66"/>
  <c r="H66"/>
  <c r="I66"/>
  <c r="J66"/>
  <c r="O66" s="1"/>
  <c r="U66" s="1"/>
  <c r="K66"/>
  <c r="L66"/>
  <c r="M66"/>
  <c r="N66"/>
  <c r="P66"/>
  <c r="Q66"/>
  <c r="R66"/>
  <c r="S66"/>
  <c r="T66"/>
  <c r="B67"/>
  <c r="C67"/>
  <c r="E67"/>
  <c r="F67"/>
  <c r="G67"/>
  <c r="H67"/>
  <c r="I67"/>
  <c r="J67"/>
  <c r="O67" s="1"/>
  <c r="U67" s="1"/>
  <c r="K67"/>
  <c r="L67"/>
  <c r="M67"/>
  <c r="N67"/>
  <c r="P67"/>
  <c r="Q67"/>
  <c r="R67"/>
  <c r="S67"/>
  <c r="T67"/>
  <c r="B68"/>
  <c r="C68"/>
  <c r="E68"/>
  <c r="F68"/>
  <c r="G68"/>
  <c r="H68"/>
  <c r="I68"/>
  <c r="J68"/>
  <c r="O68" s="1"/>
  <c r="U68" s="1"/>
  <c r="K68"/>
  <c r="L68"/>
  <c r="M68"/>
  <c r="N68"/>
  <c r="P68"/>
  <c r="Q68"/>
  <c r="R68"/>
  <c r="S68"/>
  <c r="T68"/>
  <c r="B69"/>
  <c r="C69"/>
  <c r="E69"/>
  <c r="F69"/>
  <c r="G69"/>
  <c r="H69"/>
  <c r="I69"/>
  <c r="J69"/>
  <c r="O69" s="1"/>
  <c r="U69" s="1"/>
  <c r="K69"/>
  <c r="L69"/>
  <c r="M69"/>
  <c r="N69"/>
  <c r="P69"/>
  <c r="Q69"/>
  <c r="R69"/>
  <c r="S69"/>
  <c r="T69"/>
  <c r="B70"/>
  <c r="C70"/>
  <c r="E70"/>
  <c r="F70"/>
  <c r="G70"/>
  <c r="H70"/>
  <c r="I70"/>
  <c r="J70"/>
  <c r="O70" s="1"/>
  <c r="U70" s="1"/>
  <c r="K70"/>
  <c r="L70"/>
  <c r="M70"/>
  <c r="N70"/>
  <c r="P70"/>
  <c r="Q70"/>
  <c r="R70"/>
  <c r="S70"/>
  <c r="T70"/>
  <c r="B71"/>
  <c r="C71"/>
  <c r="E71"/>
  <c r="F71"/>
  <c r="G71"/>
  <c r="H71"/>
  <c r="I71"/>
  <c r="J71"/>
  <c r="O71" s="1"/>
  <c r="U71" s="1"/>
  <c r="K71"/>
  <c r="L71"/>
  <c r="M71"/>
  <c r="N71"/>
  <c r="P71"/>
  <c r="Q71"/>
  <c r="R71"/>
  <c r="S71"/>
  <c r="T71"/>
  <c r="B72"/>
  <c r="C72"/>
  <c r="E72"/>
  <c r="F72"/>
  <c r="G72"/>
  <c r="H72"/>
  <c r="I72"/>
  <c r="J72"/>
  <c r="O72" s="1"/>
  <c r="U72" s="1"/>
  <c r="K72"/>
  <c r="L72"/>
  <c r="M72"/>
  <c r="N72"/>
  <c r="P72"/>
  <c r="Q72"/>
  <c r="R72"/>
  <c r="S72"/>
  <c r="T72"/>
  <c r="B73"/>
  <c r="C73"/>
  <c r="E73"/>
  <c r="F73"/>
  <c r="G73"/>
  <c r="H73"/>
  <c r="I73"/>
  <c r="J73"/>
  <c r="O73" s="1"/>
  <c r="U73" s="1"/>
  <c r="K73"/>
  <c r="L73"/>
  <c r="M73"/>
  <c r="N73"/>
  <c r="P73"/>
  <c r="Q73"/>
  <c r="R73"/>
  <c r="S73"/>
  <c r="T73"/>
  <c r="B74"/>
  <c r="C74"/>
  <c r="E74"/>
  <c r="F74"/>
  <c r="G74"/>
  <c r="H74"/>
  <c r="I74"/>
  <c r="J74"/>
  <c r="O74" s="1"/>
  <c r="U74" s="1"/>
  <c r="K74"/>
  <c r="L74"/>
  <c r="M74"/>
  <c r="N74"/>
  <c r="P74"/>
  <c r="Q74"/>
  <c r="R74"/>
  <c r="S74"/>
  <c r="T74"/>
  <c r="B75"/>
  <c r="C75"/>
  <c r="E75"/>
  <c r="F75"/>
  <c r="G75"/>
  <c r="H75"/>
  <c r="I75"/>
  <c r="J75"/>
  <c r="O75" s="1"/>
  <c r="U75" s="1"/>
  <c r="K75"/>
  <c r="L75"/>
  <c r="M75"/>
  <c r="N75"/>
  <c r="P75"/>
  <c r="Q75"/>
  <c r="R75"/>
  <c r="S75"/>
  <c r="T75"/>
  <c r="B76"/>
  <c r="C76"/>
  <c r="E76"/>
  <c r="F76"/>
  <c r="G76"/>
  <c r="H76"/>
  <c r="I76"/>
  <c r="J76"/>
  <c r="O76" s="1"/>
  <c r="U76" s="1"/>
  <c r="K76"/>
  <c r="L76"/>
  <c r="M76"/>
  <c r="N76"/>
  <c r="P76"/>
  <c r="Q76"/>
  <c r="R76"/>
  <c r="S76"/>
  <c r="T76"/>
  <c r="B77"/>
  <c r="C77"/>
  <c r="E77"/>
  <c r="F77"/>
  <c r="G77"/>
  <c r="H77"/>
  <c r="I77"/>
  <c r="J77"/>
  <c r="O77" s="1"/>
  <c r="U77" s="1"/>
  <c r="K77"/>
  <c r="L77"/>
  <c r="M77"/>
  <c r="N77"/>
  <c r="P77"/>
  <c r="Q77"/>
  <c r="R77"/>
  <c r="S77"/>
  <c r="T77"/>
  <c r="B78"/>
  <c r="C78"/>
  <c r="E78"/>
  <c r="F78"/>
  <c r="G78"/>
  <c r="H78"/>
  <c r="I78"/>
  <c r="J78"/>
  <c r="O78" s="1"/>
  <c r="U78" s="1"/>
  <c r="K78"/>
  <c r="L78"/>
  <c r="M78"/>
  <c r="N78"/>
  <c r="P78"/>
  <c r="Q78"/>
  <c r="R78"/>
  <c r="S78"/>
  <c r="T78"/>
  <c r="B79"/>
  <c r="C79"/>
  <c r="E79"/>
  <c r="F79"/>
  <c r="G79"/>
  <c r="H79"/>
  <c r="I79"/>
  <c r="J79"/>
  <c r="O79" s="1"/>
  <c r="U79" s="1"/>
  <c r="K79"/>
  <c r="L79"/>
  <c r="M79"/>
  <c r="N79"/>
  <c r="P79"/>
  <c r="Q79"/>
  <c r="R79"/>
  <c r="S79"/>
  <c r="T79"/>
  <c r="B80"/>
  <c r="C80"/>
  <c r="E80"/>
  <c r="F80"/>
  <c r="G80"/>
  <c r="H80"/>
  <c r="I80"/>
  <c r="J80"/>
  <c r="O80" s="1"/>
  <c r="U80" s="1"/>
  <c r="K80"/>
  <c r="L80"/>
  <c r="M80"/>
  <c r="N80"/>
  <c r="P80"/>
  <c r="Q80"/>
  <c r="R80"/>
  <c r="S80"/>
  <c r="T80"/>
  <c r="B81"/>
  <c r="C81"/>
  <c r="E81"/>
  <c r="F81"/>
  <c r="G81"/>
  <c r="H81"/>
  <c r="I81"/>
  <c r="J81"/>
  <c r="O81" s="1"/>
  <c r="U81" s="1"/>
  <c r="K81"/>
  <c r="L81"/>
  <c r="M81"/>
  <c r="N81"/>
  <c r="P81"/>
  <c r="Q81"/>
  <c r="R81"/>
  <c r="S81"/>
  <c r="T81"/>
  <c r="B82"/>
  <c r="C82"/>
  <c r="E82"/>
  <c r="F82"/>
  <c r="G82"/>
  <c r="H82"/>
  <c r="I82"/>
  <c r="J82"/>
  <c r="O82" s="1"/>
  <c r="U82" s="1"/>
  <c r="K82"/>
  <c r="L82"/>
  <c r="M82"/>
  <c r="N82"/>
  <c r="P82"/>
  <c r="Q82"/>
  <c r="R82"/>
  <c r="S82"/>
  <c r="T82"/>
  <c r="B83"/>
  <c r="C83"/>
  <c r="E83"/>
  <c r="F83"/>
  <c r="G83"/>
  <c r="H83"/>
  <c r="I83"/>
  <c r="J83"/>
  <c r="O83" s="1"/>
  <c r="U83" s="1"/>
  <c r="K83"/>
  <c r="L83"/>
  <c r="M83"/>
  <c r="N83"/>
  <c r="P83"/>
  <c r="Q83"/>
  <c r="R83"/>
  <c r="S83"/>
  <c r="T83"/>
  <c r="B84"/>
  <c r="C84"/>
  <c r="E84"/>
  <c r="F84"/>
  <c r="G84"/>
  <c r="H84"/>
  <c r="I84"/>
  <c r="J84"/>
  <c r="O84" s="1"/>
  <c r="U84" s="1"/>
  <c r="K84"/>
  <c r="L84"/>
  <c r="M84"/>
  <c r="N84"/>
  <c r="P84"/>
  <c r="Q84"/>
  <c r="R84"/>
  <c r="S84"/>
  <c r="T84"/>
  <c r="B85"/>
  <c r="C85"/>
  <c r="E85"/>
  <c r="F85"/>
  <c r="G85"/>
  <c r="H85"/>
  <c r="I85"/>
  <c r="J85"/>
  <c r="O85" s="1"/>
  <c r="U85" s="1"/>
  <c r="K85"/>
  <c r="L85"/>
  <c r="M85"/>
  <c r="N85"/>
  <c r="P85"/>
  <c r="Q85"/>
  <c r="R85"/>
  <c r="S85"/>
  <c r="T85"/>
  <c r="B86"/>
  <c r="C86"/>
  <c r="E86"/>
  <c r="F86"/>
  <c r="G86"/>
  <c r="H86"/>
  <c r="I86"/>
  <c r="J86"/>
  <c r="O86" s="1"/>
  <c r="U86" s="1"/>
  <c r="K86"/>
  <c r="L86"/>
  <c r="M86"/>
  <c r="N86"/>
  <c r="P86"/>
  <c r="Q86"/>
  <c r="R86"/>
  <c r="S86"/>
  <c r="T86"/>
  <c r="B87"/>
  <c r="C87"/>
  <c r="E87"/>
  <c r="F87"/>
  <c r="G87"/>
  <c r="H87"/>
  <c r="I87"/>
  <c r="J87"/>
  <c r="O87" s="1"/>
  <c r="U87" s="1"/>
  <c r="K87"/>
  <c r="L87"/>
  <c r="M87"/>
  <c r="N87"/>
  <c r="P87"/>
  <c r="Q87"/>
  <c r="R87"/>
  <c r="S87"/>
  <c r="T87"/>
  <c r="B88"/>
  <c r="C88"/>
  <c r="E88"/>
  <c r="F88"/>
  <c r="G88"/>
  <c r="H88"/>
  <c r="I88"/>
  <c r="J88"/>
  <c r="O88" s="1"/>
  <c r="U88" s="1"/>
  <c r="K88"/>
  <c r="L88"/>
  <c r="M88"/>
  <c r="N88"/>
  <c r="P88"/>
  <c r="Q88"/>
  <c r="R88"/>
  <c r="S88"/>
  <c r="T88"/>
  <c r="B89"/>
  <c r="C89"/>
  <c r="E89"/>
  <c r="F89"/>
  <c r="G89"/>
  <c r="H89"/>
  <c r="I89"/>
  <c r="J89"/>
  <c r="O89" s="1"/>
  <c r="U89" s="1"/>
  <c r="K89"/>
  <c r="L89"/>
  <c r="M89"/>
  <c r="N89"/>
  <c r="P89"/>
  <c r="Q89"/>
  <c r="R89"/>
  <c r="S89"/>
  <c r="T89"/>
  <c r="B90"/>
  <c r="C90"/>
  <c r="E90"/>
  <c r="F90"/>
  <c r="G90"/>
  <c r="H90"/>
  <c r="I90"/>
  <c r="J90"/>
  <c r="O90" s="1"/>
  <c r="U90" s="1"/>
  <c r="K90"/>
  <c r="L90"/>
  <c r="M90"/>
  <c r="N90"/>
  <c r="P90"/>
  <c r="Q90"/>
  <c r="R90"/>
  <c r="S90"/>
  <c r="T90"/>
  <c r="B91"/>
  <c r="C91"/>
  <c r="E91"/>
  <c r="F91"/>
  <c r="G91"/>
  <c r="H91"/>
  <c r="I91"/>
  <c r="J91"/>
  <c r="O91" s="1"/>
  <c r="U91" s="1"/>
  <c r="K91"/>
  <c r="L91"/>
  <c r="M91"/>
  <c r="N91"/>
  <c r="P91"/>
  <c r="Q91"/>
  <c r="R91"/>
  <c r="S91"/>
  <c r="T91"/>
  <c r="B92"/>
  <c r="C92"/>
  <c r="E92"/>
  <c r="F92"/>
  <c r="G92"/>
  <c r="H92"/>
  <c r="I92"/>
  <c r="J92"/>
  <c r="O92" s="1"/>
  <c r="U92" s="1"/>
  <c r="K92"/>
  <c r="L92"/>
  <c r="M92"/>
  <c r="N92"/>
  <c r="P92"/>
  <c r="Q92"/>
  <c r="R92"/>
  <c r="S92"/>
  <c r="T92"/>
  <c r="B93"/>
  <c r="C93"/>
  <c r="E93"/>
  <c r="F93"/>
  <c r="G93"/>
  <c r="H93"/>
  <c r="I93"/>
  <c r="J93"/>
  <c r="O93" s="1"/>
  <c r="U93" s="1"/>
  <c r="K93"/>
  <c r="L93"/>
  <c r="M93"/>
  <c r="N93"/>
  <c r="P93"/>
  <c r="Q93"/>
  <c r="R93"/>
  <c r="S93"/>
  <c r="T93"/>
  <c r="B94"/>
  <c r="C94"/>
  <c r="E94"/>
  <c r="F94"/>
  <c r="G94"/>
  <c r="H94"/>
  <c r="I94"/>
  <c r="J94"/>
  <c r="O94" s="1"/>
  <c r="U94" s="1"/>
  <c r="K94"/>
  <c r="L94"/>
  <c r="M94"/>
  <c r="N94"/>
  <c r="P94"/>
  <c r="Q94"/>
  <c r="R94"/>
  <c r="S94"/>
  <c r="T94"/>
  <c r="B95"/>
  <c r="C95"/>
  <c r="E95"/>
  <c r="F95"/>
  <c r="G95"/>
  <c r="H95"/>
  <c r="I95"/>
  <c r="J95"/>
  <c r="O95" s="1"/>
  <c r="U95" s="1"/>
  <c r="K95"/>
  <c r="L95"/>
  <c r="M95"/>
  <c r="N95"/>
  <c r="P95"/>
  <c r="Q95"/>
  <c r="R95"/>
  <c r="S95"/>
  <c r="T95"/>
  <c r="B96"/>
  <c r="C96"/>
  <c r="E96"/>
  <c r="F96"/>
  <c r="G96"/>
  <c r="H96"/>
  <c r="I96"/>
  <c r="J96"/>
  <c r="O96" s="1"/>
  <c r="U96" s="1"/>
  <c r="K96"/>
  <c r="L96"/>
  <c r="M96"/>
  <c r="N96"/>
  <c r="P96"/>
  <c r="Q96"/>
  <c r="R96"/>
  <c r="S96"/>
  <c r="T96"/>
  <c r="B97"/>
  <c r="C97"/>
  <c r="E97"/>
  <c r="F97"/>
  <c r="G97"/>
  <c r="H97"/>
  <c r="I97"/>
  <c r="J97"/>
  <c r="O97" s="1"/>
  <c r="U97" s="1"/>
  <c r="K97"/>
  <c r="L97"/>
  <c r="M97"/>
  <c r="N97"/>
  <c r="P97"/>
  <c r="Q97"/>
  <c r="R97"/>
  <c r="S97"/>
  <c r="T97"/>
  <c r="B98"/>
  <c r="C98"/>
  <c r="E98"/>
  <c r="F98"/>
  <c r="G98"/>
  <c r="H98"/>
  <c r="I98"/>
  <c r="J98"/>
  <c r="O98" s="1"/>
  <c r="U98" s="1"/>
  <c r="K98"/>
  <c r="L98"/>
  <c r="M98"/>
  <c r="N98"/>
  <c r="P98"/>
  <c r="Q98"/>
  <c r="R98"/>
  <c r="S98"/>
  <c r="T98"/>
  <c r="B99"/>
  <c r="C99"/>
  <c r="E99"/>
  <c r="F99"/>
  <c r="G99"/>
  <c r="H99"/>
  <c r="I99"/>
  <c r="J99"/>
  <c r="O99" s="1"/>
  <c r="U99" s="1"/>
  <c r="K99"/>
  <c r="L99"/>
  <c r="M99"/>
  <c r="N99"/>
  <c r="P99"/>
  <c r="Q99"/>
  <c r="R99"/>
  <c r="S99"/>
  <c r="T99"/>
  <c r="B100"/>
  <c r="C100"/>
  <c r="E100"/>
  <c r="F100"/>
  <c r="G100"/>
  <c r="H100"/>
  <c r="I100"/>
  <c r="J100"/>
  <c r="O100" s="1"/>
  <c r="U100" s="1"/>
  <c r="K100"/>
  <c r="L100"/>
  <c r="M100"/>
  <c r="N100"/>
  <c r="P100"/>
  <c r="Q100"/>
  <c r="R100"/>
  <c r="S100"/>
  <c r="T100"/>
  <c r="B101"/>
  <c r="C101"/>
  <c r="E101"/>
  <c r="F101"/>
  <c r="G101"/>
  <c r="H101"/>
  <c r="I101"/>
  <c r="J101"/>
  <c r="O101" s="1"/>
  <c r="U101" s="1"/>
  <c r="K101"/>
  <c r="L101"/>
  <c r="M101"/>
  <c r="N101"/>
  <c r="P101"/>
  <c r="Q101"/>
  <c r="R101"/>
  <c r="S101"/>
  <c r="T101"/>
  <c r="B102"/>
  <c r="C102"/>
  <c r="E102"/>
  <c r="F102"/>
  <c r="G102"/>
  <c r="H102"/>
  <c r="I102"/>
  <c r="J102"/>
  <c r="O102" s="1"/>
  <c r="U102" s="1"/>
  <c r="K102"/>
  <c r="L102"/>
  <c r="M102"/>
  <c r="N102"/>
  <c r="P102"/>
  <c r="Q102"/>
  <c r="R102"/>
  <c r="S102"/>
  <c r="T102"/>
  <c r="B103"/>
  <c r="C103"/>
  <c r="E103"/>
  <c r="F103"/>
  <c r="G103"/>
  <c r="H103"/>
  <c r="I103"/>
  <c r="J103"/>
  <c r="O103" s="1"/>
  <c r="U103" s="1"/>
  <c r="K103"/>
  <c r="L103"/>
  <c r="M103"/>
  <c r="N103"/>
  <c r="P103"/>
  <c r="Q103"/>
  <c r="R103"/>
  <c r="S103"/>
  <c r="T103"/>
  <c r="B104"/>
  <c r="C104"/>
  <c r="E104"/>
  <c r="F104"/>
  <c r="G104"/>
  <c r="H104"/>
  <c r="I104"/>
  <c r="J104"/>
  <c r="O104" s="1"/>
  <c r="U104" s="1"/>
  <c r="K104"/>
  <c r="L104"/>
  <c r="M104"/>
  <c r="N104"/>
  <c r="P104"/>
  <c r="Q104"/>
  <c r="R104"/>
  <c r="S104"/>
  <c r="T104"/>
  <c r="B105"/>
  <c r="C105"/>
  <c r="E105"/>
  <c r="F105"/>
  <c r="G105"/>
  <c r="H105"/>
  <c r="I105"/>
  <c r="J105"/>
  <c r="O105" s="1"/>
  <c r="U105" s="1"/>
  <c r="K105"/>
  <c r="L105"/>
  <c r="M105"/>
  <c r="N105"/>
  <c r="P105"/>
  <c r="Q105"/>
  <c r="R105"/>
  <c r="S105"/>
  <c r="T105"/>
  <c r="B106"/>
  <c r="C106"/>
  <c r="E106"/>
  <c r="F106"/>
  <c r="G106"/>
  <c r="H106"/>
  <c r="I106"/>
  <c r="J106"/>
  <c r="O106" s="1"/>
  <c r="U106" s="1"/>
  <c r="K106"/>
  <c r="L106"/>
  <c r="M106"/>
  <c r="N106"/>
  <c r="P106"/>
  <c r="Q106"/>
  <c r="R106"/>
  <c r="S106"/>
  <c r="T106"/>
  <c r="B107"/>
  <c r="C107"/>
  <c r="E107"/>
  <c r="F107"/>
  <c r="G107"/>
  <c r="H107"/>
  <c r="I107"/>
  <c r="J107"/>
  <c r="O107" s="1"/>
  <c r="U107" s="1"/>
  <c r="K107"/>
  <c r="L107"/>
  <c r="M107"/>
  <c r="N107"/>
  <c r="P107"/>
  <c r="Q107"/>
  <c r="R107"/>
  <c r="S107"/>
  <c r="T107"/>
  <c r="B108"/>
  <c r="C108"/>
  <c r="E108"/>
  <c r="F108"/>
  <c r="G108"/>
  <c r="H108"/>
  <c r="I108"/>
  <c r="J108"/>
  <c r="O108" s="1"/>
  <c r="U108" s="1"/>
  <c r="K108"/>
  <c r="L108"/>
  <c r="M108"/>
  <c r="N108"/>
  <c r="P108"/>
  <c r="Q108"/>
  <c r="R108"/>
  <c r="S108"/>
  <c r="T108"/>
  <c r="B109"/>
  <c r="C109"/>
  <c r="E109"/>
  <c r="F109"/>
  <c r="G109"/>
  <c r="H109"/>
  <c r="I109"/>
  <c r="J109"/>
  <c r="O109" s="1"/>
  <c r="U109" s="1"/>
  <c r="K109"/>
  <c r="L109"/>
  <c r="M109"/>
  <c r="N109"/>
  <c r="P109"/>
  <c r="Q109"/>
  <c r="R109"/>
  <c r="S109"/>
  <c r="T109"/>
  <c r="B110"/>
  <c r="C110"/>
  <c r="E110"/>
  <c r="F110"/>
  <c r="G110"/>
  <c r="H110"/>
  <c r="I110"/>
  <c r="J110"/>
  <c r="O110" s="1"/>
  <c r="U110" s="1"/>
  <c r="K110"/>
  <c r="L110"/>
  <c r="M110"/>
  <c r="N110"/>
  <c r="P110"/>
  <c r="Q110"/>
  <c r="R110"/>
  <c r="S110"/>
  <c r="T110"/>
  <c r="B111"/>
  <c r="C111"/>
  <c r="E111"/>
  <c r="F111"/>
  <c r="G111"/>
  <c r="H111"/>
  <c r="I111"/>
  <c r="J111"/>
  <c r="O111" s="1"/>
  <c r="U111" s="1"/>
  <c r="K111"/>
  <c r="L111"/>
  <c r="M111"/>
  <c r="N111"/>
  <c r="P111"/>
  <c r="Q111"/>
  <c r="R111"/>
  <c r="S111"/>
  <c r="T111"/>
  <c r="B112"/>
  <c r="C112"/>
  <c r="E112"/>
  <c r="F112"/>
  <c r="G112"/>
  <c r="H112"/>
  <c r="I112"/>
  <c r="J112"/>
  <c r="O112" s="1"/>
  <c r="U112" s="1"/>
  <c r="K112"/>
  <c r="L112"/>
  <c r="M112"/>
  <c r="N112"/>
  <c r="P112"/>
  <c r="Q112"/>
  <c r="R112"/>
  <c r="S112"/>
  <c r="T112"/>
  <c r="B113"/>
  <c r="C113"/>
  <c r="E113"/>
  <c r="F113"/>
  <c r="G113"/>
  <c r="H113"/>
  <c r="I113"/>
  <c r="J113"/>
  <c r="O113" s="1"/>
  <c r="U113" s="1"/>
  <c r="K113"/>
  <c r="L113"/>
  <c r="M113"/>
  <c r="N113"/>
  <c r="P113"/>
  <c r="Q113"/>
  <c r="R113"/>
  <c r="S113"/>
  <c r="T113"/>
  <c r="B114"/>
  <c r="C114"/>
  <c r="E114"/>
  <c r="F114"/>
  <c r="G114"/>
  <c r="H114"/>
  <c r="I114"/>
  <c r="J114"/>
  <c r="O114" s="1"/>
  <c r="U114" s="1"/>
  <c r="K114"/>
  <c r="L114"/>
  <c r="M114"/>
  <c r="N114"/>
  <c r="P114"/>
  <c r="Q114"/>
  <c r="R114"/>
  <c r="S114"/>
  <c r="T114"/>
  <c r="B115"/>
  <c r="C115"/>
  <c r="E115"/>
  <c r="F115"/>
  <c r="G115"/>
  <c r="H115"/>
  <c r="I115"/>
  <c r="J115"/>
  <c r="O115" s="1"/>
  <c r="U115" s="1"/>
  <c r="K115"/>
  <c r="L115"/>
  <c r="M115"/>
  <c r="N115"/>
  <c r="P115"/>
  <c r="Q115"/>
  <c r="R115"/>
  <c r="S115"/>
  <c r="T115"/>
  <c r="B116"/>
  <c r="C116"/>
  <c r="E116"/>
  <c r="F116"/>
  <c r="G116"/>
  <c r="H116"/>
  <c r="I116"/>
  <c r="J116"/>
  <c r="O116" s="1"/>
  <c r="U116" s="1"/>
  <c r="K116"/>
  <c r="L116"/>
  <c r="M116"/>
  <c r="N116"/>
  <c r="P116"/>
  <c r="Q116"/>
  <c r="R116"/>
  <c r="S116"/>
  <c r="T116"/>
  <c r="B117"/>
  <c r="C117"/>
  <c r="E117"/>
  <c r="F117"/>
  <c r="G117"/>
  <c r="H117"/>
  <c r="I117"/>
  <c r="J117"/>
  <c r="O117" s="1"/>
  <c r="U117" s="1"/>
  <c r="K117"/>
  <c r="L117"/>
  <c r="M117"/>
  <c r="N117"/>
  <c r="P117"/>
  <c r="Q117"/>
  <c r="R117"/>
  <c r="S117"/>
  <c r="T117"/>
  <c r="B118"/>
  <c r="C118"/>
  <c r="E118"/>
  <c r="F118"/>
  <c r="G118"/>
  <c r="H118"/>
  <c r="I118"/>
  <c r="J118"/>
  <c r="O118" s="1"/>
  <c r="U118" s="1"/>
  <c r="K118"/>
  <c r="L118"/>
  <c r="M118"/>
  <c r="N118"/>
  <c r="P118"/>
  <c r="Q118"/>
  <c r="R118"/>
  <c r="S118"/>
  <c r="T118"/>
  <c r="B119"/>
  <c r="C119"/>
  <c r="E119"/>
  <c r="F119"/>
  <c r="G119"/>
  <c r="H119"/>
  <c r="I119"/>
  <c r="J119"/>
  <c r="O119" s="1"/>
  <c r="U119" s="1"/>
  <c r="K119"/>
  <c r="L119"/>
  <c r="M119"/>
  <c r="N119"/>
  <c r="P119"/>
  <c r="Q119"/>
  <c r="R119"/>
  <c r="S119"/>
  <c r="T119"/>
  <c r="B120"/>
  <c r="C120"/>
  <c r="E120"/>
  <c r="F120"/>
  <c r="G120"/>
  <c r="H120"/>
  <c r="I120"/>
  <c r="J120"/>
  <c r="O120" s="1"/>
  <c r="U120" s="1"/>
  <c r="K120"/>
  <c r="L120"/>
  <c r="M120"/>
  <c r="N120"/>
  <c r="P120"/>
  <c r="Q120"/>
  <c r="R120"/>
  <c r="S120"/>
  <c r="T120"/>
  <c r="B121"/>
  <c r="C121"/>
  <c r="E121"/>
  <c r="F121"/>
  <c r="G121"/>
  <c r="H121"/>
  <c r="I121"/>
  <c r="J121"/>
  <c r="O121" s="1"/>
  <c r="U121" s="1"/>
  <c r="K121"/>
  <c r="L121"/>
  <c r="M121"/>
  <c r="N121"/>
  <c r="P121"/>
  <c r="Q121"/>
  <c r="R121"/>
  <c r="S121"/>
  <c r="T121"/>
  <c r="B122"/>
  <c r="C122"/>
  <c r="E122"/>
  <c r="F122"/>
  <c r="G122"/>
  <c r="H122"/>
  <c r="I122"/>
  <c r="J122"/>
  <c r="O122" s="1"/>
  <c r="U122" s="1"/>
  <c r="K122"/>
  <c r="L122"/>
  <c r="M122"/>
  <c r="N122"/>
  <c r="P122"/>
  <c r="Q122"/>
  <c r="R122"/>
  <c r="S122"/>
  <c r="T122"/>
  <c r="B123"/>
  <c r="C123"/>
  <c r="E123"/>
  <c r="F123"/>
  <c r="G123"/>
  <c r="H123"/>
  <c r="I123"/>
  <c r="J123"/>
  <c r="O123" s="1"/>
  <c r="U123" s="1"/>
  <c r="K123"/>
  <c r="L123"/>
  <c r="M123"/>
  <c r="N123"/>
  <c r="P123"/>
  <c r="Q123"/>
  <c r="R123"/>
  <c r="S123"/>
  <c r="T123"/>
  <c r="B124"/>
  <c r="C124"/>
  <c r="E124"/>
  <c r="F124"/>
  <c r="G124"/>
  <c r="H124"/>
  <c r="I124"/>
  <c r="J124"/>
  <c r="O124" s="1"/>
  <c r="U124" s="1"/>
  <c r="K124"/>
  <c r="L124"/>
  <c r="M124"/>
  <c r="N124"/>
  <c r="P124"/>
  <c r="Q124"/>
  <c r="R124"/>
  <c r="S124"/>
  <c r="T124"/>
  <c r="B125"/>
  <c r="C125"/>
  <c r="E125"/>
  <c r="F125"/>
  <c r="G125"/>
  <c r="H125"/>
  <c r="I125"/>
  <c r="J125"/>
  <c r="O125" s="1"/>
  <c r="U125" s="1"/>
  <c r="K125"/>
  <c r="L125"/>
  <c r="M125"/>
  <c r="N125"/>
  <c r="P125"/>
  <c r="Q125"/>
  <c r="R125"/>
  <c r="S125"/>
  <c r="T125"/>
  <c r="B126"/>
  <c r="C126"/>
  <c r="E126"/>
  <c r="F126"/>
  <c r="G126"/>
  <c r="H126"/>
  <c r="I126"/>
  <c r="J126"/>
  <c r="O126" s="1"/>
  <c r="U126" s="1"/>
  <c r="K126"/>
  <c r="L126"/>
  <c r="M126"/>
  <c r="N126"/>
  <c r="P126"/>
  <c r="Q126"/>
  <c r="R126"/>
  <c r="S126"/>
  <c r="T126"/>
  <c r="B127"/>
  <c r="C127"/>
  <c r="E127"/>
  <c r="F127"/>
  <c r="G127"/>
  <c r="H127"/>
  <c r="I127"/>
  <c r="J127"/>
  <c r="O127" s="1"/>
  <c r="U127" s="1"/>
  <c r="K127"/>
  <c r="L127"/>
  <c r="M127"/>
  <c r="N127"/>
  <c r="P127"/>
  <c r="Q127"/>
  <c r="R127"/>
  <c r="S127"/>
  <c r="T127"/>
  <c r="B128"/>
  <c r="C128"/>
  <c r="E128"/>
  <c r="F128"/>
  <c r="G128"/>
  <c r="H128"/>
  <c r="I128"/>
  <c r="J128"/>
  <c r="O128" s="1"/>
  <c r="U128" s="1"/>
  <c r="K128"/>
  <c r="L128"/>
  <c r="M128"/>
  <c r="N128"/>
  <c r="P128"/>
  <c r="Q128"/>
  <c r="R128"/>
  <c r="S128"/>
  <c r="T128"/>
  <c r="B129"/>
  <c r="C129"/>
  <c r="E129"/>
  <c r="F129"/>
  <c r="G129"/>
  <c r="H129"/>
  <c r="I129"/>
  <c r="J129"/>
  <c r="O129" s="1"/>
  <c r="U129" s="1"/>
  <c r="K129"/>
  <c r="L129"/>
  <c r="M129"/>
  <c r="N129"/>
  <c r="P129"/>
  <c r="Q129"/>
  <c r="R129"/>
  <c r="S129"/>
  <c r="T129"/>
  <c r="B130"/>
  <c r="C130"/>
  <c r="E130"/>
  <c r="F130"/>
  <c r="G130"/>
  <c r="H130"/>
  <c r="I130"/>
  <c r="J130"/>
  <c r="O130" s="1"/>
  <c r="U130" s="1"/>
  <c r="K130"/>
  <c r="L130"/>
  <c r="M130"/>
  <c r="N130"/>
  <c r="P130"/>
  <c r="Q130"/>
  <c r="R130"/>
  <c r="S130"/>
  <c r="T130"/>
  <c r="B131"/>
  <c r="C131"/>
  <c r="E131"/>
  <c r="F131"/>
  <c r="G131"/>
  <c r="H131"/>
  <c r="I131"/>
  <c r="J131"/>
  <c r="O131" s="1"/>
  <c r="U131" s="1"/>
  <c r="K131"/>
  <c r="L131"/>
  <c r="M131"/>
  <c r="N131"/>
  <c r="P131"/>
  <c r="Q131"/>
  <c r="R131"/>
  <c r="S131"/>
  <c r="T131"/>
  <c r="B132"/>
  <c r="C132"/>
  <c r="E132"/>
  <c r="F132"/>
  <c r="G132"/>
  <c r="H132"/>
  <c r="I132"/>
  <c r="J132"/>
  <c r="O132" s="1"/>
  <c r="U132" s="1"/>
  <c r="K132"/>
  <c r="L132"/>
  <c r="M132"/>
  <c r="N132"/>
  <c r="P132"/>
  <c r="Q132"/>
  <c r="R132"/>
  <c r="S132"/>
  <c r="T132"/>
  <c r="B133"/>
  <c r="C133"/>
  <c r="E133"/>
  <c r="F133"/>
  <c r="G133"/>
  <c r="H133"/>
  <c r="I133"/>
  <c r="J133"/>
  <c r="O133" s="1"/>
  <c r="U133" s="1"/>
  <c r="K133"/>
  <c r="L133"/>
  <c r="M133"/>
  <c r="N133"/>
  <c r="P133"/>
  <c r="Q133"/>
  <c r="R133"/>
  <c r="S133"/>
  <c r="T133"/>
  <c r="B134"/>
  <c r="C134"/>
  <c r="E134"/>
  <c r="F134"/>
  <c r="G134"/>
  <c r="H134"/>
  <c r="I134"/>
  <c r="J134"/>
  <c r="O134" s="1"/>
  <c r="U134" s="1"/>
  <c r="K134"/>
  <c r="L134"/>
  <c r="M134"/>
  <c r="N134"/>
  <c r="P134"/>
  <c r="Q134"/>
  <c r="R134"/>
  <c r="S134"/>
  <c r="T134"/>
  <c r="B135"/>
  <c r="C135"/>
  <c r="E135"/>
  <c r="F135"/>
  <c r="G135"/>
  <c r="H135"/>
  <c r="I135"/>
  <c r="J135"/>
  <c r="O135" s="1"/>
  <c r="U135" s="1"/>
  <c r="K135"/>
  <c r="L135"/>
  <c r="M135"/>
  <c r="N135"/>
  <c r="P135"/>
  <c r="Q135"/>
  <c r="R135"/>
  <c r="S135"/>
  <c r="T135"/>
  <c r="B136"/>
  <c r="C136"/>
  <c r="E136"/>
  <c r="F136"/>
  <c r="G136"/>
  <c r="H136"/>
  <c r="I136"/>
  <c r="J136"/>
  <c r="O136" s="1"/>
  <c r="U136" s="1"/>
  <c r="K136"/>
  <c r="L136"/>
  <c r="M136"/>
  <c r="N136"/>
  <c r="P136"/>
  <c r="Q136"/>
  <c r="R136"/>
  <c r="S136"/>
  <c r="T136"/>
  <c r="B137"/>
  <c r="C137"/>
  <c r="E137"/>
  <c r="F137"/>
  <c r="G137"/>
  <c r="H137"/>
  <c r="I137"/>
  <c r="J137"/>
  <c r="O137" s="1"/>
  <c r="U137" s="1"/>
  <c r="K137"/>
  <c r="L137"/>
  <c r="M137"/>
  <c r="N137"/>
  <c r="P137"/>
  <c r="Q137"/>
  <c r="R137"/>
  <c r="S137"/>
  <c r="T137"/>
  <c r="B138"/>
  <c r="C138"/>
  <c r="E138"/>
  <c r="F138"/>
  <c r="G138"/>
  <c r="H138"/>
  <c r="I138"/>
  <c r="J138"/>
  <c r="O138" s="1"/>
  <c r="U138" s="1"/>
  <c r="K138"/>
  <c r="L138"/>
  <c r="M138"/>
  <c r="N138"/>
  <c r="P138"/>
  <c r="Q138"/>
  <c r="R138"/>
  <c r="S138"/>
  <c r="T138"/>
  <c r="B139"/>
  <c r="C139"/>
  <c r="E139"/>
  <c r="F139"/>
  <c r="G139"/>
  <c r="H139"/>
  <c r="I139"/>
  <c r="J139"/>
  <c r="O139" s="1"/>
  <c r="U139" s="1"/>
  <c r="K139"/>
  <c r="L139"/>
  <c r="M139"/>
  <c r="N139"/>
  <c r="P139"/>
  <c r="Q139"/>
  <c r="R139"/>
  <c r="S139"/>
  <c r="T139"/>
  <c r="B140"/>
  <c r="C140"/>
  <c r="E140"/>
  <c r="F140"/>
  <c r="G140"/>
  <c r="H140"/>
  <c r="I140"/>
  <c r="J140"/>
  <c r="O140" s="1"/>
  <c r="U140" s="1"/>
  <c r="K140"/>
  <c r="L140"/>
  <c r="M140"/>
  <c r="N140"/>
  <c r="P140"/>
  <c r="Q140"/>
  <c r="R140"/>
  <c r="S140"/>
  <c r="T140"/>
  <c r="B141"/>
  <c r="C141"/>
  <c r="E141"/>
  <c r="F141"/>
  <c r="G141"/>
  <c r="H141"/>
  <c r="I141"/>
  <c r="J141"/>
  <c r="O141" s="1"/>
  <c r="U141" s="1"/>
  <c r="K141"/>
  <c r="L141"/>
  <c r="M141"/>
  <c r="N141"/>
  <c r="P141"/>
  <c r="Q141"/>
  <c r="R141"/>
  <c r="S141"/>
  <c r="T141"/>
  <c r="B142"/>
  <c r="C142"/>
  <c r="E142"/>
  <c r="F142"/>
  <c r="G142"/>
  <c r="H142"/>
  <c r="I142"/>
  <c r="J142"/>
  <c r="O142" s="1"/>
  <c r="U142" s="1"/>
  <c r="K142"/>
  <c r="L142"/>
  <c r="M142"/>
  <c r="N142"/>
  <c r="P142"/>
  <c r="Q142"/>
  <c r="R142"/>
  <c r="S142"/>
  <c r="T142"/>
  <c r="B143"/>
  <c r="C143"/>
  <c r="E143"/>
  <c r="F143"/>
  <c r="G143"/>
  <c r="H143"/>
  <c r="I143"/>
  <c r="J143"/>
  <c r="O143" s="1"/>
  <c r="U143" s="1"/>
  <c r="K143"/>
  <c r="L143"/>
  <c r="M143"/>
  <c r="N143"/>
  <c r="P143"/>
  <c r="Q143"/>
  <c r="R143"/>
  <c r="S143"/>
  <c r="T143"/>
  <c r="B144"/>
  <c r="C144"/>
  <c r="E144"/>
  <c r="F144"/>
  <c r="G144"/>
  <c r="H144"/>
  <c r="I144"/>
  <c r="J144"/>
  <c r="O144" s="1"/>
  <c r="U144" s="1"/>
  <c r="K144"/>
  <c r="L144"/>
  <c r="M144"/>
  <c r="N144"/>
  <c r="P144"/>
  <c r="Q144"/>
  <c r="R144"/>
  <c r="S144"/>
  <c r="T144"/>
  <c r="B145"/>
  <c r="C145"/>
  <c r="E145"/>
  <c r="F145"/>
  <c r="G145"/>
  <c r="H145"/>
  <c r="I145"/>
  <c r="J145"/>
  <c r="O145" s="1"/>
  <c r="U145" s="1"/>
  <c r="K145"/>
  <c r="L145"/>
  <c r="M145"/>
  <c r="N145"/>
  <c r="P145"/>
  <c r="Q145"/>
  <c r="R145"/>
  <c r="S145"/>
  <c r="T145"/>
  <c r="B146"/>
  <c r="C146"/>
  <c r="E146"/>
  <c r="F146"/>
  <c r="G146"/>
  <c r="H146"/>
  <c r="I146"/>
  <c r="J146"/>
  <c r="O146" s="1"/>
  <c r="U146" s="1"/>
  <c r="K146"/>
  <c r="L146"/>
  <c r="M146"/>
  <c r="N146"/>
  <c r="P146"/>
  <c r="Q146"/>
  <c r="R146"/>
  <c r="S146"/>
  <c r="T146"/>
  <c r="B147"/>
  <c r="C147"/>
  <c r="E147"/>
  <c r="F147"/>
  <c r="G147"/>
  <c r="H147"/>
  <c r="I147"/>
  <c r="J147"/>
  <c r="O147" s="1"/>
  <c r="U147" s="1"/>
  <c r="K147"/>
  <c r="L147"/>
  <c r="M147"/>
  <c r="N147"/>
  <c r="P147"/>
  <c r="Q147"/>
  <c r="R147"/>
  <c r="S147"/>
  <c r="T147"/>
  <c r="B148"/>
  <c r="C148"/>
  <c r="E148"/>
  <c r="F148"/>
  <c r="G148"/>
  <c r="H148"/>
  <c r="I148"/>
  <c r="J148"/>
  <c r="O148" s="1"/>
  <c r="U148" s="1"/>
  <c r="K148"/>
  <c r="L148"/>
  <c r="M148"/>
  <c r="N148"/>
  <c r="P148"/>
  <c r="Q148"/>
  <c r="R148"/>
  <c r="S148"/>
  <c r="T148"/>
  <c r="B149"/>
  <c r="C149"/>
  <c r="E149"/>
  <c r="F149"/>
  <c r="G149"/>
  <c r="H149"/>
  <c r="I149"/>
  <c r="J149"/>
  <c r="O149" s="1"/>
  <c r="U149" s="1"/>
  <c r="K149"/>
  <c r="L149"/>
  <c r="M149"/>
  <c r="N149"/>
  <c r="P149"/>
  <c r="Q149"/>
  <c r="R149"/>
  <c r="S149"/>
  <c r="T149"/>
  <c r="B150"/>
  <c r="C150"/>
  <c r="E150"/>
  <c r="F150"/>
  <c r="G150"/>
  <c r="H150"/>
  <c r="I150"/>
  <c r="J150"/>
  <c r="O150" s="1"/>
  <c r="U150" s="1"/>
  <c r="K150"/>
  <c r="L150"/>
  <c r="M150"/>
  <c r="N150"/>
  <c r="P150"/>
  <c r="Q150"/>
  <c r="R150"/>
  <c r="S150"/>
  <c r="T150"/>
  <c r="B151"/>
  <c r="C151"/>
  <c r="E151"/>
  <c r="F151"/>
  <c r="G151"/>
  <c r="H151"/>
  <c r="I151"/>
  <c r="J151"/>
  <c r="O151" s="1"/>
  <c r="U151" s="1"/>
  <c r="K151"/>
  <c r="L151"/>
  <c r="M151"/>
  <c r="N151"/>
  <c r="P151"/>
  <c r="Q151"/>
  <c r="R151"/>
  <c r="S151"/>
  <c r="T151"/>
  <c r="B152"/>
  <c r="C152"/>
  <c r="E152"/>
  <c r="F152"/>
  <c r="G152"/>
  <c r="H152"/>
  <c r="I152"/>
  <c r="J152"/>
  <c r="O152" s="1"/>
  <c r="U152" s="1"/>
  <c r="K152"/>
  <c r="L152"/>
  <c r="M152"/>
  <c r="N152"/>
  <c r="P152"/>
  <c r="Q152"/>
  <c r="R152"/>
  <c r="S152"/>
  <c r="T152"/>
  <c r="B153"/>
  <c r="C153"/>
  <c r="E153"/>
  <c r="F153"/>
  <c r="G153"/>
  <c r="H153"/>
  <c r="I153"/>
  <c r="J153"/>
  <c r="O153" s="1"/>
  <c r="U153" s="1"/>
  <c r="K153"/>
  <c r="L153"/>
  <c r="M153"/>
  <c r="N153"/>
  <c r="P153"/>
  <c r="Q153"/>
  <c r="R153"/>
  <c r="S153"/>
  <c r="T153"/>
  <c r="B154"/>
  <c r="C154"/>
  <c r="E154"/>
  <c r="F154"/>
  <c r="G154"/>
  <c r="H154"/>
  <c r="I154"/>
  <c r="J154"/>
  <c r="O154" s="1"/>
  <c r="U154" s="1"/>
  <c r="K154"/>
  <c r="L154"/>
  <c r="M154"/>
  <c r="N154"/>
  <c r="P154"/>
  <c r="Q154"/>
  <c r="R154"/>
  <c r="S154"/>
  <c r="T154"/>
  <c r="B155"/>
  <c r="C155"/>
  <c r="E155"/>
  <c r="F155"/>
  <c r="G155"/>
  <c r="H155"/>
  <c r="I155"/>
  <c r="J155"/>
  <c r="O155" s="1"/>
  <c r="U155" s="1"/>
  <c r="K155"/>
  <c r="L155"/>
  <c r="M155"/>
  <c r="N155"/>
  <c r="P155"/>
  <c r="Q155"/>
  <c r="R155"/>
  <c r="S155"/>
  <c r="T155"/>
  <c r="B156"/>
  <c r="C156"/>
  <c r="E156"/>
  <c r="F156"/>
  <c r="G156"/>
  <c r="H156"/>
  <c r="I156"/>
  <c r="J156"/>
  <c r="O156" s="1"/>
  <c r="U156" s="1"/>
  <c r="K156"/>
  <c r="L156"/>
  <c r="M156"/>
  <c r="N156"/>
  <c r="P156"/>
  <c r="Q156"/>
  <c r="R156"/>
  <c r="S156"/>
  <c r="T156"/>
  <c r="B157"/>
  <c r="C157"/>
  <c r="E157"/>
  <c r="F157"/>
  <c r="G157"/>
  <c r="H157"/>
  <c r="I157"/>
  <c r="J157"/>
  <c r="O157" s="1"/>
  <c r="U157" s="1"/>
  <c r="K157"/>
  <c r="L157"/>
  <c r="M157"/>
  <c r="N157"/>
  <c r="P157"/>
  <c r="Q157"/>
  <c r="R157"/>
  <c r="S157"/>
  <c r="T157"/>
  <c r="B158"/>
  <c r="C158"/>
  <c r="E158"/>
  <c r="F158"/>
  <c r="G158"/>
  <c r="H158"/>
  <c r="I158"/>
  <c r="J158"/>
  <c r="O158" s="1"/>
  <c r="U158" s="1"/>
  <c r="K158"/>
  <c r="L158"/>
  <c r="M158"/>
  <c r="N158"/>
  <c r="P158"/>
  <c r="Q158"/>
  <c r="R158"/>
  <c r="S158"/>
  <c r="T158"/>
  <c r="B159"/>
  <c r="C159"/>
  <c r="E159"/>
  <c r="F159"/>
  <c r="G159"/>
  <c r="H159"/>
  <c r="I159"/>
  <c r="J159"/>
  <c r="O159" s="1"/>
  <c r="U159" s="1"/>
  <c r="K159"/>
  <c r="L159"/>
  <c r="M159"/>
  <c r="N159"/>
  <c r="P159"/>
  <c r="Q159"/>
  <c r="R159"/>
  <c r="S159"/>
  <c r="T159"/>
  <c r="B160"/>
  <c r="C160"/>
  <c r="E160"/>
  <c r="F160"/>
  <c r="G160"/>
  <c r="H160"/>
  <c r="I160"/>
  <c r="J160"/>
  <c r="O160" s="1"/>
  <c r="U160" s="1"/>
  <c r="K160"/>
  <c r="L160"/>
  <c r="M160"/>
  <c r="N160"/>
  <c r="P160"/>
  <c r="Q160"/>
  <c r="R160"/>
  <c r="S160"/>
  <c r="T160"/>
  <c r="B161"/>
  <c r="C161"/>
  <c r="E161"/>
  <c r="F161"/>
  <c r="G161"/>
  <c r="H161"/>
  <c r="I161"/>
  <c r="J161"/>
  <c r="O161" s="1"/>
  <c r="U161" s="1"/>
  <c r="K161"/>
  <c r="L161"/>
  <c r="M161"/>
  <c r="N161"/>
  <c r="P161"/>
  <c r="Q161"/>
  <c r="R161"/>
  <c r="S161"/>
  <c r="T161"/>
  <c r="B162"/>
  <c r="C162"/>
  <c r="E162"/>
  <c r="F162"/>
  <c r="G162"/>
  <c r="H162"/>
  <c r="I162"/>
  <c r="J162"/>
  <c r="O162" s="1"/>
  <c r="U162" s="1"/>
  <c r="K162"/>
  <c r="L162"/>
  <c r="M162"/>
  <c r="N162"/>
  <c r="P162"/>
  <c r="Q162"/>
  <c r="R162"/>
  <c r="S162"/>
  <c r="T162"/>
  <c r="B163"/>
  <c r="C163"/>
  <c r="E163"/>
  <c r="F163"/>
  <c r="G163"/>
  <c r="H163"/>
  <c r="I163"/>
  <c r="J163"/>
  <c r="O163" s="1"/>
  <c r="U163" s="1"/>
  <c r="K163"/>
  <c r="L163"/>
  <c r="M163"/>
  <c r="N163"/>
  <c r="P163"/>
  <c r="Q163"/>
  <c r="R163"/>
  <c r="S163"/>
  <c r="T163"/>
  <c r="B164"/>
  <c r="C164"/>
  <c r="E164"/>
  <c r="F164"/>
  <c r="G164"/>
  <c r="H164"/>
  <c r="I164"/>
  <c r="J164"/>
  <c r="O164" s="1"/>
  <c r="U164" s="1"/>
  <c r="K164"/>
  <c r="L164"/>
  <c r="M164"/>
  <c r="N164"/>
  <c r="P164"/>
  <c r="Q164"/>
  <c r="R164"/>
  <c r="S164"/>
  <c r="T164"/>
  <c r="B165"/>
  <c r="C165"/>
  <c r="E165"/>
  <c r="F165"/>
  <c r="G165"/>
  <c r="H165"/>
  <c r="I165"/>
  <c r="J165"/>
  <c r="O165" s="1"/>
  <c r="U165" s="1"/>
  <c r="K165"/>
  <c r="L165"/>
  <c r="M165"/>
  <c r="N165"/>
  <c r="P165"/>
  <c r="Q165"/>
  <c r="R165"/>
  <c r="S165"/>
  <c r="T165"/>
  <c r="B166"/>
  <c r="C166"/>
  <c r="E166"/>
  <c r="F166"/>
  <c r="G166"/>
  <c r="H166"/>
  <c r="I166"/>
  <c r="J166"/>
  <c r="O166" s="1"/>
  <c r="U166" s="1"/>
  <c r="K166"/>
  <c r="L166"/>
  <c r="M166"/>
  <c r="N166"/>
  <c r="P166"/>
  <c r="Q166"/>
  <c r="R166"/>
  <c r="S166"/>
  <c r="T166"/>
  <c r="B167"/>
  <c r="C167"/>
  <c r="E167"/>
  <c r="F167"/>
  <c r="G167"/>
  <c r="H167"/>
  <c r="I167"/>
  <c r="J167"/>
  <c r="O167" s="1"/>
  <c r="U167" s="1"/>
  <c r="K167"/>
  <c r="L167"/>
  <c r="M167"/>
  <c r="N167"/>
  <c r="P167"/>
  <c r="Q167"/>
  <c r="R167"/>
  <c r="S167"/>
  <c r="T167"/>
  <c r="B168"/>
  <c r="C168"/>
  <c r="E168"/>
  <c r="F168"/>
  <c r="G168"/>
  <c r="H168"/>
  <c r="I168"/>
  <c r="J168"/>
  <c r="O168" s="1"/>
  <c r="U168" s="1"/>
  <c r="K168"/>
  <c r="L168"/>
  <c r="M168"/>
  <c r="N168"/>
  <c r="P168"/>
  <c r="Q168"/>
  <c r="R168"/>
  <c r="S168"/>
  <c r="T168"/>
  <c r="B169"/>
  <c r="C169"/>
  <c r="E169"/>
  <c r="F169"/>
  <c r="G169"/>
  <c r="H169"/>
  <c r="I169"/>
  <c r="J169"/>
  <c r="O169" s="1"/>
  <c r="U169" s="1"/>
  <c r="K169"/>
  <c r="L169"/>
  <c r="M169"/>
  <c r="N169"/>
  <c r="P169"/>
  <c r="Q169"/>
  <c r="R169"/>
  <c r="S169"/>
  <c r="T169"/>
  <c r="B170"/>
  <c r="C170"/>
  <c r="E170"/>
  <c r="F170"/>
  <c r="G170"/>
  <c r="H170"/>
  <c r="I170"/>
  <c r="J170"/>
  <c r="O170" s="1"/>
  <c r="U170" s="1"/>
  <c r="K170"/>
  <c r="L170"/>
  <c r="M170"/>
  <c r="N170"/>
  <c r="P170"/>
  <c r="Q170"/>
  <c r="R170"/>
  <c r="S170"/>
  <c r="T170"/>
  <c r="B171"/>
  <c r="C171"/>
  <c r="E171"/>
  <c r="F171"/>
  <c r="G171"/>
  <c r="H171"/>
  <c r="I171"/>
  <c r="J171"/>
  <c r="O171" s="1"/>
  <c r="U171" s="1"/>
  <c r="K171"/>
  <c r="L171"/>
  <c r="M171"/>
  <c r="N171"/>
  <c r="P171"/>
  <c r="Q171"/>
  <c r="R171"/>
  <c r="S171"/>
  <c r="T171"/>
  <c r="B172"/>
  <c r="C172"/>
  <c r="E172"/>
  <c r="F172"/>
  <c r="G172"/>
  <c r="H172"/>
  <c r="I172"/>
  <c r="J172"/>
  <c r="O172" s="1"/>
  <c r="U172" s="1"/>
  <c r="K172"/>
  <c r="L172"/>
  <c r="M172"/>
  <c r="N172"/>
  <c r="P172"/>
  <c r="Q172"/>
  <c r="R172"/>
  <c r="S172"/>
  <c r="T172"/>
  <c r="B173"/>
  <c r="C173"/>
  <c r="E173"/>
  <c r="F173"/>
  <c r="G173"/>
  <c r="H173"/>
  <c r="I173"/>
  <c r="J173"/>
  <c r="O173" s="1"/>
  <c r="U173" s="1"/>
  <c r="K173"/>
  <c r="L173"/>
  <c r="M173"/>
  <c r="N173"/>
  <c r="P173"/>
  <c r="Q173"/>
  <c r="R173"/>
  <c r="S173"/>
  <c r="T173"/>
  <c r="B174"/>
  <c r="C174"/>
  <c r="E174"/>
  <c r="F174"/>
  <c r="G174"/>
  <c r="H174"/>
  <c r="I174"/>
  <c r="J174"/>
  <c r="O174" s="1"/>
  <c r="U174" s="1"/>
  <c r="K174"/>
  <c r="L174"/>
  <c r="M174"/>
  <c r="N174"/>
  <c r="P174"/>
  <c r="Q174"/>
  <c r="R174"/>
  <c r="S174"/>
  <c r="T174"/>
  <c r="B175"/>
  <c r="C175"/>
  <c r="E175"/>
  <c r="F175"/>
  <c r="G175"/>
  <c r="H175"/>
  <c r="I175"/>
  <c r="J175"/>
  <c r="O175" s="1"/>
  <c r="U175" s="1"/>
  <c r="K175"/>
  <c r="L175"/>
  <c r="M175"/>
  <c r="N175"/>
  <c r="P175"/>
  <c r="Q175"/>
  <c r="R175"/>
  <c r="S175"/>
  <c r="T175"/>
  <c r="B176"/>
  <c r="C176"/>
  <c r="E176"/>
  <c r="F176"/>
  <c r="G176"/>
  <c r="H176"/>
  <c r="I176"/>
  <c r="J176"/>
  <c r="O176" s="1"/>
  <c r="U176" s="1"/>
  <c r="K176"/>
  <c r="L176"/>
  <c r="M176"/>
  <c r="N176"/>
  <c r="P176"/>
  <c r="Q176"/>
  <c r="R176"/>
  <c r="S176"/>
  <c r="T176"/>
  <c r="B177"/>
  <c r="C177"/>
  <c r="E177"/>
  <c r="F177"/>
  <c r="G177"/>
  <c r="H177"/>
  <c r="I177"/>
  <c r="J177"/>
  <c r="O177" s="1"/>
  <c r="U177" s="1"/>
  <c r="K177"/>
  <c r="L177"/>
  <c r="M177"/>
  <c r="N177"/>
  <c r="P177"/>
  <c r="Q177"/>
  <c r="R177"/>
  <c r="S177"/>
  <c r="T177"/>
  <c r="B178"/>
  <c r="C178"/>
  <c r="E178"/>
  <c r="F178"/>
  <c r="G178"/>
  <c r="H178"/>
  <c r="I178"/>
  <c r="J178"/>
  <c r="O178" s="1"/>
  <c r="U178" s="1"/>
  <c r="K178"/>
  <c r="L178"/>
  <c r="M178"/>
  <c r="N178"/>
  <c r="P178"/>
  <c r="Q178"/>
  <c r="R178"/>
  <c r="S178"/>
  <c r="T178"/>
  <c r="B179"/>
  <c r="C179"/>
  <c r="E179"/>
  <c r="F179"/>
  <c r="G179"/>
  <c r="H179"/>
  <c r="I179"/>
  <c r="J179"/>
  <c r="O179" s="1"/>
  <c r="U179" s="1"/>
  <c r="K179"/>
  <c r="L179"/>
  <c r="M179"/>
  <c r="N179"/>
  <c r="P179"/>
  <c r="Q179"/>
  <c r="R179"/>
  <c r="S179"/>
  <c r="T179"/>
  <c r="B180"/>
  <c r="C180"/>
  <c r="E180"/>
  <c r="F180"/>
  <c r="G180"/>
  <c r="H180"/>
  <c r="I180"/>
  <c r="J180"/>
  <c r="O180" s="1"/>
  <c r="U180" s="1"/>
  <c r="K180"/>
  <c r="L180"/>
  <c r="M180"/>
  <c r="N180"/>
  <c r="P180"/>
  <c r="Q180"/>
  <c r="R180"/>
  <c r="S180"/>
  <c r="T180"/>
  <c r="B181"/>
  <c r="C181"/>
  <c r="E181"/>
  <c r="F181"/>
  <c r="G181"/>
  <c r="H181"/>
  <c r="I181"/>
  <c r="J181"/>
  <c r="O181" s="1"/>
  <c r="U181" s="1"/>
  <c r="K181"/>
  <c r="L181"/>
  <c r="M181"/>
  <c r="N181"/>
  <c r="P181"/>
  <c r="Q181"/>
  <c r="R181"/>
  <c r="S181"/>
  <c r="T181"/>
  <c r="B182"/>
  <c r="C182"/>
  <c r="E182"/>
  <c r="F182"/>
  <c r="G182"/>
  <c r="H182"/>
  <c r="I182"/>
  <c r="J182"/>
  <c r="O182" s="1"/>
  <c r="U182" s="1"/>
  <c r="K182"/>
  <c r="L182"/>
  <c r="M182"/>
  <c r="N182"/>
  <c r="P182"/>
  <c r="Q182"/>
  <c r="R182"/>
  <c r="S182"/>
  <c r="T182"/>
  <c r="B183"/>
  <c r="C183"/>
  <c r="E183"/>
  <c r="F183"/>
  <c r="G183"/>
  <c r="H183"/>
  <c r="I183"/>
  <c r="J183"/>
  <c r="O183" s="1"/>
  <c r="U183" s="1"/>
  <c r="K183"/>
  <c r="L183"/>
  <c r="M183"/>
  <c r="N183"/>
  <c r="P183"/>
  <c r="Q183"/>
  <c r="R183"/>
  <c r="S183"/>
  <c r="T183"/>
  <c r="B184"/>
  <c r="C184"/>
  <c r="E184"/>
  <c r="F184"/>
  <c r="G184"/>
  <c r="H184"/>
  <c r="I184"/>
  <c r="J184"/>
  <c r="O184" s="1"/>
  <c r="U184" s="1"/>
  <c r="K184"/>
  <c r="L184"/>
  <c r="M184"/>
  <c r="N184"/>
  <c r="P184"/>
  <c r="Q184"/>
  <c r="R184"/>
  <c r="S184"/>
  <c r="T184"/>
  <c r="B185"/>
  <c r="C185"/>
  <c r="E185"/>
  <c r="F185"/>
  <c r="G185"/>
  <c r="H185"/>
  <c r="I185"/>
  <c r="J185"/>
  <c r="O185" s="1"/>
  <c r="U185" s="1"/>
  <c r="K185"/>
  <c r="L185"/>
  <c r="M185"/>
  <c r="N185"/>
  <c r="P185"/>
  <c r="Q185"/>
  <c r="R185"/>
  <c r="S185"/>
  <c r="T185"/>
  <c r="B186"/>
  <c r="C186"/>
  <c r="E186"/>
  <c r="F186"/>
  <c r="G186"/>
  <c r="H186"/>
  <c r="I186"/>
  <c r="J186"/>
  <c r="O186" s="1"/>
  <c r="U186" s="1"/>
  <c r="K186"/>
  <c r="L186"/>
  <c r="M186"/>
  <c r="N186"/>
  <c r="P186"/>
  <c r="Q186"/>
  <c r="R186"/>
  <c r="S186"/>
  <c r="T186"/>
  <c r="B187"/>
  <c r="C187"/>
  <c r="E187"/>
  <c r="F187"/>
  <c r="G187"/>
  <c r="H187"/>
  <c r="I187"/>
  <c r="J187"/>
  <c r="O187" s="1"/>
  <c r="U187" s="1"/>
  <c r="K187"/>
  <c r="L187"/>
  <c r="M187"/>
  <c r="N187"/>
  <c r="P187"/>
  <c r="Q187"/>
  <c r="R187"/>
  <c r="S187"/>
  <c r="T187"/>
  <c r="B188"/>
  <c r="C188"/>
  <c r="E188"/>
  <c r="F188"/>
  <c r="G188"/>
  <c r="H188"/>
  <c r="I188"/>
  <c r="J188"/>
  <c r="O188" s="1"/>
  <c r="U188" s="1"/>
  <c r="K188"/>
  <c r="L188"/>
  <c r="M188"/>
  <c r="N188"/>
  <c r="P188"/>
  <c r="Q188"/>
  <c r="R188"/>
  <c r="S188"/>
  <c r="T188"/>
  <c r="B189"/>
  <c r="C189"/>
  <c r="E189"/>
  <c r="F189"/>
  <c r="G189"/>
  <c r="H189"/>
  <c r="I189"/>
  <c r="J189"/>
  <c r="O189" s="1"/>
  <c r="U189" s="1"/>
  <c r="K189"/>
  <c r="L189"/>
  <c r="M189"/>
  <c r="N189"/>
  <c r="P189"/>
  <c r="Q189"/>
  <c r="R189"/>
  <c r="S189"/>
  <c r="T189"/>
  <c r="B190"/>
  <c r="C190"/>
  <c r="E190"/>
  <c r="F190"/>
  <c r="G190"/>
  <c r="H190"/>
  <c r="I190"/>
  <c r="J190"/>
  <c r="O190" s="1"/>
  <c r="U190" s="1"/>
  <c r="K190"/>
  <c r="L190"/>
  <c r="M190"/>
  <c r="N190"/>
  <c r="P190"/>
  <c r="Q190"/>
  <c r="R190"/>
  <c r="S190"/>
  <c r="T190"/>
  <c r="B191"/>
  <c r="C191"/>
  <c r="E191"/>
  <c r="F191"/>
  <c r="G191"/>
  <c r="H191"/>
  <c r="I191"/>
  <c r="J191"/>
  <c r="O191" s="1"/>
  <c r="U191" s="1"/>
  <c r="K191"/>
  <c r="L191"/>
  <c r="M191"/>
  <c r="N191"/>
  <c r="P191"/>
  <c r="Q191"/>
  <c r="R191"/>
  <c r="S191"/>
  <c r="T191"/>
  <c r="B192"/>
  <c r="C192"/>
  <c r="E192"/>
  <c r="F192"/>
  <c r="G192"/>
  <c r="H192"/>
  <c r="I192"/>
  <c r="J192"/>
  <c r="O192" s="1"/>
  <c r="U192" s="1"/>
  <c r="K192"/>
  <c r="L192"/>
  <c r="M192"/>
  <c r="N192"/>
  <c r="P192"/>
  <c r="Q192"/>
  <c r="R192"/>
  <c r="S192"/>
  <c r="T192"/>
  <c r="B193"/>
  <c r="C193"/>
  <c r="E193"/>
  <c r="F193"/>
  <c r="G193"/>
  <c r="H193"/>
  <c r="I193"/>
  <c r="J193"/>
  <c r="O193" s="1"/>
  <c r="U193" s="1"/>
  <c r="K193"/>
  <c r="L193"/>
  <c r="M193"/>
  <c r="N193"/>
  <c r="P193"/>
  <c r="Q193"/>
  <c r="R193"/>
  <c r="S193"/>
  <c r="T193"/>
  <c r="B194"/>
  <c r="C194"/>
  <c r="E194"/>
  <c r="F194"/>
  <c r="G194"/>
  <c r="H194"/>
  <c r="I194"/>
  <c r="J194"/>
  <c r="O194" s="1"/>
  <c r="U194" s="1"/>
  <c r="K194"/>
  <c r="L194"/>
  <c r="M194"/>
  <c r="N194"/>
  <c r="P194"/>
  <c r="Q194"/>
  <c r="R194"/>
  <c r="S194"/>
  <c r="T194"/>
  <c r="B195"/>
  <c r="C195"/>
  <c r="E195"/>
  <c r="F195"/>
  <c r="G195"/>
  <c r="H195"/>
  <c r="I195"/>
  <c r="J195"/>
  <c r="O195" s="1"/>
  <c r="U195" s="1"/>
  <c r="K195"/>
  <c r="L195"/>
  <c r="M195"/>
  <c r="N195"/>
  <c r="P195"/>
  <c r="Q195"/>
  <c r="R195"/>
  <c r="S195"/>
  <c r="T195"/>
  <c r="B196"/>
  <c r="C196"/>
  <c r="E196"/>
  <c r="F196"/>
  <c r="G196"/>
  <c r="H196"/>
  <c r="I196"/>
  <c r="J196"/>
  <c r="O196" s="1"/>
  <c r="U196" s="1"/>
  <c r="K196"/>
  <c r="L196"/>
  <c r="M196"/>
  <c r="N196"/>
  <c r="P196"/>
  <c r="Q196"/>
  <c r="R196"/>
  <c r="S196"/>
  <c r="T196"/>
  <c r="B197"/>
  <c r="C197"/>
  <c r="E197"/>
  <c r="F197"/>
  <c r="G197"/>
  <c r="H197"/>
  <c r="I197"/>
  <c r="J197"/>
  <c r="O197" s="1"/>
  <c r="U197" s="1"/>
  <c r="K197"/>
  <c r="L197"/>
  <c r="M197"/>
  <c r="N197"/>
  <c r="P197"/>
  <c r="Q197"/>
  <c r="R197"/>
  <c r="S197"/>
  <c r="T197"/>
  <c r="B198"/>
  <c r="C198"/>
  <c r="E198"/>
  <c r="F198"/>
  <c r="G198"/>
  <c r="H198"/>
  <c r="I198"/>
  <c r="J198"/>
  <c r="O198" s="1"/>
  <c r="U198" s="1"/>
  <c r="K198"/>
  <c r="L198"/>
  <c r="M198"/>
  <c r="N198"/>
  <c r="P198"/>
  <c r="Q198"/>
  <c r="R198"/>
  <c r="S198"/>
  <c r="T198"/>
  <c r="B199"/>
  <c r="C199"/>
  <c r="E199"/>
  <c r="F199"/>
  <c r="G199"/>
  <c r="H199"/>
  <c r="I199"/>
  <c r="J199"/>
  <c r="O199" s="1"/>
  <c r="U199" s="1"/>
  <c r="K199"/>
  <c r="L199"/>
  <c r="M199"/>
  <c r="N199"/>
  <c r="P199"/>
  <c r="Q199"/>
  <c r="R199"/>
  <c r="S199"/>
  <c r="T199"/>
  <c r="B200"/>
  <c r="C200"/>
  <c r="E200"/>
  <c r="F200"/>
  <c r="G200"/>
  <c r="H200"/>
  <c r="I200"/>
  <c r="J200"/>
  <c r="O200" s="1"/>
  <c r="U200" s="1"/>
  <c r="K200"/>
  <c r="L200"/>
  <c r="M200"/>
  <c r="N200"/>
  <c r="P200"/>
  <c r="Q200"/>
  <c r="R200"/>
  <c r="S200"/>
  <c r="T200"/>
  <c r="B201"/>
  <c r="C201"/>
  <c r="E201"/>
  <c r="F201"/>
  <c r="G201"/>
  <c r="H201"/>
  <c r="I201"/>
  <c r="J201"/>
  <c r="O201" s="1"/>
  <c r="U201" s="1"/>
  <c r="K201"/>
  <c r="L201"/>
  <c r="M201"/>
  <c r="N201"/>
  <c r="P201"/>
  <c r="Q201"/>
  <c r="R201"/>
  <c r="S201"/>
  <c r="T201"/>
  <c r="B202"/>
  <c r="C202"/>
  <c r="E202"/>
  <c r="F202"/>
  <c r="G202"/>
  <c r="H202"/>
  <c r="I202"/>
  <c r="J202"/>
  <c r="O202" s="1"/>
  <c r="U202" s="1"/>
  <c r="K202"/>
  <c r="L202"/>
  <c r="M202"/>
  <c r="N202"/>
  <c r="P202"/>
  <c r="Q202"/>
  <c r="R202"/>
  <c r="S202"/>
  <c r="T202"/>
  <c r="B203"/>
  <c r="C203"/>
  <c r="E203"/>
  <c r="F203"/>
  <c r="G203"/>
  <c r="H203"/>
  <c r="I203"/>
  <c r="J203"/>
  <c r="O203" s="1"/>
  <c r="U203" s="1"/>
  <c r="K203"/>
  <c r="L203"/>
  <c r="M203"/>
  <c r="N203"/>
  <c r="P203"/>
  <c r="Q203"/>
  <c r="R203"/>
  <c r="S203"/>
  <c r="T203"/>
  <c r="B204"/>
  <c r="C204"/>
  <c r="E204"/>
  <c r="F204"/>
  <c r="G204"/>
  <c r="H204"/>
  <c r="I204"/>
  <c r="J204"/>
  <c r="O204" s="1"/>
  <c r="U204" s="1"/>
  <c r="K204"/>
  <c r="L204"/>
  <c r="M204"/>
  <c r="N204"/>
  <c r="P204"/>
  <c r="Q204"/>
  <c r="R204"/>
  <c r="S204"/>
  <c r="T204"/>
  <c r="B205"/>
  <c r="C205"/>
  <c r="E205"/>
  <c r="F205"/>
  <c r="G205"/>
  <c r="H205"/>
  <c r="I205"/>
  <c r="J205"/>
  <c r="O205" s="1"/>
  <c r="U205" s="1"/>
  <c r="K205"/>
  <c r="L205"/>
  <c r="M205"/>
  <c r="N205"/>
  <c r="P205"/>
  <c r="Q205"/>
  <c r="R205"/>
  <c r="S205"/>
  <c r="T205"/>
  <c r="B206"/>
  <c r="C206"/>
  <c r="E206"/>
  <c r="F206"/>
  <c r="G206"/>
  <c r="H206"/>
  <c r="I206"/>
  <c r="J206"/>
  <c r="O206" s="1"/>
  <c r="U206" s="1"/>
  <c r="K206"/>
  <c r="L206"/>
  <c r="M206"/>
  <c r="N206"/>
  <c r="P206"/>
  <c r="Q206"/>
  <c r="R206"/>
  <c r="S206"/>
  <c r="T206"/>
  <c r="B207"/>
  <c r="C207"/>
  <c r="E207"/>
  <c r="F207"/>
  <c r="G207"/>
  <c r="H207"/>
  <c r="I207"/>
  <c r="J207"/>
  <c r="O207" s="1"/>
  <c r="U207" s="1"/>
  <c r="K207"/>
  <c r="L207"/>
  <c r="M207"/>
  <c r="N207"/>
  <c r="P207"/>
  <c r="Q207"/>
  <c r="R207"/>
  <c r="S207"/>
  <c r="T207"/>
  <c r="B208"/>
  <c r="C208"/>
  <c r="E208"/>
  <c r="F208"/>
  <c r="G208"/>
  <c r="H208"/>
  <c r="I208"/>
  <c r="J208"/>
  <c r="O208" s="1"/>
  <c r="U208" s="1"/>
  <c r="K208"/>
  <c r="L208"/>
  <c r="M208"/>
  <c r="N208"/>
  <c r="P208"/>
  <c r="Q208"/>
  <c r="R208"/>
  <c r="S208"/>
  <c r="T208"/>
  <c r="B209"/>
  <c r="C209"/>
  <c r="E209"/>
  <c r="F209"/>
  <c r="G209"/>
  <c r="H209"/>
  <c r="I209"/>
  <c r="J209"/>
  <c r="O209" s="1"/>
  <c r="U209" s="1"/>
  <c r="K209"/>
  <c r="L209"/>
  <c r="M209"/>
  <c r="N209"/>
  <c r="P209"/>
  <c r="Q209"/>
  <c r="R209"/>
  <c r="S209"/>
  <c r="T209"/>
  <c r="B210"/>
  <c r="C210"/>
  <c r="E210"/>
  <c r="F210"/>
  <c r="G210"/>
  <c r="H210"/>
  <c r="I210"/>
  <c r="J210"/>
  <c r="O210" s="1"/>
  <c r="U210" s="1"/>
  <c r="K210"/>
  <c r="L210"/>
  <c r="M210"/>
  <c r="N210"/>
  <c r="P210"/>
  <c r="Q210"/>
  <c r="R210"/>
  <c r="S210"/>
  <c r="T210"/>
  <c r="B211"/>
  <c r="C211"/>
  <c r="E211"/>
  <c r="F211"/>
  <c r="G211"/>
  <c r="H211"/>
  <c r="I211"/>
  <c r="J211"/>
  <c r="O211" s="1"/>
  <c r="U211" s="1"/>
  <c r="K211"/>
  <c r="L211"/>
  <c r="M211"/>
  <c r="N211"/>
  <c r="P211"/>
  <c r="Q211"/>
  <c r="R211"/>
  <c r="S211"/>
  <c r="T211"/>
  <c r="B212"/>
  <c r="C212"/>
  <c r="E212"/>
  <c r="F212"/>
  <c r="G212"/>
  <c r="H212"/>
  <c r="I212"/>
  <c r="J212"/>
  <c r="O212" s="1"/>
  <c r="U212" s="1"/>
  <c r="K212"/>
  <c r="L212"/>
  <c r="M212"/>
  <c r="N212"/>
  <c r="P212"/>
  <c r="Q212"/>
  <c r="R212"/>
  <c r="S212"/>
  <c r="T212"/>
  <c r="B213"/>
  <c r="C213"/>
  <c r="E213"/>
  <c r="F213"/>
  <c r="G213"/>
  <c r="H213"/>
  <c r="I213"/>
  <c r="J213"/>
  <c r="O213" s="1"/>
  <c r="U213" s="1"/>
  <c r="K213"/>
  <c r="L213"/>
  <c r="M213"/>
  <c r="N213"/>
  <c r="P213"/>
  <c r="Q213"/>
  <c r="R213"/>
  <c r="S213"/>
  <c r="T213"/>
  <c r="B214"/>
  <c r="C214"/>
  <c r="E214"/>
  <c r="F214"/>
  <c r="G214"/>
  <c r="H214"/>
  <c r="I214"/>
  <c r="J214"/>
  <c r="O214" s="1"/>
  <c r="U214" s="1"/>
  <c r="K214"/>
  <c r="L214"/>
  <c r="M214"/>
  <c r="N214"/>
  <c r="P214"/>
  <c r="Q214"/>
  <c r="R214"/>
  <c r="S214"/>
  <c r="T214"/>
  <c r="B215"/>
  <c r="C215"/>
  <c r="E215"/>
  <c r="F215"/>
  <c r="G215"/>
  <c r="H215"/>
  <c r="I215"/>
  <c r="J215"/>
  <c r="O215" s="1"/>
  <c r="U215" s="1"/>
  <c r="K215"/>
  <c r="L215"/>
  <c r="M215"/>
  <c r="N215"/>
  <c r="P215"/>
  <c r="Q215"/>
  <c r="R215"/>
  <c r="S215"/>
  <c r="T215"/>
  <c r="B216"/>
  <c r="C216"/>
  <c r="E216"/>
  <c r="F216"/>
  <c r="G216"/>
  <c r="H216"/>
  <c r="I216"/>
  <c r="J216"/>
  <c r="O216" s="1"/>
  <c r="U216" s="1"/>
  <c r="K216"/>
  <c r="L216"/>
  <c r="M216"/>
  <c r="N216"/>
  <c r="P216"/>
  <c r="Q216"/>
  <c r="R216"/>
  <c r="S216"/>
  <c r="T216"/>
  <c r="B217"/>
  <c r="C217"/>
  <c r="E217"/>
  <c r="F217"/>
  <c r="G217"/>
  <c r="H217"/>
  <c r="I217"/>
  <c r="J217"/>
  <c r="O217" s="1"/>
  <c r="U217" s="1"/>
  <c r="K217"/>
  <c r="L217"/>
  <c r="M217"/>
  <c r="N217"/>
  <c r="P217"/>
  <c r="Q217"/>
  <c r="R217"/>
  <c r="S217"/>
  <c r="T217"/>
  <c r="B218"/>
  <c r="C218"/>
  <c r="E218"/>
  <c r="F218"/>
  <c r="G218"/>
  <c r="H218"/>
  <c r="I218"/>
  <c r="J218"/>
  <c r="O218" s="1"/>
  <c r="U218" s="1"/>
  <c r="K218"/>
  <c r="L218"/>
  <c r="M218"/>
  <c r="N218"/>
  <c r="P218"/>
  <c r="Q218"/>
  <c r="R218"/>
  <c r="S218"/>
  <c r="T218"/>
  <c r="B219"/>
  <c r="C219"/>
  <c r="E219"/>
  <c r="F219"/>
  <c r="G219"/>
  <c r="H219"/>
  <c r="I219"/>
  <c r="J219"/>
  <c r="O219" s="1"/>
  <c r="U219" s="1"/>
  <c r="K219"/>
  <c r="L219"/>
  <c r="M219"/>
  <c r="N219"/>
  <c r="P219"/>
  <c r="Q219"/>
  <c r="R219"/>
  <c r="S219"/>
  <c r="T219"/>
  <c r="B220"/>
  <c r="C220"/>
  <c r="E220"/>
  <c r="F220"/>
  <c r="G220"/>
  <c r="H220"/>
  <c r="I220"/>
  <c r="J220"/>
  <c r="O220" s="1"/>
  <c r="U220" s="1"/>
  <c r="K220"/>
  <c r="L220"/>
  <c r="M220"/>
  <c r="N220"/>
  <c r="P220"/>
  <c r="Q220"/>
  <c r="R220"/>
  <c r="S220"/>
  <c r="T220"/>
  <c r="B221"/>
  <c r="C221"/>
  <c r="E221"/>
  <c r="F221"/>
  <c r="G221"/>
  <c r="H221"/>
  <c r="I221"/>
  <c r="J221"/>
  <c r="O221" s="1"/>
  <c r="U221" s="1"/>
  <c r="K221"/>
  <c r="L221"/>
  <c r="M221"/>
  <c r="N221"/>
  <c r="P221"/>
  <c r="Q221"/>
  <c r="R221"/>
  <c r="S221"/>
  <c r="T221"/>
  <c r="B222"/>
  <c r="C222"/>
  <c r="E222"/>
  <c r="F222"/>
  <c r="G222"/>
  <c r="H222"/>
  <c r="I222"/>
  <c r="J222"/>
  <c r="O222" s="1"/>
  <c r="U222" s="1"/>
  <c r="K222"/>
  <c r="L222"/>
  <c r="M222"/>
  <c r="N222"/>
  <c r="P222"/>
  <c r="Q222"/>
  <c r="R222"/>
  <c r="S222"/>
  <c r="T222"/>
  <c r="B223"/>
  <c r="C223"/>
  <c r="E223"/>
  <c r="F223"/>
  <c r="G223"/>
  <c r="H223"/>
  <c r="I223"/>
  <c r="J223"/>
  <c r="O223" s="1"/>
  <c r="U223" s="1"/>
  <c r="K223"/>
  <c r="L223"/>
  <c r="M223"/>
  <c r="N223"/>
  <c r="P223"/>
  <c r="Q223"/>
  <c r="R223"/>
  <c r="S223"/>
  <c r="T223"/>
  <c r="B224"/>
  <c r="C224"/>
  <c r="E224"/>
  <c r="F224"/>
  <c r="G224"/>
  <c r="H224"/>
  <c r="I224"/>
  <c r="J224"/>
  <c r="O224" s="1"/>
  <c r="U224" s="1"/>
  <c r="K224"/>
  <c r="L224"/>
  <c r="M224"/>
  <c r="N224"/>
  <c r="P224"/>
  <c r="Q224"/>
  <c r="R224"/>
  <c r="S224"/>
  <c r="T224"/>
  <c r="B225"/>
  <c r="C225"/>
  <c r="E225"/>
  <c r="F225"/>
  <c r="G225"/>
  <c r="H225"/>
  <c r="I225"/>
  <c r="J225"/>
  <c r="O225" s="1"/>
  <c r="U225" s="1"/>
  <c r="K225"/>
  <c r="L225"/>
  <c r="M225"/>
  <c r="N225"/>
  <c r="P225"/>
  <c r="Q225"/>
  <c r="R225"/>
  <c r="S225"/>
  <c r="T225"/>
  <c r="B226"/>
  <c r="C226"/>
  <c r="E226"/>
  <c r="F226"/>
  <c r="G226"/>
  <c r="H226"/>
  <c r="I226"/>
  <c r="J226"/>
  <c r="O226" s="1"/>
  <c r="U226" s="1"/>
  <c r="K226"/>
  <c r="L226"/>
  <c r="M226"/>
  <c r="N226"/>
  <c r="P226"/>
  <c r="Q226"/>
  <c r="R226"/>
  <c r="S226"/>
  <c r="T226"/>
  <c r="B227"/>
  <c r="C227"/>
  <c r="E227"/>
  <c r="F227"/>
  <c r="G227"/>
  <c r="H227"/>
  <c r="I227"/>
  <c r="J227"/>
  <c r="O227" s="1"/>
  <c r="U227" s="1"/>
  <c r="K227"/>
  <c r="L227"/>
  <c r="M227"/>
  <c r="N227"/>
  <c r="P227"/>
  <c r="Q227"/>
  <c r="R227"/>
  <c r="S227"/>
  <c r="T227"/>
  <c r="B228"/>
  <c r="C228"/>
  <c r="E228"/>
  <c r="F228"/>
  <c r="G228"/>
  <c r="H228"/>
  <c r="I228"/>
  <c r="J228"/>
  <c r="O228" s="1"/>
  <c r="U228" s="1"/>
  <c r="K228"/>
  <c r="L228"/>
  <c r="M228"/>
  <c r="N228"/>
  <c r="P228"/>
  <c r="Q228"/>
  <c r="R228"/>
  <c r="S228"/>
  <c r="T228"/>
  <c r="B229"/>
  <c r="C229"/>
  <c r="E229"/>
  <c r="F229"/>
  <c r="G229"/>
  <c r="H229"/>
  <c r="I229"/>
  <c r="J229"/>
  <c r="O229" s="1"/>
  <c r="U229" s="1"/>
  <c r="K229"/>
  <c r="L229"/>
  <c r="M229"/>
  <c r="N229"/>
  <c r="P229"/>
  <c r="Q229"/>
  <c r="R229"/>
  <c r="S229"/>
  <c r="T229"/>
  <c r="B230"/>
  <c r="C230"/>
  <c r="E230"/>
  <c r="F230"/>
  <c r="G230"/>
  <c r="H230"/>
  <c r="I230"/>
  <c r="J230"/>
  <c r="O230" s="1"/>
  <c r="U230" s="1"/>
  <c r="K230"/>
  <c r="L230"/>
  <c r="M230"/>
  <c r="N230"/>
  <c r="P230"/>
  <c r="Q230"/>
  <c r="R230"/>
  <c r="S230"/>
  <c r="T230"/>
  <c r="B231"/>
  <c r="C231"/>
  <c r="E231"/>
  <c r="F231"/>
  <c r="G231"/>
  <c r="H231"/>
  <c r="I231"/>
  <c r="J231"/>
  <c r="O231" s="1"/>
  <c r="U231" s="1"/>
  <c r="K231"/>
  <c r="L231"/>
  <c r="M231"/>
  <c r="N231"/>
  <c r="P231"/>
  <c r="Q231"/>
  <c r="R231"/>
  <c r="S231"/>
  <c r="T231"/>
  <c r="B232"/>
  <c r="C232"/>
  <c r="E232"/>
  <c r="F232"/>
  <c r="G232"/>
  <c r="H232"/>
  <c r="I232"/>
  <c r="J232"/>
  <c r="O232" s="1"/>
  <c r="U232" s="1"/>
  <c r="K232"/>
  <c r="L232"/>
  <c r="M232"/>
  <c r="N232"/>
  <c r="P232"/>
  <c r="Q232"/>
  <c r="R232"/>
  <c r="S232"/>
  <c r="T232"/>
  <c r="B233"/>
  <c r="C233"/>
  <c r="E233"/>
  <c r="F233"/>
  <c r="G233"/>
  <c r="H233"/>
  <c r="I233"/>
  <c r="J233"/>
  <c r="O233" s="1"/>
  <c r="U233" s="1"/>
  <c r="K233"/>
  <c r="L233"/>
  <c r="M233"/>
  <c r="N233"/>
  <c r="P233"/>
  <c r="Q233"/>
  <c r="R233"/>
  <c r="S233"/>
  <c r="T233"/>
  <c r="B234"/>
  <c r="C234"/>
  <c r="E234"/>
  <c r="F234"/>
  <c r="G234"/>
  <c r="H234"/>
  <c r="I234"/>
  <c r="J234"/>
  <c r="O234" s="1"/>
  <c r="U234" s="1"/>
  <c r="K234"/>
  <c r="L234"/>
  <c r="M234"/>
  <c r="N234"/>
  <c r="P234"/>
  <c r="Q234"/>
  <c r="R234"/>
  <c r="S234"/>
  <c r="T234"/>
  <c r="B235"/>
  <c r="C235"/>
  <c r="E235"/>
  <c r="F235"/>
  <c r="G235"/>
  <c r="H235"/>
  <c r="I235"/>
  <c r="J235"/>
  <c r="O235" s="1"/>
  <c r="U235" s="1"/>
  <c r="K235"/>
  <c r="L235"/>
  <c r="M235"/>
  <c r="N235"/>
  <c r="P235"/>
  <c r="Q235"/>
  <c r="R235"/>
  <c r="S235"/>
  <c r="T235"/>
  <c r="B236"/>
  <c r="C236"/>
  <c r="E236"/>
  <c r="F236"/>
  <c r="G236"/>
  <c r="H236"/>
  <c r="I236"/>
  <c r="J236"/>
  <c r="O236" s="1"/>
  <c r="U236" s="1"/>
  <c r="K236"/>
  <c r="L236"/>
  <c r="M236"/>
  <c r="N236"/>
  <c r="P236"/>
  <c r="Q236"/>
  <c r="R236"/>
  <c r="S236"/>
  <c r="T236"/>
  <c r="B237"/>
  <c r="C237"/>
  <c r="E237"/>
  <c r="F237"/>
  <c r="G237"/>
  <c r="H237"/>
  <c r="I237"/>
  <c r="J237"/>
  <c r="O237" s="1"/>
  <c r="U237" s="1"/>
  <c r="K237"/>
  <c r="L237"/>
  <c r="M237"/>
  <c r="N237"/>
  <c r="P237"/>
  <c r="Q237"/>
  <c r="R237"/>
  <c r="S237"/>
  <c r="T237"/>
  <c r="B238"/>
  <c r="C238"/>
  <c r="E238"/>
  <c r="F238"/>
  <c r="G238"/>
  <c r="H238"/>
  <c r="I238"/>
  <c r="J238"/>
  <c r="O238" s="1"/>
  <c r="U238" s="1"/>
  <c r="K238"/>
  <c r="L238"/>
  <c r="M238"/>
  <c r="N238"/>
  <c r="P238"/>
  <c r="Q238"/>
  <c r="R238"/>
  <c r="S238"/>
  <c r="T238"/>
  <c r="B239"/>
  <c r="C239"/>
  <c r="E239"/>
  <c r="F239"/>
  <c r="G239"/>
  <c r="H239"/>
  <c r="I239"/>
  <c r="J239"/>
  <c r="O239" s="1"/>
  <c r="U239" s="1"/>
  <c r="K239"/>
  <c r="L239"/>
  <c r="M239"/>
  <c r="N239"/>
  <c r="P239"/>
  <c r="Q239"/>
  <c r="R239"/>
  <c r="S239"/>
  <c r="T239"/>
  <c r="B240"/>
  <c r="C240"/>
  <c r="E240"/>
  <c r="F240"/>
  <c r="G240"/>
  <c r="H240"/>
  <c r="I240"/>
  <c r="J240"/>
  <c r="O240" s="1"/>
  <c r="U240" s="1"/>
  <c r="K240"/>
  <c r="L240"/>
  <c r="M240"/>
  <c r="N240"/>
  <c r="P240"/>
  <c r="Q240"/>
  <c r="R240"/>
  <c r="S240"/>
  <c r="T240"/>
  <c r="B241"/>
  <c r="C241"/>
  <c r="E241"/>
  <c r="F241"/>
  <c r="G241"/>
  <c r="H241"/>
  <c r="I241"/>
  <c r="J241"/>
  <c r="O241" s="1"/>
  <c r="U241" s="1"/>
  <c r="K241"/>
  <c r="L241"/>
  <c r="M241"/>
  <c r="N241"/>
  <c r="P241"/>
  <c r="Q241"/>
  <c r="R241"/>
  <c r="S241"/>
  <c r="T241"/>
  <c r="B242"/>
  <c r="C242"/>
  <c r="E242"/>
  <c r="F242"/>
  <c r="G242"/>
  <c r="H242"/>
  <c r="I242"/>
  <c r="J242"/>
  <c r="O242" s="1"/>
  <c r="U242" s="1"/>
  <c r="K242"/>
  <c r="L242"/>
  <c r="M242"/>
  <c r="N242"/>
  <c r="P242"/>
  <c r="Q242"/>
  <c r="R242"/>
  <c r="S242"/>
  <c r="T242"/>
  <c r="B243"/>
  <c r="C243"/>
  <c r="E243"/>
  <c r="F243"/>
  <c r="G243"/>
  <c r="H243"/>
  <c r="I243"/>
  <c r="J243"/>
  <c r="O243" s="1"/>
  <c r="U243" s="1"/>
  <c r="K243"/>
  <c r="L243"/>
  <c r="M243"/>
  <c r="N243"/>
  <c r="P243"/>
  <c r="Q243"/>
  <c r="R243"/>
  <c r="S243"/>
  <c r="T243"/>
  <c r="B244"/>
  <c r="C244"/>
  <c r="E244"/>
  <c r="F244"/>
  <c r="G244"/>
  <c r="H244"/>
  <c r="I244"/>
  <c r="J244"/>
  <c r="O244" s="1"/>
  <c r="U244" s="1"/>
  <c r="K244"/>
  <c r="L244"/>
  <c r="M244"/>
  <c r="N244"/>
  <c r="P244"/>
  <c r="Q244"/>
  <c r="R244"/>
  <c r="S244"/>
  <c r="T244"/>
  <c r="B245"/>
  <c r="C245"/>
  <c r="E245"/>
  <c r="F245"/>
  <c r="G245"/>
  <c r="H245"/>
  <c r="I245"/>
  <c r="J245"/>
  <c r="O245" s="1"/>
  <c r="U245" s="1"/>
  <c r="K245"/>
  <c r="L245"/>
  <c r="M245"/>
  <c r="N245"/>
  <c r="P245"/>
  <c r="Q245"/>
  <c r="R245"/>
  <c r="S245"/>
  <c r="T245"/>
  <c r="B246"/>
  <c r="C246"/>
  <c r="E246"/>
  <c r="F246"/>
  <c r="G246"/>
  <c r="H246"/>
  <c r="I246"/>
  <c r="J246"/>
  <c r="O246" s="1"/>
  <c r="U246" s="1"/>
  <c r="K246"/>
  <c r="L246"/>
  <c r="M246"/>
  <c r="N246"/>
  <c r="P246"/>
  <c r="Q246"/>
  <c r="R246"/>
  <c r="S246"/>
  <c r="T246"/>
  <c r="B247"/>
  <c r="C247"/>
  <c r="E247"/>
  <c r="F247"/>
  <c r="G247"/>
  <c r="H247"/>
  <c r="I247"/>
  <c r="J247"/>
  <c r="O247" s="1"/>
  <c r="U247" s="1"/>
  <c r="K247"/>
  <c r="L247"/>
  <c r="M247"/>
  <c r="N247"/>
  <c r="P247"/>
  <c r="Q247"/>
  <c r="R247"/>
  <c r="S247"/>
  <c r="T247"/>
  <c r="B248"/>
  <c r="C248"/>
  <c r="E248"/>
  <c r="F248"/>
  <c r="G248"/>
  <c r="H248"/>
  <c r="I248"/>
  <c r="J248"/>
  <c r="O248" s="1"/>
  <c r="U248" s="1"/>
  <c r="K248"/>
  <c r="L248"/>
  <c r="M248"/>
  <c r="N248"/>
  <c r="P248"/>
  <c r="Q248"/>
  <c r="R248"/>
  <c r="S248"/>
  <c r="T248"/>
  <c r="B249"/>
  <c r="C249"/>
  <c r="E249"/>
  <c r="F249"/>
  <c r="G249"/>
  <c r="H249"/>
  <c r="I249"/>
  <c r="J249"/>
  <c r="O249" s="1"/>
  <c r="U249" s="1"/>
  <c r="K249"/>
  <c r="L249"/>
  <c r="M249"/>
  <c r="N249"/>
  <c r="P249"/>
  <c r="Q249"/>
  <c r="R249"/>
  <c r="S249"/>
  <c r="T249"/>
  <c r="B250"/>
  <c r="C250"/>
  <c r="E250"/>
  <c r="F250"/>
  <c r="G250"/>
  <c r="H250"/>
  <c r="I250"/>
  <c r="J250"/>
  <c r="O250" s="1"/>
  <c r="U250" s="1"/>
  <c r="K250"/>
  <c r="L250"/>
  <c r="M250"/>
  <c r="N250"/>
  <c r="P250"/>
  <c r="Q250"/>
  <c r="R250"/>
  <c r="S250"/>
  <c r="T250"/>
  <c r="B251"/>
  <c r="C251"/>
  <c r="E251"/>
  <c r="F251"/>
  <c r="G251"/>
  <c r="H251"/>
  <c r="I251"/>
  <c r="J251"/>
  <c r="O251" s="1"/>
  <c r="U251" s="1"/>
  <c r="K251"/>
  <c r="L251"/>
  <c r="M251"/>
  <c r="N251"/>
  <c r="P251"/>
  <c r="Q251"/>
  <c r="R251"/>
  <c r="S251"/>
  <c r="T251"/>
  <c r="B252"/>
  <c r="C252"/>
  <c r="E252"/>
  <c r="F252"/>
  <c r="G252"/>
  <c r="H252"/>
  <c r="I252"/>
  <c r="J252"/>
  <c r="O252" s="1"/>
  <c r="U252" s="1"/>
  <c r="K252"/>
  <c r="L252"/>
  <c r="M252"/>
  <c r="N252"/>
  <c r="P252"/>
  <c r="Q252"/>
  <c r="R252"/>
  <c r="S252"/>
  <c r="T252"/>
  <c r="B253"/>
  <c r="C253"/>
  <c r="E253"/>
  <c r="F253"/>
  <c r="G253"/>
  <c r="H253"/>
  <c r="I253"/>
  <c r="J253"/>
  <c r="O253" s="1"/>
  <c r="U253" s="1"/>
  <c r="K253"/>
  <c r="L253"/>
  <c r="M253"/>
  <c r="N253"/>
  <c r="P253"/>
  <c r="Q253"/>
  <c r="R253"/>
  <c r="S253"/>
  <c r="T253"/>
  <c r="B254"/>
  <c r="C254"/>
  <c r="E254"/>
  <c r="F254"/>
  <c r="G254"/>
  <c r="H254"/>
  <c r="I254"/>
  <c r="J254"/>
  <c r="O254" s="1"/>
  <c r="U254" s="1"/>
  <c r="K254"/>
  <c r="L254"/>
  <c r="M254"/>
  <c r="N254"/>
  <c r="P254"/>
  <c r="Q254"/>
  <c r="R254"/>
  <c r="S254"/>
  <c r="T254"/>
  <c r="B255"/>
  <c r="C255"/>
  <c r="E255"/>
  <c r="F255"/>
  <c r="G255"/>
  <c r="H255"/>
  <c r="I255"/>
  <c r="J255"/>
  <c r="O255" s="1"/>
  <c r="U255" s="1"/>
  <c r="K255"/>
  <c r="L255"/>
  <c r="M255"/>
  <c r="N255"/>
  <c r="P255"/>
  <c r="Q255"/>
  <c r="R255"/>
  <c r="S255"/>
  <c r="T255"/>
  <c r="B256"/>
  <c r="C256"/>
  <c r="E256"/>
  <c r="F256"/>
  <c r="G256"/>
  <c r="H256"/>
  <c r="I256"/>
  <c r="J256"/>
  <c r="O256" s="1"/>
  <c r="U256" s="1"/>
  <c r="K256"/>
  <c r="L256"/>
  <c r="M256"/>
  <c r="N256"/>
  <c r="P256"/>
  <c r="Q256"/>
  <c r="R256"/>
  <c r="S256"/>
  <c r="T256"/>
  <c r="B257"/>
  <c r="C257"/>
  <c r="E257"/>
  <c r="F257"/>
  <c r="G257"/>
  <c r="H257"/>
  <c r="I257"/>
  <c r="J257"/>
  <c r="O257" s="1"/>
  <c r="U257" s="1"/>
  <c r="K257"/>
  <c r="L257"/>
  <c r="M257"/>
  <c r="N257"/>
  <c r="P257"/>
  <c r="Q257"/>
  <c r="R257"/>
  <c r="S257"/>
  <c r="T257"/>
  <c r="B258"/>
  <c r="C258"/>
  <c r="E258"/>
  <c r="F258"/>
  <c r="G258"/>
  <c r="H258"/>
  <c r="I258"/>
  <c r="J258"/>
  <c r="O258" s="1"/>
  <c r="U258" s="1"/>
  <c r="K258"/>
  <c r="L258"/>
  <c r="M258"/>
  <c r="N258"/>
  <c r="P258"/>
  <c r="Q258"/>
  <c r="R258"/>
  <c r="S258"/>
  <c r="T258"/>
  <c r="B259"/>
  <c r="C259"/>
  <c r="E259"/>
  <c r="F259"/>
  <c r="G259"/>
  <c r="H259"/>
  <c r="I259"/>
  <c r="J259"/>
  <c r="O259" s="1"/>
  <c r="U259" s="1"/>
  <c r="K259"/>
  <c r="L259"/>
  <c r="M259"/>
  <c r="N259"/>
  <c r="P259"/>
  <c r="Q259"/>
  <c r="R259"/>
  <c r="S259"/>
  <c r="T259"/>
  <c r="B260"/>
  <c r="C260"/>
  <c r="E260"/>
  <c r="F260"/>
  <c r="G260"/>
  <c r="H260"/>
  <c r="I260"/>
  <c r="J260"/>
  <c r="O260" s="1"/>
  <c r="U260" s="1"/>
  <c r="K260"/>
  <c r="L260"/>
  <c r="M260"/>
  <c r="N260"/>
  <c r="P260"/>
  <c r="Q260"/>
  <c r="R260"/>
  <c r="S260"/>
  <c r="T260"/>
  <c r="B261"/>
  <c r="C261"/>
  <c r="E261"/>
  <c r="F261"/>
  <c r="G261"/>
  <c r="H261"/>
  <c r="I261"/>
  <c r="J261"/>
  <c r="O261" s="1"/>
  <c r="U261" s="1"/>
  <c r="K261"/>
  <c r="L261"/>
  <c r="M261"/>
  <c r="N261"/>
  <c r="P261"/>
  <c r="Q261"/>
  <c r="R261"/>
  <c r="S261"/>
  <c r="T261"/>
  <c r="B262"/>
  <c r="C262"/>
  <c r="E262"/>
  <c r="F262"/>
  <c r="G262"/>
  <c r="H262"/>
  <c r="I262"/>
  <c r="J262"/>
  <c r="K262"/>
  <c r="L262"/>
  <c r="M262"/>
  <c r="N262"/>
  <c r="O262"/>
  <c r="U262" s="1"/>
  <c r="P262"/>
  <c r="Q262"/>
  <c r="R262"/>
  <c r="S262"/>
  <c r="T262"/>
  <c r="B263"/>
  <c r="C263"/>
  <c r="E263"/>
  <c r="F263"/>
  <c r="G263"/>
  <c r="H263"/>
  <c r="I263"/>
  <c r="J263"/>
  <c r="O263" s="1"/>
  <c r="U263" s="1"/>
  <c r="K263"/>
  <c r="L263"/>
  <c r="M263"/>
  <c r="N263"/>
  <c r="P263"/>
  <c r="Q263"/>
  <c r="R263"/>
  <c r="S263"/>
  <c r="T263"/>
  <c r="B264"/>
  <c r="C264"/>
  <c r="E264"/>
  <c r="F264"/>
  <c r="G264"/>
  <c r="H264"/>
  <c r="I264"/>
  <c r="J264"/>
  <c r="O264" s="1"/>
  <c r="U264" s="1"/>
  <c r="K264"/>
  <c r="L264"/>
  <c r="M264"/>
  <c r="N264"/>
  <c r="P264"/>
  <c r="Q264"/>
  <c r="R264"/>
  <c r="S264"/>
  <c r="T264"/>
  <c r="B265"/>
  <c r="C265"/>
  <c r="E265"/>
  <c r="F265"/>
  <c r="G265"/>
  <c r="H265"/>
  <c r="I265"/>
  <c r="J265"/>
  <c r="O265" s="1"/>
  <c r="U265" s="1"/>
  <c r="K265"/>
  <c r="L265"/>
  <c r="M265"/>
  <c r="N265"/>
  <c r="P265"/>
  <c r="Q265"/>
  <c r="R265"/>
  <c r="S265"/>
  <c r="T265"/>
  <c r="B266"/>
  <c r="C266"/>
  <c r="E266"/>
  <c r="F266"/>
  <c r="G266"/>
  <c r="H266"/>
  <c r="I266"/>
  <c r="J266"/>
  <c r="O266" s="1"/>
  <c r="U266" s="1"/>
  <c r="K266"/>
  <c r="L266"/>
  <c r="M266"/>
  <c r="N266"/>
  <c r="P266"/>
  <c r="Q266"/>
  <c r="R266"/>
  <c r="S266"/>
  <c r="T266"/>
  <c r="B267"/>
  <c r="C267"/>
  <c r="E267"/>
  <c r="F267"/>
  <c r="G267"/>
  <c r="H267"/>
  <c r="I267"/>
  <c r="J267"/>
  <c r="O267" s="1"/>
  <c r="U267" s="1"/>
  <c r="K267"/>
  <c r="L267"/>
  <c r="M267"/>
  <c r="N267"/>
  <c r="P267"/>
  <c r="Q267"/>
  <c r="R267"/>
  <c r="S267"/>
  <c r="T267"/>
  <c r="B268"/>
  <c r="C268"/>
  <c r="E268"/>
  <c r="F268"/>
  <c r="G268"/>
  <c r="H268"/>
  <c r="I268"/>
  <c r="J268"/>
  <c r="K268"/>
  <c r="L268"/>
  <c r="M268"/>
  <c r="N268"/>
  <c r="O268"/>
  <c r="U268" s="1"/>
  <c r="P268"/>
  <c r="Q268"/>
  <c r="R268"/>
  <c r="S268"/>
  <c r="T268"/>
  <c r="B269"/>
  <c r="C269"/>
  <c r="E269"/>
  <c r="F269"/>
  <c r="G269"/>
  <c r="H269"/>
  <c r="I269"/>
  <c r="J269"/>
  <c r="O269" s="1"/>
  <c r="U269" s="1"/>
  <c r="K269"/>
  <c r="L269"/>
  <c r="M269"/>
  <c r="N269"/>
  <c r="P269"/>
  <c r="Q269"/>
  <c r="R269"/>
  <c r="S269"/>
  <c r="T269"/>
  <c r="B270"/>
  <c r="C270"/>
  <c r="E270"/>
  <c r="F270"/>
  <c r="G270"/>
  <c r="H270"/>
  <c r="I270"/>
  <c r="J270"/>
  <c r="K270"/>
  <c r="L270"/>
  <c r="M270"/>
  <c r="N270"/>
  <c r="O270"/>
  <c r="U270" s="1"/>
  <c r="P270"/>
  <c r="Q270"/>
  <c r="R270"/>
  <c r="S270"/>
  <c r="T270"/>
  <c r="B271"/>
  <c r="C271"/>
  <c r="E271"/>
  <c r="F271"/>
  <c r="G271"/>
  <c r="H271"/>
  <c r="I271"/>
  <c r="J271"/>
  <c r="O271" s="1"/>
  <c r="U271" s="1"/>
  <c r="K271"/>
  <c r="L271"/>
  <c r="M271"/>
  <c r="N271"/>
  <c r="P271"/>
  <c r="Q271"/>
  <c r="R271"/>
  <c r="S271"/>
  <c r="T271"/>
  <c r="B272"/>
  <c r="C272"/>
  <c r="E272"/>
  <c r="F272"/>
  <c r="G272"/>
  <c r="H272"/>
  <c r="I272"/>
  <c r="J272"/>
  <c r="O272" s="1"/>
  <c r="U272" s="1"/>
  <c r="K272"/>
  <c r="L272"/>
  <c r="M272"/>
  <c r="N272"/>
  <c r="P272"/>
  <c r="Q272"/>
  <c r="R272"/>
  <c r="S272"/>
  <c r="T272"/>
  <c r="B273"/>
  <c r="C273"/>
  <c r="E273"/>
  <c r="F273"/>
  <c r="G273"/>
  <c r="H273"/>
  <c r="I273"/>
  <c r="J273"/>
  <c r="O273" s="1"/>
  <c r="U273" s="1"/>
  <c r="K273"/>
  <c r="L273"/>
  <c r="M273"/>
  <c r="N273"/>
  <c r="P273"/>
  <c r="Q273"/>
  <c r="R273"/>
  <c r="S273"/>
  <c r="T273"/>
  <c r="B274"/>
  <c r="C274"/>
  <c r="E274"/>
  <c r="F274"/>
  <c r="G274"/>
  <c r="H274"/>
  <c r="I274"/>
  <c r="J274"/>
  <c r="O274" s="1"/>
  <c r="U274" s="1"/>
  <c r="K274"/>
  <c r="L274"/>
  <c r="M274"/>
  <c r="N274"/>
  <c r="P274"/>
  <c r="Q274"/>
  <c r="R274"/>
  <c r="S274"/>
  <c r="T274"/>
  <c r="B275"/>
  <c r="C275"/>
  <c r="E275"/>
  <c r="F275"/>
  <c r="G275"/>
  <c r="H275"/>
  <c r="I275"/>
  <c r="J275"/>
  <c r="O275" s="1"/>
  <c r="U275" s="1"/>
  <c r="K275"/>
  <c r="L275"/>
  <c r="M275"/>
  <c r="N275"/>
  <c r="P275"/>
  <c r="Q275"/>
  <c r="R275"/>
  <c r="S275"/>
  <c r="T275"/>
  <c r="B276"/>
  <c r="C276"/>
  <c r="E276"/>
  <c r="F276"/>
  <c r="G276"/>
  <c r="H276"/>
  <c r="I276"/>
  <c r="J276"/>
  <c r="K276"/>
  <c r="L276"/>
  <c r="M276"/>
  <c r="N276"/>
  <c r="O276"/>
  <c r="U276" s="1"/>
  <c r="P276"/>
  <c r="Q276"/>
  <c r="R276"/>
  <c r="S276"/>
  <c r="T276"/>
  <c r="B277"/>
  <c r="C277"/>
  <c r="E277"/>
  <c r="F277"/>
  <c r="G277"/>
  <c r="H277"/>
  <c r="I277"/>
  <c r="J277"/>
  <c r="O277" s="1"/>
  <c r="U277" s="1"/>
  <c r="K277"/>
  <c r="L277"/>
  <c r="M277"/>
  <c r="N277"/>
  <c r="P277"/>
  <c r="Q277"/>
  <c r="R277"/>
  <c r="S277"/>
  <c r="T277"/>
  <c r="B278"/>
  <c r="C278"/>
  <c r="E278"/>
  <c r="F278"/>
  <c r="G278"/>
  <c r="H278"/>
  <c r="I278"/>
  <c r="J278"/>
  <c r="K278"/>
  <c r="L278"/>
  <c r="M278"/>
  <c r="N278"/>
  <c r="O278"/>
  <c r="U278" s="1"/>
  <c r="P278"/>
  <c r="Q278"/>
  <c r="R278"/>
  <c r="S278"/>
  <c r="T278"/>
  <c r="B279"/>
  <c r="C279"/>
  <c r="E279"/>
  <c r="F279"/>
  <c r="G279"/>
  <c r="H279"/>
  <c r="I279"/>
  <c r="J279"/>
  <c r="O279" s="1"/>
  <c r="U279" s="1"/>
  <c r="K279"/>
  <c r="L279"/>
  <c r="M279"/>
  <c r="N279"/>
  <c r="P279"/>
  <c r="Q279"/>
  <c r="R279"/>
  <c r="S279"/>
  <c r="T279"/>
  <c r="B280"/>
  <c r="C280"/>
  <c r="E280"/>
  <c r="F280"/>
  <c r="G280"/>
  <c r="H280"/>
  <c r="I280"/>
  <c r="J280"/>
  <c r="O280" s="1"/>
  <c r="U280" s="1"/>
  <c r="K280"/>
  <c r="L280"/>
  <c r="M280"/>
  <c r="N280"/>
  <c r="P280"/>
  <c r="Q280"/>
  <c r="R280"/>
  <c r="S280"/>
  <c r="T280"/>
  <c r="B281"/>
  <c r="C281"/>
  <c r="E281"/>
  <c r="F281"/>
  <c r="G281"/>
  <c r="H281"/>
  <c r="I281"/>
  <c r="J281"/>
  <c r="O281" s="1"/>
  <c r="U281" s="1"/>
  <c r="K281"/>
  <c r="L281"/>
  <c r="M281"/>
  <c r="N281"/>
  <c r="P281"/>
  <c r="Q281"/>
  <c r="R281"/>
  <c r="S281"/>
  <c r="T281"/>
  <c r="B282"/>
  <c r="C282"/>
  <c r="E282"/>
  <c r="F282"/>
  <c r="G282"/>
  <c r="H282"/>
  <c r="I282"/>
  <c r="J282"/>
  <c r="O282" s="1"/>
  <c r="U282" s="1"/>
  <c r="K282"/>
  <c r="L282"/>
  <c r="M282"/>
  <c r="N282"/>
  <c r="P282"/>
  <c r="Q282"/>
  <c r="R282"/>
  <c r="S282"/>
  <c r="T282"/>
  <c r="B283"/>
  <c r="C283"/>
  <c r="E283"/>
  <c r="F283"/>
  <c r="G283"/>
  <c r="H283"/>
  <c r="I283"/>
  <c r="J283"/>
  <c r="O283" s="1"/>
  <c r="U283" s="1"/>
  <c r="K283"/>
  <c r="L283"/>
  <c r="M283"/>
  <c r="N283"/>
  <c r="P283"/>
  <c r="Q283"/>
  <c r="R283"/>
  <c r="S283"/>
  <c r="T283"/>
  <c r="B284"/>
  <c r="C284"/>
  <c r="E284"/>
  <c r="F284"/>
  <c r="G284"/>
  <c r="H284"/>
  <c r="I284"/>
  <c r="J284"/>
  <c r="K284"/>
  <c r="L284"/>
  <c r="M284"/>
  <c r="N284"/>
  <c r="O284"/>
  <c r="U284" s="1"/>
  <c r="P284"/>
  <c r="Q284"/>
  <c r="R284"/>
  <c r="S284"/>
  <c r="T284"/>
  <c r="B285"/>
  <c r="C285"/>
  <c r="E285"/>
  <c r="F285"/>
  <c r="G285"/>
  <c r="H285"/>
  <c r="I285"/>
  <c r="J285"/>
  <c r="O285" s="1"/>
  <c r="U285" s="1"/>
  <c r="K285"/>
  <c r="L285"/>
  <c r="M285"/>
  <c r="N285"/>
  <c r="P285"/>
  <c r="Q285"/>
  <c r="R285"/>
  <c r="S285"/>
  <c r="T285"/>
  <c r="B286"/>
  <c r="C286"/>
  <c r="E286"/>
  <c r="F286"/>
  <c r="G286"/>
  <c r="H286"/>
  <c r="I286"/>
  <c r="J286"/>
  <c r="K286"/>
  <c r="L286"/>
  <c r="M286"/>
  <c r="N286"/>
  <c r="O286"/>
  <c r="U286" s="1"/>
  <c r="P286"/>
  <c r="Q286"/>
  <c r="R286"/>
  <c r="S286"/>
  <c r="T286"/>
  <c r="B287"/>
  <c r="C287"/>
  <c r="E287"/>
  <c r="F287"/>
  <c r="G287"/>
  <c r="H287"/>
  <c r="I287"/>
  <c r="J287"/>
  <c r="O287" s="1"/>
  <c r="U287" s="1"/>
  <c r="K287"/>
  <c r="L287"/>
  <c r="M287"/>
  <c r="N287"/>
  <c r="P287"/>
  <c r="Q287"/>
  <c r="R287"/>
  <c r="S287"/>
  <c r="T287"/>
  <c r="B288"/>
  <c r="C288"/>
  <c r="E288"/>
  <c r="F288"/>
  <c r="G288"/>
  <c r="H288"/>
  <c r="I288"/>
  <c r="J288"/>
  <c r="O288" s="1"/>
  <c r="U288" s="1"/>
  <c r="K288"/>
  <c r="L288"/>
  <c r="M288"/>
  <c r="N288"/>
  <c r="P288"/>
  <c r="Q288"/>
  <c r="R288"/>
  <c r="S288"/>
  <c r="T288"/>
  <c r="B289"/>
  <c r="C289"/>
  <c r="E289"/>
  <c r="F289"/>
  <c r="G289"/>
  <c r="H289"/>
  <c r="I289"/>
  <c r="J289"/>
  <c r="O289" s="1"/>
  <c r="U289" s="1"/>
  <c r="K289"/>
  <c r="L289"/>
  <c r="M289"/>
  <c r="N289"/>
  <c r="P289"/>
  <c r="Q289"/>
  <c r="R289"/>
  <c r="S289"/>
  <c r="T289"/>
  <c r="B290"/>
  <c r="C290"/>
  <c r="E290"/>
  <c r="F290"/>
  <c r="G290"/>
  <c r="H290"/>
  <c r="I290"/>
  <c r="J290"/>
  <c r="O290" s="1"/>
  <c r="U290" s="1"/>
  <c r="K290"/>
  <c r="L290"/>
  <c r="M290"/>
  <c r="N290"/>
  <c r="P290"/>
  <c r="Q290"/>
  <c r="R290"/>
  <c r="S290"/>
  <c r="T290"/>
  <c r="B291"/>
  <c r="C291"/>
  <c r="E291"/>
  <c r="F291"/>
  <c r="G291"/>
  <c r="H291"/>
  <c r="I291"/>
  <c r="J291"/>
  <c r="O291" s="1"/>
  <c r="U291" s="1"/>
  <c r="K291"/>
  <c r="L291"/>
  <c r="M291"/>
  <c r="N291"/>
  <c r="P291"/>
  <c r="Q291"/>
  <c r="R291"/>
  <c r="S291"/>
  <c r="T291"/>
  <c r="B292"/>
  <c r="C292"/>
  <c r="E292"/>
  <c r="F292"/>
  <c r="G292"/>
  <c r="H292"/>
  <c r="I292"/>
  <c r="J292"/>
  <c r="K292"/>
  <c r="L292"/>
  <c r="M292"/>
  <c r="N292"/>
  <c r="O292"/>
  <c r="U292" s="1"/>
  <c r="P292"/>
  <c r="Q292"/>
  <c r="R292"/>
  <c r="S292"/>
  <c r="T292"/>
  <c r="B293"/>
  <c r="C293"/>
  <c r="E293"/>
  <c r="F293"/>
  <c r="G293"/>
  <c r="H293"/>
  <c r="I293"/>
  <c r="J293"/>
  <c r="O293" s="1"/>
  <c r="U293" s="1"/>
  <c r="K293"/>
  <c r="L293"/>
  <c r="M293"/>
  <c r="N293"/>
  <c r="P293"/>
  <c r="Q293"/>
  <c r="R293"/>
  <c r="S293"/>
  <c r="T293"/>
  <c r="B294"/>
  <c r="C294"/>
  <c r="E294"/>
  <c r="F294"/>
  <c r="G294"/>
  <c r="H294"/>
  <c r="I294"/>
  <c r="J294"/>
  <c r="K294"/>
  <c r="L294"/>
  <c r="M294"/>
  <c r="N294"/>
  <c r="O294"/>
  <c r="U294" s="1"/>
  <c r="P294"/>
  <c r="Q294"/>
  <c r="R294"/>
  <c r="S294"/>
  <c r="T294"/>
  <c r="B295"/>
  <c r="C295"/>
  <c r="E295"/>
  <c r="F295"/>
  <c r="G295"/>
  <c r="H295"/>
  <c r="I295"/>
  <c r="J295"/>
  <c r="O295" s="1"/>
  <c r="U295" s="1"/>
  <c r="K295"/>
  <c r="L295"/>
  <c r="M295"/>
  <c r="N295"/>
  <c r="P295"/>
  <c r="Q295"/>
  <c r="R295"/>
  <c r="S295"/>
  <c r="T295"/>
  <c r="B296"/>
  <c r="C296"/>
  <c r="E296"/>
  <c r="F296"/>
  <c r="G296"/>
  <c r="H296"/>
  <c r="I296"/>
  <c r="J296"/>
  <c r="O296" s="1"/>
  <c r="U296" s="1"/>
  <c r="K296"/>
  <c r="L296"/>
  <c r="M296"/>
  <c r="N296"/>
  <c r="P296"/>
  <c r="Q296"/>
  <c r="R296"/>
  <c r="S296"/>
  <c r="T296"/>
  <c r="B297"/>
  <c r="C297"/>
  <c r="E297"/>
  <c r="F297"/>
  <c r="G297"/>
  <c r="H297"/>
  <c r="I297"/>
  <c r="J297"/>
  <c r="O297" s="1"/>
  <c r="U297" s="1"/>
  <c r="K297"/>
  <c r="L297"/>
  <c r="M297"/>
  <c r="N297"/>
  <c r="P297"/>
  <c r="Q297"/>
  <c r="R297"/>
  <c r="S297"/>
  <c r="T297"/>
  <c r="B298"/>
  <c r="C298"/>
  <c r="E298"/>
  <c r="F298"/>
  <c r="G298"/>
  <c r="H298"/>
  <c r="I298"/>
  <c r="J298"/>
  <c r="O298" s="1"/>
  <c r="U298" s="1"/>
  <c r="K298"/>
  <c r="L298"/>
  <c r="M298"/>
  <c r="N298"/>
  <c r="P298"/>
  <c r="Q298"/>
  <c r="R298"/>
  <c r="S298"/>
  <c r="T298"/>
  <c r="B299"/>
  <c r="C299"/>
  <c r="E299"/>
  <c r="F299"/>
  <c r="G299"/>
  <c r="H299"/>
  <c r="I299"/>
  <c r="J299"/>
  <c r="O299" s="1"/>
  <c r="U299" s="1"/>
  <c r="K299"/>
  <c r="L299"/>
  <c r="M299"/>
  <c r="N299"/>
  <c r="P299"/>
  <c r="Q299"/>
  <c r="R299"/>
  <c r="S299"/>
  <c r="T299"/>
  <c r="B300"/>
  <c r="C300"/>
  <c r="E300"/>
  <c r="F300"/>
  <c r="G300"/>
  <c r="H300"/>
  <c r="I300"/>
  <c r="J300"/>
  <c r="K300"/>
  <c r="L300"/>
  <c r="M300"/>
  <c r="N300"/>
  <c r="O300"/>
  <c r="U300" s="1"/>
  <c r="P300"/>
  <c r="Q300"/>
  <c r="R300"/>
  <c r="S300"/>
  <c r="T300"/>
  <c r="B301"/>
  <c r="C301"/>
  <c r="E301"/>
  <c r="F301"/>
  <c r="G301"/>
  <c r="H301"/>
  <c r="I301"/>
  <c r="J301"/>
  <c r="O301" s="1"/>
  <c r="U301" s="1"/>
  <c r="K301"/>
  <c r="L301"/>
  <c r="M301"/>
  <c r="N301"/>
  <c r="P301"/>
  <c r="Q301"/>
  <c r="R301"/>
  <c r="S301"/>
  <c r="T301"/>
  <c r="B302"/>
  <c r="C302"/>
  <c r="E302"/>
  <c r="F302"/>
  <c r="G302"/>
  <c r="H302"/>
  <c r="I302"/>
  <c r="J302"/>
  <c r="K302"/>
  <c r="L302"/>
  <c r="M302"/>
  <c r="N302"/>
  <c r="O302"/>
  <c r="U302" s="1"/>
  <c r="P302"/>
  <c r="Q302"/>
  <c r="R302"/>
  <c r="S302"/>
  <c r="T302"/>
  <c r="B303"/>
  <c r="C303"/>
  <c r="E303"/>
  <c r="F303"/>
  <c r="G303"/>
  <c r="H303"/>
  <c r="I303"/>
  <c r="J303"/>
  <c r="O303" s="1"/>
  <c r="U303" s="1"/>
  <c r="K303"/>
  <c r="L303"/>
  <c r="M303"/>
  <c r="N303"/>
  <c r="P303"/>
  <c r="Q303"/>
  <c r="R303"/>
  <c r="S303"/>
  <c r="T303"/>
  <c r="B304"/>
  <c r="C304"/>
  <c r="E304"/>
  <c r="F304"/>
  <c r="G304"/>
  <c r="H304"/>
  <c r="I304"/>
  <c r="J304"/>
  <c r="O304" s="1"/>
  <c r="U304" s="1"/>
  <c r="K304"/>
  <c r="L304"/>
  <c r="M304"/>
  <c r="N304"/>
  <c r="P304"/>
  <c r="Q304"/>
  <c r="R304"/>
  <c r="S304"/>
  <c r="T304"/>
  <c r="B305"/>
  <c r="C305"/>
  <c r="E305"/>
  <c r="F305"/>
  <c r="G305"/>
  <c r="H305"/>
  <c r="I305"/>
  <c r="J305"/>
  <c r="O305" s="1"/>
  <c r="U305" s="1"/>
  <c r="K305"/>
  <c r="L305"/>
  <c r="M305"/>
  <c r="N305"/>
  <c r="P305"/>
  <c r="Q305"/>
  <c r="R305"/>
  <c r="S305"/>
  <c r="T305"/>
  <c r="B306"/>
  <c r="C306"/>
  <c r="E306"/>
  <c r="F306"/>
  <c r="G306"/>
  <c r="H306"/>
  <c r="I306"/>
  <c r="J306"/>
  <c r="O306" s="1"/>
  <c r="U306" s="1"/>
  <c r="K306"/>
  <c r="L306"/>
  <c r="M306"/>
  <c r="N306"/>
  <c r="P306"/>
  <c r="Q306"/>
  <c r="R306"/>
  <c r="S306"/>
  <c r="T306"/>
  <c r="B307"/>
  <c r="C307"/>
  <c r="E307"/>
  <c r="F307"/>
  <c r="G307"/>
  <c r="H307"/>
  <c r="I307"/>
  <c r="J307"/>
  <c r="O307" s="1"/>
  <c r="U307" s="1"/>
  <c r="K307"/>
  <c r="L307"/>
  <c r="M307"/>
  <c r="N307"/>
  <c r="P307"/>
  <c r="Q307"/>
  <c r="R307"/>
  <c r="S307"/>
  <c r="T307"/>
  <c r="B308"/>
  <c r="C308"/>
  <c r="E308"/>
  <c r="F308"/>
  <c r="G308"/>
  <c r="H308"/>
  <c r="I308"/>
  <c r="J308"/>
  <c r="K308"/>
  <c r="L308"/>
  <c r="M308"/>
  <c r="N308"/>
  <c r="O308"/>
  <c r="U308" s="1"/>
  <c r="P308"/>
  <c r="Q308"/>
  <c r="R308"/>
  <c r="S308"/>
  <c r="T308"/>
  <c r="B309"/>
  <c r="C309"/>
  <c r="E309"/>
  <c r="F309"/>
  <c r="G309"/>
  <c r="H309"/>
  <c r="I309"/>
  <c r="J309"/>
  <c r="O309" s="1"/>
  <c r="U309" s="1"/>
  <c r="K309"/>
  <c r="L309"/>
  <c r="M309"/>
  <c r="N309"/>
  <c r="P309"/>
  <c r="Q309"/>
  <c r="R309"/>
  <c r="S309"/>
  <c r="T309"/>
  <c r="B310"/>
  <c r="C310"/>
  <c r="E310"/>
  <c r="F310"/>
  <c r="G310"/>
  <c r="H310"/>
  <c r="I310"/>
  <c r="J310"/>
  <c r="K310"/>
  <c r="L310"/>
  <c r="M310"/>
  <c r="N310"/>
  <c r="O310"/>
  <c r="U310" s="1"/>
  <c r="P310"/>
  <c r="Q310"/>
  <c r="R310"/>
  <c r="S310"/>
  <c r="T310"/>
  <c r="B311"/>
  <c r="C311"/>
  <c r="E311"/>
  <c r="F311"/>
  <c r="G311"/>
  <c r="H311"/>
  <c r="I311"/>
  <c r="J311"/>
  <c r="O311" s="1"/>
  <c r="U311" s="1"/>
  <c r="K311"/>
  <c r="L311"/>
  <c r="M311"/>
  <c r="N311"/>
  <c r="P311"/>
  <c r="Q311"/>
  <c r="R311"/>
  <c r="S311"/>
  <c r="T311"/>
  <c r="B312"/>
  <c r="C312"/>
  <c r="E312"/>
  <c r="F312"/>
  <c r="G312"/>
  <c r="H312"/>
  <c r="I312"/>
  <c r="J312"/>
  <c r="O312" s="1"/>
  <c r="U312" s="1"/>
  <c r="K312"/>
  <c r="L312"/>
  <c r="M312"/>
  <c r="N312"/>
  <c r="P312"/>
  <c r="Q312"/>
  <c r="R312"/>
  <c r="S312"/>
  <c r="T312"/>
  <c r="B313"/>
  <c r="C313"/>
  <c r="E313"/>
  <c r="F313"/>
  <c r="G313"/>
  <c r="H313"/>
  <c r="I313"/>
  <c r="J313"/>
  <c r="O313" s="1"/>
  <c r="U313" s="1"/>
  <c r="K313"/>
  <c r="L313"/>
  <c r="M313"/>
  <c r="N313"/>
  <c r="P313"/>
  <c r="Q313"/>
  <c r="R313"/>
  <c r="S313"/>
  <c r="T313"/>
  <c r="B314"/>
  <c r="C314"/>
  <c r="E314"/>
  <c r="F314"/>
  <c r="G314"/>
  <c r="H314"/>
  <c r="I314"/>
  <c r="J314"/>
  <c r="O314" s="1"/>
  <c r="U314" s="1"/>
  <c r="K314"/>
  <c r="L314"/>
  <c r="M314"/>
  <c r="N314"/>
  <c r="P314"/>
  <c r="Q314"/>
  <c r="R314"/>
  <c r="S314"/>
  <c r="T314"/>
  <c r="B315"/>
  <c r="C315"/>
  <c r="E315"/>
  <c r="F315"/>
  <c r="G315"/>
  <c r="H315"/>
  <c r="I315"/>
  <c r="J315"/>
  <c r="O315" s="1"/>
  <c r="U315" s="1"/>
  <c r="K315"/>
  <c r="L315"/>
  <c r="M315"/>
  <c r="N315"/>
  <c r="P315"/>
  <c r="Q315"/>
  <c r="R315"/>
  <c r="S315"/>
  <c r="T315"/>
  <c r="B316"/>
  <c r="C316"/>
  <c r="E316"/>
  <c r="F316"/>
  <c r="G316"/>
  <c r="H316"/>
  <c r="I316"/>
  <c r="J316"/>
  <c r="K316"/>
  <c r="L316"/>
  <c r="M316"/>
  <c r="N316"/>
  <c r="O316"/>
  <c r="U316" s="1"/>
  <c r="P316"/>
  <c r="Q316"/>
  <c r="R316"/>
  <c r="S316"/>
  <c r="T316"/>
  <c r="B317"/>
  <c r="C317"/>
  <c r="E317"/>
  <c r="F317"/>
  <c r="G317"/>
  <c r="H317"/>
  <c r="I317"/>
  <c r="J317"/>
  <c r="O317" s="1"/>
  <c r="U317" s="1"/>
  <c r="K317"/>
  <c r="L317"/>
  <c r="M317"/>
  <c r="N317"/>
  <c r="P317"/>
  <c r="Q317"/>
  <c r="R317"/>
  <c r="S317"/>
  <c r="T317"/>
  <c r="B318"/>
  <c r="C318"/>
  <c r="E318"/>
  <c r="F318"/>
  <c r="G318"/>
  <c r="H318"/>
  <c r="I318"/>
  <c r="J318"/>
  <c r="K318"/>
  <c r="L318"/>
  <c r="M318"/>
  <c r="N318"/>
  <c r="O318"/>
  <c r="U318" s="1"/>
  <c r="P318"/>
  <c r="Q318"/>
  <c r="R318"/>
  <c r="S318"/>
  <c r="T318"/>
  <c r="B319"/>
  <c r="C319"/>
  <c r="E319"/>
  <c r="F319"/>
  <c r="G319"/>
  <c r="H319"/>
  <c r="I319"/>
  <c r="J319"/>
  <c r="O319" s="1"/>
  <c r="U319" s="1"/>
  <c r="K319"/>
  <c r="L319"/>
  <c r="M319"/>
  <c r="N319"/>
  <c r="P319"/>
  <c r="Q319"/>
  <c r="R319"/>
  <c r="S319"/>
  <c r="T319"/>
  <c r="B320"/>
  <c r="C320"/>
  <c r="E320"/>
  <c r="F320"/>
  <c r="G320"/>
  <c r="H320"/>
  <c r="I320"/>
  <c r="J320"/>
  <c r="O320" s="1"/>
  <c r="U320" s="1"/>
  <c r="K320"/>
  <c r="L320"/>
  <c r="M320"/>
  <c r="N320"/>
  <c r="P320"/>
  <c r="Q320"/>
  <c r="R320"/>
  <c r="S320"/>
  <c r="T320"/>
  <c r="B321"/>
  <c r="C321"/>
  <c r="E321"/>
  <c r="F321"/>
  <c r="G321"/>
  <c r="H321"/>
  <c r="I321"/>
  <c r="J321"/>
  <c r="O321" s="1"/>
  <c r="U321" s="1"/>
  <c r="K321"/>
  <c r="L321"/>
  <c r="M321"/>
  <c r="N321"/>
  <c r="P321"/>
  <c r="Q321"/>
  <c r="R321"/>
  <c r="S321"/>
  <c r="T321"/>
  <c r="B322"/>
  <c r="C322"/>
  <c r="E322"/>
  <c r="F322"/>
  <c r="G322"/>
  <c r="H322"/>
  <c r="I322"/>
  <c r="J322"/>
  <c r="O322" s="1"/>
  <c r="U322" s="1"/>
  <c r="K322"/>
  <c r="L322"/>
  <c r="M322"/>
  <c r="N322"/>
  <c r="P322"/>
  <c r="Q322"/>
  <c r="R322"/>
  <c r="S322"/>
  <c r="T322"/>
  <c r="B323"/>
  <c r="C323"/>
  <c r="E323"/>
  <c r="F323"/>
  <c r="G323"/>
  <c r="H323"/>
  <c r="I323"/>
  <c r="J323"/>
  <c r="O323" s="1"/>
  <c r="U323" s="1"/>
  <c r="K323"/>
  <c r="L323"/>
  <c r="M323"/>
  <c r="N323"/>
  <c r="P323"/>
  <c r="Q323"/>
  <c r="R323"/>
  <c r="S323"/>
  <c r="T323"/>
  <c r="B324"/>
  <c r="C324"/>
  <c r="E324"/>
  <c r="F324"/>
  <c r="G324"/>
  <c r="H324"/>
  <c r="I324"/>
  <c r="J324"/>
  <c r="K324"/>
  <c r="L324"/>
  <c r="M324"/>
  <c r="N324"/>
  <c r="O324"/>
  <c r="U324" s="1"/>
  <c r="P324"/>
  <c r="Q324"/>
  <c r="R324"/>
  <c r="S324"/>
  <c r="T324"/>
  <c r="B325"/>
  <c r="C325"/>
  <c r="E325"/>
  <c r="F325"/>
  <c r="G325"/>
  <c r="H325"/>
  <c r="I325"/>
  <c r="J325"/>
  <c r="O325" s="1"/>
  <c r="U325" s="1"/>
  <c r="K325"/>
  <c r="L325"/>
  <c r="M325"/>
  <c r="N325"/>
  <c r="P325"/>
  <c r="Q325"/>
  <c r="R325"/>
  <c r="S325"/>
  <c r="T325"/>
  <c r="B326"/>
  <c r="C326"/>
  <c r="E326"/>
  <c r="F326"/>
  <c r="G326"/>
  <c r="H326"/>
  <c r="I326"/>
  <c r="J326"/>
  <c r="K326"/>
  <c r="L326"/>
  <c r="M326"/>
  <c r="N326"/>
  <c r="O326"/>
  <c r="U326" s="1"/>
  <c r="P326"/>
  <c r="Q326"/>
  <c r="R326"/>
  <c r="S326"/>
  <c r="T326"/>
  <c r="B327"/>
  <c r="C327"/>
  <c r="E327"/>
  <c r="F327"/>
  <c r="G327"/>
  <c r="H327"/>
  <c r="I327"/>
  <c r="J327"/>
  <c r="O327" s="1"/>
  <c r="U327" s="1"/>
  <c r="K327"/>
  <c r="L327"/>
  <c r="M327"/>
  <c r="N327"/>
  <c r="P327"/>
  <c r="Q327"/>
  <c r="R327"/>
  <c r="S327"/>
  <c r="T327"/>
  <c r="B328"/>
  <c r="C328"/>
  <c r="E328"/>
  <c r="F328"/>
  <c r="G328"/>
  <c r="H328"/>
  <c r="I328"/>
  <c r="J328"/>
  <c r="O328" s="1"/>
  <c r="U328" s="1"/>
  <c r="K328"/>
  <c r="L328"/>
  <c r="M328"/>
  <c r="N328"/>
  <c r="P328"/>
  <c r="Q328"/>
  <c r="R328"/>
  <c r="S328"/>
  <c r="T328"/>
  <c r="B329"/>
  <c r="C329"/>
  <c r="E329"/>
  <c r="F329"/>
  <c r="G329"/>
  <c r="H329"/>
  <c r="I329"/>
  <c r="J329"/>
  <c r="O329" s="1"/>
  <c r="U329" s="1"/>
  <c r="K329"/>
  <c r="L329"/>
  <c r="M329"/>
  <c r="N329"/>
  <c r="P329"/>
  <c r="Q329"/>
  <c r="R329"/>
  <c r="S329"/>
  <c r="T329"/>
  <c r="B330"/>
  <c r="C330"/>
  <c r="E330"/>
  <c r="F330"/>
  <c r="G330"/>
  <c r="H330"/>
  <c r="I330"/>
  <c r="J330"/>
  <c r="O330" s="1"/>
  <c r="U330" s="1"/>
  <c r="K330"/>
  <c r="L330"/>
  <c r="M330"/>
  <c r="N330"/>
  <c r="P330"/>
  <c r="Q330"/>
  <c r="R330"/>
  <c r="S330"/>
  <c r="T330"/>
  <c r="B331"/>
  <c r="C331"/>
  <c r="E331"/>
  <c r="F331"/>
  <c r="G331"/>
  <c r="H331"/>
  <c r="I331"/>
  <c r="J331"/>
  <c r="O331" s="1"/>
  <c r="U331" s="1"/>
  <c r="K331"/>
  <c r="L331"/>
  <c r="M331"/>
  <c r="N331"/>
  <c r="P331"/>
  <c r="Q331"/>
  <c r="R331"/>
  <c r="S331"/>
  <c r="T331"/>
  <c r="B332"/>
  <c r="C332"/>
  <c r="E332"/>
  <c r="F332"/>
  <c r="G332"/>
  <c r="H332"/>
  <c r="I332"/>
  <c r="J332"/>
  <c r="K332"/>
  <c r="L332"/>
  <c r="M332"/>
  <c r="N332"/>
  <c r="O332"/>
  <c r="U332" s="1"/>
  <c r="P332"/>
  <c r="Q332"/>
  <c r="R332"/>
  <c r="S332"/>
  <c r="T332"/>
  <c r="B333"/>
  <c r="C333"/>
  <c r="E333"/>
  <c r="F333"/>
  <c r="G333"/>
  <c r="H333"/>
  <c r="I333"/>
  <c r="J333"/>
  <c r="O333" s="1"/>
  <c r="U333" s="1"/>
  <c r="K333"/>
  <c r="L333"/>
  <c r="M333"/>
  <c r="N333"/>
  <c r="P333"/>
  <c r="Q333"/>
  <c r="R333"/>
  <c r="S333"/>
  <c r="T333"/>
  <c r="B334"/>
  <c r="C334"/>
  <c r="E334"/>
  <c r="F334"/>
  <c r="G334"/>
  <c r="H334"/>
  <c r="I334"/>
  <c r="J334"/>
  <c r="K334"/>
  <c r="L334"/>
  <c r="M334"/>
  <c r="N334"/>
  <c r="O334"/>
  <c r="U334" s="1"/>
  <c r="P334"/>
  <c r="Q334"/>
  <c r="R334"/>
  <c r="S334"/>
  <c r="T334"/>
  <c r="B335"/>
  <c r="C335"/>
  <c r="E335"/>
  <c r="F335"/>
  <c r="G335"/>
  <c r="H335"/>
  <c r="I335"/>
  <c r="J335"/>
  <c r="O335" s="1"/>
  <c r="U335" s="1"/>
  <c r="K335"/>
  <c r="L335"/>
  <c r="M335"/>
  <c r="N335"/>
  <c r="P335"/>
  <c r="Q335"/>
  <c r="R335"/>
  <c r="S335"/>
  <c r="T335"/>
  <c r="B336"/>
  <c r="C336"/>
  <c r="E336"/>
  <c r="F336"/>
  <c r="G336"/>
  <c r="H336"/>
  <c r="I336"/>
  <c r="J336"/>
  <c r="O336" s="1"/>
  <c r="U336" s="1"/>
  <c r="K336"/>
  <c r="L336"/>
  <c r="M336"/>
  <c r="N336"/>
  <c r="P336"/>
  <c r="Q336"/>
  <c r="R336"/>
  <c r="S336"/>
  <c r="T336"/>
  <c r="B337"/>
  <c r="C337"/>
  <c r="E337"/>
  <c r="F337"/>
  <c r="G337"/>
  <c r="H337"/>
  <c r="I337"/>
  <c r="J337"/>
  <c r="O337" s="1"/>
  <c r="U337" s="1"/>
  <c r="K337"/>
  <c r="L337"/>
  <c r="M337"/>
  <c r="N337"/>
  <c r="P337"/>
  <c r="Q337"/>
  <c r="R337"/>
  <c r="S337"/>
  <c r="T337"/>
  <c r="B338"/>
  <c r="C338"/>
  <c r="E338"/>
  <c r="F338"/>
  <c r="G338"/>
  <c r="H338"/>
  <c r="I338"/>
  <c r="J338"/>
  <c r="O338" s="1"/>
  <c r="U338" s="1"/>
  <c r="K338"/>
  <c r="L338"/>
  <c r="M338"/>
  <c r="N338"/>
  <c r="P338"/>
  <c r="Q338"/>
  <c r="R338"/>
  <c r="S338"/>
  <c r="T338"/>
  <c r="B339"/>
  <c r="C339"/>
  <c r="E339"/>
  <c r="F339"/>
  <c r="G339"/>
  <c r="H339"/>
  <c r="I339"/>
  <c r="J339"/>
  <c r="O339" s="1"/>
  <c r="U339" s="1"/>
  <c r="K339"/>
  <c r="L339"/>
  <c r="M339"/>
  <c r="N339"/>
  <c r="P339"/>
  <c r="Q339"/>
  <c r="R339"/>
  <c r="S339"/>
  <c r="T339"/>
  <c r="B340"/>
  <c r="C340"/>
  <c r="E340"/>
  <c r="F340"/>
  <c r="G340"/>
  <c r="H340"/>
  <c r="I340"/>
  <c r="J340"/>
  <c r="K340"/>
  <c r="L340"/>
  <c r="M340"/>
  <c r="N340"/>
  <c r="O340"/>
  <c r="U340" s="1"/>
  <c r="P340"/>
  <c r="Q340"/>
  <c r="R340"/>
  <c r="S340"/>
  <c r="T340"/>
  <c r="B341"/>
  <c r="C341"/>
  <c r="E341"/>
  <c r="F341"/>
  <c r="G341"/>
  <c r="H341"/>
  <c r="I341"/>
  <c r="J341"/>
  <c r="O341" s="1"/>
  <c r="U341" s="1"/>
  <c r="K341"/>
  <c r="L341"/>
  <c r="M341"/>
  <c r="N341"/>
  <c r="P341"/>
  <c r="Q341"/>
  <c r="R341"/>
  <c r="S341"/>
  <c r="T341"/>
  <c r="B342"/>
  <c r="C342"/>
  <c r="E342"/>
  <c r="F342"/>
  <c r="G342"/>
  <c r="H342"/>
  <c r="I342"/>
  <c r="J342"/>
  <c r="K342"/>
  <c r="L342"/>
  <c r="M342"/>
  <c r="N342"/>
  <c r="O342"/>
  <c r="U342" s="1"/>
  <c r="P342"/>
  <c r="Q342"/>
  <c r="R342"/>
  <c r="S342"/>
  <c r="T342"/>
  <c r="B343"/>
  <c r="C343"/>
  <c r="E343"/>
  <c r="F343"/>
  <c r="G343"/>
  <c r="H343"/>
  <c r="I343"/>
  <c r="J343"/>
  <c r="O343" s="1"/>
  <c r="U343" s="1"/>
  <c r="K343"/>
  <c r="L343"/>
  <c r="M343"/>
  <c r="N343"/>
  <c r="P343"/>
  <c r="Q343"/>
  <c r="R343"/>
  <c r="S343"/>
  <c r="T343"/>
  <c r="B344"/>
  <c r="C344"/>
  <c r="E344"/>
  <c r="F344"/>
  <c r="G344"/>
  <c r="H344"/>
  <c r="I344"/>
  <c r="J344"/>
  <c r="O344" s="1"/>
  <c r="U344" s="1"/>
  <c r="K344"/>
  <c r="L344"/>
  <c r="M344"/>
  <c r="N344"/>
  <c r="P344"/>
  <c r="Q344"/>
  <c r="R344"/>
  <c r="S344"/>
  <c r="T344"/>
  <c r="B345"/>
  <c r="C345"/>
  <c r="E345"/>
  <c r="F345"/>
  <c r="G345"/>
  <c r="H345"/>
  <c r="I345"/>
  <c r="J345"/>
  <c r="O345" s="1"/>
  <c r="U345" s="1"/>
  <c r="K345"/>
  <c r="L345"/>
  <c r="M345"/>
  <c r="N345"/>
  <c r="P345"/>
  <c r="Q345"/>
  <c r="R345"/>
  <c r="S345"/>
  <c r="T345"/>
  <c r="B346"/>
  <c r="C346"/>
  <c r="E346"/>
  <c r="F346"/>
  <c r="G346"/>
  <c r="H346"/>
  <c r="I346"/>
  <c r="J346"/>
  <c r="O346" s="1"/>
  <c r="U346" s="1"/>
  <c r="K346"/>
  <c r="L346"/>
  <c r="M346"/>
  <c r="N346"/>
  <c r="P346"/>
  <c r="Q346"/>
  <c r="R346"/>
  <c r="S346"/>
  <c r="T346"/>
  <c r="B347"/>
  <c r="C347"/>
  <c r="E347"/>
  <c r="F347"/>
  <c r="G347"/>
  <c r="H347"/>
  <c r="I347"/>
  <c r="J347"/>
  <c r="O347" s="1"/>
  <c r="U347" s="1"/>
  <c r="K347"/>
  <c r="L347"/>
  <c r="M347"/>
  <c r="N347"/>
  <c r="P347"/>
  <c r="Q347"/>
  <c r="R347"/>
  <c r="S347"/>
  <c r="T347"/>
  <c r="B348"/>
  <c r="C348"/>
  <c r="E348"/>
  <c r="F348"/>
  <c r="G348"/>
  <c r="H348"/>
  <c r="I348"/>
  <c r="J348"/>
  <c r="K348"/>
  <c r="L348"/>
  <c r="M348"/>
  <c r="N348"/>
  <c r="O348"/>
  <c r="U348" s="1"/>
  <c r="P348"/>
  <c r="Q348"/>
  <c r="R348"/>
  <c r="S348"/>
  <c r="T348"/>
  <c r="B349"/>
  <c r="C349"/>
  <c r="E349"/>
  <c r="F349"/>
  <c r="G349"/>
  <c r="H349"/>
  <c r="I349"/>
  <c r="J349"/>
  <c r="O349" s="1"/>
  <c r="U349" s="1"/>
  <c r="K349"/>
  <c r="L349"/>
  <c r="M349"/>
  <c r="N349"/>
  <c r="P349"/>
  <c r="Q349"/>
  <c r="R349"/>
  <c r="S349"/>
  <c r="T349"/>
  <c r="B350"/>
  <c r="C350"/>
  <c r="E350"/>
  <c r="F350"/>
  <c r="G350"/>
  <c r="H350"/>
  <c r="I350"/>
  <c r="J350"/>
  <c r="K350"/>
  <c r="L350"/>
  <c r="M350"/>
  <c r="N350"/>
  <c r="O350"/>
  <c r="U350" s="1"/>
  <c r="P350"/>
  <c r="Q350"/>
  <c r="R350"/>
  <c r="S350"/>
  <c r="T350"/>
  <c r="B351"/>
  <c r="C351"/>
  <c r="E351"/>
  <c r="F351"/>
  <c r="G351"/>
  <c r="H351"/>
  <c r="I351"/>
  <c r="J351"/>
  <c r="O351" s="1"/>
  <c r="U351" s="1"/>
  <c r="K351"/>
  <c r="L351"/>
  <c r="M351"/>
  <c r="N351"/>
  <c r="P351"/>
  <c r="Q351"/>
  <c r="R351"/>
  <c r="S351"/>
  <c r="T351"/>
  <c r="B352"/>
  <c r="C352"/>
  <c r="E352"/>
  <c r="F352"/>
  <c r="G352"/>
  <c r="H352"/>
  <c r="I352"/>
  <c r="J352"/>
  <c r="O352" s="1"/>
  <c r="U352" s="1"/>
  <c r="K352"/>
  <c r="L352"/>
  <c r="M352"/>
  <c r="N352"/>
  <c r="P352"/>
  <c r="Q352"/>
  <c r="R352"/>
  <c r="S352"/>
  <c r="T352"/>
  <c r="B353"/>
  <c r="C353"/>
  <c r="E353"/>
  <c r="F353"/>
  <c r="G353"/>
  <c r="H353"/>
  <c r="I353"/>
  <c r="J353"/>
  <c r="O353" s="1"/>
  <c r="U353" s="1"/>
  <c r="K353"/>
  <c r="L353"/>
  <c r="M353"/>
  <c r="N353"/>
  <c r="P353"/>
  <c r="Q353"/>
  <c r="R353"/>
  <c r="S353"/>
  <c r="T353"/>
  <c r="B354"/>
  <c r="C354"/>
  <c r="E354"/>
  <c r="F354"/>
  <c r="G354"/>
  <c r="H354"/>
  <c r="I354"/>
  <c r="J354"/>
  <c r="O354" s="1"/>
  <c r="U354" s="1"/>
  <c r="K354"/>
  <c r="L354"/>
  <c r="M354"/>
  <c r="N354"/>
  <c r="P354"/>
  <c r="Q354"/>
  <c r="R354"/>
  <c r="S354"/>
  <c r="T354"/>
  <c r="B355"/>
  <c r="C355"/>
  <c r="E355"/>
  <c r="F355"/>
  <c r="G355"/>
  <c r="H355"/>
  <c r="I355"/>
  <c r="J355"/>
  <c r="O355" s="1"/>
  <c r="U355" s="1"/>
  <c r="K355"/>
  <c r="L355"/>
  <c r="M355"/>
  <c r="N355"/>
  <c r="P355"/>
  <c r="Q355"/>
  <c r="R355"/>
  <c r="S355"/>
  <c r="T355"/>
  <c r="B356"/>
  <c r="C356"/>
  <c r="E356"/>
  <c r="F356"/>
  <c r="G356"/>
  <c r="H356"/>
  <c r="I356"/>
  <c r="J356"/>
  <c r="K356"/>
  <c r="L356"/>
  <c r="M356"/>
  <c r="N356"/>
  <c r="O356"/>
  <c r="U356" s="1"/>
  <c r="P356"/>
  <c r="Q356"/>
  <c r="R356"/>
  <c r="S356"/>
  <c r="T356"/>
  <c r="B357"/>
  <c r="C357"/>
  <c r="E357"/>
  <c r="F357"/>
  <c r="G357"/>
  <c r="H357"/>
  <c r="I357"/>
  <c r="J357"/>
  <c r="O357" s="1"/>
  <c r="U357" s="1"/>
  <c r="K357"/>
  <c r="L357"/>
  <c r="M357"/>
  <c r="N357"/>
  <c r="P357"/>
  <c r="Q357"/>
  <c r="R357"/>
  <c r="S357"/>
  <c r="T357"/>
  <c r="B358"/>
  <c r="C358"/>
  <c r="E358"/>
  <c r="F358"/>
  <c r="G358"/>
  <c r="H358"/>
  <c r="I358"/>
  <c r="J358"/>
  <c r="K358"/>
  <c r="L358"/>
  <c r="M358"/>
  <c r="N358"/>
  <c r="O358"/>
  <c r="U358" s="1"/>
  <c r="P358"/>
  <c r="Q358"/>
  <c r="R358"/>
  <c r="S358"/>
  <c r="T358"/>
  <c r="B359"/>
  <c r="C359"/>
  <c r="E359"/>
  <c r="F359"/>
  <c r="G359"/>
  <c r="H359"/>
  <c r="I359"/>
  <c r="J359"/>
  <c r="O359" s="1"/>
  <c r="U359" s="1"/>
  <c r="K359"/>
  <c r="L359"/>
  <c r="M359"/>
  <c r="N359"/>
  <c r="P359"/>
  <c r="Q359"/>
  <c r="R359"/>
  <c r="S359"/>
  <c r="T359"/>
  <c r="B360"/>
  <c r="C360"/>
  <c r="E360"/>
  <c r="F360"/>
  <c r="G360"/>
  <c r="H360"/>
  <c r="I360"/>
  <c r="J360"/>
  <c r="O360" s="1"/>
  <c r="U360" s="1"/>
  <c r="K360"/>
  <c r="L360"/>
  <c r="M360"/>
  <c r="N360"/>
  <c r="P360"/>
  <c r="Q360"/>
  <c r="R360"/>
  <c r="S360"/>
  <c r="T360"/>
  <c r="B361"/>
  <c r="C361"/>
  <c r="E361"/>
  <c r="F361"/>
  <c r="G361"/>
  <c r="H361"/>
  <c r="I361"/>
  <c r="J361"/>
  <c r="O361" s="1"/>
  <c r="U361" s="1"/>
  <c r="K361"/>
  <c r="L361"/>
  <c r="M361"/>
  <c r="N361"/>
  <c r="P361"/>
  <c r="Q361"/>
  <c r="R361"/>
  <c r="S361"/>
  <c r="T361"/>
  <c r="B362"/>
  <c r="C362"/>
  <c r="E362"/>
  <c r="F362"/>
  <c r="G362"/>
  <c r="H362"/>
  <c r="I362"/>
  <c r="J362"/>
  <c r="O362" s="1"/>
  <c r="U362" s="1"/>
  <c r="K362"/>
  <c r="L362"/>
  <c r="M362"/>
  <c r="N362"/>
  <c r="P362"/>
  <c r="Q362"/>
  <c r="R362"/>
  <c r="S362"/>
  <c r="T362"/>
  <c r="B363"/>
  <c r="C363"/>
  <c r="E363"/>
  <c r="F363"/>
  <c r="G363"/>
  <c r="H363"/>
  <c r="I363"/>
  <c r="J363"/>
  <c r="O363" s="1"/>
  <c r="U363" s="1"/>
  <c r="K363"/>
  <c r="L363"/>
  <c r="M363"/>
  <c r="N363"/>
  <c r="P363"/>
  <c r="Q363"/>
  <c r="R363"/>
  <c r="S363"/>
  <c r="T363"/>
  <c r="B364"/>
  <c r="C364"/>
  <c r="E364"/>
  <c r="F364"/>
  <c r="G364"/>
  <c r="H364"/>
  <c r="I364"/>
  <c r="J364"/>
  <c r="K364"/>
  <c r="L364"/>
  <c r="M364"/>
  <c r="N364"/>
  <c r="O364"/>
  <c r="U364" s="1"/>
  <c r="P364"/>
  <c r="Q364"/>
  <c r="R364"/>
  <c r="S364"/>
  <c r="T364"/>
  <c r="B365"/>
  <c r="C365"/>
  <c r="E365"/>
  <c r="F365"/>
  <c r="G365"/>
  <c r="H365"/>
  <c r="I365"/>
  <c r="J365"/>
  <c r="O365" s="1"/>
  <c r="U365" s="1"/>
  <c r="K365"/>
  <c r="L365"/>
  <c r="M365"/>
  <c r="N365"/>
  <c r="P365"/>
  <c r="Q365"/>
  <c r="R365"/>
  <c r="S365"/>
  <c r="T365"/>
  <c r="B366"/>
  <c r="C366"/>
  <c r="E366"/>
  <c r="F366"/>
  <c r="G366"/>
  <c r="H366"/>
  <c r="I366"/>
  <c r="J366"/>
  <c r="K366"/>
  <c r="L366"/>
  <c r="M366"/>
  <c r="N366"/>
  <c r="O366"/>
  <c r="U366" s="1"/>
  <c r="P366"/>
  <c r="Q366"/>
  <c r="R366"/>
  <c r="S366"/>
  <c r="T366"/>
  <c r="B367"/>
  <c r="C367"/>
  <c r="E367"/>
  <c r="F367"/>
  <c r="G367"/>
  <c r="H367"/>
  <c r="I367"/>
  <c r="J367"/>
  <c r="O367" s="1"/>
  <c r="U367" s="1"/>
  <c r="K367"/>
  <c r="L367"/>
  <c r="M367"/>
  <c r="N367"/>
  <c r="P367"/>
  <c r="Q367"/>
  <c r="R367"/>
  <c r="S367"/>
  <c r="T367"/>
  <c r="B368"/>
  <c r="C368"/>
  <c r="E368"/>
  <c r="F368"/>
  <c r="G368"/>
  <c r="H368"/>
  <c r="I368"/>
  <c r="J368"/>
  <c r="O368" s="1"/>
  <c r="U368" s="1"/>
  <c r="K368"/>
  <c r="L368"/>
  <c r="M368"/>
  <c r="N368"/>
  <c r="P368"/>
  <c r="Q368"/>
  <c r="R368"/>
  <c r="S368"/>
  <c r="T368"/>
  <c r="B369"/>
  <c r="C369"/>
  <c r="E369"/>
  <c r="F369"/>
  <c r="G369"/>
  <c r="H369"/>
  <c r="I369"/>
  <c r="J369"/>
  <c r="O369" s="1"/>
  <c r="U369" s="1"/>
  <c r="K369"/>
  <c r="L369"/>
  <c r="M369"/>
  <c r="N369"/>
  <c r="P369"/>
  <c r="Q369"/>
  <c r="R369"/>
  <c r="S369"/>
  <c r="T369"/>
  <c r="B370"/>
  <c r="C370"/>
  <c r="E370"/>
  <c r="F370"/>
  <c r="G370"/>
  <c r="H370"/>
  <c r="I370"/>
  <c r="J370"/>
  <c r="O370" s="1"/>
  <c r="U370" s="1"/>
  <c r="K370"/>
  <c r="L370"/>
  <c r="M370"/>
  <c r="N370"/>
  <c r="P370"/>
  <c r="Q370"/>
  <c r="R370"/>
  <c r="S370"/>
  <c r="T370"/>
  <c r="B371"/>
  <c r="C371"/>
  <c r="E371"/>
  <c r="F371"/>
  <c r="G371"/>
  <c r="H371"/>
  <c r="I371"/>
  <c r="J371"/>
  <c r="O371" s="1"/>
  <c r="U371" s="1"/>
  <c r="K371"/>
  <c r="L371"/>
  <c r="M371"/>
  <c r="N371"/>
  <c r="P371"/>
  <c r="Q371"/>
  <c r="R371"/>
  <c r="S371"/>
  <c r="T371"/>
  <c r="B372"/>
  <c r="C372"/>
  <c r="E372"/>
  <c r="F372"/>
  <c r="G372"/>
  <c r="H372"/>
  <c r="I372"/>
  <c r="J372"/>
  <c r="K372"/>
  <c r="L372"/>
  <c r="M372"/>
  <c r="N372"/>
  <c r="O372"/>
  <c r="U372" s="1"/>
  <c r="P372"/>
  <c r="Q372"/>
  <c r="R372"/>
  <c r="S372"/>
  <c r="T372"/>
  <c r="B373"/>
  <c r="C373"/>
  <c r="E373"/>
  <c r="F373"/>
  <c r="G373"/>
  <c r="H373"/>
  <c r="I373"/>
  <c r="J373"/>
  <c r="O373" s="1"/>
  <c r="U373" s="1"/>
  <c r="K373"/>
  <c r="L373"/>
  <c r="M373"/>
  <c r="N373"/>
  <c r="P373"/>
  <c r="Q373"/>
  <c r="R373"/>
  <c r="S373"/>
  <c r="T373"/>
  <c r="B374"/>
  <c r="C374"/>
  <c r="E374"/>
  <c r="F374"/>
  <c r="G374"/>
  <c r="H374"/>
  <c r="I374"/>
  <c r="J374"/>
  <c r="K374"/>
  <c r="L374"/>
  <c r="M374"/>
  <c r="N374"/>
  <c r="O374"/>
  <c r="U374" s="1"/>
  <c r="P374"/>
  <c r="Q374"/>
  <c r="R374"/>
  <c r="S374"/>
  <c r="T374"/>
  <c r="B375"/>
  <c r="C375"/>
  <c r="E375"/>
  <c r="F375"/>
  <c r="G375"/>
  <c r="H375"/>
  <c r="I375"/>
  <c r="J375"/>
  <c r="O375" s="1"/>
  <c r="U375" s="1"/>
  <c r="K375"/>
  <c r="L375"/>
  <c r="M375"/>
  <c r="N375"/>
  <c r="P375"/>
  <c r="Q375"/>
  <c r="R375"/>
  <c r="S375"/>
  <c r="T375"/>
  <c r="B376"/>
  <c r="C376"/>
  <c r="E376"/>
  <c r="F376"/>
  <c r="G376"/>
  <c r="H376"/>
  <c r="I376"/>
  <c r="J376"/>
  <c r="O376" s="1"/>
  <c r="U376" s="1"/>
  <c r="K376"/>
  <c r="L376"/>
  <c r="M376"/>
  <c r="N376"/>
  <c r="P376"/>
  <c r="Q376"/>
  <c r="R376"/>
  <c r="S376"/>
  <c r="T376"/>
  <c r="B377"/>
  <c r="C377"/>
  <c r="E377"/>
  <c r="F377"/>
  <c r="G377"/>
  <c r="H377"/>
  <c r="I377"/>
  <c r="J377"/>
  <c r="O377" s="1"/>
  <c r="U377" s="1"/>
  <c r="K377"/>
  <c r="L377"/>
  <c r="M377"/>
  <c r="N377"/>
  <c r="P377"/>
  <c r="Q377"/>
  <c r="R377"/>
  <c r="S377"/>
  <c r="T377"/>
  <c r="B378"/>
  <c r="C378"/>
  <c r="E378"/>
  <c r="F378"/>
  <c r="G378"/>
  <c r="H378"/>
  <c r="I378"/>
  <c r="J378"/>
  <c r="O378" s="1"/>
  <c r="U378" s="1"/>
  <c r="K378"/>
  <c r="L378"/>
  <c r="M378"/>
  <c r="N378"/>
  <c r="P378"/>
  <c r="Q378"/>
  <c r="R378"/>
  <c r="S378"/>
  <c r="T378"/>
  <c r="B379"/>
  <c r="C379"/>
  <c r="E379"/>
  <c r="F379"/>
  <c r="G379"/>
  <c r="H379"/>
  <c r="I379"/>
  <c r="J379"/>
  <c r="O379" s="1"/>
  <c r="U379" s="1"/>
  <c r="K379"/>
  <c r="L379"/>
  <c r="M379"/>
  <c r="N379"/>
  <c r="P379"/>
  <c r="Q379"/>
  <c r="R379"/>
  <c r="S379"/>
  <c r="T379"/>
  <c r="B380"/>
  <c r="C380"/>
  <c r="E380"/>
  <c r="F380"/>
  <c r="G380"/>
  <c r="H380"/>
  <c r="I380"/>
  <c r="J380"/>
  <c r="K380"/>
  <c r="L380"/>
  <c r="M380"/>
  <c r="N380"/>
  <c r="O380"/>
  <c r="U380" s="1"/>
  <c r="P380"/>
  <c r="Q380"/>
  <c r="R380"/>
  <c r="S380"/>
  <c r="T380"/>
  <c r="B381"/>
  <c r="C381"/>
  <c r="E381"/>
  <c r="F381"/>
  <c r="G381"/>
  <c r="H381"/>
  <c r="I381"/>
  <c r="J381"/>
  <c r="O381" s="1"/>
  <c r="U381" s="1"/>
  <c r="K381"/>
  <c r="L381"/>
  <c r="M381"/>
  <c r="N381"/>
  <c r="P381"/>
  <c r="Q381"/>
  <c r="R381"/>
  <c r="S381"/>
  <c r="T381"/>
  <c r="B382"/>
  <c r="C382"/>
  <c r="E382"/>
  <c r="F382"/>
  <c r="G382"/>
  <c r="H382"/>
  <c r="I382"/>
  <c r="J382"/>
  <c r="K382"/>
  <c r="L382"/>
  <c r="M382"/>
  <c r="N382"/>
  <c r="O382"/>
  <c r="U382" s="1"/>
  <c r="P382"/>
  <c r="Q382"/>
  <c r="R382"/>
  <c r="S382"/>
  <c r="T382"/>
  <c r="B383"/>
  <c r="C383"/>
  <c r="E383"/>
  <c r="F383"/>
  <c r="G383"/>
  <c r="H383"/>
  <c r="I383"/>
  <c r="J383"/>
  <c r="O383" s="1"/>
  <c r="U383" s="1"/>
  <c r="K383"/>
  <c r="L383"/>
  <c r="M383"/>
  <c r="N383"/>
  <c r="P383"/>
  <c r="Q383"/>
  <c r="R383"/>
  <c r="S383"/>
  <c r="T383"/>
  <c r="B384"/>
  <c r="C384"/>
  <c r="E384"/>
  <c r="F384"/>
  <c r="G384"/>
  <c r="H384"/>
  <c r="I384"/>
  <c r="J384"/>
  <c r="O384" s="1"/>
  <c r="U384" s="1"/>
  <c r="K384"/>
  <c r="L384"/>
  <c r="M384"/>
  <c r="N384"/>
  <c r="P384"/>
  <c r="Q384"/>
  <c r="R384"/>
  <c r="S384"/>
  <c r="T384"/>
  <c r="B385"/>
  <c r="C385"/>
  <c r="E385"/>
  <c r="F385"/>
  <c r="G385"/>
  <c r="H385"/>
  <c r="I385"/>
  <c r="J385"/>
  <c r="O385" s="1"/>
  <c r="U385" s="1"/>
  <c r="K385"/>
  <c r="L385"/>
  <c r="M385"/>
  <c r="N385"/>
  <c r="P385"/>
  <c r="Q385"/>
  <c r="R385"/>
  <c r="S385"/>
  <c r="T385"/>
  <c r="B386"/>
  <c r="C386"/>
  <c r="E386"/>
  <c r="F386"/>
  <c r="G386"/>
  <c r="H386"/>
  <c r="I386"/>
  <c r="J386"/>
  <c r="O386" s="1"/>
  <c r="U386" s="1"/>
  <c r="K386"/>
  <c r="L386"/>
  <c r="M386"/>
  <c r="N386"/>
  <c r="P386"/>
  <c r="Q386"/>
  <c r="R386"/>
  <c r="S386"/>
  <c r="T386"/>
  <c r="B387"/>
  <c r="C387"/>
  <c r="E387"/>
  <c r="F387"/>
  <c r="G387"/>
  <c r="H387"/>
  <c r="I387"/>
  <c r="J387"/>
  <c r="O387" s="1"/>
  <c r="U387" s="1"/>
  <c r="K387"/>
  <c r="L387"/>
  <c r="M387"/>
  <c r="N387"/>
  <c r="P387"/>
  <c r="Q387"/>
  <c r="R387"/>
  <c r="S387"/>
  <c r="T387"/>
  <c r="B388"/>
  <c r="C388"/>
  <c r="E388"/>
  <c r="F388"/>
  <c r="G388"/>
  <c r="H388"/>
  <c r="I388"/>
  <c r="J388"/>
  <c r="K388"/>
  <c r="L388"/>
  <c r="M388"/>
  <c r="N388"/>
  <c r="O388"/>
  <c r="U388" s="1"/>
  <c r="P388"/>
  <c r="Q388"/>
  <c r="R388"/>
  <c r="S388"/>
  <c r="T388"/>
  <c r="B389"/>
  <c r="C389"/>
  <c r="E389"/>
  <c r="F389"/>
  <c r="G389"/>
  <c r="H389"/>
  <c r="I389"/>
  <c r="J389"/>
  <c r="O389" s="1"/>
  <c r="U389" s="1"/>
  <c r="K389"/>
  <c r="L389"/>
  <c r="M389"/>
  <c r="N389"/>
  <c r="P389"/>
  <c r="Q389"/>
  <c r="R389"/>
  <c r="S389"/>
  <c r="T389"/>
  <c r="B390"/>
  <c r="C390"/>
  <c r="E390"/>
  <c r="F390"/>
  <c r="G390"/>
  <c r="H390"/>
  <c r="I390"/>
  <c r="J390"/>
  <c r="K390"/>
  <c r="L390"/>
  <c r="M390"/>
  <c r="N390"/>
  <c r="O390"/>
  <c r="U390" s="1"/>
  <c r="P390"/>
  <c r="Q390"/>
  <c r="R390"/>
  <c r="S390"/>
  <c r="T390"/>
  <c r="B391"/>
  <c r="C391"/>
  <c r="E391"/>
  <c r="F391"/>
  <c r="G391"/>
  <c r="H391"/>
  <c r="I391"/>
  <c r="J391"/>
  <c r="O391" s="1"/>
  <c r="U391" s="1"/>
  <c r="K391"/>
  <c r="L391"/>
  <c r="M391"/>
  <c r="N391"/>
  <c r="P391"/>
  <c r="Q391"/>
  <c r="R391"/>
  <c r="S391"/>
  <c r="T391"/>
  <c r="B392"/>
  <c r="C392"/>
  <c r="E392"/>
  <c r="F392"/>
  <c r="G392"/>
  <c r="H392"/>
  <c r="I392"/>
  <c r="J392"/>
  <c r="O392" s="1"/>
  <c r="U392" s="1"/>
  <c r="K392"/>
  <c r="L392"/>
  <c r="M392"/>
  <c r="N392"/>
  <c r="P392"/>
  <c r="Q392"/>
  <c r="R392"/>
  <c r="S392"/>
  <c r="T392"/>
  <c r="B393"/>
  <c r="C393"/>
  <c r="E393"/>
  <c r="F393"/>
  <c r="G393"/>
  <c r="H393"/>
  <c r="I393"/>
  <c r="J393"/>
  <c r="O393" s="1"/>
  <c r="U393" s="1"/>
  <c r="K393"/>
  <c r="L393"/>
  <c r="M393"/>
  <c r="N393"/>
  <c r="P393"/>
  <c r="Q393"/>
  <c r="R393"/>
  <c r="S393"/>
  <c r="T393"/>
  <c r="B394"/>
  <c r="C394"/>
  <c r="E394"/>
  <c r="F394"/>
  <c r="G394"/>
  <c r="H394"/>
  <c r="I394"/>
  <c r="J394"/>
  <c r="O394" s="1"/>
  <c r="U394" s="1"/>
  <c r="K394"/>
  <c r="L394"/>
  <c r="M394"/>
  <c r="N394"/>
  <c r="P394"/>
  <c r="Q394"/>
  <c r="R394"/>
  <c r="S394"/>
  <c r="T394"/>
  <c r="B395"/>
  <c r="C395"/>
  <c r="E395"/>
  <c r="F395"/>
  <c r="G395"/>
  <c r="H395"/>
  <c r="I395"/>
  <c r="J395"/>
  <c r="O395" s="1"/>
  <c r="U395" s="1"/>
  <c r="K395"/>
  <c r="L395"/>
  <c r="M395"/>
  <c r="N395"/>
  <c r="P395"/>
  <c r="Q395"/>
  <c r="R395"/>
  <c r="S395"/>
  <c r="T395"/>
  <c r="B396"/>
  <c r="C396"/>
  <c r="E396"/>
  <c r="F396"/>
  <c r="G396"/>
  <c r="H396"/>
  <c r="I396"/>
  <c r="J396"/>
  <c r="K396"/>
  <c r="L396"/>
  <c r="M396"/>
  <c r="N396"/>
  <c r="O396"/>
  <c r="U396" s="1"/>
  <c r="P396"/>
  <c r="Q396"/>
  <c r="R396"/>
  <c r="S396"/>
  <c r="T396"/>
  <c r="B397"/>
  <c r="C397"/>
  <c r="E397"/>
  <c r="F397"/>
  <c r="G397"/>
  <c r="H397"/>
  <c r="I397"/>
  <c r="J397"/>
  <c r="O397" s="1"/>
  <c r="U397" s="1"/>
  <c r="K397"/>
  <c r="L397"/>
  <c r="M397"/>
  <c r="N397"/>
  <c r="P397"/>
  <c r="Q397"/>
  <c r="R397"/>
  <c r="S397"/>
  <c r="T397"/>
  <c r="B398"/>
  <c r="C398"/>
  <c r="E398"/>
  <c r="F398"/>
  <c r="G398"/>
  <c r="H398"/>
  <c r="I398"/>
  <c r="J398"/>
  <c r="K398"/>
  <c r="L398"/>
  <c r="M398"/>
  <c r="N398"/>
  <c r="O398"/>
  <c r="U398" s="1"/>
  <c r="P398"/>
  <c r="Q398"/>
  <c r="R398"/>
  <c r="S398"/>
  <c r="T398"/>
  <c r="B399"/>
  <c r="C399"/>
  <c r="E399"/>
  <c r="F399"/>
  <c r="G399"/>
  <c r="H399"/>
  <c r="I399"/>
  <c r="J399"/>
  <c r="O399" s="1"/>
  <c r="U399" s="1"/>
  <c r="K399"/>
  <c r="L399"/>
  <c r="M399"/>
  <c r="N399"/>
  <c r="P399"/>
  <c r="Q399"/>
  <c r="R399"/>
  <c r="S399"/>
  <c r="T399"/>
  <c r="B400"/>
  <c r="C400"/>
  <c r="E400"/>
  <c r="F400"/>
  <c r="G400"/>
  <c r="H400"/>
  <c r="I400"/>
  <c r="J400"/>
  <c r="O400" s="1"/>
  <c r="U400" s="1"/>
  <c r="K400"/>
  <c r="L400"/>
  <c r="M400"/>
  <c r="N400"/>
  <c r="P400"/>
  <c r="Q400"/>
  <c r="R400"/>
  <c r="S400"/>
  <c r="T400"/>
  <c r="B401"/>
  <c r="C401"/>
  <c r="E401"/>
  <c r="F401"/>
  <c r="G401"/>
  <c r="H401"/>
  <c r="I401"/>
  <c r="J401"/>
  <c r="O401" s="1"/>
  <c r="U401" s="1"/>
  <c r="K401"/>
  <c r="L401"/>
  <c r="M401"/>
  <c r="N401"/>
  <c r="P401"/>
  <c r="Q401"/>
  <c r="R401"/>
  <c r="S401"/>
  <c r="T401"/>
  <c r="B402"/>
  <c r="C402"/>
  <c r="E402"/>
  <c r="F402"/>
  <c r="G402"/>
  <c r="H402"/>
  <c r="I402"/>
  <c r="J402"/>
  <c r="O402" s="1"/>
  <c r="U402" s="1"/>
  <c r="K402"/>
  <c r="L402"/>
  <c r="M402"/>
  <c r="N402"/>
  <c r="P402"/>
  <c r="Q402"/>
  <c r="R402"/>
  <c r="S402"/>
  <c r="T402"/>
  <c r="B403"/>
  <c r="C403"/>
  <c r="E403"/>
  <c r="F403"/>
  <c r="G403"/>
  <c r="H403"/>
  <c r="I403"/>
  <c r="J403"/>
  <c r="O403" s="1"/>
  <c r="U403" s="1"/>
  <c r="K403"/>
  <c r="L403"/>
  <c r="M403"/>
  <c r="N403"/>
  <c r="P403"/>
  <c r="Q403"/>
  <c r="R403"/>
  <c r="S403"/>
  <c r="T403"/>
  <c r="B404"/>
  <c r="C404"/>
  <c r="E404"/>
  <c r="F404"/>
  <c r="G404"/>
  <c r="H404"/>
  <c r="I404"/>
  <c r="J404"/>
  <c r="K404"/>
  <c r="L404"/>
  <c r="M404"/>
  <c r="N404"/>
  <c r="O404"/>
  <c r="U404" s="1"/>
  <c r="P404"/>
  <c r="Q404"/>
  <c r="R404"/>
  <c r="S404"/>
  <c r="T404"/>
  <c r="B405"/>
  <c r="C405"/>
  <c r="E405"/>
  <c r="F405"/>
  <c r="G405"/>
  <c r="H405"/>
  <c r="I405"/>
  <c r="J405"/>
  <c r="O405" s="1"/>
  <c r="U405" s="1"/>
  <c r="K405"/>
  <c r="L405"/>
  <c r="M405"/>
  <c r="N405"/>
  <c r="P405"/>
  <c r="Q405"/>
  <c r="R405"/>
  <c r="S405"/>
  <c r="T405"/>
  <c r="B406"/>
  <c r="C406"/>
  <c r="E406"/>
  <c r="F406"/>
  <c r="G406"/>
  <c r="H406"/>
  <c r="I406"/>
  <c r="J406"/>
  <c r="K406"/>
  <c r="L406"/>
  <c r="M406"/>
  <c r="N406"/>
  <c r="O406"/>
  <c r="U406" s="1"/>
  <c r="P406"/>
  <c r="Q406"/>
  <c r="R406"/>
  <c r="S406"/>
  <c r="T406"/>
  <c r="B407"/>
  <c r="C407"/>
  <c r="E407"/>
  <c r="F407"/>
  <c r="G407"/>
  <c r="H407"/>
  <c r="I407"/>
  <c r="J407"/>
  <c r="O407" s="1"/>
  <c r="U407" s="1"/>
  <c r="K407"/>
  <c r="L407"/>
  <c r="M407"/>
  <c r="N407"/>
  <c r="P407"/>
  <c r="Q407"/>
  <c r="R407"/>
  <c r="S407"/>
  <c r="T407"/>
  <c r="B408"/>
  <c r="C408"/>
  <c r="E408"/>
  <c r="F408"/>
  <c r="G408"/>
  <c r="H408"/>
  <c r="I408"/>
  <c r="J408"/>
  <c r="O408" s="1"/>
  <c r="U408" s="1"/>
  <c r="K408"/>
  <c r="L408"/>
  <c r="M408"/>
  <c r="N408"/>
  <c r="P408"/>
  <c r="Q408"/>
  <c r="R408"/>
  <c r="S408"/>
  <c r="T408"/>
  <c r="B409"/>
  <c r="C409"/>
  <c r="E409"/>
  <c r="F409"/>
  <c r="G409"/>
  <c r="H409"/>
  <c r="I409"/>
  <c r="J409"/>
  <c r="O409" s="1"/>
  <c r="U409" s="1"/>
  <c r="K409"/>
  <c r="L409"/>
  <c r="M409"/>
  <c r="N409"/>
  <c r="P409"/>
  <c r="Q409"/>
  <c r="R409"/>
  <c r="S409"/>
  <c r="T409"/>
  <c r="B410"/>
  <c r="C410"/>
  <c r="E410"/>
  <c r="F410"/>
  <c r="G410"/>
  <c r="H410"/>
  <c r="I410"/>
  <c r="J410"/>
  <c r="O410" s="1"/>
  <c r="U410" s="1"/>
  <c r="K410"/>
  <c r="L410"/>
  <c r="M410"/>
  <c r="N410"/>
  <c r="P410"/>
  <c r="Q410"/>
  <c r="R410"/>
  <c r="S410"/>
  <c r="T410"/>
  <c r="B411"/>
  <c r="C411"/>
  <c r="E411"/>
  <c r="F411"/>
  <c r="G411"/>
  <c r="H411"/>
  <c r="I411"/>
  <c r="J411"/>
  <c r="O411" s="1"/>
  <c r="U411" s="1"/>
  <c r="K411"/>
  <c r="L411"/>
  <c r="M411"/>
  <c r="N411"/>
  <c r="P411"/>
  <c r="Q411"/>
  <c r="R411"/>
  <c r="S411"/>
  <c r="T411"/>
  <c r="B412"/>
  <c r="C412"/>
  <c r="E412"/>
  <c r="F412"/>
  <c r="G412"/>
  <c r="H412"/>
  <c r="I412"/>
  <c r="J412"/>
  <c r="K412"/>
  <c r="L412"/>
  <c r="M412"/>
  <c r="N412"/>
  <c r="O412"/>
  <c r="U412" s="1"/>
  <c r="P412"/>
  <c r="Q412"/>
  <c r="R412"/>
  <c r="S412"/>
  <c r="T412"/>
  <c r="B413"/>
  <c r="C413"/>
  <c r="E413"/>
  <c r="F413"/>
  <c r="G413"/>
  <c r="H413"/>
  <c r="I413"/>
  <c r="J413"/>
  <c r="O413" s="1"/>
  <c r="U413" s="1"/>
  <c r="K413"/>
  <c r="L413"/>
  <c r="M413"/>
  <c r="N413"/>
  <c r="P413"/>
  <c r="Q413"/>
  <c r="R413"/>
  <c r="S413"/>
  <c r="T413"/>
  <c r="B414"/>
  <c r="C414"/>
  <c r="E414"/>
  <c r="F414"/>
  <c r="G414"/>
  <c r="H414"/>
  <c r="I414"/>
  <c r="J414"/>
  <c r="K414"/>
  <c r="L414"/>
  <c r="M414"/>
  <c r="N414"/>
  <c r="O414"/>
  <c r="U414" s="1"/>
  <c r="P414"/>
  <c r="Q414"/>
  <c r="R414"/>
  <c r="S414"/>
  <c r="T414"/>
  <c r="B415"/>
  <c r="C415"/>
  <c r="E415"/>
  <c r="F415"/>
  <c r="G415"/>
  <c r="H415"/>
  <c r="I415"/>
  <c r="J415"/>
  <c r="O415" s="1"/>
  <c r="U415" s="1"/>
  <c r="K415"/>
  <c r="L415"/>
  <c r="M415"/>
  <c r="N415"/>
  <c r="P415"/>
  <c r="Q415"/>
  <c r="R415"/>
  <c r="S415"/>
  <c r="T415"/>
  <c r="B416"/>
  <c r="C416"/>
  <c r="E416"/>
  <c r="F416"/>
  <c r="G416"/>
  <c r="H416"/>
  <c r="I416"/>
  <c r="J416"/>
  <c r="O416" s="1"/>
  <c r="U416" s="1"/>
  <c r="K416"/>
  <c r="L416"/>
  <c r="M416"/>
  <c r="N416"/>
  <c r="P416"/>
  <c r="Q416"/>
  <c r="R416"/>
  <c r="S416"/>
  <c r="T416"/>
  <c r="B417"/>
  <c r="C417"/>
  <c r="E417"/>
  <c r="F417"/>
  <c r="G417"/>
  <c r="H417"/>
  <c r="I417"/>
  <c r="J417"/>
  <c r="O417" s="1"/>
  <c r="U417" s="1"/>
  <c r="K417"/>
  <c r="L417"/>
  <c r="M417"/>
  <c r="N417"/>
  <c r="P417"/>
  <c r="Q417"/>
  <c r="R417"/>
  <c r="S417"/>
  <c r="T417"/>
  <c r="B418"/>
  <c r="C418"/>
  <c r="E418"/>
  <c r="F418"/>
  <c r="G418"/>
  <c r="H418"/>
  <c r="I418"/>
  <c r="J418"/>
  <c r="O418" s="1"/>
  <c r="U418" s="1"/>
  <c r="K418"/>
  <c r="L418"/>
  <c r="M418"/>
  <c r="N418"/>
  <c r="P418"/>
  <c r="Q418"/>
  <c r="R418"/>
  <c r="S418"/>
  <c r="T418"/>
  <c r="B419"/>
  <c r="C419"/>
  <c r="E419"/>
  <c r="F419"/>
  <c r="G419"/>
  <c r="H419"/>
  <c r="I419"/>
  <c r="J419"/>
  <c r="O419" s="1"/>
  <c r="U419" s="1"/>
  <c r="K419"/>
  <c r="L419"/>
  <c r="M419"/>
  <c r="N419"/>
  <c r="P419"/>
  <c r="Q419"/>
  <c r="R419"/>
  <c r="S419"/>
  <c r="T419"/>
  <c r="B420"/>
  <c r="C420"/>
  <c r="E420"/>
  <c r="F420"/>
  <c r="G420"/>
  <c r="H420"/>
  <c r="I420"/>
  <c r="J420"/>
  <c r="K420"/>
  <c r="L420"/>
  <c r="M420"/>
  <c r="N420"/>
  <c r="O420"/>
  <c r="U420" s="1"/>
  <c r="P420"/>
  <c r="Q420"/>
  <c r="R420"/>
  <c r="S420"/>
  <c r="T420"/>
  <c r="B421"/>
  <c r="C421"/>
  <c r="E421"/>
  <c r="F421"/>
  <c r="G421"/>
  <c r="H421"/>
  <c r="I421"/>
  <c r="J421"/>
  <c r="O421" s="1"/>
  <c r="U421" s="1"/>
  <c r="K421"/>
  <c r="L421"/>
  <c r="M421"/>
  <c r="N421"/>
  <c r="P421"/>
  <c r="Q421"/>
  <c r="R421"/>
  <c r="S421"/>
  <c r="T421"/>
  <c r="B422"/>
  <c r="C422"/>
  <c r="E422"/>
  <c r="F422"/>
  <c r="G422"/>
  <c r="H422"/>
  <c r="I422"/>
  <c r="J422"/>
  <c r="K422"/>
  <c r="L422"/>
  <c r="M422"/>
  <c r="N422"/>
  <c r="O422"/>
  <c r="U422" s="1"/>
  <c r="P422"/>
  <c r="Q422"/>
  <c r="R422"/>
  <c r="S422"/>
  <c r="T422"/>
  <c r="B423"/>
  <c r="C423"/>
  <c r="E423"/>
  <c r="F423"/>
  <c r="G423"/>
  <c r="H423"/>
  <c r="I423"/>
  <c r="J423"/>
  <c r="O423" s="1"/>
  <c r="U423" s="1"/>
  <c r="K423"/>
  <c r="L423"/>
  <c r="M423"/>
  <c r="N423"/>
  <c r="P423"/>
  <c r="Q423"/>
  <c r="R423"/>
  <c r="S423"/>
  <c r="T423"/>
  <c r="B424"/>
  <c r="C424"/>
  <c r="E424"/>
  <c r="F424"/>
  <c r="G424"/>
  <c r="H424"/>
  <c r="I424"/>
  <c r="J424"/>
  <c r="O424" s="1"/>
  <c r="U424" s="1"/>
  <c r="K424"/>
  <c r="L424"/>
  <c r="M424"/>
  <c r="N424"/>
  <c r="P424"/>
  <c r="Q424"/>
  <c r="R424"/>
  <c r="S424"/>
  <c r="T424"/>
  <c r="B425"/>
  <c r="C425"/>
  <c r="E425"/>
  <c r="F425"/>
  <c r="G425"/>
  <c r="H425"/>
  <c r="I425"/>
  <c r="J425"/>
  <c r="O425" s="1"/>
  <c r="U425" s="1"/>
  <c r="K425"/>
  <c r="L425"/>
  <c r="M425"/>
  <c r="N425"/>
  <c r="P425"/>
  <c r="Q425"/>
  <c r="R425"/>
  <c r="S425"/>
  <c r="T425"/>
  <c r="B426"/>
  <c r="C426"/>
  <c r="E426"/>
  <c r="F426"/>
  <c r="G426"/>
  <c r="H426"/>
  <c r="I426"/>
  <c r="J426"/>
  <c r="O426" s="1"/>
  <c r="U426" s="1"/>
  <c r="K426"/>
  <c r="L426"/>
  <c r="M426"/>
  <c r="N426"/>
  <c r="P426"/>
  <c r="Q426"/>
  <c r="R426"/>
  <c r="S426"/>
  <c r="T426"/>
  <c r="B427"/>
  <c r="C427"/>
  <c r="E427"/>
  <c r="F427"/>
  <c r="G427"/>
  <c r="H427"/>
  <c r="I427"/>
  <c r="J427"/>
  <c r="O427" s="1"/>
  <c r="U427" s="1"/>
  <c r="K427"/>
  <c r="L427"/>
  <c r="M427"/>
  <c r="N427"/>
  <c r="P427"/>
  <c r="Q427"/>
  <c r="R427"/>
  <c r="S427"/>
  <c r="T427"/>
  <c r="B428"/>
  <c r="C428"/>
  <c r="E428"/>
  <c r="F428"/>
  <c r="G428"/>
  <c r="H428"/>
  <c r="I428"/>
  <c r="J428"/>
  <c r="K428"/>
  <c r="L428"/>
  <c r="M428"/>
  <c r="N428"/>
  <c r="O428"/>
  <c r="U428" s="1"/>
  <c r="P428"/>
  <c r="Q428"/>
  <c r="R428"/>
  <c r="S428"/>
  <c r="T428"/>
  <c r="B429"/>
  <c r="C429"/>
  <c r="E429"/>
  <c r="F429"/>
  <c r="G429"/>
  <c r="H429"/>
  <c r="I429"/>
  <c r="J429"/>
  <c r="O429" s="1"/>
  <c r="U429" s="1"/>
  <c r="K429"/>
  <c r="L429"/>
  <c r="M429"/>
  <c r="N429"/>
  <c r="P429"/>
  <c r="Q429"/>
  <c r="R429"/>
  <c r="S429"/>
  <c r="T429"/>
  <c r="B430"/>
  <c r="C430"/>
  <c r="E430"/>
  <c r="F430"/>
  <c r="G430"/>
  <c r="H430"/>
  <c r="I430"/>
  <c r="J430"/>
  <c r="K430"/>
  <c r="L430"/>
  <c r="M430"/>
  <c r="N430"/>
  <c r="O430"/>
  <c r="U430" s="1"/>
  <c r="P430"/>
  <c r="Q430"/>
  <c r="R430"/>
  <c r="S430"/>
  <c r="T430"/>
  <c r="B431"/>
  <c r="C431"/>
  <c r="E431"/>
  <c r="F431"/>
  <c r="G431"/>
  <c r="H431"/>
  <c r="I431"/>
  <c r="J431"/>
  <c r="O431" s="1"/>
  <c r="U431" s="1"/>
  <c r="K431"/>
  <c r="L431"/>
  <c r="M431"/>
  <c r="N431"/>
  <c r="P431"/>
  <c r="Q431"/>
  <c r="R431"/>
  <c r="S431"/>
  <c r="T431"/>
  <c r="B432"/>
  <c r="C432"/>
  <c r="E432"/>
  <c r="F432"/>
  <c r="G432"/>
  <c r="H432"/>
  <c r="I432"/>
  <c r="J432"/>
  <c r="O432" s="1"/>
  <c r="U432" s="1"/>
  <c r="K432"/>
  <c r="L432"/>
  <c r="M432"/>
  <c r="N432"/>
  <c r="P432"/>
  <c r="Q432"/>
  <c r="R432"/>
  <c r="S432"/>
  <c r="T432"/>
  <c r="B433"/>
  <c r="C433"/>
  <c r="E433"/>
  <c r="F433"/>
  <c r="G433"/>
  <c r="H433"/>
  <c r="I433"/>
  <c r="J433"/>
  <c r="O433" s="1"/>
  <c r="U433" s="1"/>
  <c r="K433"/>
  <c r="L433"/>
  <c r="M433"/>
  <c r="N433"/>
  <c r="P433"/>
  <c r="Q433"/>
  <c r="R433"/>
  <c r="S433"/>
  <c r="T433"/>
  <c r="B434"/>
  <c r="C434"/>
  <c r="E434"/>
  <c r="F434"/>
  <c r="G434"/>
  <c r="H434"/>
  <c r="I434"/>
  <c r="J434"/>
  <c r="O434" s="1"/>
  <c r="U434" s="1"/>
  <c r="K434"/>
  <c r="L434"/>
  <c r="M434"/>
  <c r="N434"/>
  <c r="P434"/>
  <c r="Q434"/>
  <c r="R434"/>
  <c r="S434"/>
  <c r="T434"/>
  <c r="B435"/>
  <c r="C435"/>
  <c r="E435"/>
  <c r="F435"/>
  <c r="G435"/>
  <c r="H435"/>
  <c r="I435"/>
  <c r="J435"/>
  <c r="O435" s="1"/>
  <c r="U435" s="1"/>
  <c r="K435"/>
  <c r="L435"/>
  <c r="M435"/>
  <c r="N435"/>
  <c r="P435"/>
  <c r="Q435"/>
  <c r="R435"/>
  <c r="S435"/>
  <c r="T435"/>
  <c r="B436"/>
  <c r="C436"/>
  <c r="E436"/>
  <c r="F436"/>
  <c r="G436"/>
  <c r="H436"/>
  <c r="I436"/>
  <c r="J436"/>
  <c r="K436"/>
  <c r="L436"/>
  <c r="M436"/>
  <c r="N436"/>
  <c r="O436"/>
  <c r="U436" s="1"/>
  <c r="P436"/>
  <c r="Q436"/>
  <c r="R436"/>
  <c r="S436"/>
  <c r="T436"/>
  <c r="B437"/>
  <c r="C437"/>
  <c r="E437"/>
  <c r="F437"/>
  <c r="G437"/>
  <c r="H437"/>
  <c r="I437"/>
  <c r="J437"/>
  <c r="O437" s="1"/>
  <c r="U437" s="1"/>
  <c r="K437"/>
  <c r="L437"/>
  <c r="M437"/>
  <c r="N437"/>
  <c r="P437"/>
  <c r="Q437"/>
  <c r="R437"/>
  <c r="S437"/>
  <c r="T437"/>
  <c r="B438"/>
  <c r="C438"/>
  <c r="E438"/>
  <c r="F438"/>
  <c r="G438"/>
  <c r="H438"/>
  <c r="I438"/>
  <c r="J438"/>
  <c r="K438"/>
  <c r="L438"/>
  <c r="M438"/>
  <c r="N438"/>
  <c r="O438"/>
  <c r="U438" s="1"/>
  <c r="P438"/>
  <c r="Q438"/>
  <c r="R438"/>
  <c r="S438"/>
  <c r="T438"/>
  <c r="B439"/>
  <c r="C439"/>
  <c r="E439"/>
  <c r="F439"/>
  <c r="G439"/>
  <c r="H439"/>
  <c r="I439"/>
  <c r="J439"/>
  <c r="O439" s="1"/>
  <c r="U439" s="1"/>
  <c r="K439"/>
  <c r="L439"/>
  <c r="M439"/>
  <c r="N439"/>
  <c r="P439"/>
  <c r="Q439"/>
  <c r="R439"/>
  <c r="S439"/>
  <c r="T439"/>
  <c r="B440"/>
  <c r="C440"/>
  <c r="E440"/>
  <c r="F440"/>
  <c r="G440"/>
  <c r="H440"/>
  <c r="I440"/>
  <c r="J440"/>
  <c r="O440" s="1"/>
  <c r="U440" s="1"/>
  <c r="K440"/>
  <c r="L440"/>
  <c r="M440"/>
  <c r="N440"/>
  <c r="P440"/>
  <c r="Q440"/>
  <c r="R440"/>
  <c r="S440"/>
  <c r="T440"/>
  <c r="B441"/>
  <c r="C441"/>
  <c r="E441"/>
  <c r="F441"/>
  <c r="G441"/>
  <c r="H441"/>
  <c r="I441"/>
  <c r="J441"/>
  <c r="O441" s="1"/>
  <c r="U441" s="1"/>
  <c r="K441"/>
  <c r="L441"/>
  <c r="M441"/>
  <c r="N441"/>
  <c r="P441"/>
  <c r="Q441"/>
  <c r="R441"/>
  <c r="S441"/>
  <c r="T441"/>
  <c r="B442"/>
  <c r="C442"/>
  <c r="E442"/>
  <c r="F442"/>
  <c r="G442"/>
  <c r="H442"/>
  <c r="I442"/>
  <c r="J442"/>
  <c r="O442" s="1"/>
  <c r="U442" s="1"/>
  <c r="K442"/>
  <c r="L442"/>
  <c r="M442"/>
  <c r="N442"/>
  <c r="P442"/>
  <c r="Q442"/>
  <c r="R442"/>
  <c r="S442"/>
  <c r="T442"/>
  <c r="B443"/>
  <c r="C443"/>
  <c r="E443"/>
  <c r="F443"/>
  <c r="G443"/>
  <c r="H443"/>
  <c r="I443"/>
  <c r="J443"/>
  <c r="O443" s="1"/>
  <c r="U443" s="1"/>
  <c r="K443"/>
  <c r="L443"/>
  <c r="M443"/>
  <c r="N443"/>
  <c r="P443"/>
  <c r="Q443"/>
  <c r="R443"/>
  <c r="S443"/>
  <c r="T443"/>
  <c r="B444"/>
  <c r="C444"/>
  <c r="E444"/>
  <c r="F444"/>
  <c r="G444"/>
  <c r="H444"/>
  <c r="I444"/>
  <c r="J444"/>
  <c r="K444"/>
  <c r="L444"/>
  <c r="M444"/>
  <c r="N444"/>
  <c r="O444"/>
  <c r="U444" s="1"/>
  <c r="P444"/>
  <c r="Q444"/>
  <c r="R444"/>
  <c r="S444"/>
  <c r="T444"/>
  <c r="B445"/>
  <c r="C445"/>
  <c r="E445"/>
  <c r="F445"/>
  <c r="G445"/>
  <c r="H445"/>
  <c r="I445"/>
  <c r="J445"/>
  <c r="O445" s="1"/>
  <c r="U445" s="1"/>
  <c r="K445"/>
  <c r="L445"/>
  <c r="M445"/>
  <c r="N445"/>
  <c r="P445"/>
  <c r="Q445"/>
  <c r="R445"/>
  <c r="S445"/>
  <c r="T445"/>
  <c r="B446"/>
  <c r="C446"/>
  <c r="E446"/>
  <c r="F446"/>
  <c r="G446"/>
  <c r="H446"/>
  <c r="I446"/>
  <c r="J446"/>
  <c r="K446"/>
  <c r="L446"/>
  <c r="M446"/>
  <c r="N446"/>
  <c r="O446"/>
  <c r="U446" s="1"/>
  <c r="P446"/>
  <c r="Q446"/>
  <c r="R446"/>
  <c r="S446"/>
  <c r="T446"/>
  <c r="B447"/>
  <c r="C447"/>
  <c r="E447"/>
  <c r="F447"/>
  <c r="G447"/>
  <c r="H447"/>
  <c r="I447"/>
  <c r="J447"/>
  <c r="O447" s="1"/>
  <c r="U447" s="1"/>
  <c r="K447"/>
  <c r="L447"/>
  <c r="M447"/>
  <c r="N447"/>
  <c r="P447"/>
  <c r="Q447"/>
  <c r="R447"/>
  <c r="S447"/>
  <c r="T447"/>
  <c r="B448"/>
  <c r="C448"/>
  <c r="E448"/>
  <c r="F448"/>
  <c r="G448"/>
  <c r="H448"/>
  <c r="I448"/>
  <c r="J448"/>
  <c r="O448" s="1"/>
  <c r="U448" s="1"/>
  <c r="K448"/>
  <c r="L448"/>
  <c r="M448"/>
  <c r="N448"/>
  <c r="P448"/>
  <c r="Q448"/>
  <c r="R448"/>
  <c r="S448"/>
  <c r="T448"/>
  <c r="B449"/>
  <c r="C449"/>
  <c r="E449"/>
  <c r="F449"/>
  <c r="G449"/>
  <c r="H449"/>
  <c r="I449"/>
  <c r="J449"/>
  <c r="O449" s="1"/>
  <c r="U449" s="1"/>
  <c r="K449"/>
  <c r="L449"/>
  <c r="M449"/>
  <c r="N449"/>
  <c r="P449"/>
  <c r="Q449"/>
  <c r="R449"/>
  <c r="S449"/>
  <c r="T449"/>
  <c r="B450"/>
  <c r="C450"/>
  <c r="E450"/>
  <c r="F450"/>
  <c r="G450"/>
  <c r="H450"/>
  <c r="I450"/>
  <c r="J450"/>
  <c r="O450" s="1"/>
  <c r="U450" s="1"/>
  <c r="K450"/>
  <c r="L450"/>
  <c r="M450"/>
  <c r="N450"/>
  <c r="P450"/>
  <c r="Q450"/>
  <c r="R450"/>
  <c r="S450"/>
  <c r="T450"/>
  <c r="B451"/>
  <c r="C451"/>
  <c r="E451"/>
  <c r="F451"/>
  <c r="G451"/>
  <c r="H451"/>
  <c r="I451"/>
  <c r="J451"/>
  <c r="O451" s="1"/>
  <c r="U451" s="1"/>
  <c r="K451"/>
  <c r="L451"/>
  <c r="M451"/>
  <c r="N451"/>
  <c r="P451"/>
  <c r="Q451"/>
  <c r="R451"/>
  <c r="S451"/>
  <c r="T451"/>
  <c r="B452"/>
  <c r="C452"/>
  <c r="E452"/>
  <c r="F452"/>
  <c r="G452"/>
  <c r="H452"/>
  <c r="I452"/>
  <c r="J452"/>
  <c r="K452"/>
  <c r="L452"/>
  <c r="M452"/>
  <c r="N452"/>
  <c r="O452"/>
  <c r="U452" s="1"/>
  <c r="P452"/>
  <c r="Q452"/>
  <c r="R452"/>
  <c r="S452"/>
  <c r="T452"/>
  <c r="B453"/>
  <c r="C453"/>
  <c r="E453"/>
  <c r="F453"/>
  <c r="G453"/>
  <c r="H453"/>
  <c r="I453"/>
  <c r="J453"/>
  <c r="O453" s="1"/>
  <c r="U453" s="1"/>
  <c r="K453"/>
  <c r="L453"/>
  <c r="M453"/>
  <c r="N453"/>
  <c r="P453"/>
  <c r="Q453"/>
  <c r="R453"/>
  <c r="S453"/>
  <c r="T453"/>
  <c r="B454"/>
  <c r="C454"/>
  <c r="E454"/>
  <c r="F454"/>
  <c r="G454"/>
  <c r="H454"/>
  <c r="I454"/>
  <c r="J454"/>
  <c r="K454"/>
  <c r="L454"/>
  <c r="M454"/>
  <c r="N454"/>
  <c r="O454"/>
  <c r="U454" s="1"/>
  <c r="P454"/>
  <c r="Q454"/>
  <c r="R454"/>
  <c r="S454"/>
  <c r="T454"/>
  <c r="B455"/>
  <c r="C455"/>
  <c r="E455"/>
  <c r="F455"/>
  <c r="G455"/>
  <c r="H455"/>
  <c r="I455"/>
  <c r="J455"/>
  <c r="O455" s="1"/>
  <c r="U455" s="1"/>
  <c r="K455"/>
  <c r="L455"/>
  <c r="M455"/>
  <c r="N455"/>
  <c r="P455"/>
  <c r="Q455"/>
  <c r="R455"/>
  <c r="S455"/>
  <c r="T455"/>
  <c r="B456"/>
  <c r="C456"/>
  <c r="E456"/>
  <c r="F456"/>
  <c r="G456"/>
  <c r="H456"/>
  <c r="I456"/>
  <c r="J456"/>
  <c r="O456" s="1"/>
  <c r="U456" s="1"/>
  <c r="K456"/>
  <c r="L456"/>
  <c r="M456"/>
  <c r="N456"/>
  <c r="P456"/>
  <c r="Q456"/>
  <c r="R456"/>
  <c r="S456"/>
  <c r="T456"/>
  <c r="B457"/>
  <c r="C457"/>
  <c r="E457"/>
  <c r="F457"/>
  <c r="G457"/>
  <c r="H457"/>
  <c r="I457"/>
  <c r="J457"/>
  <c r="O457" s="1"/>
  <c r="U457" s="1"/>
  <c r="K457"/>
  <c r="L457"/>
  <c r="M457"/>
  <c r="N457"/>
  <c r="P457"/>
  <c r="Q457"/>
  <c r="R457"/>
  <c r="S457"/>
  <c r="T457"/>
  <c r="B458"/>
  <c r="C458"/>
  <c r="E458"/>
  <c r="F458"/>
  <c r="G458"/>
  <c r="H458"/>
  <c r="I458"/>
  <c r="J458"/>
  <c r="O458" s="1"/>
  <c r="U458" s="1"/>
  <c r="K458"/>
  <c r="L458"/>
  <c r="M458"/>
  <c r="N458"/>
  <c r="P458"/>
  <c r="Q458"/>
  <c r="R458"/>
  <c r="S458"/>
  <c r="T458"/>
  <c r="B459"/>
  <c r="C459"/>
  <c r="E459"/>
  <c r="F459"/>
  <c r="G459"/>
  <c r="H459"/>
  <c r="I459"/>
  <c r="J459"/>
  <c r="O459" s="1"/>
  <c r="U459" s="1"/>
  <c r="K459"/>
  <c r="L459"/>
  <c r="M459"/>
  <c r="N459"/>
  <c r="P459"/>
  <c r="Q459"/>
  <c r="R459"/>
  <c r="S459"/>
  <c r="T459"/>
  <c r="B460"/>
  <c r="C460"/>
  <c r="E460"/>
  <c r="F460"/>
  <c r="G460"/>
  <c r="H460"/>
  <c r="I460"/>
  <c r="J460"/>
  <c r="K460"/>
  <c r="L460"/>
  <c r="M460"/>
  <c r="N460"/>
  <c r="O460"/>
  <c r="U460" s="1"/>
  <c r="P460"/>
  <c r="Q460"/>
  <c r="R460"/>
  <c r="S460"/>
  <c r="T460"/>
  <c r="B461"/>
  <c r="C461"/>
  <c r="E461"/>
  <c r="F461"/>
  <c r="G461"/>
  <c r="H461"/>
  <c r="I461"/>
  <c r="J461"/>
  <c r="O461" s="1"/>
  <c r="U461" s="1"/>
  <c r="K461"/>
  <c r="L461"/>
  <c r="M461"/>
  <c r="N461"/>
  <c r="P461"/>
  <c r="Q461"/>
  <c r="R461"/>
  <c r="S461"/>
  <c r="T461"/>
  <c r="B462"/>
  <c r="C462"/>
  <c r="E462"/>
  <c r="F462"/>
  <c r="G462"/>
  <c r="H462"/>
  <c r="I462"/>
  <c r="J462"/>
  <c r="K462"/>
  <c r="L462"/>
  <c r="M462"/>
  <c r="N462"/>
  <c r="O462"/>
  <c r="U462" s="1"/>
  <c r="P462"/>
  <c r="Q462"/>
  <c r="R462"/>
  <c r="S462"/>
  <c r="T462"/>
  <c r="B463"/>
  <c r="C463"/>
  <c r="E463"/>
  <c r="F463"/>
  <c r="G463"/>
  <c r="H463"/>
  <c r="I463"/>
  <c r="J463"/>
  <c r="O463" s="1"/>
  <c r="U463" s="1"/>
  <c r="K463"/>
  <c r="L463"/>
  <c r="M463"/>
  <c r="N463"/>
  <c r="P463"/>
  <c r="Q463"/>
  <c r="R463"/>
  <c r="S463"/>
  <c r="T463"/>
  <c r="B464"/>
  <c r="C464"/>
  <c r="E464"/>
  <c r="F464"/>
  <c r="G464"/>
  <c r="H464"/>
  <c r="I464"/>
  <c r="J464"/>
  <c r="O464" s="1"/>
  <c r="U464" s="1"/>
  <c r="K464"/>
  <c r="L464"/>
  <c r="M464"/>
  <c r="N464"/>
  <c r="P464"/>
  <c r="Q464"/>
  <c r="R464"/>
  <c r="S464"/>
  <c r="T464"/>
  <c r="B465"/>
  <c r="C465"/>
  <c r="E465"/>
  <c r="F465"/>
  <c r="G465"/>
  <c r="H465"/>
  <c r="I465"/>
  <c r="J465"/>
  <c r="O465" s="1"/>
  <c r="U465" s="1"/>
  <c r="K465"/>
  <c r="L465"/>
  <c r="M465"/>
  <c r="N465"/>
  <c r="P465"/>
  <c r="Q465"/>
  <c r="R465"/>
  <c r="S465"/>
  <c r="T465"/>
  <c r="B466"/>
  <c r="C466"/>
  <c r="E466"/>
  <c r="F466"/>
  <c r="G466"/>
  <c r="H466"/>
  <c r="I466"/>
  <c r="J466"/>
  <c r="O466" s="1"/>
  <c r="U466" s="1"/>
  <c r="K466"/>
  <c r="L466"/>
  <c r="M466"/>
  <c r="N466"/>
  <c r="P466"/>
  <c r="Q466"/>
  <c r="R466"/>
  <c r="S466"/>
  <c r="T466"/>
  <c r="B467"/>
  <c r="C467"/>
  <c r="E467"/>
  <c r="F467"/>
  <c r="G467"/>
  <c r="H467"/>
  <c r="I467"/>
  <c r="J467"/>
  <c r="O467" s="1"/>
  <c r="U467" s="1"/>
  <c r="K467"/>
  <c r="L467"/>
  <c r="M467"/>
  <c r="N467"/>
  <c r="P467"/>
  <c r="Q467"/>
  <c r="R467"/>
  <c r="S467"/>
  <c r="T467"/>
  <c r="B468"/>
  <c r="C468"/>
  <c r="E468"/>
  <c r="F468"/>
  <c r="G468"/>
  <c r="H468"/>
  <c r="I468"/>
  <c r="J468"/>
  <c r="K468"/>
  <c r="L468"/>
  <c r="M468"/>
  <c r="N468"/>
  <c r="O468"/>
  <c r="U468" s="1"/>
  <c r="P468"/>
  <c r="Q468"/>
  <c r="R468"/>
  <c r="S468"/>
  <c r="T468"/>
  <c r="B469"/>
  <c r="C469"/>
  <c r="E469"/>
  <c r="F469"/>
  <c r="G469"/>
  <c r="H469"/>
  <c r="I469"/>
  <c r="J469"/>
  <c r="O469" s="1"/>
  <c r="U469" s="1"/>
  <c r="K469"/>
  <c r="L469"/>
  <c r="M469"/>
  <c r="N469"/>
  <c r="P469"/>
  <c r="Q469"/>
  <c r="R469"/>
  <c r="S469"/>
  <c r="T469"/>
  <c r="B470"/>
  <c r="C470"/>
  <c r="E470"/>
  <c r="F470"/>
  <c r="G470"/>
  <c r="H470"/>
  <c r="I470"/>
  <c r="J470"/>
  <c r="K470"/>
  <c r="L470"/>
  <c r="M470"/>
  <c r="N470"/>
  <c r="O470"/>
  <c r="U470" s="1"/>
  <c r="P470"/>
  <c r="Q470"/>
  <c r="R470"/>
  <c r="S470"/>
  <c r="T470"/>
  <c r="B471"/>
  <c r="C471"/>
  <c r="E471"/>
  <c r="F471"/>
  <c r="G471"/>
  <c r="H471"/>
  <c r="I471"/>
  <c r="J471"/>
  <c r="O471" s="1"/>
  <c r="U471" s="1"/>
  <c r="K471"/>
  <c r="L471"/>
  <c r="M471"/>
  <c r="N471"/>
  <c r="P471"/>
  <c r="Q471"/>
  <c r="R471"/>
  <c r="S471"/>
  <c r="T471"/>
  <c r="B472"/>
  <c r="C472"/>
  <c r="E472"/>
  <c r="F472"/>
  <c r="G472"/>
  <c r="H472"/>
  <c r="I472"/>
  <c r="J472"/>
  <c r="O472" s="1"/>
  <c r="U472" s="1"/>
  <c r="K472"/>
  <c r="L472"/>
  <c r="M472"/>
  <c r="N472"/>
  <c r="P472"/>
  <c r="Q472"/>
  <c r="R472"/>
  <c r="S472"/>
  <c r="T472"/>
  <c r="B473"/>
  <c r="C473"/>
  <c r="E473"/>
  <c r="F473"/>
  <c r="G473"/>
  <c r="H473"/>
  <c r="I473"/>
  <c r="J473"/>
  <c r="O473" s="1"/>
  <c r="U473" s="1"/>
  <c r="K473"/>
  <c r="L473"/>
  <c r="M473"/>
  <c r="N473"/>
  <c r="P473"/>
  <c r="Q473"/>
  <c r="R473"/>
  <c r="S473"/>
  <c r="T473"/>
  <c r="B474"/>
  <c r="C474"/>
  <c r="E474"/>
  <c r="F474"/>
  <c r="G474"/>
  <c r="H474"/>
  <c r="I474"/>
  <c r="J474"/>
  <c r="O474" s="1"/>
  <c r="U474" s="1"/>
  <c r="K474"/>
  <c r="L474"/>
  <c r="M474"/>
  <c r="N474"/>
  <c r="P474"/>
  <c r="Q474"/>
  <c r="R474"/>
  <c r="S474"/>
  <c r="T474"/>
  <c r="B475"/>
  <c r="C475"/>
  <c r="E475"/>
  <c r="F475"/>
  <c r="G475"/>
  <c r="H475"/>
  <c r="I475"/>
  <c r="J475"/>
  <c r="O475" s="1"/>
  <c r="U475" s="1"/>
  <c r="K475"/>
  <c r="L475"/>
  <c r="M475"/>
  <c r="N475"/>
  <c r="P475"/>
  <c r="Q475"/>
  <c r="R475"/>
  <c r="S475"/>
  <c r="T475"/>
  <c r="B476"/>
  <c r="C476"/>
  <c r="E476"/>
  <c r="F476"/>
  <c r="G476"/>
  <c r="H476"/>
  <c r="I476"/>
  <c r="J476"/>
  <c r="K476"/>
  <c r="L476"/>
  <c r="M476"/>
  <c r="N476"/>
  <c r="O476"/>
  <c r="U476" s="1"/>
  <c r="P476"/>
  <c r="Q476"/>
  <c r="R476"/>
  <c r="S476"/>
  <c r="T476"/>
  <c r="B477"/>
  <c r="C477"/>
  <c r="E477"/>
  <c r="F477"/>
  <c r="G477"/>
  <c r="H477"/>
  <c r="I477"/>
  <c r="J477"/>
  <c r="O477" s="1"/>
  <c r="U477" s="1"/>
  <c r="K477"/>
  <c r="L477"/>
  <c r="M477"/>
  <c r="N477"/>
  <c r="P477"/>
  <c r="Q477"/>
  <c r="R477"/>
  <c r="S477"/>
  <c r="T477"/>
  <c r="B478"/>
  <c r="C478"/>
  <c r="E478"/>
  <c r="F478"/>
  <c r="G478"/>
  <c r="H478"/>
  <c r="I478"/>
  <c r="J478"/>
  <c r="K478"/>
  <c r="L478"/>
  <c r="M478"/>
  <c r="N478"/>
  <c r="O478"/>
  <c r="U478" s="1"/>
  <c r="P478"/>
  <c r="Q478"/>
  <c r="R478"/>
  <c r="S478"/>
  <c r="T478"/>
  <c r="B479"/>
  <c r="C479"/>
  <c r="E479"/>
  <c r="F479"/>
  <c r="G479"/>
  <c r="H479"/>
  <c r="I479"/>
  <c r="J479"/>
  <c r="O479" s="1"/>
  <c r="U479" s="1"/>
  <c r="K479"/>
  <c r="L479"/>
  <c r="M479"/>
  <c r="N479"/>
  <c r="P479"/>
  <c r="Q479"/>
  <c r="R479"/>
  <c r="S479"/>
  <c r="T479"/>
  <c r="B480"/>
  <c r="C480"/>
  <c r="E480"/>
  <c r="F480"/>
  <c r="G480"/>
  <c r="H480"/>
  <c r="I480"/>
  <c r="J480"/>
  <c r="O480" s="1"/>
  <c r="U480" s="1"/>
  <c r="K480"/>
  <c r="L480"/>
  <c r="M480"/>
  <c r="N480"/>
  <c r="P480"/>
  <c r="Q480"/>
  <c r="R480"/>
  <c r="S480"/>
  <c r="T480"/>
  <c r="B481"/>
  <c r="C481"/>
  <c r="E481"/>
  <c r="F481"/>
  <c r="G481"/>
  <c r="H481"/>
  <c r="I481"/>
  <c r="J481"/>
  <c r="O481" s="1"/>
  <c r="U481" s="1"/>
  <c r="K481"/>
  <c r="L481"/>
  <c r="M481"/>
  <c r="N481"/>
  <c r="P481"/>
  <c r="Q481"/>
  <c r="R481"/>
  <c r="S481"/>
  <c r="T481"/>
  <c r="B482"/>
  <c r="C482"/>
  <c r="E482"/>
  <c r="F482"/>
  <c r="G482"/>
  <c r="H482"/>
  <c r="I482"/>
  <c r="J482"/>
  <c r="O482" s="1"/>
  <c r="U482" s="1"/>
  <c r="K482"/>
  <c r="L482"/>
  <c r="M482"/>
  <c r="N482"/>
  <c r="P482"/>
  <c r="Q482"/>
  <c r="R482"/>
  <c r="S482"/>
  <c r="T482"/>
  <c r="B483"/>
  <c r="C483"/>
  <c r="E483"/>
  <c r="F483"/>
  <c r="G483"/>
  <c r="H483"/>
  <c r="I483"/>
  <c r="J483"/>
  <c r="O483" s="1"/>
  <c r="U483" s="1"/>
  <c r="K483"/>
  <c r="L483"/>
  <c r="M483"/>
  <c r="N483"/>
  <c r="P483"/>
  <c r="Q483"/>
  <c r="R483"/>
  <c r="S483"/>
  <c r="T483"/>
  <c r="B484"/>
  <c r="C484"/>
  <c r="E484"/>
  <c r="F484"/>
  <c r="G484"/>
  <c r="H484"/>
  <c r="I484"/>
  <c r="J484"/>
  <c r="K484"/>
  <c r="L484"/>
  <c r="M484"/>
  <c r="N484"/>
  <c r="O484"/>
  <c r="U484" s="1"/>
  <c r="P484"/>
  <c r="Q484"/>
  <c r="R484"/>
  <c r="S484"/>
  <c r="T484"/>
  <c r="B485"/>
  <c r="C485"/>
  <c r="E485"/>
  <c r="F485"/>
  <c r="G485"/>
  <c r="H485"/>
  <c r="I485"/>
  <c r="J485"/>
  <c r="O485" s="1"/>
  <c r="U485" s="1"/>
  <c r="K485"/>
  <c r="L485"/>
  <c r="M485"/>
  <c r="N485"/>
  <c r="P485"/>
  <c r="Q485"/>
  <c r="R485"/>
  <c r="S485"/>
  <c r="T485"/>
  <c r="B486"/>
  <c r="C486"/>
  <c r="E486"/>
  <c r="F486"/>
  <c r="G486"/>
  <c r="H486"/>
  <c r="I486"/>
  <c r="J486"/>
  <c r="K486"/>
  <c r="L486"/>
  <c r="M486"/>
  <c r="N486"/>
  <c r="O486"/>
  <c r="U486" s="1"/>
  <c r="P486"/>
  <c r="Q486"/>
  <c r="R486"/>
  <c r="S486"/>
  <c r="T486"/>
  <c r="B487"/>
  <c r="C487"/>
  <c r="E487"/>
  <c r="F487"/>
  <c r="G487"/>
  <c r="H487"/>
  <c r="I487"/>
  <c r="J487"/>
  <c r="O487" s="1"/>
  <c r="U487" s="1"/>
  <c r="K487"/>
  <c r="L487"/>
  <c r="M487"/>
  <c r="N487"/>
  <c r="P487"/>
  <c r="Q487"/>
  <c r="R487"/>
  <c r="S487"/>
  <c r="T487"/>
  <c r="B488"/>
  <c r="C488"/>
  <c r="E488"/>
  <c r="F488"/>
  <c r="G488"/>
  <c r="H488"/>
  <c r="I488"/>
  <c r="J488"/>
  <c r="O488" s="1"/>
  <c r="U488" s="1"/>
  <c r="K488"/>
  <c r="L488"/>
  <c r="M488"/>
  <c r="N488"/>
  <c r="P488"/>
  <c r="Q488"/>
  <c r="R488"/>
  <c r="S488"/>
  <c r="T488"/>
  <c r="B489"/>
  <c r="C489"/>
  <c r="E489"/>
  <c r="F489"/>
  <c r="G489"/>
  <c r="H489"/>
  <c r="I489"/>
  <c r="J489"/>
  <c r="O489" s="1"/>
  <c r="U489" s="1"/>
  <c r="K489"/>
  <c r="L489"/>
  <c r="M489"/>
  <c r="N489"/>
  <c r="P489"/>
  <c r="Q489"/>
  <c r="R489"/>
  <c r="S489"/>
  <c r="T489"/>
  <c r="B490"/>
  <c r="C490"/>
  <c r="E490"/>
  <c r="F490"/>
  <c r="G490"/>
  <c r="H490"/>
  <c r="I490"/>
  <c r="J490"/>
  <c r="O490" s="1"/>
  <c r="U490" s="1"/>
  <c r="K490"/>
  <c r="L490"/>
  <c r="M490"/>
  <c r="N490"/>
  <c r="P490"/>
  <c r="Q490"/>
  <c r="R490"/>
  <c r="S490"/>
  <c r="T490"/>
  <c r="B491"/>
  <c r="C491"/>
  <c r="E491"/>
  <c r="F491"/>
  <c r="G491"/>
  <c r="H491"/>
  <c r="I491"/>
  <c r="J491"/>
  <c r="O491" s="1"/>
  <c r="U491" s="1"/>
  <c r="K491"/>
  <c r="L491"/>
  <c r="M491"/>
  <c r="N491"/>
  <c r="P491"/>
  <c r="Q491"/>
  <c r="R491"/>
  <c r="S491"/>
  <c r="T491"/>
  <c r="B492"/>
  <c r="C492"/>
  <c r="E492"/>
  <c r="F492"/>
  <c r="G492"/>
  <c r="H492"/>
  <c r="I492"/>
  <c r="J492"/>
  <c r="K492"/>
  <c r="L492"/>
  <c r="M492"/>
  <c r="N492"/>
  <c r="O492"/>
  <c r="U492" s="1"/>
  <c r="P492"/>
  <c r="Q492"/>
  <c r="R492"/>
  <c r="S492"/>
  <c r="T492"/>
  <c r="B493"/>
  <c r="C493"/>
  <c r="E493"/>
  <c r="F493"/>
  <c r="G493"/>
  <c r="H493"/>
  <c r="I493"/>
  <c r="J493"/>
  <c r="O493" s="1"/>
  <c r="U493" s="1"/>
  <c r="K493"/>
  <c r="L493"/>
  <c r="M493"/>
  <c r="N493"/>
  <c r="P493"/>
  <c r="Q493"/>
  <c r="R493"/>
  <c r="S493"/>
  <c r="T493"/>
  <c r="B494"/>
  <c r="C494"/>
  <c r="E494"/>
  <c r="F494"/>
  <c r="G494"/>
  <c r="H494"/>
  <c r="I494"/>
  <c r="J494"/>
  <c r="K494"/>
  <c r="L494"/>
  <c r="M494"/>
  <c r="N494"/>
  <c r="O494"/>
  <c r="U494" s="1"/>
  <c r="P494"/>
  <c r="Q494"/>
  <c r="R494"/>
  <c r="S494"/>
  <c r="T494"/>
  <c r="B495"/>
  <c r="C495"/>
  <c r="E495"/>
  <c r="F495"/>
  <c r="G495"/>
  <c r="H495"/>
  <c r="I495"/>
  <c r="J495"/>
  <c r="O495" s="1"/>
  <c r="U495" s="1"/>
  <c r="K495"/>
  <c r="L495"/>
  <c r="M495"/>
  <c r="N495"/>
  <c r="P495"/>
  <c r="Q495"/>
  <c r="R495"/>
  <c r="S495"/>
  <c r="T495"/>
  <c r="B496"/>
  <c r="C496"/>
  <c r="E496"/>
  <c r="F496"/>
  <c r="G496"/>
  <c r="H496"/>
  <c r="I496"/>
  <c r="J496"/>
  <c r="O496" s="1"/>
  <c r="U496" s="1"/>
  <c r="K496"/>
  <c r="L496"/>
  <c r="M496"/>
  <c r="N496"/>
  <c r="P496"/>
  <c r="Q496"/>
  <c r="R496"/>
  <c r="S496"/>
  <c r="T496"/>
  <c r="B497"/>
  <c r="C497"/>
  <c r="E497"/>
  <c r="F497"/>
  <c r="G497"/>
  <c r="H497"/>
  <c r="I497"/>
  <c r="J497"/>
  <c r="O497" s="1"/>
  <c r="U497" s="1"/>
  <c r="K497"/>
  <c r="L497"/>
  <c r="M497"/>
  <c r="N497"/>
  <c r="P497"/>
  <c r="Q497"/>
  <c r="R497"/>
  <c r="S497"/>
  <c r="T497"/>
  <c r="B498"/>
  <c r="C498"/>
  <c r="E498"/>
  <c r="F498"/>
  <c r="G498"/>
  <c r="H498"/>
  <c r="I498"/>
  <c r="J498"/>
  <c r="O498" s="1"/>
  <c r="U498" s="1"/>
  <c r="K498"/>
  <c r="L498"/>
  <c r="M498"/>
  <c r="N498"/>
  <c r="P498"/>
  <c r="Q498"/>
  <c r="R498"/>
  <c r="S498"/>
  <c r="T498"/>
  <c r="B499"/>
  <c r="C499"/>
  <c r="E499"/>
  <c r="F499"/>
  <c r="G499"/>
  <c r="H499"/>
  <c r="I499"/>
  <c r="J499"/>
  <c r="O499" s="1"/>
  <c r="U499" s="1"/>
  <c r="K499"/>
  <c r="L499"/>
  <c r="M499"/>
  <c r="N499"/>
  <c r="P499"/>
  <c r="Q499"/>
  <c r="R499"/>
  <c r="S499"/>
  <c r="T499"/>
  <c r="B500"/>
  <c r="C500"/>
  <c r="E500"/>
  <c r="F500"/>
  <c r="G500"/>
  <c r="H500"/>
  <c r="I500"/>
  <c r="J500"/>
  <c r="K500"/>
  <c r="L500"/>
  <c r="M500"/>
  <c r="N500"/>
  <c r="O500"/>
  <c r="U500" s="1"/>
  <c r="P500"/>
  <c r="Q500"/>
  <c r="R500"/>
  <c r="S500"/>
  <c r="T500"/>
  <c r="B501"/>
  <c r="C501"/>
  <c r="E501"/>
  <c r="F501"/>
  <c r="G501"/>
  <c r="H501"/>
  <c r="I501"/>
  <c r="J501"/>
  <c r="O501" s="1"/>
  <c r="U501" s="1"/>
  <c r="K501"/>
  <c r="L501"/>
  <c r="M501"/>
  <c r="N501"/>
  <c r="P501"/>
  <c r="Q501"/>
  <c r="R501"/>
  <c r="S501"/>
  <c r="T501"/>
  <c r="B502"/>
  <c r="C502"/>
  <c r="E502"/>
  <c r="F502"/>
  <c r="G502"/>
  <c r="H502"/>
  <c r="I502"/>
  <c r="J502"/>
  <c r="K502"/>
  <c r="L502"/>
  <c r="M502"/>
  <c r="N502"/>
  <c r="O502"/>
  <c r="U502" s="1"/>
  <c r="P502"/>
  <c r="Q502"/>
  <c r="R502"/>
  <c r="S502"/>
  <c r="T502"/>
  <c r="B503"/>
  <c r="C503"/>
  <c r="E503"/>
  <c r="F503"/>
  <c r="G503"/>
  <c r="H503"/>
  <c r="I503"/>
  <c r="J503"/>
  <c r="O503" s="1"/>
  <c r="U503" s="1"/>
  <c r="K503"/>
  <c r="L503"/>
  <c r="M503"/>
  <c r="N503"/>
  <c r="P503"/>
  <c r="Q503"/>
  <c r="R503"/>
  <c r="S503"/>
  <c r="T503"/>
  <c r="B504"/>
  <c r="C504"/>
  <c r="E504"/>
  <c r="F504"/>
  <c r="G504"/>
  <c r="H504"/>
  <c r="I504"/>
  <c r="J504"/>
  <c r="O504" s="1"/>
  <c r="U504" s="1"/>
  <c r="K504"/>
  <c r="L504"/>
  <c r="M504"/>
  <c r="N504"/>
  <c r="P504"/>
  <c r="Q504"/>
  <c r="R504"/>
  <c r="S504"/>
  <c r="T504"/>
  <c r="B505"/>
  <c r="C505"/>
  <c r="E505"/>
  <c r="F505"/>
  <c r="G505"/>
  <c r="H505"/>
  <c r="I505"/>
  <c r="J505"/>
  <c r="O505" s="1"/>
  <c r="U505" s="1"/>
  <c r="K505"/>
  <c r="L505"/>
  <c r="M505"/>
  <c r="N505"/>
  <c r="P505"/>
  <c r="Q505"/>
  <c r="R505"/>
  <c r="S505"/>
  <c r="T505"/>
  <c r="B506"/>
  <c r="C506"/>
  <c r="E506"/>
  <c r="F506"/>
  <c r="G506"/>
  <c r="H506"/>
  <c r="I506"/>
  <c r="J506"/>
  <c r="O506" s="1"/>
  <c r="U506" s="1"/>
  <c r="K506"/>
  <c r="L506"/>
  <c r="M506"/>
  <c r="N506"/>
  <c r="P506"/>
  <c r="Q506"/>
  <c r="R506"/>
  <c r="S506"/>
  <c r="T506"/>
  <c r="B507"/>
  <c r="C507"/>
  <c r="E507"/>
  <c r="F507"/>
  <c r="G507"/>
  <c r="H507"/>
  <c r="I507"/>
  <c r="J507"/>
  <c r="O507" s="1"/>
  <c r="U507" s="1"/>
  <c r="K507"/>
  <c r="L507"/>
  <c r="M507"/>
  <c r="N507"/>
  <c r="P507"/>
  <c r="Q507"/>
  <c r="R507"/>
  <c r="S507"/>
  <c r="T507"/>
  <c r="B508"/>
  <c r="C508"/>
  <c r="E508"/>
  <c r="F508"/>
  <c r="G508"/>
  <c r="H508"/>
  <c r="I508"/>
  <c r="J508"/>
  <c r="K508"/>
  <c r="L508"/>
  <c r="M508"/>
  <c r="N508"/>
  <c r="O508"/>
  <c r="U508" s="1"/>
  <c r="P508"/>
  <c r="Q508"/>
  <c r="R508"/>
  <c r="S508"/>
  <c r="T508"/>
  <c r="B509"/>
  <c r="C509"/>
  <c r="E509"/>
  <c r="F509"/>
  <c r="G509"/>
  <c r="H509"/>
  <c r="I509"/>
  <c r="J509"/>
  <c r="O509" s="1"/>
  <c r="U509" s="1"/>
  <c r="K509"/>
  <c r="L509"/>
  <c r="M509"/>
  <c r="N509"/>
  <c r="P509"/>
  <c r="Q509"/>
  <c r="R509"/>
  <c r="S509"/>
  <c r="T509"/>
  <c r="B510"/>
  <c r="C510"/>
  <c r="E510"/>
  <c r="F510"/>
  <c r="G510"/>
  <c r="H510"/>
  <c r="I510"/>
  <c r="J510"/>
  <c r="K510"/>
  <c r="L510"/>
  <c r="M510"/>
  <c r="N510"/>
  <c r="O510"/>
  <c r="U510" s="1"/>
  <c r="P510"/>
  <c r="Q510"/>
  <c r="R510"/>
  <c r="S510"/>
  <c r="T510"/>
  <c r="B511"/>
  <c r="C511"/>
  <c r="E511"/>
  <c r="F511"/>
  <c r="G511"/>
  <c r="H511"/>
  <c r="I511"/>
  <c r="J511"/>
  <c r="O511" s="1"/>
  <c r="U511" s="1"/>
  <c r="K511"/>
  <c r="L511"/>
  <c r="M511"/>
  <c r="N511"/>
  <c r="P511"/>
  <c r="Q511"/>
  <c r="R511"/>
  <c r="S511"/>
  <c r="T511"/>
  <c r="B512"/>
  <c r="C512"/>
  <c r="E512"/>
  <c r="F512"/>
  <c r="G512"/>
  <c r="H512"/>
  <c r="I512"/>
  <c r="J512"/>
  <c r="O512" s="1"/>
  <c r="U512" s="1"/>
  <c r="K512"/>
  <c r="L512"/>
  <c r="M512"/>
  <c r="N512"/>
  <c r="P512"/>
  <c r="Q512"/>
  <c r="R512"/>
  <c r="S512"/>
  <c r="T512"/>
  <c r="B513"/>
  <c r="C513"/>
  <c r="E513"/>
  <c r="F513"/>
  <c r="G513"/>
  <c r="H513"/>
  <c r="I513"/>
  <c r="J513"/>
  <c r="O513" s="1"/>
  <c r="U513" s="1"/>
  <c r="K513"/>
  <c r="L513"/>
  <c r="M513"/>
  <c r="N513"/>
  <c r="P513"/>
  <c r="Q513"/>
  <c r="R513"/>
  <c r="S513"/>
  <c r="T513"/>
  <c r="B514"/>
  <c r="C514"/>
  <c r="E514"/>
  <c r="F514"/>
  <c r="G514"/>
  <c r="H514"/>
  <c r="I514"/>
  <c r="J514"/>
  <c r="O514" s="1"/>
  <c r="U514" s="1"/>
  <c r="K514"/>
  <c r="L514"/>
  <c r="M514"/>
  <c r="N514"/>
  <c r="P514"/>
  <c r="Q514"/>
  <c r="R514"/>
  <c r="S514"/>
  <c r="T514"/>
  <c r="B515"/>
  <c r="C515"/>
  <c r="E515"/>
  <c r="F515"/>
  <c r="G515"/>
  <c r="H515"/>
  <c r="I515"/>
  <c r="J515"/>
  <c r="O515" s="1"/>
  <c r="U515" s="1"/>
  <c r="K515"/>
  <c r="L515"/>
  <c r="M515"/>
  <c r="N515"/>
  <c r="P515"/>
  <c r="Q515"/>
  <c r="R515"/>
  <c r="S515"/>
  <c r="T515"/>
  <c r="B516"/>
  <c r="C516"/>
  <c r="E516"/>
  <c r="F516"/>
  <c r="G516"/>
  <c r="H516"/>
  <c r="I516"/>
  <c r="J516"/>
  <c r="K516"/>
  <c r="L516"/>
  <c r="M516"/>
  <c r="N516"/>
  <c r="O516"/>
  <c r="U516" s="1"/>
  <c r="P516"/>
  <c r="Q516"/>
  <c r="R516"/>
  <c r="S516"/>
  <c r="T516"/>
  <c r="B517"/>
  <c r="C517"/>
  <c r="E517"/>
  <c r="F517"/>
  <c r="G517"/>
  <c r="H517"/>
  <c r="I517"/>
  <c r="J517"/>
  <c r="O517" s="1"/>
  <c r="U517" s="1"/>
  <c r="K517"/>
  <c r="L517"/>
  <c r="M517"/>
  <c r="N517"/>
  <c r="P517"/>
  <c r="Q517"/>
  <c r="R517"/>
  <c r="S517"/>
  <c r="T517"/>
  <c r="B518"/>
  <c r="C518"/>
  <c r="E518"/>
  <c r="F518"/>
  <c r="G518"/>
  <c r="H518"/>
  <c r="I518"/>
  <c r="J518"/>
  <c r="K518"/>
  <c r="L518"/>
  <c r="M518"/>
  <c r="N518"/>
  <c r="O518"/>
  <c r="U518" s="1"/>
  <c r="P518"/>
  <c r="Q518"/>
  <c r="R518"/>
  <c r="S518"/>
  <c r="T518"/>
  <c r="B519"/>
  <c r="C519"/>
  <c r="E519"/>
  <c r="F519"/>
  <c r="G519"/>
  <c r="H519"/>
  <c r="I519"/>
  <c r="J519"/>
  <c r="O519" s="1"/>
  <c r="U519" s="1"/>
  <c r="K519"/>
  <c r="L519"/>
  <c r="M519"/>
  <c r="N519"/>
  <c r="P519"/>
  <c r="Q519"/>
  <c r="R519"/>
  <c r="S519"/>
  <c r="T519"/>
  <c r="B520"/>
  <c r="C520"/>
  <c r="E520"/>
  <c r="F520"/>
  <c r="G520"/>
  <c r="H520"/>
  <c r="I520"/>
  <c r="J520"/>
  <c r="O520" s="1"/>
  <c r="U520" s="1"/>
  <c r="K520"/>
  <c r="L520"/>
  <c r="M520"/>
  <c r="N520"/>
  <c r="P520"/>
  <c r="Q520"/>
  <c r="R520"/>
  <c r="S520"/>
  <c r="T520"/>
  <c r="B521"/>
  <c r="C521"/>
  <c r="E521"/>
  <c r="F521"/>
  <c r="G521"/>
  <c r="H521"/>
  <c r="I521"/>
  <c r="J521"/>
  <c r="O521" s="1"/>
  <c r="U521" s="1"/>
  <c r="K521"/>
  <c r="L521"/>
  <c r="M521"/>
  <c r="N521"/>
  <c r="P521"/>
  <c r="Q521"/>
  <c r="R521"/>
  <c r="S521"/>
  <c r="T521"/>
  <c r="B522"/>
  <c r="C522"/>
  <c r="E522"/>
  <c r="F522"/>
  <c r="G522"/>
  <c r="H522"/>
  <c r="I522"/>
  <c r="J522"/>
  <c r="O522" s="1"/>
  <c r="U522" s="1"/>
  <c r="K522"/>
  <c r="L522"/>
  <c r="M522"/>
  <c r="N522"/>
  <c r="P522"/>
  <c r="Q522"/>
  <c r="R522"/>
  <c r="S522"/>
  <c r="T522"/>
  <c r="B523"/>
  <c r="C523"/>
  <c r="E523"/>
  <c r="F523"/>
  <c r="G523"/>
  <c r="H523"/>
  <c r="I523"/>
  <c r="J523"/>
  <c r="O523" s="1"/>
  <c r="U523" s="1"/>
  <c r="K523"/>
  <c r="L523"/>
  <c r="M523"/>
  <c r="N523"/>
  <c r="P523"/>
  <c r="Q523"/>
  <c r="R523"/>
  <c r="S523"/>
  <c r="T523"/>
  <c r="B524"/>
  <c r="C524"/>
  <c r="E524"/>
  <c r="F524"/>
  <c r="G524"/>
  <c r="H524"/>
  <c r="I524"/>
  <c r="J524"/>
  <c r="K524"/>
  <c r="L524"/>
  <c r="M524"/>
  <c r="N524"/>
  <c r="O524"/>
  <c r="U524" s="1"/>
  <c r="P524"/>
  <c r="Q524"/>
  <c r="R524"/>
  <c r="S524"/>
  <c r="T524"/>
  <c r="B525"/>
  <c r="C525"/>
  <c r="E525"/>
  <c r="F525"/>
  <c r="G525"/>
  <c r="H525"/>
  <c r="I525"/>
  <c r="J525"/>
  <c r="O525" s="1"/>
  <c r="U525" s="1"/>
  <c r="K525"/>
  <c r="L525"/>
  <c r="M525"/>
  <c r="N525"/>
  <c r="P525"/>
  <c r="Q525"/>
  <c r="R525"/>
  <c r="S525"/>
  <c r="T525"/>
  <c r="B526"/>
  <c r="C526"/>
  <c r="E526"/>
  <c r="F526"/>
  <c r="G526"/>
  <c r="H526"/>
  <c r="I526"/>
  <c r="J526"/>
  <c r="K526"/>
  <c r="L526"/>
  <c r="M526"/>
  <c r="N526"/>
  <c r="O526"/>
  <c r="U526" s="1"/>
  <c r="P526"/>
  <c r="Q526"/>
  <c r="R526"/>
  <c r="S526"/>
  <c r="T526"/>
  <c r="B527"/>
  <c r="C527"/>
  <c r="E527"/>
  <c r="F527"/>
  <c r="G527"/>
  <c r="H527"/>
  <c r="I527"/>
  <c r="J527"/>
  <c r="O527" s="1"/>
  <c r="U527" s="1"/>
  <c r="K527"/>
  <c r="L527"/>
  <c r="M527"/>
  <c r="N527"/>
  <c r="P527"/>
  <c r="Q527"/>
  <c r="R527"/>
  <c r="S527"/>
  <c r="T527"/>
  <c r="B528"/>
  <c r="C528"/>
  <c r="E528"/>
  <c r="F528"/>
  <c r="G528"/>
  <c r="H528"/>
  <c r="I528"/>
  <c r="J528"/>
  <c r="O528" s="1"/>
  <c r="U528" s="1"/>
  <c r="K528"/>
  <c r="L528"/>
  <c r="M528"/>
  <c r="N528"/>
  <c r="P528"/>
  <c r="Q528"/>
  <c r="R528"/>
  <c r="S528"/>
  <c r="T528"/>
  <c r="B529"/>
  <c r="C529"/>
  <c r="E529"/>
  <c r="F529"/>
  <c r="G529"/>
  <c r="H529"/>
  <c r="I529"/>
  <c r="J529"/>
  <c r="O529" s="1"/>
  <c r="U529" s="1"/>
  <c r="K529"/>
  <c r="L529"/>
  <c r="M529"/>
  <c r="N529"/>
  <c r="P529"/>
  <c r="Q529"/>
  <c r="R529"/>
  <c r="S529"/>
  <c r="T529"/>
  <c r="B530"/>
  <c r="C530"/>
  <c r="E530"/>
  <c r="F530"/>
  <c r="G530"/>
  <c r="H530"/>
  <c r="I530"/>
  <c r="J530"/>
  <c r="O530" s="1"/>
  <c r="U530" s="1"/>
  <c r="K530"/>
  <c r="L530"/>
  <c r="M530"/>
  <c r="N530"/>
  <c r="P530"/>
  <c r="Q530"/>
  <c r="R530"/>
  <c r="S530"/>
  <c r="T530"/>
  <c r="B531"/>
  <c r="C531"/>
  <c r="E531"/>
  <c r="F531"/>
  <c r="G531"/>
  <c r="H531"/>
  <c r="I531"/>
  <c r="J531"/>
  <c r="O531" s="1"/>
  <c r="U531" s="1"/>
  <c r="K531"/>
  <c r="L531"/>
  <c r="M531"/>
  <c r="N531"/>
  <c r="P531"/>
  <c r="Q531"/>
  <c r="R531"/>
  <c r="S531"/>
  <c r="T531"/>
  <c r="B532"/>
  <c r="C532"/>
  <c r="E532"/>
  <c r="F532"/>
  <c r="G532"/>
  <c r="H532"/>
  <c r="I532"/>
  <c r="J532"/>
  <c r="K532"/>
  <c r="L532"/>
  <c r="M532"/>
  <c r="N532"/>
  <c r="O532"/>
  <c r="U532" s="1"/>
  <c r="P532"/>
  <c r="Q532"/>
  <c r="R532"/>
  <c r="S532"/>
  <c r="T532"/>
  <c r="B533"/>
  <c r="C533"/>
  <c r="E533"/>
  <c r="F533"/>
  <c r="G533"/>
  <c r="H533"/>
  <c r="I533"/>
  <c r="J533"/>
  <c r="O533" s="1"/>
  <c r="U533" s="1"/>
  <c r="K533"/>
  <c r="L533"/>
  <c r="M533"/>
  <c r="N533"/>
  <c r="P533"/>
  <c r="Q533"/>
  <c r="R533"/>
  <c r="S533"/>
  <c r="T533"/>
  <c r="B534"/>
  <c r="C534"/>
  <c r="E534"/>
  <c r="F534"/>
  <c r="G534"/>
  <c r="H534"/>
  <c r="I534"/>
  <c r="J534"/>
  <c r="K534"/>
  <c r="L534"/>
  <c r="M534"/>
  <c r="N534"/>
  <c r="O534"/>
  <c r="U534" s="1"/>
  <c r="P534"/>
  <c r="Q534"/>
  <c r="R534"/>
  <c r="S534"/>
  <c r="T534"/>
  <c r="B535"/>
  <c r="C535"/>
  <c r="E535"/>
  <c r="F535"/>
  <c r="G535"/>
  <c r="H535"/>
  <c r="I535"/>
  <c r="J535"/>
  <c r="O535" s="1"/>
  <c r="U535" s="1"/>
  <c r="K535"/>
  <c r="L535"/>
  <c r="M535"/>
  <c r="N535"/>
  <c r="P535"/>
  <c r="Q535"/>
  <c r="R535"/>
  <c r="S535"/>
  <c r="T535"/>
  <c r="B536"/>
  <c r="C536"/>
  <c r="E536"/>
  <c r="F536"/>
  <c r="G536"/>
  <c r="H536"/>
  <c r="I536"/>
  <c r="J536"/>
  <c r="O536" s="1"/>
  <c r="U536" s="1"/>
  <c r="K536"/>
  <c r="L536"/>
  <c r="M536"/>
  <c r="N536"/>
  <c r="P536"/>
  <c r="Q536"/>
  <c r="R536"/>
  <c r="S536"/>
  <c r="T536"/>
  <c r="B537"/>
  <c r="C537"/>
  <c r="E537"/>
  <c r="F537"/>
  <c r="G537"/>
  <c r="H537"/>
  <c r="I537"/>
  <c r="J537"/>
  <c r="O537" s="1"/>
  <c r="U537" s="1"/>
  <c r="K537"/>
  <c r="L537"/>
  <c r="M537"/>
  <c r="N537"/>
  <c r="P537"/>
  <c r="Q537"/>
  <c r="R537"/>
  <c r="S537"/>
  <c r="T537"/>
  <c r="B538"/>
  <c r="C538"/>
  <c r="E538"/>
  <c r="F538"/>
  <c r="G538"/>
  <c r="H538"/>
  <c r="I538"/>
  <c r="J538"/>
  <c r="O538" s="1"/>
  <c r="U538" s="1"/>
  <c r="K538"/>
  <c r="L538"/>
  <c r="M538"/>
  <c r="N538"/>
  <c r="P538"/>
  <c r="Q538"/>
  <c r="R538"/>
  <c r="S538"/>
  <c r="T538"/>
  <c r="B539"/>
  <c r="C539"/>
  <c r="E539"/>
  <c r="F539"/>
  <c r="G539"/>
  <c r="H539"/>
  <c r="I539"/>
  <c r="J539"/>
  <c r="O539" s="1"/>
  <c r="U539" s="1"/>
  <c r="K539"/>
  <c r="L539"/>
  <c r="M539"/>
  <c r="N539"/>
  <c r="P539"/>
  <c r="Q539"/>
  <c r="R539"/>
  <c r="S539"/>
  <c r="T539"/>
  <c r="B540"/>
  <c r="C540"/>
  <c r="E540"/>
  <c r="F540"/>
  <c r="G540"/>
  <c r="H540"/>
  <c r="I540"/>
  <c r="J540"/>
  <c r="K540"/>
  <c r="L540"/>
  <c r="M540"/>
  <c r="N540"/>
  <c r="O540"/>
  <c r="U540" s="1"/>
  <c r="P540"/>
  <c r="Q540"/>
  <c r="R540"/>
  <c r="S540"/>
  <c r="T540"/>
  <c r="B541"/>
  <c r="C541"/>
  <c r="E541"/>
  <c r="F541"/>
  <c r="G541"/>
  <c r="H541"/>
  <c r="I541"/>
  <c r="J541"/>
  <c r="O541" s="1"/>
  <c r="U541" s="1"/>
  <c r="K541"/>
  <c r="L541"/>
  <c r="M541"/>
  <c r="N541"/>
  <c r="P541"/>
  <c r="Q541"/>
  <c r="R541"/>
  <c r="S541"/>
  <c r="T541"/>
  <c r="B542"/>
  <c r="C542"/>
  <c r="E542"/>
  <c r="F542"/>
  <c r="G542"/>
  <c r="H542"/>
  <c r="I542"/>
  <c r="J542"/>
  <c r="K542"/>
  <c r="L542"/>
  <c r="M542"/>
  <c r="N542"/>
  <c r="O542"/>
  <c r="U542" s="1"/>
  <c r="P542"/>
  <c r="Q542"/>
  <c r="R542"/>
  <c r="S542"/>
  <c r="T542"/>
  <c r="B543"/>
  <c r="C543"/>
  <c r="E543"/>
  <c r="F543"/>
  <c r="G543"/>
  <c r="H543"/>
  <c r="I543"/>
  <c r="J543"/>
  <c r="O543" s="1"/>
  <c r="U543" s="1"/>
  <c r="K543"/>
  <c r="L543"/>
  <c r="M543"/>
  <c r="N543"/>
  <c r="P543"/>
  <c r="Q543"/>
  <c r="R543"/>
  <c r="S543"/>
  <c r="T543"/>
  <c r="B544"/>
  <c r="C544"/>
  <c r="E544"/>
  <c r="F544"/>
  <c r="G544"/>
  <c r="H544"/>
  <c r="I544"/>
  <c r="J544"/>
  <c r="O544" s="1"/>
  <c r="U544" s="1"/>
  <c r="K544"/>
  <c r="L544"/>
  <c r="M544"/>
  <c r="N544"/>
  <c r="P544"/>
  <c r="Q544"/>
  <c r="R544"/>
  <c r="S544"/>
  <c r="T544"/>
  <c r="B545"/>
  <c r="C545"/>
  <c r="E545"/>
  <c r="F545"/>
  <c r="G545"/>
  <c r="H545"/>
  <c r="I545"/>
  <c r="J545"/>
  <c r="O545" s="1"/>
  <c r="U545" s="1"/>
  <c r="K545"/>
  <c r="L545"/>
  <c r="M545"/>
  <c r="N545"/>
  <c r="P545"/>
  <c r="Q545"/>
  <c r="R545"/>
  <c r="S545"/>
  <c r="T545"/>
  <c r="B546"/>
  <c r="C546"/>
  <c r="E546"/>
  <c r="F546"/>
  <c r="G546"/>
  <c r="H546"/>
  <c r="I546"/>
  <c r="J546"/>
  <c r="O546" s="1"/>
  <c r="U546" s="1"/>
  <c r="K546"/>
  <c r="L546"/>
  <c r="M546"/>
  <c r="N546"/>
  <c r="P546"/>
  <c r="Q546"/>
  <c r="R546"/>
  <c r="S546"/>
  <c r="T546"/>
  <c r="B547"/>
  <c r="C547"/>
  <c r="E547"/>
  <c r="F547"/>
  <c r="G547"/>
  <c r="H547"/>
  <c r="I547"/>
  <c r="J547"/>
  <c r="O547" s="1"/>
  <c r="U547" s="1"/>
  <c r="K547"/>
  <c r="L547"/>
  <c r="M547"/>
  <c r="N547"/>
  <c r="P547"/>
  <c r="Q547"/>
  <c r="R547"/>
  <c r="S547"/>
  <c r="T547"/>
  <c r="B548"/>
  <c r="C548"/>
  <c r="E548"/>
  <c r="F548"/>
  <c r="G548"/>
  <c r="H548"/>
  <c r="I548"/>
  <c r="J548"/>
  <c r="K548"/>
  <c r="L548"/>
  <c r="M548"/>
  <c r="N548"/>
  <c r="O548"/>
  <c r="U548" s="1"/>
  <c r="P548"/>
  <c r="Q548"/>
  <c r="R548"/>
  <c r="S548"/>
  <c r="T548"/>
  <c r="B549"/>
  <c r="C549"/>
  <c r="E549"/>
  <c r="F549"/>
  <c r="G549"/>
  <c r="H549"/>
  <c r="I549"/>
  <c r="J549"/>
  <c r="O549" s="1"/>
  <c r="U549" s="1"/>
  <c r="K549"/>
  <c r="L549"/>
  <c r="M549"/>
  <c r="N549"/>
  <c r="P549"/>
  <c r="Q549"/>
  <c r="R549"/>
  <c r="S549"/>
  <c r="T549"/>
  <c r="B550"/>
  <c r="C550"/>
  <c r="E550"/>
  <c r="F550"/>
  <c r="G550"/>
  <c r="H550"/>
  <c r="I550"/>
  <c r="J550"/>
  <c r="K550"/>
  <c r="L550"/>
  <c r="M550"/>
  <c r="N550"/>
  <c r="O550"/>
  <c r="U550" s="1"/>
  <c r="P550"/>
  <c r="Q550"/>
  <c r="R550"/>
  <c r="S550"/>
  <c r="T550"/>
  <c r="B551"/>
  <c r="C551"/>
  <c r="E551"/>
  <c r="F551"/>
  <c r="G551"/>
  <c r="H551"/>
  <c r="I551"/>
  <c r="J551"/>
  <c r="O551" s="1"/>
  <c r="U551" s="1"/>
  <c r="K551"/>
  <c r="L551"/>
  <c r="M551"/>
  <c r="N551"/>
  <c r="P551"/>
  <c r="Q551"/>
  <c r="R551"/>
  <c r="S551"/>
  <c r="T551"/>
  <c r="B552"/>
  <c r="C552"/>
  <c r="E552"/>
  <c r="F552"/>
  <c r="G552"/>
  <c r="H552"/>
  <c r="I552"/>
  <c r="J552"/>
  <c r="O552" s="1"/>
  <c r="U552" s="1"/>
  <c r="K552"/>
  <c r="L552"/>
  <c r="M552"/>
  <c r="N552"/>
  <c r="P552"/>
  <c r="Q552"/>
  <c r="R552"/>
  <c r="S552"/>
  <c r="T552"/>
  <c r="B553"/>
  <c r="C553"/>
  <c r="E553"/>
  <c r="F553"/>
  <c r="G553"/>
  <c r="H553"/>
  <c r="I553"/>
  <c r="J553"/>
  <c r="O553" s="1"/>
  <c r="U553" s="1"/>
  <c r="K553"/>
  <c r="L553"/>
  <c r="M553"/>
  <c r="N553"/>
  <c r="P553"/>
  <c r="Q553"/>
  <c r="R553"/>
  <c r="S553"/>
  <c r="T553"/>
  <c r="B554"/>
  <c r="C554"/>
  <c r="E554"/>
  <c r="F554"/>
  <c r="G554"/>
  <c r="H554"/>
  <c r="I554"/>
  <c r="J554"/>
  <c r="O554" s="1"/>
  <c r="U554" s="1"/>
  <c r="K554"/>
  <c r="L554"/>
  <c r="M554"/>
  <c r="N554"/>
  <c r="P554"/>
  <c r="Q554"/>
  <c r="R554"/>
  <c r="S554"/>
  <c r="T554"/>
  <c r="B555"/>
  <c r="C555"/>
  <c r="E555"/>
  <c r="F555"/>
  <c r="G555"/>
  <c r="H555"/>
  <c r="I555"/>
  <c r="J555"/>
  <c r="O555" s="1"/>
  <c r="U555" s="1"/>
  <c r="K555"/>
  <c r="L555"/>
  <c r="M555"/>
  <c r="N555"/>
  <c r="P555"/>
  <c r="Q555"/>
  <c r="R555"/>
  <c r="S555"/>
  <c r="T555"/>
  <c r="B556"/>
  <c r="C556"/>
  <c r="E556"/>
  <c r="F556"/>
  <c r="G556"/>
  <c r="H556"/>
  <c r="I556"/>
  <c r="J556"/>
  <c r="K556"/>
  <c r="L556"/>
  <c r="M556"/>
  <c r="N556"/>
  <c r="O556"/>
  <c r="U556" s="1"/>
  <c r="P556"/>
  <c r="Q556"/>
  <c r="R556"/>
  <c r="S556"/>
  <c r="T556"/>
  <c r="B557"/>
  <c r="C557"/>
  <c r="E557"/>
  <c r="F557"/>
  <c r="G557"/>
  <c r="H557"/>
  <c r="I557"/>
  <c r="J557"/>
  <c r="O557" s="1"/>
  <c r="U557" s="1"/>
  <c r="K557"/>
  <c r="L557"/>
  <c r="M557"/>
  <c r="N557"/>
  <c r="P557"/>
  <c r="Q557"/>
  <c r="R557"/>
  <c r="S557"/>
  <c r="T557"/>
  <c r="B558"/>
  <c r="C558"/>
  <c r="E558"/>
  <c r="F558"/>
  <c r="G558"/>
  <c r="H558"/>
  <c r="I558"/>
  <c r="J558"/>
  <c r="K558"/>
  <c r="L558"/>
  <c r="M558"/>
  <c r="N558"/>
  <c r="O558"/>
  <c r="U558" s="1"/>
  <c r="P558"/>
  <c r="Q558"/>
  <c r="R558"/>
  <c r="S558"/>
  <c r="T558"/>
  <c r="B559"/>
  <c r="C559"/>
  <c r="E559"/>
  <c r="F559"/>
  <c r="G559"/>
  <c r="H559"/>
  <c r="I559"/>
  <c r="J559"/>
  <c r="O559" s="1"/>
  <c r="U559" s="1"/>
  <c r="K559"/>
  <c r="L559"/>
  <c r="M559"/>
  <c r="N559"/>
  <c r="P559"/>
  <c r="Q559"/>
  <c r="R559"/>
  <c r="S559"/>
  <c r="T559"/>
  <c r="B560"/>
  <c r="C560"/>
  <c r="E560"/>
  <c r="F560"/>
  <c r="G560"/>
  <c r="H560"/>
  <c r="I560"/>
  <c r="J560"/>
  <c r="O560" s="1"/>
  <c r="U560" s="1"/>
  <c r="K560"/>
  <c r="L560"/>
  <c r="M560"/>
  <c r="N560"/>
  <c r="P560"/>
  <c r="Q560"/>
  <c r="R560"/>
  <c r="S560"/>
  <c r="T560"/>
  <c r="B561"/>
  <c r="C561"/>
  <c r="E561"/>
  <c r="F561"/>
  <c r="G561"/>
  <c r="H561"/>
  <c r="I561"/>
  <c r="J561"/>
  <c r="O561" s="1"/>
  <c r="U561" s="1"/>
  <c r="K561"/>
  <c r="L561"/>
  <c r="M561"/>
  <c r="N561"/>
  <c r="P561"/>
  <c r="Q561"/>
  <c r="R561"/>
  <c r="S561"/>
  <c r="T561"/>
  <c r="B562"/>
  <c r="C562"/>
  <c r="E562"/>
  <c r="F562"/>
  <c r="G562"/>
  <c r="H562"/>
  <c r="I562"/>
  <c r="J562"/>
  <c r="O562" s="1"/>
  <c r="U562" s="1"/>
  <c r="K562"/>
  <c r="L562"/>
  <c r="M562"/>
  <c r="N562"/>
  <c r="P562"/>
  <c r="Q562"/>
  <c r="R562"/>
  <c r="S562"/>
  <c r="T562"/>
  <c r="B563"/>
  <c r="C563"/>
  <c r="E563"/>
  <c r="F563"/>
  <c r="G563"/>
  <c r="H563"/>
  <c r="I563"/>
  <c r="J563"/>
  <c r="O563" s="1"/>
  <c r="U563" s="1"/>
  <c r="K563"/>
  <c r="L563"/>
  <c r="M563"/>
  <c r="N563"/>
  <c r="P563"/>
  <c r="Q563"/>
  <c r="R563"/>
  <c r="S563"/>
  <c r="T563"/>
  <c r="B564"/>
  <c r="C564"/>
  <c r="E564"/>
  <c r="F564"/>
  <c r="G564"/>
  <c r="H564"/>
  <c r="I564"/>
  <c r="J564"/>
  <c r="K564"/>
  <c r="L564"/>
  <c r="M564"/>
  <c r="N564"/>
  <c r="O564"/>
  <c r="U564" s="1"/>
  <c r="P564"/>
  <c r="Q564"/>
  <c r="R564"/>
  <c r="S564"/>
  <c r="T564"/>
  <c r="B565"/>
  <c r="C565"/>
  <c r="E565"/>
  <c r="F565"/>
  <c r="G565"/>
  <c r="H565"/>
  <c r="I565"/>
  <c r="J565"/>
  <c r="O565" s="1"/>
  <c r="U565" s="1"/>
  <c r="K565"/>
  <c r="L565"/>
  <c r="M565"/>
  <c r="N565"/>
  <c r="P565"/>
  <c r="Q565"/>
  <c r="R565"/>
  <c r="S565"/>
  <c r="T565"/>
  <c r="B566"/>
  <c r="C566"/>
  <c r="E566"/>
  <c r="F566"/>
  <c r="G566"/>
  <c r="H566"/>
  <c r="I566"/>
  <c r="J566"/>
  <c r="K566"/>
  <c r="L566"/>
  <c r="M566"/>
  <c r="N566"/>
  <c r="O566"/>
  <c r="U566" s="1"/>
  <c r="P566"/>
  <c r="Q566"/>
  <c r="R566"/>
  <c r="S566"/>
  <c r="T566"/>
  <c r="B567"/>
  <c r="C567"/>
  <c r="E567"/>
  <c r="F567"/>
  <c r="G567"/>
  <c r="H567"/>
  <c r="I567"/>
  <c r="J567"/>
  <c r="O567" s="1"/>
  <c r="U567" s="1"/>
  <c r="K567"/>
  <c r="L567"/>
  <c r="M567"/>
  <c r="N567"/>
  <c r="P567"/>
  <c r="Q567"/>
  <c r="R567"/>
  <c r="S567"/>
  <c r="T567"/>
  <c r="B568"/>
  <c r="C568"/>
  <c r="E568"/>
  <c r="F568"/>
  <c r="G568"/>
  <c r="H568"/>
  <c r="I568"/>
  <c r="J568"/>
  <c r="O568" s="1"/>
  <c r="U568" s="1"/>
  <c r="K568"/>
  <c r="L568"/>
  <c r="M568"/>
  <c r="N568"/>
  <c r="P568"/>
  <c r="Q568"/>
  <c r="R568"/>
  <c r="S568"/>
  <c r="T568"/>
  <c r="B569"/>
  <c r="C569"/>
  <c r="E569"/>
  <c r="F569"/>
  <c r="G569"/>
  <c r="H569"/>
  <c r="I569"/>
  <c r="J569"/>
  <c r="O569" s="1"/>
  <c r="U569" s="1"/>
  <c r="K569"/>
  <c r="L569"/>
  <c r="M569"/>
  <c r="N569"/>
  <c r="P569"/>
  <c r="Q569"/>
  <c r="R569"/>
  <c r="S569"/>
  <c r="T569"/>
  <c r="B570"/>
  <c r="C570"/>
  <c r="E570"/>
  <c r="F570"/>
  <c r="G570"/>
  <c r="H570"/>
  <c r="I570"/>
  <c r="J570"/>
  <c r="O570" s="1"/>
  <c r="U570" s="1"/>
  <c r="K570"/>
  <c r="L570"/>
  <c r="M570"/>
  <c r="N570"/>
  <c r="P570"/>
  <c r="Q570"/>
  <c r="R570"/>
  <c r="S570"/>
  <c r="T570"/>
  <c r="B571"/>
  <c r="C571"/>
  <c r="E571"/>
  <c r="F571"/>
  <c r="G571"/>
  <c r="H571"/>
  <c r="I571"/>
  <c r="J571"/>
  <c r="O571" s="1"/>
  <c r="U571" s="1"/>
  <c r="K571"/>
  <c r="L571"/>
  <c r="M571"/>
  <c r="N571"/>
  <c r="P571"/>
  <c r="Q571"/>
  <c r="R571"/>
  <c r="S571"/>
  <c r="T571"/>
  <c r="B572"/>
  <c r="C572"/>
  <c r="E572"/>
  <c r="F572"/>
  <c r="G572"/>
  <c r="H572"/>
  <c r="I572"/>
  <c r="J572"/>
  <c r="K572"/>
  <c r="L572"/>
  <c r="M572"/>
  <c r="N572"/>
  <c r="O572"/>
  <c r="U572" s="1"/>
  <c r="P572"/>
  <c r="Q572"/>
  <c r="R572"/>
  <c r="S572"/>
  <c r="T572"/>
  <c r="B573"/>
  <c r="C573"/>
  <c r="E573"/>
  <c r="F573"/>
  <c r="G573"/>
  <c r="H573"/>
  <c r="I573"/>
  <c r="J573"/>
  <c r="O573" s="1"/>
  <c r="U573" s="1"/>
  <c r="K573"/>
  <c r="L573"/>
  <c r="M573"/>
  <c r="N573"/>
  <c r="P573"/>
  <c r="Q573"/>
  <c r="R573"/>
  <c r="S573"/>
  <c r="T573"/>
  <c r="B574"/>
  <c r="C574"/>
  <c r="E574"/>
  <c r="F574"/>
  <c r="G574"/>
  <c r="H574"/>
  <c r="I574"/>
  <c r="J574"/>
  <c r="K574"/>
  <c r="L574"/>
  <c r="M574"/>
  <c r="N574"/>
  <c r="O574"/>
  <c r="U574" s="1"/>
  <c r="P574"/>
  <c r="Q574"/>
  <c r="R574"/>
  <c r="S574"/>
  <c r="T574"/>
  <c r="B575"/>
  <c r="C575"/>
  <c r="E575"/>
  <c r="F575"/>
  <c r="G575"/>
  <c r="H575"/>
  <c r="I575"/>
  <c r="J575"/>
  <c r="O575" s="1"/>
  <c r="U575" s="1"/>
  <c r="K575"/>
  <c r="L575"/>
  <c r="M575"/>
  <c r="N575"/>
  <c r="P575"/>
  <c r="Q575"/>
  <c r="R575"/>
  <c r="S575"/>
  <c r="T575"/>
  <c r="B576"/>
  <c r="C576"/>
  <c r="E576"/>
  <c r="F576"/>
  <c r="G576"/>
  <c r="H576"/>
  <c r="I576"/>
  <c r="J576"/>
  <c r="O576" s="1"/>
  <c r="U576" s="1"/>
  <c r="K576"/>
  <c r="L576"/>
  <c r="M576"/>
  <c r="N576"/>
  <c r="P576"/>
  <c r="Q576"/>
  <c r="R576"/>
  <c r="S576"/>
  <c r="T576"/>
  <c r="B577"/>
  <c r="C577"/>
  <c r="E577"/>
  <c r="F577"/>
  <c r="G577"/>
  <c r="H577"/>
  <c r="I577"/>
  <c r="J577"/>
  <c r="O577" s="1"/>
  <c r="U577" s="1"/>
  <c r="K577"/>
  <c r="L577"/>
  <c r="M577"/>
  <c r="N577"/>
  <c r="P577"/>
  <c r="Q577"/>
  <c r="R577"/>
  <c r="S577"/>
  <c r="T577"/>
  <c r="B578"/>
  <c r="C578"/>
  <c r="E578"/>
  <c r="F578"/>
  <c r="G578"/>
  <c r="H578"/>
  <c r="I578"/>
  <c r="J578"/>
  <c r="O578" s="1"/>
  <c r="U578" s="1"/>
  <c r="K578"/>
  <c r="L578"/>
  <c r="M578"/>
  <c r="N578"/>
  <c r="P578"/>
  <c r="Q578"/>
  <c r="R578"/>
  <c r="S578"/>
  <c r="T578"/>
  <c r="B579"/>
  <c r="C579"/>
  <c r="E579"/>
  <c r="F579"/>
  <c r="G579"/>
  <c r="H579"/>
  <c r="I579"/>
  <c r="J579"/>
  <c r="O579" s="1"/>
  <c r="U579" s="1"/>
  <c r="K579"/>
  <c r="L579"/>
  <c r="M579"/>
  <c r="N579"/>
  <c r="P579"/>
  <c r="Q579"/>
  <c r="R579"/>
  <c r="S579"/>
  <c r="T579"/>
  <c r="B580"/>
  <c r="C580"/>
  <c r="E580"/>
  <c r="F580"/>
  <c r="G580"/>
  <c r="H580"/>
  <c r="I580"/>
  <c r="J580"/>
  <c r="K580"/>
  <c r="L580"/>
  <c r="M580"/>
  <c r="N580"/>
  <c r="O580"/>
  <c r="U580" s="1"/>
  <c r="P580"/>
  <c r="Q580"/>
  <c r="R580"/>
  <c r="S580"/>
  <c r="T580"/>
  <c r="B581"/>
  <c r="C581"/>
  <c r="E581"/>
  <c r="F581"/>
  <c r="G581"/>
  <c r="H581"/>
  <c r="I581"/>
  <c r="J581"/>
  <c r="O581" s="1"/>
  <c r="U581" s="1"/>
  <c r="K581"/>
  <c r="L581"/>
  <c r="M581"/>
  <c r="N581"/>
  <c r="P581"/>
  <c r="Q581"/>
  <c r="R581"/>
  <c r="S581"/>
  <c r="T581"/>
  <c r="B582"/>
  <c r="C582"/>
  <c r="E582"/>
  <c r="F582"/>
  <c r="G582"/>
  <c r="H582"/>
  <c r="I582"/>
  <c r="J582"/>
  <c r="K582"/>
  <c r="L582"/>
  <c r="M582"/>
  <c r="N582"/>
  <c r="O582"/>
  <c r="U582" s="1"/>
  <c r="P582"/>
  <c r="Q582"/>
  <c r="R582"/>
  <c r="S582"/>
  <c r="T582"/>
  <c r="B583"/>
  <c r="C583"/>
  <c r="E583"/>
  <c r="F583"/>
  <c r="G583"/>
  <c r="H583"/>
  <c r="I583"/>
  <c r="J583"/>
  <c r="O583" s="1"/>
  <c r="U583" s="1"/>
  <c r="K583"/>
  <c r="L583"/>
  <c r="M583"/>
  <c r="N583"/>
  <c r="P583"/>
  <c r="Q583"/>
  <c r="R583"/>
  <c r="S583"/>
  <c r="T583"/>
  <c r="B584"/>
  <c r="C584"/>
  <c r="E584"/>
  <c r="F584"/>
  <c r="G584"/>
  <c r="H584"/>
  <c r="I584"/>
  <c r="J584"/>
  <c r="O584" s="1"/>
  <c r="U584" s="1"/>
  <c r="K584"/>
  <c r="L584"/>
  <c r="M584"/>
  <c r="N584"/>
  <c r="P584"/>
  <c r="Q584"/>
  <c r="R584"/>
  <c r="S584"/>
  <c r="T584"/>
  <c r="B585"/>
  <c r="C585"/>
  <c r="E585"/>
  <c r="F585"/>
  <c r="G585"/>
  <c r="H585"/>
  <c r="I585"/>
  <c r="J585"/>
  <c r="O585" s="1"/>
  <c r="U585" s="1"/>
  <c r="K585"/>
  <c r="L585"/>
  <c r="M585"/>
  <c r="N585"/>
  <c r="P585"/>
  <c r="Q585"/>
  <c r="R585"/>
  <c r="S585"/>
  <c r="T585"/>
  <c r="B586"/>
  <c r="C586"/>
  <c r="E586"/>
  <c r="F586"/>
  <c r="G586"/>
  <c r="H586"/>
  <c r="I586"/>
  <c r="J586"/>
  <c r="O586" s="1"/>
  <c r="U586" s="1"/>
  <c r="K586"/>
  <c r="L586"/>
  <c r="M586"/>
  <c r="N586"/>
  <c r="P586"/>
  <c r="Q586"/>
  <c r="R586"/>
  <c r="S586"/>
  <c r="T586"/>
  <c r="B587"/>
  <c r="C587"/>
  <c r="E587"/>
  <c r="F587"/>
  <c r="G587"/>
  <c r="H587"/>
  <c r="I587"/>
  <c r="J587"/>
  <c r="O587" s="1"/>
  <c r="U587" s="1"/>
  <c r="K587"/>
  <c r="L587"/>
  <c r="M587"/>
  <c r="N587"/>
  <c r="P587"/>
  <c r="Q587"/>
  <c r="R587"/>
  <c r="S587"/>
  <c r="T587"/>
  <c r="B588"/>
  <c r="C588"/>
  <c r="E588"/>
  <c r="F588"/>
  <c r="G588"/>
  <c r="H588"/>
  <c r="I588"/>
  <c r="J588"/>
  <c r="K588"/>
  <c r="L588"/>
  <c r="M588"/>
  <c r="N588"/>
  <c r="O588"/>
  <c r="U588" s="1"/>
  <c r="P588"/>
  <c r="Q588"/>
  <c r="R588"/>
  <c r="S588"/>
  <c r="T588"/>
  <c r="B589"/>
  <c r="C589"/>
  <c r="E589"/>
  <c r="F589"/>
  <c r="G589"/>
  <c r="H589"/>
  <c r="I589"/>
  <c r="J589"/>
  <c r="O589" s="1"/>
  <c r="U589" s="1"/>
  <c r="K589"/>
  <c r="L589"/>
  <c r="M589"/>
  <c r="N589"/>
  <c r="P589"/>
  <c r="Q589"/>
  <c r="R589"/>
  <c r="S589"/>
  <c r="T589"/>
  <c r="B590"/>
  <c r="C590"/>
  <c r="E590"/>
  <c r="F590"/>
  <c r="G590"/>
  <c r="H590"/>
  <c r="I590"/>
  <c r="J590"/>
  <c r="K590"/>
  <c r="L590"/>
  <c r="M590"/>
  <c r="N590"/>
  <c r="O590"/>
  <c r="U590" s="1"/>
  <c r="P590"/>
  <c r="Q590"/>
  <c r="R590"/>
  <c r="S590"/>
  <c r="T590"/>
  <c r="B591"/>
  <c r="C591"/>
  <c r="E591"/>
  <c r="F591"/>
  <c r="G591"/>
  <c r="H591"/>
  <c r="I591"/>
  <c r="J591"/>
  <c r="O591" s="1"/>
  <c r="U591" s="1"/>
  <c r="K591"/>
  <c r="L591"/>
  <c r="M591"/>
  <c r="N591"/>
  <c r="P591"/>
  <c r="Q591"/>
  <c r="R591"/>
  <c r="S591"/>
  <c r="T591"/>
  <c r="B592"/>
  <c r="C592"/>
  <c r="E592"/>
  <c r="F592"/>
  <c r="G592"/>
  <c r="H592"/>
  <c r="I592"/>
  <c r="J592"/>
  <c r="O592" s="1"/>
  <c r="U592" s="1"/>
  <c r="K592"/>
  <c r="L592"/>
  <c r="M592"/>
  <c r="N592"/>
  <c r="P592"/>
  <c r="Q592"/>
  <c r="R592"/>
  <c r="S592"/>
  <c r="T592"/>
  <c r="B593"/>
  <c r="C593"/>
  <c r="E593"/>
  <c r="F593"/>
  <c r="G593"/>
  <c r="H593"/>
  <c r="I593"/>
  <c r="J593"/>
  <c r="O593" s="1"/>
  <c r="U593" s="1"/>
  <c r="K593"/>
  <c r="L593"/>
  <c r="M593"/>
  <c r="N593"/>
  <c r="P593"/>
  <c r="Q593"/>
  <c r="R593"/>
  <c r="S593"/>
  <c r="T593"/>
  <c r="B594"/>
  <c r="C594"/>
  <c r="E594"/>
  <c r="F594"/>
  <c r="G594"/>
  <c r="H594"/>
  <c r="I594"/>
  <c r="J594"/>
  <c r="O594" s="1"/>
  <c r="U594" s="1"/>
  <c r="K594"/>
  <c r="L594"/>
  <c r="M594"/>
  <c r="N594"/>
  <c r="P594"/>
  <c r="Q594"/>
  <c r="R594"/>
  <c r="S594"/>
  <c r="T594"/>
  <c r="B595"/>
  <c r="C595"/>
  <c r="E595"/>
  <c r="F595"/>
  <c r="G595"/>
  <c r="H595"/>
  <c r="I595"/>
  <c r="J595"/>
  <c r="O595" s="1"/>
  <c r="U595" s="1"/>
  <c r="K595"/>
  <c r="L595"/>
  <c r="M595"/>
  <c r="N595"/>
  <c r="P595"/>
  <c r="Q595"/>
  <c r="R595"/>
  <c r="S595"/>
  <c r="T595"/>
  <c r="B596"/>
  <c r="C596"/>
  <c r="E596"/>
  <c r="F596"/>
  <c r="G596"/>
  <c r="H596"/>
  <c r="I596"/>
  <c r="J596"/>
  <c r="K596"/>
  <c r="L596"/>
  <c r="M596"/>
  <c r="N596"/>
  <c r="O596"/>
  <c r="U596" s="1"/>
  <c r="P596"/>
  <c r="Q596"/>
  <c r="R596"/>
  <c r="S596"/>
  <c r="T596"/>
  <c r="B597"/>
  <c r="C597"/>
  <c r="E597"/>
  <c r="F597"/>
  <c r="G597"/>
  <c r="H597"/>
  <c r="I597"/>
  <c r="J597"/>
  <c r="O597" s="1"/>
  <c r="U597" s="1"/>
  <c r="K597"/>
  <c r="L597"/>
  <c r="M597"/>
  <c r="N597"/>
  <c r="P597"/>
  <c r="Q597"/>
  <c r="R597"/>
  <c r="S597"/>
  <c r="T597"/>
  <c r="B598"/>
  <c r="C598"/>
  <c r="E598"/>
  <c r="F598"/>
  <c r="G598"/>
  <c r="H598"/>
  <c r="I598"/>
  <c r="J598"/>
  <c r="K598"/>
  <c r="L598"/>
  <c r="M598"/>
  <c r="N598"/>
  <c r="O598"/>
  <c r="U598" s="1"/>
  <c r="P598"/>
  <c r="Q598"/>
  <c r="R598"/>
  <c r="S598"/>
  <c r="T598"/>
  <c r="B599"/>
  <c r="C599"/>
  <c r="E599"/>
  <c r="F599"/>
  <c r="G599"/>
  <c r="H599"/>
  <c r="I599"/>
  <c r="J599"/>
  <c r="O599" s="1"/>
  <c r="U599" s="1"/>
  <c r="K599"/>
  <c r="L599"/>
  <c r="M599"/>
  <c r="N599"/>
  <c r="P599"/>
  <c r="Q599"/>
  <c r="R599"/>
  <c r="S599"/>
  <c r="T599"/>
  <c r="B600"/>
  <c r="C600"/>
  <c r="E600"/>
  <c r="F600"/>
  <c r="G600"/>
  <c r="H600"/>
  <c r="I600"/>
  <c r="J600"/>
  <c r="O600" s="1"/>
  <c r="U600" s="1"/>
  <c r="K600"/>
  <c r="L600"/>
  <c r="M600"/>
  <c r="N600"/>
  <c r="P600"/>
  <c r="Q600"/>
  <c r="R600"/>
  <c r="S600"/>
  <c r="T600"/>
  <c r="B601"/>
  <c r="C601"/>
  <c r="E601"/>
  <c r="F601"/>
  <c r="G601"/>
  <c r="H601"/>
  <c r="I601"/>
  <c r="J601"/>
  <c r="O601" s="1"/>
  <c r="U601" s="1"/>
  <c r="K601"/>
  <c r="L601"/>
  <c r="M601"/>
  <c r="N601"/>
  <c r="P601"/>
  <c r="Q601"/>
  <c r="R601"/>
  <c r="S601"/>
  <c r="T601"/>
  <c r="B602"/>
  <c r="C602"/>
  <c r="E602"/>
  <c r="F602"/>
  <c r="G602"/>
  <c r="H602"/>
  <c r="I602"/>
  <c r="J602"/>
  <c r="O602" s="1"/>
  <c r="U602" s="1"/>
  <c r="K602"/>
  <c r="L602"/>
  <c r="M602"/>
  <c r="N602"/>
  <c r="P602"/>
  <c r="Q602"/>
  <c r="R602"/>
  <c r="S602"/>
  <c r="T602"/>
  <c r="B603"/>
  <c r="C603"/>
  <c r="E603"/>
  <c r="F603"/>
  <c r="G603"/>
  <c r="H603"/>
  <c r="I603"/>
  <c r="J603"/>
  <c r="O603" s="1"/>
  <c r="U603" s="1"/>
  <c r="K603"/>
  <c r="L603"/>
  <c r="M603"/>
  <c r="N603"/>
  <c r="P603"/>
  <c r="Q603"/>
  <c r="R603"/>
  <c r="S603"/>
  <c r="T603"/>
  <c r="B604"/>
  <c r="C604"/>
  <c r="E604"/>
  <c r="F604"/>
  <c r="G604"/>
  <c r="H604"/>
  <c r="I604"/>
  <c r="J604"/>
  <c r="K604"/>
  <c r="L604"/>
  <c r="M604"/>
  <c r="N604"/>
  <c r="O604"/>
  <c r="U604" s="1"/>
  <c r="P604"/>
  <c r="Q604"/>
  <c r="R604"/>
  <c r="S604"/>
  <c r="T604"/>
  <c r="B605"/>
  <c r="C605"/>
  <c r="E605"/>
  <c r="F605"/>
  <c r="G605"/>
  <c r="H605"/>
  <c r="I605"/>
  <c r="J605"/>
  <c r="O605" s="1"/>
  <c r="U605" s="1"/>
  <c r="K605"/>
  <c r="L605"/>
  <c r="M605"/>
  <c r="N605"/>
  <c r="P605"/>
  <c r="Q605"/>
  <c r="R605"/>
  <c r="S605"/>
  <c r="T605"/>
  <c r="B606"/>
  <c r="C606"/>
  <c r="E606"/>
  <c r="F606"/>
  <c r="G606"/>
  <c r="H606"/>
  <c r="I606"/>
  <c r="J606"/>
  <c r="K606"/>
  <c r="L606"/>
  <c r="M606"/>
  <c r="N606"/>
  <c r="O606"/>
  <c r="U606" s="1"/>
  <c r="P606"/>
  <c r="Q606"/>
  <c r="R606"/>
  <c r="S606"/>
  <c r="T606"/>
  <c r="B607"/>
  <c r="C607"/>
  <c r="E607"/>
  <c r="F607"/>
  <c r="G607"/>
  <c r="H607"/>
  <c r="I607"/>
  <c r="J607"/>
  <c r="O607" s="1"/>
  <c r="U607" s="1"/>
  <c r="K607"/>
  <c r="L607"/>
  <c r="M607"/>
  <c r="N607"/>
  <c r="P607"/>
  <c r="Q607"/>
  <c r="R607"/>
  <c r="S607"/>
  <c r="T607"/>
  <c r="B608"/>
  <c r="C608"/>
  <c r="E608"/>
  <c r="F608"/>
  <c r="G608"/>
  <c r="H608"/>
  <c r="I608"/>
  <c r="J608"/>
  <c r="O608" s="1"/>
  <c r="U608" s="1"/>
  <c r="K608"/>
  <c r="L608"/>
  <c r="M608"/>
  <c r="N608"/>
  <c r="P608"/>
  <c r="Q608"/>
  <c r="R608"/>
  <c r="S608"/>
  <c r="T608"/>
  <c r="B609"/>
  <c r="C609"/>
  <c r="E609"/>
  <c r="F609"/>
  <c r="G609"/>
  <c r="H609"/>
  <c r="I609"/>
  <c r="J609"/>
  <c r="O609" s="1"/>
  <c r="U609" s="1"/>
  <c r="K609"/>
  <c r="L609"/>
  <c r="M609"/>
  <c r="N609"/>
  <c r="P609"/>
  <c r="Q609"/>
  <c r="R609"/>
  <c r="S609"/>
  <c r="T609"/>
  <c r="B610"/>
  <c r="C610"/>
  <c r="E610"/>
  <c r="F610"/>
  <c r="G610"/>
  <c r="H610"/>
  <c r="I610"/>
  <c r="J610"/>
  <c r="O610" s="1"/>
  <c r="U610" s="1"/>
  <c r="K610"/>
  <c r="L610"/>
  <c r="M610"/>
  <c r="N610"/>
  <c r="P610"/>
  <c r="Q610"/>
  <c r="R610"/>
  <c r="S610"/>
  <c r="T610"/>
  <c r="B611"/>
  <c r="C611"/>
  <c r="E611"/>
  <c r="F611"/>
  <c r="G611"/>
  <c r="H611"/>
  <c r="I611"/>
  <c r="J611"/>
  <c r="O611" s="1"/>
  <c r="U611" s="1"/>
  <c r="K611"/>
  <c r="L611"/>
  <c r="M611"/>
  <c r="N611"/>
  <c r="P611"/>
  <c r="Q611"/>
  <c r="R611"/>
  <c r="S611"/>
  <c r="T611"/>
  <c r="B612"/>
  <c r="C612"/>
  <c r="E612"/>
  <c r="F612"/>
  <c r="G612"/>
  <c r="H612"/>
  <c r="I612"/>
  <c r="J612"/>
  <c r="K612"/>
  <c r="L612"/>
  <c r="M612"/>
  <c r="N612"/>
  <c r="O612"/>
  <c r="U612" s="1"/>
  <c r="P612"/>
  <c r="Q612"/>
  <c r="R612"/>
  <c r="S612"/>
  <c r="T612"/>
  <c r="B613"/>
  <c r="C613"/>
  <c r="E613"/>
  <c r="F613"/>
  <c r="G613"/>
  <c r="H613"/>
  <c r="I613"/>
  <c r="J613"/>
  <c r="O613" s="1"/>
  <c r="U613" s="1"/>
  <c r="K613"/>
  <c r="L613"/>
  <c r="M613"/>
  <c r="N613"/>
  <c r="P613"/>
  <c r="Q613"/>
  <c r="R613"/>
  <c r="S613"/>
  <c r="T613"/>
  <c r="B614"/>
  <c r="C614"/>
  <c r="E614"/>
  <c r="F614"/>
  <c r="G614"/>
  <c r="H614"/>
  <c r="I614"/>
  <c r="J614"/>
  <c r="K614"/>
  <c r="L614"/>
  <c r="M614"/>
  <c r="N614"/>
  <c r="O614"/>
  <c r="U614" s="1"/>
  <c r="P614"/>
  <c r="Q614"/>
  <c r="R614"/>
  <c r="S614"/>
  <c r="T614"/>
  <c r="B615"/>
  <c r="C615"/>
  <c r="E615"/>
  <c r="F615"/>
  <c r="G615"/>
  <c r="H615"/>
  <c r="I615"/>
  <c r="J615"/>
  <c r="O615" s="1"/>
  <c r="U615" s="1"/>
  <c r="K615"/>
  <c r="L615"/>
  <c r="M615"/>
  <c r="N615"/>
  <c r="P615"/>
  <c r="Q615"/>
  <c r="R615"/>
  <c r="S615"/>
  <c r="T615"/>
  <c r="B616"/>
  <c r="C616"/>
  <c r="E616"/>
  <c r="F616"/>
  <c r="G616"/>
  <c r="H616"/>
  <c r="I616"/>
  <c r="J616"/>
  <c r="O616" s="1"/>
  <c r="U616" s="1"/>
  <c r="K616"/>
  <c r="L616"/>
  <c r="M616"/>
  <c r="N616"/>
  <c r="P616"/>
  <c r="Q616"/>
  <c r="R616"/>
  <c r="S616"/>
  <c r="T616"/>
  <c r="B617"/>
  <c r="C617"/>
  <c r="E617"/>
  <c r="F617"/>
  <c r="G617"/>
  <c r="H617"/>
  <c r="I617"/>
  <c r="J617"/>
  <c r="O617" s="1"/>
  <c r="U617" s="1"/>
  <c r="K617"/>
  <c r="L617"/>
  <c r="M617"/>
  <c r="N617"/>
  <c r="P617"/>
  <c r="Q617"/>
  <c r="R617"/>
  <c r="S617"/>
  <c r="T617"/>
  <c r="B618"/>
  <c r="C618"/>
  <c r="E618"/>
  <c r="F618"/>
  <c r="G618"/>
  <c r="H618"/>
  <c r="I618"/>
  <c r="J618"/>
  <c r="O618" s="1"/>
  <c r="U618" s="1"/>
  <c r="K618"/>
  <c r="L618"/>
  <c r="M618"/>
  <c r="N618"/>
  <c r="P618"/>
  <c r="Q618"/>
  <c r="R618"/>
  <c r="S618"/>
  <c r="T618"/>
  <c r="B619"/>
  <c r="C619"/>
  <c r="E619"/>
  <c r="F619"/>
  <c r="G619"/>
  <c r="H619"/>
  <c r="I619"/>
  <c r="J619"/>
  <c r="O619" s="1"/>
  <c r="U619" s="1"/>
  <c r="K619"/>
  <c r="L619"/>
  <c r="M619"/>
  <c r="N619"/>
  <c r="P619"/>
  <c r="Q619"/>
  <c r="R619"/>
  <c r="S619"/>
  <c r="T619"/>
  <c r="B620"/>
  <c r="C620"/>
  <c r="E620"/>
  <c r="F620"/>
  <c r="G620"/>
  <c r="H620"/>
  <c r="I620"/>
  <c r="J620"/>
  <c r="K620"/>
  <c r="L620"/>
  <c r="M620"/>
  <c r="N620"/>
  <c r="O620"/>
  <c r="U620" s="1"/>
  <c r="P620"/>
  <c r="Q620"/>
  <c r="R620"/>
  <c r="S620"/>
  <c r="T620"/>
  <c r="B621"/>
  <c r="C621"/>
  <c r="E621"/>
  <c r="F621"/>
  <c r="G621"/>
  <c r="H621"/>
  <c r="I621"/>
  <c r="J621"/>
  <c r="O621" s="1"/>
  <c r="U621" s="1"/>
  <c r="K621"/>
  <c r="L621"/>
  <c r="M621"/>
  <c r="N621"/>
  <c r="P621"/>
  <c r="Q621"/>
  <c r="R621"/>
  <c r="S621"/>
  <c r="T621"/>
  <c r="B622"/>
  <c r="C622"/>
  <c r="E622"/>
  <c r="F622"/>
  <c r="G622"/>
  <c r="H622"/>
  <c r="I622"/>
  <c r="J622"/>
  <c r="K622"/>
  <c r="L622"/>
  <c r="M622"/>
  <c r="N622"/>
  <c r="O622"/>
  <c r="U622" s="1"/>
  <c r="P622"/>
  <c r="Q622"/>
  <c r="R622"/>
  <c r="S622"/>
  <c r="T622"/>
  <c r="B623"/>
  <c r="C623"/>
  <c r="E623"/>
  <c r="F623"/>
  <c r="G623"/>
  <c r="H623"/>
  <c r="I623"/>
  <c r="J623"/>
  <c r="O623" s="1"/>
  <c r="U623" s="1"/>
  <c r="K623"/>
  <c r="L623"/>
  <c r="M623"/>
  <c r="N623"/>
  <c r="P623"/>
  <c r="Q623"/>
  <c r="R623"/>
  <c r="S623"/>
  <c r="T623"/>
  <c r="B624"/>
  <c r="C624"/>
  <c r="E624"/>
  <c r="F624"/>
  <c r="G624"/>
  <c r="H624"/>
  <c r="I624"/>
  <c r="J624"/>
  <c r="O624" s="1"/>
  <c r="U624" s="1"/>
  <c r="K624"/>
  <c r="L624"/>
  <c r="M624"/>
  <c r="N624"/>
  <c r="P624"/>
  <c r="Q624"/>
  <c r="R624"/>
  <c r="S624"/>
  <c r="T624"/>
  <c r="B625"/>
  <c r="C625"/>
  <c r="E625"/>
  <c r="F625"/>
  <c r="G625"/>
  <c r="H625"/>
  <c r="I625"/>
  <c r="J625"/>
  <c r="O625" s="1"/>
  <c r="U625" s="1"/>
  <c r="K625"/>
  <c r="L625"/>
  <c r="M625"/>
  <c r="N625"/>
  <c r="P625"/>
  <c r="Q625"/>
  <c r="R625"/>
  <c r="S625"/>
  <c r="T625"/>
  <c r="B626"/>
  <c r="C626"/>
  <c r="E626"/>
  <c r="F626"/>
  <c r="G626"/>
  <c r="H626"/>
  <c r="I626"/>
  <c r="J626"/>
  <c r="O626" s="1"/>
  <c r="U626" s="1"/>
  <c r="K626"/>
  <c r="L626"/>
  <c r="M626"/>
  <c r="N626"/>
  <c r="P626"/>
  <c r="Q626"/>
  <c r="R626"/>
  <c r="S626"/>
  <c r="T626"/>
  <c r="B627"/>
  <c r="C627"/>
  <c r="E627"/>
  <c r="F627"/>
  <c r="G627"/>
  <c r="H627"/>
  <c r="I627"/>
  <c r="J627"/>
  <c r="O627" s="1"/>
  <c r="U627" s="1"/>
  <c r="K627"/>
  <c r="L627"/>
  <c r="M627"/>
  <c r="N627"/>
  <c r="P627"/>
  <c r="Q627"/>
  <c r="R627"/>
  <c r="S627"/>
  <c r="T627"/>
  <c r="B628"/>
  <c r="C628"/>
  <c r="E628"/>
  <c r="F628"/>
  <c r="G628"/>
  <c r="H628"/>
  <c r="I628"/>
  <c r="J628"/>
  <c r="K628"/>
  <c r="L628"/>
  <c r="M628"/>
  <c r="N628"/>
  <c r="O628"/>
  <c r="U628" s="1"/>
  <c r="P628"/>
  <c r="Q628"/>
  <c r="R628"/>
  <c r="S628"/>
  <c r="T628"/>
  <c r="B629"/>
  <c r="C629"/>
  <c r="E629"/>
  <c r="F629"/>
  <c r="G629"/>
  <c r="H629"/>
  <c r="I629"/>
  <c r="J629"/>
  <c r="O629" s="1"/>
  <c r="U629" s="1"/>
  <c r="K629"/>
  <c r="L629"/>
  <c r="M629"/>
  <c r="N629"/>
  <c r="P629"/>
  <c r="Q629"/>
  <c r="R629"/>
  <c r="S629"/>
  <c r="T629"/>
  <c r="B630"/>
  <c r="C630"/>
  <c r="E630"/>
  <c r="F630"/>
  <c r="G630"/>
  <c r="H630"/>
  <c r="I630"/>
  <c r="J630"/>
  <c r="K630"/>
  <c r="L630"/>
  <c r="M630"/>
  <c r="N630"/>
  <c r="O630"/>
  <c r="U630" s="1"/>
  <c r="P630"/>
  <c r="Q630"/>
  <c r="R630"/>
  <c r="S630"/>
  <c r="T630"/>
  <c r="B631"/>
  <c r="C631"/>
  <c r="E631"/>
  <c r="F631"/>
  <c r="G631"/>
  <c r="H631"/>
  <c r="I631"/>
  <c r="J631"/>
  <c r="O631" s="1"/>
  <c r="U631" s="1"/>
  <c r="K631"/>
  <c r="L631"/>
  <c r="M631"/>
  <c r="N631"/>
  <c r="P631"/>
  <c r="Q631"/>
  <c r="R631"/>
  <c r="S631"/>
  <c r="T631"/>
  <c r="B632"/>
  <c r="C632"/>
  <c r="E632"/>
  <c r="F632"/>
  <c r="G632"/>
  <c r="H632"/>
  <c r="I632"/>
  <c r="J632"/>
  <c r="O632" s="1"/>
  <c r="U632" s="1"/>
  <c r="K632"/>
  <c r="L632"/>
  <c r="M632"/>
  <c r="N632"/>
  <c r="P632"/>
  <c r="Q632"/>
  <c r="R632"/>
  <c r="S632"/>
  <c r="T632"/>
  <c r="B633"/>
  <c r="C633"/>
  <c r="E633"/>
  <c r="F633"/>
  <c r="G633"/>
  <c r="H633"/>
  <c r="I633"/>
  <c r="J633"/>
  <c r="O633" s="1"/>
  <c r="U633" s="1"/>
  <c r="K633"/>
  <c r="L633"/>
  <c r="M633"/>
  <c r="N633"/>
  <c r="P633"/>
  <c r="Q633"/>
  <c r="R633"/>
  <c r="S633"/>
  <c r="T633"/>
  <c r="B634"/>
  <c r="C634"/>
  <c r="E634"/>
  <c r="F634"/>
  <c r="G634"/>
  <c r="H634"/>
  <c r="I634"/>
  <c r="J634"/>
  <c r="O634" s="1"/>
  <c r="U634" s="1"/>
  <c r="K634"/>
  <c r="L634"/>
  <c r="M634"/>
  <c r="N634"/>
  <c r="P634"/>
  <c r="Q634"/>
  <c r="R634"/>
  <c r="S634"/>
  <c r="T634"/>
  <c r="B635"/>
  <c r="C635"/>
  <c r="E635"/>
  <c r="F635"/>
  <c r="G635"/>
  <c r="H635"/>
  <c r="I635"/>
  <c r="J635"/>
  <c r="O635" s="1"/>
  <c r="U635" s="1"/>
  <c r="K635"/>
  <c r="L635"/>
  <c r="M635"/>
  <c r="N635"/>
  <c r="P635"/>
  <c r="Q635"/>
  <c r="R635"/>
  <c r="S635"/>
  <c r="T635"/>
  <c r="B636"/>
  <c r="C636"/>
  <c r="E636"/>
  <c r="F636"/>
  <c r="G636"/>
  <c r="H636"/>
  <c r="I636"/>
  <c r="J636"/>
  <c r="K636"/>
  <c r="L636"/>
  <c r="M636"/>
  <c r="N636"/>
  <c r="O636"/>
  <c r="U636" s="1"/>
  <c r="P636"/>
  <c r="Q636"/>
  <c r="R636"/>
  <c r="S636"/>
  <c r="T636"/>
  <c r="B637"/>
  <c r="C637"/>
  <c r="E637"/>
  <c r="F637"/>
  <c r="G637"/>
  <c r="H637"/>
  <c r="I637"/>
  <c r="J637"/>
  <c r="O637" s="1"/>
  <c r="U637" s="1"/>
  <c r="K637"/>
  <c r="L637"/>
  <c r="M637"/>
  <c r="N637"/>
  <c r="P637"/>
  <c r="Q637"/>
  <c r="R637"/>
  <c r="S637"/>
  <c r="T637"/>
  <c r="B638"/>
  <c r="C638"/>
  <c r="E638"/>
  <c r="F638"/>
  <c r="G638"/>
  <c r="H638"/>
  <c r="I638"/>
  <c r="J638"/>
  <c r="K638"/>
  <c r="L638"/>
  <c r="M638"/>
  <c r="N638"/>
  <c r="O638"/>
  <c r="U638" s="1"/>
  <c r="P638"/>
  <c r="Q638"/>
  <c r="R638"/>
  <c r="S638"/>
  <c r="T638"/>
  <c r="B639"/>
  <c r="C639"/>
  <c r="E639"/>
  <c r="F639"/>
  <c r="G639"/>
  <c r="H639"/>
  <c r="I639"/>
  <c r="J639"/>
  <c r="O639" s="1"/>
  <c r="U639" s="1"/>
  <c r="K639"/>
  <c r="L639"/>
  <c r="M639"/>
  <c r="N639"/>
  <c r="P639"/>
  <c r="Q639"/>
  <c r="R639"/>
  <c r="S639"/>
  <c r="T639"/>
  <c r="B640"/>
  <c r="C640"/>
  <c r="E640"/>
  <c r="F640"/>
  <c r="G640"/>
  <c r="H640"/>
  <c r="I640"/>
  <c r="J640"/>
  <c r="O640" s="1"/>
  <c r="U640" s="1"/>
  <c r="K640"/>
  <c r="L640"/>
  <c r="M640"/>
  <c r="N640"/>
  <c r="P640"/>
  <c r="Q640"/>
  <c r="R640"/>
  <c r="S640"/>
  <c r="T640"/>
  <c r="B641"/>
  <c r="C641"/>
  <c r="E641"/>
  <c r="F641"/>
  <c r="G641"/>
  <c r="H641"/>
  <c r="I641"/>
  <c r="J641"/>
  <c r="O641" s="1"/>
  <c r="U641" s="1"/>
  <c r="K641"/>
  <c r="L641"/>
  <c r="M641"/>
  <c r="N641"/>
  <c r="P641"/>
  <c r="Q641"/>
  <c r="R641"/>
  <c r="S641"/>
  <c r="T641"/>
  <c r="B642"/>
  <c r="C642"/>
  <c r="E642"/>
  <c r="F642"/>
  <c r="G642"/>
  <c r="H642"/>
  <c r="I642"/>
  <c r="J642"/>
  <c r="O642" s="1"/>
  <c r="U642" s="1"/>
  <c r="K642"/>
  <c r="L642"/>
  <c r="M642"/>
  <c r="N642"/>
  <c r="P642"/>
  <c r="Q642"/>
  <c r="R642"/>
  <c r="S642"/>
  <c r="T642"/>
  <c r="B643"/>
  <c r="C643"/>
  <c r="E643"/>
  <c r="F643"/>
  <c r="G643"/>
  <c r="H643"/>
  <c r="I643"/>
  <c r="J643"/>
  <c r="O643" s="1"/>
  <c r="U643" s="1"/>
  <c r="K643"/>
  <c r="L643"/>
  <c r="M643"/>
  <c r="N643"/>
  <c r="P643"/>
  <c r="Q643"/>
  <c r="R643"/>
  <c r="S643"/>
  <c r="T643"/>
  <c r="B644"/>
  <c r="C644"/>
  <c r="E644"/>
  <c r="F644"/>
  <c r="G644"/>
  <c r="H644"/>
  <c r="I644"/>
  <c r="J644"/>
  <c r="K644"/>
  <c r="L644"/>
  <c r="M644"/>
  <c r="N644"/>
  <c r="O644"/>
  <c r="U644" s="1"/>
  <c r="P644"/>
  <c r="Q644"/>
  <c r="R644"/>
  <c r="S644"/>
  <c r="T644"/>
  <c r="B645"/>
  <c r="C645"/>
  <c r="E645"/>
  <c r="F645"/>
  <c r="G645"/>
  <c r="H645"/>
  <c r="I645"/>
  <c r="J645"/>
  <c r="O645" s="1"/>
  <c r="U645" s="1"/>
  <c r="K645"/>
  <c r="L645"/>
  <c r="M645"/>
  <c r="N645"/>
  <c r="P645"/>
  <c r="Q645"/>
  <c r="R645"/>
  <c r="S645"/>
  <c r="T645"/>
  <c r="B646"/>
  <c r="C646"/>
  <c r="E646"/>
  <c r="F646"/>
  <c r="G646"/>
  <c r="H646"/>
  <c r="I646"/>
  <c r="J646"/>
  <c r="K646"/>
  <c r="L646"/>
  <c r="M646"/>
  <c r="N646"/>
  <c r="O646"/>
  <c r="U646" s="1"/>
  <c r="P646"/>
  <c r="Q646"/>
  <c r="R646"/>
  <c r="S646"/>
  <c r="T646"/>
  <c r="B647"/>
  <c r="C647"/>
  <c r="E647"/>
  <c r="F647"/>
  <c r="G647"/>
  <c r="H647"/>
  <c r="I647"/>
  <c r="J647"/>
  <c r="O647" s="1"/>
  <c r="U647" s="1"/>
  <c r="K647"/>
  <c r="L647"/>
  <c r="M647"/>
  <c r="N647"/>
  <c r="P647"/>
  <c r="Q647"/>
  <c r="R647"/>
  <c r="S647"/>
  <c r="T647"/>
  <c r="B648"/>
  <c r="C648"/>
  <c r="E648"/>
  <c r="F648"/>
  <c r="G648"/>
  <c r="H648"/>
  <c r="I648"/>
  <c r="J648"/>
  <c r="O648" s="1"/>
  <c r="U648" s="1"/>
  <c r="K648"/>
  <c r="L648"/>
  <c r="M648"/>
  <c r="N648"/>
  <c r="P648"/>
  <c r="Q648"/>
  <c r="R648"/>
  <c r="S648"/>
  <c r="T648"/>
  <c r="B649"/>
  <c r="C649"/>
  <c r="E649"/>
  <c r="F649"/>
  <c r="G649"/>
  <c r="H649"/>
  <c r="I649"/>
  <c r="J649"/>
  <c r="O649" s="1"/>
  <c r="U649" s="1"/>
  <c r="K649"/>
  <c r="L649"/>
  <c r="M649"/>
  <c r="N649"/>
  <c r="P649"/>
  <c r="Q649"/>
  <c r="R649"/>
  <c r="S649"/>
  <c r="T649"/>
  <c r="B650"/>
  <c r="C650"/>
  <c r="E650"/>
  <c r="F650"/>
  <c r="G650"/>
  <c r="H650"/>
  <c r="I650"/>
  <c r="J650"/>
  <c r="O650" s="1"/>
  <c r="U650" s="1"/>
  <c r="K650"/>
  <c r="L650"/>
  <c r="M650"/>
  <c r="N650"/>
  <c r="P650"/>
  <c r="Q650"/>
  <c r="R650"/>
  <c r="S650"/>
  <c r="T650"/>
  <c r="B651"/>
  <c r="C651"/>
  <c r="E651"/>
  <c r="F651"/>
  <c r="G651"/>
  <c r="H651"/>
  <c r="I651"/>
  <c r="J651"/>
  <c r="O651" s="1"/>
  <c r="U651" s="1"/>
  <c r="K651"/>
  <c r="L651"/>
  <c r="M651"/>
  <c r="N651"/>
  <c r="P651"/>
  <c r="Q651"/>
  <c r="R651"/>
  <c r="S651"/>
  <c r="T651"/>
  <c r="B652"/>
  <c r="C652"/>
  <c r="E652"/>
  <c r="F652"/>
  <c r="G652"/>
  <c r="H652"/>
  <c r="I652"/>
  <c r="J652"/>
  <c r="K652"/>
  <c r="L652"/>
  <c r="M652"/>
  <c r="N652"/>
  <c r="O652"/>
  <c r="U652" s="1"/>
  <c r="P652"/>
  <c r="Q652"/>
  <c r="R652"/>
  <c r="S652"/>
  <c r="T652"/>
  <c r="B653"/>
  <c r="C653"/>
  <c r="E653"/>
  <c r="F653"/>
  <c r="G653"/>
  <c r="H653"/>
  <c r="I653"/>
  <c r="J653"/>
  <c r="O653" s="1"/>
  <c r="U653" s="1"/>
  <c r="K653"/>
  <c r="L653"/>
  <c r="M653"/>
  <c r="N653"/>
  <c r="P653"/>
  <c r="Q653"/>
  <c r="R653"/>
  <c r="S653"/>
  <c r="T653"/>
  <c r="B654"/>
  <c r="C654"/>
  <c r="E654"/>
  <c r="F654"/>
  <c r="G654"/>
  <c r="H654"/>
  <c r="I654"/>
  <c r="J654"/>
  <c r="K654"/>
  <c r="L654"/>
  <c r="M654"/>
  <c r="N654"/>
  <c r="O654"/>
  <c r="U654" s="1"/>
  <c r="P654"/>
  <c r="Q654"/>
  <c r="R654"/>
  <c r="S654"/>
  <c r="T654"/>
  <c r="B655"/>
  <c r="C655"/>
  <c r="E655"/>
  <c r="F655"/>
  <c r="G655"/>
  <c r="H655"/>
  <c r="I655"/>
  <c r="J655"/>
  <c r="O655" s="1"/>
  <c r="U655" s="1"/>
  <c r="K655"/>
  <c r="L655"/>
  <c r="M655"/>
  <c r="N655"/>
  <c r="P655"/>
  <c r="Q655"/>
  <c r="R655"/>
  <c r="S655"/>
  <c r="T655"/>
  <c r="B656"/>
  <c r="C656"/>
  <c r="E656"/>
  <c r="F656"/>
  <c r="G656"/>
  <c r="H656"/>
  <c r="I656"/>
  <c r="J656"/>
  <c r="O656" s="1"/>
  <c r="U656" s="1"/>
  <c r="K656"/>
  <c r="L656"/>
  <c r="M656"/>
  <c r="N656"/>
  <c r="P656"/>
  <c r="Q656"/>
  <c r="R656"/>
  <c r="S656"/>
  <c r="T656"/>
  <c r="B657"/>
  <c r="C657"/>
  <c r="E657"/>
  <c r="F657"/>
  <c r="G657"/>
  <c r="H657"/>
  <c r="I657"/>
  <c r="J657"/>
  <c r="O657" s="1"/>
  <c r="U657" s="1"/>
  <c r="K657"/>
  <c r="L657"/>
  <c r="M657"/>
  <c r="N657"/>
  <c r="P657"/>
  <c r="Q657"/>
  <c r="R657"/>
  <c r="S657"/>
  <c r="T657"/>
  <c r="B658"/>
  <c r="C658"/>
  <c r="E658"/>
  <c r="F658"/>
  <c r="G658"/>
  <c r="H658"/>
  <c r="I658"/>
  <c r="J658"/>
  <c r="O658" s="1"/>
  <c r="U658" s="1"/>
  <c r="K658"/>
  <c r="L658"/>
  <c r="M658"/>
  <c r="N658"/>
  <c r="P658"/>
  <c r="Q658"/>
  <c r="R658"/>
  <c r="S658"/>
  <c r="T658"/>
  <c r="B659"/>
  <c r="C659"/>
  <c r="E659"/>
  <c r="F659"/>
  <c r="G659"/>
  <c r="H659"/>
  <c r="I659"/>
  <c r="J659"/>
  <c r="O659" s="1"/>
  <c r="U659" s="1"/>
  <c r="K659"/>
  <c r="L659"/>
  <c r="M659"/>
  <c r="N659"/>
  <c r="P659"/>
  <c r="Q659"/>
  <c r="R659"/>
  <c r="S659"/>
  <c r="T659"/>
  <c r="B660"/>
  <c r="C660"/>
  <c r="E660"/>
  <c r="F660"/>
  <c r="G660"/>
  <c r="H660"/>
  <c r="I660"/>
  <c r="J660"/>
  <c r="K660"/>
  <c r="L660"/>
  <c r="M660"/>
  <c r="N660"/>
  <c r="O660"/>
  <c r="U660" s="1"/>
  <c r="P660"/>
  <c r="Q660"/>
  <c r="R660"/>
  <c r="S660"/>
  <c r="T660"/>
  <c r="B661"/>
  <c r="C661"/>
  <c r="E661"/>
  <c r="F661"/>
  <c r="G661"/>
  <c r="H661"/>
  <c r="I661"/>
  <c r="J661"/>
  <c r="O661" s="1"/>
  <c r="U661" s="1"/>
  <c r="K661"/>
  <c r="L661"/>
  <c r="M661"/>
  <c r="N661"/>
  <c r="P661"/>
  <c r="Q661"/>
  <c r="R661"/>
  <c r="S661"/>
  <c r="T661"/>
  <c r="B662"/>
  <c r="C662"/>
  <c r="E662"/>
  <c r="F662"/>
  <c r="G662"/>
  <c r="H662"/>
  <c r="I662"/>
  <c r="J662"/>
  <c r="K662"/>
  <c r="L662"/>
  <c r="M662"/>
  <c r="N662"/>
  <c r="O662"/>
  <c r="U662" s="1"/>
  <c r="P662"/>
  <c r="Q662"/>
  <c r="R662"/>
  <c r="S662"/>
  <c r="T662"/>
  <c r="B663"/>
  <c r="C663"/>
  <c r="E663"/>
  <c r="F663"/>
  <c r="G663"/>
  <c r="H663"/>
  <c r="I663"/>
  <c r="J663"/>
  <c r="O663" s="1"/>
  <c r="U663" s="1"/>
  <c r="K663"/>
  <c r="L663"/>
  <c r="M663"/>
  <c r="N663"/>
  <c r="P663"/>
  <c r="Q663"/>
  <c r="R663"/>
  <c r="S663"/>
  <c r="T663"/>
  <c r="B664"/>
  <c r="C664"/>
  <c r="E664"/>
  <c r="F664"/>
  <c r="G664"/>
  <c r="H664"/>
  <c r="I664"/>
  <c r="J664"/>
  <c r="O664" s="1"/>
  <c r="U664" s="1"/>
  <c r="K664"/>
  <c r="L664"/>
  <c r="M664"/>
  <c r="N664"/>
  <c r="P664"/>
  <c r="Q664"/>
  <c r="R664"/>
  <c r="S664"/>
  <c r="T664"/>
  <c r="B665"/>
  <c r="C665"/>
  <c r="E665"/>
  <c r="F665"/>
  <c r="G665"/>
  <c r="H665"/>
  <c r="I665"/>
  <c r="J665"/>
  <c r="O665" s="1"/>
  <c r="U665" s="1"/>
  <c r="K665"/>
  <c r="L665"/>
  <c r="M665"/>
  <c r="N665"/>
  <c r="P665"/>
  <c r="Q665"/>
  <c r="R665"/>
  <c r="S665"/>
  <c r="T665"/>
  <c r="B666"/>
  <c r="C666"/>
  <c r="E666"/>
  <c r="F666"/>
  <c r="G666"/>
  <c r="H666"/>
  <c r="I666"/>
  <c r="J666"/>
  <c r="O666" s="1"/>
  <c r="U666" s="1"/>
  <c r="K666"/>
  <c r="L666"/>
  <c r="M666"/>
  <c r="N666"/>
  <c r="P666"/>
  <c r="Q666"/>
  <c r="R666"/>
  <c r="S666"/>
  <c r="T666"/>
  <c r="B667"/>
  <c r="C667"/>
  <c r="E667"/>
  <c r="F667"/>
  <c r="G667"/>
  <c r="H667"/>
  <c r="I667"/>
  <c r="J667"/>
  <c r="O667" s="1"/>
  <c r="U667" s="1"/>
  <c r="K667"/>
  <c r="L667"/>
  <c r="M667"/>
  <c r="N667"/>
  <c r="P667"/>
  <c r="Q667"/>
  <c r="R667"/>
  <c r="S667"/>
  <c r="T667"/>
  <c r="B668"/>
  <c r="C668"/>
  <c r="E668"/>
  <c r="F668"/>
  <c r="G668"/>
  <c r="H668"/>
  <c r="I668"/>
  <c r="J668"/>
  <c r="K668"/>
  <c r="L668"/>
  <c r="M668"/>
  <c r="N668"/>
  <c r="O668"/>
  <c r="U668" s="1"/>
  <c r="P668"/>
  <c r="Q668"/>
  <c r="R668"/>
  <c r="S668"/>
  <c r="T668"/>
  <c r="B669"/>
  <c r="C669"/>
  <c r="E669"/>
  <c r="F669"/>
  <c r="G669"/>
  <c r="H669"/>
  <c r="I669"/>
  <c r="J669"/>
  <c r="O669" s="1"/>
  <c r="U669" s="1"/>
  <c r="K669"/>
  <c r="L669"/>
  <c r="M669"/>
  <c r="N669"/>
  <c r="P669"/>
  <c r="Q669"/>
  <c r="R669"/>
  <c r="S669"/>
  <c r="T669"/>
  <c r="B670"/>
  <c r="C670"/>
  <c r="E670"/>
  <c r="F670"/>
  <c r="G670"/>
  <c r="H670"/>
  <c r="I670"/>
  <c r="J670"/>
  <c r="K670"/>
  <c r="L670"/>
  <c r="M670"/>
  <c r="N670"/>
  <c r="O670"/>
  <c r="U670" s="1"/>
  <c r="P670"/>
  <c r="Q670"/>
  <c r="R670"/>
  <c r="S670"/>
  <c r="T670"/>
  <c r="B671"/>
  <c r="C671"/>
  <c r="E671"/>
  <c r="F671"/>
  <c r="G671"/>
  <c r="H671"/>
  <c r="I671"/>
  <c r="J671"/>
  <c r="O671" s="1"/>
  <c r="U671" s="1"/>
  <c r="K671"/>
  <c r="L671"/>
  <c r="M671"/>
  <c r="N671"/>
  <c r="P671"/>
  <c r="Q671"/>
  <c r="R671"/>
  <c r="S671"/>
  <c r="T671"/>
  <c r="B672"/>
  <c r="C672"/>
  <c r="E672"/>
  <c r="F672"/>
  <c r="G672"/>
  <c r="H672"/>
  <c r="I672"/>
  <c r="J672"/>
  <c r="O672" s="1"/>
  <c r="U672" s="1"/>
  <c r="K672"/>
  <c r="L672"/>
  <c r="M672"/>
  <c r="N672"/>
  <c r="P672"/>
  <c r="Q672"/>
  <c r="R672"/>
  <c r="S672"/>
  <c r="T672"/>
  <c r="B673"/>
  <c r="C673"/>
  <c r="E673"/>
  <c r="F673"/>
  <c r="G673"/>
  <c r="H673"/>
  <c r="I673"/>
  <c r="J673"/>
  <c r="O673" s="1"/>
  <c r="U673" s="1"/>
  <c r="K673"/>
  <c r="L673"/>
  <c r="M673"/>
  <c r="N673"/>
  <c r="P673"/>
  <c r="Q673"/>
  <c r="R673"/>
  <c r="S673"/>
  <c r="T673"/>
  <c r="B674"/>
  <c r="C674"/>
  <c r="E674"/>
  <c r="F674"/>
  <c r="G674"/>
  <c r="H674"/>
  <c r="I674"/>
  <c r="J674"/>
  <c r="O674" s="1"/>
  <c r="U674" s="1"/>
  <c r="K674"/>
  <c r="L674"/>
  <c r="M674"/>
  <c r="N674"/>
  <c r="P674"/>
  <c r="Q674"/>
  <c r="R674"/>
  <c r="S674"/>
  <c r="T674"/>
  <c r="B675"/>
  <c r="C675"/>
  <c r="E675"/>
  <c r="F675"/>
  <c r="G675"/>
  <c r="H675"/>
  <c r="I675"/>
  <c r="J675"/>
  <c r="O675" s="1"/>
  <c r="U675" s="1"/>
  <c r="K675"/>
  <c r="L675"/>
  <c r="M675"/>
  <c r="N675"/>
  <c r="P675"/>
  <c r="Q675"/>
  <c r="R675"/>
  <c r="S675"/>
  <c r="T675"/>
  <c r="B676"/>
  <c r="C676"/>
  <c r="E676"/>
  <c r="F676"/>
  <c r="G676"/>
  <c r="H676"/>
  <c r="I676"/>
  <c r="J676"/>
  <c r="K676"/>
  <c r="L676"/>
  <c r="M676"/>
  <c r="N676"/>
  <c r="O676"/>
  <c r="U676" s="1"/>
  <c r="P676"/>
  <c r="Q676"/>
  <c r="R676"/>
  <c r="S676"/>
  <c r="T676"/>
  <c r="B677"/>
  <c r="C677"/>
  <c r="E677"/>
  <c r="F677"/>
  <c r="G677"/>
  <c r="H677"/>
  <c r="I677"/>
  <c r="J677"/>
  <c r="O677" s="1"/>
  <c r="U677" s="1"/>
  <c r="K677"/>
  <c r="L677"/>
  <c r="M677"/>
  <c r="N677"/>
  <c r="P677"/>
  <c r="Q677"/>
  <c r="R677"/>
  <c r="S677"/>
  <c r="T677"/>
  <c r="B678"/>
  <c r="C678"/>
  <c r="E678"/>
  <c r="F678"/>
  <c r="G678"/>
  <c r="H678"/>
  <c r="I678"/>
  <c r="J678"/>
  <c r="K678"/>
  <c r="L678"/>
  <c r="M678"/>
  <c r="N678"/>
  <c r="O678"/>
  <c r="U678" s="1"/>
  <c r="P678"/>
  <c r="Q678"/>
  <c r="R678"/>
  <c r="S678"/>
  <c r="T678"/>
  <c r="B679"/>
  <c r="C679"/>
  <c r="E679"/>
  <c r="F679"/>
  <c r="G679"/>
  <c r="H679"/>
  <c r="I679"/>
  <c r="J679"/>
  <c r="O679" s="1"/>
  <c r="U679" s="1"/>
  <c r="K679"/>
  <c r="L679"/>
  <c r="M679"/>
  <c r="N679"/>
  <c r="P679"/>
  <c r="Q679"/>
  <c r="R679"/>
  <c r="S679"/>
  <c r="T679"/>
  <c r="B680"/>
  <c r="C680"/>
  <c r="E680"/>
  <c r="F680"/>
  <c r="G680"/>
  <c r="H680"/>
  <c r="I680"/>
  <c r="J680"/>
  <c r="O680" s="1"/>
  <c r="U680" s="1"/>
  <c r="K680"/>
  <c r="L680"/>
  <c r="M680"/>
  <c r="N680"/>
  <c r="P680"/>
  <c r="Q680"/>
  <c r="R680"/>
  <c r="S680"/>
  <c r="T680"/>
  <c r="B681"/>
  <c r="C681"/>
  <c r="E681"/>
  <c r="F681"/>
  <c r="G681"/>
  <c r="H681"/>
  <c r="I681"/>
  <c r="J681"/>
  <c r="O681" s="1"/>
  <c r="U681" s="1"/>
  <c r="K681"/>
  <c r="L681"/>
  <c r="M681"/>
  <c r="N681"/>
  <c r="P681"/>
  <c r="Q681"/>
  <c r="R681"/>
  <c r="S681"/>
  <c r="T681"/>
  <c r="B682"/>
  <c r="C682"/>
  <c r="E682"/>
  <c r="F682"/>
  <c r="G682"/>
  <c r="H682"/>
  <c r="I682"/>
  <c r="J682"/>
  <c r="O682" s="1"/>
  <c r="U682" s="1"/>
  <c r="K682"/>
  <c r="L682"/>
  <c r="M682"/>
  <c r="N682"/>
  <c r="P682"/>
  <c r="Q682"/>
  <c r="R682"/>
  <c r="S682"/>
  <c r="T682"/>
  <c r="B683"/>
  <c r="C683"/>
  <c r="E683"/>
  <c r="F683"/>
  <c r="G683"/>
  <c r="H683"/>
  <c r="I683"/>
  <c r="J683"/>
  <c r="O683" s="1"/>
  <c r="U683" s="1"/>
  <c r="K683"/>
  <c r="L683"/>
  <c r="M683"/>
  <c r="N683"/>
  <c r="P683"/>
  <c r="Q683"/>
  <c r="R683"/>
  <c r="S683"/>
  <c r="T683"/>
  <c r="B684"/>
  <c r="C684"/>
  <c r="E684"/>
  <c r="F684"/>
  <c r="G684"/>
  <c r="H684"/>
  <c r="I684"/>
  <c r="J684"/>
  <c r="K684"/>
  <c r="L684"/>
  <c r="M684"/>
  <c r="N684"/>
  <c r="O684"/>
  <c r="U684" s="1"/>
  <c r="P684"/>
  <c r="Q684"/>
  <c r="R684"/>
  <c r="S684"/>
  <c r="T684"/>
  <c r="B685"/>
  <c r="C685"/>
  <c r="E685"/>
  <c r="F685"/>
  <c r="G685"/>
  <c r="H685"/>
  <c r="I685"/>
  <c r="J685"/>
  <c r="O685" s="1"/>
  <c r="U685" s="1"/>
  <c r="K685"/>
  <c r="L685"/>
  <c r="M685"/>
  <c r="N685"/>
  <c r="P685"/>
  <c r="Q685"/>
  <c r="R685"/>
  <c r="S685"/>
  <c r="T685"/>
  <c r="B686"/>
  <c r="C686"/>
  <c r="E686"/>
  <c r="F686"/>
  <c r="G686"/>
  <c r="H686"/>
  <c r="I686"/>
  <c r="J686"/>
  <c r="K686"/>
  <c r="L686"/>
  <c r="M686"/>
  <c r="N686"/>
  <c r="O686"/>
  <c r="U686" s="1"/>
  <c r="P686"/>
  <c r="Q686"/>
  <c r="R686"/>
  <c r="S686"/>
  <c r="T686"/>
  <c r="B687"/>
  <c r="C687"/>
  <c r="E687"/>
  <c r="F687"/>
  <c r="G687"/>
  <c r="H687"/>
  <c r="I687"/>
  <c r="J687"/>
  <c r="O687" s="1"/>
  <c r="U687" s="1"/>
  <c r="K687"/>
  <c r="L687"/>
  <c r="M687"/>
  <c r="N687"/>
  <c r="P687"/>
  <c r="Q687"/>
  <c r="R687"/>
  <c r="S687"/>
  <c r="T687"/>
  <c r="B688"/>
  <c r="C688"/>
  <c r="E688"/>
  <c r="F688"/>
  <c r="G688"/>
  <c r="H688"/>
  <c r="I688"/>
  <c r="J688"/>
  <c r="O688" s="1"/>
  <c r="U688" s="1"/>
  <c r="K688"/>
  <c r="L688"/>
  <c r="M688"/>
  <c r="N688"/>
  <c r="P688"/>
  <c r="Q688"/>
  <c r="R688"/>
  <c r="S688"/>
  <c r="T688"/>
  <c r="B689"/>
  <c r="C689"/>
  <c r="E689"/>
  <c r="F689"/>
  <c r="G689"/>
  <c r="H689"/>
  <c r="I689"/>
  <c r="J689"/>
  <c r="O689" s="1"/>
  <c r="U689" s="1"/>
  <c r="K689"/>
  <c r="L689"/>
  <c r="M689"/>
  <c r="N689"/>
  <c r="P689"/>
  <c r="Q689"/>
  <c r="R689"/>
  <c r="S689"/>
  <c r="T689"/>
  <c r="B690"/>
  <c r="C690"/>
  <c r="E690"/>
  <c r="F690"/>
  <c r="G690"/>
  <c r="H690"/>
  <c r="I690"/>
  <c r="J690"/>
  <c r="O690" s="1"/>
  <c r="U690" s="1"/>
  <c r="K690"/>
  <c r="L690"/>
  <c r="M690"/>
  <c r="N690"/>
  <c r="P690"/>
  <c r="Q690"/>
  <c r="R690"/>
  <c r="S690"/>
  <c r="T690"/>
  <c r="B691"/>
  <c r="C691"/>
  <c r="E691"/>
  <c r="F691"/>
  <c r="G691"/>
  <c r="H691"/>
  <c r="I691"/>
  <c r="J691"/>
  <c r="O691" s="1"/>
  <c r="U691" s="1"/>
  <c r="K691"/>
  <c r="L691"/>
  <c r="M691"/>
  <c r="N691"/>
  <c r="P691"/>
  <c r="Q691"/>
  <c r="R691"/>
  <c r="S691"/>
  <c r="T691"/>
  <c r="B692"/>
  <c r="C692"/>
  <c r="E692"/>
  <c r="F692"/>
  <c r="G692"/>
  <c r="H692"/>
  <c r="I692"/>
  <c r="J692"/>
  <c r="K692"/>
  <c r="L692"/>
  <c r="M692"/>
  <c r="N692"/>
  <c r="O692"/>
  <c r="U692" s="1"/>
  <c r="P692"/>
  <c r="Q692"/>
  <c r="R692"/>
  <c r="S692"/>
  <c r="T692"/>
  <c r="B693"/>
  <c r="C693"/>
  <c r="E693"/>
  <c r="F693"/>
  <c r="G693"/>
  <c r="H693"/>
  <c r="I693"/>
  <c r="J693"/>
  <c r="O693" s="1"/>
  <c r="U693" s="1"/>
  <c r="K693"/>
  <c r="L693"/>
  <c r="M693"/>
  <c r="N693"/>
  <c r="P693"/>
  <c r="Q693"/>
  <c r="R693"/>
  <c r="S693"/>
  <c r="T693"/>
  <c r="B694"/>
  <c r="C694"/>
  <c r="E694"/>
  <c r="F694"/>
  <c r="G694"/>
  <c r="H694"/>
  <c r="I694"/>
  <c r="J694"/>
  <c r="K694"/>
  <c r="L694"/>
  <c r="M694"/>
  <c r="N694"/>
  <c r="O694"/>
  <c r="U694" s="1"/>
  <c r="P694"/>
  <c r="Q694"/>
  <c r="R694"/>
  <c r="S694"/>
  <c r="T694"/>
  <c r="B695"/>
  <c r="C695"/>
  <c r="E695"/>
  <c r="F695"/>
  <c r="G695"/>
  <c r="H695"/>
  <c r="I695"/>
  <c r="J695"/>
  <c r="O695" s="1"/>
  <c r="U695" s="1"/>
  <c r="K695"/>
  <c r="L695"/>
  <c r="M695"/>
  <c r="N695"/>
  <c r="P695"/>
  <c r="Q695"/>
  <c r="R695"/>
  <c r="S695"/>
  <c r="T695"/>
  <c r="B696"/>
  <c r="C696"/>
  <c r="E696"/>
  <c r="F696"/>
  <c r="G696"/>
  <c r="H696"/>
  <c r="I696"/>
  <c r="J696"/>
  <c r="O696" s="1"/>
  <c r="U696" s="1"/>
  <c r="K696"/>
  <c r="L696"/>
  <c r="M696"/>
  <c r="N696"/>
  <c r="P696"/>
  <c r="Q696"/>
  <c r="R696"/>
  <c r="S696"/>
  <c r="T696"/>
  <c r="B697"/>
  <c r="C697"/>
  <c r="E697"/>
  <c r="F697"/>
  <c r="G697"/>
  <c r="H697"/>
  <c r="I697"/>
  <c r="J697"/>
  <c r="O697" s="1"/>
  <c r="U697" s="1"/>
  <c r="K697"/>
  <c r="L697"/>
  <c r="M697"/>
  <c r="N697"/>
  <c r="P697"/>
  <c r="Q697"/>
  <c r="R697"/>
  <c r="S697"/>
  <c r="T697"/>
  <c r="B698"/>
  <c r="C698"/>
  <c r="E698"/>
  <c r="F698"/>
  <c r="G698"/>
  <c r="H698"/>
  <c r="I698"/>
  <c r="J698"/>
  <c r="O698" s="1"/>
  <c r="U698" s="1"/>
  <c r="K698"/>
  <c r="L698"/>
  <c r="M698"/>
  <c r="N698"/>
  <c r="P698"/>
  <c r="Q698"/>
  <c r="R698"/>
  <c r="S698"/>
  <c r="T698"/>
  <c r="B699"/>
  <c r="C699"/>
  <c r="E699"/>
  <c r="F699"/>
  <c r="G699"/>
  <c r="H699"/>
  <c r="I699"/>
  <c r="J699"/>
  <c r="O699" s="1"/>
  <c r="U699" s="1"/>
  <c r="K699"/>
  <c r="L699"/>
  <c r="M699"/>
  <c r="N699"/>
  <c r="P699"/>
  <c r="Q699"/>
  <c r="R699"/>
  <c r="S699"/>
  <c r="T699"/>
  <c r="B700"/>
  <c r="C700"/>
  <c r="E700"/>
  <c r="F700"/>
  <c r="G700"/>
  <c r="H700"/>
  <c r="I700"/>
  <c r="J700"/>
  <c r="K700"/>
  <c r="L700"/>
  <c r="M700"/>
  <c r="N700"/>
  <c r="O700"/>
  <c r="U700" s="1"/>
  <c r="P700"/>
  <c r="Q700"/>
  <c r="R700"/>
  <c r="S700"/>
  <c r="T700"/>
  <c r="B701"/>
  <c r="C701"/>
  <c r="E701"/>
  <c r="F701"/>
  <c r="G701"/>
  <c r="H701"/>
  <c r="I701"/>
  <c r="J701"/>
  <c r="O701" s="1"/>
  <c r="U701" s="1"/>
  <c r="K701"/>
  <c r="L701"/>
  <c r="M701"/>
  <c r="N701"/>
  <c r="P701"/>
  <c r="Q701"/>
  <c r="R701"/>
  <c r="S701"/>
  <c r="T701"/>
  <c r="B702"/>
  <c r="C702"/>
  <c r="E702"/>
  <c r="F702"/>
  <c r="G702"/>
  <c r="H702"/>
  <c r="I702"/>
  <c r="J702"/>
  <c r="K702"/>
  <c r="L702"/>
  <c r="M702"/>
  <c r="N702"/>
  <c r="O702"/>
  <c r="U702" s="1"/>
  <c r="P702"/>
  <c r="Q702"/>
  <c r="R702"/>
  <c r="S702"/>
  <c r="T702"/>
  <c r="B703"/>
  <c r="C703"/>
  <c r="E703"/>
  <c r="F703"/>
  <c r="G703"/>
  <c r="H703"/>
  <c r="I703"/>
  <c r="J703"/>
  <c r="O703" s="1"/>
  <c r="U703" s="1"/>
  <c r="K703"/>
  <c r="L703"/>
  <c r="M703"/>
  <c r="N703"/>
  <c r="P703"/>
  <c r="Q703"/>
  <c r="R703"/>
  <c r="S703"/>
  <c r="T703"/>
  <c r="B704"/>
  <c r="C704"/>
  <c r="E704"/>
  <c r="F704"/>
  <c r="G704"/>
  <c r="H704"/>
  <c r="I704"/>
  <c r="J704"/>
  <c r="O704" s="1"/>
  <c r="U704" s="1"/>
  <c r="K704"/>
  <c r="L704"/>
  <c r="M704"/>
  <c r="N704"/>
  <c r="P704"/>
  <c r="Q704"/>
  <c r="R704"/>
  <c r="S704"/>
  <c r="T704"/>
  <c r="B705"/>
  <c r="C705"/>
  <c r="E705"/>
  <c r="F705"/>
  <c r="G705"/>
  <c r="H705"/>
  <c r="I705"/>
  <c r="J705"/>
  <c r="O705" s="1"/>
  <c r="U705" s="1"/>
  <c r="K705"/>
  <c r="L705"/>
  <c r="M705"/>
  <c r="N705"/>
  <c r="P705"/>
  <c r="Q705"/>
  <c r="R705"/>
  <c r="S705"/>
  <c r="T705"/>
  <c r="B706"/>
  <c r="C706"/>
  <c r="E706"/>
  <c r="F706"/>
  <c r="G706"/>
  <c r="H706"/>
  <c r="I706"/>
  <c r="J706"/>
  <c r="O706" s="1"/>
  <c r="U706" s="1"/>
  <c r="K706"/>
  <c r="L706"/>
  <c r="M706"/>
  <c r="N706"/>
  <c r="P706"/>
  <c r="Q706"/>
  <c r="R706"/>
  <c r="S706"/>
  <c r="T706"/>
  <c r="B707"/>
  <c r="C707"/>
  <c r="E707"/>
  <c r="F707"/>
  <c r="G707"/>
  <c r="H707"/>
  <c r="I707"/>
  <c r="J707"/>
  <c r="O707" s="1"/>
  <c r="U707" s="1"/>
  <c r="K707"/>
  <c r="L707"/>
  <c r="M707"/>
  <c r="N707"/>
  <c r="P707"/>
  <c r="Q707"/>
  <c r="R707"/>
  <c r="S707"/>
  <c r="T707"/>
  <c r="B708"/>
  <c r="C708"/>
  <c r="E708"/>
  <c r="F708"/>
  <c r="G708"/>
  <c r="H708"/>
  <c r="I708"/>
  <c r="J708"/>
  <c r="K708"/>
  <c r="L708"/>
  <c r="M708"/>
  <c r="N708"/>
  <c r="O708"/>
  <c r="U708" s="1"/>
  <c r="P708"/>
  <c r="Q708"/>
  <c r="R708"/>
  <c r="S708"/>
  <c r="T708"/>
  <c r="B709"/>
  <c r="C709"/>
  <c r="E709"/>
  <c r="F709"/>
  <c r="G709"/>
  <c r="H709"/>
  <c r="I709"/>
  <c r="J709"/>
  <c r="O709" s="1"/>
  <c r="U709" s="1"/>
  <c r="K709"/>
  <c r="L709"/>
  <c r="M709"/>
  <c r="N709"/>
  <c r="P709"/>
  <c r="Q709"/>
  <c r="R709"/>
  <c r="S709"/>
  <c r="T709"/>
  <c r="B710"/>
  <c r="C710"/>
  <c r="E710"/>
  <c r="F710"/>
  <c r="G710"/>
  <c r="H710"/>
  <c r="I710"/>
  <c r="J710"/>
  <c r="K710"/>
  <c r="L710"/>
  <c r="M710"/>
  <c r="N710"/>
  <c r="O710"/>
  <c r="U710" s="1"/>
  <c r="P710"/>
  <c r="Q710"/>
  <c r="R710"/>
  <c r="S710"/>
  <c r="T710"/>
  <c r="B711"/>
  <c r="C711"/>
  <c r="E711"/>
  <c r="F711"/>
  <c r="G711"/>
  <c r="H711"/>
  <c r="I711"/>
  <c r="J711"/>
  <c r="O711" s="1"/>
  <c r="U711" s="1"/>
  <c r="K711"/>
  <c r="L711"/>
  <c r="M711"/>
  <c r="N711"/>
  <c r="P711"/>
  <c r="Q711"/>
  <c r="R711"/>
  <c r="S711"/>
  <c r="T711"/>
  <c r="B712"/>
  <c r="C712"/>
  <c r="E712"/>
  <c r="F712"/>
  <c r="G712"/>
  <c r="H712"/>
  <c r="I712"/>
  <c r="J712"/>
  <c r="O712" s="1"/>
  <c r="U712" s="1"/>
  <c r="K712"/>
  <c r="L712"/>
  <c r="M712"/>
  <c r="N712"/>
  <c r="P712"/>
  <c r="Q712"/>
  <c r="R712"/>
  <c r="S712"/>
  <c r="T712"/>
  <c r="B713"/>
  <c r="C713"/>
  <c r="E713"/>
  <c r="F713"/>
  <c r="G713"/>
  <c r="H713"/>
  <c r="I713"/>
  <c r="J713"/>
  <c r="O713" s="1"/>
  <c r="U713" s="1"/>
  <c r="K713"/>
  <c r="L713"/>
  <c r="M713"/>
  <c r="N713"/>
  <c r="P713"/>
  <c r="Q713"/>
  <c r="R713"/>
  <c r="S713"/>
  <c r="T713"/>
  <c r="B714"/>
  <c r="C714"/>
  <c r="E714"/>
  <c r="F714"/>
  <c r="G714"/>
  <c r="H714"/>
  <c r="I714"/>
  <c r="J714"/>
  <c r="O714" s="1"/>
  <c r="U714" s="1"/>
  <c r="K714"/>
  <c r="L714"/>
  <c r="M714"/>
  <c r="N714"/>
  <c r="P714"/>
  <c r="Q714"/>
  <c r="R714"/>
  <c r="S714"/>
  <c r="T714"/>
  <c r="B715"/>
  <c r="C715"/>
  <c r="E715"/>
  <c r="F715"/>
  <c r="G715"/>
  <c r="H715"/>
  <c r="I715"/>
  <c r="J715"/>
  <c r="O715" s="1"/>
  <c r="U715" s="1"/>
  <c r="K715"/>
  <c r="L715"/>
  <c r="M715"/>
  <c r="N715"/>
  <c r="P715"/>
  <c r="Q715"/>
  <c r="R715"/>
  <c r="S715"/>
  <c r="T715"/>
  <c r="B716"/>
  <c r="C716"/>
  <c r="E716"/>
  <c r="F716"/>
  <c r="G716"/>
  <c r="H716"/>
  <c r="I716"/>
  <c r="J716"/>
  <c r="K716"/>
  <c r="L716"/>
  <c r="M716"/>
  <c r="N716"/>
  <c r="O716"/>
  <c r="U716" s="1"/>
  <c r="P716"/>
  <c r="Q716"/>
  <c r="R716"/>
  <c r="S716"/>
  <c r="T716"/>
  <c r="B717"/>
  <c r="C717"/>
  <c r="E717"/>
  <c r="F717"/>
  <c r="G717"/>
  <c r="H717"/>
  <c r="I717"/>
  <c r="J717"/>
  <c r="O717" s="1"/>
  <c r="U717" s="1"/>
  <c r="K717"/>
  <c r="L717"/>
  <c r="M717"/>
  <c r="N717"/>
  <c r="P717"/>
  <c r="Q717"/>
  <c r="R717"/>
  <c r="S717"/>
  <c r="T717"/>
  <c r="B718"/>
  <c r="C718"/>
  <c r="E718"/>
  <c r="F718"/>
  <c r="G718"/>
  <c r="H718"/>
  <c r="I718"/>
  <c r="J718"/>
  <c r="K718"/>
  <c r="L718"/>
  <c r="M718"/>
  <c r="N718"/>
  <c r="O718"/>
  <c r="U718" s="1"/>
  <c r="P718"/>
  <c r="Q718"/>
  <c r="R718"/>
  <c r="S718"/>
  <c r="T718"/>
  <c r="B719"/>
  <c r="C719"/>
  <c r="E719"/>
  <c r="F719"/>
  <c r="G719"/>
  <c r="H719"/>
  <c r="I719"/>
  <c r="J719"/>
  <c r="O719" s="1"/>
  <c r="U719" s="1"/>
  <c r="K719"/>
  <c r="L719"/>
  <c r="M719"/>
  <c r="N719"/>
  <c r="P719"/>
  <c r="Q719"/>
  <c r="R719"/>
  <c r="S719"/>
  <c r="T719"/>
  <c r="B720"/>
  <c r="C720"/>
  <c r="E720"/>
  <c r="F720"/>
  <c r="G720"/>
  <c r="H720"/>
  <c r="I720"/>
  <c r="J720"/>
  <c r="O720" s="1"/>
  <c r="U720" s="1"/>
  <c r="K720"/>
  <c r="L720"/>
  <c r="M720"/>
  <c r="N720"/>
  <c r="P720"/>
  <c r="Q720"/>
  <c r="R720"/>
  <c r="S720"/>
  <c r="T720"/>
  <c r="B721"/>
  <c r="C721"/>
  <c r="E721"/>
  <c r="F721"/>
  <c r="G721"/>
  <c r="H721"/>
  <c r="I721"/>
  <c r="J721"/>
  <c r="O721" s="1"/>
  <c r="U721" s="1"/>
  <c r="K721"/>
  <c r="L721"/>
  <c r="M721"/>
  <c r="N721"/>
  <c r="P721"/>
  <c r="Q721"/>
  <c r="R721"/>
  <c r="S721"/>
  <c r="T721"/>
  <c r="B722"/>
  <c r="C722"/>
  <c r="E722"/>
  <c r="F722"/>
  <c r="G722"/>
  <c r="H722"/>
  <c r="I722"/>
  <c r="J722"/>
  <c r="O722" s="1"/>
  <c r="U722" s="1"/>
  <c r="K722"/>
  <c r="L722"/>
  <c r="M722"/>
  <c r="N722"/>
  <c r="P722"/>
  <c r="Q722"/>
  <c r="R722"/>
  <c r="S722"/>
  <c r="T722"/>
  <c r="B723"/>
  <c r="C723"/>
  <c r="E723"/>
  <c r="F723"/>
  <c r="G723"/>
  <c r="H723"/>
  <c r="I723"/>
  <c r="J723"/>
  <c r="O723" s="1"/>
  <c r="U723" s="1"/>
  <c r="K723"/>
  <c r="L723"/>
  <c r="M723"/>
  <c r="N723"/>
  <c r="P723"/>
  <c r="Q723"/>
  <c r="R723"/>
  <c r="S723"/>
  <c r="T723"/>
  <c r="B724"/>
  <c r="C724"/>
  <c r="E724"/>
  <c r="F724"/>
  <c r="G724"/>
  <c r="H724"/>
  <c r="I724"/>
  <c r="J724"/>
  <c r="K724"/>
  <c r="L724"/>
  <c r="M724"/>
  <c r="N724"/>
  <c r="O724"/>
  <c r="U724" s="1"/>
  <c r="P724"/>
  <c r="Q724"/>
  <c r="R724"/>
  <c r="S724"/>
  <c r="T724"/>
  <c r="B725"/>
  <c r="C725"/>
  <c r="E725"/>
  <c r="F725"/>
  <c r="G725"/>
  <c r="H725"/>
  <c r="I725"/>
  <c r="J725"/>
  <c r="O725" s="1"/>
  <c r="U725" s="1"/>
  <c r="K725"/>
  <c r="L725"/>
  <c r="M725"/>
  <c r="N725"/>
  <c r="P725"/>
  <c r="Q725"/>
  <c r="R725"/>
  <c r="S725"/>
  <c r="T725"/>
  <c r="B726"/>
  <c r="C726"/>
  <c r="E726"/>
  <c r="F726"/>
  <c r="G726"/>
  <c r="H726"/>
  <c r="I726"/>
  <c r="J726"/>
  <c r="K726"/>
  <c r="L726"/>
  <c r="M726"/>
  <c r="N726"/>
  <c r="O726"/>
  <c r="U726" s="1"/>
  <c r="P726"/>
  <c r="Q726"/>
  <c r="R726"/>
  <c r="S726"/>
  <c r="T726"/>
  <c r="B727"/>
  <c r="C727"/>
  <c r="E727"/>
  <c r="F727"/>
  <c r="G727"/>
  <c r="H727"/>
  <c r="I727"/>
  <c r="J727"/>
  <c r="O727" s="1"/>
  <c r="U727" s="1"/>
  <c r="K727"/>
  <c r="L727"/>
  <c r="M727"/>
  <c r="N727"/>
  <c r="P727"/>
  <c r="Q727"/>
  <c r="R727"/>
  <c r="S727"/>
  <c r="T727"/>
  <c r="B728"/>
  <c r="C728"/>
  <c r="E728"/>
  <c r="F728"/>
  <c r="G728"/>
  <c r="H728"/>
  <c r="I728"/>
  <c r="J728"/>
  <c r="O728" s="1"/>
  <c r="U728" s="1"/>
  <c r="K728"/>
  <c r="L728"/>
  <c r="M728"/>
  <c r="N728"/>
  <c r="P728"/>
  <c r="Q728"/>
  <c r="R728"/>
  <c r="S728"/>
  <c r="T728"/>
  <c r="B729"/>
  <c r="C729"/>
  <c r="E729"/>
  <c r="F729"/>
  <c r="G729"/>
  <c r="H729"/>
  <c r="I729"/>
  <c r="J729"/>
  <c r="O729" s="1"/>
  <c r="U729" s="1"/>
  <c r="K729"/>
  <c r="L729"/>
  <c r="M729"/>
  <c r="N729"/>
  <c r="P729"/>
  <c r="Q729"/>
  <c r="R729"/>
  <c r="S729"/>
  <c r="T729"/>
  <c r="B730"/>
  <c r="C730"/>
  <c r="E730"/>
  <c r="F730"/>
  <c r="G730"/>
  <c r="H730"/>
  <c r="I730"/>
  <c r="J730"/>
  <c r="O730" s="1"/>
  <c r="U730" s="1"/>
  <c r="K730"/>
  <c r="L730"/>
  <c r="M730"/>
  <c r="N730"/>
  <c r="P730"/>
  <c r="Q730"/>
  <c r="R730"/>
  <c r="S730"/>
  <c r="T730"/>
  <c r="B731"/>
  <c r="C731"/>
  <c r="E731"/>
  <c r="F731"/>
  <c r="G731"/>
  <c r="H731"/>
  <c r="I731"/>
  <c r="J731"/>
  <c r="O731" s="1"/>
  <c r="U731" s="1"/>
  <c r="K731"/>
  <c r="L731"/>
  <c r="M731"/>
  <c r="N731"/>
  <c r="P731"/>
  <c r="Q731"/>
  <c r="R731"/>
  <c r="S731"/>
  <c r="T731"/>
  <c r="B732"/>
  <c r="C732"/>
  <c r="E732"/>
  <c r="F732"/>
  <c r="G732"/>
  <c r="H732"/>
  <c r="I732"/>
  <c r="J732"/>
  <c r="K732"/>
  <c r="L732"/>
  <c r="M732"/>
  <c r="N732"/>
  <c r="O732"/>
  <c r="U732" s="1"/>
  <c r="P732"/>
  <c r="Q732"/>
  <c r="R732"/>
  <c r="S732"/>
  <c r="T732"/>
  <c r="B733"/>
  <c r="C733"/>
  <c r="E733"/>
  <c r="F733"/>
  <c r="G733"/>
  <c r="H733"/>
  <c r="I733"/>
  <c r="J733"/>
  <c r="O733" s="1"/>
  <c r="U733" s="1"/>
  <c r="K733"/>
  <c r="L733"/>
  <c r="M733"/>
  <c r="N733"/>
  <c r="P733"/>
  <c r="Q733"/>
  <c r="R733"/>
  <c r="S733"/>
  <c r="T733"/>
  <c r="B734"/>
  <c r="C734"/>
  <c r="E734"/>
  <c r="F734"/>
  <c r="G734"/>
  <c r="H734"/>
  <c r="I734"/>
  <c r="J734"/>
  <c r="K734"/>
  <c r="L734"/>
  <c r="M734"/>
  <c r="N734"/>
  <c r="O734"/>
  <c r="U734" s="1"/>
  <c r="P734"/>
  <c r="Q734"/>
  <c r="R734"/>
  <c r="S734"/>
  <c r="T734"/>
  <c r="B735"/>
  <c r="C735"/>
  <c r="E735"/>
  <c r="F735"/>
  <c r="G735"/>
  <c r="H735"/>
  <c r="I735"/>
  <c r="J735"/>
  <c r="O735" s="1"/>
  <c r="U735" s="1"/>
  <c r="K735"/>
  <c r="L735"/>
  <c r="M735"/>
  <c r="N735"/>
  <c r="P735"/>
  <c r="Q735"/>
  <c r="R735"/>
  <c r="S735"/>
  <c r="T735"/>
  <c r="B736"/>
  <c r="C736"/>
  <c r="E736"/>
  <c r="F736"/>
  <c r="G736"/>
  <c r="H736"/>
  <c r="I736"/>
  <c r="J736"/>
  <c r="O736" s="1"/>
  <c r="U736" s="1"/>
  <c r="K736"/>
  <c r="L736"/>
  <c r="M736"/>
  <c r="N736"/>
  <c r="P736"/>
  <c r="Q736"/>
  <c r="R736"/>
  <c r="S736"/>
  <c r="T736"/>
  <c r="B737"/>
  <c r="C737"/>
  <c r="E737"/>
  <c r="F737"/>
  <c r="G737"/>
  <c r="H737"/>
  <c r="I737"/>
  <c r="J737"/>
  <c r="O737" s="1"/>
  <c r="U737" s="1"/>
  <c r="K737"/>
  <c r="L737"/>
  <c r="M737"/>
  <c r="N737"/>
  <c r="P737"/>
  <c r="Q737"/>
  <c r="R737"/>
  <c r="S737"/>
  <c r="T737"/>
  <c r="B738"/>
  <c r="C738"/>
  <c r="E738"/>
  <c r="F738"/>
  <c r="G738"/>
  <c r="H738"/>
  <c r="I738"/>
  <c r="J738"/>
  <c r="O738" s="1"/>
  <c r="U738" s="1"/>
  <c r="K738"/>
  <c r="L738"/>
  <c r="M738"/>
  <c r="N738"/>
  <c r="P738"/>
  <c r="Q738"/>
  <c r="R738"/>
  <c r="S738"/>
  <c r="T738"/>
  <c r="B739"/>
  <c r="C739"/>
  <c r="E739"/>
  <c r="F739"/>
  <c r="G739"/>
  <c r="H739"/>
  <c r="I739"/>
  <c r="J739"/>
  <c r="O739" s="1"/>
  <c r="U739" s="1"/>
  <c r="K739"/>
  <c r="L739"/>
  <c r="M739"/>
  <c r="N739"/>
  <c r="P739"/>
  <c r="Q739"/>
  <c r="R739"/>
  <c r="S739"/>
  <c r="T739"/>
  <c r="B740"/>
  <c r="C740"/>
  <c r="E740"/>
  <c r="F740"/>
  <c r="G740"/>
  <c r="H740"/>
  <c r="I740"/>
  <c r="J740"/>
  <c r="K740"/>
  <c r="L740"/>
  <c r="M740"/>
  <c r="N740"/>
  <c r="O740"/>
  <c r="U740" s="1"/>
  <c r="P740"/>
  <c r="Q740"/>
  <c r="R740"/>
  <c r="S740"/>
  <c r="T740"/>
  <c r="B741"/>
  <c r="C741"/>
  <c r="E741"/>
  <c r="F741"/>
  <c r="G741"/>
  <c r="H741"/>
  <c r="I741"/>
  <c r="J741"/>
  <c r="O741" s="1"/>
  <c r="U741" s="1"/>
  <c r="K741"/>
  <c r="L741"/>
  <c r="M741"/>
  <c r="N741"/>
  <c r="P741"/>
  <c r="Q741"/>
  <c r="R741"/>
  <c r="S741"/>
  <c r="T741"/>
  <c r="B742"/>
  <c r="C742"/>
  <c r="E742"/>
  <c r="F742"/>
  <c r="G742"/>
  <c r="H742"/>
  <c r="I742"/>
  <c r="J742"/>
  <c r="K742"/>
  <c r="L742"/>
  <c r="M742"/>
  <c r="N742"/>
  <c r="O742"/>
  <c r="U742" s="1"/>
  <c r="P742"/>
  <c r="Q742"/>
  <c r="R742"/>
  <c r="S742"/>
  <c r="T742"/>
  <c r="B743"/>
  <c r="C743"/>
  <c r="E743"/>
  <c r="F743"/>
  <c r="G743"/>
  <c r="H743"/>
  <c r="I743"/>
  <c r="J743"/>
  <c r="O743" s="1"/>
  <c r="U743" s="1"/>
  <c r="K743"/>
  <c r="L743"/>
  <c r="M743"/>
  <c r="N743"/>
  <c r="P743"/>
  <c r="Q743"/>
  <c r="R743"/>
  <c r="S743"/>
  <c r="T743"/>
  <c r="B744"/>
  <c r="C744"/>
  <c r="E744"/>
  <c r="F744"/>
  <c r="G744"/>
  <c r="H744"/>
  <c r="I744"/>
  <c r="J744"/>
  <c r="O744" s="1"/>
  <c r="U744" s="1"/>
  <c r="K744"/>
  <c r="L744"/>
  <c r="M744"/>
  <c r="N744"/>
  <c r="P744"/>
  <c r="Q744"/>
  <c r="R744"/>
  <c r="S744"/>
  <c r="T744"/>
  <c r="B745"/>
  <c r="C745"/>
  <c r="E745"/>
  <c r="F745"/>
  <c r="G745"/>
  <c r="H745"/>
  <c r="I745"/>
  <c r="J745"/>
  <c r="O745" s="1"/>
  <c r="U745" s="1"/>
  <c r="K745"/>
  <c r="L745"/>
  <c r="M745"/>
  <c r="N745"/>
  <c r="P745"/>
  <c r="Q745"/>
  <c r="R745"/>
  <c r="S745"/>
  <c r="T745"/>
  <c r="B746"/>
  <c r="C746"/>
  <c r="E746"/>
  <c r="F746"/>
  <c r="G746"/>
  <c r="H746"/>
  <c r="I746"/>
  <c r="J746"/>
  <c r="O746" s="1"/>
  <c r="U746" s="1"/>
  <c r="K746"/>
  <c r="L746"/>
  <c r="M746"/>
  <c r="N746"/>
  <c r="P746"/>
  <c r="Q746"/>
  <c r="R746"/>
  <c r="S746"/>
  <c r="T746"/>
  <c r="B747"/>
  <c r="C747"/>
  <c r="E747"/>
  <c r="F747"/>
  <c r="G747"/>
  <c r="H747"/>
  <c r="I747"/>
  <c r="J747"/>
  <c r="O747" s="1"/>
  <c r="U747" s="1"/>
  <c r="K747"/>
  <c r="L747"/>
  <c r="M747"/>
  <c r="N747"/>
  <c r="P747"/>
  <c r="Q747"/>
  <c r="R747"/>
  <c r="S747"/>
  <c r="T747"/>
  <c r="B748"/>
  <c r="C748"/>
  <c r="E748"/>
  <c r="F748"/>
  <c r="G748"/>
  <c r="H748"/>
  <c r="I748"/>
  <c r="J748"/>
  <c r="K748"/>
  <c r="L748"/>
  <c r="M748"/>
  <c r="N748"/>
  <c r="O748"/>
  <c r="U748" s="1"/>
  <c r="P748"/>
  <c r="Q748"/>
  <c r="R748"/>
  <c r="S748"/>
  <c r="T748"/>
  <c r="B749"/>
  <c r="C749"/>
  <c r="E749"/>
  <c r="F749"/>
  <c r="G749"/>
  <c r="H749"/>
  <c r="I749"/>
  <c r="J749"/>
  <c r="O749" s="1"/>
  <c r="U749" s="1"/>
  <c r="K749"/>
  <c r="L749"/>
  <c r="M749"/>
  <c r="N749"/>
  <c r="P749"/>
  <c r="Q749"/>
  <c r="R749"/>
  <c r="S749"/>
  <c r="T749"/>
  <c r="B750"/>
  <c r="C750"/>
  <c r="E750"/>
  <c r="F750"/>
  <c r="G750"/>
  <c r="H750"/>
  <c r="I750"/>
  <c r="J750"/>
  <c r="K750"/>
  <c r="L750"/>
  <c r="M750"/>
  <c r="N750"/>
  <c r="O750"/>
  <c r="U750" s="1"/>
  <c r="P750"/>
  <c r="Q750"/>
  <c r="R750"/>
  <c r="S750"/>
  <c r="T750"/>
  <c r="B751"/>
  <c r="C751"/>
  <c r="E751"/>
  <c r="F751"/>
  <c r="G751"/>
  <c r="H751"/>
  <c r="I751"/>
  <c r="J751"/>
  <c r="O751" s="1"/>
  <c r="U751" s="1"/>
  <c r="K751"/>
  <c r="L751"/>
  <c r="M751"/>
  <c r="N751"/>
  <c r="P751"/>
  <c r="Q751"/>
  <c r="R751"/>
  <c r="S751"/>
  <c r="T751"/>
  <c r="B752"/>
  <c r="C752"/>
  <c r="E752"/>
  <c r="F752"/>
  <c r="G752"/>
  <c r="H752"/>
  <c r="I752"/>
  <c r="J752"/>
  <c r="O752" s="1"/>
  <c r="U752" s="1"/>
  <c r="K752"/>
  <c r="L752"/>
  <c r="M752"/>
  <c r="N752"/>
  <c r="P752"/>
  <c r="Q752"/>
  <c r="R752"/>
  <c r="S752"/>
  <c r="T752"/>
  <c r="B753"/>
  <c r="C753"/>
  <c r="E753"/>
  <c r="F753"/>
  <c r="G753"/>
  <c r="H753"/>
  <c r="I753"/>
  <c r="J753"/>
  <c r="O753" s="1"/>
  <c r="U753" s="1"/>
  <c r="K753"/>
  <c r="L753"/>
  <c r="M753"/>
  <c r="N753"/>
  <c r="P753"/>
  <c r="Q753"/>
  <c r="R753"/>
  <c r="S753"/>
  <c r="T753"/>
  <c r="B754"/>
  <c r="C754"/>
  <c r="E754"/>
  <c r="F754"/>
  <c r="G754"/>
  <c r="H754"/>
  <c r="I754"/>
  <c r="J754"/>
  <c r="O754" s="1"/>
  <c r="U754" s="1"/>
  <c r="K754"/>
  <c r="L754"/>
  <c r="M754"/>
  <c r="N754"/>
  <c r="P754"/>
  <c r="Q754"/>
  <c r="R754"/>
  <c r="S754"/>
  <c r="T754"/>
  <c r="B755"/>
  <c r="C755"/>
  <c r="E755"/>
  <c r="F755"/>
  <c r="G755"/>
  <c r="H755"/>
  <c r="I755"/>
  <c r="J755"/>
  <c r="O755" s="1"/>
  <c r="U755" s="1"/>
  <c r="K755"/>
  <c r="L755"/>
  <c r="M755"/>
  <c r="N755"/>
  <c r="P755"/>
  <c r="Q755"/>
  <c r="R755"/>
  <c r="S755"/>
  <c r="T755"/>
  <c r="B756"/>
  <c r="C756"/>
  <c r="E756"/>
  <c r="F756"/>
  <c r="G756"/>
  <c r="H756"/>
  <c r="I756"/>
  <c r="J756"/>
  <c r="K756"/>
  <c r="L756"/>
  <c r="M756"/>
  <c r="N756"/>
  <c r="O756"/>
  <c r="U756" s="1"/>
  <c r="P756"/>
  <c r="Q756"/>
  <c r="R756"/>
  <c r="S756"/>
  <c r="T756"/>
  <c r="B757"/>
  <c r="C757"/>
  <c r="E757"/>
  <c r="F757"/>
  <c r="G757"/>
  <c r="H757"/>
  <c r="I757"/>
  <c r="J757"/>
  <c r="O757" s="1"/>
  <c r="U757" s="1"/>
  <c r="K757"/>
  <c r="L757"/>
  <c r="M757"/>
  <c r="N757"/>
  <c r="P757"/>
  <c r="Q757"/>
  <c r="R757"/>
  <c r="S757"/>
  <c r="T757"/>
  <c r="B758"/>
  <c r="C758"/>
  <c r="E758"/>
  <c r="F758"/>
  <c r="G758"/>
  <c r="H758"/>
  <c r="I758"/>
  <c r="J758"/>
  <c r="K758"/>
  <c r="L758"/>
  <c r="M758"/>
  <c r="N758"/>
  <c r="O758"/>
  <c r="U758" s="1"/>
  <c r="P758"/>
  <c r="Q758"/>
  <c r="R758"/>
  <c r="S758"/>
  <c r="T758"/>
  <c r="B759"/>
  <c r="C759"/>
  <c r="E759"/>
  <c r="F759"/>
  <c r="G759"/>
  <c r="H759"/>
  <c r="I759"/>
  <c r="J759"/>
  <c r="O759" s="1"/>
  <c r="U759" s="1"/>
  <c r="K759"/>
  <c r="L759"/>
  <c r="M759"/>
  <c r="N759"/>
  <c r="P759"/>
  <c r="Q759"/>
  <c r="R759"/>
  <c r="S759"/>
  <c r="T759"/>
  <c r="B760"/>
  <c r="C760"/>
  <c r="E760"/>
  <c r="F760"/>
  <c r="G760"/>
  <c r="H760"/>
  <c r="I760"/>
  <c r="J760"/>
  <c r="O760" s="1"/>
  <c r="U760" s="1"/>
  <c r="K760"/>
  <c r="L760"/>
  <c r="M760"/>
  <c r="N760"/>
  <c r="P760"/>
  <c r="Q760"/>
  <c r="R760"/>
  <c r="S760"/>
  <c r="T760"/>
  <c r="B761"/>
  <c r="C761"/>
  <c r="E761"/>
  <c r="F761"/>
  <c r="G761"/>
  <c r="H761"/>
  <c r="I761"/>
  <c r="J761"/>
  <c r="O761" s="1"/>
  <c r="U761" s="1"/>
  <c r="K761"/>
  <c r="L761"/>
  <c r="M761"/>
  <c r="N761"/>
  <c r="P761"/>
  <c r="Q761"/>
  <c r="R761"/>
  <c r="S761"/>
  <c r="T761"/>
  <c r="B762"/>
  <c r="C762"/>
  <c r="E762"/>
  <c r="F762"/>
  <c r="G762"/>
  <c r="H762"/>
  <c r="I762"/>
  <c r="J762"/>
  <c r="O762" s="1"/>
  <c r="U762" s="1"/>
  <c r="K762"/>
  <c r="L762"/>
  <c r="M762"/>
  <c r="N762"/>
  <c r="P762"/>
  <c r="Q762"/>
  <c r="R762"/>
  <c r="S762"/>
  <c r="T762"/>
  <c r="B763"/>
  <c r="C763"/>
  <c r="E763"/>
  <c r="F763"/>
  <c r="G763"/>
  <c r="H763"/>
  <c r="I763"/>
  <c r="J763"/>
  <c r="O763" s="1"/>
  <c r="U763" s="1"/>
  <c r="K763"/>
  <c r="L763"/>
  <c r="M763"/>
  <c r="N763"/>
  <c r="P763"/>
  <c r="Q763"/>
  <c r="R763"/>
  <c r="S763"/>
  <c r="T763"/>
  <c r="B764"/>
  <c r="C764"/>
  <c r="E764"/>
  <c r="F764"/>
  <c r="G764"/>
  <c r="H764"/>
  <c r="I764"/>
  <c r="J764"/>
  <c r="K764"/>
  <c r="L764"/>
  <c r="M764"/>
  <c r="N764"/>
  <c r="O764"/>
  <c r="U764" s="1"/>
  <c r="P764"/>
  <c r="Q764"/>
  <c r="R764"/>
  <c r="S764"/>
  <c r="T764"/>
  <c r="B765"/>
  <c r="C765"/>
  <c r="E765"/>
  <c r="F765"/>
  <c r="G765"/>
  <c r="H765"/>
  <c r="I765"/>
  <c r="J765"/>
  <c r="O765" s="1"/>
  <c r="U765" s="1"/>
  <c r="K765"/>
  <c r="L765"/>
  <c r="M765"/>
  <c r="N765"/>
  <c r="P765"/>
  <c r="Q765"/>
  <c r="R765"/>
  <c r="S765"/>
  <c r="T765"/>
  <c r="B766"/>
  <c r="C766"/>
  <c r="E766"/>
  <c r="F766"/>
  <c r="G766"/>
  <c r="H766"/>
  <c r="I766"/>
  <c r="J766"/>
  <c r="K766"/>
  <c r="L766"/>
  <c r="M766"/>
  <c r="N766"/>
  <c r="O766"/>
  <c r="U766" s="1"/>
  <c r="P766"/>
  <c r="Q766"/>
  <c r="R766"/>
  <c r="S766"/>
  <c r="T766"/>
  <c r="B767"/>
  <c r="C767"/>
  <c r="E767"/>
  <c r="F767"/>
  <c r="G767"/>
  <c r="H767"/>
  <c r="I767"/>
  <c r="J767"/>
  <c r="O767" s="1"/>
  <c r="U767" s="1"/>
  <c r="K767"/>
  <c r="L767"/>
  <c r="M767"/>
  <c r="N767"/>
  <c r="P767"/>
  <c r="Q767"/>
  <c r="R767"/>
  <c r="S767"/>
  <c r="T767"/>
  <c r="B768"/>
  <c r="C768"/>
  <c r="E768"/>
  <c r="F768"/>
  <c r="G768"/>
  <c r="H768"/>
  <c r="I768"/>
  <c r="J768"/>
  <c r="O768" s="1"/>
  <c r="U768" s="1"/>
  <c r="K768"/>
  <c r="L768"/>
  <c r="M768"/>
  <c r="N768"/>
  <c r="P768"/>
  <c r="Q768"/>
  <c r="R768"/>
  <c r="S768"/>
  <c r="T768"/>
  <c r="B769"/>
  <c r="C769"/>
  <c r="E769"/>
  <c r="F769"/>
  <c r="G769"/>
  <c r="H769"/>
  <c r="I769"/>
  <c r="J769"/>
  <c r="O769" s="1"/>
  <c r="U769" s="1"/>
  <c r="K769"/>
  <c r="L769"/>
  <c r="M769"/>
  <c r="N769"/>
  <c r="P769"/>
  <c r="Q769"/>
  <c r="R769"/>
  <c r="S769"/>
  <c r="T769"/>
  <c r="B770"/>
  <c r="C770"/>
  <c r="E770"/>
  <c r="F770"/>
  <c r="G770"/>
  <c r="H770"/>
  <c r="I770"/>
  <c r="J770"/>
  <c r="O770" s="1"/>
  <c r="U770" s="1"/>
  <c r="K770"/>
  <c r="L770"/>
  <c r="M770"/>
  <c r="N770"/>
  <c r="P770"/>
  <c r="Q770"/>
  <c r="R770"/>
  <c r="S770"/>
  <c r="T770"/>
  <c r="B771"/>
  <c r="C771"/>
  <c r="E771"/>
  <c r="F771"/>
  <c r="G771"/>
  <c r="H771"/>
  <c r="I771"/>
  <c r="J771"/>
  <c r="O771" s="1"/>
  <c r="U771" s="1"/>
  <c r="K771"/>
  <c r="L771"/>
  <c r="M771"/>
  <c r="N771"/>
  <c r="P771"/>
  <c r="Q771"/>
  <c r="R771"/>
  <c r="S771"/>
  <c r="T771"/>
  <c r="B772"/>
  <c r="C772"/>
  <c r="E772"/>
  <c r="F772"/>
  <c r="G772"/>
  <c r="H772"/>
  <c r="I772"/>
  <c r="J772"/>
  <c r="K772"/>
  <c r="L772"/>
  <c r="M772"/>
  <c r="N772"/>
  <c r="O772"/>
  <c r="U772" s="1"/>
  <c r="P772"/>
  <c r="Q772"/>
  <c r="R772"/>
  <c r="S772"/>
  <c r="T772"/>
  <c r="B773"/>
  <c r="C773"/>
  <c r="E773"/>
  <c r="F773"/>
  <c r="G773"/>
  <c r="H773"/>
  <c r="I773"/>
  <c r="J773"/>
  <c r="O773" s="1"/>
  <c r="U773" s="1"/>
  <c r="K773"/>
  <c r="L773"/>
  <c r="M773"/>
  <c r="N773"/>
  <c r="P773"/>
  <c r="Q773"/>
  <c r="R773"/>
  <c r="S773"/>
  <c r="T773"/>
  <c r="B774"/>
  <c r="C774"/>
  <c r="E774"/>
  <c r="F774"/>
  <c r="G774"/>
  <c r="H774"/>
  <c r="I774"/>
  <c r="J774"/>
  <c r="K774"/>
  <c r="L774"/>
  <c r="M774"/>
  <c r="N774"/>
  <c r="O774"/>
  <c r="U774" s="1"/>
  <c r="P774"/>
  <c r="Q774"/>
  <c r="R774"/>
  <c r="S774"/>
  <c r="T774"/>
  <c r="B775"/>
  <c r="C775"/>
  <c r="E775"/>
  <c r="F775"/>
  <c r="G775"/>
  <c r="H775"/>
  <c r="I775"/>
  <c r="J775"/>
  <c r="O775" s="1"/>
  <c r="U775" s="1"/>
  <c r="K775"/>
  <c r="L775"/>
  <c r="M775"/>
  <c r="N775"/>
  <c r="P775"/>
  <c r="Q775"/>
  <c r="R775"/>
  <c r="S775"/>
  <c r="T775"/>
  <c r="B776"/>
  <c r="C776"/>
  <c r="E776"/>
  <c r="F776"/>
  <c r="G776"/>
  <c r="H776"/>
  <c r="I776"/>
  <c r="J776"/>
  <c r="O776" s="1"/>
  <c r="U776" s="1"/>
  <c r="K776"/>
  <c r="L776"/>
  <c r="M776"/>
  <c r="N776"/>
  <c r="P776"/>
  <c r="Q776"/>
  <c r="R776"/>
  <c r="S776"/>
  <c r="T776"/>
  <c r="B777"/>
  <c r="C777"/>
  <c r="E777"/>
  <c r="F777"/>
  <c r="G777"/>
  <c r="H777"/>
  <c r="I777"/>
  <c r="J777"/>
  <c r="O777" s="1"/>
  <c r="U777" s="1"/>
  <c r="K777"/>
  <c r="L777"/>
  <c r="M777"/>
  <c r="N777"/>
  <c r="P777"/>
  <c r="Q777"/>
  <c r="R777"/>
  <c r="S777"/>
  <c r="T777"/>
  <c r="B778"/>
  <c r="C778"/>
  <c r="E778"/>
  <c r="F778"/>
  <c r="G778"/>
  <c r="H778"/>
  <c r="I778"/>
  <c r="J778"/>
  <c r="O778" s="1"/>
  <c r="U778" s="1"/>
  <c r="K778"/>
  <c r="L778"/>
  <c r="M778"/>
  <c r="N778"/>
  <c r="P778"/>
  <c r="Q778"/>
  <c r="R778"/>
  <c r="S778"/>
  <c r="T778"/>
  <c r="B779"/>
  <c r="C779"/>
  <c r="E779"/>
  <c r="F779"/>
  <c r="G779"/>
  <c r="H779"/>
  <c r="I779"/>
  <c r="J779"/>
  <c r="O779" s="1"/>
  <c r="U779" s="1"/>
  <c r="K779"/>
  <c r="L779"/>
  <c r="M779"/>
  <c r="N779"/>
  <c r="P779"/>
  <c r="Q779"/>
  <c r="R779"/>
  <c r="S779"/>
  <c r="T779"/>
  <c r="B780"/>
  <c r="C780"/>
  <c r="E780"/>
  <c r="F780"/>
  <c r="G780"/>
  <c r="H780"/>
  <c r="I780"/>
  <c r="J780"/>
  <c r="K780"/>
  <c r="L780"/>
  <c r="M780"/>
  <c r="N780"/>
  <c r="O780"/>
  <c r="U780" s="1"/>
  <c r="P780"/>
  <c r="Q780"/>
  <c r="R780"/>
  <c r="S780"/>
  <c r="T780"/>
  <c r="B781"/>
  <c r="C781"/>
  <c r="E781"/>
  <c r="F781"/>
  <c r="G781"/>
  <c r="H781"/>
  <c r="I781"/>
  <c r="J781"/>
  <c r="O781" s="1"/>
  <c r="U781" s="1"/>
  <c r="K781"/>
  <c r="L781"/>
  <c r="M781"/>
  <c r="N781"/>
  <c r="P781"/>
  <c r="Q781"/>
  <c r="R781"/>
  <c r="S781"/>
  <c r="T781"/>
  <c r="B782"/>
  <c r="C782"/>
  <c r="E782"/>
  <c r="F782"/>
  <c r="G782"/>
  <c r="H782"/>
  <c r="I782"/>
  <c r="J782"/>
  <c r="K782"/>
  <c r="L782"/>
  <c r="M782"/>
  <c r="N782"/>
  <c r="O782"/>
  <c r="U782" s="1"/>
  <c r="P782"/>
  <c r="Q782"/>
  <c r="R782"/>
  <c r="S782"/>
  <c r="T782"/>
  <c r="B783"/>
  <c r="C783"/>
  <c r="E783"/>
  <c r="F783"/>
  <c r="G783"/>
  <c r="H783"/>
  <c r="I783"/>
  <c r="J783"/>
  <c r="O783" s="1"/>
  <c r="U783" s="1"/>
  <c r="K783"/>
  <c r="L783"/>
  <c r="M783"/>
  <c r="N783"/>
  <c r="P783"/>
  <c r="Q783"/>
  <c r="R783"/>
  <c r="S783"/>
  <c r="T783"/>
  <c r="B784"/>
  <c r="C784"/>
  <c r="E784"/>
  <c r="F784"/>
  <c r="G784"/>
  <c r="H784"/>
  <c r="I784"/>
  <c r="J784"/>
  <c r="O784" s="1"/>
  <c r="U784" s="1"/>
  <c r="K784"/>
  <c r="L784"/>
  <c r="M784"/>
  <c r="N784"/>
  <c r="P784"/>
  <c r="Q784"/>
  <c r="R784"/>
  <c r="S784"/>
  <c r="T784"/>
  <c r="B785"/>
  <c r="C785"/>
  <c r="E785"/>
  <c r="F785"/>
  <c r="G785"/>
  <c r="H785"/>
  <c r="I785"/>
  <c r="J785"/>
  <c r="O785" s="1"/>
  <c r="U785" s="1"/>
  <c r="K785"/>
  <c r="L785"/>
  <c r="M785"/>
  <c r="N785"/>
  <c r="P785"/>
  <c r="Q785"/>
  <c r="R785"/>
  <c r="S785"/>
  <c r="T785"/>
  <c r="B786"/>
  <c r="C786"/>
  <c r="E786"/>
  <c r="F786"/>
  <c r="G786"/>
  <c r="H786"/>
  <c r="I786"/>
  <c r="J786"/>
  <c r="O786" s="1"/>
  <c r="U786" s="1"/>
  <c r="K786"/>
  <c r="L786"/>
  <c r="M786"/>
  <c r="N786"/>
  <c r="P786"/>
  <c r="Q786"/>
  <c r="R786"/>
  <c r="S786"/>
  <c r="T786"/>
  <c r="B787"/>
  <c r="C787"/>
  <c r="E787"/>
  <c r="F787"/>
  <c r="G787"/>
  <c r="H787"/>
  <c r="I787"/>
  <c r="J787"/>
  <c r="O787" s="1"/>
  <c r="U787" s="1"/>
  <c r="K787"/>
  <c r="L787"/>
  <c r="M787"/>
  <c r="N787"/>
  <c r="P787"/>
  <c r="Q787"/>
  <c r="R787"/>
  <c r="S787"/>
  <c r="T787"/>
  <c r="B788"/>
  <c r="C788"/>
  <c r="E788"/>
  <c r="F788"/>
  <c r="G788"/>
  <c r="H788"/>
  <c r="I788"/>
  <c r="J788"/>
  <c r="K788"/>
  <c r="L788"/>
  <c r="M788"/>
  <c r="N788"/>
  <c r="O788"/>
  <c r="U788" s="1"/>
  <c r="P788"/>
  <c r="Q788"/>
  <c r="R788"/>
  <c r="S788"/>
  <c r="T788"/>
  <c r="B789"/>
  <c r="C789"/>
  <c r="E789"/>
  <c r="F789"/>
  <c r="G789"/>
  <c r="H789"/>
  <c r="I789"/>
  <c r="J789"/>
  <c r="O789" s="1"/>
  <c r="U789" s="1"/>
  <c r="K789"/>
  <c r="L789"/>
  <c r="M789"/>
  <c r="N789"/>
  <c r="P789"/>
  <c r="Q789"/>
  <c r="R789"/>
  <c r="S789"/>
  <c r="T789"/>
  <c r="B790"/>
  <c r="C790"/>
  <c r="E790"/>
  <c r="F790"/>
  <c r="G790"/>
  <c r="H790"/>
  <c r="I790"/>
  <c r="J790"/>
  <c r="K790"/>
  <c r="L790"/>
  <c r="M790"/>
  <c r="N790"/>
  <c r="O790"/>
  <c r="U790" s="1"/>
  <c r="P790"/>
  <c r="Q790"/>
  <c r="R790"/>
  <c r="S790"/>
  <c r="T790"/>
  <c r="B791"/>
  <c r="C791"/>
  <c r="E791"/>
  <c r="F791"/>
  <c r="G791"/>
  <c r="H791"/>
  <c r="I791"/>
  <c r="J791"/>
  <c r="O791" s="1"/>
  <c r="U791" s="1"/>
  <c r="K791"/>
  <c r="L791"/>
  <c r="M791"/>
  <c r="N791"/>
  <c r="P791"/>
  <c r="Q791"/>
  <c r="R791"/>
  <c r="S791"/>
  <c r="T791"/>
  <c r="B792"/>
  <c r="C792"/>
  <c r="E792"/>
  <c r="F792"/>
  <c r="G792"/>
  <c r="H792"/>
  <c r="I792"/>
  <c r="J792"/>
  <c r="O792" s="1"/>
  <c r="U792" s="1"/>
  <c r="K792"/>
  <c r="L792"/>
  <c r="M792"/>
  <c r="N792"/>
  <c r="P792"/>
  <c r="Q792"/>
  <c r="R792"/>
  <c r="S792"/>
  <c r="T792"/>
  <c r="B793"/>
  <c r="C793"/>
  <c r="E793"/>
  <c r="F793"/>
  <c r="G793"/>
  <c r="H793"/>
  <c r="I793"/>
  <c r="J793"/>
  <c r="O793" s="1"/>
  <c r="U793" s="1"/>
  <c r="K793"/>
  <c r="L793"/>
  <c r="M793"/>
  <c r="N793"/>
  <c r="P793"/>
  <c r="Q793"/>
  <c r="R793"/>
  <c r="S793"/>
  <c r="T793"/>
  <c r="B794"/>
  <c r="C794"/>
  <c r="E794"/>
  <c r="F794"/>
  <c r="G794"/>
  <c r="H794"/>
  <c r="I794"/>
  <c r="J794"/>
  <c r="O794" s="1"/>
  <c r="U794" s="1"/>
  <c r="K794"/>
  <c r="L794"/>
  <c r="M794"/>
  <c r="N794"/>
  <c r="P794"/>
  <c r="Q794"/>
  <c r="R794"/>
  <c r="S794"/>
  <c r="T794"/>
  <c r="B795"/>
  <c r="C795"/>
  <c r="E795"/>
  <c r="F795"/>
  <c r="G795"/>
  <c r="H795"/>
  <c r="I795"/>
  <c r="J795"/>
  <c r="O795" s="1"/>
  <c r="U795" s="1"/>
  <c r="K795"/>
  <c r="L795"/>
  <c r="M795"/>
  <c r="N795"/>
  <c r="P795"/>
  <c r="Q795"/>
  <c r="R795"/>
  <c r="S795"/>
  <c r="T795"/>
  <c r="B796"/>
  <c r="C796"/>
  <c r="E796"/>
  <c r="F796"/>
  <c r="G796"/>
  <c r="H796"/>
  <c r="I796"/>
  <c r="J796"/>
  <c r="K796"/>
  <c r="L796"/>
  <c r="M796"/>
  <c r="N796"/>
  <c r="O796"/>
  <c r="U796" s="1"/>
  <c r="P796"/>
  <c r="Q796"/>
  <c r="R796"/>
  <c r="S796"/>
  <c r="T796"/>
  <c r="B797"/>
  <c r="C797"/>
  <c r="E797"/>
  <c r="F797"/>
  <c r="G797"/>
  <c r="H797"/>
  <c r="I797"/>
  <c r="J797"/>
  <c r="O797" s="1"/>
  <c r="U797" s="1"/>
  <c r="K797"/>
  <c r="L797"/>
  <c r="M797"/>
  <c r="N797"/>
  <c r="P797"/>
  <c r="Q797"/>
  <c r="R797"/>
  <c r="S797"/>
  <c r="T797"/>
  <c r="B798"/>
  <c r="C798"/>
  <c r="E798"/>
  <c r="F798"/>
  <c r="G798"/>
  <c r="H798"/>
  <c r="I798"/>
  <c r="J798"/>
  <c r="K798"/>
  <c r="L798"/>
  <c r="M798"/>
  <c r="N798"/>
  <c r="O798"/>
  <c r="U798" s="1"/>
  <c r="P798"/>
  <c r="Q798"/>
  <c r="R798"/>
  <c r="S798"/>
  <c r="T798"/>
  <c r="B799"/>
  <c r="C799"/>
  <c r="E799"/>
  <c r="F799"/>
  <c r="G799"/>
  <c r="H799"/>
  <c r="I799"/>
  <c r="J799"/>
  <c r="O799" s="1"/>
  <c r="U799" s="1"/>
  <c r="K799"/>
  <c r="L799"/>
  <c r="M799"/>
  <c r="N799"/>
  <c r="P799"/>
  <c r="Q799"/>
  <c r="R799"/>
  <c r="S799"/>
  <c r="T799"/>
  <c r="B800"/>
  <c r="C800"/>
  <c r="E800"/>
  <c r="F800"/>
  <c r="G800"/>
  <c r="H800"/>
  <c r="I800"/>
  <c r="J800"/>
  <c r="O800" s="1"/>
  <c r="U800" s="1"/>
  <c r="K800"/>
  <c r="L800"/>
  <c r="M800"/>
  <c r="N800"/>
  <c r="P800"/>
  <c r="Q800"/>
  <c r="R800"/>
  <c r="S800"/>
  <c r="T800"/>
  <c r="B801"/>
  <c r="C801"/>
  <c r="E801"/>
  <c r="F801"/>
  <c r="G801"/>
  <c r="H801"/>
  <c r="I801"/>
  <c r="J801"/>
  <c r="O801" s="1"/>
  <c r="U801" s="1"/>
  <c r="K801"/>
  <c r="L801"/>
  <c r="M801"/>
  <c r="N801"/>
  <c r="P801"/>
  <c r="Q801"/>
  <c r="R801"/>
  <c r="S801"/>
  <c r="T801"/>
  <c r="B802"/>
  <c r="C802"/>
  <c r="E802"/>
  <c r="F802"/>
  <c r="G802"/>
  <c r="H802"/>
  <c r="I802"/>
  <c r="J802"/>
  <c r="O802" s="1"/>
  <c r="U802" s="1"/>
  <c r="K802"/>
  <c r="L802"/>
  <c r="M802"/>
  <c r="N802"/>
  <c r="P802"/>
  <c r="Q802"/>
  <c r="R802"/>
  <c r="S802"/>
  <c r="T802"/>
  <c r="B803"/>
  <c r="C803"/>
  <c r="E803"/>
  <c r="F803"/>
  <c r="G803"/>
  <c r="H803"/>
  <c r="I803"/>
  <c r="J803"/>
  <c r="O803" s="1"/>
  <c r="U803" s="1"/>
  <c r="K803"/>
  <c r="L803"/>
  <c r="M803"/>
  <c r="N803"/>
  <c r="P803"/>
  <c r="Q803"/>
  <c r="R803"/>
  <c r="S803"/>
  <c r="T803"/>
  <c r="B804"/>
  <c r="C804"/>
  <c r="E804"/>
  <c r="F804"/>
  <c r="G804"/>
  <c r="H804"/>
  <c r="I804"/>
  <c r="J804"/>
  <c r="K804"/>
  <c r="L804"/>
  <c r="M804"/>
  <c r="N804"/>
  <c r="O804"/>
  <c r="U804" s="1"/>
  <c r="P804"/>
  <c r="Q804"/>
  <c r="R804"/>
  <c r="S804"/>
  <c r="T804"/>
  <c r="B805"/>
  <c r="C805"/>
  <c r="E805"/>
  <c r="F805"/>
  <c r="G805"/>
  <c r="H805"/>
  <c r="I805"/>
  <c r="J805"/>
  <c r="O805" s="1"/>
  <c r="U805" s="1"/>
  <c r="K805"/>
  <c r="L805"/>
  <c r="M805"/>
  <c r="N805"/>
  <c r="P805"/>
  <c r="Q805"/>
  <c r="R805"/>
  <c r="S805"/>
  <c r="T805"/>
  <c r="B806"/>
  <c r="C806"/>
  <c r="E806"/>
  <c r="F806"/>
  <c r="G806"/>
  <c r="H806"/>
  <c r="I806"/>
  <c r="J806"/>
  <c r="K806"/>
  <c r="L806"/>
  <c r="M806"/>
  <c r="N806"/>
  <c r="O806"/>
  <c r="U806" s="1"/>
  <c r="P806"/>
  <c r="Q806"/>
  <c r="R806"/>
  <c r="S806"/>
  <c r="T806"/>
  <c r="B807"/>
  <c r="C807"/>
  <c r="E807"/>
  <c r="F807"/>
  <c r="G807"/>
  <c r="H807"/>
  <c r="I807"/>
  <c r="J807"/>
  <c r="O807" s="1"/>
  <c r="U807" s="1"/>
  <c r="K807"/>
  <c r="L807"/>
  <c r="M807"/>
  <c r="N807"/>
  <c r="P807"/>
  <c r="Q807"/>
  <c r="R807"/>
  <c r="S807"/>
  <c r="T807"/>
  <c r="B808"/>
  <c r="C808"/>
  <c r="E808"/>
  <c r="F808"/>
  <c r="G808"/>
  <c r="H808"/>
  <c r="I808"/>
  <c r="J808"/>
  <c r="O808" s="1"/>
  <c r="U808" s="1"/>
  <c r="K808"/>
  <c r="L808"/>
  <c r="M808"/>
  <c r="N808"/>
  <c r="P808"/>
  <c r="Q808"/>
  <c r="R808"/>
  <c r="S808"/>
  <c r="T808"/>
  <c r="B809"/>
  <c r="C809"/>
  <c r="E809"/>
  <c r="F809"/>
  <c r="G809"/>
  <c r="H809"/>
  <c r="I809"/>
  <c r="J809"/>
  <c r="O809" s="1"/>
  <c r="U809" s="1"/>
  <c r="K809"/>
  <c r="L809"/>
  <c r="M809"/>
  <c r="N809"/>
  <c r="P809"/>
  <c r="Q809"/>
  <c r="R809"/>
  <c r="S809"/>
  <c r="T809"/>
  <c r="B810"/>
  <c r="C810"/>
  <c r="E810"/>
  <c r="F810"/>
  <c r="G810"/>
  <c r="H810"/>
  <c r="I810"/>
  <c r="J810"/>
  <c r="O810" s="1"/>
  <c r="U810" s="1"/>
  <c r="K810"/>
  <c r="L810"/>
  <c r="M810"/>
  <c r="N810"/>
  <c r="P810"/>
  <c r="Q810"/>
  <c r="R810"/>
  <c r="S810"/>
  <c r="T810"/>
  <c r="B811"/>
  <c r="C811"/>
  <c r="E811"/>
  <c r="F811"/>
  <c r="G811"/>
  <c r="H811"/>
  <c r="I811"/>
  <c r="J811"/>
  <c r="O811" s="1"/>
  <c r="U811" s="1"/>
  <c r="K811"/>
  <c r="L811"/>
  <c r="M811"/>
  <c r="N811"/>
  <c r="P811"/>
  <c r="Q811"/>
  <c r="R811"/>
  <c r="S811"/>
  <c r="T811"/>
  <c r="B812"/>
  <c r="C812"/>
  <c r="E812"/>
  <c r="F812"/>
  <c r="G812"/>
  <c r="H812"/>
  <c r="I812"/>
  <c r="J812"/>
  <c r="K812"/>
  <c r="L812"/>
  <c r="M812"/>
  <c r="N812"/>
  <c r="O812"/>
  <c r="U812" s="1"/>
  <c r="P812"/>
  <c r="Q812"/>
  <c r="R812"/>
  <c r="S812"/>
  <c r="T812"/>
  <c r="B813"/>
  <c r="C813"/>
  <c r="E813"/>
  <c r="F813"/>
  <c r="G813"/>
  <c r="H813"/>
  <c r="I813"/>
  <c r="J813"/>
  <c r="O813" s="1"/>
  <c r="U813" s="1"/>
  <c r="K813"/>
  <c r="L813"/>
  <c r="M813"/>
  <c r="N813"/>
  <c r="P813"/>
  <c r="Q813"/>
  <c r="R813"/>
  <c r="S813"/>
  <c r="T813"/>
  <c r="B814"/>
  <c r="C814"/>
  <c r="E814"/>
  <c r="F814"/>
  <c r="G814"/>
  <c r="H814"/>
  <c r="I814"/>
  <c r="J814"/>
  <c r="K814"/>
  <c r="L814"/>
  <c r="M814"/>
  <c r="N814"/>
  <c r="O814"/>
  <c r="U814" s="1"/>
  <c r="P814"/>
  <c r="Q814"/>
  <c r="R814"/>
  <c r="S814"/>
  <c r="T814"/>
  <c r="B815"/>
  <c r="C815"/>
  <c r="E815"/>
  <c r="F815"/>
  <c r="G815"/>
  <c r="H815"/>
  <c r="I815"/>
  <c r="J815"/>
  <c r="O815" s="1"/>
  <c r="U815" s="1"/>
  <c r="K815"/>
  <c r="L815"/>
  <c r="M815"/>
  <c r="N815"/>
  <c r="P815"/>
  <c r="Q815"/>
  <c r="R815"/>
  <c r="S815"/>
  <c r="T815"/>
  <c r="B816"/>
  <c r="C816"/>
  <c r="E816"/>
  <c r="F816"/>
  <c r="G816"/>
  <c r="H816"/>
  <c r="I816"/>
  <c r="J816"/>
  <c r="O816" s="1"/>
  <c r="U816" s="1"/>
  <c r="K816"/>
  <c r="L816"/>
  <c r="M816"/>
  <c r="N816"/>
  <c r="P816"/>
  <c r="Q816"/>
  <c r="R816"/>
  <c r="S816"/>
  <c r="T816"/>
  <c r="B817"/>
  <c r="C817"/>
  <c r="E817"/>
  <c r="F817"/>
  <c r="G817"/>
  <c r="H817"/>
  <c r="I817"/>
  <c r="J817"/>
  <c r="O817" s="1"/>
  <c r="U817" s="1"/>
  <c r="K817"/>
  <c r="L817"/>
  <c r="M817"/>
  <c r="N817"/>
  <c r="P817"/>
  <c r="Q817"/>
  <c r="R817"/>
  <c r="S817"/>
  <c r="T817"/>
  <c r="B818"/>
  <c r="C818"/>
  <c r="E818"/>
  <c r="F818"/>
  <c r="G818"/>
  <c r="H818"/>
  <c r="I818"/>
  <c r="J818"/>
  <c r="O818" s="1"/>
  <c r="U818" s="1"/>
  <c r="K818"/>
  <c r="L818"/>
  <c r="M818"/>
  <c r="N818"/>
  <c r="P818"/>
  <c r="Q818"/>
  <c r="R818"/>
  <c r="S818"/>
  <c r="T818"/>
  <c r="B819"/>
  <c r="C819"/>
  <c r="E819"/>
  <c r="F819"/>
  <c r="G819"/>
  <c r="H819"/>
  <c r="I819"/>
  <c r="J819"/>
  <c r="O819" s="1"/>
  <c r="U819" s="1"/>
  <c r="K819"/>
  <c r="L819"/>
  <c r="M819"/>
  <c r="N819"/>
  <c r="P819"/>
  <c r="Q819"/>
  <c r="R819"/>
  <c r="S819"/>
  <c r="T819"/>
  <c r="B820"/>
  <c r="C820"/>
  <c r="E820"/>
  <c r="F820"/>
  <c r="G820"/>
  <c r="H820"/>
  <c r="I820"/>
  <c r="J820"/>
  <c r="K820"/>
  <c r="L820"/>
  <c r="M820"/>
  <c r="N820"/>
  <c r="O820"/>
  <c r="U820" s="1"/>
  <c r="P820"/>
  <c r="Q820"/>
  <c r="R820"/>
  <c r="S820"/>
  <c r="T820"/>
  <c r="B821"/>
  <c r="C821"/>
  <c r="E821"/>
  <c r="F821"/>
  <c r="G821"/>
  <c r="H821"/>
  <c r="I821"/>
  <c r="J821"/>
  <c r="O821" s="1"/>
  <c r="U821" s="1"/>
  <c r="K821"/>
  <c r="L821"/>
  <c r="M821"/>
  <c r="N821"/>
  <c r="P821"/>
  <c r="Q821"/>
  <c r="R821"/>
  <c r="S821"/>
  <c r="T821"/>
  <c r="B822"/>
  <c r="C822"/>
  <c r="E822"/>
  <c r="F822"/>
  <c r="G822"/>
  <c r="H822"/>
  <c r="I822"/>
  <c r="J822"/>
  <c r="K822"/>
  <c r="L822"/>
  <c r="M822"/>
  <c r="N822"/>
  <c r="O822"/>
  <c r="U822" s="1"/>
  <c r="P822"/>
  <c r="Q822"/>
  <c r="R822"/>
  <c r="S822"/>
  <c r="T822"/>
  <c r="B823"/>
  <c r="C823"/>
  <c r="E823"/>
  <c r="F823"/>
  <c r="G823"/>
  <c r="H823"/>
  <c r="I823"/>
  <c r="J823"/>
  <c r="O823" s="1"/>
  <c r="U823" s="1"/>
  <c r="K823"/>
  <c r="L823"/>
  <c r="M823"/>
  <c r="N823"/>
  <c r="P823"/>
  <c r="Q823"/>
  <c r="R823"/>
  <c r="S823"/>
  <c r="T823"/>
  <c r="B824"/>
  <c r="C824"/>
  <c r="E824"/>
  <c r="F824"/>
  <c r="G824"/>
  <c r="H824"/>
  <c r="I824"/>
  <c r="J824"/>
  <c r="O824" s="1"/>
  <c r="U824" s="1"/>
  <c r="K824"/>
  <c r="L824"/>
  <c r="M824"/>
  <c r="N824"/>
  <c r="P824"/>
  <c r="Q824"/>
  <c r="R824"/>
  <c r="S824"/>
  <c r="T824"/>
  <c r="B825"/>
  <c r="C825"/>
  <c r="E825"/>
  <c r="F825"/>
  <c r="G825"/>
  <c r="H825"/>
  <c r="I825"/>
  <c r="J825"/>
  <c r="O825" s="1"/>
  <c r="U825" s="1"/>
  <c r="K825"/>
  <c r="L825"/>
  <c r="M825"/>
  <c r="N825"/>
  <c r="P825"/>
  <c r="Q825"/>
  <c r="R825"/>
  <c r="S825"/>
  <c r="T825"/>
  <c r="B826"/>
  <c r="C826"/>
  <c r="E826"/>
  <c r="F826"/>
  <c r="G826"/>
  <c r="H826"/>
  <c r="I826"/>
  <c r="J826"/>
  <c r="O826" s="1"/>
  <c r="U826" s="1"/>
  <c r="K826"/>
  <c r="L826"/>
  <c r="M826"/>
  <c r="N826"/>
  <c r="P826"/>
  <c r="Q826"/>
  <c r="R826"/>
  <c r="S826"/>
  <c r="T826"/>
  <c r="B827"/>
  <c r="C827"/>
  <c r="E827"/>
  <c r="F827"/>
  <c r="G827"/>
  <c r="H827"/>
  <c r="I827"/>
  <c r="J827"/>
  <c r="O827" s="1"/>
  <c r="U827" s="1"/>
  <c r="K827"/>
  <c r="L827"/>
  <c r="M827"/>
  <c r="N827"/>
  <c r="P827"/>
  <c r="Q827"/>
  <c r="R827"/>
  <c r="S827"/>
  <c r="T827"/>
  <c r="B828"/>
  <c r="C828"/>
  <c r="E828"/>
  <c r="F828"/>
  <c r="G828"/>
  <c r="H828"/>
  <c r="I828"/>
  <c r="J828"/>
  <c r="K828"/>
  <c r="L828"/>
  <c r="M828"/>
  <c r="N828"/>
  <c r="O828"/>
  <c r="U828" s="1"/>
  <c r="P828"/>
  <c r="Q828"/>
  <c r="R828"/>
  <c r="S828"/>
  <c r="T828"/>
  <c r="B829"/>
  <c r="C829"/>
  <c r="E829"/>
  <c r="F829"/>
  <c r="G829"/>
  <c r="H829"/>
  <c r="I829"/>
  <c r="J829"/>
  <c r="O829" s="1"/>
  <c r="U829" s="1"/>
  <c r="K829"/>
  <c r="L829"/>
  <c r="M829"/>
  <c r="N829"/>
  <c r="P829"/>
  <c r="Q829"/>
  <c r="R829"/>
  <c r="S829"/>
  <c r="T829"/>
  <c r="B830"/>
  <c r="C830"/>
  <c r="E830"/>
  <c r="F830"/>
  <c r="G830"/>
  <c r="H830"/>
  <c r="I830"/>
  <c r="J830"/>
  <c r="K830"/>
  <c r="L830"/>
  <c r="M830"/>
  <c r="N830"/>
  <c r="O830"/>
  <c r="U830" s="1"/>
  <c r="P830"/>
  <c r="Q830"/>
  <c r="R830"/>
  <c r="S830"/>
  <c r="T830"/>
  <c r="B831"/>
  <c r="C831"/>
  <c r="E831"/>
  <c r="F831"/>
  <c r="G831"/>
  <c r="H831"/>
  <c r="I831"/>
  <c r="J831"/>
  <c r="O831" s="1"/>
  <c r="U831" s="1"/>
  <c r="K831"/>
  <c r="L831"/>
  <c r="M831"/>
  <c r="N831"/>
  <c r="P831"/>
  <c r="Q831"/>
  <c r="R831"/>
  <c r="S831"/>
  <c r="T831"/>
  <c r="B832"/>
  <c r="C832"/>
  <c r="E832"/>
  <c r="F832"/>
  <c r="G832"/>
  <c r="H832"/>
  <c r="I832"/>
  <c r="J832"/>
  <c r="O832" s="1"/>
  <c r="U832" s="1"/>
  <c r="K832"/>
  <c r="L832"/>
  <c r="M832"/>
  <c r="N832"/>
  <c r="P832"/>
  <c r="Q832"/>
  <c r="R832"/>
  <c r="S832"/>
  <c r="T832"/>
  <c r="B833"/>
  <c r="C833"/>
  <c r="E833"/>
  <c r="F833"/>
  <c r="G833"/>
  <c r="H833"/>
  <c r="I833"/>
  <c r="J833"/>
  <c r="O833" s="1"/>
  <c r="U833" s="1"/>
  <c r="K833"/>
  <c r="L833"/>
  <c r="M833"/>
  <c r="N833"/>
  <c r="P833"/>
  <c r="Q833"/>
  <c r="R833"/>
  <c r="S833"/>
  <c r="T833"/>
  <c r="B834"/>
  <c r="C834"/>
  <c r="E834"/>
  <c r="F834"/>
  <c r="G834"/>
  <c r="H834"/>
  <c r="I834"/>
  <c r="J834"/>
  <c r="O834" s="1"/>
  <c r="U834" s="1"/>
  <c r="K834"/>
  <c r="L834"/>
  <c r="M834"/>
  <c r="N834"/>
  <c r="P834"/>
  <c r="Q834"/>
  <c r="R834"/>
  <c r="S834"/>
  <c r="T834"/>
  <c r="B835"/>
  <c r="C835"/>
  <c r="E835"/>
  <c r="F835"/>
  <c r="G835"/>
  <c r="H835"/>
  <c r="I835"/>
  <c r="J835"/>
  <c r="O835" s="1"/>
  <c r="U835" s="1"/>
  <c r="K835"/>
  <c r="L835"/>
  <c r="M835"/>
  <c r="N835"/>
  <c r="P835"/>
  <c r="Q835"/>
  <c r="R835"/>
  <c r="S835"/>
  <c r="T835"/>
  <c r="B836"/>
  <c r="C836"/>
  <c r="E836"/>
  <c r="F836"/>
  <c r="G836"/>
  <c r="H836"/>
  <c r="I836"/>
  <c r="J836"/>
  <c r="K836"/>
  <c r="L836"/>
  <c r="M836"/>
  <c r="N836"/>
  <c r="O836"/>
  <c r="U836" s="1"/>
  <c r="P836"/>
  <c r="Q836"/>
  <c r="R836"/>
  <c r="S836"/>
  <c r="T836"/>
  <c r="B837"/>
  <c r="C837"/>
  <c r="E837"/>
  <c r="F837"/>
  <c r="G837"/>
  <c r="H837"/>
  <c r="I837"/>
  <c r="J837"/>
  <c r="O837" s="1"/>
  <c r="U837" s="1"/>
  <c r="K837"/>
  <c r="L837"/>
  <c r="M837"/>
  <c r="N837"/>
  <c r="P837"/>
  <c r="Q837"/>
  <c r="R837"/>
  <c r="S837"/>
  <c r="T837"/>
  <c r="B838"/>
  <c r="C838"/>
  <c r="E838"/>
  <c r="F838"/>
  <c r="G838"/>
  <c r="H838"/>
  <c r="I838"/>
  <c r="J838"/>
  <c r="K838"/>
  <c r="L838"/>
  <c r="M838"/>
  <c r="N838"/>
  <c r="O838"/>
  <c r="U838" s="1"/>
  <c r="P838"/>
  <c r="Q838"/>
  <c r="R838"/>
  <c r="S838"/>
  <c r="T838"/>
  <c r="B839"/>
  <c r="C839"/>
  <c r="E839"/>
  <c r="F839"/>
  <c r="G839"/>
  <c r="H839"/>
  <c r="I839"/>
  <c r="J839"/>
  <c r="O839" s="1"/>
  <c r="U839" s="1"/>
  <c r="K839"/>
  <c r="L839"/>
  <c r="M839"/>
  <c r="N839"/>
  <c r="P839"/>
  <c r="Q839"/>
  <c r="R839"/>
  <c r="S839"/>
  <c r="T839"/>
  <c r="B840"/>
  <c r="C840"/>
  <c r="E840"/>
  <c r="F840"/>
  <c r="G840"/>
  <c r="H840"/>
  <c r="I840"/>
  <c r="J840"/>
  <c r="O840" s="1"/>
  <c r="U840" s="1"/>
  <c r="K840"/>
  <c r="L840"/>
  <c r="M840"/>
  <c r="N840"/>
  <c r="P840"/>
  <c r="Q840"/>
  <c r="R840"/>
  <c r="S840"/>
  <c r="T840"/>
  <c r="B841"/>
  <c r="C841"/>
  <c r="E841"/>
  <c r="F841"/>
  <c r="G841"/>
  <c r="H841"/>
  <c r="I841"/>
  <c r="J841"/>
  <c r="O841" s="1"/>
  <c r="U841" s="1"/>
  <c r="K841"/>
  <c r="L841"/>
  <c r="M841"/>
  <c r="N841"/>
  <c r="P841"/>
  <c r="Q841"/>
  <c r="R841"/>
  <c r="S841"/>
  <c r="T841"/>
  <c r="B842"/>
  <c r="C842"/>
  <c r="E842"/>
  <c r="F842"/>
  <c r="G842"/>
  <c r="H842"/>
  <c r="I842"/>
  <c r="J842"/>
  <c r="O842" s="1"/>
  <c r="U842" s="1"/>
  <c r="K842"/>
  <c r="L842"/>
  <c r="M842"/>
  <c r="N842"/>
  <c r="P842"/>
  <c r="Q842"/>
  <c r="R842"/>
  <c r="S842"/>
  <c r="T842"/>
  <c r="B843"/>
  <c r="C843"/>
  <c r="E843"/>
  <c r="F843"/>
  <c r="G843"/>
  <c r="H843"/>
  <c r="I843"/>
  <c r="J843"/>
  <c r="O843" s="1"/>
  <c r="U843" s="1"/>
  <c r="K843"/>
  <c r="L843"/>
  <c r="M843"/>
  <c r="N843"/>
  <c r="P843"/>
  <c r="Q843"/>
  <c r="R843"/>
  <c r="S843"/>
  <c r="T843"/>
  <c r="B844"/>
  <c r="C844"/>
  <c r="E844"/>
  <c r="F844"/>
  <c r="G844"/>
  <c r="H844"/>
  <c r="I844"/>
  <c r="J844"/>
  <c r="K844"/>
  <c r="L844"/>
  <c r="M844"/>
  <c r="N844"/>
  <c r="O844"/>
  <c r="U844" s="1"/>
  <c r="P844"/>
  <c r="Q844"/>
  <c r="R844"/>
  <c r="S844"/>
  <c r="T844"/>
  <c r="B845"/>
  <c r="C845"/>
  <c r="E845"/>
  <c r="F845"/>
  <c r="G845"/>
  <c r="H845"/>
  <c r="I845"/>
  <c r="J845"/>
  <c r="O845" s="1"/>
  <c r="U845" s="1"/>
  <c r="K845"/>
  <c r="L845"/>
  <c r="M845"/>
  <c r="N845"/>
  <c r="P845"/>
  <c r="Q845"/>
  <c r="R845"/>
  <c r="S845"/>
  <c r="T845"/>
  <c r="B846"/>
  <c r="C846"/>
  <c r="E846"/>
  <c r="F846"/>
  <c r="G846"/>
  <c r="H846"/>
  <c r="I846"/>
  <c r="J846"/>
  <c r="K846"/>
  <c r="L846"/>
  <c r="M846"/>
  <c r="N846"/>
  <c r="O846"/>
  <c r="U846" s="1"/>
  <c r="P846"/>
  <c r="Q846"/>
  <c r="R846"/>
  <c r="S846"/>
  <c r="T846"/>
  <c r="B847"/>
  <c r="C847"/>
  <c r="E847"/>
  <c r="F847"/>
  <c r="G847"/>
  <c r="H847"/>
  <c r="I847"/>
  <c r="J847"/>
  <c r="O847" s="1"/>
  <c r="U847" s="1"/>
  <c r="K847"/>
  <c r="L847"/>
  <c r="M847"/>
  <c r="N847"/>
  <c r="P847"/>
  <c r="Q847"/>
  <c r="R847"/>
  <c r="S847"/>
  <c r="T847"/>
  <c r="B848"/>
  <c r="C848"/>
  <c r="E848"/>
  <c r="F848"/>
  <c r="G848"/>
  <c r="H848"/>
  <c r="I848"/>
  <c r="J848"/>
  <c r="O848" s="1"/>
  <c r="U848" s="1"/>
  <c r="K848"/>
  <c r="L848"/>
  <c r="M848"/>
  <c r="N848"/>
  <c r="P848"/>
  <c r="Q848"/>
  <c r="R848"/>
  <c r="S848"/>
  <c r="T848"/>
  <c r="B849"/>
  <c r="C849"/>
  <c r="E849"/>
  <c r="F849"/>
  <c r="G849"/>
  <c r="H849"/>
  <c r="I849"/>
  <c r="J849"/>
  <c r="O849" s="1"/>
  <c r="U849" s="1"/>
  <c r="K849"/>
  <c r="L849"/>
  <c r="M849"/>
  <c r="N849"/>
  <c r="P849"/>
  <c r="Q849"/>
  <c r="R849"/>
  <c r="S849"/>
  <c r="T849"/>
  <c r="B850"/>
  <c r="C850"/>
  <c r="E850"/>
  <c r="F850"/>
  <c r="G850"/>
  <c r="H850"/>
  <c r="I850"/>
  <c r="J850"/>
  <c r="O850" s="1"/>
  <c r="U850" s="1"/>
  <c r="K850"/>
  <c r="L850"/>
  <c r="M850"/>
  <c r="N850"/>
  <c r="P850"/>
  <c r="Q850"/>
  <c r="R850"/>
  <c r="S850"/>
  <c r="T850"/>
  <c r="B851"/>
  <c r="C851"/>
  <c r="E851"/>
  <c r="F851"/>
  <c r="G851"/>
  <c r="H851"/>
  <c r="I851"/>
  <c r="J851"/>
  <c r="O851" s="1"/>
  <c r="U851" s="1"/>
  <c r="K851"/>
  <c r="L851"/>
  <c r="M851"/>
  <c r="N851"/>
  <c r="P851"/>
  <c r="Q851"/>
  <c r="R851"/>
  <c r="S851"/>
  <c r="T851"/>
  <c r="B852"/>
  <c r="C852"/>
  <c r="E852"/>
  <c r="F852"/>
  <c r="G852"/>
  <c r="H852"/>
  <c r="I852"/>
  <c r="J852"/>
  <c r="K852"/>
  <c r="L852"/>
  <c r="M852"/>
  <c r="N852"/>
  <c r="O852"/>
  <c r="U852" s="1"/>
  <c r="P852"/>
  <c r="Q852"/>
  <c r="R852"/>
  <c r="S852"/>
  <c r="T852"/>
  <c r="B853"/>
  <c r="C853"/>
  <c r="E853"/>
  <c r="F853"/>
  <c r="G853"/>
  <c r="H853"/>
  <c r="I853"/>
  <c r="J853"/>
  <c r="O853" s="1"/>
  <c r="U853" s="1"/>
  <c r="K853"/>
  <c r="L853"/>
  <c r="M853"/>
  <c r="N853"/>
  <c r="P853"/>
  <c r="Q853"/>
  <c r="R853"/>
  <c r="S853"/>
  <c r="T853"/>
  <c r="B854"/>
  <c r="C854"/>
  <c r="E854"/>
  <c r="F854"/>
  <c r="G854"/>
  <c r="H854"/>
  <c r="I854"/>
  <c r="J854"/>
  <c r="K854"/>
  <c r="L854"/>
  <c r="M854"/>
  <c r="N854"/>
  <c r="O854"/>
  <c r="U854" s="1"/>
  <c r="P854"/>
  <c r="Q854"/>
  <c r="R854"/>
  <c r="S854"/>
  <c r="T854"/>
  <c r="B855"/>
  <c r="C855"/>
  <c r="E855"/>
  <c r="F855"/>
  <c r="G855"/>
  <c r="H855"/>
  <c r="I855"/>
  <c r="J855"/>
  <c r="O855" s="1"/>
  <c r="U855" s="1"/>
  <c r="K855"/>
  <c r="L855"/>
  <c r="M855"/>
  <c r="N855"/>
  <c r="P855"/>
  <c r="Q855"/>
  <c r="R855"/>
  <c r="S855"/>
  <c r="T855"/>
  <c r="B856"/>
  <c r="C856"/>
  <c r="E856"/>
  <c r="F856"/>
  <c r="G856"/>
  <c r="H856"/>
  <c r="I856"/>
  <c r="J856"/>
  <c r="O856" s="1"/>
  <c r="U856" s="1"/>
  <c r="K856"/>
  <c r="L856"/>
  <c r="M856"/>
  <c r="N856"/>
  <c r="P856"/>
  <c r="Q856"/>
  <c r="R856"/>
  <c r="S856"/>
  <c r="T856"/>
  <c r="B857"/>
  <c r="C857"/>
  <c r="E857"/>
  <c r="F857"/>
  <c r="G857"/>
  <c r="H857"/>
  <c r="I857"/>
  <c r="J857"/>
  <c r="O857" s="1"/>
  <c r="U857" s="1"/>
  <c r="K857"/>
  <c r="L857"/>
  <c r="M857"/>
  <c r="N857"/>
  <c r="P857"/>
  <c r="Q857"/>
  <c r="R857"/>
  <c r="S857"/>
  <c r="T857"/>
  <c r="B858"/>
  <c r="C858"/>
  <c r="E858"/>
  <c r="F858"/>
  <c r="G858"/>
  <c r="H858"/>
  <c r="I858"/>
  <c r="J858"/>
  <c r="O858" s="1"/>
  <c r="U858" s="1"/>
  <c r="K858"/>
  <c r="L858"/>
  <c r="M858"/>
  <c r="N858"/>
  <c r="P858"/>
  <c r="Q858"/>
  <c r="R858"/>
  <c r="S858"/>
  <c r="T858"/>
  <c r="B859"/>
  <c r="C859"/>
  <c r="E859"/>
  <c r="F859"/>
  <c r="G859"/>
  <c r="H859"/>
  <c r="I859"/>
  <c r="J859"/>
  <c r="O859" s="1"/>
  <c r="U859" s="1"/>
  <c r="K859"/>
  <c r="L859"/>
  <c r="M859"/>
  <c r="N859"/>
  <c r="P859"/>
  <c r="Q859"/>
  <c r="R859"/>
  <c r="S859"/>
  <c r="T859"/>
  <c r="B860"/>
  <c r="C860"/>
  <c r="E860"/>
  <c r="F860"/>
  <c r="G860"/>
  <c r="H860"/>
  <c r="I860"/>
  <c r="J860"/>
  <c r="K860"/>
  <c r="L860"/>
  <c r="M860"/>
  <c r="N860"/>
  <c r="O860"/>
  <c r="U860" s="1"/>
  <c r="P860"/>
  <c r="Q860"/>
  <c r="R860"/>
  <c r="S860"/>
  <c r="T860"/>
  <c r="B861"/>
  <c r="C861"/>
  <c r="E861"/>
  <c r="F861"/>
  <c r="G861"/>
  <c r="H861"/>
  <c r="I861"/>
  <c r="J861"/>
  <c r="O861" s="1"/>
  <c r="U861" s="1"/>
  <c r="K861"/>
  <c r="L861"/>
  <c r="M861"/>
  <c r="N861"/>
  <c r="P861"/>
  <c r="Q861"/>
  <c r="R861"/>
  <c r="S861"/>
  <c r="T861"/>
  <c r="B862"/>
  <c r="C862"/>
  <c r="E862"/>
  <c r="F862"/>
  <c r="G862"/>
  <c r="H862"/>
  <c r="I862"/>
  <c r="J862"/>
  <c r="K862"/>
  <c r="L862"/>
  <c r="M862"/>
  <c r="N862"/>
  <c r="O862"/>
  <c r="U862" s="1"/>
  <c r="P862"/>
  <c r="Q862"/>
  <c r="R862"/>
  <c r="S862"/>
  <c r="T862"/>
  <c r="B863"/>
  <c r="C863"/>
  <c r="E863"/>
  <c r="F863"/>
  <c r="G863"/>
  <c r="H863"/>
  <c r="I863"/>
  <c r="J863"/>
  <c r="O863" s="1"/>
  <c r="U863" s="1"/>
  <c r="K863"/>
  <c r="L863"/>
  <c r="M863"/>
  <c r="N863"/>
  <c r="P863"/>
  <c r="Q863"/>
  <c r="R863"/>
  <c r="S863"/>
  <c r="T863"/>
  <c r="B864"/>
  <c r="C864"/>
  <c r="E864"/>
  <c r="F864"/>
  <c r="G864"/>
  <c r="H864"/>
  <c r="I864"/>
  <c r="J864"/>
  <c r="O864" s="1"/>
  <c r="U864" s="1"/>
  <c r="K864"/>
  <c r="L864"/>
  <c r="M864"/>
  <c r="N864"/>
  <c r="P864"/>
  <c r="Q864"/>
  <c r="R864"/>
  <c r="S864"/>
  <c r="T864"/>
  <c r="B865"/>
  <c r="C865"/>
  <c r="E865"/>
  <c r="F865"/>
  <c r="G865"/>
  <c r="H865"/>
  <c r="I865"/>
  <c r="J865"/>
  <c r="O865" s="1"/>
  <c r="U865" s="1"/>
  <c r="K865"/>
  <c r="L865"/>
  <c r="M865"/>
  <c r="N865"/>
  <c r="P865"/>
  <c r="Q865"/>
  <c r="R865"/>
  <c r="S865"/>
  <c r="T865"/>
  <c r="B866"/>
  <c r="C866"/>
  <c r="E866"/>
  <c r="F866"/>
  <c r="G866"/>
  <c r="H866"/>
  <c r="I866"/>
  <c r="J866"/>
  <c r="O866" s="1"/>
  <c r="U866" s="1"/>
  <c r="K866"/>
  <c r="L866"/>
  <c r="M866"/>
  <c r="N866"/>
  <c r="P866"/>
  <c r="Q866"/>
  <c r="R866"/>
  <c r="S866"/>
  <c r="T866"/>
  <c r="B867"/>
  <c r="C867"/>
  <c r="E867"/>
  <c r="F867"/>
  <c r="G867"/>
  <c r="H867"/>
  <c r="I867"/>
  <c r="J867"/>
  <c r="O867" s="1"/>
  <c r="U867" s="1"/>
  <c r="K867"/>
  <c r="L867"/>
  <c r="M867"/>
  <c r="N867"/>
  <c r="P867"/>
  <c r="Q867"/>
  <c r="R867"/>
  <c r="S867"/>
  <c r="T867"/>
  <c r="B868"/>
  <c r="C868"/>
  <c r="E868"/>
  <c r="F868"/>
  <c r="G868"/>
  <c r="H868"/>
  <c r="I868"/>
  <c r="J868"/>
  <c r="K868"/>
  <c r="L868"/>
  <c r="M868"/>
  <c r="N868"/>
  <c r="O868"/>
  <c r="U868" s="1"/>
  <c r="P868"/>
  <c r="Q868"/>
  <c r="R868"/>
  <c r="S868"/>
  <c r="T868"/>
  <c r="B869"/>
  <c r="C869"/>
  <c r="E869"/>
  <c r="F869"/>
  <c r="G869"/>
  <c r="H869"/>
  <c r="I869"/>
  <c r="J869"/>
  <c r="O869" s="1"/>
  <c r="U869" s="1"/>
  <c r="K869"/>
  <c r="L869"/>
  <c r="M869"/>
  <c r="N869"/>
  <c r="P869"/>
  <c r="Q869"/>
  <c r="R869"/>
  <c r="S869"/>
  <c r="T869"/>
  <c r="B870"/>
  <c r="C870"/>
  <c r="E870"/>
  <c r="F870"/>
  <c r="G870"/>
  <c r="H870"/>
  <c r="I870"/>
  <c r="J870"/>
  <c r="K870"/>
  <c r="L870"/>
  <c r="M870"/>
  <c r="N870"/>
  <c r="O870"/>
  <c r="U870" s="1"/>
  <c r="P870"/>
  <c r="Q870"/>
  <c r="R870"/>
  <c r="S870"/>
  <c r="T870"/>
  <c r="B871"/>
  <c r="C871"/>
  <c r="E871"/>
  <c r="F871"/>
  <c r="G871"/>
  <c r="H871"/>
  <c r="I871"/>
  <c r="J871"/>
  <c r="O871" s="1"/>
  <c r="U871" s="1"/>
  <c r="K871"/>
  <c r="L871"/>
  <c r="M871"/>
  <c r="N871"/>
  <c r="P871"/>
  <c r="Q871"/>
  <c r="R871"/>
  <c r="S871"/>
  <c r="T871"/>
  <c r="B872"/>
  <c r="C872"/>
  <c r="E872"/>
  <c r="F872"/>
  <c r="G872"/>
  <c r="H872"/>
  <c r="I872"/>
  <c r="J872"/>
  <c r="O872" s="1"/>
  <c r="U872" s="1"/>
  <c r="K872"/>
  <c r="L872"/>
  <c r="M872"/>
  <c r="N872"/>
  <c r="P872"/>
  <c r="Q872"/>
  <c r="R872"/>
  <c r="S872"/>
  <c r="T872"/>
  <c r="B873"/>
  <c r="C873"/>
  <c r="E873"/>
  <c r="F873"/>
  <c r="G873"/>
  <c r="H873"/>
  <c r="I873"/>
  <c r="J873"/>
  <c r="O873" s="1"/>
  <c r="U873" s="1"/>
  <c r="K873"/>
  <c r="L873"/>
  <c r="M873"/>
  <c r="N873"/>
  <c r="P873"/>
  <c r="Q873"/>
  <c r="R873"/>
  <c r="S873"/>
  <c r="T873"/>
  <c r="B874"/>
  <c r="C874"/>
  <c r="E874"/>
  <c r="F874"/>
  <c r="G874"/>
  <c r="H874"/>
  <c r="I874"/>
  <c r="J874"/>
  <c r="O874" s="1"/>
  <c r="U874" s="1"/>
  <c r="K874"/>
  <c r="L874"/>
  <c r="M874"/>
  <c r="N874"/>
  <c r="P874"/>
  <c r="Q874"/>
  <c r="R874"/>
  <c r="S874"/>
  <c r="T874"/>
  <c r="B875"/>
  <c r="C875"/>
  <c r="E875"/>
  <c r="F875"/>
  <c r="G875"/>
  <c r="H875"/>
  <c r="I875"/>
  <c r="J875"/>
  <c r="O875" s="1"/>
  <c r="U875" s="1"/>
  <c r="K875"/>
  <c r="L875"/>
  <c r="M875"/>
  <c r="N875"/>
  <c r="P875"/>
  <c r="Q875"/>
  <c r="R875"/>
  <c r="S875"/>
  <c r="T875"/>
  <c r="B876"/>
  <c r="C876"/>
  <c r="E876"/>
  <c r="F876"/>
  <c r="G876"/>
  <c r="H876"/>
  <c r="I876"/>
  <c r="J876"/>
  <c r="K876"/>
  <c r="L876"/>
  <c r="M876"/>
  <c r="N876"/>
  <c r="O876"/>
  <c r="U876" s="1"/>
  <c r="P876"/>
  <c r="Q876"/>
  <c r="R876"/>
  <c r="S876"/>
  <c r="T876"/>
  <c r="B877"/>
  <c r="C877"/>
  <c r="E877"/>
  <c r="F877"/>
  <c r="G877"/>
  <c r="H877"/>
  <c r="I877"/>
  <c r="J877"/>
  <c r="O877" s="1"/>
  <c r="U877" s="1"/>
  <c r="K877"/>
  <c r="L877"/>
  <c r="M877"/>
  <c r="N877"/>
  <c r="P877"/>
  <c r="Q877"/>
  <c r="R877"/>
  <c r="S877"/>
  <c r="T877"/>
  <c r="B878"/>
  <c r="C878"/>
  <c r="E878"/>
  <c r="F878"/>
  <c r="G878"/>
  <c r="H878"/>
  <c r="I878"/>
  <c r="J878"/>
  <c r="K878"/>
  <c r="L878"/>
  <c r="M878"/>
  <c r="N878"/>
  <c r="O878"/>
  <c r="U878" s="1"/>
  <c r="P878"/>
  <c r="Q878"/>
  <c r="R878"/>
  <c r="S878"/>
  <c r="T878"/>
  <c r="B879"/>
  <c r="C879"/>
  <c r="E879"/>
  <c r="F879"/>
  <c r="G879"/>
  <c r="H879"/>
  <c r="I879"/>
  <c r="J879"/>
  <c r="O879" s="1"/>
  <c r="U879" s="1"/>
  <c r="K879"/>
  <c r="L879"/>
  <c r="M879"/>
  <c r="N879"/>
  <c r="P879"/>
  <c r="Q879"/>
  <c r="R879"/>
  <c r="S879"/>
  <c r="T879"/>
  <c r="B880"/>
  <c r="C880"/>
  <c r="E880"/>
  <c r="F880"/>
  <c r="G880"/>
  <c r="H880"/>
  <c r="I880"/>
  <c r="J880"/>
  <c r="O880" s="1"/>
  <c r="U880" s="1"/>
  <c r="K880"/>
  <c r="L880"/>
  <c r="M880"/>
  <c r="N880"/>
  <c r="P880"/>
  <c r="Q880"/>
  <c r="R880"/>
  <c r="S880"/>
  <c r="T880"/>
  <c r="B881"/>
  <c r="C881"/>
  <c r="E881"/>
  <c r="F881"/>
  <c r="G881"/>
  <c r="H881"/>
  <c r="I881"/>
  <c r="J881"/>
  <c r="O881" s="1"/>
  <c r="U881" s="1"/>
  <c r="K881"/>
  <c r="L881"/>
  <c r="M881"/>
  <c r="N881"/>
  <c r="P881"/>
  <c r="Q881"/>
  <c r="R881"/>
  <c r="S881"/>
  <c r="T881"/>
  <c r="B882"/>
  <c r="C882"/>
  <c r="E882"/>
  <c r="F882"/>
  <c r="G882"/>
  <c r="H882"/>
  <c r="I882"/>
  <c r="J882"/>
  <c r="O882" s="1"/>
  <c r="U882" s="1"/>
  <c r="K882"/>
  <c r="L882"/>
  <c r="M882"/>
  <c r="N882"/>
  <c r="P882"/>
  <c r="Q882"/>
  <c r="R882"/>
  <c r="S882"/>
  <c r="T882"/>
  <c r="B883"/>
  <c r="C883"/>
  <c r="E883"/>
  <c r="F883"/>
  <c r="G883"/>
  <c r="H883"/>
  <c r="I883"/>
  <c r="J883"/>
  <c r="O883" s="1"/>
  <c r="U883" s="1"/>
  <c r="K883"/>
  <c r="L883"/>
  <c r="M883"/>
  <c r="N883"/>
  <c r="P883"/>
  <c r="Q883"/>
  <c r="R883"/>
  <c r="S883"/>
  <c r="T883"/>
  <c r="B884"/>
  <c r="C884"/>
  <c r="E884"/>
  <c r="F884"/>
  <c r="G884"/>
  <c r="H884"/>
  <c r="I884"/>
  <c r="J884"/>
  <c r="K884"/>
  <c r="L884"/>
  <c r="M884"/>
  <c r="N884"/>
  <c r="O884"/>
  <c r="U884" s="1"/>
  <c r="P884"/>
  <c r="Q884"/>
  <c r="R884"/>
  <c r="S884"/>
  <c r="T884"/>
  <c r="B885"/>
  <c r="C885"/>
  <c r="E885"/>
  <c r="F885"/>
  <c r="G885"/>
  <c r="H885"/>
  <c r="I885"/>
  <c r="J885"/>
  <c r="O885" s="1"/>
  <c r="U885" s="1"/>
  <c r="K885"/>
  <c r="L885"/>
  <c r="M885"/>
  <c r="N885"/>
  <c r="P885"/>
  <c r="Q885"/>
  <c r="R885"/>
  <c r="S885"/>
  <c r="T885"/>
  <c r="B886"/>
  <c r="C886"/>
  <c r="E886"/>
  <c r="F886"/>
  <c r="G886"/>
  <c r="H886"/>
  <c r="I886"/>
  <c r="J886"/>
  <c r="K886"/>
  <c r="L886"/>
  <c r="M886"/>
  <c r="N886"/>
  <c r="O886"/>
  <c r="U886" s="1"/>
  <c r="P886"/>
  <c r="Q886"/>
  <c r="R886"/>
  <c r="S886"/>
  <c r="T886"/>
  <c r="B887"/>
  <c r="C887"/>
  <c r="E887"/>
  <c r="F887"/>
  <c r="G887"/>
  <c r="H887"/>
  <c r="I887"/>
  <c r="J887"/>
  <c r="O887" s="1"/>
  <c r="U887" s="1"/>
  <c r="K887"/>
  <c r="L887"/>
  <c r="M887"/>
  <c r="N887"/>
  <c r="P887"/>
  <c r="Q887"/>
  <c r="R887"/>
  <c r="S887"/>
  <c r="T887"/>
  <c r="B888"/>
  <c r="C888"/>
  <c r="E888"/>
  <c r="F888"/>
  <c r="G888"/>
  <c r="H888"/>
  <c r="I888"/>
  <c r="J888"/>
  <c r="O888" s="1"/>
  <c r="U888" s="1"/>
  <c r="K888"/>
  <c r="L888"/>
  <c r="M888"/>
  <c r="N888"/>
  <c r="P888"/>
  <c r="Q888"/>
  <c r="R888"/>
  <c r="S888"/>
  <c r="T888"/>
  <c r="B889"/>
  <c r="C889"/>
  <c r="E889"/>
  <c r="F889"/>
  <c r="G889"/>
  <c r="H889"/>
  <c r="I889"/>
  <c r="J889"/>
  <c r="O889" s="1"/>
  <c r="U889" s="1"/>
  <c r="K889"/>
  <c r="L889"/>
  <c r="M889"/>
  <c r="N889"/>
  <c r="P889"/>
  <c r="Q889"/>
  <c r="R889"/>
  <c r="S889"/>
  <c r="T889"/>
  <c r="B890"/>
  <c r="C890"/>
  <c r="E890"/>
  <c r="F890"/>
  <c r="G890"/>
  <c r="H890"/>
  <c r="I890"/>
  <c r="J890"/>
  <c r="O890" s="1"/>
  <c r="U890" s="1"/>
  <c r="K890"/>
  <c r="L890"/>
  <c r="M890"/>
  <c r="N890"/>
  <c r="P890"/>
  <c r="Q890"/>
  <c r="R890"/>
  <c r="S890"/>
  <c r="T890"/>
  <c r="B891"/>
  <c r="C891"/>
  <c r="E891"/>
  <c r="F891"/>
  <c r="G891"/>
  <c r="H891"/>
  <c r="I891"/>
  <c r="J891"/>
  <c r="O891" s="1"/>
  <c r="U891" s="1"/>
  <c r="K891"/>
  <c r="L891"/>
  <c r="M891"/>
  <c r="N891"/>
  <c r="P891"/>
  <c r="Q891"/>
  <c r="R891"/>
  <c r="S891"/>
  <c r="T891"/>
  <c r="B892"/>
  <c r="C892"/>
  <c r="E892"/>
  <c r="F892"/>
  <c r="G892"/>
  <c r="H892"/>
  <c r="I892"/>
  <c r="J892"/>
  <c r="K892"/>
  <c r="L892"/>
  <c r="M892"/>
  <c r="N892"/>
  <c r="O892"/>
  <c r="U892" s="1"/>
  <c r="P892"/>
  <c r="Q892"/>
  <c r="R892"/>
  <c r="S892"/>
  <c r="T892"/>
  <c r="B893"/>
  <c r="C893"/>
  <c r="E893"/>
  <c r="F893"/>
  <c r="G893"/>
  <c r="H893"/>
  <c r="I893"/>
  <c r="J893"/>
  <c r="O893" s="1"/>
  <c r="U893" s="1"/>
  <c r="K893"/>
  <c r="L893"/>
  <c r="M893"/>
  <c r="N893"/>
  <c r="P893"/>
  <c r="Q893"/>
  <c r="R893"/>
  <c r="S893"/>
  <c r="T893"/>
  <c r="B894"/>
  <c r="C894"/>
  <c r="E894"/>
  <c r="F894"/>
  <c r="G894"/>
  <c r="H894"/>
  <c r="I894"/>
  <c r="J894"/>
  <c r="K894"/>
  <c r="L894"/>
  <c r="M894"/>
  <c r="N894"/>
  <c r="O894"/>
  <c r="U894" s="1"/>
  <c r="P894"/>
  <c r="Q894"/>
  <c r="R894"/>
  <c r="S894"/>
  <c r="T894"/>
  <c r="B895"/>
  <c r="C895"/>
  <c r="E895"/>
  <c r="F895"/>
  <c r="G895"/>
  <c r="H895"/>
  <c r="I895"/>
  <c r="J895"/>
  <c r="O895" s="1"/>
  <c r="U895" s="1"/>
  <c r="K895"/>
  <c r="L895"/>
  <c r="M895"/>
  <c r="N895"/>
  <c r="P895"/>
  <c r="Q895"/>
  <c r="R895"/>
  <c r="S895"/>
  <c r="T895"/>
  <c r="B896"/>
  <c r="C896"/>
  <c r="E896"/>
  <c r="F896"/>
  <c r="G896"/>
  <c r="H896"/>
  <c r="I896"/>
  <c r="J896"/>
  <c r="O896" s="1"/>
  <c r="U896" s="1"/>
  <c r="K896"/>
  <c r="L896"/>
  <c r="M896"/>
  <c r="N896"/>
  <c r="P896"/>
  <c r="Q896"/>
  <c r="R896"/>
  <c r="S896"/>
  <c r="T896"/>
  <c r="B897"/>
  <c r="C897"/>
  <c r="E897"/>
  <c r="F897"/>
  <c r="G897"/>
  <c r="H897"/>
  <c r="I897"/>
  <c r="J897"/>
  <c r="O897" s="1"/>
  <c r="U897" s="1"/>
  <c r="K897"/>
  <c r="L897"/>
  <c r="M897"/>
  <c r="N897"/>
  <c r="P897"/>
  <c r="Q897"/>
  <c r="R897"/>
  <c r="S897"/>
  <c r="T897"/>
  <c r="B898"/>
  <c r="C898"/>
  <c r="E898"/>
  <c r="F898"/>
  <c r="G898"/>
  <c r="H898"/>
  <c r="I898"/>
  <c r="J898"/>
  <c r="O898" s="1"/>
  <c r="U898" s="1"/>
  <c r="K898"/>
  <c r="L898"/>
  <c r="M898"/>
  <c r="N898"/>
  <c r="P898"/>
  <c r="Q898"/>
  <c r="R898"/>
  <c r="S898"/>
  <c r="T898"/>
  <c r="B899"/>
  <c r="C899"/>
  <c r="E899"/>
  <c r="F899"/>
  <c r="G899"/>
  <c r="H899"/>
  <c r="I899"/>
  <c r="J899"/>
  <c r="O899" s="1"/>
  <c r="U899" s="1"/>
  <c r="K899"/>
  <c r="L899"/>
  <c r="M899"/>
  <c r="N899"/>
  <c r="P899"/>
  <c r="Q899"/>
  <c r="R899"/>
  <c r="S899"/>
  <c r="T899"/>
  <c r="B900"/>
  <c r="C900"/>
  <c r="E900"/>
  <c r="F900"/>
  <c r="G900"/>
  <c r="H900"/>
  <c r="I900"/>
  <c r="J900"/>
  <c r="K900"/>
  <c r="L900"/>
  <c r="M900"/>
  <c r="N900"/>
  <c r="O900"/>
  <c r="U900" s="1"/>
  <c r="P900"/>
  <c r="Q900"/>
  <c r="R900"/>
  <c r="S900"/>
  <c r="T900"/>
  <c r="B901"/>
  <c r="C901"/>
  <c r="E901"/>
  <c r="F901"/>
  <c r="G901"/>
  <c r="H901"/>
  <c r="I901"/>
  <c r="J901"/>
  <c r="O901" s="1"/>
  <c r="U901" s="1"/>
  <c r="K901"/>
  <c r="L901"/>
  <c r="M901"/>
  <c r="N901"/>
  <c r="P901"/>
  <c r="Q901"/>
  <c r="R901"/>
  <c r="S901"/>
  <c r="T901"/>
  <c r="B902"/>
  <c r="C902"/>
  <c r="E902"/>
  <c r="F902"/>
  <c r="G902"/>
  <c r="H902"/>
  <c r="I902"/>
  <c r="J902"/>
  <c r="K902"/>
  <c r="L902"/>
  <c r="M902"/>
  <c r="N902"/>
  <c r="O902"/>
  <c r="U902" s="1"/>
  <c r="P902"/>
  <c r="Q902"/>
  <c r="R902"/>
  <c r="S902"/>
  <c r="T902"/>
  <c r="B903"/>
  <c r="C903"/>
  <c r="E903"/>
  <c r="F903"/>
  <c r="G903"/>
  <c r="H903"/>
  <c r="I903"/>
  <c r="J903"/>
  <c r="O903" s="1"/>
  <c r="U903" s="1"/>
  <c r="K903"/>
  <c r="L903"/>
  <c r="M903"/>
  <c r="N903"/>
  <c r="P903"/>
  <c r="Q903"/>
  <c r="R903"/>
  <c r="S903"/>
  <c r="T903"/>
  <c r="B904"/>
  <c r="C904"/>
  <c r="E904"/>
  <c r="F904"/>
  <c r="G904"/>
  <c r="H904"/>
  <c r="I904"/>
  <c r="J904"/>
  <c r="O904" s="1"/>
  <c r="U904" s="1"/>
  <c r="K904"/>
  <c r="L904"/>
  <c r="M904"/>
  <c r="N904"/>
  <c r="P904"/>
  <c r="Q904"/>
  <c r="R904"/>
  <c r="S904"/>
  <c r="T904"/>
  <c r="B905"/>
  <c r="C905"/>
  <c r="E905"/>
  <c r="F905"/>
  <c r="G905"/>
  <c r="H905"/>
  <c r="I905"/>
  <c r="J905"/>
  <c r="O905" s="1"/>
  <c r="U905" s="1"/>
  <c r="K905"/>
  <c r="L905"/>
  <c r="M905"/>
  <c r="N905"/>
  <c r="P905"/>
  <c r="Q905"/>
  <c r="R905"/>
  <c r="S905"/>
  <c r="T905"/>
  <c r="B906"/>
  <c r="C906"/>
  <c r="E906"/>
  <c r="F906"/>
  <c r="G906"/>
  <c r="H906"/>
  <c r="I906"/>
  <c r="J906"/>
  <c r="O906" s="1"/>
  <c r="U906" s="1"/>
  <c r="K906"/>
  <c r="L906"/>
  <c r="M906"/>
  <c r="N906"/>
  <c r="P906"/>
  <c r="Q906"/>
  <c r="R906"/>
  <c r="S906"/>
  <c r="T906"/>
  <c r="B907"/>
  <c r="C907"/>
  <c r="E907"/>
  <c r="F907"/>
  <c r="G907"/>
  <c r="H907"/>
  <c r="I907"/>
  <c r="J907"/>
  <c r="O907" s="1"/>
  <c r="U907" s="1"/>
  <c r="K907"/>
  <c r="L907"/>
  <c r="M907"/>
  <c r="N907"/>
  <c r="P907"/>
  <c r="Q907"/>
  <c r="R907"/>
  <c r="S907"/>
  <c r="T907"/>
  <c r="B908"/>
  <c r="C908"/>
  <c r="E908"/>
  <c r="F908"/>
  <c r="G908"/>
  <c r="H908"/>
  <c r="I908"/>
  <c r="J908"/>
  <c r="K908"/>
  <c r="L908"/>
  <c r="M908"/>
  <c r="N908"/>
  <c r="O908"/>
  <c r="U908" s="1"/>
  <c r="P908"/>
  <c r="Q908"/>
  <c r="R908"/>
  <c r="S908"/>
  <c r="T908"/>
  <c r="B909"/>
  <c r="C909"/>
  <c r="E909"/>
  <c r="F909"/>
  <c r="G909"/>
  <c r="H909"/>
  <c r="I909"/>
  <c r="J909"/>
  <c r="O909" s="1"/>
  <c r="U909" s="1"/>
  <c r="K909"/>
  <c r="L909"/>
  <c r="M909"/>
  <c r="N909"/>
  <c r="P909"/>
  <c r="Q909"/>
  <c r="R909"/>
  <c r="S909"/>
  <c r="T909"/>
  <c r="B910"/>
  <c r="C910"/>
  <c r="E910"/>
  <c r="F910"/>
  <c r="G910"/>
  <c r="H910"/>
  <c r="I910"/>
  <c r="J910"/>
  <c r="K910"/>
  <c r="L910"/>
  <c r="M910"/>
  <c r="N910"/>
  <c r="O910"/>
  <c r="U910" s="1"/>
  <c r="P910"/>
  <c r="Q910"/>
  <c r="R910"/>
  <c r="S910"/>
  <c r="T910"/>
  <c r="B911"/>
  <c r="C911"/>
  <c r="E911"/>
  <c r="F911"/>
  <c r="G911"/>
  <c r="H911"/>
  <c r="I911"/>
  <c r="J911"/>
  <c r="O911" s="1"/>
  <c r="U911" s="1"/>
  <c r="K911"/>
  <c r="L911"/>
  <c r="M911"/>
  <c r="N911"/>
  <c r="P911"/>
  <c r="Q911"/>
  <c r="R911"/>
  <c r="S911"/>
  <c r="T911"/>
  <c r="B912"/>
  <c r="C912"/>
  <c r="E912"/>
  <c r="F912"/>
  <c r="G912"/>
  <c r="H912"/>
  <c r="I912"/>
  <c r="J912"/>
  <c r="O912" s="1"/>
  <c r="U912" s="1"/>
  <c r="K912"/>
  <c r="L912"/>
  <c r="M912"/>
  <c r="N912"/>
  <c r="P912"/>
  <c r="Q912"/>
  <c r="R912"/>
  <c r="S912"/>
  <c r="T912"/>
  <c r="B913"/>
  <c r="C913"/>
  <c r="E913"/>
  <c r="F913"/>
  <c r="G913"/>
  <c r="H913"/>
  <c r="I913"/>
  <c r="J913"/>
  <c r="O913" s="1"/>
  <c r="U913" s="1"/>
  <c r="K913"/>
  <c r="L913"/>
  <c r="M913"/>
  <c r="N913"/>
  <c r="P913"/>
  <c r="Q913"/>
  <c r="R913"/>
  <c r="S913"/>
  <c r="T913"/>
  <c r="B914"/>
  <c r="C914"/>
  <c r="E914"/>
  <c r="F914"/>
  <c r="G914"/>
  <c r="H914"/>
  <c r="I914"/>
  <c r="J914"/>
  <c r="O914" s="1"/>
  <c r="U914" s="1"/>
  <c r="K914"/>
  <c r="L914"/>
  <c r="M914"/>
  <c r="N914"/>
  <c r="P914"/>
  <c r="Q914"/>
  <c r="R914"/>
  <c r="S914"/>
  <c r="T914"/>
  <c r="B915"/>
  <c r="C915"/>
  <c r="E915"/>
  <c r="F915"/>
  <c r="G915"/>
  <c r="H915"/>
  <c r="I915"/>
  <c r="J915"/>
  <c r="O915" s="1"/>
  <c r="U915" s="1"/>
  <c r="K915"/>
  <c r="L915"/>
  <c r="M915"/>
  <c r="N915"/>
  <c r="P915"/>
  <c r="Q915"/>
  <c r="R915"/>
  <c r="S915"/>
  <c r="T915"/>
  <c r="B916"/>
  <c r="C916"/>
  <c r="E916"/>
  <c r="F916"/>
  <c r="G916"/>
  <c r="H916"/>
  <c r="I916"/>
  <c r="J916"/>
  <c r="K916"/>
  <c r="L916"/>
  <c r="M916"/>
  <c r="N916"/>
  <c r="O916"/>
  <c r="U916" s="1"/>
  <c r="P916"/>
  <c r="Q916"/>
  <c r="R916"/>
  <c r="S916"/>
  <c r="T916"/>
  <c r="B917"/>
  <c r="C917"/>
  <c r="E917"/>
  <c r="F917"/>
  <c r="G917"/>
  <c r="H917"/>
  <c r="I917"/>
  <c r="J917"/>
  <c r="O917" s="1"/>
  <c r="U917" s="1"/>
  <c r="K917"/>
  <c r="L917"/>
  <c r="M917"/>
  <c r="N917"/>
  <c r="P917"/>
  <c r="Q917"/>
  <c r="R917"/>
  <c r="S917"/>
  <c r="T917"/>
  <c r="B918"/>
  <c r="C918"/>
  <c r="E918"/>
  <c r="F918"/>
  <c r="G918"/>
  <c r="H918"/>
  <c r="I918"/>
  <c r="J918"/>
  <c r="K918"/>
  <c r="L918"/>
  <c r="M918"/>
  <c r="N918"/>
  <c r="O918"/>
  <c r="U918" s="1"/>
  <c r="P918"/>
  <c r="Q918"/>
  <c r="R918"/>
  <c r="S918"/>
  <c r="T918"/>
  <c r="B919"/>
  <c r="C919"/>
  <c r="E919"/>
  <c r="F919"/>
  <c r="G919"/>
  <c r="H919"/>
  <c r="I919"/>
  <c r="J919"/>
  <c r="O919" s="1"/>
  <c r="U919" s="1"/>
  <c r="K919"/>
  <c r="L919"/>
  <c r="M919"/>
  <c r="N919"/>
  <c r="P919"/>
  <c r="Q919"/>
  <c r="R919"/>
  <c r="S919"/>
  <c r="T919"/>
  <c r="B920"/>
  <c r="C920"/>
  <c r="E920"/>
  <c r="F920"/>
  <c r="G920"/>
  <c r="H920"/>
  <c r="I920"/>
  <c r="J920"/>
  <c r="O920" s="1"/>
  <c r="U920" s="1"/>
  <c r="K920"/>
  <c r="L920"/>
  <c r="M920"/>
  <c r="N920"/>
  <c r="P920"/>
  <c r="Q920"/>
  <c r="R920"/>
  <c r="S920"/>
  <c r="T920"/>
  <c r="B921"/>
  <c r="C921"/>
  <c r="E921"/>
  <c r="F921"/>
  <c r="G921"/>
  <c r="H921"/>
  <c r="I921"/>
  <c r="J921"/>
  <c r="O921" s="1"/>
  <c r="U921" s="1"/>
  <c r="K921"/>
  <c r="L921"/>
  <c r="M921"/>
  <c r="N921"/>
  <c r="P921"/>
  <c r="Q921"/>
  <c r="R921"/>
  <c r="S921"/>
  <c r="T921"/>
  <c r="B922"/>
  <c r="C922"/>
  <c r="E922"/>
  <c r="F922"/>
  <c r="G922"/>
  <c r="H922"/>
  <c r="I922"/>
  <c r="J922"/>
  <c r="O922" s="1"/>
  <c r="U922" s="1"/>
  <c r="K922"/>
  <c r="L922"/>
  <c r="M922"/>
  <c r="N922"/>
  <c r="P922"/>
  <c r="Q922"/>
  <c r="R922"/>
  <c r="S922"/>
  <c r="T922"/>
  <c r="B923"/>
  <c r="C923"/>
  <c r="E923"/>
  <c r="F923"/>
  <c r="G923"/>
  <c r="H923"/>
  <c r="I923"/>
  <c r="J923"/>
  <c r="O923" s="1"/>
  <c r="U923" s="1"/>
  <c r="K923"/>
  <c r="L923"/>
  <c r="M923"/>
  <c r="N923"/>
  <c r="P923"/>
  <c r="Q923"/>
  <c r="R923"/>
  <c r="S923"/>
  <c r="T923"/>
  <c r="B924"/>
  <c r="C924"/>
  <c r="E924"/>
  <c r="F924"/>
  <c r="G924"/>
  <c r="H924"/>
  <c r="I924"/>
  <c r="J924"/>
  <c r="K924"/>
  <c r="L924"/>
  <c r="M924"/>
  <c r="N924"/>
  <c r="O924"/>
  <c r="U924" s="1"/>
  <c r="P924"/>
  <c r="Q924"/>
  <c r="R924"/>
  <c r="S924"/>
  <c r="T924"/>
  <c r="B925"/>
  <c r="C925"/>
  <c r="E925"/>
  <c r="F925"/>
  <c r="G925"/>
  <c r="H925"/>
  <c r="I925"/>
  <c r="J925"/>
  <c r="O925" s="1"/>
  <c r="U925" s="1"/>
  <c r="K925"/>
  <c r="L925"/>
  <c r="M925"/>
  <c r="N925"/>
  <c r="P925"/>
  <c r="Q925"/>
  <c r="R925"/>
  <c r="S925"/>
  <c r="T925"/>
  <c r="B926"/>
  <c r="C926"/>
  <c r="E926"/>
  <c r="F926"/>
  <c r="G926"/>
  <c r="H926"/>
  <c r="I926"/>
  <c r="J926"/>
  <c r="K926"/>
  <c r="L926"/>
  <c r="M926"/>
  <c r="N926"/>
  <c r="O926"/>
  <c r="U926" s="1"/>
  <c r="P926"/>
  <c r="Q926"/>
  <c r="R926"/>
  <c r="S926"/>
  <c r="T926"/>
  <c r="B927"/>
  <c r="C927"/>
  <c r="E927"/>
  <c r="F927"/>
  <c r="G927"/>
  <c r="H927"/>
  <c r="I927"/>
  <c r="J927"/>
  <c r="O927" s="1"/>
  <c r="U927" s="1"/>
  <c r="K927"/>
  <c r="L927"/>
  <c r="M927"/>
  <c r="N927"/>
  <c r="P927"/>
  <c r="Q927"/>
  <c r="R927"/>
  <c r="S927"/>
  <c r="T927"/>
  <c r="B928"/>
  <c r="C928"/>
  <c r="E928"/>
  <c r="F928"/>
  <c r="G928"/>
  <c r="H928"/>
  <c r="I928"/>
  <c r="J928"/>
  <c r="O928" s="1"/>
  <c r="U928" s="1"/>
  <c r="K928"/>
  <c r="L928"/>
  <c r="M928"/>
  <c r="N928"/>
  <c r="P928"/>
  <c r="Q928"/>
  <c r="R928"/>
  <c r="S928"/>
  <c r="T928"/>
  <c r="B929"/>
  <c r="C929"/>
  <c r="E929"/>
  <c r="F929"/>
  <c r="G929"/>
  <c r="H929"/>
  <c r="I929"/>
  <c r="J929"/>
  <c r="O929" s="1"/>
  <c r="U929" s="1"/>
  <c r="K929"/>
  <c r="L929"/>
  <c r="M929"/>
  <c r="N929"/>
  <c r="P929"/>
  <c r="Q929"/>
  <c r="R929"/>
  <c r="S929"/>
  <c r="T929"/>
  <c r="B930"/>
  <c r="C930"/>
  <c r="E930"/>
  <c r="F930"/>
  <c r="G930"/>
  <c r="H930"/>
  <c r="I930"/>
  <c r="J930"/>
  <c r="O930" s="1"/>
  <c r="U930" s="1"/>
  <c r="K930"/>
  <c r="L930"/>
  <c r="M930"/>
  <c r="N930"/>
  <c r="P930"/>
  <c r="Q930"/>
  <c r="R930"/>
  <c r="S930"/>
  <c r="T930"/>
  <c r="B931"/>
  <c r="C931"/>
  <c r="E931"/>
  <c r="F931"/>
  <c r="G931"/>
  <c r="H931"/>
  <c r="I931"/>
  <c r="J931"/>
  <c r="O931" s="1"/>
  <c r="U931" s="1"/>
  <c r="K931"/>
  <c r="L931"/>
  <c r="M931"/>
  <c r="N931"/>
  <c r="P931"/>
  <c r="Q931"/>
  <c r="R931"/>
  <c r="S931"/>
  <c r="T931"/>
  <c r="B932"/>
  <c r="C932"/>
  <c r="E932"/>
  <c r="F932"/>
  <c r="G932"/>
  <c r="H932"/>
  <c r="I932"/>
  <c r="J932"/>
  <c r="K932"/>
  <c r="L932"/>
  <c r="M932"/>
  <c r="N932"/>
  <c r="O932"/>
  <c r="U932" s="1"/>
  <c r="P932"/>
  <c r="Q932"/>
  <c r="R932"/>
  <c r="S932"/>
  <c r="T932"/>
  <c r="B933"/>
  <c r="C933"/>
  <c r="E933"/>
  <c r="F933"/>
  <c r="G933"/>
  <c r="H933"/>
  <c r="I933"/>
  <c r="J933"/>
  <c r="O933" s="1"/>
  <c r="U933" s="1"/>
  <c r="K933"/>
  <c r="L933"/>
  <c r="M933"/>
  <c r="N933"/>
  <c r="P933"/>
  <c r="Q933"/>
  <c r="R933"/>
  <c r="S933"/>
  <c r="T933"/>
  <c r="B934"/>
  <c r="C934"/>
  <c r="E934"/>
  <c r="F934"/>
  <c r="G934"/>
  <c r="H934"/>
  <c r="I934"/>
  <c r="J934"/>
  <c r="K934"/>
  <c r="L934"/>
  <c r="M934"/>
  <c r="N934"/>
  <c r="O934"/>
  <c r="U934" s="1"/>
  <c r="P934"/>
  <c r="Q934"/>
  <c r="R934"/>
  <c r="S934"/>
  <c r="T934"/>
  <c r="B935"/>
  <c r="C935"/>
  <c r="E935"/>
  <c r="F935"/>
  <c r="G935"/>
  <c r="H935"/>
  <c r="I935"/>
  <c r="J935"/>
  <c r="O935" s="1"/>
  <c r="U935" s="1"/>
  <c r="K935"/>
  <c r="L935"/>
  <c r="M935"/>
  <c r="N935"/>
  <c r="P935"/>
  <c r="Q935"/>
  <c r="R935"/>
  <c r="S935"/>
  <c r="T935"/>
  <c r="B936"/>
  <c r="C936"/>
  <c r="E936"/>
  <c r="F936"/>
  <c r="G936"/>
  <c r="H936"/>
  <c r="I936"/>
  <c r="J936"/>
  <c r="O936" s="1"/>
  <c r="U936" s="1"/>
  <c r="K936"/>
  <c r="L936"/>
  <c r="M936"/>
  <c r="N936"/>
  <c r="P936"/>
  <c r="Q936"/>
  <c r="R936"/>
  <c r="S936"/>
  <c r="T936"/>
  <c r="B937"/>
  <c r="C937"/>
  <c r="E937"/>
  <c r="F937"/>
  <c r="G937"/>
  <c r="H937"/>
  <c r="I937"/>
  <c r="J937"/>
  <c r="O937" s="1"/>
  <c r="U937" s="1"/>
  <c r="K937"/>
  <c r="L937"/>
  <c r="M937"/>
  <c r="N937"/>
  <c r="P937"/>
  <c r="Q937"/>
  <c r="R937"/>
  <c r="S937"/>
  <c r="T937"/>
  <c r="B938"/>
  <c r="C938"/>
  <c r="E938"/>
  <c r="F938"/>
  <c r="G938"/>
  <c r="H938"/>
  <c r="I938"/>
  <c r="J938"/>
  <c r="O938" s="1"/>
  <c r="U938" s="1"/>
  <c r="K938"/>
  <c r="L938"/>
  <c r="M938"/>
  <c r="N938"/>
  <c r="P938"/>
  <c r="Q938"/>
  <c r="R938"/>
  <c r="S938"/>
  <c r="T938"/>
  <c r="B939"/>
  <c r="C939"/>
  <c r="E939"/>
  <c r="F939"/>
  <c r="G939"/>
  <c r="H939"/>
  <c r="I939"/>
  <c r="J939"/>
  <c r="O939" s="1"/>
  <c r="U939" s="1"/>
  <c r="K939"/>
  <c r="L939"/>
  <c r="M939"/>
  <c r="N939"/>
  <c r="P939"/>
  <c r="Q939"/>
  <c r="R939"/>
  <c r="S939"/>
  <c r="T939"/>
  <c r="B940"/>
  <c r="C940"/>
  <c r="E940"/>
  <c r="F940"/>
  <c r="G940"/>
  <c r="H940"/>
  <c r="I940"/>
  <c r="J940"/>
  <c r="K940"/>
  <c r="L940"/>
  <c r="M940"/>
  <c r="N940"/>
  <c r="O940"/>
  <c r="U940" s="1"/>
  <c r="P940"/>
  <c r="Q940"/>
  <c r="R940"/>
  <c r="S940"/>
  <c r="T940"/>
  <c r="B941"/>
  <c r="C941"/>
  <c r="E941"/>
  <c r="F941"/>
  <c r="G941"/>
  <c r="H941"/>
  <c r="I941"/>
  <c r="J941"/>
  <c r="O941" s="1"/>
  <c r="U941" s="1"/>
  <c r="K941"/>
  <c r="L941"/>
  <c r="M941"/>
  <c r="N941"/>
  <c r="P941"/>
  <c r="Q941"/>
  <c r="R941"/>
  <c r="S941"/>
  <c r="T941"/>
  <c r="B942"/>
  <c r="C942"/>
  <c r="E942"/>
  <c r="F942"/>
  <c r="G942"/>
  <c r="H942"/>
  <c r="I942"/>
  <c r="J942"/>
  <c r="K942"/>
  <c r="L942"/>
  <c r="M942"/>
  <c r="N942"/>
  <c r="O942"/>
  <c r="U942" s="1"/>
  <c r="P942"/>
  <c r="Q942"/>
  <c r="R942"/>
  <c r="S942"/>
  <c r="T942"/>
  <c r="B943"/>
  <c r="C943"/>
  <c r="E943"/>
  <c r="F943"/>
  <c r="G943"/>
  <c r="H943"/>
  <c r="I943"/>
  <c r="J943"/>
  <c r="O943" s="1"/>
  <c r="U943" s="1"/>
  <c r="K943"/>
  <c r="L943"/>
  <c r="M943"/>
  <c r="N943"/>
  <c r="P943"/>
  <c r="Q943"/>
  <c r="R943"/>
  <c r="S943"/>
  <c r="T943"/>
  <c r="B944"/>
  <c r="C944"/>
  <c r="E944"/>
  <c r="F944"/>
  <c r="G944"/>
  <c r="H944"/>
  <c r="I944"/>
  <c r="J944"/>
  <c r="O944" s="1"/>
  <c r="U944" s="1"/>
  <c r="K944"/>
  <c r="L944"/>
  <c r="M944"/>
  <c r="N944"/>
  <c r="P944"/>
  <c r="Q944"/>
  <c r="R944"/>
  <c r="S944"/>
  <c r="T944"/>
  <c r="B945"/>
  <c r="C945"/>
  <c r="E945"/>
  <c r="F945"/>
  <c r="G945"/>
  <c r="H945"/>
  <c r="I945"/>
  <c r="J945"/>
  <c r="O945" s="1"/>
  <c r="U945" s="1"/>
  <c r="K945"/>
  <c r="L945"/>
  <c r="M945"/>
  <c r="N945"/>
  <c r="P945"/>
  <c r="Q945"/>
  <c r="R945"/>
  <c r="S945"/>
  <c r="T945"/>
  <c r="B946"/>
  <c r="C946"/>
  <c r="E946"/>
  <c r="F946"/>
  <c r="G946"/>
  <c r="H946"/>
  <c r="I946"/>
  <c r="J946"/>
  <c r="O946" s="1"/>
  <c r="U946" s="1"/>
  <c r="K946"/>
  <c r="L946"/>
  <c r="M946"/>
  <c r="N946"/>
  <c r="P946"/>
  <c r="Q946"/>
  <c r="R946"/>
  <c r="S946"/>
  <c r="T946"/>
  <c r="B947"/>
  <c r="C947"/>
  <c r="E947"/>
  <c r="F947"/>
  <c r="G947"/>
  <c r="H947"/>
  <c r="I947"/>
  <c r="J947"/>
  <c r="O947" s="1"/>
  <c r="U947" s="1"/>
  <c r="K947"/>
  <c r="L947"/>
  <c r="M947"/>
  <c r="N947"/>
  <c r="P947"/>
  <c r="Q947"/>
  <c r="R947"/>
  <c r="S947"/>
  <c r="T947"/>
  <c r="B948"/>
  <c r="C948"/>
  <c r="E948"/>
  <c r="F948"/>
  <c r="G948"/>
  <c r="H948"/>
  <c r="I948"/>
  <c r="J948"/>
  <c r="K948"/>
  <c r="L948"/>
  <c r="M948"/>
  <c r="N948"/>
  <c r="O948"/>
  <c r="U948" s="1"/>
  <c r="P948"/>
  <c r="Q948"/>
  <c r="R948"/>
  <c r="S948"/>
  <c r="T948"/>
  <c r="B949"/>
  <c r="C949"/>
  <c r="E949"/>
  <c r="F949"/>
  <c r="G949"/>
  <c r="H949"/>
  <c r="I949"/>
  <c r="J949"/>
  <c r="O949" s="1"/>
  <c r="U949" s="1"/>
  <c r="K949"/>
  <c r="L949"/>
  <c r="M949"/>
  <c r="N949"/>
  <c r="P949"/>
  <c r="Q949"/>
  <c r="R949"/>
  <c r="S949"/>
  <c r="T949"/>
  <c r="B950"/>
  <c r="C950"/>
  <c r="E950"/>
  <c r="F950"/>
  <c r="G950"/>
  <c r="H950"/>
  <c r="I950"/>
  <c r="J950"/>
  <c r="K950"/>
  <c r="L950"/>
  <c r="M950"/>
  <c r="N950"/>
  <c r="O950"/>
  <c r="U950" s="1"/>
  <c r="P950"/>
  <c r="Q950"/>
  <c r="R950"/>
  <c r="S950"/>
  <c r="T950"/>
  <c r="B951"/>
  <c r="C951"/>
  <c r="E951"/>
  <c r="F951"/>
  <c r="G951"/>
  <c r="H951"/>
  <c r="I951"/>
  <c r="J951"/>
  <c r="O951" s="1"/>
  <c r="U951" s="1"/>
  <c r="K951"/>
  <c r="L951"/>
  <c r="M951"/>
  <c r="N951"/>
  <c r="P951"/>
  <c r="Q951"/>
  <c r="R951"/>
  <c r="S951"/>
  <c r="T951"/>
  <c r="B952"/>
  <c r="C952"/>
  <c r="E952"/>
  <c r="F952"/>
  <c r="G952"/>
  <c r="H952"/>
  <c r="I952"/>
  <c r="J952"/>
  <c r="O952" s="1"/>
  <c r="U952" s="1"/>
  <c r="K952"/>
  <c r="L952"/>
  <c r="M952"/>
  <c r="N952"/>
  <c r="P952"/>
  <c r="Q952"/>
  <c r="R952"/>
  <c r="S952"/>
  <c r="T952"/>
  <c r="B953"/>
  <c r="C953"/>
  <c r="E953"/>
  <c r="F953"/>
  <c r="G953"/>
  <c r="H953"/>
  <c r="I953"/>
  <c r="J953"/>
  <c r="O953" s="1"/>
  <c r="U953" s="1"/>
  <c r="K953"/>
  <c r="L953"/>
  <c r="M953"/>
  <c r="N953"/>
  <c r="P953"/>
  <c r="Q953"/>
  <c r="R953"/>
  <c r="S953"/>
  <c r="T953"/>
  <c r="B954"/>
  <c r="C954"/>
  <c r="E954"/>
  <c r="F954"/>
  <c r="G954"/>
  <c r="H954"/>
  <c r="I954"/>
  <c r="J954"/>
  <c r="O954" s="1"/>
  <c r="U954" s="1"/>
  <c r="K954"/>
  <c r="L954"/>
  <c r="M954"/>
  <c r="N954"/>
  <c r="P954"/>
  <c r="Q954"/>
  <c r="R954"/>
  <c r="S954"/>
  <c r="T954"/>
  <c r="B955"/>
  <c r="C955"/>
  <c r="E955"/>
  <c r="F955"/>
  <c r="G955"/>
  <c r="H955"/>
  <c r="I955"/>
  <c r="J955"/>
  <c r="O955" s="1"/>
  <c r="U955" s="1"/>
  <c r="K955"/>
  <c r="L955"/>
  <c r="M955"/>
  <c r="N955"/>
  <c r="P955"/>
  <c r="Q955"/>
  <c r="R955"/>
  <c r="S955"/>
  <c r="T955"/>
  <c r="B956"/>
  <c r="C956"/>
  <c r="E956"/>
  <c r="F956"/>
  <c r="G956"/>
  <c r="H956"/>
  <c r="I956"/>
  <c r="J956"/>
  <c r="K956"/>
  <c r="L956"/>
  <c r="M956"/>
  <c r="N956"/>
  <c r="O956"/>
  <c r="U956" s="1"/>
  <c r="P956"/>
  <c r="Q956"/>
  <c r="R956"/>
  <c r="S956"/>
  <c r="T956"/>
  <c r="B957"/>
  <c r="C957"/>
  <c r="E957"/>
  <c r="F957"/>
  <c r="G957"/>
  <c r="H957"/>
  <c r="I957"/>
  <c r="J957"/>
  <c r="O957" s="1"/>
  <c r="U957" s="1"/>
  <c r="K957"/>
  <c r="L957"/>
  <c r="M957"/>
  <c r="N957"/>
  <c r="P957"/>
  <c r="Q957"/>
  <c r="R957"/>
  <c r="S957"/>
  <c r="T957"/>
  <c r="B958"/>
  <c r="C958"/>
  <c r="E958"/>
  <c r="F958"/>
  <c r="G958"/>
  <c r="H958"/>
  <c r="I958"/>
  <c r="J958"/>
  <c r="K958"/>
  <c r="L958"/>
  <c r="M958"/>
  <c r="N958"/>
  <c r="O958"/>
  <c r="U958" s="1"/>
  <c r="P958"/>
  <c r="Q958"/>
  <c r="R958"/>
  <c r="S958"/>
  <c r="T958"/>
  <c r="B959"/>
  <c r="C959"/>
  <c r="E959"/>
  <c r="F959"/>
  <c r="G959"/>
  <c r="H959"/>
  <c r="I959"/>
  <c r="J959"/>
  <c r="O959" s="1"/>
  <c r="U959" s="1"/>
  <c r="K959"/>
  <c r="L959"/>
  <c r="M959"/>
  <c r="N959"/>
  <c r="P959"/>
  <c r="Q959"/>
  <c r="R959"/>
  <c r="S959"/>
  <c r="T959"/>
  <c r="B960"/>
  <c r="C960"/>
  <c r="E960"/>
  <c r="F960"/>
  <c r="G960"/>
  <c r="H960"/>
  <c r="I960"/>
  <c r="J960"/>
  <c r="O960" s="1"/>
  <c r="U960" s="1"/>
  <c r="K960"/>
  <c r="L960"/>
  <c r="M960"/>
  <c r="N960"/>
  <c r="P960"/>
  <c r="Q960"/>
  <c r="R960"/>
  <c r="S960"/>
  <c r="T960"/>
  <c r="B961"/>
  <c r="C961"/>
  <c r="E961"/>
  <c r="F961"/>
  <c r="G961"/>
  <c r="H961"/>
  <c r="I961"/>
  <c r="J961"/>
  <c r="O961" s="1"/>
  <c r="U961" s="1"/>
  <c r="K961"/>
  <c r="L961"/>
  <c r="M961"/>
  <c r="N961"/>
  <c r="P961"/>
  <c r="Q961"/>
  <c r="R961"/>
  <c r="S961"/>
  <c r="T961"/>
  <c r="B962"/>
  <c r="C962"/>
  <c r="E962"/>
  <c r="F962"/>
  <c r="G962"/>
  <c r="H962"/>
  <c r="I962"/>
  <c r="J962"/>
  <c r="O962" s="1"/>
  <c r="U962" s="1"/>
  <c r="K962"/>
  <c r="L962"/>
  <c r="M962"/>
  <c r="N962"/>
  <c r="P962"/>
  <c r="Q962"/>
  <c r="R962"/>
  <c r="S962"/>
  <c r="T962"/>
  <c r="B963"/>
  <c r="C963"/>
  <c r="E963"/>
  <c r="F963"/>
  <c r="G963"/>
  <c r="H963"/>
  <c r="I963"/>
  <c r="J963"/>
  <c r="O963" s="1"/>
  <c r="U963" s="1"/>
  <c r="K963"/>
  <c r="L963"/>
  <c r="M963"/>
  <c r="N963"/>
  <c r="P963"/>
  <c r="Q963"/>
  <c r="R963"/>
  <c r="S963"/>
  <c r="T963"/>
  <c r="B964"/>
  <c r="C964"/>
  <c r="E964"/>
  <c r="F964"/>
  <c r="G964"/>
  <c r="H964"/>
  <c r="I964"/>
  <c r="J964"/>
  <c r="K964"/>
  <c r="L964"/>
  <c r="M964"/>
  <c r="N964"/>
  <c r="O964"/>
  <c r="U964" s="1"/>
  <c r="P964"/>
  <c r="Q964"/>
  <c r="R964"/>
  <c r="S964"/>
  <c r="T964"/>
  <c r="B965"/>
  <c r="C965"/>
  <c r="E965"/>
  <c r="F965"/>
  <c r="G965"/>
  <c r="H965"/>
  <c r="I965"/>
  <c r="J965"/>
  <c r="O965" s="1"/>
  <c r="U965" s="1"/>
  <c r="K965"/>
  <c r="L965"/>
  <c r="M965"/>
  <c r="N965"/>
  <c r="P965"/>
  <c r="Q965"/>
  <c r="R965"/>
  <c r="S965"/>
  <c r="T965"/>
  <c r="B966"/>
  <c r="C966"/>
  <c r="E966"/>
  <c r="F966"/>
  <c r="G966"/>
  <c r="H966"/>
  <c r="I966"/>
  <c r="J966"/>
  <c r="K966"/>
  <c r="L966"/>
  <c r="M966"/>
  <c r="N966"/>
  <c r="O966"/>
  <c r="U966" s="1"/>
  <c r="P966"/>
  <c r="Q966"/>
  <c r="R966"/>
  <c r="S966"/>
  <c r="T966"/>
  <c r="B967"/>
  <c r="C967"/>
  <c r="E967"/>
  <c r="F967"/>
  <c r="G967"/>
  <c r="H967"/>
  <c r="I967"/>
  <c r="J967"/>
  <c r="O967" s="1"/>
  <c r="U967" s="1"/>
  <c r="K967"/>
  <c r="L967"/>
  <c r="M967"/>
  <c r="N967"/>
  <c r="P967"/>
  <c r="Q967"/>
  <c r="R967"/>
  <c r="S967"/>
  <c r="T967"/>
  <c r="B968"/>
  <c r="C968"/>
  <c r="E968"/>
  <c r="F968"/>
  <c r="G968"/>
  <c r="H968"/>
  <c r="I968"/>
  <c r="J968"/>
  <c r="O968" s="1"/>
  <c r="U968" s="1"/>
  <c r="K968"/>
  <c r="L968"/>
  <c r="M968"/>
  <c r="N968"/>
  <c r="P968"/>
  <c r="Q968"/>
  <c r="R968"/>
  <c r="S968"/>
  <c r="T968"/>
  <c r="B969"/>
  <c r="C969"/>
  <c r="E969"/>
  <c r="F969"/>
  <c r="G969"/>
  <c r="H969"/>
  <c r="I969"/>
  <c r="J969"/>
  <c r="O969" s="1"/>
  <c r="U969" s="1"/>
  <c r="K969"/>
  <c r="L969"/>
  <c r="M969"/>
  <c r="N969"/>
  <c r="P969"/>
  <c r="Q969"/>
  <c r="R969"/>
  <c r="S969"/>
  <c r="T969"/>
  <c r="B970"/>
  <c r="C970"/>
  <c r="E970"/>
  <c r="F970"/>
  <c r="G970"/>
  <c r="H970"/>
  <c r="I970"/>
  <c r="J970"/>
  <c r="O970" s="1"/>
  <c r="U970" s="1"/>
  <c r="K970"/>
  <c r="L970"/>
  <c r="M970"/>
  <c r="N970"/>
  <c r="P970"/>
  <c r="Q970"/>
  <c r="R970"/>
  <c r="S970"/>
  <c r="T970"/>
  <c r="B971"/>
  <c r="C971"/>
  <c r="E971"/>
  <c r="F971"/>
  <c r="G971"/>
  <c r="H971"/>
  <c r="I971"/>
  <c r="J971"/>
  <c r="O971" s="1"/>
  <c r="U971" s="1"/>
  <c r="K971"/>
  <c r="L971"/>
  <c r="M971"/>
  <c r="N971"/>
  <c r="P971"/>
  <c r="Q971"/>
  <c r="R971"/>
  <c r="S971"/>
  <c r="T971"/>
  <c r="B972"/>
  <c r="C972"/>
  <c r="E972"/>
  <c r="F972"/>
  <c r="G972"/>
  <c r="H972"/>
  <c r="I972"/>
  <c r="J972"/>
  <c r="K972"/>
  <c r="L972"/>
  <c r="M972"/>
  <c r="N972"/>
  <c r="O972"/>
  <c r="U972" s="1"/>
  <c r="P972"/>
  <c r="Q972"/>
  <c r="R972"/>
  <c r="S972"/>
  <c r="T972"/>
  <c r="B973"/>
  <c r="C973"/>
  <c r="E973"/>
  <c r="F973"/>
  <c r="G973"/>
  <c r="H973"/>
  <c r="I973"/>
  <c r="J973"/>
  <c r="O973" s="1"/>
  <c r="U973" s="1"/>
  <c r="K973"/>
  <c r="L973"/>
  <c r="M973"/>
  <c r="N973"/>
  <c r="P973"/>
  <c r="Q973"/>
  <c r="R973"/>
  <c r="S973"/>
  <c r="T973"/>
  <c r="B974"/>
  <c r="C974"/>
  <c r="E974"/>
  <c r="F974"/>
  <c r="G974"/>
  <c r="H974"/>
  <c r="I974"/>
  <c r="J974"/>
  <c r="K974"/>
  <c r="L974"/>
  <c r="M974"/>
  <c r="N974"/>
  <c r="O974"/>
  <c r="U974" s="1"/>
  <c r="P974"/>
  <c r="Q974"/>
  <c r="R974"/>
  <c r="S974"/>
  <c r="T974"/>
  <c r="B975"/>
  <c r="C975"/>
  <c r="E975"/>
  <c r="F975"/>
  <c r="G975"/>
  <c r="H975"/>
  <c r="I975"/>
  <c r="J975"/>
  <c r="O975" s="1"/>
  <c r="U975" s="1"/>
  <c r="K975"/>
  <c r="L975"/>
  <c r="M975"/>
  <c r="N975"/>
  <c r="P975"/>
  <c r="Q975"/>
  <c r="R975"/>
  <c r="S975"/>
  <c r="T975"/>
  <c r="B976"/>
  <c r="C976"/>
  <c r="E976"/>
  <c r="F976"/>
  <c r="G976"/>
  <c r="H976"/>
  <c r="I976"/>
  <c r="J976"/>
  <c r="O976" s="1"/>
  <c r="U976" s="1"/>
  <c r="K976"/>
  <c r="L976"/>
  <c r="M976"/>
  <c r="N976"/>
  <c r="P976"/>
  <c r="Q976"/>
  <c r="R976"/>
  <c r="S976"/>
  <c r="T976"/>
  <c r="B977"/>
  <c r="C977"/>
  <c r="E977"/>
  <c r="F977"/>
  <c r="G977"/>
  <c r="H977"/>
  <c r="I977"/>
  <c r="J977"/>
  <c r="O977" s="1"/>
  <c r="U977" s="1"/>
  <c r="K977"/>
  <c r="L977"/>
  <c r="M977"/>
  <c r="N977"/>
  <c r="P977"/>
  <c r="Q977"/>
  <c r="R977"/>
  <c r="S977"/>
  <c r="T977"/>
  <c r="B978"/>
  <c r="C978"/>
  <c r="E978"/>
  <c r="F978"/>
  <c r="G978"/>
  <c r="H978"/>
  <c r="I978"/>
  <c r="J978"/>
  <c r="O978" s="1"/>
  <c r="U978" s="1"/>
  <c r="K978"/>
  <c r="L978"/>
  <c r="M978"/>
  <c r="N978"/>
  <c r="P978"/>
  <c r="Q978"/>
  <c r="R978"/>
  <c r="S978"/>
  <c r="T978"/>
  <c r="B979"/>
  <c r="C979"/>
  <c r="E979"/>
  <c r="F979"/>
  <c r="G979"/>
  <c r="H979"/>
  <c r="I979"/>
  <c r="J979"/>
  <c r="O979" s="1"/>
  <c r="U979" s="1"/>
  <c r="K979"/>
  <c r="L979"/>
  <c r="M979"/>
  <c r="N979"/>
  <c r="P979"/>
  <c r="Q979"/>
  <c r="R979"/>
  <c r="S979"/>
  <c r="T979"/>
  <c r="B980"/>
  <c r="C980"/>
  <c r="E980"/>
  <c r="F980"/>
  <c r="G980"/>
  <c r="H980"/>
  <c r="I980"/>
  <c r="J980"/>
  <c r="K980"/>
  <c r="L980"/>
  <c r="M980"/>
  <c r="N980"/>
  <c r="O980"/>
  <c r="U980" s="1"/>
  <c r="P980"/>
  <c r="Q980"/>
  <c r="R980"/>
  <c r="S980"/>
  <c r="T980"/>
  <c r="B981"/>
  <c r="C981"/>
  <c r="E981"/>
  <c r="F981"/>
  <c r="G981"/>
  <c r="H981"/>
  <c r="I981"/>
  <c r="J981"/>
  <c r="O981" s="1"/>
  <c r="U981" s="1"/>
  <c r="K981"/>
  <c r="L981"/>
  <c r="M981"/>
  <c r="N981"/>
  <c r="P981"/>
  <c r="Q981"/>
  <c r="R981"/>
  <c r="S981"/>
  <c r="T981"/>
  <c r="B982"/>
  <c r="C982"/>
  <c r="E982"/>
  <c r="F982"/>
  <c r="G982"/>
  <c r="H982"/>
  <c r="I982"/>
  <c r="J982"/>
  <c r="K982"/>
  <c r="L982"/>
  <c r="M982"/>
  <c r="N982"/>
  <c r="O982"/>
  <c r="U982" s="1"/>
  <c r="P982"/>
  <c r="Q982"/>
  <c r="R982"/>
  <c r="S982"/>
  <c r="T982"/>
  <c r="B983"/>
  <c r="C983"/>
  <c r="E983"/>
  <c r="F983"/>
  <c r="G983"/>
  <c r="H983"/>
  <c r="I983"/>
  <c r="J983"/>
  <c r="O983" s="1"/>
  <c r="U983" s="1"/>
  <c r="K983"/>
  <c r="L983"/>
  <c r="M983"/>
  <c r="N983"/>
  <c r="P983"/>
  <c r="Q983"/>
  <c r="R983"/>
  <c r="S983"/>
  <c r="T983"/>
  <c r="B984"/>
  <c r="C984"/>
  <c r="E984"/>
  <c r="F984"/>
  <c r="G984"/>
  <c r="H984"/>
  <c r="I984"/>
  <c r="J984"/>
  <c r="O984" s="1"/>
  <c r="U984" s="1"/>
  <c r="K984"/>
  <c r="L984"/>
  <c r="M984"/>
  <c r="N984"/>
  <c r="P984"/>
  <c r="Q984"/>
  <c r="R984"/>
  <c r="S984"/>
  <c r="T984"/>
  <c r="B985"/>
  <c r="C985"/>
  <c r="E985"/>
  <c r="F985"/>
  <c r="G985"/>
  <c r="H985"/>
  <c r="I985"/>
  <c r="J985"/>
  <c r="O985" s="1"/>
  <c r="U985" s="1"/>
  <c r="K985"/>
  <c r="L985"/>
  <c r="M985"/>
  <c r="N985"/>
  <c r="P985"/>
  <c r="Q985"/>
  <c r="R985"/>
  <c r="S985"/>
  <c r="T985"/>
  <c r="B986"/>
  <c r="C986"/>
  <c r="E986"/>
  <c r="F986"/>
  <c r="G986"/>
  <c r="H986"/>
  <c r="I986"/>
  <c r="J986"/>
  <c r="O986" s="1"/>
  <c r="U986" s="1"/>
  <c r="K986"/>
  <c r="L986"/>
  <c r="M986"/>
  <c r="N986"/>
  <c r="P986"/>
  <c r="Q986"/>
  <c r="R986"/>
  <c r="S986"/>
  <c r="T986"/>
  <c r="B987"/>
  <c r="C987"/>
  <c r="E987"/>
  <c r="F987"/>
  <c r="G987"/>
  <c r="H987"/>
  <c r="I987"/>
  <c r="J987"/>
  <c r="O987" s="1"/>
  <c r="U987" s="1"/>
  <c r="K987"/>
  <c r="L987"/>
  <c r="M987"/>
  <c r="N987"/>
  <c r="P987"/>
  <c r="Q987"/>
  <c r="R987"/>
  <c r="S987"/>
  <c r="T987"/>
  <c r="B988"/>
  <c r="C988"/>
  <c r="E988"/>
  <c r="F988"/>
  <c r="G988"/>
  <c r="H988"/>
  <c r="I988"/>
  <c r="J988"/>
  <c r="K988"/>
  <c r="L988"/>
  <c r="M988"/>
  <c r="N988"/>
  <c r="O988"/>
  <c r="U988" s="1"/>
  <c r="P988"/>
  <c r="Q988"/>
  <c r="R988"/>
  <c r="S988"/>
  <c r="T988"/>
  <c r="B989"/>
  <c r="C989"/>
  <c r="E989"/>
  <c r="F989"/>
  <c r="G989"/>
  <c r="H989"/>
  <c r="I989"/>
  <c r="J989"/>
  <c r="O989" s="1"/>
  <c r="U989" s="1"/>
  <c r="K989"/>
  <c r="L989"/>
  <c r="M989"/>
  <c r="N989"/>
  <c r="P989"/>
  <c r="Q989"/>
  <c r="R989"/>
  <c r="S989"/>
  <c r="T989"/>
  <c r="B990"/>
  <c r="C990"/>
  <c r="E990"/>
  <c r="F990"/>
  <c r="G990"/>
  <c r="H990"/>
  <c r="I990"/>
  <c r="J990"/>
  <c r="K990"/>
  <c r="L990"/>
  <c r="M990"/>
  <c r="N990"/>
  <c r="O990"/>
  <c r="U990" s="1"/>
  <c r="P990"/>
  <c r="Q990"/>
  <c r="R990"/>
  <c r="S990"/>
  <c r="T990"/>
  <c r="B991"/>
  <c r="C991"/>
  <c r="E991"/>
  <c r="F991"/>
  <c r="G991"/>
  <c r="H991"/>
  <c r="I991"/>
  <c r="J991"/>
  <c r="O991" s="1"/>
  <c r="U991" s="1"/>
  <c r="K991"/>
  <c r="L991"/>
  <c r="M991"/>
  <c r="N991"/>
  <c r="P991"/>
  <c r="Q991"/>
  <c r="R991"/>
  <c r="S991"/>
  <c r="T991"/>
  <c r="B992"/>
  <c r="C992"/>
  <c r="E992"/>
  <c r="F992"/>
  <c r="G992"/>
  <c r="H992"/>
  <c r="I992"/>
  <c r="J992"/>
  <c r="O992" s="1"/>
  <c r="U992" s="1"/>
  <c r="K992"/>
  <c r="L992"/>
  <c r="M992"/>
  <c r="N992"/>
  <c r="P992"/>
  <c r="Q992"/>
  <c r="R992"/>
  <c r="S992"/>
  <c r="T992"/>
  <c r="B993"/>
  <c r="C993"/>
  <c r="E993"/>
  <c r="F993"/>
  <c r="G993"/>
  <c r="H993"/>
  <c r="I993"/>
  <c r="J993"/>
  <c r="O993" s="1"/>
  <c r="U993" s="1"/>
  <c r="K993"/>
  <c r="L993"/>
  <c r="M993"/>
  <c r="N993"/>
  <c r="P993"/>
  <c r="Q993"/>
  <c r="R993"/>
  <c r="S993"/>
  <c r="T993"/>
  <c r="B994"/>
  <c r="C994"/>
  <c r="E994"/>
  <c r="F994"/>
  <c r="G994"/>
  <c r="H994"/>
  <c r="I994"/>
  <c r="J994"/>
  <c r="O994" s="1"/>
  <c r="U994" s="1"/>
  <c r="K994"/>
  <c r="L994"/>
  <c r="M994"/>
  <c r="N994"/>
  <c r="P994"/>
  <c r="Q994"/>
  <c r="R994"/>
  <c r="S994"/>
  <c r="T994"/>
  <c r="B995"/>
  <c r="C995"/>
  <c r="E995"/>
  <c r="F995"/>
  <c r="G995"/>
  <c r="H995"/>
  <c r="I995"/>
  <c r="J995"/>
  <c r="O995" s="1"/>
  <c r="U995" s="1"/>
  <c r="K995"/>
  <c r="L995"/>
  <c r="M995"/>
  <c r="N995"/>
  <c r="P995"/>
  <c r="Q995"/>
  <c r="R995"/>
  <c r="S995"/>
  <c r="T995"/>
  <c r="B996"/>
  <c r="C996"/>
  <c r="E996"/>
  <c r="F996"/>
  <c r="G996"/>
  <c r="H996"/>
  <c r="I996"/>
  <c r="J996"/>
  <c r="K996"/>
  <c r="L996"/>
  <c r="M996"/>
  <c r="N996"/>
  <c r="O996"/>
  <c r="U996" s="1"/>
  <c r="P996"/>
  <c r="Q996"/>
  <c r="R996"/>
  <c r="S996"/>
  <c r="T996"/>
  <c r="B997"/>
  <c r="C997"/>
  <c r="E997"/>
  <c r="F997"/>
  <c r="G997"/>
  <c r="H997"/>
  <c r="I997"/>
  <c r="J997"/>
  <c r="O997" s="1"/>
  <c r="U997" s="1"/>
  <c r="K997"/>
  <c r="L997"/>
  <c r="M997"/>
  <c r="N997"/>
  <c r="P997"/>
  <c r="Q997"/>
  <c r="R997"/>
  <c r="S997"/>
  <c r="T997"/>
  <c r="B998"/>
  <c r="C998"/>
  <c r="E998"/>
  <c r="F998"/>
  <c r="G998"/>
  <c r="H998"/>
  <c r="I998"/>
  <c r="J998"/>
  <c r="K998"/>
  <c r="L998"/>
  <c r="M998"/>
  <c r="N998"/>
  <c r="O998"/>
  <c r="U998" s="1"/>
  <c r="P998"/>
  <c r="Q998"/>
  <c r="R998"/>
  <c r="S998"/>
  <c r="T998"/>
  <c r="B999"/>
  <c r="C999"/>
  <c r="E999"/>
  <c r="F999"/>
  <c r="G999"/>
  <c r="H999"/>
  <c r="I999"/>
  <c r="J999"/>
  <c r="O999" s="1"/>
  <c r="U999" s="1"/>
  <c r="K999"/>
  <c r="L999"/>
  <c r="M999"/>
  <c r="N999"/>
  <c r="P999"/>
  <c r="Q999"/>
  <c r="R999"/>
  <c r="S999"/>
  <c r="T999"/>
  <c r="B1000"/>
  <c r="C1000"/>
  <c r="E1000"/>
  <c r="F1000"/>
  <c r="G1000"/>
  <c r="H1000"/>
  <c r="I1000"/>
  <c r="J1000"/>
  <c r="O1000" s="1"/>
  <c r="U1000" s="1"/>
  <c r="K1000"/>
  <c r="L1000"/>
  <c r="M1000"/>
  <c r="N1000"/>
  <c r="P1000"/>
  <c r="Q1000"/>
  <c r="R1000"/>
  <c r="S1000"/>
  <c r="T1000"/>
  <c r="B1001"/>
  <c r="C1001"/>
  <c r="E1001"/>
  <c r="F1001"/>
  <c r="G1001"/>
  <c r="H1001"/>
  <c r="I1001"/>
  <c r="J1001"/>
  <c r="O1001" s="1"/>
  <c r="U1001" s="1"/>
  <c r="K1001"/>
  <c r="L1001"/>
  <c r="M1001"/>
  <c r="N1001"/>
  <c r="P1001"/>
  <c r="Q1001"/>
  <c r="R1001"/>
  <c r="S1001"/>
  <c r="T1001"/>
  <c r="B1002"/>
  <c r="C1002"/>
  <c r="E1002"/>
  <c r="F1002"/>
  <c r="G1002"/>
  <c r="H1002"/>
  <c r="I1002"/>
  <c r="J1002"/>
  <c r="O1002" s="1"/>
  <c r="U1002" s="1"/>
  <c r="K1002"/>
  <c r="L1002"/>
  <c r="M1002"/>
  <c r="N1002"/>
  <c r="P1002"/>
  <c r="Q1002"/>
  <c r="R1002"/>
  <c r="S1002"/>
  <c r="T1002"/>
  <c r="B1003"/>
  <c r="C1003"/>
  <c r="E1003"/>
  <c r="F1003"/>
  <c r="G1003"/>
  <c r="H1003"/>
  <c r="I1003"/>
  <c r="J1003"/>
  <c r="O1003" s="1"/>
  <c r="U1003" s="1"/>
  <c r="K1003"/>
  <c r="L1003"/>
  <c r="M1003"/>
  <c r="N1003"/>
  <c r="P1003"/>
  <c r="Q1003"/>
  <c r="R1003"/>
  <c r="S1003"/>
  <c r="T1003"/>
  <c r="B1004"/>
  <c r="C1004"/>
  <c r="E1004"/>
  <c r="F1004"/>
  <c r="G1004"/>
  <c r="H1004"/>
  <c r="I1004"/>
  <c r="J1004"/>
  <c r="K1004"/>
  <c r="L1004"/>
  <c r="M1004"/>
  <c r="N1004"/>
  <c r="O1004"/>
  <c r="U1004" s="1"/>
  <c r="P1004"/>
  <c r="Q1004"/>
  <c r="R1004"/>
  <c r="S1004"/>
  <c r="T1004"/>
  <c r="B1005"/>
  <c r="C1005"/>
  <c r="E1005"/>
  <c r="F1005"/>
  <c r="G1005"/>
  <c r="H1005"/>
  <c r="I1005"/>
  <c r="J1005"/>
  <c r="O1005" s="1"/>
  <c r="U1005" s="1"/>
  <c r="K1005"/>
  <c r="L1005"/>
  <c r="M1005"/>
  <c r="N1005"/>
  <c r="P1005"/>
  <c r="Q1005"/>
  <c r="R1005"/>
  <c r="S1005"/>
  <c r="T1005"/>
  <c r="B1006"/>
  <c r="C1006"/>
  <c r="E1006"/>
  <c r="F1006"/>
  <c r="G1006"/>
  <c r="H1006"/>
  <c r="I1006"/>
  <c r="J1006"/>
  <c r="K1006"/>
  <c r="L1006"/>
  <c r="M1006"/>
  <c r="N1006"/>
  <c r="O1006"/>
  <c r="U1006" s="1"/>
  <c r="P1006"/>
  <c r="Q1006"/>
  <c r="R1006"/>
  <c r="S1006"/>
  <c r="T1006"/>
  <c r="B1007"/>
  <c r="C1007"/>
  <c r="E1007"/>
  <c r="F1007"/>
  <c r="G1007"/>
  <c r="H1007"/>
  <c r="I1007"/>
  <c r="J1007"/>
  <c r="O1007" s="1"/>
  <c r="U1007" s="1"/>
  <c r="K1007"/>
  <c r="L1007"/>
  <c r="M1007"/>
  <c r="N1007"/>
  <c r="P1007"/>
  <c r="Q1007"/>
  <c r="R1007"/>
  <c r="S1007"/>
  <c r="T1007"/>
  <c r="B1008"/>
  <c r="C1008"/>
  <c r="E1008"/>
  <c r="F1008"/>
  <c r="G1008"/>
  <c r="H1008"/>
  <c r="I1008"/>
  <c r="J1008"/>
  <c r="O1008" s="1"/>
  <c r="U1008" s="1"/>
  <c r="K1008"/>
  <c r="L1008"/>
  <c r="M1008"/>
  <c r="N1008"/>
  <c r="P1008"/>
  <c r="Q1008"/>
  <c r="R1008"/>
  <c r="S1008"/>
  <c r="T1008"/>
  <c r="B1009"/>
  <c r="C1009"/>
  <c r="E1009"/>
  <c r="F1009"/>
  <c r="G1009"/>
  <c r="H1009"/>
  <c r="I1009"/>
  <c r="J1009"/>
  <c r="O1009" s="1"/>
  <c r="U1009" s="1"/>
  <c r="K1009"/>
  <c r="L1009"/>
  <c r="M1009"/>
  <c r="N1009"/>
  <c r="P1009"/>
  <c r="Q1009"/>
  <c r="R1009"/>
  <c r="S1009"/>
  <c r="T1009"/>
  <c r="B1010"/>
  <c r="C1010"/>
  <c r="E1010"/>
  <c r="F1010"/>
  <c r="G1010"/>
  <c r="H1010"/>
  <c r="I1010"/>
  <c r="J1010"/>
  <c r="O1010" s="1"/>
  <c r="U1010" s="1"/>
  <c r="K1010"/>
  <c r="L1010"/>
  <c r="M1010"/>
  <c r="N1010"/>
  <c r="P1010"/>
  <c r="Q1010"/>
  <c r="R1010"/>
  <c r="S1010"/>
  <c r="T1010"/>
  <c r="B1011"/>
  <c r="C1011"/>
  <c r="D1011"/>
  <c r="E1011"/>
  <c r="F1011"/>
  <c r="G1011"/>
  <c r="H1011"/>
  <c r="I1011"/>
  <c r="J1011"/>
  <c r="O1011" s="1"/>
  <c r="U1011" s="1"/>
  <c r="K1011"/>
  <c r="L1011"/>
  <c r="M1011"/>
  <c r="N1011"/>
  <c r="P1011"/>
  <c r="Q1011"/>
  <c r="R1011"/>
  <c r="S1011"/>
  <c r="T1011"/>
  <c r="B1012"/>
  <c r="C1012"/>
  <c r="D1012"/>
  <c r="E1012"/>
  <c r="F1012"/>
  <c r="G1012"/>
  <c r="H1012"/>
  <c r="I1012"/>
  <c r="J1012"/>
  <c r="O1012" s="1"/>
  <c r="U1012" s="1"/>
  <c r="K1012"/>
  <c r="L1012"/>
  <c r="M1012"/>
  <c r="N1012"/>
  <c r="P1012"/>
  <c r="Q1012"/>
  <c r="R1012"/>
  <c r="S1012"/>
  <c r="T1012"/>
  <c r="B1013"/>
  <c r="C1013"/>
  <c r="D1013"/>
  <c r="E1013"/>
  <c r="F1013"/>
  <c r="G1013"/>
  <c r="H1013"/>
  <c r="I1013"/>
  <c r="J1013"/>
  <c r="O1013" s="1"/>
  <c r="U1013" s="1"/>
  <c r="K1013"/>
  <c r="L1013"/>
  <c r="M1013"/>
  <c r="N1013"/>
  <c r="P1013"/>
  <c r="Q1013"/>
  <c r="R1013"/>
  <c r="S1013"/>
  <c r="T1013"/>
  <c r="B1014"/>
  <c r="C1014"/>
  <c r="D1014"/>
  <c r="E1014"/>
  <c r="F1014"/>
  <c r="G1014"/>
  <c r="H1014"/>
  <c r="I1014"/>
  <c r="J1014"/>
  <c r="O1014" s="1"/>
  <c r="U1014" s="1"/>
  <c r="K1014"/>
  <c r="L1014"/>
  <c r="M1014"/>
  <c r="N1014"/>
  <c r="P1014"/>
  <c r="Q1014"/>
  <c r="R1014"/>
  <c r="S1014"/>
  <c r="T1014"/>
  <c r="B1015"/>
  <c r="C1015"/>
  <c r="D1015"/>
  <c r="E1015"/>
  <c r="F1015"/>
  <c r="G1015"/>
  <c r="H1015"/>
  <c r="I1015"/>
  <c r="J1015"/>
  <c r="O1015" s="1"/>
  <c r="U1015" s="1"/>
  <c r="K1015"/>
  <c r="L1015"/>
  <c r="M1015"/>
  <c r="N1015"/>
  <c r="P1015"/>
  <c r="Q1015"/>
  <c r="R1015"/>
  <c r="S1015"/>
  <c r="T1015"/>
  <c r="B1016"/>
  <c r="C1016"/>
  <c r="D1016"/>
  <c r="E1016"/>
  <c r="F1016"/>
  <c r="G1016"/>
  <c r="H1016"/>
  <c r="I1016"/>
  <c r="J1016"/>
  <c r="O1016" s="1"/>
  <c r="U1016" s="1"/>
  <c r="K1016"/>
  <c r="L1016"/>
  <c r="M1016"/>
  <c r="N1016"/>
  <c r="P1016"/>
  <c r="Q1016"/>
  <c r="R1016"/>
  <c r="S1016"/>
  <c r="T1016"/>
  <c r="B1017"/>
  <c r="C1017"/>
  <c r="D1017"/>
  <c r="E1017"/>
  <c r="F1017"/>
  <c r="G1017"/>
  <c r="H1017"/>
  <c r="I1017"/>
  <c r="J1017"/>
  <c r="O1017" s="1"/>
  <c r="U1017" s="1"/>
  <c r="K1017"/>
  <c r="L1017"/>
  <c r="M1017"/>
  <c r="N1017"/>
  <c r="P1017"/>
  <c r="Q1017"/>
  <c r="R1017"/>
  <c r="S1017"/>
  <c r="T1017"/>
  <c r="B1018"/>
  <c r="C1018"/>
  <c r="D1018"/>
  <c r="E1018"/>
  <c r="F1018"/>
  <c r="G1018"/>
  <c r="H1018"/>
  <c r="I1018"/>
  <c r="J1018"/>
  <c r="O1018" s="1"/>
  <c r="U1018" s="1"/>
  <c r="K1018"/>
  <c r="L1018"/>
  <c r="M1018"/>
  <c r="N1018"/>
  <c r="P1018"/>
  <c r="Q1018"/>
  <c r="R1018"/>
  <c r="S1018"/>
  <c r="T1018"/>
  <c r="B1019"/>
  <c r="C1019"/>
  <c r="D1019"/>
  <c r="E1019"/>
  <c r="F1019"/>
  <c r="G1019"/>
  <c r="H1019"/>
  <c r="I1019"/>
  <c r="J1019"/>
  <c r="O1019" s="1"/>
  <c r="U1019" s="1"/>
  <c r="K1019"/>
  <c r="L1019"/>
  <c r="M1019"/>
  <c r="N1019"/>
  <c r="P1019"/>
  <c r="Q1019"/>
  <c r="R1019"/>
  <c r="S1019"/>
  <c r="T1019"/>
  <c r="B1020"/>
  <c r="C1020"/>
  <c r="D1020"/>
  <c r="E1020"/>
  <c r="F1020"/>
  <c r="G1020"/>
  <c r="H1020"/>
  <c r="I1020"/>
  <c r="J1020"/>
  <c r="O1020" s="1"/>
  <c r="U1020" s="1"/>
  <c r="K1020"/>
  <c r="L1020"/>
  <c r="M1020"/>
  <c r="N1020"/>
  <c r="P1020"/>
  <c r="Q1020"/>
  <c r="R1020"/>
  <c r="S1020"/>
  <c r="T1020"/>
  <c r="B1021"/>
  <c r="C1021"/>
  <c r="D1021"/>
  <c r="E1021"/>
  <c r="F1021"/>
  <c r="G1021"/>
  <c r="H1021"/>
  <c r="I1021"/>
  <c r="J1021"/>
  <c r="O1021" s="1"/>
  <c r="U1021" s="1"/>
  <c r="K1021"/>
  <c r="L1021"/>
  <c r="M1021"/>
  <c r="N1021"/>
  <c r="P1021"/>
  <c r="Q1021"/>
  <c r="R1021"/>
  <c r="S1021"/>
  <c r="T1021"/>
  <c r="B1022"/>
  <c r="C1022"/>
  <c r="D1022"/>
  <c r="E1022"/>
  <c r="F1022"/>
  <c r="G1022"/>
  <c r="H1022"/>
  <c r="I1022"/>
  <c r="J1022"/>
  <c r="O1022" s="1"/>
  <c r="U1022" s="1"/>
  <c r="K1022"/>
  <c r="L1022"/>
  <c r="M1022"/>
  <c r="N1022"/>
  <c r="P1022"/>
  <c r="Q1022"/>
  <c r="R1022"/>
  <c r="S1022"/>
  <c r="T1022"/>
  <c r="B1023"/>
  <c r="C1023"/>
  <c r="D1023"/>
  <c r="E1023"/>
  <c r="F1023"/>
  <c r="G1023"/>
  <c r="H1023"/>
  <c r="I1023"/>
  <c r="J1023"/>
  <c r="O1023" s="1"/>
  <c r="U1023" s="1"/>
  <c r="K1023"/>
  <c r="L1023"/>
  <c r="M1023"/>
  <c r="N1023"/>
  <c r="P1023"/>
  <c r="Q1023"/>
  <c r="R1023"/>
  <c r="S1023"/>
  <c r="T1023"/>
  <c r="B1024"/>
  <c r="C1024"/>
  <c r="D1024"/>
  <c r="E1024"/>
  <c r="F1024"/>
  <c r="G1024"/>
  <c r="H1024"/>
  <c r="I1024"/>
  <c r="J1024"/>
  <c r="O1024" s="1"/>
  <c r="U1024" s="1"/>
  <c r="K1024"/>
  <c r="L1024"/>
  <c r="M1024"/>
  <c r="N1024"/>
  <c r="P1024"/>
  <c r="Q1024"/>
  <c r="R1024"/>
  <c r="S1024"/>
  <c r="T1024"/>
  <c r="B1025"/>
  <c r="C1025"/>
  <c r="D1025"/>
  <c r="E1025"/>
  <c r="F1025"/>
  <c r="G1025"/>
  <c r="H1025"/>
  <c r="I1025"/>
  <c r="J1025"/>
  <c r="O1025" s="1"/>
  <c r="U1025" s="1"/>
  <c r="K1025"/>
  <c r="L1025"/>
  <c r="M1025"/>
  <c r="N1025"/>
  <c r="P1025"/>
  <c r="Q1025"/>
  <c r="R1025"/>
  <c r="S1025"/>
  <c r="T1025"/>
  <c r="B1026"/>
  <c r="C1026"/>
  <c r="D1026"/>
  <c r="E1026"/>
  <c r="F1026"/>
  <c r="G1026"/>
  <c r="H1026"/>
  <c r="I1026"/>
  <c r="J1026"/>
  <c r="O1026" s="1"/>
  <c r="U1026" s="1"/>
  <c r="K1026"/>
  <c r="L1026"/>
  <c r="M1026"/>
  <c r="N1026"/>
  <c r="P1026"/>
  <c r="Q1026"/>
  <c r="R1026"/>
  <c r="S1026"/>
  <c r="T1026"/>
  <c r="B1027"/>
  <c r="C1027"/>
  <c r="D1027"/>
  <c r="E1027"/>
  <c r="F1027"/>
  <c r="G1027"/>
  <c r="H1027"/>
  <c r="I1027"/>
  <c r="J1027"/>
  <c r="O1027" s="1"/>
  <c r="U1027" s="1"/>
  <c r="K1027"/>
  <c r="L1027"/>
  <c r="M1027"/>
  <c r="N1027"/>
  <c r="P1027"/>
  <c r="Q1027"/>
  <c r="R1027"/>
  <c r="S1027"/>
  <c r="T1027"/>
  <c r="B1028"/>
  <c r="C1028"/>
  <c r="D1028"/>
  <c r="E1028"/>
  <c r="F1028"/>
  <c r="G1028"/>
  <c r="H1028"/>
  <c r="I1028"/>
  <c r="J1028"/>
  <c r="O1028" s="1"/>
  <c r="U1028" s="1"/>
  <c r="K1028"/>
  <c r="L1028"/>
  <c r="M1028"/>
  <c r="N1028"/>
  <c r="P1028"/>
  <c r="Q1028"/>
  <c r="R1028"/>
  <c r="S1028"/>
  <c r="T1028"/>
  <c r="B1029"/>
  <c r="C1029"/>
  <c r="D1029"/>
  <c r="E1029"/>
  <c r="F1029"/>
  <c r="G1029"/>
  <c r="H1029"/>
  <c r="I1029"/>
  <c r="J1029"/>
  <c r="O1029" s="1"/>
  <c r="U1029" s="1"/>
  <c r="K1029"/>
  <c r="L1029"/>
  <c r="M1029"/>
  <c r="N1029"/>
  <c r="P1029"/>
  <c r="Q1029"/>
  <c r="R1029"/>
  <c r="S1029"/>
  <c r="T1029"/>
  <c r="B1030"/>
  <c r="C1030"/>
  <c r="D1030"/>
  <c r="E1030"/>
  <c r="F1030"/>
  <c r="G1030"/>
  <c r="H1030"/>
  <c r="I1030"/>
  <c r="J1030"/>
  <c r="O1030" s="1"/>
  <c r="U1030" s="1"/>
  <c r="K1030"/>
  <c r="L1030"/>
  <c r="M1030"/>
  <c r="N1030"/>
  <c r="P1030"/>
  <c r="Q1030"/>
  <c r="R1030"/>
  <c r="S1030"/>
  <c r="T1030"/>
  <c r="B1031"/>
  <c r="C1031"/>
  <c r="D1031"/>
  <c r="E1031"/>
  <c r="F1031"/>
  <c r="G1031"/>
  <c r="H1031"/>
  <c r="I1031"/>
  <c r="J1031"/>
  <c r="O1031" s="1"/>
  <c r="U1031" s="1"/>
  <c r="K1031"/>
  <c r="L1031"/>
  <c r="M1031"/>
  <c r="N1031"/>
  <c r="P1031"/>
  <c r="Q1031"/>
  <c r="R1031"/>
  <c r="S1031"/>
  <c r="T1031"/>
  <c r="B1032"/>
  <c r="C1032"/>
  <c r="D1032"/>
  <c r="E1032"/>
  <c r="F1032"/>
  <c r="G1032"/>
  <c r="H1032"/>
  <c r="I1032"/>
  <c r="J1032"/>
  <c r="O1032" s="1"/>
  <c r="U1032" s="1"/>
  <c r="K1032"/>
  <c r="L1032"/>
  <c r="M1032"/>
  <c r="N1032"/>
  <c r="P1032"/>
  <c r="Q1032"/>
  <c r="R1032"/>
  <c r="S1032"/>
  <c r="T1032"/>
  <c r="B1033"/>
  <c r="C1033"/>
  <c r="D1033"/>
  <c r="E1033"/>
  <c r="F1033"/>
  <c r="G1033"/>
  <c r="H1033"/>
  <c r="I1033"/>
  <c r="J1033"/>
  <c r="O1033" s="1"/>
  <c r="U1033" s="1"/>
  <c r="K1033"/>
  <c r="L1033"/>
  <c r="M1033"/>
  <c r="N1033"/>
  <c r="P1033"/>
  <c r="Q1033"/>
  <c r="R1033"/>
  <c r="S1033"/>
  <c r="T1033"/>
  <c r="B1034"/>
  <c r="C1034"/>
  <c r="D1034"/>
  <c r="E1034"/>
  <c r="F1034"/>
  <c r="G1034"/>
  <c r="H1034"/>
  <c r="I1034"/>
  <c r="J1034"/>
  <c r="O1034" s="1"/>
  <c r="U1034" s="1"/>
  <c r="K1034"/>
  <c r="L1034"/>
  <c r="M1034"/>
  <c r="N1034"/>
  <c r="P1034"/>
  <c r="Q1034"/>
  <c r="R1034"/>
  <c r="S1034"/>
  <c r="T1034"/>
  <c r="B1035"/>
  <c r="C1035"/>
  <c r="D1035"/>
  <c r="E1035"/>
  <c r="F1035"/>
  <c r="G1035"/>
  <c r="H1035"/>
  <c r="I1035"/>
  <c r="J1035"/>
  <c r="O1035" s="1"/>
  <c r="U1035" s="1"/>
  <c r="K1035"/>
  <c r="L1035"/>
  <c r="M1035"/>
  <c r="N1035"/>
  <c r="P1035"/>
  <c r="Q1035"/>
  <c r="R1035"/>
  <c r="S1035"/>
  <c r="T1035"/>
  <c r="B1036"/>
  <c r="C1036"/>
  <c r="D1036"/>
  <c r="E1036"/>
  <c r="F1036"/>
  <c r="G1036"/>
  <c r="H1036"/>
  <c r="I1036"/>
  <c r="J1036"/>
  <c r="O1036" s="1"/>
  <c r="U1036" s="1"/>
  <c r="K1036"/>
  <c r="L1036"/>
  <c r="M1036"/>
  <c r="N1036"/>
  <c r="P1036"/>
  <c r="Q1036"/>
  <c r="R1036"/>
  <c r="S1036"/>
  <c r="T1036"/>
  <c r="B1037"/>
  <c r="C1037"/>
  <c r="D1037"/>
  <c r="E1037"/>
  <c r="F1037"/>
  <c r="G1037"/>
  <c r="H1037"/>
  <c r="I1037"/>
  <c r="J1037"/>
  <c r="O1037" s="1"/>
  <c r="U1037" s="1"/>
  <c r="K1037"/>
  <c r="L1037"/>
  <c r="M1037"/>
  <c r="N1037"/>
  <c r="P1037"/>
  <c r="Q1037"/>
  <c r="R1037"/>
  <c r="S1037"/>
  <c r="T1037"/>
  <c r="B1038"/>
  <c r="C1038"/>
  <c r="D1038"/>
  <c r="E1038"/>
  <c r="F1038"/>
  <c r="G1038"/>
  <c r="H1038"/>
  <c r="I1038"/>
  <c r="J1038"/>
  <c r="K1038"/>
  <c r="L1038"/>
  <c r="M1038"/>
  <c r="N1038"/>
  <c r="O1038"/>
  <c r="U1038" s="1"/>
  <c r="P1038"/>
  <c r="Q1038"/>
  <c r="R1038"/>
  <c r="S1038"/>
  <c r="T1038"/>
  <c r="B1039"/>
  <c r="C1039"/>
  <c r="D1039"/>
  <c r="E1039"/>
  <c r="F1039"/>
  <c r="G1039"/>
  <c r="H1039"/>
  <c r="I1039"/>
  <c r="J1039"/>
  <c r="O1039" s="1"/>
  <c r="U1039" s="1"/>
  <c r="K1039"/>
  <c r="L1039"/>
  <c r="M1039"/>
  <c r="N1039"/>
  <c r="P1039"/>
  <c r="Q1039"/>
  <c r="R1039"/>
  <c r="S1039"/>
  <c r="T1039"/>
  <c r="B1040"/>
  <c r="C1040"/>
  <c r="D1040"/>
  <c r="E1040"/>
  <c r="F1040"/>
  <c r="G1040"/>
  <c r="H1040"/>
  <c r="I1040"/>
  <c r="J1040"/>
  <c r="O1040" s="1"/>
  <c r="U1040" s="1"/>
  <c r="K1040"/>
  <c r="L1040"/>
  <c r="M1040"/>
  <c r="N1040"/>
  <c r="P1040"/>
  <c r="Q1040"/>
  <c r="R1040"/>
  <c r="S1040"/>
  <c r="T1040"/>
  <c r="B1041"/>
  <c r="C1041"/>
  <c r="D1041"/>
  <c r="E1041"/>
  <c r="F1041"/>
  <c r="G1041"/>
  <c r="H1041"/>
  <c r="I1041"/>
  <c r="J1041"/>
  <c r="O1041" s="1"/>
  <c r="U1041" s="1"/>
  <c r="K1041"/>
  <c r="L1041"/>
  <c r="M1041"/>
  <c r="N1041"/>
  <c r="P1041"/>
  <c r="Q1041"/>
  <c r="R1041"/>
  <c r="S1041"/>
  <c r="T1041"/>
  <c r="B1042"/>
  <c r="C1042"/>
  <c r="D1042"/>
  <c r="E1042"/>
  <c r="F1042"/>
  <c r="G1042"/>
  <c r="H1042"/>
  <c r="I1042"/>
  <c r="J1042"/>
  <c r="O1042" s="1"/>
  <c r="U1042" s="1"/>
  <c r="K1042"/>
  <c r="L1042"/>
  <c r="M1042"/>
  <c r="N1042"/>
  <c r="P1042"/>
  <c r="Q1042"/>
  <c r="R1042"/>
  <c r="S1042"/>
  <c r="T1042"/>
  <c r="B1043"/>
  <c r="C1043"/>
  <c r="D1043"/>
  <c r="E1043"/>
  <c r="F1043"/>
  <c r="G1043"/>
  <c r="H1043"/>
  <c r="I1043"/>
  <c r="J1043"/>
  <c r="O1043" s="1"/>
  <c r="U1043" s="1"/>
  <c r="K1043"/>
  <c r="L1043"/>
  <c r="M1043"/>
  <c r="N1043"/>
  <c r="P1043"/>
  <c r="Q1043"/>
  <c r="R1043"/>
  <c r="S1043"/>
  <c r="T1043"/>
  <c r="B1044"/>
  <c r="C1044"/>
  <c r="D1044"/>
  <c r="E1044"/>
  <c r="F1044"/>
  <c r="G1044"/>
  <c r="H1044"/>
  <c r="I1044"/>
  <c r="J1044"/>
  <c r="O1044" s="1"/>
  <c r="U1044" s="1"/>
  <c r="K1044"/>
  <c r="L1044"/>
  <c r="M1044"/>
  <c r="N1044"/>
  <c r="P1044"/>
  <c r="Q1044"/>
  <c r="R1044"/>
  <c r="S1044"/>
  <c r="T1044"/>
  <c r="B1045"/>
  <c r="C1045"/>
  <c r="D1045"/>
  <c r="E1045"/>
  <c r="F1045"/>
  <c r="G1045"/>
  <c r="H1045"/>
  <c r="I1045"/>
  <c r="J1045"/>
  <c r="O1045" s="1"/>
  <c r="U1045" s="1"/>
  <c r="K1045"/>
  <c r="L1045"/>
  <c r="M1045"/>
  <c r="N1045"/>
  <c r="P1045"/>
  <c r="Q1045"/>
  <c r="R1045"/>
  <c r="S1045"/>
  <c r="T1045"/>
  <c r="B1046"/>
  <c r="C1046"/>
  <c r="D1046"/>
  <c r="E1046"/>
  <c r="F1046"/>
  <c r="G1046"/>
  <c r="H1046"/>
  <c r="I1046"/>
  <c r="J1046"/>
  <c r="O1046" s="1"/>
  <c r="U1046" s="1"/>
  <c r="K1046"/>
  <c r="L1046"/>
  <c r="M1046"/>
  <c r="N1046"/>
  <c r="P1046"/>
  <c r="Q1046"/>
  <c r="R1046"/>
  <c r="S1046"/>
  <c r="T1046"/>
  <c r="B1047"/>
  <c r="C1047"/>
  <c r="D1047"/>
  <c r="E1047"/>
  <c r="F1047"/>
  <c r="G1047"/>
  <c r="H1047"/>
  <c r="I1047"/>
  <c r="J1047"/>
  <c r="O1047" s="1"/>
  <c r="U1047" s="1"/>
  <c r="K1047"/>
  <c r="L1047"/>
  <c r="M1047"/>
  <c r="N1047"/>
  <c r="P1047"/>
  <c r="Q1047"/>
  <c r="R1047"/>
  <c r="S1047"/>
  <c r="T1047"/>
  <c r="B1048"/>
  <c r="C1048"/>
  <c r="D1048"/>
  <c r="E1048"/>
  <c r="F1048"/>
  <c r="G1048"/>
  <c r="H1048"/>
  <c r="I1048"/>
  <c r="J1048"/>
  <c r="O1048" s="1"/>
  <c r="U1048" s="1"/>
  <c r="K1048"/>
  <c r="L1048"/>
  <c r="M1048"/>
  <c r="N1048"/>
  <c r="P1048"/>
  <c r="Q1048"/>
  <c r="R1048"/>
  <c r="S1048"/>
  <c r="T1048"/>
  <c r="B1049"/>
  <c r="C1049"/>
  <c r="D1049"/>
  <c r="E1049"/>
  <c r="F1049"/>
  <c r="G1049"/>
  <c r="H1049"/>
  <c r="I1049"/>
  <c r="J1049"/>
  <c r="O1049" s="1"/>
  <c r="U1049" s="1"/>
  <c r="K1049"/>
  <c r="L1049"/>
  <c r="M1049"/>
  <c r="N1049"/>
  <c r="P1049"/>
  <c r="Q1049"/>
  <c r="R1049"/>
  <c r="S1049"/>
  <c r="T1049"/>
  <c r="B1050"/>
  <c r="C1050"/>
  <c r="D1050"/>
  <c r="E1050"/>
  <c r="F1050"/>
  <c r="G1050"/>
  <c r="H1050"/>
  <c r="I1050"/>
  <c r="J1050"/>
  <c r="O1050" s="1"/>
  <c r="U1050" s="1"/>
  <c r="K1050"/>
  <c r="L1050"/>
  <c r="M1050"/>
  <c r="N1050"/>
  <c r="P1050"/>
  <c r="Q1050"/>
  <c r="R1050"/>
  <c r="S1050"/>
  <c r="T1050"/>
  <c r="B1051"/>
  <c r="C1051"/>
  <c r="D1051"/>
  <c r="E1051"/>
  <c r="F1051"/>
  <c r="G1051"/>
  <c r="H1051"/>
  <c r="I1051"/>
  <c r="J1051"/>
  <c r="O1051" s="1"/>
  <c r="U1051" s="1"/>
  <c r="K1051"/>
  <c r="L1051"/>
  <c r="M1051"/>
  <c r="N1051"/>
  <c r="P1051"/>
  <c r="Q1051"/>
  <c r="R1051"/>
  <c r="S1051"/>
  <c r="T1051"/>
  <c r="B1052"/>
  <c r="C1052"/>
  <c r="D1052"/>
  <c r="E1052"/>
  <c r="F1052"/>
  <c r="G1052"/>
  <c r="H1052"/>
  <c r="I1052"/>
  <c r="J1052"/>
  <c r="O1052" s="1"/>
  <c r="U1052" s="1"/>
  <c r="K1052"/>
  <c r="L1052"/>
  <c r="M1052"/>
  <c r="N1052"/>
  <c r="P1052"/>
  <c r="Q1052"/>
  <c r="R1052"/>
  <c r="S1052"/>
  <c r="T1052"/>
  <c r="B1053"/>
  <c r="C1053"/>
  <c r="D1053"/>
  <c r="E1053"/>
  <c r="F1053"/>
  <c r="G1053"/>
  <c r="H1053"/>
  <c r="I1053"/>
  <c r="J1053"/>
  <c r="O1053" s="1"/>
  <c r="U1053" s="1"/>
  <c r="K1053"/>
  <c r="L1053"/>
  <c r="M1053"/>
  <c r="N1053"/>
  <c r="P1053"/>
  <c r="Q1053"/>
  <c r="R1053"/>
  <c r="S1053"/>
  <c r="T1053"/>
  <c r="B1054"/>
  <c r="C1054"/>
  <c r="D1054"/>
  <c r="E1054"/>
  <c r="F1054"/>
  <c r="G1054"/>
  <c r="H1054"/>
  <c r="I1054"/>
  <c r="J1054"/>
  <c r="K1054"/>
  <c r="L1054"/>
  <c r="M1054"/>
  <c r="N1054"/>
  <c r="O1054"/>
  <c r="U1054" s="1"/>
  <c r="P1054"/>
  <c r="Q1054"/>
  <c r="R1054"/>
  <c r="S1054"/>
  <c r="T1054"/>
  <c r="B1055"/>
  <c r="C1055"/>
  <c r="D1055"/>
  <c r="E1055"/>
  <c r="F1055"/>
  <c r="G1055"/>
  <c r="H1055"/>
  <c r="A1055" s="1"/>
  <c r="I1055"/>
  <c r="J1055"/>
  <c r="O1055" s="1"/>
  <c r="U1055" s="1"/>
  <c r="K1055"/>
  <c r="L1055"/>
  <c r="M1055"/>
  <c r="N1055"/>
  <c r="P1055"/>
  <c r="Q1055"/>
  <c r="R1055"/>
  <c r="S1055"/>
  <c r="T1055"/>
  <c r="B1056"/>
  <c r="C1056"/>
  <c r="D1056"/>
  <c r="E1056"/>
  <c r="F1056"/>
  <c r="G1056"/>
  <c r="H1056"/>
  <c r="I1056"/>
  <c r="J1056"/>
  <c r="O1056" s="1"/>
  <c r="U1056" s="1"/>
  <c r="K1056"/>
  <c r="L1056"/>
  <c r="M1056"/>
  <c r="N1056"/>
  <c r="P1056"/>
  <c r="Q1056"/>
  <c r="R1056"/>
  <c r="S1056"/>
  <c r="T1056"/>
  <c r="B1057"/>
  <c r="C1057"/>
  <c r="D1057"/>
  <c r="E1057"/>
  <c r="F1057"/>
  <c r="G1057"/>
  <c r="H1057"/>
  <c r="I1057"/>
  <c r="J1057"/>
  <c r="O1057" s="1"/>
  <c r="U1057" s="1"/>
  <c r="K1057"/>
  <c r="L1057"/>
  <c r="M1057"/>
  <c r="N1057"/>
  <c r="P1057"/>
  <c r="Q1057"/>
  <c r="R1057"/>
  <c r="S1057"/>
  <c r="T1057"/>
  <c r="B1058"/>
  <c r="C1058"/>
  <c r="D1058"/>
  <c r="E1058"/>
  <c r="F1058"/>
  <c r="G1058"/>
  <c r="H1058"/>
  <c r="I1058"/>
  <c r="J1058"/>
  <c r="O1058" s="1"/>
  <c r="U1058" s="1"/>
  <c r="K1058"/>
  <c r="L1058"/>
  <c r="M1058"/>
  <c r="N1058"/>
  <c r="P1058"/>
  <c r="Q1058"/>
  <c r="R1058"/>
  <c r="S1058"/>
  <c r="T1058"/>
  <c r="B1059"/>
  <c r="C1059"/>
  <c r="D1059"/>
  <c r="E1059"/>
  <c r="F1059"/>
  <c r="G1059"/>
  <c r="H1059"/>
  <c r="I1059"/>
  <c r="J1059"/>
  <c r="O1059" s="1"/>
  <c r="U1059" s="1"/>
  <c r="K1059"/>
  <c r="L1059"/>
  <c r="M1059"/>
  <c r="N1059"/>
  <c r="P1059"/>
  <c r="Q1059"/>
  <c r="R1059"/>
  <c r="S1059"/>
  <c r="T1059"/>
  <c r="B1060"/>
  <c r="C1060"/>
  <c r="D1060"/>
  <c r="E1060"/>
  <c r="F1060"/>
  <c r="G1060"/>
  <c r="H1060"/>
  <c r="I1060"/>
  <c r="J1060"/>
  <c r="O1060" s="1"/>
  <c r="U1060" s="1"/>
  <c r="K1060"/>
  <c r="L1060"/>
  <c r="M1060"/>
  <c r="N1060"/>
  <c r="P1060"/>
  <c r="Q1060"/>
  <c r="R1060"/>
  <c r="S1060"/>
  <c r="T1060"/>
  <c r="B1061"/>
  <c r="C1061"/>
  <c r="D1061"/>
  <c r="E1061"/>
  <c r="F1061"/>
  <c r="G1061"/>
  <c r="H1061"/>
  <c r="I1061"/>
  <c r="J1061"/>
  <c r="O1061" s="1"/>
  <c r="U1061" s="1"/>
  <c r="K1061"/>
  <c r="L1061"/>
  <c r="M1061"/>
  <c r="N1061"/>
  <c r="P1061"/>
  <c r="Q1061"/>
  <c r="R1061"/>
  <c r="S1061"/>
  <c r="T1061"/>
  <c r="B1062"/>
  <c r="C1062"/>
  <c r="D1062"/>
  <c r="E1062"/>
  <c r="F1062"/>
  <c r="G1062"/>
  <c r="H1062"/>
  <c r="I1062"/>
  <c r="J1062"/>
  <c r="O1062" s="1"/>
  <c r="U1062" s="1"/>
  <c r="K1062"/>
  <c r="L1062"/>
  <c r="M1062"/>
  <c r="N1062"/>
  <c r="P1062"/>
  <c r="Q1062"/>
  <c r="R1062"/>
  <c r="S1062"/>
  <c r="T1062"/>
  <c r="B1063"/>
  <c r="C1063"/>
  <c r="D1063"/>
  <c r="E1063"/>
  <c r="F1063"/>
  <c r="G1063"/>
  <c r="H1063"/>
  <c r="I1063"/>
  <c r="J1063"/>
  <c r="O1063" s="1"/>
  <c r="U1063" s="1"/>
  <c r="K1063"/>
  <c r="L1063"/>
  <c r="M1063"/>
  <c r="N1063"/>
  <c r="P1063"/>
  <c r="Q1063"/>
  <c r="R1063"/>
  <c r="S1063"/>
  <c r="T1063"/>
  <c r="B1064"/>
  <c r="C1064"/>
  <c r="D1064"/>
  <c r="E1064"/>
  <c r="F1064"/>
  <c r="G1064"/>
  <c r="H1064"/>
  <c r="I1064"/>
  <c r="J1064"/>
  <c r="O1064" s="1"/>
  <c r="U1064" s="1"/>
  <c r="K1064"/>
  <c r="L1064"/>
  <c r="M1064"/>
  <c r="N1064"/>
  <c r="P1064"/>
  <c r="Q1064"/>
  <c r="R1064"/>
  <c r="S1064"/>
  <c r="T1064"/>
  <c r="B1065"/>
  <c r="C1065"/>
  <c r="D1065"/>
  <c r="E1065"/>
  <c r="F1065"/>
  <c r="G1065"/>
  <c r="H1065"/>
  <c r="I1065"/>
  <c r="J1065"/>
  <c r="O1065" s="1"/>
  <c r="U1065" s="1"/>
  <c r="K1065"/>
  <c r="L1065"/>
  <c r="M1065"/>
  <c r="N1065"/>
  <c r="P1065"/>
  <c r="Q1065"/>
  <c r="R1065"/>
  <c r="S1065"/>
  <c r="T1065"/>
  <c r="B1066"/>
  <c r="C1066"/>
  <c r="D1066"/>
  <c r="E1066"/>
  <c r="F1066"/>
  <c r="G1066"/>
  <c r="H1066"/>
  <c r="I1066"/>
  <c r="J1066"/>
  <c r="O1066" s="1"/>
  <c r="U1066" s="1"/>
  <c r="K1066"/>
  <c r="L1066"/>
  <c r="M1066"/>
  <c r="N1066"/>
  <c r="P1066"/>
  <c r="Q1066"/>
  <c r="R1066"/>
  <c r="S1066"/>
  <c r="T1066"/>
  <c r="B1067"/>
  <c r="C1067"/>
  <c r="D1067"/>
  <c r="E1067"/>
  <c r="F1067"/>
  <c r="G1067"/>
  <c r="H1067"/>
  <c r="I1067"/>
  <c r="J1067"/>
  <c r="O1067" s="1"/>
  <c r="U1067" s="1"/>
  <c r="K1067"/>
  <c r="L1067"/>
  <c r="M1067"/>
  <c r="N1067"/>
  <c r="P1067"/>
  <c r="Q1067"/>
  <c r="R1067"/>
  <c r="S1067"/>
  <c r="T1067"/>
  <c r="B1068"/>
  <c r="C1068"/>
  <c r="D1068"/>
  <c r="E1068"/>
  <c r="F1068"/>
  <c r="G1068"/>
  <c r="H1068"/>
  <c r="I1068"/>
  <c r="J1068"/>
  <c r="O1068" s="1"/>
  <c r="U1068" s="1"/>
  <c r="K1068"/>
  <c r="L1068"/>
  <c r="M1068"/>
  <c r="N1068"/>
  <c r="P1068"/>
  <c r="Q1068"/>
  <c r="R1068"/>
  <c r="S1068"/>
  <c r="T1068"/>
  <c r="B1069"/>
  <c r="C1069"/>
  <c r="D1069"/>
  <c r="E1069"/>
  <c r="F1069"/>
  <c r="G1069"/>
  <c r="H1069"/>
  <c r="I1069"/>
  <c r="J1069"/>
  <c r="O1069" s="1"/>
  <c r="U1069" s="1"/>
  <c r="K1069"/>
  <c r="L1069"/>
  <c r="M1069"/>
  <c r="N1069"/>
  <c r="P1069"/>
  <c r="Q1069"/>
  <c r="R1069"/>
  <c r="S1069"/>
  <c r="T1069"/>
  <c r="B1070"/>
  <c r="C1070"/>
  <c r="D1070"/>
  <c r="E1070"/>
  <c r="F1070"/>
  <c r="G1070"/>
  <c r="H1070"/>
  <c r="I1070"/>
  <c r="J1070"/>
  <c r="O1070" s="1"/>
  <c r="U1070" s="1"/>
  <c r="K1070"/>
  <c r="L1070"/>
  <c r="M1070"/>
  <c r="N1070"/>
  <c r="P1070"/>
  <c r="Q1070"/>
  <c r="R1070"/>
  <c r="S1070"/>
  <c r="T1070"/>
  <c r="B1071"/>
  <c r="C1071"/>
  <c r="D1071"/>
  <c r="E1071"/>
  <c r="F1071"/>
  <c r="G1071"/>
  <c r="H1071"/>
  <c r="I1071"/>
  <c r="J1071"/>
  <c r="O1071" s="1"/>
  <c r="U1071" s="1"/>
  <c r="K1071"/>
  <c r="L1071"/>
  <c r="M1071"/>
  <c r="N1071"/>
  <c r="P1071"/>
  <c r="Q1071"/>
  <c r="R1071"/>
  <c r="S1071"/>
  <c r="T1071"/>
  <c r="C1" i="26"/>
  <c r="B1" i="25"/>
  <c r="CL7" i="14"/>
  <c r="CL8"/>
  <c r="CL9"/>
  <c r="CL10"/>
  <c r="CL11"/>
  <c r="CL12"/>
  <c r="CL13"/>
  <c r="CL14"/>
  <c r="CL15"/>
  <c r="CL16"/>
  <c r="CL17"/>
  <c r="CL18"/>
  <c r="CL19"/>
  <c r="CL20"/>
  <c r="C21" i="7" s="1"/>
  <c r="CL21" i="14"/>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L103"/>
  <c r="CL104"/>
  <c r="CL105"/>
  <c r="CL106"/>
  <c r="CL107"/>
  <c r="CL108"/>
  <c r="CL109"/>
  <c r="CL110"/>
  <c r="CL111"/>
  <c r="CL6"/>
  <c r="E19"/>
  <c r="A20"/>
  <c r="K20" s="1"/>
  <c r="E20"/>
  <c r="D19" i="13" s="1"/>
  <c r="A21" i="14"/>
  <c r="K21" s="1"/>
  <c r="E21"/>
  <c r="D20" i="13" s="1"/>
  <c r="A20" s="1"/>
  <c r="A22" i="14"/>
  <c r="K22" s="1"/>
  <c r="E22"/>
  <c r="D21" i="13" s="1"/>
  <c r="A21" s="1"/>
  <c r="A23" i="14"/>
  <c r="K23" s="1"/>
  <c r="E23"/>
  <c r="D22" i="13" s="1"/>
  <c r="A22" s="1"/>
  <c r="A24" i="14"/>
  <c r="K24" s="1"/>
  <c r="E24"/>
  <c r="D23" i="13" s="1"/>
  <c r="A23" s="1"/>
  <c r="A25" i="14"/>
  <c r="K25" s="1"/>
  <c r="E25"/>
  <c r="D24" i="13" s="1"/>
  <c r="A24" s="1"/>
  <c r="A26" i="14"/>
  <c r="L26" s="1"/>
  <c r="E26"/>
  <c r="D25" i="13" s="1"/>
  <c r="A25" s="1"/>
  <c r="A27" i="14"/>
  <c r="K27" s="1"/>
  <c r="E27"/>
  <c r="D26" i="13" s="1"/>
  <c r="A26" s="1"/>
  <c r="A28" i="14"/>
  <c r="K28" s="1"/>
  <c r="E28"/>
  <c r="D27" i="13" s="1"/>
  <c r="A27" s="1"/>
  <c r="A29" i="14"/>
  <c r="L29" s="1"/>
  <c r="E29"/>
  <c r="D28" i="13" s="1"/>
  <c r="A28" s="1"/>
  <c r="A30" i="14"/>
  <c r="K30" s="1"/>
  <c r="E30"/>
  <c r="D29" i="13" s="1"/>
  <c r="A29" s="1"/>
  <c r="A31" i="14"/>
  <c r="K31" s="1"/>
  <c r="E31"/>
  <c r="D30" i="13" s="1"/>
  <c r="A30" s="1"/>
  <c r="A32" i="14"/>
  <c r="K32" s="1"/>
  <c r="E32"/>
  <c r="D31" i="13" s="1"/>
  <c r="A31" s="1"/>
  <c r="A33" i="14"/>
  <c r="L33" s="1"/>
  <c r="E33"/>
  <c r="D32" i="13" s="1"/>
  <c r="A32" s="1"/>
  <c r="A34" i="14"/>
  <c r="K34" s="1"/>
  <c r="E34"/>
  <c r="D33" i="13" s="1"/>
  <c r="A33" s="1"/>
  <c r="A35" i="14"/>
  <c r="K35" s="1"/>
  <c r="E35"/>
  <c r="D34" i="13" s="1"/>
  <c r="A34" s="1"/>
  <c r="A36" i="14"/>
  <c r="K36" s="1"/>
  <c r="E36"/>
  <c r="D35" i="13" s="1"/>
  <c r="A35" s="1"/>
  <c r="A37" i="14"/>
  <c r="K37" s="1"/>
  <c r="E37"/>
  <c r="D36" i="13" s="1"/>
  <c r="A36" s="1"/>
  <c r="A38" i="14"/>
  <c r="K38" s="1"/>
  <c r="E38"/>
  <c r="D37" i="13" s="1"/>
  <c r="A37" s="1"/>
  <c r="A39" i="14"/>
  <c r="K39" s="1"/>
  <c r="E39"/>
  <c r="D38" i="13" s="1"/>
  <c r="A38" s="1"/>
  <c r="A40" i="14"/>
  <c r="K40" s="1"/>
  <c r="E40"/>
  <c r="D39" i="13" s="1"/>
  <c r="A39" s="1"/>
  <c r="A41" i="14"/>
  <c r="K41" s="1"/>
  <c r="E41"/>
  <c r="D40" i="13" s="1"/>
  <c r="A40" s="1"/>
  <c r="A42" i="14"/>
  <c r="K42" s="1"/>
  <c r="E42"/>
  <c r="D41" i="13" s="1"/>
  <c r="A41" s="1"/>
  <c r="A43" i="14"/>
  <c r="K43" s="1"/>
  <c r="E43"/>
  <c r="D42" i="13" s="1"/>
  <c r="A42" s="1"/>
  <c r="A44" i="14"/>
  <c r="K44" s="1"/>
  <c r="E44"/>
  <c r="D43" i="13" s="1"/>
  <c r="A43" s="1"/>
  <c r="A45" i="14"/>
  <c r="K45" s="1"/>
  <c r="E45"/>
  <c r="D44" i="13" s="1"/>
  <c r="A44" s="1"/>
  <c r="A46" i="14"/>
  <c r="L46" s="1"/>
  <c r="E46"/>
  <c r="D45" i="13" s="1"/>
  <c r="A45" s="1"/>
  <c r="A47" i="14"/>
  <c r="K47" s="1"/>
  <c r="E47"/>
  <c r="D46" i="13" s="1"/>
  <c r="A46" s="1"/>
  <c r="A48" i="14"/>
  <c r="K48" s="1"/>
  <c r="E48"/>
  <c r="D47" i="13" s="1"/>
  <c r="A47" s="1"/>
  <c r="A49" i="14"/>
  <c r="K49" s="1"/>
  <c r="E49"/>
  <c r="D48" i="13" s="1"/>
  <c r="A48" s="1"/>
  <c r="A50" i="14"/>
  <c r="K50" s="1"/>
  <c r="E50"/>
  <c r="D49" i="13" s="1"/>
  <c r="A49" s="1"/>
  <c r="A51" i="14"/>
  <c r="K51" s="1"/>
  <c r="E51"/>
  <c r="D50" i="13" s="1"/>
  <c r="A50" s="1"/>
  <c r="A52" i="14"/>
  <c r="K52" s="1"/>
  <c r="E52"/>
  <c r="D51" i="13" s="1"/>
  <c r="A51" s="1"/>
  <c r="A53" i="14"/>
  <c r="K53" s="1"/>
  <c r="E53"/>
  <c r="D52" i="13" s="1"/>
  <c r="A52" s="1"/>
  <c r="A54" i="14"/>
  <c r="K54" s="1"/>
  <c r="E54"/>
  <c r="D53" i="13" s="1"/>
  <c r="A53" s="1"/>
  <c r="A55" i="14"/>
  <c r="K55" s="1"/>
  <c r="E55"/>
  <c r="D54" i="13" s="1"/>
  <c r="A54" s="1"/>
  <c r="A56" i="14"/>
  <c r="K56" s="1"/>
  <c r="E56"/>
  <c r="D55" i="13" s="1"/>
  <c r="A55" s="1"/>
  <c r="A57" i="14"/>
  <c r="K57" s="1"/>
  <c r="E57"/>
  <c r="D56" i="13" s="1"/>
  <c r="A56" s="1"/>
  <c r="A58" i="14"/>
  <c r="L58" s="1"/>
  <c r="E58"/>
  <c r="D57" i="13" s="1"/>
  <c r="A57" s="1"/>
  <c r="A59" i="14"/>
  <c r="K59" s="1"/>
  <c r="E59"/>
  <c r="D58" i="13" s="1"/>
  <c r="A58" s="1"/>
  <c r="A60" i="14"/>
  <c r="K60" s="1"/>
  <c r="E60"/>
  <c r="D59" i="13" s="1"/>
  <c r="A59" s="1"/>
  <c r="A61" i="14"/>
  <c r="L61" s="1"/>
  <c r="E61"/>
  <c r="D60" i="13" s="1"/>
  <c r="A60" s="1"/>
  <c r="A62" i="14"/>
  <c r="K62" s="1"/>
  <c r="E62"/>
  <c r="D61" i="13" s="1"/>
  <c r="A61" s="1"/>
  <c r="A63" i="14"/>
  <c r="K63" s="1"/>
  <c r="E63"/>
  <c r="D62" i="13" s="1"/>
  <c r="A62" s="1"/>
  <c r="A64" i="14"/>
  <c r="K64" s="1"/>
  <c r="E64"/>
  <c r="D63" i="13" s="1"/>
  <c r="A63" s="1"/>
  <c r="A65" i="14"/>
  <c r="L65" s="1"/>
  <c r="E65"/>
  <c r="D64" i="13" s="1"/>
  <c r="A64" s="1"/>
  <c r="A66" i="14"/>
  <c r="K66" s="1"/>
  <c r="E66"/>
  <c r="D65" i="13" s="1"/>
  <c r="A65" s="1"/>
  <c r="A67" i="14"/>
  <c r="K67" s="1"/>
  <c r="E67"/>
  <c r="D66" i="13" s="1"/>
  <c r="A66" s="1"/>
  <c r="A68" i="14"/>
  <c r="K68" s="1"/>
  <c r="E68"/>
  <c r="D67" i="13" s="1"/>
  <c r="A67" s="1"/>
  <c r="A69" i="14"/>
  <c r="K69" s="1"/>
  <c r="E69"/>
  <c r="D68" i="13" s="1"/>
  <c r="A68" s="1"/>
  <c r="A70" i="14"/>
  <c r="K70" s="1"/>
  <c r="E70"/>
  <c r="D69" i="13" s="1"/>
  <c r="A69" s="1"/>
  <c r="A71" i="14"/>
  <c r="K71" s="1"/>
  <c r="E71"/>
  <c r="D70" i="13" s="1"/>
  <c r="A70" s="1"/>
  <c r="A72" i="14"/>
  <c r="K72" s="1"/>
  <c r="E72"/>
  <c r="D71" i="13" s="1"/>
  <c r="A71" s="1"/>
  <c r="A73" i="14"/>
  <c r="K73" s="1"/>
  <c r="E73"/>
  <c r="D72" i="13" s="1"/>
  <c r="A72" s="1"/>
  <c r="A74" i="14"/>
  <c r="L74" s="1"/>
  <c r="E74"/>
  <c r="D73" i="13" s="1"/>
  <c r="A73" s="1"/>
  <c r="A75" i="14"/>
  <c r="K75" s="1"/>
  <c r="E75"/>
  <c r="D74" i="13" s="1"/>
  <c r="A74" s="1"/>
  <c r="A76" i="14"/>
  <c r="K76" s="1"/>
  <c r="E76"/>
  <c r="D75" i="13" s="1"/>
  <c r="A75" s="1"/>
  <c r="A77" i="14"/>
  <c r="L77" s="1"/>
  <c r="E77"/>
  <c r="D76" i="13" s="1"/>
  <c r="A76" s="1"/>
  <c r="A78" i="14"/>
  <c r="L78" s="1"/>
  <c r="E78"/>
  <c r="D77" i="13" s="1"/>
  <c r="A77" s="1"/>
  <c r="A79" i="14"/>
  <c r="K79" s="1"/>
  <c r="E79"/>
  <c r="D78" i="13" s="1"/>
  <c r="A78" s="1"/>
  <c r="A80" i="14"/>
  <c r="K80" s="1"/>
  <c r="E80"/>
  <c r="D79" i="13" s="1"/>
  <c r="A79" s="1"/>
  <c r="A81" i="14"/>
  <c r="K81" s="1"/>
  <c r="E81"/>
  <c r="D80" i="13" s="1"/>
  <c r="A80" s="1"/>
  <c r="A82" i="14"/>
  <c r="K82" s="1"/>
  <c r="E82"/>
  <c r="D81" i="13" s="1"/>
  <c r="A81" s="1"/>
  <c r="A83" i="14"/>
  <c r="K83" s="1"/>
  <c r="E83"/>
  <c r="D82" i="13" s="1"/>
  <c r="A82" s="1"/>
  <c r="A84" i="14"/>
  <c r="K84" s="1"/>
  <c r="E84"/>
  <c r="D83" i="13" s="1"/>
  <c r="A83" s="1"/>
  <c r="A85" i="14"/>
  <c r="K85" s="1"/>
  <c r="E85"/>
  <c r="D84" i="13" s="1"/>
  <c r="A84" s="1"/>
  <c r="A86" i="14"/>
  <c r="K86" s="1"/>
  <c r="E86"/>
  <c r="D85" i="13" s="1"/>
  <c r="A85" s="1"/>
  <c r="A87" i="14"/>
  <c r="K87" s="1"/>
  <c r="E87"/>
  <c r="D86" i="13" s="1"/>
  <c r="A86" s="1"/>
  <c r="A88" i="14"/>
  <c r="K88" s="1"/>
  <c r="E88"/>
  <c r="D87" i="13" s="1"/>
  <c r="A87" s="1"/>
  <c r="A89" i="14"/>
  <c r="K89" s="1"/>
  <c r="E89"/>
  <c r="D88" i="13" s="1"/>
  <c r="A88" s="1"/>
  <c r="A90" i="14"/>
  <c r="L90" s="1"/>
  <c r="E90"/>
  <c r="D89" i="13" s="1"/>
  <c r="A89" s="1"/>
  <c r="A91" i="14"/>
  <c r="K91" s="1"/>
  <c r="E91"/>
  <c r="D90" i="13" s="1"/>
  <c r="A90" s="1"/>
  <c r="A92" i="14"/>
  <c r="K92" s="1"/>
  <c r="E92"/>
  <c r="D91" i="13" s="1"/>
  <c r="A91" s="1"/>
  <c r="A93" i="14"/>
  <c r="L93" s="1"/>
  <c r="E93"/>
  <c r="D92" i="13" s="1"/>
  <c r="A92" s="1"/>
  <c r="A94" i="14"/>
  <c r="K94" s="1"/>
  <c r="E94"/>
  <c r="D93" i="13" s="1"/>
  <c r="A93" s="1"/>
  <c r="A95" i="14"/>
  <c r="K95" s="1"/>
  <c r="E95"/>
  <c r="D94" i="13" s="1"/>
  <c r="A94" s="1"/>
  <c r="A96" i="14"/>
  <c r="K96" s="1"/>
  <c r="E96"/>
  <c r="D95" i="13" s="1"/>
  <c r="A95" s="1"/>
  <c r="A97" i="14"/>
  <c r="L97" s="1"/>
  <c r="E97"/>
  <c r="D96" i="13" s="1"/>
  <c r="A96" s="1"/>
  <c r="A98" i="14"/>
  <c r="K98" s="1"/>
  <c r="E98"/>
  <c r="D97" i="13" s="1"/>
  <c r="A97" s="1"/>
  <c r="A99" i="14"/>
  <c r="K99" s="1"/>
  <c r="E99"/>
  <c r="D98" i="13" s="1"/>
  <c r="A98" s="1"/>
  <c r="A100" i="14"/>
  <c r="K100" s="1"/>
  <c r="E100"/>
  <c r="D99" i="13" s="1"/>
  <c r="A99" s="1"/>
  <c r="A101" i="14"/>
  <c r="K101" s="1"/>
  <c r="E101"/>
  <c r="D100" i="13" s="1"/>
  <c r="A100" s="1"/>
  <c r="A102" i="14"/>
  <c r="K102" s="1"/>
  <c r="E102"/>
  <c r="D101" i="13" s="1"/>
  <c r="A101" s="1"/>
  <c r="A103" i="14"/>
  <c r="K103" s="1"/>
  <c r="E103"/>
  <c r="D102" i="13" s="1"/>
  <c r="A102" s="1"/>
  <c r="A104" i="14"/>
  <c r="K104" s="1"/>
  <c r="E104"/>
  <c r="D103" i="13" s="1"/>
  <c r="A103" s="1"/>
  <c r="A105" i="14"/>
  <c r="K105" s="1"/>
  <c r="E105"/>
  <c r="D104" i="13" s="1"/>
  <c r="A104" s="1"/>
  <c r="A106" i="14"/>
  <c r="K106" s="1"/>
  <c r="E106"/>
  <c r="D105" i="13" s="1"/>
  <c r="A105" s="1"/>
  <c r="A107" i="14"/>
  <c r="K107" s="1"/>
  <c r="E107"/>
  <c r="D106" i="13" s="1"/>
  <c r="A106" s="1"/>
  <c r="A108" i="14"/>
  <c r="K108" s="1"/>
  <c r="E108"/>
  <c r="D107" i="13" s="1"/>
  <c r="A107" s="1"/>
  <c r="A109" i="14"/>
  <c r="K109" s="1"/>
  <c r="E109"/>
  <c r="D108" i="13" s="1"/>
  <c r="A108" s="1"/>
  <c r="A110" i="14"/>
  <c r="L110" s="1"/>
  <c r="E110"/>
  <c r="D109" i="13" s="1"/>
  <c r="A109" s="1"/>
  <c r="A111" i="14"/>
  <c r="K111" s="1"/>
  <c r="E111"/>
  <c r="D110" i="13" s="1"/>
  <c r="A110" s="1"/>
  <c r="D111"/>
  <c r="A111" s="1"/>
  <c r="D112"/>
  <c r="A112" s="1"/>
  <c r="D113"/>
  <c r="A113" s="1"/>
  <c r="D114"/>
  <c r="A114" s="1"/>
  <c r="D115"/>
  <c r="A115" s="1"/>
  <c r="D116"/>
  <c r="A116" s="1"/>
  <c r="D117"/>
  <c r="A117" s="1"/>
  <c r="D118"/>
  <c r="A118" s="1"/>
  <c r="D119"/>
  <c r="A119" s="1"/>
  <c r="D120"/>
  <c r="A120" s="1"/>
  <c r="D121"/>
  <c r="A121" s="1"/>
  <c r="D122"/>
  <c r="A122" s="1"/>
  <c r="D123"/>
  <c r="A123" s="1"/>
  <c r="D124"/>
  <c r="A124" s="1"/>
  <c r="D125"/>
  <c r="A125" s="1"/>
  <c r="D126"/>
  <c r="A126" s="1"/>
  <c r="D127"/>
  <c r="A127" s="1"/>
  <c r="D128"/>
  <c r="A128" s="1"/>
  <c r="D129"/>
  <c r="A129" s="1"/>
  <c r="D130"/>
  <c r="A130" s="1"/>
  <c r="D131"/>
  <c r="A131" s="1"/>
  <c r="D132"/>
  <c r="A132" s="1"/>
  <c r="D133"/>
  <c r="A133" s="1"/>
  <c r="D134"/>
  <c r="A134" s="1"/>
  <c r="D135"/>
  <c r="A135" s="1"/>
  <c r="D136"/>
  <c r="A136" s="1"/>
  <c r="D137"/>
  <c r="A137" s="1"/>
  <c r="D138"/>
  <c r="A138" s="1"/>
  <c r="D139"/>
  <c r="A139" s="1"/>
  <c r="D140"/>
  <c r="A140" s="1"/>
  <c r="D141"/>
  <c r="A141" s="1"/>
  <c r="D142"/>
  <c r="A142" s="1"/>
  <c r="D143"/>
  <c r="A143" s="1"/>
  <c r="D144"/>
  <c r="A144" s="1"/>
  <c r="D145"/>
  <c r="A145" s="1"/>
  <c r="D146"/>
  <c r="A146" s="1"/>
  <c r="D147"/>
  <c r="A147" s="1"/>
  <c r="D148"/>
  <c r="A148" s="1"/>
  <c r="D149"/>
  <c r="A149" s="1"/>
  <c r="D150"/>
  <c r="A150" s="1"/>
  <c r="D151"/>
  <c r="A151" s="1"/>
  <c r="D152"/>
  <c r="A152" s="1"/>
  <c r="D153"/>
  <c r="A153" s="1"/>
  <c r="D154"/>
  <c r="A154" s="1"/>
  <c r="D155"/>
  <c r="A155" s="1"/>
  <c r="D156"/>
  <c r="A156" s="1"/>
  <c r="D157"/>
  <c r="A157" s="1"/>
  <c r="D158"/>
  <c r="A158" s="1"/>
  <c r="D159"/>
  <c r="A159" s="1"/>
  <c r="D160"/>
  <c r="A160" s="1"/>
  <c r="D161"/>
  <c r="A161" s="1"/>
  <c r="D162"/>
  <c r="A162" s="1"/>
  <c r="D163"/>
  <c r="A163" s="1"/>
  <c r="D164"/>
  <c r="A164" s="1"/>
  <c r="D165"/>
  <c r="A165" s="1"/>
  <c r="D166"/>
  <c r="A166" s="1"/>
  <c r="D167"/>
  <c r="A167" s="1"/>
  <c r="D168"/>
  <c r="A168" s="1"/>
  <c r="D169"/>
  <c r="A169" s="1"/>
  <c r="D170"/>
  <c r="A170" s="1"/>
  <c r="D171"/>
  <c r="A171" s="1"/>
  <c r="D172"/>
  <c r="A172" s="1"/>
  <c r="D173"/>
  <c r="A173" s="1"/>
  <c r="D174"/>
  <c r="A174" s="1"/>
  <c r="D175"/>
  <c r="A175" s="1"/>
  <c r="D176"/>
  <c r="A176" s="1"/>
  <c r="D177"/>
  <c r="A177" s="1"/>
  <c r="D178"/>
  <c r="A178" s="1"/>
  <c r="D179"/>
  <c r="A179" s="1"/>
  <c r="D180"/>
  <c r="A180" s="1"/>
  <c r="D181"/>
  <c r="A181" s="1"/>
  <c r="D182"/>
  <c r="A182" s="1"/>
  <c r="D183"/>
  <c r="A183" s="1"/>
  <c r="D184"/>
  <c r="A184" s="1"/>
  <c r="D185"/>
  <c r="A185" s="1"/>
  <c r="D186"/>
  <c r="A186" s="1"/>
  <c r="D187"/>
  <c r="A187" s="1"/>
  <c r="D188"/>
  <c r="A188" s="1"/>
  <c r="D189"/>
  <c r="A189" s="1"/>
  <c r="D190"/>
  <c r="A190" s="1"/>
  <c r="D191"/>
  <c r="A191" s="1"/>
  <c r="D192"/>
  <c r="A192" s="1"/>
  <c r="D193"/>
  <c r="A193" s="1"/>
  <c r="D194"/>
  <c r="A194" s="1"/>
  <c r="D195"/>
  <c r="A195" s="1"/>
  <c r="D196"/>
  <c r="A196" s="1"/>
  <c r="D197"/>
  <c r="A197" s="1"/>
  <c r="D198"/>
  <c r="A198" s="1"/>
  <c r="D199"/>
  <c r="A199" s="1"/>
  <c r="D200"/>
  <c r="A200" s="1"/>
  <c r="D201"/>
  <c r="A201" s="1"/>
  <c r="D202"/>
  <c r="A202" s="1"/>
  <c r="D203"/>
  <c r="A203" s="1"/>
  <c r="D204"/>
  <c r="A204" s="1"/>
  <c r="D205"/>
  <c r="A205" s="1"/>
  <c r="D206"/>
  <c r="A206" s="1"/>
  <c r="D207"/>
  <c r="A207" s="1"/>
  <c r="D208"/>
  <c r="A208" s="1"/>
  <c r="D209"/>
  <c r="A209" s="1"/>
  <c r="D210"/>
  <c r="A210" s="1"/>
  <c r="D211"/>
  <c r="A211" s="1"/>
  <c r="D212"/>
  <c r="A212" s="1"/>
  <c r="D213"/>
  <c r="A213" s="1"/>
  <c r="D214"/>
  <c r="A214" s="1"/>
  <c r="D215"/>
  <c r="A215" s="1"/>
  <c r="D216"/>
  <c r="A216" s="1"/>
  <c r="D217"/>
  <c r="A217" s="1"/>
  <c r="D218"/>
  <c r="A218" s="1"/>
  <c r="D219"/>
  <c r="A219" s="1"/>
  <c r="D220"/>
  <c r="A220" s="1"/>
  <c r="D221"/>
  <c r="A221" s="1"/>
  <c r="D222"/>
  <c r="A222" s="1"/>
  <c r="D223"/>
  <c r="A223" s="1"/>
  <c r="D224"/>
  <c r="A224" s="1"/>
  <c r="D225"/>
  <c r="A225" s="1"/>
  <c r="D226"/>
  <c r="A226" s="1"/>
  <c r="D227"/>
  <c r="A227" s="1"/>
  <c r="D228"/>
  <c r="A228" s="1"/>
  <c r="D229"/>
  <c r="A229" s="1"/>
  <c r="D230"/>
  <c r="A230" s="1"/>
  <c r="D231"/>
  <c r="A231" s="1"/>
  <c r="D232"/>
  <c r="A232" s="1"/>
  <c r="D233"/>
  <c r="A233" s="1"/>
  <c r="D234"/>
  <c r="A234" s="1"/>
  <c r="D235"/>
  <c r="A235" s="1"/>
  <c r="D236"/>
  <c r="A236" s="1"/>
  <c r="D237"/>
  <c r="A237" s="1"/>
  <c r="D238"/>
  <c r="A238" s="1"/>
  <c r="D239"/>
  <c r="A239" s="1"/>
  <c r="D240"/>
  <c r="A240" s="1"/>
  <c r="D241"/>
  <c r="A241" s="1"/>
  <c r="D242"/>
  <c r="A242" s="1"/>
  <c r="D243"/>
  <c r="A243" s="1"/>
  <c r="D244"/>
  <c r="A244" s="1"/>
  <c r="D245"/>
  <c r="A245" s="1"/>
  <c r="D246"/>
  <c r="A246" s="1"/>
  <c r="D247"/>
  <c r="A247" s="1"/>
  <c r="D248"/>
  <c r="A248" s="1"/>
  <c r="D249"/>
  <c r="A249" s="1"/>
  <c r="D250"/>
  <c r="A250" s="1"/>
  <c r="D251"/>
  <c r="A251" s="1"/>
  <c r="D252"/>
  <c r="A252" s="1"/>
  <c r="D253"/>
  <c r="A253" s="1"/>
  <c r="D254"/>
  <c r="A254" s="1"/>
  <c r="D255"/>
  <c r="A255" s="1"/>
  <c r="D256"/>
  <c r="A256" s="1"/>
  <c r="D257"/>
  <c r="A257" s="1"/>
  <c r="D258"/>
  <c r="A258" s="1"/>
  <c r="D259"/>
  <c r="A259" s="1"/>
  <c r="D260"/>
  <c r="A260" s="1"/>
  <c r="D261"/>
  <c r="A261" s="1"/>
  <c r="D262"/>
  <c r="A262" s="1"/>
  <c r="D263"/>
  <c r="A263" s="1"/>
  <c r="D264"/>
  <c r="A264" s="1"/>
  <c r="D265"/>
  <c r="A265" s="1"/>
  <c r="D266"/>
  <c r="A266" s="1"/>
  <c r="D267"/>
  <c r="A267" s="1"/>
  <c r="D268"/>
  <c r="A268" s="1"/>
  <c r="D269"/>
  <c r="A269" s="1"/>
  <c r="D270"/>
  <c r="A270" s="1"/>
  <c r="D271"/>
  <c r="A271" s="1"/>
  <c r="D272"/>
  <c r="A272" s="1"/>
  <c r="D273"/>
  <c r="A273" s="1"/>
  <c r="D274"/>
  <c r="A274" s="1"/>
  <c r="D275"/>
  <c r="A275" s="1"/>
  <c r="D276"/>
  <c r="A276" s="1"/>
  <c r="D277"/>
  <c r="A277" s="1"/>
  <c r="D278"/>
  <c r="A278" s="1"/>
  <c r="D279"/>
  <c r="A279" s="1"/>
  <c r="D280"/>
  <c r="A280" s="1"/>
  <c r="D281"/>
  <c r="A281" s="1"/>
  <c r="D282"/>
  <c r="A282" s="1"/>
  <c r="D283"/>
  <c r="A283" s="1"/>
  <c r="D284"/>
  <c r="A284" s="1"/>
  <c r="D285"/>
  <c r="A285" s="1"/>
  <c r="D286"/>
  <c r="A286" s="1"/>
  <c r="D287"/>
  <c r="A287" s="1"/>
  <c r="D288"/>
  <c r="A288" s="1"/>
  <c r="D289"/>
  <c r="A289" s="1"/>
  <c r="D290"/>
  <c r="A290" s="1"/>
  <c r="D291"/>
  <c r="A291" s="1"/>
  <c r="D292"/>
  <c r="A292" s="1"/>
  <c r="D293"/>
  <c r="A293" s="1"/>
  <c r="D294"/>
  <c r="A294" s="1"/>
  <c r="D295"/>
  <c r="A295" s="1"/>
  <c r="D296"/>
  <c r="A296" s="1"/>
  <c r="D297"/>
  <c r="A297" s="1"/>
  <c r="D298"/>
  <c r="A298" s="1"/>
  <c r="D299"/>
  <c r="A299" s="1"/>
  <c r="D300"/>
  <c r="A300" s="1"/>
  <c r="D301"/>
  <c r="A301" s="1"/>
  <c r="D302"/>
  <c r="A302" s="1"/>
  <c r="D303"/>
  <c r="A303" s="1"/>
  <c r="D304"/>
  <c r="A304" s="1"/>
  <c r="D305"/>
  <c r="A305" s="1"/>
  <c r="D306"/>
  <c r="A306" s="1"/>
  <c r="D307"/>
  <c r="A307" s="1"/>
  <c r="D308"/>
  <c r="A308" s="1"/>
  <c r="D309"/>
  <c r="A309" s="1"/>
  <c r="D310"/>
  <c r="A310" s="1"/>
  <c r="D311"/>
  <c r="A311" s="1"/>
  <c r="D312"/>
  <c r="A312" s="1"/>
  <c r="D313"/>
  <c r="A313" s="1"/>
  <c r="D314"/>
  <c r="A314" s="1"/>
  <c r="D315"/>
  <c r="A315" s="1"/>
  <c r="D316"/>
  <c r="A316" s="1"/>
  <c r="D317"/>
  <c r="A317" s="1"/>
  <c r="D318"/>
  <c r="A318" s="1"/>
  <c r="D319"/>
  <c r="A319" s="1"/>
  <c r="D320"/>
  <c r="A320" s="1"/>
  <c r="D321"/>
  <c r="A321" s="1"/>
  <c r="D322"/>
  <c r="A322" s="1"/>
  <c r="D323"/>
  <c r="A323" s="1"/>
  <c r="D324"/>
  <c r="A324" s="1"/>
  <c r="D325"/>
  <c r="A325" s="1"/>
  <c r="D326"/>
  <c r="A326" s="1"/>
  <c r="D327"/>
  <c r="A327" s="1"/>
  <c r="D328"/>
  <c r="A328" s="1"/>
  <c r="D329"/>
  <c r="A329" s="1"/>
  <c r="D330"/>
  <c r="A330" s="1"/>
  <c r="D331"/>
  <c r="A331" s="1"/>
  <c r="D332"/>
  <c r="A332" s="1"/>
  <c r="D333"/>
  <c r="A333" s="1"/>
  <c r="D334"/>
  <c r="A334" s="1"/>
  <c r="D335"/>
  <c r="A335" s="1"/>
  <c r="D336"/>
  <c r="A336" s="1"/>
  <c r="D337"/>
  <c r="A337" s="1"/>
  <c r="D338"/>
  <c r="A338" s="1"/>
  <c r="D339"/>
  <c r="A339" s="1"/>
  <c r="D340"/>
  <c r="A340" s="1"/>
  <c r="D341"/>
  <c r="A341" s="1"/>
  <c r="D342"/>
  <c r="A342" s="1"/>
  <c r="D343"/>
  <c r="A343" s="1"/>
  <c r="D344"/>
  <c r="A344" s="1"/>
  <c r="D345"/>
  <c r="A345" s="1"/>
  <c r="D346"/>
  <c r="A346" s="1"/>
  <c r="D347"/>
  <c r="A347" s="1"/>
  <c r="D348"/>
  <c r="A348" s="1"/>
  <c r="D349"/>
  <c r="A349" s="1"/>
  <c r="D350"/>
  <c r="A350" s="1"/>
  <c r="D351"/>
  <c r="A351" s="1"/>
  <c r="D352"/>
  <c r="A352" s="1"/>
  <c r="D353"/>
  <c r="A353" s="1"/>
  <c r="D354"/>
  <c r="A354" s="1"/>
  <c r="D355"/>
  <c r="A355" s="1"/>
  <c r="D356"/>
  <c r="A356" s="1"/>
  <c r="D357"/>
  <c r="A357" s="1"/>
  <c r="D358"/>
  <c r="A358" s="1"/>
  <c r="D359"/>
  <c r="A359" s="1"/>
  <c r="D360"/>
  <c r="A360" s="1"/>
  <c r="D361"/>
  <c r="A361" s="1"/>
  <c r="D362"/>
  <c r="A362" s="1"/>
  <c r="D363"/>
  <c r="A363" s="1"/>
  <c r="D364"/>
  <c r="A364" s="1"/>
  <c r="D365"/>
  <c r="A365" s="1"/>
  <c r="D366"/>
  <c r="A366" s="1"/>
  <c r="D367"/>
  <c r="A367" s="1"/>
  <c r="D368"/>
  <c r="A368" s="1"/>
  <c r="D369"/>
  <c r="A369" s="1"/>
  <c r="D370"/>
  <c r="A370" s="1"/>
  <c r="D371"/>
  <c r="A371" s="1"/>
  <c r="D372"/>
  <c r="A372" s="1"/>
  <c r="D373"/>
  <c r="A373" s="1"/>
  <c r="D374"/>
  <c r="A374" s="1"/>
  <c r="D375"/>
  <c r="A375" s="1"/>
  <c r="D376"/>
  <c r="A376" s="1"/>
  <c r="D377"/>
  <c r="A377" s="1"/>
  <c r="D378"/>
  <c r="A378" s="1"/>
  <c r="D379"/>
  <c r="A379" s="1"/>
  <c r="D380"/>
  <c r="A380" s="1"/>
  <c r="D381"/>
  <c r="A381" s="1"/>
  <c r="D382"/>
  <c r="A382" s="1"/>
  <c r="D383"/>
  <c r="A383" s="1"/>
  <c r="D384"/>
  <c r="A384" s="1"/>
  <c r="D385"/>
  <c r="A385" s="1"/>
  <c r="D386"/>
  <c r="A386" s="1"/>
  <c r="D387"/>
  <c r="A387" s="1"/>
  <c r="D388"/>
  <c r="A388" s="1"/>
  <c r="D389"/>
  <c r="A389" s="1"/>
  <c r="D390"/>
  <c r="A390" s="1"/>
  <c r="D391"/>
  <c r="A391" s="1"/>
  <c r="D392"/>
  <c r="A392" s="1"/>
  <c r="D393"/>
  <c r="A393" s="1"/>
  <c r="D394"/>
  <c r="A394" s="1"/>
  <c r="D395"/>
  <c r="A395" s="1"/>
  <c r="D396"/>
  <c r="A396" s="1"/>
  <c r="D397"/>
  <c r="A397" s="1"/>
  <c r="D398"/>
  <c r="A398" s="1"/>
  <c r="D399"/>
  <c r="A399" s="1"/>
  <c r="D400"/>
  <c r="A400" s="1"/>
  <c r="D401"/>
  <c r="A401" s="1"/>
  <c r="D402"/>
  <c r="A402" s="1"/>
  <c r="D403"/>
  <c r="A403" s="1"/>
  <c r="D404"/>
  <c r="A404" s="1"/>
  <c r="D405"/>
  <c r="A405" s="1"/>
  <c r="D406"/>
  <c r="A406" s="1"/>
  <c r="D407"/>
  <c r="A407" s="1"/>
  <c r="D408"/>
  <c r="A408" s="1"/>
  <c r="D409"/>
  <c r="A409" s="1"/>
  <c r="D410"/>
  <c r="A410" s="1"/>
  <c r="D411"/>
  <c r="A411" s="1"/>
  <c r="D412"/>
  <c r="A412" s="1"/>
  <c r="D413"/>
  <c r="A413" s="1"/>
  <c r="D414"/>
  <c r="A414" s="1"/>
  <c r="D415"/>
  <c r="A415" s="1"/>
  <c r="D416"/>
  <c r="A416" s="1"/>
  <c r="D417"/>
  <c r="A417" s="1"/>
  <c r="D418"/>
  <c r="A418" s="1"/>
  <c r="D419"/>
  <c r="A419" s="1"/>
  <c r="D420"/>
  <c r="A420" s="1"/>
  <c r="D421"/>
  <c r="A421" s="1"/>
  <c r="D422"/>
  <c r="A422" s="1"/>
  <c r="D423"/>
  <c r="A423" s="1"/>
  <c r="D424"/>
  <c r="A424" s="1"/>
  <c r="D425"/>
  <c r="A425" s="1"/>
  <c r="D426"/>
  <c r="A426" s="1"/>
  <c r="D427"/>
  <c r="A427" s="1"/>
  <c r="D428"/>
  <c r="A428" s="1"/>
  <c r="D429"/>
  <c r="A429" s="1"/>
  <c r="D430"/>
  <c r="A430" s="1"/>
  <c r="D431"/>
  <c r="A431" s="1"/>
  <c r="D432"/>
  <c r="A432" s="1"/>
  <c r="D433"/>
  <c r="A433" s="1"/>
  <c r="D434"/>
  <c r="A434" s="1"/>
  <c r="D435"/>
  <c r="A435" s="1"/>
  <c r="D436"/>
  <c r="A436" s="1"/>
  <c r="D437"/>
  <c r="A437" s="1"/>
  <c r="D438"/>
  <c r="A438" s="1"/>
  <c r="D439"/>
  <c r="A439" s="1"/>
  <c r="D440"/>
  <c r="A440" s="1"/>
  <c r="D441"/>
  <c r="A441" s="1"/>
  <c r="D442"/>
  <c r="A442" s="1"/>
  <c r="D443"/>
  <c r="A443" s="1"/>
  <c r="D444"/>
  <c r="A444" s="1"/>
  <c r="D445"/>
  <c r="A445" s="1"/>
  <c r="D446"/>
  <c r="A446" s="1"/>
  <c r="D447"/>
  <c r="A447" s="1"/>
  <c r="D448"/>
  <c r="A448" s="1"/>
  <c r="D449"/>
  <c r="A449" s="1"/>
  <c r="D450"/>
  <c r="A450" s="1"/>
  <c r="D451"/>
  <c r="A451" s="1"/>
  <c r="D452"/>
  <c r="A452" s="1"/>
  <c r="D453"/>
  <c r="A453" s="1"/>
  <c r="D454"/>
  <c r="A454" s="1"/>
  <c r="D455"/>
  <c r="A455" s="1"/>
  <c r="D456"/>
  <c r="A456" s="1"/>
  <c r="D457"/>
  <c r="A457" s="1"/>
  <c r="D458"/>
  <c r="A458" s="1"/>
  <c r="D459"/>
  <c r="A459" s="1"/>
  <c r="D460"/>
  <c r="A460" s="1"/>
  <c r="D461"/>
  <c r="A461" s="1"/>
  <c r="D462"/>
  <c r="A462" s="1"/>
  <c r="D463"/>
  <c r="A463" s="1"/>
  <c r="D464"/>
  <c r="A464" s="1"/>
  <c r="D465"/>
  <c r="A465" s="1"/>
  <c r="D466"/>
  <c r="A466" s="1"/>
  <c r="D467"/>
  <c r="A467" s="1"/>
  <c r="D468"/>
  <c r="A468" s="1"/>
  <c r="D469"/>
  <c r="A469" s="1"/>
  <c r="D470"/>
  <c r="A470" s="1"/>
  <c r="D471"/>
  <c r="A471" s="1"/>
  <c r="D472"/>
  <c r="A472" s="1"/>
  <c r="D473"/>
  <c r="A473" s="1"/>
  <c r="D474"/>
  <c r="A474" s="1"/>
  <c r="D475"/>
  <c r="A475" s="1"/>
  <c r="D476"/>
  <c r="A476" s="1"/>
  <c r="D477"/>
  <c r="A477" s="1"/>
  <c r="D478"/>
  <c r="A478" s="1"/>
  <c r="D479"/>
  <c r="A479" s="1"/>
  <c r="D480"/>
  <c r="A480" s="1"/>
  <c r="D481"/>
  <c r="A481" s="1"/>
  <c r="D482"/>
  <c r="A482" s="1"/>
  <c r="D483"/>
  <c r="A483" s="1"/>
  <c r="D484"/>
  <c r="A484" s="1"/>
  <c r="D485"/>
  <c r="A485" s="1"/>
  <c r="D486"/>
  <c r="A486" s="1"/>
  <c r="D487"/>
  <c r="A487" s="1"/>
  <c r="D488"/>
  <c r="A488" s="1"/>
  <c r="D489"/>
  <c r="A489" s="1"/>
  <c r="D490"/>
  <c r="A490" s="1"/>
  <c r="D491"/>
  <c r="A491" s="1"/>
  <c r="D492"/>
  <c r="A492" s="1"/>
  <c r="D493"/>
  <c r="A493" s="1"/>
  <c r="D494"/>
  <c r="A494" s="1"/>
  <c r="D495"/>
  <c r="A495" s="1"/>
  <c r="D496"/>
  <c r="A496" s="1"/>
  <c r="D497"/>
  <c r="A497" s="1"/>
  <c r="D498"/>
  <c r="A498" s="1"/>
  <c r="D499"/>
  <c r="A499" s="1"/>
  <c r="D500"/>
  <c r="A500" s="1"/>
  <c r="D501"/>
  <c r="A501" s="1"/>
  <c r="D502"/>
  <c r="A502" s="1"/>
  <c r="D503"/>
  <c r="A503" s="1"/>
  <c r="D504"/>
  <c r="A504" s="1"/>
  <c r="D505"/>
  <c r="A505" s="1"/>
  <c r="D506"/>
  <c r="A506" s="1"/>
  <c r="D507"/>
  <c r="A507" s="1"/>
  <c r="D508"/>
  <c r="A508" s="1"/>
  <c r="D509"/>
  <c r="A509" s="1"/>
  <c r="D510"/>
  <c r="A510" s="1"/>
  <c r="D511"/>
  <c r="A511" s="1"/>
  <c r="D512"/>
  <c r="A512" s="1"/>
  <c r="D513"/>
  <c r="A513" s="1"/>
  <c r="D514"/>
  <c r="A514" s="1"/>
  <c r="D515"/>
  <c r="A515" s="1"/>
  <c r="D516"/>
  <c r="A516" s="1"/>
  <c r="D517"/>
  <c r="A517" s="1"/>
  <c r="D518"/>
  <c r="A518" s="1"/>
  <c r="D519"/>
  <c r="A519" s="1"/>
  <c r="D520"/>
  <c r="A520" s="1"/>
  <c r="D521"/>
  <c r="A521" s="1"/>
  <c r="D522"/>
  <c r="A522" s="1"/>
  <c r="D523"/>
  <c r="A523" s="1"/>
  <c r="D524"/>
  <c r="A524" s="1"/>
  <c r="D525"/>
  <c r="A525" s="1"/>
  <c r="D526"/>
  <c r="A526" s="1"/>
  <c r="D527"/>
  <c r="A527" s="1"/>
  <c r="D528"/>
  <c r="A528" s="1"/>
  <c r="D529"/>
  <c r="A529" s="1"/>
  <c r="D530"/>
  <c r="A530" s="1"/>
  <c r="D531"/>
  <c r="A531" s="1"/>
  <c r="D532"/>
  <c r="A532" s="1"/>
  <c r="D533"/>
  <c r="A533" s="1"/>
  <c r="D534"/>
  <c r="A534" s="1"/>
  <c r="D535"/>
  <c r="A535" s="1"/>
  <c r="D536"/>
  <c r="A536" s="1"/>
  <c r="D537"/>
  <c r="A537" s="1"/>
  <c r="D538"/>
  <c r="A538" s="1"/>
  <c r="D539"/>
  <c r="A539" s="1"/>
  <c r="D540"/>
  <c r="A540" s="1"/>
  <c r="D541"/>
  <c r="A541" s="1"/>
  <c r="D542"/>
  <c r="A542" s="1"/>
  <c r="D543"/>
  <c r="A543" s="1"/>
  <c r="D544"/>
  <c r="A544" s="1"/>
  <c r="D545"/>
  <c r="A545" s="1"/>
  <c r="D546"/>
  <c r="A546" s="1"/>
  <c r="D547"/>
  <c r="A547" s="1"/>
  <c r="D548"/>
  <c r="A548" s="1"/>
  <c r="D549"/>
  <c r="A549" s="1"/>
  <c r="D550"/>
  <c r="A550" s="1"/>
  <c r="D551"/>
  <c r="A551" s="1"/>
  <c r="D552"/>
  <c r="A552" s="1"/>
  <c r="D553"/>
  <c r="A553" s="1"/>
  <c r="D554"/>
  <c r="A554" s="1"/>
  <c r="D555"/>
  <c r="A555" s="1"/>
  <c r="D556"/>
  <c r="A556" s="1"/>
  <c r="D557"/>
  <c r="A557" s="1"/>
  <c r="D558"/>
  <c r="A558" s="1"/>
  <c r="D559"/>
  <c r="A559" s="1"/>
  <c r="D560"/>
  <c r="A560" s="1"/>
  <c r="D561"/>
  <c r="A561" s="1"/>
  <c r="D562"/>
  <c r="A562" s="1"/>
  <c r="D563"/>
  <c r="A563" s="1"/>
  <c r="D564"/>
  <c r="A564" s="1"/>
  <c r="D565"/>
  <c r="A565" s="1"/>
  <c r="D566"/>
  <c r="A566" s="1"/>
  <c r="D567"/>
  <c r="A567" s="1"/>
  <c r="D568"/>
  <c r="A568" s="1"/>
  <c r="D569"/>
  <c r="A569" s="1"/>
  <c r="D570"/>
  <c r="A570" s="1"/>
  <c r="D571"/>
  <c r="A571" s="1"/>
  <c r="D572"/>
  <c r="A572" s="1"/>
  <c r="D573"/>
  <c r="A573" s="1"/>
  <c r="D574"/>
  <c r="A574" s="1"/>
  <c r="D575"/>
  <c r="A575" s="1"/>
  <c r="D576"/>
  <c r="A576" s="1"/>
  <c r="D577"/>
  <c r="A577" s="1"/>
  <c r="D578"/>
  <c r="A578" s="1"/>
  <c r="D579"/>
  <c r="A579" s="1"/>
  <c r="D580"/>
  <c r="A580" s="1"/>
  <c r="D581"/>
  <c r="A581" s="1"/>
  <c r="D582"/>
  <c r="A582" s="1"/>
  <c r="D583"/>
  <c r="A583" s="1"/>
  <c r="D584"/>
  <c r="A584" s="1"/>
  <c r="D585"/>
  <c r="A585" s="1"/>
  <c r="D586"/>
  <c r="A586" s="1"/>
  <c r="D587"/>
  <c r="A587" s="1"/>
  <c r="D588"/>
  <c r="A588" s="1"/>
  <c r="D589"/>
  <c r="A589" s="1"/>
  <c r="D590"/>
  <c r="A590" s="1"/>
  <c r="D591"/>
  <c r="A591" s="1"/>
  <c r="D592"/>
  <c r="A592" s="1"/>
  <c r="D593"/>
  <c r="A593" s="1"/>
  <c r="D594"/>
  <c r="A594" s="1"/>
  <c r="D595"/>
  <c r="A595" s="1"/>
  <c r="D596"/>
  <c r="A596" s="1"/>
  <c r="D597"/>
  <c r="A597" s="1"/>
  <c r="D598"/>
  <c r="A598" s="1"/>
  <c r="D599"/>
  <c r="A599" s="1"/>
  <c r="D600"/>
  <c r="A600" s="1"/>
  <c r="D601"/>
  <c r="A601" s="1"/>
  <c r="D602"/>
  <c r="A602" s="1"/>
  <c r="D603"/>
  <c r="A603" s="1"/>
  <c r="D604"/>
  <c r="A604" s="1"/>
  <c r="D605"/>
  <c r="A605" s="1"/>
  <c r="D606"/>
  <c r="A606" s="1"/>
  <c r="D607"/>
  <c r="A607" s="1"/>
  <c r="D608"/>
  <c r="A608" s="1"/>
  <c r="D609"/>
  <c r="A609" s="1"/>
  <c r="D610"/>
  <c r="A610" s="1"/>
  <c r="D611"/>
  <c r="A611" s="1"/>
  <c r="D612"/>
  <c r="A612" s="1"/>
  <c r="D613"/>
  <c r="A613" s="1"/>
  <c r="D614"/>
  <c r="A614" s="1"/>
  <c r="D615"/>
  <c r="A615" s="1"/>
  <c r="D616"/>
  <c r="A616" s="1"/>
  <c r="D617"/>
  <c r="A617" s="1"/>
  <c r="D618"/>
  <c r="D619"/>
  <c r="A619" s="1"/>
  <c r="D620"/>
  <c r="A620" s="1"/>
  <c r="D621"/>
  <c r="A621" s="1"/>
  <c r="D622"/>
  <c r="A622" s="1"/>
  <c r="D623"/>
  <c r="A623" s="1"/>
  <c r="D624"/>
  <c r="A624" s="1"/>
  <c r="D625"/>
  <c r="A625" s="1"/>
  <c r="D626"/>
  <c r="A626" s="1"/>
  <c r="D627"/>
  <c r="A627" s="1"/>
  <c r="D628"/>
  <c r="A628" s="1"/>
  <c r="D629"/>
  <c r="A629" s="1"/>
  <c r="D630"/>
  <c r="A630" s="1"/>
  <c r="D631"/>
  <c r="A631" s="1"/>
  <c r="D632"/>
  <c r="A632" s="1"/>
  <c r="D633"/>
  <c r="A633" s="1"/>
  <c r="D634"/>
  <c r="A634" s="1"/>
  <c r="D635"/>
  <c r="A635" s="1"/>
  <c r="D636"/>
  <c r="A636" s="1"/>
  <c r="D637"/>
  <c r="A637" s="1"/>
  <c r="D638"/>
  <c r="A638" s="1"/>
  <c r="D639"/>
  <c r="A639" s="1"/>
  <c r="D640"/>
  <c r="A640" s="1"/>
  <c r="D641"/>
  <c r="A641" s="1"/>
  <c r="D642"/>
  <c r="A642" s="1"/>
  <c r="D643"/>
  <c r="A643" s="1"/>
  <c r="D644"/>
  <c r="A644" s="1"/>
  <c r="D645"/>
  <c r="A645" s="1"/>
  <c r="D646"/>
  <c r="A646" s="1"/>
  <c r="D647"/>
  <c r="A647" s="1"/>
  <c r="D648"/>
  <c r="A648" s="1"/>
  <c r="D649"/>
  <c r="A649" s="1"/>
  <c r="D650"/>
  <c r="A650" s="1"/>
  <c r="D651"/>
  <c r="A651" s="1"/>
  <c r="D652"/>
  <c r="A652" s="1"/>
  <c r="D653"/>
  <c r="A653" s="1"/>
  <c r="D654"/>
  <c r="A654" s="1"/>
  <c r="D655"/>
  <c r="A655" s="1"/>
  <c r="D656"/>
  <c r="A656" s="1"/>
  <c r="D657"/>
  <c r="A657" s="1"/>
  <c r="D658"/>
  <c r="A658" s="1"/>
  <c r="D659"/>
  <c r="A659" s="1"/>
  <c r="D660"/>
  <c r="A660" s="1"/>
  <c r="D661"/>
  <c r="A661" s="1"/>
  <c r="D662"/>
  <c r="A662" s="1"/>
  <c r="D663"/>
  <c r="A663" s="1"/>
  <c r="D664"/>
  <c r="A664" s="1"/>
  <c r="D665"/>
  <c r="A665" s="1"/>
  <c r="D666"/>
  <c r="A666" s="1"/>
  <c r="D667"/>
  <c r="A667" s="1"/>
  <c r="D668"/>
  <c r="A668" s="1"/>
  <c r="D669"/>
  <c r="A669" s="1"/>
  <c r="D670"/>
  <c r="A670" s="1"/>
  <c r="D671"/>
  <c r="A671" s="1"/>
  <c r="D672"/>
  <c r="A672" s="1"/>
  <c r="D673"/>
  <c r="A673" s="1"/>
  <c r="D674"/>
  <c r="A674" s="1"/>
  <c r="D675"/>
  <c r="A675" s="1"/>
  <c r="D676"/>
  <c r="A676" s="1"/>
  <c r="D677"/>
  <c r="A677" s="1"/>
  <c r="D678"/>
  <c r="A678" s="1"/>
  <c r="D679"/>
  <c r="A679" s="1"/>
  <c r="D680"/>
  <c r="A680" s="1"/>
  <c r="D681"/>
  <c r="A681" s="1"/>
  <c r="D682"/>
  <c r="A682" s="1"/>
  <c r="D683"/>
  <c r="A683" s="1"/>
  <c r="D684"/>
  <c r="A684" s="1"/>
  <c r="D685"/>
  <c r="A685" s="1"/>
  <c r="D686"/>
  <c r="A686" s="1"/>
  <c r="D687"/>
  <c r="A687" s="1"/>
  <c r="D688"/>
  <c r="A688" s="1"/>
  <c r="D689"/>
  <c r="A689" s="1"/>
  <c r="D690"/>
  <c r="A690" s="1"/>
  <c r="D691"/>
  <c r="A691" s="1"/>
  <c r="D692"/>
  <c r="A692" s="1"/>
  <c r="D693"/>
  <c r="A693" s="1"/>
  <c r="D694"/>
  <c r="A694" s="1"/>
  <c r="D695"/>
  <c r="A695" s="1"/>
  <c r="D696"/>
  <c r="A696" s="1"/>
  <c r="D697"/>
  <c r="A697" s="1"/>
  <c r="D698"/>
  <c r="A698" s="1"/>
  <c r="D699"/>
  <c r="A699" s="1"/>
  <c r="D700"/>
  <c r="A700" s="1"/>
  <c r="D701"/>
  <c r="A701" s="1"/>
  <c r="D702"/>
  <c r="A702" s="1"/>
  <c r="D703"/>
  <c r="A703" s="1"/>
  <c r="D704"/>
  <c r="A704" s="1"/>
  <c r="D705"/>
  <c r="A705" s="1"/>
  <c r="D706"/>
  <c r="A706" s="1"/>
  <c r="D707"/>
  <c r="A707" s="1"/>
  <c r="D708"/>
  <c r="A708" s="1"/>
  <c r="D709"/>
  <c r="A709" s="1"/>
  <c r="D710"/>
  <c r="A710" s="1"/>
  <c r="D711"/>
  <c r="A711" s="1"/>
  <c r="D712"/>
  <c r="A712" s="1"/>
  <c r="D713"/>
  <c r="A713" s="1"/>
  <c r="D714"/>
  <c r="A714" s="1"/>
  <c r="D715"/>
  <c r="A715" s="1"/>
  <c r="D716"/>
  <c r="A716" s="1"/>
  <c r="D717"/>
  <c r="A717" s="1"/>
  <c r="D718"/>
  <c r="A718" s="1"/>
  <c r="D719"/>
  <c r="A719" s="1"/>
  <c r="D720"/>
  <c r="A720" s="1"/>
  <c r="D721"/>
  <c r="A721" s="1"/>
  <c r="D722"/>
  <c r="A722" s="1"/>
  <c r="D723"/>
  <c r="A723" s="1"/>
  <c r="D724"/>
  <c r="A724" s="1"/>
  <c r="D725"/>
  <c r="A725" s="1"/>
  <c r="D726"/>
  <c r="A726" s="1"/>
  <c r="D727"/>
  <c r="A727" s="1"/>
  <c r="D728"/>
  <c r="A728" s="1"/>
  <c r="D729"/>
  <c r="A729" s="1"/>
  <c r="D730"/>
  <c r="A730" s="1"/>
  <c r="D731"/>
  <c r="A731" s="1"/>
  <c r="D732"/>
  <c r="A732" s="1"/>
  <c r="D733"/>
  <c r="A733" s="1"/>
  <c r="D734"/>
  <c r="A734" s="1"/>
  <c r="D735"/>
  <c r="A735" s="1"/>
  <c r="D736"/>
  <c r="A736" s="1"/>
  <c r="D737"/>
  <c r="A737" s="1"/>
  <c r="D738"/>
  <c r="A738" s="1"/>
  <c r="D739"/>
  <c r="A739" s="1"/>
  <c r="D740"/>
  <c r="A740" s="1"/>
  <c r="D741"/>
  <c r="A741" s="1"/>
  <c r="D742"/>
  <c r="A742" s="1"/>
  <c r="D743"/>
  <c r="A743" s="1"/>
  <c r="D744"/>
  <c r="A744" s="1"/>
  <c r="D745"/>
  <c r="A745" s="1"/>
  <c r="D746"/>
  <c r="A746" s="1"/>
  <c r="D747"/>
  <c r="A747" s="1"/>
  <c r="D748"/>
  <c r="A748" s="1"/>
  <c r="D749"/>
  <c r="A749" s="1"/>
  <c r="D750"/>
  <c r="A750" s="1"/>
  <c r="D751"/>
  <c r="A751" s="1"/>
  <c r="D752"/>
  <c r="A752" s="1"/>
  <c r="D753"/>
  <c r="A753" s="1"/>
  <c r="D754"/>
  <c r="A754" s="1"/>
  <c r="D755"/>
  <c r="A755" s="1"/>
  <c r="D756"/>
  <c r="A756" s="1"/>
  <c r="D757"/>
  <c r="A757" s="1"/>
  <c r="D758"/>
  <c r="A758" s="1"/>
  <c r="D759"/>
  <c r="A759" s="1"/>
  <c r="D760"/>
  <c r="A760" s="1"/>
  <c r="D761"/>
  <c r="A761" s="1"/>
  <c r="D762"/>
  <c r="A762" s="1"/>
  <c r="D763"/>
  <c r="A763" s="1"/>
  <c r="D764"/>
  <c r="A764" s="1"/>
  <c r="D765"/>
  <c r="A765" s="1"/>
  <c r="D766"/>
  <c r="A766" s="1"/>
  <c r="D767"/>
  <c r="A767" s="1"/>
  <c r="D768"/>
  <c r="A768" s="1"/>
  <c r="D769"/>
  <c r="A769" s="1"/>
  <c r="D770"/>
  <c r="A770" s="1"/>
  <c r="D771"/>
  <c r="A771" s="1"/>
  <c r="D772"/>
  <c r="A772" s="1"/>
  <c r="D773"/>
  <c r="A773" s="1"/>
  <c r="D774"/>
  <c r="A774" s="1"/>
  <c r="D775"/>
  <c r="A775" s="1"/>
  <c r="D776"/>
  <c r="A776" s="1"/>
  <c r="D777"/>
  <c r="A777" s="1"/>
  <c r="D778"/>
  <c r="A778" s="1"/>
  <c r="D779"/>
  <c r="A779" s="1"/>
  <c r="D780"/>
  <c r="A780" s="1"/>
  <c r="D781"/>
  <c r="A781" s="1"/>
  <c r="D782"/>
  <c r="A782" s="1"/>
  <c r="D783"/>
  <c r="A783" s="1"/>
  <c r="D784"/>
  <c r="A784" s="1"/>
  <c r="D785"/>
  <c r="A785" s="1"/>
  <c r="D786"/>
  <c r="A786" s="1"/>
  <c r="D787"/>
  <c r="A787" s="1"/>
  <c r="D788"/>
  <c r="A788" s="1"/>
  <c r="D789"/>
  <c r="A789" s="1"/>
  <c r="D790"/>
  <c r="A790" s="1"/>
  <c r="D791"/>
  <c r="A791" s="1"/>
  <c r="D792"/>
  <c r="A792" s="1"/>
  <c r="D793"/>
  <c r="A793" s="1"/>
  <c r="D794"/>
  <c r="A794" s="1"/>
  <c r="D795"/>
  <c r="A795" s="1"/>
  <c r="D796"/>
  <c r="A796" s="1"/>
  <c r="D797"/>
  <c r="A797" s="1"/>
  <c r="D798"/>
  <c r="A798" s="1"/>
  <c r="D799"/>
  <c r="A799" s="1"/>
  <c r="D800"/>
  <c r="A800" s="1"/>
  <c r="D801"/>
  <c r="A801" s="1"/>
  <c r="D802"/>
  <c r="A802" s="1"/>
  <c r="D803"/>
  <c r="A803" s="1"/>
  <c r="D804"/>
  <c r="A804" s="1"/>
  <c r="D805"/>
  <c r="A805" s="1"/>
  <c r="D806"/>
  <c r="A806" s="1"/>
  <c r="D807"/>
  <c r="A807" s="1"/>
  <c r="D808"/>
  <c r="A808" s="1"/>
  <c r="D809"/>
  <c r="A809" s="1"/>
  <c r="D810"/>
  <c r="A810" s="1"/>
  <c r="D811"/>
  <c r="A811" s="1"/>
  <c r="D812"/>
  <c r="A812" s="1"/>
  <c r="D813"/>
  <c r="A813" s="1"/>
  <c r="D814"/>
  <c r="A814" s="1"/>
  <c r="D815"/>
  <c r="A815" s="1"/>
  <c r="D816"/>
  <c r="A816" s="1"/>
  <c r="D817"/>
  <c r="A817" s="1"/>
  <c r="D818"/>
  <c r="A818" s="1"/>
  <c r="D819"/>
  <c r="A819" s="1"/>
  <c r="D820"/>
  <c r="A820" s="1"/>
  <c r="D821"/>
  <c r="A821" s="1"/>
  <c r="D822"/>
  <c r="A822" s="1"/>
  <c r="D823"/>
  <c r="A823" s="1"/>
  <c r="D824"/>
  <c r="A824" s="1"/>
  <c r="D825"/>
  <c r="A825" s="1"/>
  <c r="D826"/>
  <c r="A826" s="1"/>
  <c r="D827"/>
  <c r="A827" s="1"/>
  <c r="D828"/>
  <c r="A828" s="1"/>
  <c r="D829"/>
  <c r="A829" s="1"/>
  <c r="D830"/>
  <c r="A830" s="1"/>
  <c r="D831"/>
  <c r="A831" s="1"/>
  <c r="D832"/>
  <c r="A832" s="1"/>
  <c r="D833"/>
  <c r="A833" s="1"/>
  <c r="D834"/>
  <c r="A834" s="1"/>
  <c r="D835"/>
  <c r="A835" s="1"/>
  <c r="D836"/>
  <c r="A836" s="1"/>
  <c r="D837"/>
  <c r="A837" s="1"/>
  <c r="D838"/>
  <c r="A838" s="1"/>
  <c r="D839"/>
  <c r="A839" s="1"/>
  <c r="D840"/>
  <c r="A840" s="1"/>
  <c r="D841"/>
  <c r="A841" s="1"/>
  <c r="D842"/>
  <c r="A842" s="1"/>
  <c r="D843"/>
  <c r="A843" s="1"/>
  <c r="D844"/>
  <c r="A844" s="1"/>
  <c r="D845"/>
  <c r="A845" s="1"/>
  <c r="D846"/>
  <c r="A846" s="1"/>
  <c r="D847"/>
  <c r="A847" s="1"/>
  <c r="D848"/>
  <c r="A848" s="1"/>
  <c r="D849"/>
  <c r="A849" s="1"/>
  <c r="D850"/>
  <c r="A850" s="1"/>
  <c r="D851"/>
  <c r="A851" s="1"/>
  <c r="D852"/>
  <c r="A852" s="1"/>
  <c r="D853"/>
  <c r="A853" s="1"/>
  <c r="D854"/>
  <c r="A854" s="1"/>
  <c r="D855"/>
  <c r="A855" s="1"/>
  <c r="D856"/>
  <c r="A856" s="1"/>
  <c r="D857"/>
  <c r="A857" s="1"/>
  <c r="D858"/>
  <c r="A858" s="1"/>
  <c r="D859"/>
  <c r="A859" s="1"/>
  <c r="D860"/>
  <c r="A860" s="1"/>
  <c r="D861"/>
  <c r="A861" s="1"/>
  <c r="D862"/>
  <c r="A862" s="1"/>
  <c r="D863"/>
  <c r="A863" s="1"/>
  <c r="D864"/>
  <c r="A864" s="1"/>
  <c r="D865"/>
  <c r="A865" s="1"/>
  <c r="D866"/>
  <c r="A866" s="1"/>
  <c r="D867"/>
  <c r="A867" s="1"/>
  <c r="D868"/>
  <c r="A868" s="1"/>
  <c r="D869"/>
  <c r="A869" s="1"/>
  <c r="D870"/>
  <c r="A870" s="1"/>
  <c r="D871"/>
  <c r="A871" s="1"/>
  <c r="D872"/>
  <c r="A872" s="1"/>
  <c r="D873"/>
  <c r="A873" s="1"/>
  <c r="D874"/>
  <c r="A874" s="1"/>
  <c r="D875"/>
  <c r="A875" s="1"/>
  <c r="D876"/>
  <c r="A876" s="1"/>
  <c r="D877"/>
  <c r="A877" s="1"/>
  <c r="D878"/>
  <c r="A878" s="1"/>
  <c r="D879"/>
  <c r="A879" s="1"/>
  <c r="D880"/>
  <c r="A880" s="1"/>
  <c r="D881"/>
  <c r="A881" s="1"/>
  <c r="D882"/>
  <c r="A882" s="1"/>
  <c r="D883"/>
  <c r="A883" s="1"/>
  <c r="D884"/>
  <c r="A884" s="1"/>
  <c r="D885"/>
  <c r="A885" s="1"/>
  <c r="D886"/>
  <c r="A886" s="1"/>
  <c r="D887"/>
  <c r="A887" s="1"/>
  <c r="D888"/>
  <c r="A888" s="1"/>
  <c r="D889"/>
  <c r="A889" s="1"/>
  <c r="D890"/>
  <c r="A890" s="1"/>
  <c r="D891"/>
  <c r="A891" s="1"/>
  <c r="D892"/>
  <c r="A892" s="1"/>
  <c r="D893"/>
  <c r="A893" s="1"/>
  <c r="D894"/>
  <c r="A894" s="1"/>
  <c r="D895"/>
  <c r="A895" s="1"/>
  <c r="D896"/>
  <c r="A896" s="1"/>
  <c r="D897"/>
  <c r="A897" s="1"/>
  <c r="D898"/>
  <c r="A898" s="1"/>
  <c r="D899"/>
  <c r="A899" s="1"/>
  <c r="D900"/>
  <c r="A900" s="1"/>
  <c r="D901"/>
  <c r="A901" s="1"/>
  <c r="D902"/>
  <c r="A902" s="1"/>
  <c r="D903"/>
  <c r="A903" s="1"/>
  <c r="D904"/>
  <c r="A904" s="1"/>
  <c r="D905"/>
  <c r="A905" s="1"/>
  <c r="D906"/>
  <c r="A906" s="1"/>
  <c r="D907"/>
  <c r="A907" s="1"/>
  <c r="D908"/>
  <c r="A908" s="1"/>
  <c r="D909"/>
  <c r="A909" s="1"/>
  <c r="D910"/>
  <c r="A910" s="1"/>
  <c r="D911"/>
  <c r="A911" s="1"/>
  <c r="D912"/>
  <c r="A912" s="1"/>
  <c r="D913"/>
  <c r="A913" s="1"/>
  <c r="D914"/>
  <c r="A914" s="1"/>
  <c r="D915"/>
  <c r="A915" s="1"/>
  <c r="D916"/>
  <c r="A916" s="1"/>
  <c r="D917"/>
  <c r="A917" s="1"/>
  <c r="D918"/>
  <c r="A918" s="1"/>
  <c r="D919"/>
  <c r="A919" s="1"/>
  <c r="D920"/>
  <c r="A920" s="1"/>
  <c r="D921"/>
  <c r="A921" s="1"/>
  <c r="D922"/>
  <c r="A922" s="1"/>
  <c r="D923"/>
  <c r="A923" s="1"/>
  <c r="D924"/>
  <c r="A924" s="1"/>
  <c r="D925"/>
  <c r="A925" s="1"/>
  <c r="D926"/>
  <c r="A926" s="1"/>
  <c r="D927"/>
  <c r="A927" s="1"/>
  <c r="D928"/>
  <c r="A928" s="1"/>
  <c r="D929"/>
  <c r="A929" s="1"/>
  <c r="D930"/>
  <c r="A930" s="1"/>
  <c r="D931"/>
  <c r="A931" s="1"/>
  <c r="D932"/>
  <c r="A932" s="1"/>
  <c r="D933"/>
  <c r="A933" s="1"/>
  <c r="D934"/>
  <c r="A934" s="1"/>
  <c r="D935"/>
  <c r="A935" s="1"/>
  <c r="D936"/>
  <c r="A936" s="1"/>
  <c r="D937"/>
  <c r="A937" s="1"/>
  <c r="D938"/>
  <c r="A938" s="1"/>
  <c r="D939"/>
  <c r="A939" s="1"/>
  <c r="D940"/>
  <c r="A940" s="1"/>
  <c r="D941"/>
  <c r="A941" s="1"/>
  <c r="D942"/>
  <c r="A942" s="1"/>
  <c r="D943"/>
  <c r="A943" s="1"/>
  <c r="D944"/>
  <c r="A944" s="1"/>
  <c r="D945"/>
  <c r="A945" s="1"/>
  <c r="D946"/>
  <c r="A946" s="1"/>
  <c r="D947"/>
  <c r="A947" s="1"/>
  <c r="D948"/>
  <c r="A948" s="1"/>
  <c r="D949"/>
  <c r="A949" s="1"/>
  <c r="D950"/>
  <c r="A950" s="1"/>
  <c r="D951"/>
  <c r="A951" s="1"/>
  <c r="D952"/>
  <c r="A952" s="1"/>
  <c r="D953"/>
  <c r="A953" s="1"/>
  <c r="D954"/>
  <c r="A954" s="1"/>
  <c r="D955"/>
  <c r="A955" s="1"/>
  <c r="D956"/>
  <c r="A956" s="1"/>
  <c r="D957"/>
  <c r="A957" s="1"/>
  <c r="D958"/>
  <c r="A958" s="1"/>
  <c r="D959"/>
  <c r="A959" s="1"/>
  <c r="D960"/>
  <c r="A960" s="1"/>
  <c r="D961"/>
  <c r="A961" s="1"/>
  <c r="D962"/>
  <c r="A962" s="1"/>
  <c r="D963"/>
  <c r="A963" s="1"/>
  <c r="D964"/>
  <c r="A964" s="1"/>
  <c r="D965"/>
  <c r="A965" s="1"/>
  <c r="D966"/>
  <c r="A966" s="1"/>
  <c r="D967"/>
  <c r="A967" s="1"/>
  <c r="D968"/>
  <c r="A968" s="1"/>
  <c r="D969"/>
  <c r="A969" s="1"/>
  <c r="D970"/>
  <c r="A970" s="1"/>
  <c r="D971"/>
  <c r="A971" s="1"/>
  <c r="D972"/>
  <c r="A972" s="1"/>
  <c r="D973"/>
  <c r="A973" s="1"/>
  <c r="D974"/>
  <c r="A974" s="1"/>
  <c r="D975"/>
  <c r="A975" s="1"/>
  <c r="D976"/>
  <c r="A976" s="1"/>
  <c r="D977"/>
  <c r="A977" s="1"/>
  <c r="D978"/>
  <c r="A978" s="1"/>
  <c r="D979"/>
  <c r="A979" s="1"/>
  <c r="D980"/>
  <c r="A980" s="1"/>
  <c r="D981"/>
  <c r="A981" s="1"/>
  <c r="D982"/>
  <c r="A982" s="1"/>
  <c r="D983"/>
  <c r="A983" s="1"/>
  <c r="D984"/>
  <c r="A984" s="1"/>
  <c r="D985"/>
  <c r="A985" s="1"/>
  <c r="D986"/>
  <c r="A986" s="1"/>
  <c r="D987"/>
  <c r="A987" s="1"/>
  <c r="D988"/>
  <c r="A988" s="1"/>
  <c r="D989"/>
  <c r="A989" s="1"/>
  <c r="D990"/>
  <c r="A990" s="1"/>
  <c r="D991"/>
  <c r="A991" s="1"/>
  <c r="D992"/>
  <c r="A992" s="1"/>
  <c r="D993"/>
  <c r="A993" s="1"/>
  <c r="D994"/>
  <c r="A994" s="1"/>
  <c r="D995"/>
  <c r="A995" s="1"/>
  <c r="D996"/>
  <c r="A996" s="1"/>
  <c r="D997"/>
  <c r="A997" s="1"/>
  <c r="D998"/>
  <c r="A998" s="1"/>
  <c r="D999"/>
  <c r="A999" s="1"/>
  <c r="D1000"/>
  <c r="A1000" s="1"/>
  <c r="D1001"/>
  <c r="A1001" s="1"/>
  <c r="D1002"/>
  <c r="A1002" s="1"/>
  <c r="D1003"/>
  <c r="A1003" s="1"/>
  <c r="D1004"/>
  <c r="A1004" s="1"/>
  <c r="D1005"/>
  <c r="A1005" s="1"/>
  <c r="D1006"/>
  <c r="A1006" s="1"/>
  <c r="D1007"/>
  <c r="A1007" s="1"/>
  <c r="D1008"/>
  <c r="A1008" s="1"/>
  <c r="D1009"/>
  <c r="A1009" s="1"/>
  <c r="D1010"/>
  <c r="A1010" s="1"/>
  <c r="E17" i="14"/>
  <c r="E18"/>
  <c r="B1" i="8"/>
  <c r="N5"/>
  <c r="F29" i="27"/>
  <c r="A1"/>
  <c r="F27"/>
  <c r="N360" i="25"/>
  <c r="E5" i="13"/>
  <c r="E4"/>
  <c r="G4"/>
  <c r="E7" i="14"/>
  <c r="E8"/>
  <c r="E9"/>
  <c r="E10"/>
  <c r="E11"/>
  <c r="E12"/>
  <c r="E13"/>
  <c r="E14"/>
  <c r="E15"/>
  <c r="E16"/>
  <c r="E6"/>
  <c r="CN7" i="7" s="1"/>
  <c r="EI4"/>
  <c r="EG4"/>
  <c r="P5" i="26"/>
  <c r="CB6" i="14"/>
  <c r="EP10" i="7" l="1"/>
  <c r="EP14"/>
  <c r="EP18"/>
  <c r="EL7"/>
  <c r="EP15"/>
  <c r="EP9"/>
  <c r="EP13"/>
  <c r="EP17"/>
  <c r="EP7"/>
  <c r="EP11"/>
  <c r="EP19"/>
  <c r="EP8"/>
  <c r="EP12"/>
  <c r="EP16"/>
  <c r="EP20"/>
  <c r="O11" i="13"/>
  <c r="A1039"/>
  <c r="O7"/>
  <c r="O8"/>
  <c r="A1071"/>
  <c r="A1011"/>
  <c r="A1023"/>
  <c r="A1068"/>
  <c r="A1052"/>
  <c r="A1036"/>
  <c r="A1020"/>
  <c r="A1013"/>
  <c r="A1063"/>
  <c r="A1047"/>
  <c r="A1031"/>
  <c r="A1015"/>
  <c r="A1012"/>
  <c r="A1060"/>
  <c r="A1044"/>
  <c r="A1028"/>
  <c r="A1067"/>
  <c r="A1064"/>
  <c r="A1059"/>
  <c r="A1056"/>
  <c r="A1051"/>
  <c r="A1048"/>
  <c r="A1043"/>
  <c r="A1040"/>
  <c r="A1035"/>
  <c r="A1032"/>
  <c r="A1027"/>
  <c r="A1024"/>
  <c r="A1019"/>
  <c r="A1016"/>
  <c r="A1069"/>
  <c r="A1066"/>
  <c r="A1061"/>
  <c r="A1058"/>
  <c r="A1053"/>
  <c r="A1050"/>
  <c r="A1045"/>
  <c r="A1042"/>
  <c r="A1037"/>
  <c r="A1034"/>
  <c r="A1029"/>
  <c r="A1026"/>
  <c r="A1021"/>
  <c r="A1018"/>
  <c r="A1070"/>
  <c r="A1065"/>
  <c r="A1062"/>
  <c r="A1057"/>
  <c r="A1054"/>
  <c r="A1049"/>
  <c r="A1046"/>
  <c r="A1041"/>
  <c r="A1038"/>
  <c r="A1033"/>
  <c r="A1030"/>
  <c r="A1025"/>
  <c r="A1022"/>
  <c r="A1017"/>
  <c r="A1014"/>
  <c r="O18"/>
  <c r="O14"/>
  <c r="O10"/>
  <c r="O6"/>
  <c r="O17"/>
  <c r="O13"/>
  <c r="O9"/>
  <c r="CG110" i="7"/>
  <c r="CQ110" s="1"/>
  <c r="CK110"/>
  <c r="CO110"/>
  <c r="CF110"/>
  <c r="CJ110"/>
  <c r="CN110"/>
  <c r="CS110"/>
  <c r="CE110"/>
  <c r="CI110"/>
  <c r="CR110"/>
  <c r="CD110"/>
  <c r="CH110"/>
  <c r="CL110"/>
  <c r="CP110"/>
  <c r="C110"/>
  <c r="G110"/>
  <c r="K110"/>
  <c r="P110"/>
  <c r="F110"/>
  <c r="J110"/>
  <c r="O110"/>
  <c r="E110"/>
  <c r="I110"/>
  <c r="M110"/>
  <c r="D110"/>
  <c r="H110"/>
  <c r="L110"/>
  <c r="Q110"/>
  <c r="EF110"/>
  <c r="EJ110"/>
  <c r="EN110"/>
  <c r="ES110"/>
  <c r="EI110"/>
  <c r="EU110" s="1"/>
  <c r="EM110"/>
  <c r="ER110"/>
  <c r="EH110"/>
  <c r="EL110"/>
  <c r="EQ110"/>
  <c r="EV110"/>
  <c r="EG110"/>
  <c r="EK110"/>
  <c r="EO110"/>
  <c r="ET110"/>
  <c r="DG110"/>
  <c r="DK110"/>
  <c r="DS110"/>
  <c r="DF110"/>
  <c r="DJ110"/>
  <c r="DN110"/>
  <c r="DR110"/>
  <c r="DI110"/>
  <c r="DT110" s="1"/>
  <c r="DM110"/>
  <c r="DQ110"/>
  <c r="DH110"/>
  <c r="DL110"/>
  <c r="DP110"/>
  <c r="DU110"/>
  <c r="CG106"/>
  <c r="CQ106" s="1"/>
  <c r="CK106"/>
  <c r="CO106"/>
  <c r="CF106"/>
  <c r="CJ106"/>
  <c r="CN106"/>
  <c r="CS106"/>
  <c r="CE106"/>
  <c r="CI106"/>
  <c r="CR106"/>
  <c r="CD106"/>
  <c r="CH106"/>
  <c r="CL106"/>
  <c r="CP106"/>
  <c r="C106"/>
  <c r="G106"/>
  <c r="K106"/>
  <c r="P106"/>
  <c r="F106"/>
  <c r="J106"/>
  <c r="O106"/>
  <c r="E106"/>
  <c r="I106"/>
  <c r="M106"/>
  <c r="D106"/>
  <c r="H106"/>
  <c r="L106"/>
  <c r="Q106"/>
  <c r="EF106"/>
  <c r="EJ106"/>
  <c r="EN106"/>
  <c r="ES106"/>
  <c r="EI106"/>
  <c r="EU106" s="1"/>
  <c r="EM106"/>
  <c r="ER106"/>
  <c r="EH106"/>
  <c r="EL106"/>
  <c r="EQ106"/>
  <c r="EV106"/>
  <c r="EG106"/>
  <c r="EK106"/>
  <c r="EO106"/>
  <c r="ET106"/>
  <c r="DG106"/>
  <c r="DK106"/>
  <c r="DS106"/>
  <c r="DF106"/>
  <c r="DJ106"/>
  <c r="DN106"/>
  <c r="DR106"/>
  <c r="DI106"/>
  <c r="DT106" s="1"/>
  <c r="DM106"/>
  <c r="DQ106"/>
  <c r="DH106"/>
  <c r="DL106"/>
  <c r="DP106"/>
  <c r="DU106"/>
  <c r="CG102"/>
  <c r="CQ102" s="1"/>
  <c r="CK102"/>
  <c r="CO102"/>
  <c r="CF102"/>
  <c r="CJ102"/>
  <c r="CN102"/>
  <c r="CS102"/>
  <c r="CE102"/>
  <c r="CI102"/>
  <c r="CR102"/>
  <c r="CD102"/>
  <c r="CH102"/>
  <c r="CL102"/>
  <c r="CP102"/>
  <c r="C102"/>
  <c r="G102"/>
  <c r="K102"/>
  <c r="P102"/>
  <c r="F102"/>
  <c r="J102"/>
  <c r="O102"/>
  <c r="E102"/>
  <c r="I102"/>
  <c r="M102"/>
  <c r="D102"/>
  <c r="H102"/>
  <c r="L102"/>
  <c r="Q102"/>
  <c r="EF102"/>
  <c r="EJ102"/>
  <c r="EN102"/>
  <c r="ES102"/>
  <c r="EI102"/>
  <c r="EU102" s="1"/>
  <c r="EM102"/>
  <c r="ER102"/>
  <c r="EH102"/>
  <c r="EL102"/>
  <c r="EQ102"/>
  <c r="EV102"/>
  <c r="EG102"/>
  <c r="EK102"/>
  <c r="EO102"/>
  <c r="ET102"/>
  <c r="DG102"/>
  <c r="DK102"/>
  <c r="DS102"/>
  <c r="DF102"/>
  <c r="DJ102"/>
  <c r="DN102"/>
  <c r="DR102"/>
  <c r="DI102"/>
  <c r="DT102" s="1"/>
  <c r="DM102"/>
  <c r="DQ102"/>
  <c r="DH102"/>
  <c r="DL102"/>
  <c r="DP102"/>
  <c r="DU102"/>
  <c r="CG98"/>
  <c r="CQ98" s="1"/>
  <c r="CK98"/>
  <c r="CO98"/>
  <c r="CF98"/>
  <c r="CJ98"/>
  <c r="CN98"/>
  <c r="CS98"/>
  <c r="CE98"/>
  <c r="CI98"/>
  <c r="CR98"/>
  <c r="CD98"/>
  <c r="CH98"/>
  <c r="CL98"/>
  <c r="CP98"/>
  <c r="C98"/>
  <c r="G98"/>
  <c r="K98"/>
  <c r="P98"/>
  <c r="F98"/>
  <c r="J98"/>
  <c r="O98"/>
  <c r="E98"/>
  <c r="I98"/>
  <c r="M98"/>
  <c r="D98"/>
  <c r="H98"/>
  <c r="L98"/>
  <c r="Q98"/>
  <c r="EF98"/>
  <c r="EJ98"/>
  <c r="EN98"/>
  <c r="ES98"/>
  <c r="EI98"/>
  <c r="EU98" s="1"/>
  <c r="EM98"/>
  <c r="ER98"/>
  <c r="EH98"/>
  <c r="EL98"/>
  <c r="EQ98"/>
  <c r="EV98"/>
  <c r="EG98"/>
  <c r="EK98"/>
  <c r="EO98"/>
  <c r="ET98"/>
  <c r="DG98"/>
  <c r="DK98"/>
  <c r="DS98"/>
  <c r="DF98"/>
  <c r="DJ98"/>
  <c r="DN98"/>
  <c r="DR98"/>
  <c r="DI98"/>
  <c r="DT98" s="1"/>
  <c r="DM98"/>
  <c r="DQ98"/>
  <c r="DH98"/>
  <c r="DL98"/>
  <c r="DP98"/>
  <c r="DU98"/>
  <c r="CG94"/>
  <c r="CQ94" s="1"/>
  <c r="CK94"/>
  <c r="CO94"/>
  <c r="CF94"/>
  <c r="CJ94"/>
  <c r="CN94"/>
  <c r="CS94"/>
  <c r="CE94"/>
  <c r="CI94"/>
  <c r="CR94"/>
  <c r="CD94"/>
  <c r="CH94"/>
  <c r="CL94"/>
  <c r="CP94"/>
  <c r="C94"/>
  <c r="G94"/>
  <c r="K94"/>
  <c r="P94"/>
  <c r="F94"/>
  <c r="J94"/>
  <c r="O94"/>
  <c r="E94"/>
  <c r="I94"/>
  <c r="M94"/>
  <c r="D94"/>
  <c r="H94"/>
  <c r="L94"/>
  <c r="Q94"/>
  <c r="EF94"/>
  <c r="EJ94"/>
  <c r="EN94"/>
  <c r="ES94"/>
  <c r="EI94"/>
  <c r="EU94" s="1"/>
  <c r="EM94"/>
  <c r="ER94"/>
  <c r="EH94"/>
  <c r="EL94"/>
  <c r="EQ94"/>
  <c r="EV94"/>
  <c r="EG94"/>
  <c r="EK94"/>
  <c r="EO94"/>
  <c r="ET94"/>
  <c r="DG94"/>
  <c r="DK94"/>
  <c r="DS94"/>
  <c r="DF94"/>
  <c r="DJ94"/>
  <c r="DN94"/>
  <c r="DR94"/>
  <c r="DI94"/>
  <c r="DT94" s="1"/>
  <c r="DM94"/>
  <c r="DQ94"/>
  <c r="DH94"/>
  <c r="DL94"/>
  <c r="DP94"/>
  <c r="DU94"/>
  <c r="CG90"/>
  <c r="CQ90" s="1"/>
  <c r="CK90"/>
  <c r="CO90"/>
  <c r="CF90"/>
  <c r="CJ90"/>
  <c r="CN90"/>
  <c r="CS90"/>
  <c r="CE90"/>
  <c r="CI90"/>
  <c r="CR90"/>
  <c r="CD90"/>
  <c r="CH90"/>
  <c r="CL90"/>
  <c r="CP90"/>
  <c r="C90"/>
  <c r="G90"/>
  <c r="K90"/>
  <c r="P90"/>
  <c r="F90"/>
  <c r="J90"/>
  <c r="O90"/>
  <c r="E90"/>
  <c r="I90"/>
  <c r="M90"/>
  <c r="D90"/>
  <c r="H90"/>
  <c r="L90"/>
  <c r="Q90"/>
  <c r="EF90"/>
  <c r="EJ90"/>
  <c r="EN90"/>
  <c r="ES90"/>
  <c r="EI90"/>
  <c r="EU90" s="1"/>
  <c r="EM90"/>
  <c r="ER90"/>
  <c r="EH90"/>
  <c r="EL90"/>
  <c r="EQ90"/>
  <c r="EV90"/>
  <c r="EG90"/>
  <c r="EK90"/>
  <c r="EO90"/>
  <c r="ET90"/>
  <c r="DG90"/>
  <c r="DK90"/>
  <c r="DS90"/>
  <c r="DF90"/>
  <c r="DJ90"/>
  <c r="DN90"/>
  <c r="DR90"/>
  <c r="DI90"/>
  <c r="DT90" s="1"/>
  <c r="DM90"/>
  <c r="DQ90"/>
  <c r="DH90"/>
  <c r="DL90"/>
  <c r="DP90"/>
  <c r="DU90"/>
  <c r="CG86"/>
  <c r="CQ86" s="1"/>
  <c r="CK86"/>
  <c r="CO86"/>
  <c r="CF86"/>
  <c r="CJ86"/>
  <c r="CN86"/>
  <c r="CS86"/>
  <c r="CE86"/>
  <c r="CI86"/>
  <c r="CR86"/>
  <c r="CD86"/>
  <c r="CH86"/>
  <c r="CL86"/>
  <c r="CP86"/>
  <c r="C86"/>
  <c r="G86"/>
  <c r="K86"/>
  <c r="P86"/>
  <c r="F86"/>
  <c r="J86"/>
  <c r="O86"/>
  <c r="E86"/>
  <c r="I86"/>
  <c r="M86"/>
  <c r="D86"/>
  <c r="H86"/>
  <c r="L86"/>
  <c r="Q86"/>
  <c r="EF86"/>
  <c r="EJ86"/>
  <c r="EN86"/>
  <c r="ES86"/>
  <c r="EI86"/>
  <c r="EU86" s="1"/>
  <c r="EM86"/>
  <c r="ER86"/>
  <c r="EH86"/>
  <c r="EL86"/>
  <c r="EQ86"/>
  <c r="EV86"/>
  <c r="EG86"/>
  <c r="EK86"/>
  <c r="EO86"/>
  <c r="ET86"/>
  <c r="DG86"/>
  <c r="DK86"/>
  <c r="DS86"/>
  <c r="DF86"/>
  <c r="DJ86"/>
  <c r="DN86"/>
  <c r="DR86"/>
  <c r="DI86"/>
  <c r="DT86" s="1"/>
  <c r="DM86"/>
  <c r="DQ86"/>
  <c r="DH86"/>
  <c r="DL86"/>
  <c r="DP86"/>
  <c r="DU86"/>
  <c r="CG82"/>
  <c r="CQ82" s="1"/>
  <c r="CK82"/>
  <c r="CO82"/>
  <c r="CF82"/>
  <c r="CJ82"/>
  <c r="CN82"/>
  <c r="CS82"/>
  <c r="CE82"/>
  <c r="CI82"/>
  <c r="CR82"/>
  <c r="CD82"/>
  <c r="CH82"/>
  <c r="CL82"/>
  <c r="CP82"/>
  <c r="C82"/>
  <c r="G82"/>
  <c r="K82"/>
  <c r="P82"/>
  <c r="F82"/>
  <c r="J82"/>
  <c r="O82"/>
  <c r="E82"/>
  <c r="I82"/>
  <c r="M82"/>
  <c r="D82"/>
  <c r="H82"/>
  <c r="L82"/>
  <c r="Q82"/>
  <c r="EF82"/>
  <c r="EJ82"/>
  <c r="EN82"/>
  <c r="ES82"/>
  <c r="EI82"/>
  <c r="EU82" s="1"/>
  <c r="EM82"/>
  <c r="ER82"/>
  <c r="EH82"/>
  <c r="EL82"/>
  <c r="EQ82"/>
  <c r="EV82"/>
  <c r="EG82"/>
  <c r="EK82"/>
  <c r="EO82"/>
  <c r="ET82"/>
  <c r="DG82"/>
  <c r="DK82"/>
  <c r="DS82"/>
  <c r="DF82"/>
  <c r="DJ82"/>
  <c r="DN82"/>
  <c r="DR82"/>
  <c r="DI82"/>
  <c r="DT82" s="1"/>
  <c r="DM82"/>
  <c r="DQ82"/>
  <c r="DH82"/>
  <c r="DL82"/>
  <c r="DP82"/>
  <c r="DU82"/>
  <c r="CG78"/>
  <c r="CQ78" s="1"/>
  <c r="CK78"/>
  <c r="CO78"/>
  <c r="CF78"/>
  <c r="CJ78"/>
  <c r="CN78"/>
  <c r="CS78"/>
  <c r="CE78"/>
  <c r="CI78"/>
  <c r="CR78"/>
  <c r="CD78"/>
  <c r="CH78"/>
  <c r="CL78"/>
  <c r="CP78"/>
  <c r="C78"/>
  <c r="G78"/>
  <c r="K78"/>
  <c r="P78"/>
  <c r="F78"/>
  <c r="J78"/>
  <c r="O78"/>
  <c r="E78"/>
  <c r="I78"/>
  <c r="M78"/>
  <c r="D78"/>
  <c r="H78"/>
  <c r="L78"/>
  <c r="Q78"/>
  <c r="EF78"/>
  <c r="EJ78"/>
  <c r="EN78"/>
  <c r="ES78"/>
  <c r="EI78"/>
  <c r="EU78" s="1"/>
  <c r="EM78"/>
  <c r="ER78"/>
  <c r="EH78"/>
  <c r="EL78"/>
  <c r="EQ78"/>
  <c r="EV78"/>
  <c r="EG78"/>
  <c r="EK78"/>
  <c r="EO78"/>
  <c r="ET78"/>
  <c r="DG78"/>
  <c r="DK78"/>
  <c r="DS78"/>
  <c r="DF78"/>
  <c r="DJ78"/>
  <c r="DN78"/>
  <c r="DR78"/>
  <c r="DI78"/>
  <c r="DT78" s="1"/>
  <c r="DM78"/>
  <c r="DQ78"/>
  <c r="DH78"/>
  <c r="DL78"/>
  <c r="DP78"/>
  <c r="DU78"/>
  <c r="CG74"/>
  <c r="CQ74" s="1"/>
  <c r="CK74"/>
  <c r="CO74"/>
  <c r="CF74"/>
  <c r="CJ74"/>
  <c r="CN74"/>
  <c r="CS74"/>
  <c r="CE74"/>
  <c r="CI74"/>
  <c r="CR74"/>
  <c r="CD74"/>
  <c r="CH74"/>
  <c r="CL74"/>
  <c r="CP74"/>
  <c r="C74"/>
  <c r="G74"/>
  <c r="K74"/>
  <c r="P74"/>
  <c r="F74"/>
  <c r="J74"/>
  <c r="O74"/>
  <c r="E74"/>
  <c r="I74"/>
  <c r="M74"/>
  <c r="D74"/>
  <c r="H74"/>
  <c r="L74"/>
  <c r="Q74"/>
  <c r="EF74"/>
  <c r="EJ74"/>
  <c r="EN74"/>
  <c r="ES74"/>
  <c r="EI74"/>
  <c r="EU74" s="1"/>
  <c r="EM74"/>
  <c r="ER74"/>
  <c r="EH74"/>
  <c r="EL74"/>
  <c r="EQ74"/>
  <c r="EV74"/>
  <c r="EG74"/>
  <c r="EK74"/>
  <c r="EO74"/>
  <c r="ET74"/>
  <c r="DG74"/>
  <c r="DK74"/>
  <c r="DS74"/>
  <c r="DF74"/>
  <c r="DJ74"/>
  <c r="DN74"/>
  <c r="DR74"/>
  <c r="DI74"/>
  <c r="DT74" s="1"/>
  <c r="DM74"/>
  <c r="DQ74"/>
  <c r="DH74"/>
  <c r="DL74"/>
  <c r="DP74"/>
  <c r="DU74"/>
  <c r="CG70"/>
  <c r="CQ70" s="1"/>
  <c r="CK70"/>
  <c r="CO70"/>
  <c r="CF70"/>
  <c r="CJ70"/>
  <c r="CN70"/>
  <c r="CS70"/>
  <c r="CE70"/>
  <c r="CI70"/>
  <c r="CR70"/>
  <c r="CD70"/>
  <c r="CH70"/>
  <c r="CL70"/>
  <c r="CP70"/>
  <c r="C70"/>
  <c r="G70"/>
  <c r="K70"/>
  <c r="P70"/>
  <c r="F70"/>
  <c r="J70"/>
  <c r="O70"/>
  <c r="E70"/>
  <c r="I70"/>
  <c r="M70"/>
  <c r="D70"/>
  <c r="H70"/>
  <c r="L70"/>
  <c r="Q70"/>
  <c r="EF70"/>
  <c r="EJ70"/>
  <c r="EN70"/>
  <c r="ES70"/>
  <c r="EI70"/>
  <c r="EU70" s="1"/>
  <c r="EM70"/>
  <c r="ER70"/>
  <c r="EH70"/>
  <c r="EL70"/>
  <c r="EQ70"/>
  <c r="EV70"/>
  <c r="EG70"/>
  <c r="EK70"/>
  <c r="EO70"/>
  <c r="ET70"/>
  <c r="DG70"/>
  <c r="DK70"/>
  <c r="DS70"/>
  <c r="DF70"/>
  <c r="DJ70"/>
  <c r="DN70"/>
  <c r="DR70"/>
  <c r="DI70"/>
  <c r="DT70" s="1"/>
  <c r="DM70"/>
  <c r="DQ70"/>
  <c r="DH70"/>
  <c r="DL70"/>
  <c r="DP70"/>
  <c r="DU70"/>
  <c r="CG66"/>
  <c r="CQ66" s="1"/>
  <c r="CK66"/>
  <c r="CO66"/>
  <c r="CF66"/>
  <c r="CJ66"/>
  <c r="CN66"/>
  <c r="CS66"/>
  <c r="CE66"/>
  <c r="CI66"/>
  <c r="CR66"/>
  <c r="CD66"/>
  <c r="CH66"/>
  <c r="CL66"/>
  <c r="CP66"/>
  <c r="C66"/>
  <c r="G66"/>
  <c r="K66"/>
  <c r="P66"/>
  <c r="F66"/>
  <c r="J66"/>
  <c r="O66"/>
  <c r="E66"/>
  <c r="I66"/>
  <c r="M66"/>
  <c r="D66"/>
  <c r="H66"/>
  <c r="L66"/>
  <c r="Q66"/>
  <c r="EF66"/>
  <c r="EJ66"/>
  <c r="EN66"/>
  <c r="ES66"/>
  <c r="EI66"/>
  <c r="EU66" s="1"/>
  <c r="EM66"/>
  <c r="ER66"/>
  <c r="EH66"/>
  <c r="EL66"/>
  <c r="EQ66"/>
  <c r="EV66"/>
  <c r="EG66"/>
  <c r="EK66"/>
  <c r="EO66"/>
  <c r="ET66"/>
  <c r="DG66"/>
  <c r="DK66"/>
  <c r="DS66"/>
  <c r="DF66"/>
  <c r="DJ66"/>
  <c r="DN66"/>
  <c r="DR66"/>
  <c r="DI66"/>
  <c r="DT66" s="1"/>
  <c r="DM66"/>
  <c r="DQ66"/>
  <c r="DH66"/>
  <c r="DL66"/>
  <c r="DP66"/>
  <c r="DU66"/>
  <c r="CG62"/>
  <c r="CQ62" s="1"/>
  <c r="CK62"/>
  <c r="CO62"/>
  <c r="CF62"/>
  <c r="CJ62"/>
  <c r="CN62"/>
  <c r="CS62"/>
  <c r="CE62"/>
  <c r="CI62"/>
  <c r="CR62"/>
  <c r="CD62"/>
  <c r="CH62"/>
  <c r="CL62"/>
  <c r="CP62"/>
  <c r="C62"/>
  <c r="G62"/>
  <c r="K62"/>
  <c r="P62"/>
  <c r="F62"/>
  <c r="J62"/>
  <c r="O62"/>
  <c r="E62"/>
  <c r="I62"/>
  <c r="M62"/>
  <c r="D62"/>
  <c r="H62"/>
  <c r="L62"/>
  <c r="Q62"/>
  <c r="EF62"/>
  <c r="EJ62"/>
  <c r="EN62"/>
  <c r="ES62"/>
  <c r="EI62"/>
  <c r="EU62" s="1"/>
  <c r="EM62"/>
  <c r="ER62"/>
  <c r="EH62"/>
  <c r="EL62"/>
  <c r="EQ62"/>
  <c r="EV62"/>
  <c r="EG62"/>
  <c r="EK62"/>
  <c r="EO62"/>
  <c r="ET62"/>
  <c r="DG62"/>
  <c r="DK62"/>
  <c r="DS62"/>
  <c r="DF62"/>
  <c r="DJ62"/>
  <c r="DN62"/>
  <c r="DR62"/>
  <c r="DI62"/>
  <c r="DT62" s="1"/>
  <c r="DM62"/>
  <c r="DQ62"/>
  <c r="DH62"/>
  <c r="DL62"/>
  <c r="DP62"/>
  <c r="DU62"/>
  <c r="CG58"/>
  <c r="CQ58" s="1"/>
  <c r="CK58"/>
  <c r="CO58"/>
  <c r="CF58"/>
  <c r="CJ58"/>
  <c r="CN58"/>
  <c r="CS58"/>
  <c r="CE58"/>
  <c r="CI58"/>
  <c r="CR58"/>
  <c r="CD58"/>
  <c r="CH58"/>
  <c r="CL58"/>
  <c r="CP58"/>
  <c r="C58"/>
  <c r="G58"/>
  <c r="K58"/>
  <c r="P58"/>
  <c r="F58"/>
  <c r="J58"/>
  <c r="O58"/>
  <c r="E58"/>
  <c r="I58"/>
  <c r="M58"/>
  <c r="D58"/>
  <c r="H58"/>
  <c r="L58"/>
  <c r="Q58"/>
  <c r="EF58"/>
  <c r="EJ58"/>
  <c r="EN58"/>
  <c r="ES58"/>
  <c r="EI58"/>
  <c r="EU58" s="1"/>
  <c r="EM58"/>
  <c r="ER58"/>
  <c r="EH58"/>
  <c r="EL58"/>
  <c r="EQ58"/>
  <c r="EV58"/>
  <c r="EG58"/>
  <c r="EK58"/>
  <c r="EO58"/>
  <c r="ET58"/>
  <c r="DG58"/>
  <c r="DK58"/>
  <c r="DS58"/>
  <c r="DF58"/>
  <c r="DJ58"/>
  <c r="DN58"/>
  <c r="DR58"/>
  <c r="DI58"/>
  <c r="DT58" s="1"/>
  <c r="DM58"/>
  <c r="DQ58"/>
  <c r="DH58"/>
  <c r="DL58"/>
  <c r="DP58"/>
  <c r="DU58"/>
  <c r="CG54"/>
  <c r="CQ54" s="1"/>
  <c r="CK54"/>
  <c r="CO54"/>
  <c r="CF54"/>
  <c r="CJ54"/>
  <c r="CN54"/>
  <c r="CS54"/>
  <c r="CE54"/>
  <c r="CI54"/>
  <c r="CR54"/>
  <c r="CD54"/>
  <c r="CH54"/>
  <c r="CL54"/>
  <c r="CP54"/>
  <c r="C54"/>
  <c r="G54"/>
  <c r="K54"/>
  <c r="P54"/>
  <c r="F54"/>
  <c r="J54"/>
  <c r="O54"/>
  <c r="E54"/>
  <c r="I54"/>
  <c r="M54"/>
  <c r="D54"/>
  <c r="H54"/>
  <c r="L54"/>
  <c r="Q54"/>
  <c r="EF54"/>
  <c r="EJ54"/>
  <c r="EN54"/>
  <c r="ES54"/>
  <c r="EI54"/>
  <c r="EU54" s="1"/>
  <c r="EM54"/>
  <c r="ER54"/>
  <c r="EH54"/>
  <c r="EL54"/>
  <c r="EQ54"/>
  <c r="EV54"/>
  <c r="EG54"/>
  <c r="EK54"/>
  <c r="EO54"/>
  <c r="ET54"/>
  <c r="DG54"/>
  <c r="DK54"/>
  <c r="DS54"/>
  <c r="DF54"/>
  <c r="DJ54"/>
  <c r="DN54"/>
  <c r="DR54"/>
  <c r="DI54"/>
  <c r="DT54" s="1"/>
  <c r="DM54"/>
  <c r="DQ54"/>
  <c r="DH54"/>
  <c r="DL54"/>
  <c r="DP54"/>
  <c r="DU54"/>
  <c r="CG50"/>
  <c r="CQ50" s="1"/>
  <c r="CK50"/>
  <c r="CO50"/>
  <c r="CF50"/>
  <c r="CJ50"/>
  <c r="CN50"/>
  <c r="CS50"/>
  <c r="CE50"/>
  <c r="CI50"/>
  <c r="CR50"/>
  <c r="CD50"/>
  <c r="CH50"/>
  <c r="CL50"/>
  <c r="CP50"/>
  <c r="C50"/>
  <c r="G50"/>
  <c r="K50"/>
  <c r="P50"/>
  <c r="F50"/>
  <c r="J50"/>
  <c r="O50"/>
  <c r="E50"/>
  <c r="I50"/>
  <c r="M50"/>
  <c r="D50"/>
  <c r="H50"/>
  <c r="L50"/>
  <c r="Q50"/>
  <c r="EF50"/>
  <c r="EJ50"/>
  <c r="EN50"/>
  <c r="ES50"/>
  <c r="EI50"/>
  <c r="EU50" s="1"/>
  <c r="EM50"/>
  <c r="ER50"/>
  <c r="EH50"/>
  <c r="EL50"/>
  <c r="EQ50"/>
  <c r="EV50"/>
  <c r="EG50"/>
  <c r="EK50"/>
  <c r="EO50"/>
  <c r="ET50"/>
  <c r="DG50"/>
  <c r="DK50"/>
  <c r="DS50"/>
  <c r="DF50"/>
  <c r="DJ50"/>
  <c r="DN50"/>
  <c r="DR50"/>
  <c r="DI50"/>
  <c r="DT50" s="1"/>
  <c r="DM50"/>
  <c r="DQ50"/>
  <c r="DH50"/>
  <c r="DL50"/>
  <c r="DP50"/>
  <c r="DU50"/>
  <c r="CG46"/>
  <c r="CQ46" s="1"/>
  <c r="CK46"/>
  <c r="CO46"/>
  <c r="CF46"/>
  <c r="CJ46"/>
  <c r="CN46"/>
  <c r="CS46"/>
  <c r="CE46"/>
  <c r="CI46"/>
  <c r="CR46"/>
  <c r="CD46"/>
  <c r="CH46"/>
  <c r="CL46"/>
  <c r="CP46"/>
  <c r="C46"/>
  <c r="G46"/>
  <c r="K46"/>
  <c r="P46"/>
  <c r="F46"/>
  <c r="J46"/>
  <c r="O46"/>
  <c r="E46"/>
  <c r="I46"/>
  <c r="M46"/>
  <c r="D46"/>
  <c r="H46"/>
  <c r="L46"/>
  <c r="Q46"/>
  <c r="EF46"/>
  <c r="EJ46"/>
  <c r="EN46"/>
  <c r="ES46"/>
  <c r="EI46"/>
  <c r="EU46" s="1"/>
  <c r="EM46"/>
  <c r="ER46"/>
  <c r="EH46"/>
  <c r="EL46"/>
  <c r="EQ46"/>
  <c r="EV46"/>
  <c r="EG46"/>
  <c r="EK46"/>
  <c r="EO46"/>
  <c r="ET46"/>
  <c r="DG46"/>
  <c r="DK46"/>
  <c r="DS46"/>
  <c r="DF46"/>
  <c r="DJ46"/>
  <c r="DN46"/>
  <c r="DR46"/>
  <c r="DI46"/>
  <c r="DT46" s="1"/>
  <c r="DM46"/>
  <c r="DQ46"/>
  <c r="DH46"/>
  <c r="DL46"/>
  <c r="DP46"/>
  <c r="DU46"/>
  <c r="CG42"/>
  <c r="CQ42" s="1"/>
  <c r="CK42"/>
  <c r="CO42"/>
  <c r="CF42"/>
  <c r="CJ42"/>
  <c r="CN42"/>
  <c r="CS42"/>
  <c r="CE42"/>
  <c r="CI42"/>
  <c r="CR42"/>
  <c r="CD42"/>
  <c r="CH42"/>
  <c r="CL42"/>
  <c r="CP42"/>
  <c r="C42"/>
  <c r="G42"/>
  <c r="K42"/>
  <c r="P42"/>
  <c r="F42"/>
  <c r="J42"/>
  <c r="O42"/>
  <c r="E42"/>
  <c r="I42"/>
  <c r="M42"/>
  <c r="D42"/>
  <c r="H42"/>
  <c r="L42"/>
  <c r="Q42"/>
  <c r="EF42"/>
  <c r="EJ42"/>
  <c r="EN42"/>
  <c r="ES42"/>
  <c r="EI42"/>
  <c r="EU42" s="1"/>
  <c r="EM42"/>
  <c r="ER42"/>
  <c r="EH42"/>
  <c r="EL42"/>
  <c r="EQ42"/>
  <c r="EV42"/>
  <c r="EG42"/>
  <c r="EK42"/>
  <c r="EO42"/>
  <c r="ET42"/>
  <c r="DG42"/>
  <c r="DK42"/>
  <c r="DS42"/>
  <c r="DF42"/>
  <c r="DJ42"/>
  <c r="DN42"/>
  <c r="DR42"/>
  <c r="DI42"/>
  <c r="DT42" s="1"/>
  <c r="DM42"/>
  <c r="DQ42"/>
  <c r="DH42"/>
  <c r="DL42"/>
  <c r="DP42"/>
  <c r="DU42"/>
  <c r="CG38"/>
  <c r="CQ38" s="1"/>
  <c r="CK38"/>
  <c r="CO38"/>
  <c r="CF38"/>
  <c r="CJ38"/>
  <c r="CN38"/>
  <c r="CS38"/>
  <c r="CE38"/>
  <c r="CI38"/>
  <c r="CR38"/>
  <c r="CD38"/>
  <c r="CH38"/>
  <c r="CL38"/>
  <c r="CP38"/>
  <c r="C38"/>
  <c r="G38"/>
  <c r="K38"/>
  <c r="P38"/>
  <c r="F38"/>
  <c r="J38"/>
  <c r="O38"/>
  <c r="E38"/>
  <c r="I38"/>
  <c r="M38"/>
  <c r="D38"/>
  <c r="H38"/>
  <c r="L38"/>
  <c r="Q38"/>
  <c r="EF38"/>
  <c r="EJ38"/>
  <c r="EN38"/>
  <c r="ES38"/>
  <c r="EI38"/>
  <c r="EU38" s="1"/>
  <c r="EM38"/>
  <c r="ER38"/>
  <c r="EH38"/>
  <c r="EL38"/>
  <c r="EQ38"/>
  <c r="EV38"/>
  <c r="EG38"/>
  <c r="EK38"/>
  <c r="EO38"/>
  <c r="ET38"/>
  <c r="DG38"/>
  <c r="DK38"/>
  <c r="DS38"/>
  <c r="DF38"/>
  <c r="DJ38"/>
  <c r="DN38"/>
  <c r="DR38"/>
  <c r="DI38"/>
  <c r="DT38" s="1"/>
  <c r="DM38"/>
  <c r="DQ38"/>
  <c r="DH38"/>
  <c r="DL38"/>
  <c r="DP38"/>
  <c r="DU38"/>
  <c r="CG34"/>
  <c r="CQ34" s="1"/>
  <c r="CK34"/>
  <c r="CO34"/>
  <c r="CF34"/>
  <c r="CJ34"/>
  <c r="CN34"/>
  <c r="CS34"/>
  <c r="CE34"/>
  <c r="CI34"/>
  <c r="CR34"/>
  <c r="CD34"/>
  <c r="CH34"/>
  <c r="CL34"/>
  <c r="CP34"/>
  <c r="C34"/>
  <c r="G34"/>
  <c r="K34"/>
  <c r="P34"/>
  <c r="F34"/>
  <c r="J34"/>
  <c r="O34"/>
  <c r="E34"/>
  <c r="I34"/>
  <c r="M34"/>
  <c r="D34"/>
  <c r="H34"/>
  <c r="L34"/>
  <c r="Q34"/>
  <c r="EF34"/>
  <c r="EJ34"/>
  <c r="EN34"/>
  <c r="ES34"/>
  <c r="EI34"/>
  <c r="EU34" s="1"/>
  <c r="EM34"/>
  <c r="ER34"/>
  <c r="EH34"/>
  <c r="EL34"/>
  <c r="EQ34"/>
  <c r="EV34"/>
  <c r="EG34"/>
  <c r="EK34"/>
  <c r="EO34"/>
  <c r="ET34"/>
  <c r="DH34"/>
  <c r="DL34"/>
  <c r="DP34"/>
  <c r="DU34"/>
  <c r="DG34"/>
  <c r="DK34"/>
  <c r="DS34"/>
  <c r="DF34"/>
  <c r="DJ34"/>
  <c r="DN34"/>
  <c r="DR34"/>
  <c r="DI34"/>
  <c r="DT34" s="1"/>
  <c r="DM34"/>
  <c r="DQ34"/>
  <c r="CG30"/>
  <c r="CQ30" s="1"/>
  <c r="CK30"/>
  <c r="CO30"/>
  <c r="CF30"/>
  <c r="CJ30"/>
  <c r="CN30"/>
  <c r="CS30"/>
  <c r="CE30"/>
  <c r="CI30"/>
  <c r="CR30"/>
  <c r="CD30"/>
  <c r="CH30"/>
  <c r="CL30"/>
  <c r="CP30"/>
  <c r="C30"/>
  <c r="G30"/>
  <c r="K30"/>
  <c r="P30"/>
  <c r="F30"/>
  <c r="J30"/>
  <c r="O30"/>
  <c r="E30"/>
  <c r="I30"/>
  <c r="M30"/>
  <c r="D30"/>
  <c r="H30"/>
  <c r="L30"/>
  <c r="Q30"/>
  <c r="EF30"/>
  <c r="EJ30"/>
  <c r="EN30"/>
  <c r="ES30"/>
  <c r="EI30"/>
  <c r="EU30" s="1"/>
  <c r="EM30"/>
  <c r="ER30"/>
  <c r="EH30"/>
  <c r="EL30"/>
  <c r="EQ30"/>
  <c r="EV30"/>
  <c r="EG30"/>
  <c r="EK30"/>
  <c r="EO30"/>
  <c r="ET30"/>
  <c r="DF30"/>
  <c r="DJ30"/>
  <c r="DN30"/>
  <c r="DR30"/>
  <c r="DI30"/>
  <c r="DT30" s="1"/>
  <c r="DM30"/>
  <c r="DQ30"/>
  <c r="DH30"/>
  <c r="DL30"/>
  <c r="DP30"/>
  <c r="DU30"/>
  <c r="DG30"/>
  <c r="DK30"/>
  <c r="DS30"/>
  <c r="CG26"/>
  <c r="CQ26" s="1"/>
  <c r="CK26"/>
  <c r="CO26"/>
  <c r="CF26"/>
  <c r="CJ26"/>
  <c r="CN26"/>
  <c r="CS26"/>
  <c r="CE26"/>
  <c r="CI26"/>
  <c r="CR26"/>
  <c r="CD26"/>
  <c r="CH26"/>
  <c r="CL26"/>
  <c r="CP26"/>
  <c r="C26"/>
  <c r="G26"/>
  <c r="K26"/>
  <c r="P26"/>
  <c r="F26"/>
  <c r="J26"/>
  <c r="O26"/>
  <c r="E26"/>
  <c r="I26"/>
  <c r="M26"/>
  <c r="D26"/>
  <c r="H26"/>
  <c r="L26"/>
  <c r="Q26"/>
  <c r="EF26"/>
  <c r="EJ26"/>
  <c r="EN26"/>
  <c r="ES26"/>
  <c r="EI26"/>
  <c r="EU26" s="1"/>
  <c r="EM26"/>
  <c r="ER26"/>
  <c r="EH26"/>
  <c r="EL26"/>
  <c r="EQ26"/>
  <c r="EV26"/>
  <c r="EG26"/>
  <c r="EK26"/>
  <c r="EO26"/>
  <c r="ET26"/>
  <c r="DH26"/>
  <c r="DL26"/>
  <c r="DP26"/>
  <c r="DU26"/>
  <c r="DG26"/>
  <c r="DK26"/>
  <c r="DS26"/>
  <c r="DF26"/>
  <c r="DJ26"/>
  <c r="DN26"/>
  <c r="DR26"/>
  <c r="DI26"/>
  <c r="DT26" s="1"/>
  <c r="DM26"/>
  <c r="DQ26"/>
  <c r="CG22"/>
  <c r="CQ22" s="1"/>
  <c r="CK22"/>
  <c r="CO22"/>
  <c r="CF22"/>
  <c r="CJ22"/>
  <c r="CN22"/>
  <c r="CS22"/>
  <c r="CE22"/>
  <c r="CI22"/>
  <c r="CR22"/>
  <c r="CD22"/>
  <c r="CH22"/>
  <c r="CL22"/>
  <c r="CP22"/>
  <c r="C22"/>
  <c r="G22"/>
  <c r="K22"/>
  <c r="P22"/>
  <c r="F22"/>
  <c r="J22"/>
  <c r="O22"/>
  <c r="E22"/>
  <c r="I22"/>
  <c r="M22"/>
  <c r="D22"/>
  <c r="H22"/>
  <c r="L22"/>
  <c r="Q22"/>
  <c r="EF22"/>
  <c r="EJ22"/>
  <c r="EN22"/>
  <c r="ES22"/>
  <c r="EI22"/>
  <c r="EU22" s="1"/>
  <c r="EM22"/>
  <c r="ER22"/>
  <c r="EH22"/>
  <c r="EL22"/>
  <c r="EQ22"/>
  <c r="EV22"/>
  <c r="EG22"/>
  <c r="EK22"/>
  <c r="EO22"/>
  <c r="ET22"/>
  <c r="DI22"/>
  <c r="DT22" s="1"/>
  <c r="DM22"/>
  <c r="DQ22"/>
  <c r="DH22"/>
  <c r="DL22"/>
  <c r="DP22"/>
  <c r="DU22"/>
  <c r="DG22"/>
  <c r="DK22"/>
  <c r="DS22"/>
  <c r="DF22"/>
  <c r="DJ22"/>
  <c r="DN22"/>
  <c r="DR22"/>
  <c r="CL18"/>
  <c r="CH18"/>
  <c r="CI18"/>
  <c r="CD18"/>
  <c r="CO18"/>
  <c r="CS18"/>
  <c r="CE18"/>
  <c r="L18"/>
  <c r="CK18"/>
  <c r="CJ18"/>
  <c r="K18"/>
  <c r="CP18"/>
  <c r="CG18"/>
  <c r="CF18"/>
  <c r="CR18"/>
  <c r="CL14"/>
  <c r="CH14"/>
  <c r="CI14"/>
  <c r="CD14"/>
  <c r="CO14"/>
  <c r="CS14"/>
  <c r="CE14"/>
  <c r="L14"/>
  <c r="CK14"/>
  <c r="CJ14"/>
  <c r="K14"/>
  <c r="CP14"/>
  <c r="CG14"/>
  <c r="CF14"/>
  <c r="CR14"/>
  <c r="EN14"/>
  <c r="EO14"/>
  <c r="DN14"/>
  <c r="CL10"/>
  <c r="CS10"/>
  <c r="CR10"/>
  <c r="CD10"/>
  <c r="CO10"/>
  <c r="CJ10"/>
  <c r="L10"/>
  <c r="CK10"/>
  <c r="CF10"/>
  <c r="CI10"/>
  <c r="CP10"/>
  <c r="K10"/>
  <c r="CG10"/>
  <c r="CQ10" s="1"/>
  <c r="CE10"/>
  <c r="CH10"/>
  <c r="EN10"/>
  <c r="EO10"/>
  <c r="DN10"/>
  <c r="CD111"/>
  <c r="CH111"/>
  <c r="CL111"/>
  <c r="CP111"/>
  <c r="CG111"/>
  <c r="CQ111" s="1"/>
  <c r="CK111"/>
  <c r="CO111"/>
  <c r="CF111"/>
  <c r="CJ111"/>
  <c r="CN111"/>
  <c r="CS111"/>
  <c r="CE111"/>
  <c r="CI111"/>
  <c r="CR111"/>
  <c r="E111"/>
  <c r="I111"/>
  <c r="M111"/>
  <c r="D111"/>
  <c r="H111"/>
  <c r="L111"/>
  <c r="Q111"/>
  <c r="C111"/>
  <c r="G111"/>
  <c r="K111"/>
  <c r="P111"/>
  <c r="F111"/>
  <c r="J111"/>
  <c r="O111"/>
  <c r="EG111"/>
  <c r="EK111"/>
  <c r="EO111"/>
  <c r="ET111"/>
  <c r="EF111"/>
  <c r="EJ111"/>
  <c r="EN111"/>
  <c r="ES111"/>
  <c r="EI111"/>
  <c r="EU111" s="1"/>
  <c r="EM111"/>
  <c r="ER111"/>
  <c r="EH111"/>
  <c r="EL111"/>
  <c r="EQ111"/>
  <c r="EV111"/>
  <c r="DH111"/>
  <c r="DL111"/>
  <c r="DP111"/>
  <c r="DU111"/>
  <c r="DG111"/>
  <c r="DK111"/>
  <c r="DS111"/>
  <c r="DF111"/>
  <c r="DJ111"/>
  <c r="DN111"/>
  <c r="DR111"/>
  <c r="DI111"/>
  <c r="DT111" s="1"/>
  <c r="DM111"/>
  <c r="DQ111"/>
  <c r="CD107"/>
  <c r="CH107"/>
  <c r="CL107"/>
  <c r="CP107"/>
  <c r="CG107"/>
  <c r="CQ107" s="1"/>
  <c r="CK107"/>
  <c r="CO107"/>
  <c r="CF107"/>
  <c r="CJ107"/>
  <c r="CN107"/>
  <c r="CS107"/>
  <c r="CE107"/>
  <c r="CI107"/>
  <c r="CR107"/>
  <c r="E107"/>
  <c r="I107"/>
  <c r="M107"/>
  <c r="D107"/>
  <c r="H107"/>
  <c r="L107"/>
  <c r="Q107"/>
  <c r="C107"/>
  <c r="G107"/>
  <c r="K107"/>
  <c r="P107"/>
  <c r="F107"/>
  <c r="J107"/>
  <c r="O107"/>
  <c r="EG107"/>
  <c r="EK107"/>
  <c r="EO107"/>
  <c r="ET107"/>
  <c r="EF107"/>
  <c r="EJ107"/>
  <c r="EN107"/>
  <c r="ES107"/>
  <c r="EI107"/>
  <c r="EU107" s="1"/>
  <c r="EM107"/>
  <c r="ER107"/>
  <c r="EH107"/>
  <c r="EL107"/>
  <c r="EQ107"/>
  <c r="EV107"/>
  <c r="DH107"/>
  <c r="DL107"/>
  <c r="DP107"/>
  <c r="DU107"/>
  <c r="DG107"/>
  <c r="DK107"/>
  <c r="DS107"/>
  <c r="DF107"/>
  <c r="DJ107"/>
  <c r="DN107"/>
  <c r="DR107"/>
  <c r="DI107"/>
  <c r="DT107" s="1"/>
  <c r="DM107"/>
  <c r="DQ107"/>
  <c r="CD103"/>
  <c r="CH103"/>
  <c r="CL103"/>
  <c r="CP103"/>
  <c r="CG103"/>
  <c r="CQ103" s="1"/>
  <c r="CK103"/>
  <c r="CO103"/>
  <c r="CF103"/>
  <c r="CJ103"/>
  <c r="CN103"/>
  <c r="CS103"/>
  <c r="CE103"/>
  <c r="CI103"/>
  <c r="CR103"/>
  <c r="E103"/>
  <c r="I103"/>
  <c r="M103"/>
  <c r="D103"/>
  <c r="H103"/>
  <c r="L103"/>
  <c r="Q103"/>
  <c r="C103"/>
  <c r="G103"/>
  <c r="K103"/>
  <c r="P103"/>
  <c r="F103"/>
  <c r="J103"/>
  <c r="O103"/>
  <c r="EG103"/>
  <c r="EK103"/>
  <c r="EO103"/>
  <c r="ET103"/>
  <c r="EF103"/>
  <c r="EJ103"/>
  <c r="EN103"/>
  <c r="ES103"/>
  <c r="EI103"/>
  <c r="EU103" s="1"/>
  <c r="EM103"/>
  <c r="ER103"/>
  <c r="EH103"/>
  <c r="EL103"/>
  <c r="EQ103"/>
  <c r="EV103"/>
  <c r="DH103"/>
  <c r="DL103"/>
  <c r="DP103"/>
  <c r="DU103"/>
  <c r="DG103"/>
  <c r="DK103"/>
  <c r="DS103"/>
  <c r="DF103"/>
  <c r="DJ103"/>
  <c r="DN103"/>
  <c r="DR103"/>
  <c r="DI103"/>
  <c r="DT103" s="1"/>
  <c r="DM103"/>
  <c r="DQ103"/>
  <c r="CD99"/>
  <c r="CH99"/>
  <c r="CL99"/>
  <c r="CP99"/>
  <c r="CG99"/>
  <c r="CQ99" s="1"/>
  <c r="CK99"/>
  <c r="CO99"/>
  <c r="CF99"/>
  <c r="CJ99"/>
  <c r="CN99"/>
  <c r="CS99"/>
  <c r="CE99"/>
  <c r="CI99"/>
  <c r="CR99"/>
  <c r="E99"/>
  <c r="I99"/>
  <c r="M99"/>
  <c r="D99"/>
  <c r="H99"/>
  <c r="L99"/>
  <c r="Q99"/>
  <c r="C99"/>
  <c r="G99"/>
  <c r="K99"/>
  <c r="P99"/>
  <c r="F99"/>
  <c r="J99"/>
  <c r="O99"/>
  <c r="EG99"/>
  <c r="EK99"/>
  <c r="EO99"/>
  <c r="ET99"/>
  <c r="EF99"/>
  <c r="EJ99"/>
  <c r="EN99"/>
  <c r="ES99"/>
  <c r="EI99"/>
  <c r="EU99" s="1"/>
  <c r="EM99"/>
  <c r="ER99"/>
  <c r="EH99"/>
  <c r="EL99"/>
  <c r="EQ99"/>
  <c r="EV99"/>
  <c r="DH99"/>
  <c r="DL99"/>
  <c r="DP99"/>
  <c r="DU99"/>
  <c r="DG99"/>
  <c r="DK99"/>
  <c r="DS99"/>
  <c r="DF99"/>
  <c r="DJ99"/>
  <c r="DN99"/>
  <c r="DR99"/>
  <c r="DI99"/>
  <c r="DT99" s="1"/>
  <c r="DM99"/>
  <c r="DQ99"/>
  <c r="CD95"/>
  <c r="CH95"/>
  <c r="CL95"/>
  <c r="CP95"/>
  <c r="CG95"/>
  <c r="CQ95" s="1"/>
  <c r="CK95"/>
  <c r="CO95"/>
  <c r="CF95"/>
  <c r="CJ95"/>
  <c r="CN95"/>
  <c r="CS95"/>
  <c r="CE95"/>
  <c r="CI95"/>
  <c r="CR95"/>
  <c r="E95"/>
  <c r="I95"/>
  <c r="M95"/>
  <c r="D95"/>
  <c r="H95"/>
  <c r="L95"/>
  <c r="Q95"/>
  <c r="C95"/>
  <c r="G95"/>
  <c r="K95"/>
  <c r="P95"/>
  <c r="F95"/>
  <c r="J95"/>
  <c r="O95"/>
  <c r="EG95"/>
  <c r="EK95"/>
  <c r="EO95"/>
  <c r="ET95"/>
  <c r="EF95"/>
  <c r="EJ95"/>
  <c r="EN95"/>
  <c r="ES95"/>
  <c r="EI95"/>
  <c r="EU95" s="1"/>
  <c r="EM95"/>
  <c r="ER95"/>
  <c r="EH95"/>
  <c r="EL95"/>
  <c r="EQ95"/>
  <c r="EV95"/>
  <c r="DH95"/>
  <c r="DL95"/>
  <c r="DP95"/>
  <c r="DU95"/>
  <c r="DG95"/>
  <c r="DK95"/>
  <c r="DS95"/>
  <c r="DF95"/>
  <c r="DJ95"/>
  <c r="DN95"/>
  <c r="DR95"/>
  <c r="DI95"/>
  <c r="DT95" s="1"/>
  <c r="DM95"/>
  <c r="DQ95"/>
  <c r="CD91"/>
  <c r="CH91"/>
  <c r="CL91"/>
  <c r="CP91"/>
  <c r="CG91"/>
  <c r="CQ91" s="1"/>
  <c r="CK91"/>
  <c r="CO91"/>
  <c r="CF91"/>
  <c r="CJ91"/>
  <c r="CN91"/>
  <c r="CS91"/>
  <c r="CE91"/>
  <c r="CI91"/>
  <c r="CR91"/>
  <c r="E91"/>
  <c r="I91"/>
  <c r="M91"/>
  <c r="D91"/>
  <c r="H91"/>
  <c r="L91"/>
  <c r="Q91"/>
  <c r="C91"/>
  <c r="G91"/>
  <c r="K91"/>
  <c r="P91"/>
  <c r="F91"/>
  <c r="J91"/>
  <c r="O91"/>
  <c r="EG91"/>
  <c r="EK91"/>
  <c r="EO91"/>
  <c r="ET91"/>
  <c r="EF91"/>
  <c r="EJ91"/>
  <c r="EN91"/>
  <c r="ES91"/>
  <c r="EI91"/>
  <c r="EU91" s="1"/>
  <c r="EM91"/>
  <c r="ER91"/>
  <c r="EH91"/>
  <c r="EL91"/>
  <c r="EQ91"/>
  <c r="EV91"/>
  <c r="DH91"/>
  <c r="DL91"/>
  <c r="DP91"/>
  <c r="DU91"/>
  <c r="DG91"/>
  <c r="DK91"/>
  <c r="DS91"/>
  <c r="DF91"/>
  <c r="DJ91"/>
  <c r="DN91"/>
  <c r="DR91"/>
  <c r="DI91"/>
  <c r="DT91" s="1"/>
  <c r="DM91"/>
  <c r="DQ91"/>
  <c r="CD87"/>
  <c r="CH87"/>
  <c r="CL87"/>
  <c r="CP87"/>
  <c r="CG87"/>
  <c r="CQ87" s="1"/>
  <c r="CK87"/>
  <c r="CO87"/>
  <c r="CF87"/>
  <c r="CJ87"/>
  <c r="CN87"/>
  <c r="CS87"/>
  <c r="CE87"/>
  <c r="CI87"/>
  <c r="CR87"/>
  <c r="E87"/>
  <c r="I87"/>
  <c r="M87"/>
  <c r="D87"/>
  <c r="H87"/>
  <c r="L87"/>
  <c r="Q87"/>
  <c r="C87"/>
  <c r="G87"/>
  <c r="K87"/>
  <c r="P87"/>
  <c r="F87"/>
  <c r="J87"/>
  <c r="O87"/>
  <c r="EG87"/>
  <c r="EK87"/>
  <c r="EO87"/>
  <c r="ET87"/>
  <c r="EF87"/>
  <c r="EJ87"/>
  <c r="EN87"/>
  <c r="ES87"/>
  <c r="EI87"/>
  <c r="EU87" s="1"/>
  <c r="EM87"/>
  <c r="ER87"/>
  <c r="EH87"/>
  <c r="EL87"/>
  <c r="EQ87"/>
  <c r="EV87"/>
  <c r="DH87"/>
  <c r="DL87"/>
  <c r="DP87"/>
  <c r="DU87"/>
  <c r="DG87"/>
  <c r="DK87"/>
  <c r="DS87"/>
  <c r="DF87"/>
  <c r="DJ87"/>
  <c r="DN87"/>
  <c r="DR87"/>
  <c r="DI87"/>
  <c r="DT87" s="1"/>
  <c r="DM87"/>
  <c r="DQ87"/>
  <c r="CD83"/>
  <c r="CH83"/>
  <c r="CL83"/>
  <c r="CP83"/>
  <c r="CG83"/>
  <c r="CQ83" s="1"/>
  <c r="CK83"/>
  <c r="CO83"/>
  <c r="CF83"/>
  <c r="CJ83"/>
  <c r="CN83"/>
  <c r="CS83"/>
  <c r="CE83"/>
  <c r="CI83"/>
  <c r="CR83"/>
  <c r="E83"/>
  <c r="I83"/>
  <c r="M83"/>
  <c r="D83"/>
  <c r="H83"/>
  <c r="L83"/>
  <c r="Q83"/>
  <c r="C83"/>
  <c r="G83"/>
  <c r="K83"/>
  <c r="P83"/>
  <c r="F83"/>
  <c r="J83"/>
  <c r="O83"/>
  <c r="EG83"/>
  <c r="EK83"/>
  <c r="EO83"/>
  <c r="ET83"/>
  <c r="EF83"/>
  <c r="EJ83"/>
  <c r="EN83"/>
  <c r="ES83"/>
  <c r="EI83"/>
  <c r="EU83" s="1"/>
  <c r="EM83"/>
  <c r="ER83"/>
  <c r="EH83"/>
  <c r="EL83"/>
  <c r="EQ83"/>
  <c r="EV83"/>
  <c r="DH83"/>
  <c r="DL83"/>
  <c r="DP83"/>
  <c r="DU83"/>
  <c r="DG83"/>
  <c r="DK83"/>
  <c r="DS83"/>
  <c r="DF83"/>
  <c r="DJ83"/>
  <c r="DN83"/>
  <c r="DR83"/>
  <c r="DI83"/>
  <c r="DT83" s="1"/>
  <c r="DM83"/>
  <c r="DQ83"/>
  <c r="CD79"/>
  <c r="CH79"/>
  <c r="CL79"/>
  <c r="CP79"/>
  <c r="CG79"/>
  <c r="CQ79" s="1"/>
  <c r="CK79"/>
  <c r="CO79"/>
  <c r="CF79"/>
  <c r="CJ79"/>
  <c r="CN79"/>
  <c r="CS79"/>
  <c r="CE79"/>
  <c r="CI79"/>
  <c r="CR79"/>
  <c r="E79"/>
  <c r="I79"/>
  <c r="M79"/>
  <c r="D79"/>
  <c r="H79"/>
  <c r="L79"/>
  <c r="Q79"/>
  <c r="C79"/>
  <c r="G79"/>
  <c r="K79"/>
  <c r="P79"/>
  <c r="F79"/>
  <c r="J79"/>
  <c r="O79"/>
  <c r="EG79"/>
  <c r="EK79"/>
  <c r="EO79"/>
  <c r="ET79"/>
  <c r="EF79"/>
  <c r="EJ79"/>
  <c r="EN79"/>
  <c r="ES79"/>
  <c r="EI79"/>
  <c r="EU79" s="1"/>
  <c r="EM79"/>
  <c r="ER79"/>
  <c r="EH79"/>
  <c r="EL79"/>
  <c r="EQ79"/>
  <c r="EV79"/>
  <c r="DH79"/>
  <c r="DL79"/>
  <c r="DP79"/>
  <c r="DU79"/>
  <c r="DG79"/>
  <c r="DK79"/>
  <c r="DS79"/>
  <c r="DF79"/>
  <c r="DJ79"/>
  <c r="DN79"/>
  <c r="DR79"/>
  <c r="DI79"/>
  <c r="DT79" s="1"/>
  <c r="DM79"/>
  <c r="DQ79"/>
  <c r="CD75"/>
  <c r="CH75"/>
  <c r="CL75"/>
  <c r="CP75"/>
  <c r="CG75"/>
  <c r="CQ75" s="1"/>
  <c r="CK75"/>
  <c r="CO75"/>
  <c r="CF75"/>
  <c r="CJ75"/>
  <c r="CN75"/>
  <c r="CS75"/>
  <c r="CE75"/>
  <c r="CI75"/>
  <c r="CR75"/>
  <c r="E75"/>
  <c r="I75"/>
  <c r="M75"/>
  <c r="D75"/>
  <c r="H75"/>
  <c r="L75"/>
  <c r="Q75"/>
  <c r="C75"/>
  <c r="G75"/>
  <c r="K75"/>
  <c r="P75"/>
  <c r="F75"/>
  <c r="J75"/>
  <c r="O75"/>
  <c r="EG75"/>
  <c r="EK75"/>
  <c r="EO75"/>
  <c r="ET75"/>
  <c r="EF75"/>
  <c r="EJ75"/>
  <c r="EN75"/>
  <c r="ES75"/>
  <c r="EI75"/>
  <c r="EU75" s="1"/>
  <c r="EM75"/>
  <c r="ER75"/>
  <c r="EH75"/>
  <c r="EL75"/>
  <c r="EQ75"/>
  <c r="EV75"/>
  <c r="DH75"/>
  <c r="DL75"/>
  <c r="DP75"/>
  <c r="DU75"/>
  <c r="DG75"/>
  <c r="DK75"/>
  <c r="DS75"/>
  <c r="DF75"/>
  <c r="DJ75"/>
  <c r="DN75"/>
  <c r="DR75"/>
  <c r="DI75"/>
  <c r="DT75" s="1"/>
  <c r="DM75"/>
  <c r="DQ75"/>
  <c r="CD71"/>
  <c r="CH71"/>
  <c r="CL71"/>
  <c r="CP71"/>
  <c r="CG71"/>
  <c r="CQ71" s="1"/>
  <c r="CK71"/>
  <c r="CO71"/>
  <c r="CF71"/>
  <c r="CJ71"/>
  <c r="CN71"/>
  <c r="CS71"/>
  <c r="CE71"/>
  <c r="CI71"/>
  <c r="CR71"/>
  <c r="E71"/>
  <c r="I71"/>
  <c r="M71"/>
  <c r="D71"/>
  <c r="H71"/>
  <c r="L71"/>
  <c r="Q71"/>
  <c r="C71"/>
  <c r="G71"/>
  <c r="K71"/>
  <c r="P71"/>
  <c r="F71"/>
  <c r="J71"/>
  <c r="O71"/>
  <c r="EG71"/>
  <c r="EK71"/>
  <c r="EO71"/>
  <c r="ET71"/>
  <c r="EF71"/>
  <c r="EJ71"/>
  <c r="EN71"/>
  <c r="ES71"/>
  <c r="EI71"/>
  <c r="EU71" s="1"/>
  <c r="EM71"/>
  <c r="ER71"/>
  <c r="EH71"/>
  <c r="EL71"/>
  <c r="EQ71"/>
  <c r="EV71"/>
  <c r="DH71"/>
  <c r="DL71"/>
  <c r="DP71"/>
  <c r="DU71"/>
  <c r="DG71"/>
  <c r="DK71"/>
  <c r="DS71"/>
  <c r="DF71"/>
  <c r="DJ71"/>
  <c r="DN71"/>
  <c r="DR71"/>
  <c r="DI71"/>
  <c r="DT71" s="1"/>
  <c r="DM71"/>
  <c r="DQ71"/>
  <c r="CD67"/>
  <c r="CH67"/>
  <c r="CL67"/>
  <c r="CP67"/>
  <c r="CG67"/>
  <c r="CQ67" s="1"/>
  <c r="CK67"/>
  <c r="CO67"/>
  <c r="CF67"/>
  <c r="CJ67"/>
  <c r="CN67"/>
  <c r="CS67"/>
  <c r="CE67"/>
  <c r="CI67"/>
  <c r="CR67"/>
  <c r="E67"/>
  <c r="I67"/>
  <c r="M67"/>
  <c r="D67"/>
  <c r="H67"/>
  <c r="L67"/>
  <c r="Q67"/>
  <c r="C67"/>
  <c r="G67"/>
  <c r="K67"/>
  <c r="P67"/>
  <c r="F67"/>
  <c r="J67"/>
  <c r="O67"/>
  <c r="EG67"/>
  <c r="EK67"/>
  <c r="EO67"/>
  <c r="ET67"/>
  <c r="EF67"/>
  <c r="EJ67"/>
  <c r="EN67"/>
  <c r="ES67"/>
  <c r="EI67"/>
  <c r="EU67" s="1"/>
  <c r="EM67"/>
  <c r="ER67"/>
  <c r="EH67"/>
  <c r="EL67"/>
  <c r="EQ67"/>
  <c r="EV67"/>
  <c r="DH67"/>
  <c r="DL67"/>
  <c r="DP67"/>
  <c r="DU67"/>
  <c r="DG67"/>
  <c r="DK67"/>
  <c r="DS67"/>
  <c r="DF67"/>
  <c r="DJ67"/>
  <c r="DN67"/>
  <c r="DR67"/>
  <c r="DI67"/>
  <c r="DT67" s="1"/>
  <c r="DM67"/>
  <c r="DQ67"/>
  <c r="CD63"/>
  <c r="CH63"/>
  <c r="CL63"/>
  <c r="CP63"/>
  <c r="CG63"/>
  <c r="CQ63" s="1"/>
  <c r="CK63"/>
  <c r="CO63"/>
  <c r="CF63"/>
  <c r="CJ63"/>
  <c r="CN63"/>
  <c r="CS63"/>
  <c r="CE63"/>
  <c r="CI63"/>
  <c r="CR63"/>
  <c r="E63"/>
  <c r="I63"/>
  <c r="M63"/>
  <c r="D63"/>
  <c r="H63"/>
  <c r="L63"/>
  <c r="Q63"/>
  <c r="C63"/>
  <c r="G63"/>
  <c r="K63"/>
  <c r="P63"/>
  <c r="F63"/>
  <c r="J63"/>
  <c r="O63"/>
  <c r="EG63"/>
  <c r="EK63"/>
  <c r="EO63"/>
  <c r="ET63"/>
  <c r="EF63"/>
  <c r="EJ63"/>
  <c r="EN63"/>
  <c r="ES63"/>
  <c r="EI63"/>
  <c r="EU63" s="1"/>
  <c r="EM63"/>
  <c r="ER63"/>
  <c r="EH63"/>
  <c r="EL63"/>
  <c r="EQ63"/>
  <c r="EV63"/>
  <c r="DH63"/>
  <c r="DL63"/>
  <c r="DP63"/>
  <c r="DU63"/>
  <c r="DG63"/>
  <c r="DK63"/>
  <c r="DS63"/>
  <c r="DF63"/>
  <c r="DJ63"/>
  <c r="DN63"/>
  <c r="DR63"/>
  <c r="DI63"/>
  <c r="DT63" s="1"/>
  <c r="DM63"/>
  <c r="DQ63"/>
  <c r="CD59"/>
  <c r="CH59"/>
  <c r="CL59"/>
  <c r="CP59"/>
  <c r="CG59"/>
  <c r="CQ59" s="1"/>
  <c r="CK59"/>
  <c r="CO59"/>
  <c r="CF59"/>
  <c r="CJ59"/>
  <c r="CN59"/>
  <c r="CS59"/>
  <c r="CE59"/>
  <c r="CI59"/>
  <c r="CR59"/>
  <c r="E59"/>
  <c r="I59"/>
  <c r="M59"/>
  <c r="D59"/>
  <c r="H59"/>
  <c r="L59"/>
  <c r="Q59"/>
  <c r="C59"/>
  <c r="G59"/>
  <c r="K59"/>
  <c r="P59"/>
  <c r="F59"/>
  <c r="J59"/>
  <c r="O59"/>
  <c r="EG59"/>
  <c r="EK59"/>
  <c r="EO59"/>
  <c r="ET59"/>
  <c r="EF59"/>
  <c r="EJ59"/>
  <c r="EN59"/>
  <c r="ES59"/>
  <c r="EI59"/>
  <c r="EU59" s="1"/>
  <c r="EM59"/>
  <c r="ER59"/>
  <c r="EH59"/>
  <c r="EL59"/>
  <c r="EQ59"/>
  <c r="EV59"/>
  <c r="DH59"/>
  <c r="DL59"/>
  <c r="DP59"/>
  <c r="DU59"/>
  <c r="DG59"/>
  <c r="DK59"/>
  <c r="DS59"/>
  <c r="DF59"/>
  <c r="DJ59"/>
  <c r="DN59"/>
  <c r="DR59"/>
  <c r="DI59"/>
  <c r="DT59" s="1"/>
  <c r="DM59"/>
  <c r="DQ59"/>
  <c r="CD55"/>
  <c r="CH55"/>
  <c r="CL55"/>
  <c r="CP55"/>
  <c r="CG55"/>
  <c r="CQ55" s="1"/>
  <c r="CK55"/>
  <c r="CO55"/>
  <c r="CF55"/>
  <c r="CJ55"/>
  <c r="CN55"/>
  <c r="CS55"/>
  <c r="CE55"/>
  <c r="CI55"/>
  <c r="CR55"/>
  <c r="E55"/>
  <c r="I55"/>
  <c r="M55"/>
  <c r="D55"/>
  <c r="H55"/>
  <c r="L55"/>
  <c r="Q55"/>
  <c r="C55"/>
  <c r="G55"/>
  <c r="K55"/>
  <c r="P55"/>
  <c r="F55"/>
  <c r="J55"/>
  <c r="O55"/>
  <c r="EG55"/>
  <c r="EK55"/>
  <c r="EO55"/>
  <c r="ET55"/>
  <c r="EF55"/>
  <c r="EJ55"/>
  <c r="EN55"/>
  <c r="ES55"/>
  <c r="EI55"/>
  <c r="EU55" s="1"/>
  <c r="EM55"/>
  <c r="ER55"/>
  <c r="EH55"/>
  <c r="EL55"/>
  <c r="EQ55"/>
  <c r="EV55"/>
  <c r="DH55"/>
  <c r="DL55"/>
  <c r="DP55"/>
  <c r="DU55"/>
  <c r="DG55"/>
  <c r="DK55"/>
  <c r="DS55"/>
  <c r="DF55"/>
  <c r="DJ55"/>
  <c r="DN55"/>
  <c r="DR55"/>
  <c r="DI55"/>
  <c r="DT55" s="1"/>
  <c r="DM55"/>
  <c r="DQ55"/>
  <c r="CD51"/>
  <c r="CH51"/>
  <c r="CL51"/>
  <c r="CP51"/>
  <c r="CG51"/>
  <c r="CQ51" s="1"/>
  <c r="CK51"/>
  <c r="CO51"/>
  <c r="CF51"/>
  <c r="CJ51"/>
  <c r="CN51"/>
  <c r="CS51"/>
  <c r="CE51"/>
  <c r="CI51"/>
  <c r="CR51"/>
  <c r="E51"/>
  <c r="I51"/>
  <c r="M51"/>
  <c r="D51"/>
  <c r="H51"/>
  <c r="L51"/>
  <c r="Q51"/>
  <c r="C51"/>
  <c r="G51"/>
  <c r="K51"/>
  <c r="P51"/>
  <c r="F51"/>
  <c r="J51"/>
  <c r="O51"/>
  <c r="EG51"/>
  <c r="EK51"/>
  <c r="EO51"/>
  <c r="ET51"/>
  <c r="EF51"/>
  <c r="EJ51"/>
  <c r="EN51"/>
  <c r="ES51"/>
  <c r="EI51"/>
  <c r="EU51" s="1"/>
  <c r="EM51"/>
  <c r="ER51"/>
  <c r="EH51"/>
  <c r="EL51"/>
  <c r="EQ51"/>
  <c r="EV51"/>
  <c r="DH51"/>
  <c r="DL51"/>
  <c r="DP51"/>
  <c r="DU51"/>
  <c r="DG51"/>
  <c r="DK51"/>
  <c r="DS51"/>
  <c r="DF51"/>
  <c r="DJ51"/>
  <c r="DN51"/>
  <c r="DR51"/>
  <c r="DI51"/>
  <c r="DT51" s="1"/>
  <c r="DM51"/>
  <c r="DQ51"/>
  <c r="CD47"/>
  <c r="CH47"/>
  <c r="CL47"/>
  <c r="CP47"/>
  <c r="CG47"/>
  <c r="CQ47" s="1"/>
  <c r="CK47"/>
  <c r="CO47"/>
  <c r="CF47"/>
  <c r="CJ47"/>
  <c r="CN47"/>
  <c r="CS47"/>
  <c r="CE47"/>
  <c r="CI47"/>
  <c r="CR47"/>
  <c r="E47"/>
  <c r="I47"/>
  <c r="M47"/>
  <c r="D47"/>
  <c r="H47"/>
  <c r="L47"/>
  <c r="Q47"/>
  <c r="C47"/>
  <c r="G47"/>
  <c r="K47"/>
  <c r="P47"/>
  <c r="F47"/>
  <c r="J47"/>
  <c r="O47"/>
  <c r="EG47"/>
  <c r="EK47"/>
  <c r="EO47"/>
  <c r="ET47"/>
  <c r="EF47"/>
  <c r="EJ47"/>
  <c r="EN47"/>
  <c r="ES47"/>
  <c r="EI47"/>
  <c r="EU47" s="1"/>
  <c r="EM47"/>
  <c r="ER47"/>
  <c r="EH47"/>
  <c r="EL47"/>
  <c r="EQ47"/>
  <c r="EV47"/>
  <c r="DH47"/>
  <c r="DL47"/>
  <c r="DP47"/>
  <c r="DU47"/>
  <c r="DG47"/>
  <c r="DK47"/>
  <c r="DS47"/>
  <c r="DF47"/>
  <c r="DJ47"/>
  <c r="DN47"/>
  <c r="DR47"/>
  <c r="DI47"/>
  <c r="DT47" s="1"/>
  <c r="DM47"/>
  <c r="DQ47"/>
  <c r="CD43"/>
  <c r="CH43"/>
  <c r="CL43"/>
  <c r="CP43"/>
  <c r="CG43"/>
  <c r="CQ43" s="1"/>
  <c r="CK43"/>
  <c r="CO43"/>
  <c r="CF43"/>
  <c r="CJ43"/>
  <c r="CN43"/>
  <c r="CS43"/>
  <c r="CE43"/>
  <c r="CI43"/>
  <c r="CR43"/>
  <c r="E43"/>
  <c r="I43"/>
  <c r="M43"/>
  <c r="D43"/>
  <c r="H43"/>
  <c r="L43"/>
  <c r="Q43"/>
  <c r="C43"/>
  <c r="G43"/>
  <c r="K43"/>
  <c r="P43"/>
  <c r="F43"/>
  <c r="J43"/>
  <c r="O43"/>
  <c r="EG43"/>
  <c r="EK43"/>
  <c r="EO43"/>
  <c r="ET43"/>
  <c r="EF43"/>
  <c r="EJ43"/>
  <c r="EN43"/>
  <c r="ES43"/>
  <c r="EI43"/>
  <c r="EU43" s="1"/>
  <c r="EM43"/>
  <c r="ER43"/>
  <c r="EH43"/>
  <c r="EL43"/>
  <c r="EQ43"/>
  <c r="EV43"/>
  <c r="DH43"/>
  <c r="DL43"/>
  <c r="DP43"/>
  <c r="DU43"/>
  <c r="DG43"/>
  <c r="DK43"/>
  <c r="DS43"/>
  <c r="DF43"/>
  <c r="DJ43"/>
  <c r="DN43"/>
  <c r="DR43"/>
  <c r="DI43"/>
  <c r="DT43" s="1"/>
  <c r="DM43"/>
  <c r="DQ43"/>
  <c r="CD39"/>
  <c r="CH39"/>
  <c r="CL39"/>
  <c r="CP39"/>
  <c r="CG39"/>
  <c r="CQ39" s="1"/>
  <c r="CK39"/>
  <c r="CO39"/>
  <c r="CF39"/>
  <c r="CJ39"/>
  <c r="CN39"/>
  <c r="CS39"/>
  <c r="CE39"/>
  <c r="CI39"/>
  <c r="CR39"/>
  <c r="E39"/>
  <c r="I39"/>
  <c r="M39"/>
  <c r="D39"/>
  <c r="H39"/>
  <c r="L39"/>
  <c r="Q39"/>
  <c r="C39"/>
  <c r="G39"/>
  <c r="K39"/>
  <c r="P39"/>
  <c r="F39"/>
  <c r="J39"/>
  <c r="O39"/>
  <c r="EG39"/>
  <c r="EK39"/>
  <c r="EO39"/>
  <c r="ET39"/>
  <c r="EF39"/>
  <c r="EJ39"/>
  <c r="EN39"/>
  <c r="ES39"/>
  <c r="EI39"/>
  <c r="EU39" s="1"/>
  <c r="EM39"/>
  <c r="ER39"/>
  <c r="EH39"/>
  <c r="EL39"/>
  <c r="EQ39"/>
  <c r="EV39"/>
  <c r="DH39"/>
  <c r="DL39"/>
  <c r="DP39"/>
  <c r="DU39"/>
  <c r="DG39"/>
  <c r="DK39"/>
  <c r="DS39"/>
  <c r="DF39"/>
  <c r="DJ39"/>
  <c r="DN39"/>
  <c r="DR39"/>
  <c r="DI39"/>
  <c r="DT39" s="1"/>
  <c r="DM39"/>
  <c r="DQ39"/>
  <c r="CD35"/>
  <c r="CH35"/>
  <c r="CL35"/>
  <c r="CP35"/>
  <c r="CG35"/>
  <c r="CQ35" s="1"/>
  <c r="CK35"/>
  <c r="CO35"/>
  <c r="CF35"/>
  <c r="CJ35"/>
  <c r="CN35"/>
  <c r="CS35"/>
  <c r="CE35"/>
  <c r="CI35"/>
  <c r="CR35"/>
  <c r="E35"/>
  <c r="I35"/>
  <c r="M35"/>
  <c r="D35"/>
  <c r="H35"/>
  <c r="L35"/>
  <c r="Q35"/>
  <c r="C35"/>
  <c r="G35"/>
  <c r="K35"/>
  <c r="P35"/>
  <c r="F35"/>
  <c r="J35"/>
  <c r="O35"/>
  <c r="EG35"/>
  <c r="EK35"/>
  <c r="EO35"/>
  <c r="ET35"/>
  <c r="EF35"/>
  <c r="EJ35"/>
  <c r="EN35"/>
  <c r="ES35"/>
  <c r="EI35"/>
  <c r="EU35" s="1"/>
  <c r="EM35"/>
  <c r="ER35"/>
  <c r="EH35"/>
  <c r="EL35"/>
  <c r="EQ35"/>
  <c r="EV35"/>
  <c r="DI35"/>
  <c r="DT35" s="1"/>
  <c r="DM35"/>
  <c r="DQ35"/>
  <c r="DU35"/>
  <c r="DH35"/>
  <c r="DL35"/>
  <c r="DP35"/>
  <c r="DG35"/>
  <c r="DK35"/>
  <c r="DS35"/>
  <c r="DF35"/>
  <c r="DJ35"/>
  <c r="DN35"/>
  <c r="DR35"/>
  <c r="CD31"/>
  <c r="CH31"/>
  <c r="CL31"/>
  <c r="CP31"/>
  <c r="CG31"/>
  <c r="CQ31" s="1"/>
  <c r="CK31"/>
  <c r="CO31"/>
  <c r="CF31"/>
  <c r="CJ31"/>
  <c r="CN31"/>
  <c r="CS31"/>
  <c r="CE31"/>
  <c r="CI31"/>
  <c r="CR31"/>
  <c r="E31"/>
  <c r="I31"/>
  <c r="M31"/>
  <c r="D31"/>
  <c r="H31"/>
  <c r="L31"/>
  <c r="Q31"/>
  <c r="C31"/>
  <c r="G31"/>
  <c r="K31"/>
  <c r="P31"/>
  <c r="F31"/>
  <c r="J31"/>
  <c r="O31"/>
  <c r="EG31"/>
  <c r="EK31"/>
  <c r="EO31"/>
  <c r="ET31"/>
  <c r="EF31"/>
  <c r="EJ31"/>
  <c r="EN31"/>
  <c r="ES31"/>
  <c r="EI31"/>
  <c r="EU31" s="1"/>
  <c r="EM31"/>
  <c r="ER31"/>
  <c r="EH31"/>
  <c r="EL31"/>
  <c r="EQ31"/>
  <c r="EV31"/>
  <c r="DG31"/>
  <c r="DK31"/>
  <c r="DS31"/>
  <c r="DF31"/>
  <c r="DJ31"/>
  <c r="DN31"/>
  <c r="DR31"/>
  <c r="DI31"/>
  <c r="DT31" s="1"/>
  <c r="DM31"/>
  <c r="DQ31"/>
  <c r="DU31"/>
  <c r="DH31"/>
  <c r="DL31"/>
  <c r="DP31"/>
  <c r="CD27"/>
  <c r="CH27"/>
  <c r="CL27"/>
  <c r="CP27"/>
  <c r="CG27"/>
  <c r="CQ27" s="1"/>
  <c r="CK27"/>
  <c r="CO27"/>
  <c r="CF27"/>
  <c r="CJ27"/>
  <c r="CN27"/>
  <c r="CS27"/>
  <c r="CE27"/>
  <c r="CI27"/>
  <c r="CR27"/>
  <c r="E27"/>
  <c r="I27"/>
  <c r="M27"/>
  <c r="D27"/>
  <c r="H27"/>
  <c r="L27"/>
  <c r="Q27"/>
  <c r="C27"/>
  <c r="G27"/>
  <c r="K27"/>
  <c r="P27"/>
  <c r="F27"/>
  <c r="J27"/>
  <c r="O27"/>
  <c r="EG27"/>
  <c r="EK27"/>
  <c r="EO27"/>
  <c r="ET27"/>
  <c r="EF27"/>
  <c r="EJ27"/>
  <c r="EN27"/>
  <c r="ES27"/>
  <c r="EI27"/>
  <c r="EU27" s="1"/>
  <c r="EM27"/>
  <c r="ER27"/>
  <c r="EH27"/>
  <c r="EL27"/>
  <c r="EQ27"/>
  <c r="EV27"/>
  <c r="DI27"/>
  <c r="DT27" s="1"/>
  <c r="DM27"/>
  <c r="DQ27"/>
  <c r="DU27"/>
  <c r="DH27"/>
  <c r="DL27"/>
  <c r="DP27"/>
  <c r="DG27"/>
  <c r="DK27"/>
  <c r="DS27"/>
  <c r="DF27"/>
  <c r="DJ27"/>
  <c r="DN27"/>
  <c r="DR27"/>
  <c r="CD23"/>
  <c r="CH23"/>
  <c r="CL23"/>
  <c r="CP23"/>
  <c r="CG23"/>
  <c r="CQ23" s="1"/>
  <c r="CK23"/>
  <c r="CO23"/>
  <c r="CF23"/>
  <c r="CJ23"/>
  <c r="CN23"/>
  <c r="CS23"/>
  <c r="CE23"/>
  <c r="CI23"/>
  <c r="CR23"/>
  <c r="E23"/>
  <c r="I23"/>
  <c r="M23"/>
  <c r="D23"/>
  <c r="H23"/>
  <c r="L23"/>
  <c r="Q23"/>
  <c r="C23"/>
  <c r="G23"/>
  <c r="K23"/>
  <c r="P23"/>
  <c r="F23"/>
  <c r="J23"/>
  <c r="O23"/>
  <c r="EG23"/>
  <c r="EK23"/>
  <c r="EO23"/>
  <c r="ET23"/>
  <c r="EF23"/>
  <c r="EJ23"/>
  <c r="EN23"/>
  <c r="ES23"/>
  <c r="EI23"/>
  <c r="EU23" s="1"/>
  <c r="EM23"/>
  <c r="ER23"/>
  <c r="EH23"/>
  <c r="EL23"/>
  <c r="EQ23"/>
  <c r="EV23"/>
  <c r="DF23"/>
  <c r="DJ23"/>
  <c r="DN23"/>
  <c r="DR23"/>
  <c r="DI23"/>
  <c r="DT23" s="1"/>
  <c r="DM23"/>
  <c r="DQ23"/>
  <c r="DH23"/>
  <c r="DL23"/>
  <c r="DP23"/>
  <c r="DU23"/>
  <c r="DG23"/>
  <c r="DK23"/>
  <c r="DS23"/>
  <c r="CL19"/>
  <c r="CR19"/>
  <c r="CD19"/>
  <c r="CG19"/>
  <c r="CQ19" s="1"/>
  <c r="CS19"/>
  <c r="K19"/>
  <c r="CI19"/>
  <c r="CJ19"/>
  <c r="CE19"/>
  <c r="CP19"/>
  <c r="CO19"/>
  <c r="CF19"/>
  <c r="CH19"/>
  <c r="CK19"/>
  <c r="L19"/>
  <c r="CL15"/>
  <c r="CR15"/>
  <c r="CD15"/>
  <c r="CG15"/>
  <c r="CQ15" s="1"/>
  <c r="CS15"/>
  <c r="K15"/>
  <c r="CI15"/>
  <c r="CJ15"/>
  <c r="CE15"/>
  <c r="CP15"/>
  <c r="CO15"/>
  <c r="CF15"/>
  <c r="CH15"/>
  <c r="CK15"/>
  <c r="L15"/>
  <c r="EO15"/>
  <c r="EN15"/>
  <c r="DN15"/>
  <c r="CL11"/>
  <c r="CS11"/>
  <c r="CI11"/>
  <c r="CH11"/>
  <c r="K11"/>
  <c r="CO11"/>
  <c r="CR11"/>
  <c r="CE11"/>
  <c r="CD11"/>
  <c r="CK11"/>
  <c r="CJ11"/>
  <c r="CG11"/>
  <c r="CF11"/>
  <c r="CP11"/>
  <c r="L11"/>
  <c r="EO11"/>
  <c r="EN11"/>
  <c r="DN11"/>
  <c r="CE112"/>
  <c r="CI112"/>
  <c r="CR112"/>
  <c r="CD112"/>
  <c r="CH112"/>
  <c r="CL112"/>
  <c r="CP112"/>
  <c r="CG112"/>
  <c r="CQ112" s="1"/>
  <c r="CK112"/>
  <c r="CO112"/>
  <c r="CF112"/>
  <c r="CJ112"/>
  <c r="CN112"/>
  <c r="CS112"/>
  <c r="C112"/>
  <c r="G112"/>
  <c r="K112"/>
  <c r="P112"/>
  <c r="F112"/>
  <c r="J112"/>
  <c r="O112"/>
  <c r="E112"/>
  <c r="I112"/>
  <c r="M112"/>
  <c r="D112"/>
  <c r="H112"/>
  <c r="L112"/>
  <c r="Q112"/>
  <c r="EH112"/>
  <c r="EL112"/>
  <c r="EQ112"/>
  <c r="EV112"/>
  <c r="EG112"/>
  <c r="EK112"/>
  <c r="EO112"/>
  <c r="ET112"/>
  <c r="EF112"/>
  <c r="EJ112"/>
  <c r="EN112"/>
  <c r="ES112"/>
  <c r="EI112"/>
  <c r="EU112" s="1"/>
  <c r="EM112"/>
  <c r="ER112"/>
  <c r="DI112"/>
  <c r="DT112" s="1"/>
  <c r="DM112"/>
  <c r="DQ112"/>
  <c r="DH112"/>
  <c r="DL112"/>
  <c r="DP112"/>
  <c r="DU112"/>
  <c r="DG112"/>
  <c r="DK112"/>
  <c r="DS112"/>
  <c r="DF112"/>
  <c r="DJ112"/>
  <c r="DN112"/>
  <c r="DR112"/>
  <c r="CE108"/>
  <c r="CI108"/>
  <c r="CR108"/>
  <c r="CD108"/>
  <c r="CH108"/>
  <c r="CL108"/>
  <c r="CP108"/>
  <c r="CG108"/>
  <c r="CQ108" s="1"/>
  <c r="CK108"/>
  <c r="CO108"/>
  <c r="CF108"/>
  <c r="CJ108"/>
  <c r="CN108"/>
  <c r="CS108"/>
  <c r="C108"/>
  <c r="G108"/>
  <c r="K108"/>
  <c r="P108"/>
  <c r="F108"/>
  <c r="J108"/>
  <c r="O108"/>
  <c r="E108"/>
  <c r="I108"/>
  <c r="M108"/>
  <c r="D108"/>
  <c r="H108"/>
  <c r="L108"/>
  <c r="Q108"/>
  <c r="EH108"/>
  <c r="EL108"/>
  <c r="EQ108"/>
  <c r="EV108"/>
  <c r="EG108"/>
  <c r="EK108"/>
  <c r="EO108"/>
  <c r="ET108"/>
  <c r="EF108"/>
  <c r="EJ108"/>
  <c r="EN108"/>
  <c r="ES108"/>
  <c r="EI108"/>
  <c r="EU108" s="1"/>
  <c r="EM108"/>
  <c r="ER108"/>
  <c r="DI108"/>
  <c r="DT108" s="1"/>
  <c r="DM108"/>
  <c r="DQ108"/>
  <c r="DH108"/>
  <c r="DL108"/>
  <c r="DP108"/>
  <c r="DU108"/>
  <c r="DG108"/>
  <c r="DK108"/>
  <c r="DS108"/>
  <c r="DF108"/>
  <c r="DJ108"/>
  <c r="DN108"/>
  <c r="DR108"/>
  <c r="CE104"/>
  <c r="CI104"/>
  <c r="CR104"/>
  <c r="CD104"/>
  <c r="CH104"/>
  <c r="CL104"/>
  <c r="CP104"/>
  <c r="CG104"/>
  <c r="CQ104" s="1"/>
  <c r="CK104"/>
  <c r="CO104"/>
  <c r="CF104"/>
  <c r="CJ104"/>
  <c r="CN104"/>
  <c r="CS104"/>
  <c r="C104"/>
  <c r="G104"/>
  <c r="K104"/>
  <c r="P104"/>
  <c r="F104"/>
  <c r="J104"/>
  <c r="O104"/>
  <c r="E104"/>
  <c r="I104"/>
  <c r="M104"/>
  <c r="D104"/>
  <c r="H104"/>
  <c r="L104"/>
  <c r="Q104"/>
  <c r="EH104"/>
  <c r="EL104"/>
  <c r="EQ104"/>
  <c r="EV104"/>
  <c r="EG104"/>
  <c r="EK104"/>
  <c r="EO104"/>
  <c r="ET104"/>
  <c r="EF104"/>
  <c r="EJ104"/>
  <c r="EN104"/>
  <c r="ES104"/>
  <c r="EI104"/>
  <c r="EU104" s="1"/>
  <c r="EM104"/>
  <c r="ER104"/>
  <c r="DI104"/>
  <c r="DT104" s="1"/>
  <c r="DM104"/>
  <c r="DQ104"/>
  <c r="DH104"/>
  <c r="DL104"/>
  <c r="DP104"/>
  <c r="DU104"/>
  <c r="DG104"/>
  <c r="DK104"/>
  <c r="DS104"/>
  <c r="DF104"/>
  <c r="DJ104"/>
  <c r="DN104"/>
  <c r="DR104"/>
  <c r="CE100"/>
  <c r="CI100"/>
  <c r="CR100"/>
  <c r="CD100"/>
  <c r="CH100"/>
  <c r="CL100"/>
  <c r="CP100"/>
  <c r="CG100"/>
  <c r="CQ100" s="1"/>
  <c r="CK100"/>
  <c r="CO100"/>
  <c r="CF100"/>
  <c r="CJ100"/>
  <c r="CN100"/>
  <c r="CS100"/>
  <c r="C100"/>
  <c r="G100"/>
  <c r="K100"/>
  <c r="P100"/>
  <c r="F100"/>
  <c r="J100"/>
  <c r="O100"/>
  <c r="E100"/>
  <c r="I100"/>
  <c r="M100"/>
  <c r="D100"/>
  <c r="H100"/>
  <c r="L100"/>
  <c r="Q100"/>
  <c r="EH100"/>
  <c r="EL100"/>
  <c r="EQ100"/>
  <c r="EV100"/>
  <c r="EG100"/>
  <c r="EK100"/>
  <c r="EO100"/>
  <c r="ET100"/>
  <c r="EF100"/>
  <c r="EJ100"/>
  <c r="EN100"/>
  <c r="ES100"/>
  <c r="EI100"/>
  <c r="EU100" s="1"/>
  <c r="EM100"/>
  <c r="ER100"/>
  <c r="DI100"/>
  <c r="DT100" s="1"/>
  <c r="DM100"/>
  <c r="DQ100"/>
  <c r="DH100"/>
  <c r="DL100"/>
  <c r="DP100"/>
  <c r="DU100"/>
  <c r="DG100"/>
  <c r="DK100"/>
  <c r="DS100"/>
  <c r="DF100"/>
  <c r="DJ100"/>
  <c r="DN100"/>
  <c r="DR100"/>
  <c r="CE96"/>
  <c r="CI96"/>
  <c r="CR96"/>
  <c r="CD96"/>
  <c r="CH96"/>
  <c r="CL96"/>
  <c r="CP96"/>
  <c r="CG96"/>
  <c r="CQ96" s="1"/>
  <c r="CK96"/>
  <c r="CO96"/>
  <c r="CF96"/>
  <c r="CJ96"/>
  <c r="CN96"/>
  <c r="CS96"/>
  <c r="C96"/>
  <c r="G96"/>
  <c r="K96"/>
  <c r="P96"/>
  <c r="F96"/>
  <c r="J96"/>
  <c r="O96"/>
  <c r="E96"/>
  <c r="I96"/>
  <c r="M96"/>
  <c r="D96"/>
  <c r="H96"/>
  <c r="L96"/>
  <c r="Q96"/>
  <c r="EH96"/>
  <c r="EL96"/>
  <c r="EQ96"/>
  <c r="EV96"/>
  <c r="EG96"/>
  <c r="EK96"/>
  <c r="EO96"/>
  <c r="ET96"/>
  <c r="EF96"/>
  <c r="EJ96"/>
  <c r="EN96"/>
  <c r="ES96"/>
  <c r="EI96"/>
  <c r="EU96" s="1"/>
  <c r="EM96"/>
  <c r="ER96"/>
  <c r="DI96"/>
  <c r="DT96" s="1"/>
  <c r="DM96"/>
  <c r="DQ96"/>
  <c r="DH96"/>
  <c r="DL96"/>
  <c r="DP96"/>
  <c r="DU96"/>
  <c r="DG96"/>
  <c r="DK96"/>
  <c r="DS96"/>
  <c r="DF96"/>
  <c r="DJ96"/>
  <c r="DN96"/>
  <c r="DR96"/>
  <c r="CE92"/>
  <c r="CI92"/>
  <c r="CR92"/>
  <c r="CD92"/>
  <c r="CH92"/>
  <c r="CL92"/>
  <c r="CP92"/>
  <c r="CG92"/>
  <c r="CQ92" s="1"/>
  <c r="CK92"/>
  <c r="CO92"/>
  <c r="CF92"/>
  <c r="CJ92"/>
  <c r="CN92"/>
  <c r="CS92"/>
  <c r="C92"/>
  <c r="G92"/>
  <c r="K92"/>
  <c r="P92"/>
  <c r="F92"/>
  <c r="J92"/>
  <c r="O92"/>
  <c r="E92"/>
  <c r="I92"/>
  <c r="M92"/>
  <c r="D92"/>
  <c r="H92"/>
  <c r="L92"/>
  <c r="Q92"/>
  <c r="EH92"/>
  <c r="EL92"/>
  <c r="EQ92"/>
  <c r="EV92"/>
  <c r="EG92"/>
  <c r="EK92"/>
  <c r="EO92"/>
  <c r="ET92"/>
  <c r="EF92"/>
  <c r="EJ92"/>
  <c r="EN92"/>
  <c r="ES92"/>
  <c r="EI92"/>
  <c r="EU92" s="1"/>
  <c r="EM92"/>
  <c r="ER92"/>
  <c r="DI92"/>
  <c r="DT92" s="1"/>
  <c r="DM92"/>
  <c r="DQ92"/>
  <c r="DH92"/>
  <c r="DL92"/>
  <c r="DP92"/>
  <c r="DU92"/>
  <c r="DG92"/>
  <c r="DK92"/>
  <c r="DS92"/>
  <c r="DF92"/>
  <c r="DJ92"/>
  <c r="DN92"/>
  <c r="DR92"/>
  <c r="CE88"/>
  <c r="CI88"/>
  <c r="CD88"/>
  <c r="CH88"/>
  <c r="CG88"/>
  <c r="CQ88" s="1"/>
  <c r="CF88"/>
  <c r="CR88"/>
  <c r="CL88"/>
  <c r="CP88"/>
  <c r="CK88"/>
  <c r="CO88"/>
  <c r="CJ88"/>
  <c r="CN88"/>
  <c r="CS88"/>
  <c r="C88"/>
  <c r="G88"/>
  <c r="K88"/>
  <c r="P88"/>
  <c r="F88"/>
  <c r="J88"/>
  <c r="O88"/>
  <c r="E88"/>
  <c r="I88"/>
  <c r="M88"/>
  <c r="D88"/>
  <c r="H88"/>
  <c r="L88"/>
  <c r="Q88"/>
  <c r="EH88"/>
  <c r="EL88"/>
  <c r="EQ88"/>
  <c r="EV88"/>
  <c r="EG88"/>
  <c r="EK88"/>
  <c r="EO88"/>
  <c r="ET88"/>
  <c r="EF88"/>
  <c r="EJ88"/>
  <c r="EN88"/>
  <c r="ES88"/>
  <c r="EI88"/>
  <c r="EU88" s="1"/>
  <c r="EM88"/>
  <c r="ER88"/>
  <c r="DI88"/>
  <c r="DT88" s="1"/>
  <c r="DM88"/>
  <c r="DQ88"/>
  <c r="DH88"/>
  <c r="DL88"/>
  <c r="DP88"/>
  <c r="DU88"/>
  <c r="DG88"/>
  <c r="DK88"/>
  <c r="DS88"/>
  <c r="DF88"/>
  <c r="DJ88"/>
  <c r="DN88"/>
  <c r="DR88"/>
  <c r="CE84"/>
  <c r="CI84"/>
  <c r="CR84"/>
  <c r="CD84"/>
  <c r="CH84"/>
  <c r="CL84"/>
  <c r="CP84"/>
  <c r="CG84"/>
  <c r="CQ84" s="1"/>
  <c r="CK84"/>
  <c r="CO84"/>
  <c r="CF84"/>
  <c r="CJ84"/>
  <c r="CN84"/>
  <c r="CS84"/>
  <c r="C84"/>
  <c r="G84"/>
  <c r="K84"/>
  <c r="P84"/>
  <c r="F84"/>
  <c r="J84"/>
  <c r="O84"/>
  <c r="E84"/>
  <c r="I84"/>
  <c r="M84"/>
  <c r="D84"/>
  <c r="H84"/>
  <c r="L84"/>
  <c r="Q84"/>
  <c r="EH84"/>
  <c r="EL84"/>
  <c r="EQ84"/>
  <c r="EV84"/>
  <c r="EG84"/>
  <c r="EK84"/>
  <c r="EO84"/>
  <c r="ET84"/>
  <c r="EF84"/>
  <c r="EJ84"/>
  <c r="EN84"/>
  <c r="ES84"/>
  <c r="EI84"/>
  <c r="EU84" s="1"/>
  <c r="EM84"/>
  <c r="ER84"/>
  <c r="DI84"/>
  <c r="DT84" s="1"/>
  <c r="DM84"/>
  <c r="DQ84"/>
  <c r="DH84"/>
  <c r="DL84"/>
  <c r="DP84"/>
  <c r="DU84"/>
  <c r="DG84"/>
  <c r="DK84"/>
  <c r="DS84"/>
  <c r="DF84"/>
  <c r="DJ84"/>
  <c r="DN84"/>
  <c r="DR84"/>
  <c r="CE80"/>
  <c r="CI80"/>
  <c r="CR80"/>
  <c r="CD80"/>
  <c r="CH80"/>
  <c r="CL80"/>
  <c r="CP80"/>
  <c r="CG80"/>
  <c r="CQ80" s="1"/>
  <c r="CK80"/>
  <c r="CO80"/>
  <c r="CF80"/>
  <c r="CJ80"/>
  <c r="CN80"/>
  <c r="CS80"/>
  <c r="C80"/>
  <c r="G80"/>
  <c r="K80"/>
  <c r="P80"/>
  <c r="F80"/>
  <c r="J80"/>
  <c r="O80"/>
  <c r="E80"/>
  <c r="I80"/>
  <c r="M80"/>
  <c r="D80"/>
  <c r="H80"/>
  <c r="L80"/>
  <c r="Q80"/>
  <c r="EH80"/>
  <c r="EL80"/>
  <c r="EQ80"/>
  <c r="EV80"/>
  <c r="EG80"/>
  <c r="EK80"/>
  <c r="EO80"/>
  <c r="ET80"/>
  <c r="EF80"/>
  <c r="EJ80"/>
  <c r="EN80"/>
  <c r="ES80"/>
  <c r="EI80"/>
  <c r="EU80" s="1"/>
  <c r="EM80"/>
  <c r="ER80"/>
  <c r="DI80"/>
  <c r="DT80" s="1"/>
  <c r="DM80"/>
  <c r="DQ80"/>
  <c r="DH80"/>
  <c r="DL80"/>
  <c r="DP80"/>
  <c r="DU80"/>
  <c r="DG80"/>
  <c r="DK80"/>
  <c r="DS80"/>
  <c r="DF80"/>
  <c r="DJ80"/>
  <c r="DN80"/>
  <c r="DR80"/>
  <c r="CE76"/>
  <c r="CI76"/>
  <c r="CR76"/>
  <c r="CD76"/>
  <c r="CH76"/>
  <c r="CL76"/>
  <c r="CP76"/>
  <c r="CG76"/>
  <c r="CQ76" s="1"/>
  <c r="CK76"/>
  <c r="CO76"/>
  <c r="CF76"/>
  <c r="CJ76"/>
  <c r="CN76"/>
  <c r="CS76"/>
  <c r="C76"/>
  <c r="G76"/>
  <c r="K76"/>
  <c r="P76"/>
  <c r="F76"/>
  <c r="J76"/>
  <c r="O76"/>
  <c r="E76"/>
  <c r="I76"/>
  <c r="M76"/>
  <c r="D76"/>
  <c r="H76"/>
  <c r="L76"/>
  <c r="Q76"/>
  <c r="EH76"/>
  <c r="EL76"/>
  <c r="EQ76"/>
  <c r="EV76"/>
  <c r="EG76"/>
  <c r="EK76"/>
  <c r="EO76"/>
  <c r="ET76"/>
  <c r="EF76"/>
  <c r="EJ76"/>
  <c r="EN76"/>
  <c r="ES76"/>
  <c r="EI76"/>
  <c r="EU76" s="1"/>
  <c r="EM76"/>
  <c r="ER76"/>
  <c r="DI76"/>
  <c r="DT76" s="1"/>
  <c r="DM76"/>
  <c r="DQ76"/>
  <c r="DH76"/>
  <c r="DL76"/>
  <c r="DP76"/>
  <c r="DU76"/>
  <c r="DG76"/>
  <c r="DK76"/>
  <c r="DS76"/>
  <c r="DF76"/>
  <c r="DJ76"/>
  <c r="DN76"/>
  <c r="DR76"/>
  <c r="CE72"/>
  <c r="CI72"/>
  <c r="CR72"/>
  <c r="CD72"/>
  <c r="CH72"/>
  <c r="CL72"/>
  <c r="CP72"/>
  <c r="CG72"/>
  <c r="CQ72" s="1"/>
  <c r="CK72"/>
  <c r="CO72"/>
  <c r="CF72"/>
  <c r="CJ72"/>
  <c r="CN72"/>
  <c r="CS72"/>
  <c r="C72"/>
  <c r="G72"/>
  <c r="K72"/>
  <c r="P72"/>
  <c r="F72"/>
  <c r="J72"/>
  <c r="O72"/>
  <c r="E72"/>
  <c r="I72"/>
  <c r="M72"/>
  <c r="D72"/>
  <c r="H72"/>
  <c r="L72"/>
  <c r="Q72"/>
  <c r="EH72"/>
  <c r="EL72"/>
  <c r="EQ72"/>
  <c r="EV72"/>
  <c r="EG72"/>
  <c r="EK72"/>
  <c r="EO72"/>
  <c r="ET72"/>
  <c r="EF72"/>
  <c r="EJ72"/>
  <c r="EN72"/>
  <c r="ES72"/>
  <c r="EI72"/>
  <c r="EU72" s="1"/>
  <c r="EM72"/>
  <c r="ER72"/>
  <c r="DI72"/>
  <c r="DT72" s="1"/>
  <c r="DM72"/>
  <c r="DQ72"/>
  <c r="DH72"/>
  <c r="DL72"/>
  <c r="DP72"/>
  <c r="DU72"/>
  <c r="DG72"/>
  <c r="DK72"/>
  <c r="DS72"/>
  <c r="DF72"/>
  <c r="DJ72"/>
  <c r="DN72"/>
  <c r="DR72"/>
  <c r="CE68"/>
  <c r="CI68"/>
  <c r="CR68"/>
  <c r="CD68"/>
  <c r="CH68"/>
  <c r="CL68"/>
  <c r="CP68"/>
  <c r="CG68"/>
  <c r="CQ68" s="1"/>
  <c r="CK68"/>
  <c r="CO68"/>
  <c r="CF68"/>
  <c r="CJ68"/>
  <c r="CN68"/>
  <c r="CS68"/>
  <c r="C68"/>
  <c r="G68"/>
  <c r="K68"/>
  <c r="P68"/>
  <c r="F68"/>
  <c r="J68"/>
  <c r="O68"/>
  <c r="E68"/>
  <c r="I68"/>
  <c r="M68"/>
  <c r="D68"/>
  <c r="H68"/>
  <c r="L68"/>
  <c r="Q68"/>
  <c r="EH68"/>
  <c r="EL68"/>
  <c r="EQ68"/>
  <c r="EV68"/>
  <c r="EG68"/>
  <c r="EK68"/>
  <c r="EO68"/>
  <c r="ET68"/>
  <c r="EF68"/>
  <c r="EJ68"/>
  <c r="EN68"/>
  <c r="ES68"/>
  <c r="EI68"/>
  <c r="EU68" s="1"/>
  <c r="EM68"/>
  <c r="ER68"/>
  <c r="DI68"/>
  <c r="DT68" s="1"/>
  <c r="DM68"/>
  <c r="DQ68"/>
  <c r="DH68"/>
  <c r="DL68"/>
  <c r="DP68"/>
  <c r="DU68"/>
  <c r="DG68"/>
  <c r="DK68"/>
  <c r="DS68"/>
  <c r="DF68"/>
  <c r="DJ68"/>
  <c r="DN68"/>
  <c r="DR68"/>
  <c r="CE64"/>
  <c r="CI64"/>
  <c r="CR64"/>
  <c r="CD64"/>
  <c r="CH64"/>
  <c r="CL64"/>
  <c r="CP64"/>
  <c r="CG64"/>
  <c r="CQ64" s="1"/>
  <c r="CK64"/>
  <c r="CO64"/>
  <c r="CF64"/>
  <c r="CJ64"/>
  <c r="CN64"/>
  <c r="CS64"/>
  <c r="C64"/>
  <c r="G64"/>
  <c r="K64"/>
  <c r="P64"/>
  <c r="F64"/>
  <c r="J64"/>
  <c r="O64"/>
  <c r="E64"/>
  <c r="I64"/>
  <c r="M64"/>
  <c r="D64"/>
  <c r="H64"/>
  <c r="L64"/>
  <c r="Q64"/>
  <c r="EH64"/>
  <c r="EL64"/>
  <c r="EQ64"/>
  <c r="EV64"/>
  <c r="EG64"/>
  <c r="EK64"/>
  <c r="EO64"/>
  <c r="ET64"/>
  <c r="EF64"/>
  <c r="EJ64"/>
  <c r="EN64"/>
  <c r="ES64"/>
  <c r="EI64"/>
  <c r="EU64" s="1"/>
  <c r="EM64"/>
  <c r="ER64"/>
  <c r="DI64"/>
  <c r="DT64" s="1"/>
  <c r="DM64"/>
  <c r="DQ64"/>
  <c r="DH64"/>
  <c r="DL64"/>
  <c r="DP64"/>
  <c r="DU64"/>
  <c r="DG64"/>
  <c r="DK64"/>
  <c r="DS64"/>
  <c r="DF64"/>
  <c r="DJ64"/>
  <c r="DN64"/>
  <c r="DR64"/>
  <c r="CE60"/>
  <c r="CI60"/>
  <c r="CR60"/>
  <c r="CD60"/>
  <c r="CH60"/>
  <c r="CL60"/>
  <c r="CP60"/>
  <c r="CG60"/>
  <c r="CQ60" s="1"/>
  <c r="CK60"/>
  <c r="CO60"/>
  <c r="CF60"/>
  <c r="CJ60"/>
  <c r="CN60"/>
  <c r="CS60"/>
  <c r="C60"/>
  <c r="G60"/>
  <c r="K60"/>
  <c r="P60"/>
  <c r="F60"/>
  <c r="J60"/>
  <c r="O60"/>
  <c r="E60"/>
  <c r="I60"/>
  <c r="M60"/>
  <c r="D60"/>
  <c r="H60"/>
  <c r="L60"/>
  <c r="Q60"/>
  <c r="EH60"/>
  <c r="EL60"/>
  <c r="EQ60"/>
  <c r="EV60"/>
  <c r="EG60"/>
  <c r="EK60"/>
  <c r="EO60"/>
  <c r="ET60"/>
  <c r="EF60"/>
  <c r="EJ60"/>
  <c r="EN60"/>
  <c r="ES60"/>
  <c r="EI60"/>
  <c r="EU60" s="1"/>
  <c r="EM60"/>
  <c r="ER60"/>
  <c r="DI60"/>
  <c r="DT60" s="1"/>
  <c r="DM60"/>
  <c r="DQ60"/>
  <c r="DH60"/>
  <c r="DL60"/>
  <c r="DP60"/>
  <c r="DU60"/>
  <c r="DG60"/>
  <c r="DK60"/>
  <c r="DS60"/>
  <c r="DF60"/>
  <c r="DJ60"/>
  <c r="DN60"/>
  <c r="DR60"/>
  <c r="CE56"/>
  <c r="CI56"/>
  <c r="CR56"/>
  <c r="CD56"/>
  <c r="CH56"/>
  <c r="CL56"/>
  <c r="CP56"/>
  <c r="CG56"/>
  <c r="CQ56" s="1"/>
  <c r="CK56"/>
  <c r="CO56"/>
  <c r="CF56"/>
  <c r="CJ56"/>
  <c r="CN56"/>
  <c r="CS56"/>
  <c r="C56"/>
  <c r="G56"/>
  <c r="K56"/>
  <c r="P56"/>
  <c r="F56"/>
  <c r="J56"/>
  <c r="O56"/>
  <c r="E56"/>
  <c r="I56"/>
  <c r="M56"/>
  <c r="D56"/>
  <c r="H56"/>
  <c r="L56"/>
  <c r="Q56"/>
  <c r="EH56"/>
  <c r="EL56"/>
  <c r="EQ56"/>
  <c r="EV56"/>
  <c r="EG56"/>
  <c r="EK56"/>
  <c r="EO56"/>
  <c r="ET56"/>
  <c r="EF56"/>
  <c r="EJ56"/>
  <c r="EN56"/>
  <c r="ES56"/>
  <c r="EI56"/>
  <c r="EU56" s="1"/>
  <c r="EM56"/>
  <c r="ER56"/>
  <c r="DI56"/>
  <c r="DT56" s="1"/>
  <c r="DM56"/>
  <c r="DQ56"/>
  <c r="DH56"/>
  <c r="DL56"/>
  <c r="DP56"/>
  <c r="DU56"/>
  <c r="DG56"/>
  <c r="DK56"/>
  <c r="DS56"/>
  <c r="DF56"/>
  <c r="DJ56"/>
  <c r="DN56"/>
  <c r="DR56"/>
  <c r="CE52"/>
  <c r="CI52"/>
  <c r="CR52"/>
  <c r="CD52"/>
  <c r="CH52"/>
  <c r="CL52"/>
  <c r="CP52"/>
  <c r="CG52"/>
  <c r="CQ52" s="1"/>
  <c r="CK52"/>
  <c r="CO52"/>
  <c r="CF52"/>
  <c r="CJ52"/>
  <c r="CN52"/>
  <c r="CS52"/>
  <c r="C52"/>
  <c r="G52"/>
  <c r="K52"/>
  <c r="P52"/>
  <c r="F52"/>
  <c r="J52"/>
  <c r="O52"/>
  <c r="E52"/>
  <c r="I52"/>
  <c r="M52"/>
  <c r="D52"/>
  <c r="H52"/>
  <c r="L52"/>
  <c r="Q52"/>
  <c r="EH52"/>
  <c r="EL52"/>
  <c r="EQ52"/>
  <c r="EV52"/>
  <c r="EG52"/>
  <c r="EK52"/>
  <c r="EO52"/>
  <c r="ET52"/>
  <c r="EF52"/>
  <c r="EJ52"/>
  <c r="EN52"/>
  <c r="ES52"/>
  <c r="EI52"/>
  <c r="EU52" s="1"/>
  <c r="EM52"/>
  <c r="ER52"/>
  <c r="DI52"/>
  <c r="DT52" s="1"/>
  <c r="DM52"/>
  <c r="DQ52"/>
  <c r="DH52"/>
  <c r="DL52"/>
  <c r="DP52"/>
  <c r="DU52"/>
  <c r="DG52"/>
  <c r="DK52"/>
  <c r="DS52"/>
  <c r="DF52"/>
  <c r="DJ52"/>
  <c r="DN52"/>
  <c r="DR52"/>
  <c r="CE48"/>
  <c r="CI48"/>
  <c r="CR48"/>
  <c r="CD48"/>
  <c r="CH48"/>
  <c r="CL48"/>
  <c r="CP48"/>
  <c r="CG48"/>
  <c r="CQ48" s="1"/>
  <c r="CK48"/>
  <c r="CO48"/>
  <c r="CF48"/>
  <c r="CJ48"/>
  <c r="CN48"/>
  <c r="CS48"/>
  <c r="C48"/>
  <c r="G48"/>
  <c r="K48"/>
  <c r="P48"/>
  <c r="F48"/>
  <c r="J48"/>
  <c r="O48"/>
  <c r="E48"/>
  <c r="I48"/>
  <c r="M48"/>
  <c r="D48"/>
  <c r="H48"/>
  <c r="L48"/>
  <c r="Q48"/>
  <c r="EH48"/>
  <c r="EL48"/>
  <c r="EQ48"/>
  <c r="EV48"/>
  <c r="EG48"/>
  <c r="EK48"/>
  <c r="EO48"/>
  <c r="ET48"/>
  <c r="EF48"/>
  <c r="EJ48"/>
  <c r="EN48"/>
  <c r="ES48"/>
  <c r="EI48"/>
  <c r="EU48" s="1"/>
  <c r="EM48"/>
  <c r="ER48"/>
  <c r="DI48"/>
  <c r="DT48" s="1"/>
  <c r="DM48"/>
  <c r="DQ48"/>
  <c r="DH48"/>
  <c r="DL48"/>
  <c r="DP48"/>
  <c r="DU48"/>
  <c r="DG48"/>
  <c r="DK48"/>
  <c r="DS48"/>
  <c r="DF48"/>
  <c r="DJ48"/>
  <c r="DN48"/>
  <c r="DR48"/>
  <c r="CE44"/>
  <c r="CI44"/>
  <c r="CR44"/>
  <c r="CD44"/>
  <c r="CH44"/>
  <c r="CL44"/>
  <c r="CP44"/>
  <c r="CG44"/>
  <c r="CQ44" s="1"/>
  <c r="CK44"/>
  <c r="CO44"/>
  <c r="CF44"/>
  <c r="CJ44"/>
  <c r="CN44"/>
  <c r="CS44"/>
  <c r="C44"/>
  <c r="G44"/>
  <c r="K44"/>
  <c r="P44"/>
  <c r="F44"/>
  <c r="J44"/>
  <c r="O44"/>
  <c r="E44"/>
  <c r="I44"/>
  <c r="M44"/>
  <c r="D44"/>
  <c r="H44"/>
  <c r="L44"/>
  <c r="Q44"/>
  <c r="EH44"/>
  <c r="EL44"/>
  <c r="EQ44"/>
  <c r="EV44"/>
  <c r="EG44"/>
  <c r="EK44"/>
  <c r="EO44"/>
  <c r="ET44"/>
  <c r="EF44"/>
  <c r="EJ44"/>
  <c r="EN44"/>
  <c r="ES44"/>
  <c r="EI44"/>
  <c r="EU44" s="1"/>
  <c r="EM44"/>
  <c r="ER44"/>
  <c r="DI44"/>
  <c r="DT44" s="1"/>
  <c r="DM44"/>
  <c r="DQ44"/>
  <c r="DH44"/>
  <c r="DL44"/>
  <c r="DP44"/>
  <c r="DU44"/>
  <c r="DG44"/>
  <c r="DK44"/>
  <c r="DS44"/>
  <c r="DF44"/>
  <c r="DJ44"/>
  <c r="DN44"/>
  <c r="DR44"/>
  <c r="CE40"/>
  <c r="CI40"/>
  <c r="CR40"/>
  <c r="CD40"/>
  <c r="CH40"/>
  <c r="CL40"/>
  <c r="CP40"/>
  <c r="CG40"/>
  <c r="CQ40" s="1"/>
  <c r="CK40"/>
  <c r="CO40"/>
  <c r="CF40"/>
  <c r="CJ40"/>
  <c r="CN40"/>
  <c r="CS40"/>
  <c r="C40"/>
  <c r="G40"/>
  <c r="K40"/>
  <c r="P40"/>
  <c r="F40"/>
  <c r="J40"/>
  <c r="O40"/>
  <c r="E40"/>
  <c r="I40"/>
  <c r="M40"/>
  <c r="D40"/>
  <c r="H40"/>
  <c r="L40"/>
  <c r="Q40"/>
  <c r="EH40"/>
  <c r="EL40"/>
  <c r="EQ40"/>
  <c r="EV40"/>
  <c r="EG40"/>
  <c r="EK40"/>
  <c r="EO40"/>
  <c r="ET40"/>
  <c r="EF40"/>
  <c r="EJ40"/>
  <c r="EN40"/>
  <c r="ES40"/>
  <c r="EI40"/>
  <c r="EU40" s="1"/>
  <c r="EM40"/>
  <c r="ER40"/>
  <c r="DI40"/>
  <c r="DT40" s="1"/>
  <c r="DM40"/>
  <c r="DQ40"/>
  <c r="DH40"/>
  <c r="DL40"/>
  <c r="DP40"/>
  <c r="DU40"/>
  <c r="DG40"/>
  <c r="DK40"/>
  <c r="DS40"/>
  <c r="DF40"/>
  <c r="DJ40"/>
  <c r="DN40"/>
  <c r="DR40"/>
  <c r="CE36"/>
  <c r="CI36"/>
  <c r="CR36"/>
  <c r="CD36"/>
  <c r="CH36"/>
  <c r="CL36"/>
  <c r="CP36"/>
  <c r="CG36"/>
  <c r="CQ36" s="1"/>
  <c r="CK36"/>
  <c r="CO36"/>
  <c r="CF36"/>
  <c r="CJ36"/>
  <c r="CN36"/>
  <c r="CS36"/>
  <c r="C36"/>
  <c r="G36"/>
  <c r="K36"/>
  <c r="P36"/>
  <c r="F36"/>
  <c r="J36"/>
  <c r="O36"/>
  <c r="E36"/>
  <c r="I36"/>
  <c r="M36"/>
  <c r="D36"/>
  <c r="H36"/>
  <c r="L36"/>
  <c r="Q36"/>
  <c r="EH36"/>
  <c r="EL36"/>
  <c r="EQ36"/>
  <c r="EV36"/>
  <c r="EG36"/>
  <c r="EK36"/>
  <c r="EO36"/>
  <c r="ET36"/>
  <c r="EF36"/>
  <c r="EJ36"/>
  <c r="EN36"/>
  <c r="ES36"/>
  <c r="EI36"/>
  <c r="EU36" s="1"/>
  <c r="EM36"/>
  <c r="ER36"/>
  <c r="DI36"/>
  <c r="DT36" s="1"/>
  <c r="DM36"/>
  <c r="DQ36"/>
  <c r="DH36"/>
  <c r="DL36"/>
  <c r="DP36"/>
  <c r="DU36"/>
  <c r="DG36"/>
  <c r="DK36"/>
  <c r="DS36"/>
  <c r="DF36"/>
  <c r="DJ36"/>
  <c r="DN36"/>
  <c r="DR36"/>
  <c r="CE32"/>
  <c r="CI32"/>
  <c r="CR32"/>
  <c r="CD32"/>
  <c r="CH32"/>
  <c r="CL32"/>
  <c r="CP32"/>
  <c r="CG32"/>
  <c r="CQ32" s="1"/>
  <c r="CK32"/>
  <c r="CO32"/>
  <c r="CF32"/>
  <c r="CJ32"/>
  <c r="CN32"/>
  <c r="CS32"/>
  <c r="C32"/>
  <c r="G32"/>
  <c r="K32"/>
  <c r="P32"/>
  <c r="F32"/>
  <c r="J32"/>
  <c r="O32"/>
  <c r="E32"/>
  <c r="I32"/>
  <c r="M32"/>
  <c r="D32"/>
  <c r="H32"/>
  <c r="L32"/>
  <c r="Q32"/>
  <c r="EH32"/>
  <c r="EL32"/>
  <c r="EQ32"/>
  <c r="EV32"/>
  <c r="EG32"/>
  <c r="EK32"/>
  <c r="EO32"/>
  <c r="ET32"/>
  <c r="EF32"/>
  <c r="EJ32"/>
  <c r="EN32"/>
  <c r="ES32"/>
  <c r="EI32"/>
  <c r="EU32" s="1"/>
  <c r="EM32"/>
  <c r="ER32"/>
  <c r="DG32"/>
  <c r="DK32"/>
  <c r="DS32"/>
  <c r="DF32"/>
  <c r="DJ32"/>
  <c r="DN32"/>
  <c r="DR32"/>
  <c r="DI32"/>
  <c r="DT32" s="1"/>
  <c r="DM32"/>
  <c r="DQ32"/>
  <c r="DH32"/>
  <c r="DL32"/>
  <c r="DP32"/>
  <c r="DU32"/>
  <c r="CE28"/>
  <c r="CI28"/>
  <c r="CR28"/>
  <c r="CD28"/>
  <c r="CH28"/>
  <c r="CL28"/>
  <c r="CP28"/>
  <c r="CG28"/>
  <c r="CQ28" s="1"/>
  <c r="CK28"/>
  <c r="CO28"/>
  <c r="CF28"/>
  <c r="CJ28"/>
  <c r="CN28"/>
  <c r="CS28"/>
  <c r="C28"/>
  <c r="G28"/>
  <c r="K28"/>
  <c r="P28"/>
  <c r="F28"/>
  <c r="J28"/>
  <c r="O28"/>
  <c r="E28"/>
  <c r="I28"/>
  <c r="M28"/>
  <c r="D28"/>
  <c r="H28"/>
  <c r="L28"/>
  <c r="Q28"/>
  <c r="EH28"/>
  <c r="EL28"/>
  <c r="EQ28"/>
  <c r="EV28"/>
  <c r="EG28"/>
  <c r="EK28"/>
  <c r="EO28"/>
  <c r="ET28"/>
  <c r="EF28"/>
  <c r="EJ28"/>
  <c r="EN28"/>
  <c r="ES28"/>
  <c r="EI28"/>
  <c r="EU28" s="1"/>
  <c r="EM28"/>
  <c r="ER28"/>
  <c r="DI28"/>
  <c r="DT28" s="1"/>
  <c r="DM28"/>
  <c r="DQ28"/>
  <c r="DH28"/>
  <c r="DL28"/>
  <c r="DP28"/>
  <c r="DU28"/>
  <c r="DG28"/>
  <c r="DK28"/>
  <c r="DS28"/>
  <c r="DF28"/>
  <c r="DJ28"/>
  <c r="DN28"/>
  <c r="DR28"/>
  <c r="CE24"/>
  <c r="CI24"/>
  <c r="CR24"/>
  <c r="CD24"/>
  <c r="CH24"/>
  <c r="CL24"/>
  <c r="CP24"/>
  <c r="CG24"/>
  <c r="CQ24" s="1"/>
  <c r="CK24"/>
  <c r="CO24"/>
  <c r="CF24"/>
  <c r="CJ24"/>
  <c r="CN24"/>
  <c r="CS24"/>
  <c r="C24"/>
  <c r="G24"/>
  <c r="K24"/>
  <c r="P24"/>
  <c r="F24"/>
  <c r="J24"/>
  <c r="O24"/>
  <c r="E24"/>
  <c r="I24"/>
  <c r="M24"/>
  <c r="D24"/>
  <c r="H24"/>
  <c r="L24"/>
  <c r="Q24"/>
  <c r="EH24"/>
  <c r="EL24"/>
  <c r="EQ24"/>
  <c r="EV24"/>
  <c r="EG24"/>
  <c r="EK24"/>
  <c r="EO24"/>
  <c r="ET24"/>
  <c r="EF24"/>
  <c r="EJ24"/>
  <c r="EN24"/>
  <c r="ES24"/>
  <c r="EI24"/>
  <c r="EU24" s="1"/>
  <c r="EM24"/>
  <c r="ER24"/>
  <c r="DG24"/>
  <c r="DK24"/>
  <c r="DS24"/>
  <c r="DF24"/>
  <c r="DJ24"/>
  <c r="DN24"/>
  <c r="DR24"/>
  <c r="DI24"/>
  <c r="DT24" s="1"/>
  <c r="DM24"/>
  <c r="DQ24"/>
  <c r="DH24"/>
  <c r="DL24"/>
  <c r="DP24"/>
  <c r="DU24"/>
  <c r="CL20"/>
  <c r="CI20"/>
  <c r="CH20"/>
  <c r="CS20"/>
  <c r="CE20"/>
  <c r="CD20"/>
  <c r="CO20"/>
  <c r="L20"/>
  <c r="CJ20"/>
  <c r="CK20"/>
  <c r="K20"/>
  <c r="CF20"/>
  <c r="CR20"/>
  <c r="CP20"/>
  <c r="CG20"/>
  <c r="CL16"/>
  <c r="CI16"/>
  <c r="CH16"/>
  <c r="CS16"/>
  <c r="CE16"/>
  <c r="CD16"/>
  <c r="CO16"/>
  <c r="L16"/>
  <c r="CJ16"/>
  <c r="CK16"/>
  <c r="K16"/>
  <c r="CF16"/>
  <c r="CR16"/>
  <c r="CP16"/>
  <c r="CG16"/>
  <c r="EN16"/>
  <c r="EO16"/>
  <c r="DN16"/>
  <c r="CL12"/>
  <c r="CS12"/>
  <c r="CF12"/>
  <c r="CP12"/>
  <c r="CO12"/>
  <c r="CH12"/>
  <c r="L12"/>
  <c r="CK12"/>
  <c r="CR12"/>
  <c r="CI12"/>
  <c r="CD12"/>
  <c r="K12"/>
  <c r="CG12"/>
  <c r="CQ12" s="1"/>
  <c r="CJ12"/>
  <c r="CE12"/>
  <c r="EN12"/>
  <c r="EO12"/>
  <c r="DN12"/>
  <c r="CS8"/>
  <c r="CF8"/>
  <c r="CE8"/>
  <c r="CP8"/>
  <c r="CO8"/>
  <c r="CL8"/>
  <c r="CK8"/>
  <c r="CR8"/>
  <c r="CH8"/>
  <c r="CG8"/>
  <c r="CJ8"/>
  <c r="CI8"/>
  <c r="CD8"/>
  <c r="CS7"/>
  <c r="CG7"/>
  <c r="CP7"/>
  <c r="CE7"/>
  <c r="CF7"/>
  <c r="CK7"/>
  <c r="CI7"/>
  <c r="CO7"/>
  <c r="CH7"/>
  <c r="CL7"/>
  <c r="CF109"/>
  <c r="CJ109"/>
  <c r="CN109"/>
  <c r="CS109"/>
  <c r="CE109"/>
  <c r="CI109"/>
  <c r="CR109"/>
  <c r="CD109"/>
  <c r="CH109"/>
  <c r="CL109"/>
  <c r="CP109"/>
  <c r="CG109"/>
  <c r="CQ109" s="1"/>
  <c r="CK109"/>
  <c r="CO109"/>
  <c r="E109"/>
  <c r="I109"/>
  <c r="M109"/>
  <c r="D109"/>
  <c r="H109"/>
  <c r="L109"/>
  <c r="Q109"/>
  <c r="C109"/>
  <c r="G109"/>
  <c r="K109"/>
  <c r="P109"/>
  <c r="F109"/>
  <c r="J109"/>
  <c r="O109"/>
  <c r="EI109"/>
  <c r="EU109" s="1"/>
  <c r="EM109"/>
  <c r="ER109"/>
  <c r="EH109"/>
  <c r="EL109"/>
  <c r="EQ109"/>
  <c r="EV109"/>
  <c r="EG109"/>
  <c r="EK109"/>
  <c r="EO109"/>
  <c r="ET109"/>
  <c r="EF109"/>
  <c r="EJ109"/>
  <c r="EN109"/>
  <c r="ES109"/>
  <c r="DF109"/>
  <c r="DJ109"/>
  <c r="DN109"/>
  <c r="DR109"/>
  <c r="DI109"/>
  <c r="DT109" s="1"/>
  <c r="DM109"/>
  <c r="DQ109"/>
  <c r="DH109"/>
  <c r="DL109"/>
  <c r="DP109"/>
  <c r="DU109"/>
  <c r="DG109"/>
  <c r="DK109"/>
  <c r="DS109"/>
  <c r="CF105"/>
  <c r="CJ105"/>
  <c r="CN105"/>
  <c r="CS105"/>
  <c r="CE105"/>
  <c r="CI105"/>
  <c r="CR105"/>
  <c r="CD105"/>
  <c r="CH105"/>
  <c r="CL105"/>
  <c r="CP105"/>
  <c r="CG105"/>
  <c r="CQ105" s="1"/>
  <c r="CK105"/>
  <c r="CO105"/>
  <c r="E105"/>
  <c r="I105"/>
  <c r="M105"/>
  <c r="D105"/>
  <c r="H105"/>
  <c r="L105"/>
  <c r="Q105"/>
  <c r="C105"/>
  <c r="G105"/>
  <c r="K105"/>
  <c r="P105"/>
  <c r="F105"/>
  <c r="J105"/>
  <c r="O105"/>
  <c r="EI105"/>
  <c r="EU105" s="1"/>
  <c r="EM105"/>
  <c r="ER105"/>
  <c r="EH105"/>
  <c r="EL105"/>
  <c r="EQ105"/>
  <c r="EV105"/>
  <c r="EG105"/>
  <c r="EK105"/>
  <c r="EO105"/>
  <c r="ET105"/>
  <c r="EF105"/>
  <c r="EJ105"/>
  <c r="EN105"/>
  <c r="ES105"/>
  <c r="DF105"/>
  <c r="DJ105"/>
  <c r="DN105"/>
  <c r="DR105"/>
  <c r="DI105"/>
  <c r="DT105" s="1"/>
  <c r="DM105"/>
  <c r="DQ105"/>
  <c r="DH105"/>
  <c r="DL105"/>
  <c r="DP105"/>
  <c r="DU105"/>
  <c r="DG105"/>
  <c r="DK105"/>
  <c r="DS105"/>
  <c r="CF101"/>
  <c r="CJ101"/>
  <c r="CN101"/>
  <c r="CS101"/>
  <c r="CE101"/>
  <c r="CI101"/>
  <c r="CR101"/>
  <c r="CD101"/>
  <c r="CH101"/>
  <c r="CL101"/>
  <c r="CP101"/>
  <c r="CG101"/>
  <c r="CQ101" s="1"/>
  <c r="CK101"/>
  <c r="CO101"/>
  <c r="E101"/>
  <c r="I101"/>
  <c r="M101"/>
  <c r="D101"/>
  <c r="H101"/>
  <c r="L101"/>
  <c r="Q101"/>
  <c r="C101"/>
  <c r="G101"/>
  <c r="K101"/>
  <c r="P101"/>
  <c r="F101"/>
  <c r="J101"/>
  <c r="O101"/>
  <c r="EI101"/>
  <c r="EU101" s="1"/>
  <c r="EM101"/>
  <c r="ER101"/>
  <c r="EH101"/>
  <c r="EL101"/>
  <c r="EQ101"/>
  <c r="EV101"/>
  <c r="EG101"/>
  <c r="EK101"/>
  <c r="EO101"/>
  <c r="ET101"/>
  <c r="EF101"/>
  <c r="EJ101"/>
  <c r="EN101"/>
  <c r="ES101"/>
  <c r="DF101"/>
  <c r="DJ101"/>
  <c r="DN101"/>
  <c r="DR101"/>
  <c r="DI101"/>
  <c r="DT101" s="1"/>
  <c r="DM101"/>
  <c r="DQ101"/>
  <c r="DH101"/>
  <c r="DL101"/>
  <c r="DP101"/>
  <c r="DU101"/>
  <c r="DG101"/>
  <c r="DK101"/>
  <c r="DS101"/>
  <c r="CF97"/>
  <c r="CJ97"/>
  <c r="CN97"/>
  <c r="CS97"/>
  <c r="CE97"/>
  <c r="CI97"/>
  <c r="CR97"/>
  <c r="CD97"/>
  <c r="CH97"/>
  <c r="CL97"/>
  <c r="CP97"/>
  <c r="CG97"/>
  <c r="CQ97" s="1"/>
  <c r="CK97"/>
  <c r="CO97"/>
  <c r="E97"/>
  <c r="I97"/>
  <c r="M97"/>
  <c r="D97"/>
  <c r="H97"/>
  <c r="L97"/>
  <c r="Q97"/>
  <c r="C97"/>
  <c r="G97"/>
  <c r="K97"/>
  <c r="P97"/>
  <c r="F97"/>
  <c r="J97"/>
  <c r="O97"/>
  <c r="EI97"/>
  <c r="EU97" s="1"/>
  <c r="EM97"/>
  <c r="ER97"/>
  <c r="EH97"/>
  <c r="EL97"/>
  <c r="EQ97"/>
  <c r="EV97"/>
  <c r="EG97"/>
  <c r="EK97"/>
  <c r="EO97"/>
  <c r="ET97"/>
  <c r="EF97"/>
  <c r="EJ97"/>
  <c r="EN97"/>
  <c r="ES97"/>
  <c r="DF97"/>
  <c r="DJ97"/>
  <c r="DN97"/>
  <c r="DR97"/>
  <c r="DI97"/>
  <c r="DT97" s="1"/>
  <c r="DM97"/>
  <c r="DQ97"/>
  <c r="DH97"/>
  <c r="DL97"/>
  <c r="DP97"/>
  <c r="DU97"/>
  <c r="DG97"/>
  <c r="DK97"/>
  <c r="DS97"/>
  <c r="CF93"/>
  <c r="CJ93"/>
  <c r="CN93"/>
  <c r="CS93"/>
  <c r="CE93"/>
  <c r="CI93"/>
  <c r="CR93"/>
  <c r="CD93"/>
  <c r="CH93"/>
  <c r="CL93"/>
  <c r="CP93"/>
  <c r="CG93"/>
  <c r="CQ93" s="1"/>
  <c r="CK93"/>
  <c r="CO93"/>
  <c r="E93"/>
  <c r="I93"/>
  <c r="M93"/>
  <c r="D93"/>
  <c r="H93"/>
  <c r="L93"/>
  <c r="Q93"/>
  <c r="C93"/>
  <c r="G93"/>
  <c r="K93"/>
  <c r="P93"/>
  <c r="F93"/>
  <c r="J93"/>
  <c r="O93"/>
  <c r="EI93"/>
  <c r="EU93" s="1"/>
  <c r="EM93"/>
  <c r="ER93"/>
  <c r="EH93"/>
  <c r="EL93"/>
  <c r="EQ93"/>
  <c r="EV93"/>
  <c r="EG93"/>
  <c r="EK93"/>
  <c r="EO93"/>
  <c r="ET93"/>
  <c r="EF93"/>
  <c r="EJ93"/>
  <c r="EN93"/>
  <c r="ES93"/>
  <c r="DF93"/>
  <c r="DJ93"/>
  <c r="DN93"/>
  <c r="DR93"/>
  <c r="DI93"/>
  <c r="DT93" s="1"/>
  <c r="DM93"/>
  <c r="DQ93"/>
  <c r="DH93"/>
  <c r="DL93"/>
  <c r="DP93"/>
  <c r="DU93"/>
  <c r="DG93"/>
  <c r="DK93"/>
  <c r="DS93"/>
  <c r="CF89"/>
  <c r="CJ89"/>
  <c r="CN89"/>
  <c r="CS89"/>
  <c r="CE89"/>
  <c r="CI89"/>
  <c r="CR89"/>
  <c r="CD89"/>
  <c r="CH89"/>
  <c r="CL89"/>
  <c r="CP89"/>
  <c r="CG89"/>
  <c r="CQ89" s="1"/>
  <c r="CK89"/>
  <c r="CO89"/>
  <c r="E89"/>
  <c r="I89"/>
  <c r="M89"/>
  <c r="D89"/>
  <c r="H89"/>
  <c r="L89"/>
  <c r="Q89"/>
  <c r="C89"/>
  <c r="G89"/>
  <c r="K89"/>
  <c r="P89"/>
  <c r="F89"/>
  <c r="J89"/>
  <c r="O89"/>
  <c r="EI89"/>
  <c r="EU89" s="1"/>
  <c r="EM89"/>
  <c r="ER89"/>
  <c r="EH89"/>
  <c r="EL89"/>
  <c r="EQ89"/>
  <c r="EV89"/>
  <c r="EG89"/>
  <c r="EK89"/>
  <c r="EO89"/>
  <c r="ET89"/>
  <c r="EF89"/>
  <c r="EJ89"/>
  <c r="EN89"/>
  <c r="ES89"/>
  <c r="DF89"/>
  <c r="DJ89"/>
  <c r="DN89"/>
  <c r="DR89"/>
  <c r="DI89"/>
  <c r="DT89" s="1"/>
  <c r="DM89"/>
  <c r="DQ89"/>
  <c r="DH89"/>
  <c r="DL89"/>
  <c r="DP89"/>
  <c r="DU89"/>
  <c r="DG89"/>
  <c r="DK89"/>
  <c r="DS89"/>
  <c r="CF85"/>
  <c r="CJ85"/>
  <c r="CN85"/>
  <c r="CS85"/>
  <c r="CE85"/>
  <c r="CI85"/>
  <c r="CR85"/>
  <c r="CD85"/>
  <c r="CH85"/>
  <c r="CL85"/>
  <c r="CP85"/>
  <c r="CG85"/>
  <c r="CQ85" s="1"/>
  <c r="CK85"/>
  <c r="CO85"/>
  <c r="E85"/>
  <c r="I85"/>
  <c r="M85"/>
  <c r="D85"/>
  <c r="H85"/>
  <c r="L85"/>
  <c r="Q85"/>
  <c r="C85"/>
  <c r="G85"/>
  <c r="K85"/>
  <c r="P85"/>
  <c r="F85"/>
  <c r="J85"/>
  <c r="O85"/>
  <c r="EI85"/>
  <c r="EU85" s="1"/>
  <c r="EM85"/>
  <c r="ER85"/>
  <c r="EH85"/>
  <c r="EL85"/>
  <c r="EQ85"/>
  <c r="EV85"/>
  <c r="EG85"/>
  <c r="EK85"/>
  <c r="EO85"/>
  <c r="ET85"/>
  <c r="EF85"/>
  <c r="EJ85"/>
  <c r="EN85"/>
  <c r="ES85"/>
  <c r="DF85"/>
  <c r="DJ85"/>
  <c r="DN85"/>
  <c r="DR85"/>
  <c r="DI85"/>
  <c r="DT85" s="1"/>
  <c r="DM85"/>
  <c r="DQ85"/>
  <c r="DH85"/>
  <c r="DL85"/>
  <c r="DP85"/>
  <c r="DU85"/>
  <c r="DG85"/>
  <c r="DK85"/>
  <c r="DS85"/>
  <c r="CF81"/>
  <c r="CJ81"/>
  <c r="CN81"/>
  <c r="CS81"/>
  <c r="CE81"/>
  <c r="CI81"/>
  <c r="CR81"/>
  <c r="CD81"/>
  <c r="CH81"/>
  <c r="CL81"/>
  <c r="CP81"/>
  <c r="CG81"/>
  <c r="CQ81" s="1"/>
  <c r="CK81"/>
  <c r="CO81"/>
  <c r="E81"/>
  <c r="I81"/>
  <c r="M81"/>
  <c r="D81"/>
  <c r="H81"/>
  <c r="L81"/>
  <c r="Q81"/>
  <c r="C81"/>
  <c r="G81"/>
  <c r="K81"/>
  <c r="P81"/>
  <c r="F81"/>
  <c r="J81"/>
  <c r="O81"/>
  <c r="EI81"/>
  <c r="EU81" s="1"/>
  <c r="EM81"/>
  <c r="ER81"/>
  <c r="EH81"/>
  <c r="EL81"/>
  <c r="EQ81"/>
  <c r="EV81"/>
  <c r="EG81"/>
  <c r="EK81"/>
  <c r="EO81"/>
  <c r="ET81"/>
  <c r="EF81"/>
  <c r="EJ81"/>
  <c r="EN81"/>
  <c r="ES81"/>
  <c r="DF81"/>
  <c r="DJ81"/>
  <c r="DN81"/>
  <c r="DR81"/>
  <c r="DI81"/>
  <c r="DT81" s="1"/>
  <c r="DM81"/>
  <c r="DQ81"/>
  <c r="DH81"/>
  <c r="DL81"/>
  <c r="DP81"/>
  <c r="DU81"/>
  <c r="DG81"/>
  <c r="DK81"/>
  <c r="DS81"/>
  <c r="CF77"/>
  <c r="CJ77"/>
  <c r="CN77"/>
  <c r="CS77"/>
  <c r="CE77"/>
  <c r="CI77"/>
  <c r="CR77"/>
  <c r="CD77"/>
  <c r="CH77"/>
  <c r="CL77"/>
  <c r="CP77"/>
  <c r="CG77"/>
  <c r="CQ77" s="1"/>
  <c r="CK77"/>
  <c r="CO77"/>
  <c r="E77"/>
  <c r="I77"/>
  <c r="M77"/>
  <c r="D77"/>
  <c r="H77"/>
  <c r="L77"/>
  <c r="Q77"/>
  <c r="C77"/>
  <c r="G77"/>
  <c r="K77"/>
  <c r="P77"/>
  <c r="F77"/>
  <c r="J77"/>
  <c r="O77"/>
  <c r="EI77"/>
  <c r="EU77" s="1"/>
  <c r="EM77"/>
  <c r="ER77"/>
  <c r="EH77"/>
  <c r="EL77"/>
  <c r="EQ77"/>
  <c r="EV77"/>
  <c r="EG77"/>
  <c r="EK77"/>
  <c r="EO77"/>
  <c r="ET77"/>
  <c r="EF77"/>
  <c r="EJ77"/>
  <c r="EN77"/>
  <c r="ES77"/>
  <c r="DF77"/>
  <c r="DJ77"/>
  <c r="DN77"/>
  <c r="DR77"/>
  <c r="DI77"/>
  <c r="DT77" s="1"/>
  <c r="DM77"/>
  <c r="DQ77"/>
  <c r="DH77"/>
  <c r="DL77"/>
  <c r="DP77"/>
  <c r="DU77"/>
  <c r="DG77"/>
  <c r="DK77"/>
  <c r="DS77"/>
  <c r="CF73"/>
  <c r="CJ73"/>
  <c r="CN73"/>
  <c r="CS73"/>
  <c r="CE73"/>
  <c r="CI73"/>
  <c r="CR73"/>
  <c r="CD73"/>
  <c r="CH73"/>
  <c r="CL73"/>
  <c r="CP73"/>
  <c r="CG73"/>
  <c r="CQ73" s="1"/>
  <c r="CK73"/>
  <c r="CO73"/>
  <c r="E73"/>
  <c r="I73"/>
  <c r="M73"/>
  <c r="D73"/>
  <c r="H73"/>
  <c r="L73"/>
  <c r="Q73"/>
  <c r="C73"/>
  <c r="G73"/>
  <c r="K73"/>
  <c r="P73"/>
  <c r="F73"/>
  <c r="J73"/>
  <c r="O73"/>
  <c r="EI73"/>
  <c r="EU73" s="1"/>
  <c r="EM73"/>
  <c r="ER73"/>
  <c r="EH73"/>
  <c r="EL73"/>
  <c r="EQ73"/>
  <c r="EV73"/>
  <c r="EG73"/>
  <c r="EK73"/>
  <c r="EO73"/>
  <c r="ET73"/>
  <c r="EF73"/>
  <c r="EJ73"/>
  <c r="EN73"/>
  <c r="ES73"/>
  <c r="DF73"/>
  <c r="DJ73"/>
  <c r="DN73"/>
  <c r="DR73"/>
  <c r="DI73"/>
  <c r="DT73" s="1"/>
  <c r="DM73"/>
  <c r="DQ73"/>
  <c r="DH73"/>
  <c r="DL73"/>
  <c r="DP73"/>
  <c r="DU73"/>
  <c r="DG73"/>
  <c r="DK73"/>
  <c r="DS73"/>
  <c r="CF69"/>
  <c r="CJ69"/>
  <c r="CN69"/>
  <c r="CS69"/>
  <c r="CE69"/>
  <c r="CI69"/>
  <c r="CR69"/>
  <c r="CD69"/>
  <c r="CH69"/>
  <c r="CL69"/>
  <c r="CP69"/>
  <c r="CG69"/>
  <c r="CQ69" s="1"/>
  <c r="CK69"/>
  <c r="CO69"/>
  <c r="E69"/>
  <c r="I69"/>
  <c r="M69"/>
  <c r="D69"/>
  <c r="H69"/>
  <c r="L69"/>
  <c r="Q69"/>
  <c r="C69"/>
  <c r="G69"/>
  <c r="K69"/>
  <c r="P69"/>
  <c r="F69"/>
  <c r="J69"/>
  <c r="O69"/>
  <c r="EI69"/>
  <c r="EU69" s="1"/>
  <c r="EM69"/>
  <c r="ER69"/>
  <c r="EH69"/>
  <c r="EL69"/>
  <c r="EQ69"/>
  <c r="EV69"/>
  <c r="EG69"/>
  <c r="EK69"/>
  <c r="EO69"/>
  <c r="ET69"/>
  <c r="EF69"/>
  <c r="EJ69"/>
  <c r="EN69"/>
  <c r="ES69"/>
  <c r="DF69"/>
  <c r="DJ69"/>
  <c r="DN69"/>
  <c r="DR69"/>
  <c r="DI69"/>
  <c r="DT69" s="1"/>
  <c r="DM69"/>
  <c r="DQ69"/>
  <c r="DH69"/>
  <c r="DL69"/>
  <c r="DP69"/>
  <c r="DU69"/>
  <c r="DG69"/>
  <c r="DK69"/>
  <c r="DS69"/>
  <c r="CF65"/>
  <c r="CJ65"/>
  <c r="CN65"/>
  <c r="CS65"/>
  <c r="CE65"/>
  <c r="CI65"/>
  <c r="CR65"/>
  <c r="CD65"/>
  <c r="CH65"/>
  <c r="CL65"/>
  <c r="CP65"/>
  <c r="CG65"/>
  <c r="CQ65" s="1"/>
  <c r="CK65"/>
  <c r="CO65"/>
  <c r="E65"/>
  <c r="I65"/>
  <c r="M65"/>
  <c r="D65"/>
  <c r="H65"/>
  <c r="L65"/>
  <c r="Q65"/>
  <c r="C65"/>
  <c r="G65"/>
  <c r="K65"/>
  <c r="P65"/>
  <c r="F65"/>
  <c r="J65"/>
  <c r="O65"/>
  <c r="EI65"/>
  <c r="EU65" s="1"/>
  <c r="EM65"/>
  <c r="ER65"/>
  <c r="EH65"/>
  <c r="EL65"/>
  <c r="EQ65"/>
  <c r="EV65"/>
  <c r="EG65"/>
  <c r="EK65"/>
  <c r="EO65"/>
  <c r="ET65"/>
  <c r="EF65"/>
  <c r="EJ65"/>
  <c r="EN65"/>
  <c r="ES65"/>
  <c r="DF65"/>
  <c r="DJ65"/>
  <c r="DN65"/>
  <c r="DR65"/>
  <c r="DI65"/>
  <c r="DT65" s="1"/>
  <c r="DM65"/>
  <c r="DQ65"/>
  <c r="DH65"/>
  <c r="DL65"/>
  <c r="DP65"/>
  <c r="DU65"/>
  <c r="DG65"/>
  <c r="DK65"/>
  <c r="DS65"/>
  <c r="CF61"/>
  <c r="CJ61"/>
  <c r="CN61"/>
  <c r="CS61"/>
  <c r="CE61"/>
  <c r="CI61"/>
  <c r="CR61"/>
  <c r="CD61"/>
  <c r="CH61"/>
  <c r="CL61"/>
  <c r="CP61"/>
  <c r="CG61"/>
  <c r="CQ61" s="1"/>
  <c r="CK61"/>
  <c r="CO61"/>
  <c r="E61"/>
  <c r="I61"/>
  <c r="M61"/>
  <c r="D61"/>
  <c r="H61"/>
  <c r="L61"/>
  <c r="Q61"/>
  <c r="C61"/>
  <c r="G61"/>
  <c r="K61"/>
  <c r="P61"/>
  <c r="F61"/>
  <c r="J61"/>
  <c r="O61"/>
  <c r="EI61"/>
  <c r="EU61" s="1"/>
  <c r="EM61"/>
  <c r="ER61"/>
  <c r="EH61"/>
  <c r="EL61"/>
  <c r="EQ61"/>
  <c r="EV61"/>
  <c r="EG61"/>
  <c r="EK61"/>
  <c r="EO61"/>
  <c r="ET61"/>
  <c r="EF61"/>
  <c r="EJ61"/>
  <c r="EN61"/>
  <c r="ES61"/>
  <c r="DF61"/>
  <c r="DJ61"/>
  <c r="DN61"/>
  <c r="DR61"/>
  <c r="DI61"/>
  <c r="DT61" s="1"/>
  <c r="DM61"/>
  <c r="DQ61"/>
  <c r="DH61"/>
  <c r="DL61"/>
  <c r="DP61"/>
  <c r="DU61"/>
  <c r="DG61"/>
  <c r="DK61"/>
  <c r="DS61"/>
  <c r="CF57"/>
  <c r="CJ57"/>
  <c r="CN57"/>
  <c r="CS57"/>
  <c r="CE57"/>
  <c r="CI57"/>
  <c r="CR57"/>
  <c r="CD57"/>
  <c r="CH57"/>
  <c r="CL57"/>
  <c r="CP57"/>
  <c r="CG57"/>
  <c r="CQ57" s="1"/>
  <c r="CK57"/>
  <c r="CO57"/>
  <c r="E57"/>
  <c r="I57"/>
  <c r="M57"/>
  <c r="D57"/>
  <c r="H57"/>
  <c r="L57"/>
  <c r="Q57"/>
  <c r="C57"/>
  <c r="G57"/>
  <c r="K57"/>
  <c r="P57"/>
  <c r="F57"/>
  <c r="J57"/>
  <c r="O57"/>
  <c r="EI57"/>
  <c r="EU57" s="1"/>
  <c r="EM57"/>
  <c r="ER57"/>
  <c r="EH57"/>
  <c r="EL57"/>
  <c r="EQ57"/>
  <c r="EV57"/>
  <c r="EG57"/>
  <c r="EK57"/>
  <c r="EO57"/>
  <c r="ET57"/>
  <c r="EF57"/>
  <c r="EJ57"/>
  <c r="EN57"/>
  <c r="ES57"/>
  <c r="DF57"/>
  <c r="DJ57"/>
  <c r="DN57"/>
  <c r="DR57"/>
  <c r="DI57"/>
  <c r="DT57" s="1"/>
  <c r="DM57"/>
  <c r="DQ57"/>
  <c r="DH57"/>
  <c r="DL57"/>
  <c r="DP57"/>
  <c r="DU57"/>
  <c r="DG57"/>
  <c r="DK57"/>
  <c r="DS57"/>
  <c r="CF53"/>
  <c r="CJ53"/>
  <c r="CN53"/>
  <c r="CS53"/>
  <c r="CE53"/>
  <c r="CI53"/>
  <c r="CR53"/>
  <c r="CD53"/>
  <c r="CH53"/>
  <c r="CL53"/>
  <c r="CP53"/>
  <c r="CG53"/>
  <c r="CQ53" s="1"/>
  <c r="CK53"/>
  <c r="CO53"/>
  <c r="E53"/>
  <c r="I53"/>
  <c r="M53"/>
  <c r="D53"/>
  <c r="H53"/>
  <c r="L53"/>
  <c r="Q53"/>
  <c r="C53"/>
  <c r="G53"/>
  <c r="K53"/>
  <c r="P53"/>
  <c r="F53"/>
  <c r="J53"/>
  <c r="O53"/>
  <c r="EI53"/>
  <c r="EU53" s="1"/>
  <c r="EM53"/>
  <c r="ER53"/>
  <c r="EH53"/>
  <c r="EL53"/>
  <c r="EQ53"/>
  <c r="EV53"/>
  <c r="EG53"/>
  <c r="EK53"/>
  <c r="EO53"/>
  <c r="ET53"/>
  <c r="EF53"/>
  <c r="EJ53"/>
  <c r="EN53"/>
  <c r="ES53"/>
  <c r="DF53"/>
  <c r="DJ53"/>
  <c r="DN53"/>
  <c r="DR53"/>
  <c r="DI53"/>
  <c r="DT53" s="1"/>
  <c r="DM53"/>
  <c r="DQ53"/>
  <c r="DH53"/>
  <c r="DL53"/>
  <c r="DP53"/>
  <c r="DU53"/>
  <c r="DG53"/>
  <c r="DK53"/>
  <c r="DS53"/>
  <c r="CF49"/>
  <c r="CJ49"/>
  <c r="CN49"/>
  <c r="CS49"/>
  <c r="CE49"/>
  <c r="CI49"/>
  <c r="CR49"/>
  <c r="CD49"/>
  <c r="CH49"/>
  <c r="CL49"/>
  <c r="CP49"/>
  <c r="CG49"/>
  <c r="CQ49" s="1"/>
  <c r="CK49"/>
  <c r="CO49"/>
  <c r="E49"/>
  <c r="I49"/>
  <c r="M49"/>
  <c r="D49"/>
  <c r="H49"/>
  <c r="L49"/>
  <c r="Q49"/>
  <c r="C49"/>
  <c r="G49"/>
  <c r="K49"/>
  <c r="P49"/>
  <c r="F49"/>
  <c r="J49"/>
  <c r="O49"/>
  <c r="EI49"/>
  <c r="EU49" s="1"/>
  <c r="EM49"/>
  <c r="ER49"/>
  <c r="EH49"/>
  <c r="EL49"/>
  <c r="EQ49"/>
  <c r="EV49"/>
  <c r="EG49"/>
  <c r="EK49"/>
  <c r="EO49"/>
  <c r="ET49"/>
  <c r="EF49"/>
  <c r="EJ49"/>
  <c r="EN49"/>
  <c r="ES49"/>
  <c r="DF49"/>
  <c r="DJ49"/>
  <c r="DN49"/>
  <c r="DR49"/>
  <c r="DI49"/>
  <c r="DT49" s="1"/>
  <c r="DM49"/>
  <c r="DQ49"/>
  <c r="DH49"/>
  <c r="DL49"/>
  <c r="DP49"/>
  <c r="DU49"/>
  <c r="DG49"/>
  <c r="DK49"/>
  <c r="DS49"/>
  <c r="CF45"/>
  <c r="CJ45"/>
  <c r="CN45"/>
  <c r="CS45"/>
  <c r="CE45"/>
  <c r="CI45"/>
  <c r="CR45"/>
  <c r="CD45"/>
  <c r="CH45"/>
  <c r="CL45"/>
  <c r="CP45"/>
  <c r="CG45"/>
  <c r="CQ45" s="1"/>
  <c r="CK45"/>
  <c r="CO45"/>
  <c r="E45"/>
  <c r="I45"/>
  <c r="M45"/>
  <c r="D45"/>
  <c r="H45"/>
  <c r="L45"/>
  <c r="Q45"/>
  <c r="C45"/>
  <c r="G45"/>
  <c r="K45"/>
  <c r="P45"/>
  <c r="F45"/>
  <c r="J45"/>
  <c r="O45"/>
  <c r="EI45"/>
  <c r="EU45" s="1"/>
  <c r="EM45"/>
  <c r="ER45"/>
  <c r="EH45"/>
  <c r="EL45"/>
  <c r="EQ45"/>
  <c r="EV45"/>
  <c r="EG45"/>
  <c r="EK45"/>
  <c r="EO45"/>
  <c r="ET45"/>
  <c r="EF45"/>
  <c r="EJ45"/>
  <c r="EN45"/>
  <c r="ES45"/>
  <c r="DF45"/>
  <c r="DJ45"/>
  <c r="DN45"/>
  <c r="DR45"/>
  <c r="DI45"/>
  <c r="DT45" s="1"/>
  <c r="DM45"/>
  <c r="DQ45"/>
  <c r="DH45"/>
  <c r="DL45"/>
  <c r="DP45"/>
  <c r="DU45"/>
  <c r="DG45"/>
  <c r="DK45"/>
  <c r="DS45"/>
  <c r="CF41"/>
  <c r="CJ41"/>
  <c r="CN41"/>
  <c r="CS41"/>
  <c r="CE41"/>
  <c r="CI41"/>
  <c r="CR41"/>
  <c r="CD41"/>
  <c r="CH41"/>
  <c r="CL41"/>
  <c r="CP41"/>
  <c r="CG41"/>
  <c r="CQ41" s="1"/>
  <c r="CK41"/>
  <c r="CO41"/>
  <c r="E41"/>
  <c r="I41"/>
  <c r="M41"/>
  <c r="D41"/>
  <c r="H41"/>
  <c r="L41"/>
  <c r="Q41"/>
  <c r="C41"/>
  <c r="G41"/>
  <c r="K41"/>
  <c r="P41"/>
  <c r="F41"/>
  <c r="J41"/>
  <c r="O41"/>
  <c r="EI41"/>
  <c r="EU41" s="1"/>
  <c r="EM41"/>
  <c r="ER41"/>
  <c r="EH41"/>
  <c r="EL41"/>
  <c r="EQ41"/>
  <c r="EV41"/>
  <c r="EG41"/>
  <c r="EK41"/>
  <c r="EO41"/>
  <c r="ET41"/>
  <c r="EF41"/>
  <c r="EJ41"/>
  <c r="EN41"/>
  <c r="ES41"/>
  <c r="DF41"/>
  <c r="DJ41"/>
  <c r="DN41"/>
  <c r="DR41"/>
  <c r="DI41"/>
  <c r="DT41" s="1"/>
  <c r="DM41"/>
  <c r="DQ41"/>
  <c r="DH41"/>
  <c r="DL41"/>
  <c r="DP41"/>
  <c r="DU41"/>
  <c r="DG41"/>
  <c r="DK41"/>
  <c r="DS41"/>
  <c r="CF37"/>
  <c r="CJ37"/>
  <c r="CN37"/>
  <c r="CS37"/>
  <c r="CE37"/>
  <c r="CI37"/>
  <c r="CR37"/>
  <c r="CD37"/>
  <c r="CH37"/>
  <c r="CL37"/>
  <c r="CP37"/>
  <c r="CG37"/>
  <c r="CQ37" s="1"/>
  <c r="CK37"/>
  <c r="CO37"/>
  <c r="E37"/>
  <c r="I37"/>
  <c r="M37"/>
  <c r="D37"/>
  <c r="H37"/>
  <c r="L37"/>
  <c r="Q37"/>
  <c r="C37"/>
  <c r="G37"/>
  <c r="K37"/>
  <c r="P37"/>
  <c r="F37"/>
  <c r="J37"/>
  <c r="O37"/>
  <c r="EI37"/>
  <c r="EU37" s="1"/>
  <c r="EM37"/>
  <c r="ER37"/>
  <c r="EH37"/>
  <c r="EL37"/>
  <c r="EQ37"/>
  <c r="EV37"/>
  <c r="EG37"/>
  <c r="EK37"/>
  <c r="EO37"/>
  <c r="ET37"/>
  <c r="EF37"/>
  <c r="EJ37"/>
  <c r="EN37"/>
  <c r="ES37"/>
  <c r="DF37"/>
  <c r="DJ37"/>
  <c r="DN37"/>
  <c r="DR37"/>
  <c r="DI37"/>
  <c r="DT37" s="1"/>
  <c r="DM37"/>
  <c r="DQ37"/>
  <c r="DH37"/>
  <c r="DL37"/>
  <c r="DP37"/>
  <c r="DU37"/>
  <c r="DG37"/>
  <c r="DK37"/>
  <c r="DS37"/>
  <c r="CF33"/>
  <c r="CJ33"/>
  <c r="CN33"/>
  <c r="CS33"/>
  <c r="CE33"/>
  <c r="CI33"/>
  <c r="CR33"/>
  <c r="CD33"/>
  <c r="CH33"/>
  <c r="CL33"/>
  <c r="CP33"/>
  <c r="CG33"/>
  <c r="CQ33" s="1"/>
  <c r="CK33"/>
  <c r="CO33"/>
  <c r="E33"/>
  <c r="I33"/>
  <c r="M33"/>
  <c r="D33"/>
  <c r="H33"/>
  <c r="L33"/>
  <c r="Q33"/>
  <c r="C33"/>
  <c r="G33"/>
  <c r="K33"/>
  <c r="P33"/>
  <c r="F33"/>
  <c r="J33"/>
  <c r="O33"/>
  <c r="EI33"/>
  <c r="EU33" s="1"/>
  <c r="EM33"/>
  <c r="ER33"/>
  <c r="EH33"/>
  <c r="EL33"/>
  <c r="EQ33"/>
  <c r="EV33"/>
  <c r="EG33"/>
  <c r="EK33"/>
  <c r="EO33"/>
  <c r="ET33"/>
  <c r="EF33"/>
  <c r="EJ33"/>
  <c r="EN33"/>
  <c r="ES33"/>
  <c r="DH33"/>
  <c r="DL33"/>
  <c r="DP33"/>
  <c r="DG33"/>
  <c r="DK33"/>
  <c r="DS33"/>
  <c r="DF33"/>
  <c r="DJ33"/>
  <c r="DN33"/>
  <c r="DR33"/>
  <c r="DI33"/>
  <c r="DT33" s="1"/>
  <c r="DM33"/>
  <c r="DQ33"/>
  <c r="DU33"/>
  <c r="CF29"/>
  <c r="CJ29"/>
  <c r="CN29"/>
  <c r="CS29"/>
  <c r="CE29"/>
  <c r="CI29"/>
  <c r="CR29"/>
  <c r="CD29"/>
  <c r="CH29"/>
  <c r="CL29"/>
  <c r="CP29"/>
  <c r="CG29"/>
  <c r="CQ29" s="1"/>
  <c r="CK29"/>
  <c r="CO29"/>
  <c r="E29"/>
  <c r="I29"/>
  <c r="M29"/>
  <c r="D29"/>
  <c r="H29"/>
  <c r="L29"/>
  <c r="Q29"/>
  <c r="C29"/>
  <c r="G29"/>
  <c r="K29"/>
  <c r="P29"/>
  <c r="F29"/>
  <c r="J29"/>
  <c r="O29"/>
  <c r="EI29"/>
  <c r="EU29" s="1"/>
  <c r="EM29"/>
  <c r="ER29"/>
  <c r="EH29"/>
  <c r="EL29"/>
  <c r="EQ29"/>
  <c r="EV29"/>
  <c r="EG29"/>
  <c r="EK29"/>
  <c r="EO29"/>
  <c r="ET29"/>
  <c r="EF29"/>
  <c r="EJ29"/>
  <c r="EN29"/>
  <c r="ES29"/>
  <c r="DF29"/>
  <c r="DJ29"/>
  <c r="DN29"/>
  <c r="DR29"/>
  <c r="DI29"/>
  <c r="DT29" s="1"/>
  <c r="DM29"/>
  <c r="DQ29"/>
  <c r="DU29"/>
  <c r="DH29"/>
  <c r="DL29"/>
  <c r="DP29"/>
  <c r="DG29"/>
  <c r="DK29"/>
  <c r="DS29"/>
  <c r="CF25"/>
  <c r="CJ25"/>
  <c r="CN25"/>
  <c r="CS25"/>
  <c r="CE25"/>
  <c r="CI25"/>
  <c r="CR25"/>
  <c r="CD25"/>
  <c r="CH25"/>
  <c r="CL25"/>
  <c r="CP25"/>
  <c r="CG25"/>
  <c r="CQ25" s="1"/>
  <c r="CK25"/>
  <c r="CO25"/>
  <c r="E25"/>
  <c r="I25"/>
  <c r="M25"/>
  <c r="D25"/>
  <c r="H25"/>
  <c r="L25"/>
  <c r="Q25"/>
  <c r="C25"/>
  <c r="G25"/>
  <c r="K25"/>
  <c r="P25"/>
  <c r="F25"/>
  <c r="J25"/>
  <c r="O25"/>
  <c r="EI25"/>
  <c r="EU25" s="1"/>
  <c r="EM25"/>
  <c r="ER25"/>
  <c r="EH25"/>
  <c r="EL25"/>
  <c r="EQ25"/>
  <c r="EV25"/>
  <c r="EG25"/>
  <c r="EK25"/>
  <c r="EO25"/>
  <c r="ET25"/>
  <c r="EF25"/>
  <c r="EJ25"/>
  <c r="EN25"/>
  <c r="ES25"/>
  <c r="DH25"/>
  <c r="DL25"/>
  <c r="DP25"/>
  <c r="DG25"/>
  <c r="DK25"/>
  <c r="DS25"/>
  <c r="DF25"/>
  <c r="DJ25"/>
  <c r="DN25"/>
  <c r="DR25"/>
  <c r="DI25"/>
  <c r="DT25" s="1"/>
  <c r="DM25"/>
  <c r="DQ25"/>
  <c r="DU25"/>
  <c r="CL17"/>
  <c r="CG17"/>
  <c r="CQ17" s="1"/>
  <c r="CS17"/>
  <c r="CR17"/>
  <c r="CD17"/>
  <c r="K17"/>
  <c r="CJ17"/>
  <c r="CI17"/>
  <c r="CO17"/>
  <c r="CF17"/>
  <c r="CE17"/>
  <c r="CP17"/>
  <c r="CK17"/>
  <c r="CH17"/>
  <c r="L17"/>
  <c r="EO17"/>
  <c r="EN17"/>
  <c r="DN17"/>
  <c r="CK13"/>
  <c r="CJ13"/>
  <c r="CI13"/>
  <c r="CH13"/>
  <c r="CL13"/>
  <c r="CS13"/>
  <c r="CR13"/>
  <c r="K13"/>
  <c r="CF13"/>
  <c r="CE13"/>
  <c r="CO13"/>
  <c r="CP13"/>
  <c r="CG13"/>
  <c r="CQ13" s="1"/>
  <c r="CD13"/>
  <c r="L13"/>
  <c r="EL13"/>
  <c r="EK13"/>
  <c r="EO13"/>
  <c r="EJ13"/>
  <c r="EN13"/>
  <c r="EM13"/>
  <c r="DN13"/>
  <c r="CL9"/>
  <c r="CS9"/>
  <c r="CJ9"/>
  <c r="CI9"/>
  <c r="K9"/>
  <c r="CO9"/>
  <c r="CF9"/>
  <c r="CE9"/>
  <c r="CP9"/>
  <c r="CK9"/>
  <c r="CH9"/>
  <c r="CG9"/>
  <c r="CQ9" s="1"/>
  <c r="CR9"/>
  <c r="CD9"/>
  <c r="L9"/>
  <c r="EO9"/>
  <c r="EN9"/>
  <c r="DN9"/>
  <c r="CN9"/>
  <c r="D7" i="13"/>
  <c r="CN14" i="7"/>
  <c r="D12" i="13"/>
  <c r="CN10" i="7"/>
  <c r="D8" i="13"/>
  <c r="CN19" i="7"/>
  <c r="D17" i="13"/>
  <c r="A618"/>
  <c r="CN17" i="7"/>
  <c r="D15" i="13"/>
  <c r="CN20" i="7"/>
  <c r="D18" i="13"/>
  <c r="CN15" i="7"/>
  <c r="D13" i="13"/>
  <c r="CN11" i="7"/>
  <c r="D9" i="13"/>
  <c r="CN16" i="7"/>
  <c r="D14" i="13"/>
  <c r="CN12" i="7"/>
  <c r="D10" i="13"/>
  <c r="CN8" i="7"/>
  <c r="D6" i="13"/>
  <c r="CN18" i="7"/>
  <c r="D16" i="13"/>
  <c r="CN13" i="7"/>
  <c r="D11" i="13"/>
  <c r="A19"/>
  <c r="CQ18" i="7"/>
  <c r="DU21"/>
  <c r="DQ21"/>
  <c r="DM21"/>
  <c r="DI21"/>
  <c r="DT21" s="1"/>
  <c r="EV21"/>
  <c r="EQ21"/>
  <c r="EL21"/>
  <c r="EH21"/>
  <c r="O21"/>
  <c r="J21"/>
  <c r="F21"/>
  <c r="U21" s="1"/>
  <c r="DR21"/>
  <c r="DN21"/>
  <c r="DJ21"/>
  <c r="DF21"/>
  <c r="ER21"/>
  <c r="EM21"/>
  <c r="EI21"/>
  <c r="EU21" s="1"/>
  <c r="P21"/>
  <c r="K21"/>
  <c r="G21"/>
  <c r="CF21"/>
  <c r="CJ21"/>
  <c r="CN21"/>
  <c r="CS21"/>
  <c r="CE21"/>
  <c r="CI21"/>
  <c r="CR21"/>
  <c r="CD21"/>
  <c r="CH21"/>
  <c r="CL21"/>
  <c r="CP21"/>
  <c r="CG21"/>
  <c r="CQ21" s="1"/>
  <c r="CK21"/>
  <c r="CO21"/>
  <c r="DS21"/>
  <c r="DK21"/>
  <c r="DG21"/>
  <c r="ES21"/>
  <c r="EN21"/>
  <c r="EJ21"/>
  <c r="EF21"/>
  <c r="Q21"/>
  <c r="L21"/>
  <c r="H21"/>
  <c r="D21"/>
  <c r="DP21"/>
  <c r="DL21"/>
  <c r="DH21"/>
  <c r="ET21"/>
  <c r="EO21"/>
  <c r="EK21"/>
  <c r="EG21"/>
  <c r="M21"/>
  <c r="I21"/>
  <c r="E21"/>
  <c r="CQ20"/>
  <c r="CQ14"/>
  <c r="EF7"/>
  <c r="CR7"/>
  <c r="CA8"/>
  <c r="U44"/>
  <c r="U110"/>
  <c r="U84"/>
  <c r="U73"/>
  <c r="U104"/>
  <c r="U102"/>
  <c r="U100"/>
  <c r="U86"/>
  <c r="U78"/>
  <c r="U76"/>
  <c r="U74"/>
  <c r="U93"/>
  <c r="U82"/>
  <c r="U57"/>
  <c r="U94"/>
  <c r="U92"/>
  <c r="U66"/>
  <c r="U64"/>
  <c r="U58"/>
  <c r="U30"/>
  <c r="U38"/>
  <c r="U36"/>
  <c r="U34"/>
  <c r="U32"/>
  <c r="U29"/>
  <c r="U90"/>
  <c r="U85"/>
  <c r="U72"/>
  <c r="U52"/>
  <c r="U41"/>
  <c r="U39"/>
  <c r="U37"/>
  <c r="U28"/>
  <c r="U112"/>
  <c r="U105"/>
  <c r="U80"/>
  <c r="U77"/>
  <c r="U62"/>
  <c r="U60"/>
  <c r="U98"/>
  <c r="U42"/>
  <c r="U108"/>
  <c r="U106"/>
  <c r="U68"/>
  <c r="U65"/>
  <c r="U35"/>
  <c r="U109"/>
  <c r="U101"/>
  <c r="U96"/>
  <c r="U89"/>
  <c r="U26"/>
  <c r="U24"/>
  <c r="U88"/>
  <c r="U69"/>
  <c r="U61"/>
  <c r="U53"/>
  <c r="U45"/>
  <c r="U40"/>
  <c r="U25"/>
  <c r="EF8"/>
  <c r="EV17"/>
  <c r="ER17"/>
  <c r="EM17"/>
  <c r="EI17"/>
  <c r="EV16"/>
  <c r="ER16"/>
  <c r="EM16"/>
  <c r="EI16"/>
  <c r="EV15"/>
  <c r="ER15"/>
  <c r="EM15"/>
  <c r="EI15"/>
  <c r="EV14"/>
  <c r="ER14"/>
  <c r="EM14"/>
  <c r="EI14"/>
  <c r="EV13"/>
  <c r="ER13"/>
  <c r="EI13"/>
  <c r="EU13" s="1"/>
  <c r="EV12"/>
  <c r="ER12"/>
  <c r="EL12"/>
  <c r="EH12"/>
  <c r="EK11"/>
  <c r="EG11"/>
  <c r="ET10"/>
  <c r="EK10"/>
  <c r="EG10"/>
  <c r="ET9"/>
  <c r="EK9"/>
  <c r="EG9"/>
  <c r="ET8"/>
  <c r="EO8"/>
  <c r="EK8"/>
  <c r="EG8"/>
  <c r="ES17"/>
  <c r="EJ17"/>
  <c r="EF17"/>
  <c r="ES16"/>
  <c r="EJ16"/>
  <c r="EF16"/>
  <c r="ES15"/>
  <c r="EJ15"/>
  <c r="EF15"/>
  <c r="ES14"/>
  <c r="EJ14"/>
  <c r="EF14"/>
  <c r="ES13"/>
  <c r="EF13"/>
  <c r="ES12"/>
  <c r="EM12"/>
  <c r="EI12"/>
  <c r="EV11"/>
  <c r="ER11"/>
  <c r="EL11"/>
  <c r="EH11"/>
  <c r="EQ10"/>
  <c r="EL10"/>
  <c r="EH10"/>
  <c r="EQ9"/>
  <c r="EL9"/>
  <c r="EH9"/>
  <c r="EQ8"/>
  <c r="EL8"/>
  <c r="EH8"/>
  <c r="ET17"/>
  <c r="EK17"/>
  <c r="EG17"/>
  <c r="ET16"/>
  <c r="EK16"/>
  <c r="EG16"/>
  <c r="ET15"/>
  <c r="EK15"/>
  <c r="EG15"/>
  <c r="ET14"/>
  <c r="EK14"/>
  <c r="EG14"/>
  <c r="ET13"/>
  <c r="EG13"/>
  <c r="ET12"/>
  <c r="EJ12"/>
  <c r="EF12"/>
  <c r="ES11"/>
  <c r="EM11"/>
  <c r="EI11"/>
  <c r="EV10"/>
  <c r="ER10"/>
  <c r="EM10"/>
  <c r="EI10"/>
  <c r="EV9"/>
  <c r="ER9"/>
  <c r="EM9"/>
  <c r="EI9"/>
  <c r="EV8"/>
  <c r="ER8"/>
  <c r="EM8"/>
  <c r="EI8"/>
  <c r="EQ17"/>
  <c r="EL17"/>
  <c r="EH17"/>
  <c r="EQ16"/>
  <c r="EL16"/>
  <c r="EH16"/>
  <c r="EQ15"/>
  <c r="EL15"/>
  <c r="EH15"/>
  <c r="EQ14"/>
  <c r="EL14"/>
  <c r="EH14"/>
  <c r="EQ13"/>
  <c r="EH13"/>
  <c r="EK12"/>
  <c r="EG12"/>
  <c r="ET11"/>
  <c r="EJ11"/>
  <c r="EF11"/>
  <c r="ES10"/>
  <c r="EJ10"/>
  <c r="EF10"/>
  <c r="ES9"/>
  <c r="EJ9"/>
  <c r="EF9"/>
  <c r="ES8"/>
  <c r="EN8"/>
  <c r="EJ8"/>
  <c r="EQ11"/>
  <c r="EQ12"/>
  <c r="ET20"/>
  <c r="EO20"/>
  <c r="EK20"/>
  <c r="EG20"/>
  <c r="M30" i="14"/>
  <c r="DN20" i="7"/>
  <c r="EQ20"/>
  <c r="EL20"/>
  <c r="EH20"/>
  <c r="EV20"/>
  <c r="ER20"/>
  <c r="EM20"/>
  <c r="EI20"/>
  <c r="ES20"/>
  <c r="EN20"/>
  <c r="EJ20"/>
  <c r="EF20"/>
  <c r="M41" i="14"/>
  <c r="M106"/>
  <c r="L38"/>
  <c r="M103"/>
  <c r="L76"/>
  <c r="L86"/>
  <c r="DN19" i="7"/>
  <c r="EQ19"/>
  <c r="EL19"/>
  <c r="EH19"/>
  <c r="M77" i="14"/>
  <c r="K58"/>
  <c r="EV19" i="7"/>
  <c r="ER19"/>
  <c r="EM19"/>
  <c r="EI19"/>
  <c r="ES19"/>
  <c r="EN19"/>
  <c r="EJ19"/>
  <c r="EF19"/>
  <c r="ET19"/>
  <c r="EO19"/>
  <c r="EK19"/>
  <c r="EG19"/>
  <c r="M69" i="14"/>
  <c r="M110"/>
  <c r="L102"/>
  <c r="L81"/>
  <c r="M66"/>
  <c r="K65"/>
  <c r="L62"/>
  <c r="M40"/>
  <c r="M109"/>
  <c r="M80"/>
  <c r="K77"/>
  <c r="M65"/>
  <c r="M62"/>
  <c r="M59"/>
  <c r="M107"/>
  <c r="L106"/>
  <c r="M94"/>
  <c r="M87"/>
  <c r="M74"/>
  <c r="L60"/>
  <c r="M46"/>
  <c r="M45"/>
  <c r="M42"/>
  <c r="M23"/>
  <c r="M81"/>
  <c r="M76"/>
  <c r="M58"/>
  <c r="M108"/>
  <c r="M97"/>
  <c r="L94"/>
  <c r="M61"/>
  <c r="K46"/>
  <c r="L45"/>
  <c r="M26"/>
  <c r="M29"/>
  <c r="M21"/>
  <c r="M102"/>
  <c r="M105"/>
  <c r="M93"/>
  <c r="M85"/>
  <c r="M78"/>
  <c r="K74"/>
  <c r="L73"/>
  <c r="L64"/>
  <c r="L57"/>
  <c r="M50"/>
  <c r="L49"/>
  <c r="M44"/>
  <c r="M39"/>
  <c r="K110"/>
  <c r="L109"/>
  <c r="M104"/>
  <c r="M90"/>
  <c r="L80"/>
  <c r="M73"/>
  <c r="M70"/>
  <c r="K61"/>
  <c r="M56"/>
  <c r="M49"/>
  <c r="M48"/>
  <c r="M43"/>
  <c r="L42"/>
  <c r="M38"/>
  <c r="M33"/>
  <c r="L30"/>
  <c r="L22"/>
  <c r="M101"/>
  <c r="K97"/>
  <c r="L96"/>
  <c r="K93"/>
  <c r="L92"/>
  <c r="K90"/>
  <c r="L89"/>
  <c r="M82"/>
  <c r="K78"/>
  <c r="M75"/>
  <c r="M72"/>
  <c r="M55"/>
  <c r="L54"/>
  <c r="M37"/>
  <c r="K33"/>
  <c r="L32"/>
  <c r="K29"/>
  <c r="L28"/>
  <c r="K26"/>
  <c r="L25"/>
  <c r="EG18" i="7"/>
  <c r="EK18"/>
  <c r="EO18"/>
  <c r="ET18"/>
  <c r="EF18"/>
  <c r="EJ18"/>
  <c r="EN18"/>
  <c r="ES18"/>
  <c r="EI18"/>
  <c r="EM18"/>
  <c r="ER18"/>
  <c r="EV18"/>
  <c r="EH18"/>
  <c r="EL18"/>
  <c r="EQ18"/>
  <c r="DN18"/>
  <c r="L108" i="14"/>
  <c r="L105"/>
  <c r="M98"/>
  <c r="M96"/>
  <c r="M92"/>
  <c r="M91"/>
  <c r="M89"/>
  <c r="M88"/>
  <c r="M71"/>
  <c r="L70"/>
  <c r="M54"/>
  <c r="M53"/>
  <c r="L48"/>
  <c r="L44"/>
  <c r="L41"/>
  <c r="M34"/>
  <c r="M32"/>
  <c r="M28"/>
  <c r="M27"/>
  <c r="M25"/>
  <c r="M24"/>
  <c r="M86"/>
  <c r="M64"/>
  <c r="M60"/>
  <c r="M57"/>
  <c r="M22"/>
  <c r="L104"/>
  <c r="L101"/>
  <c r="M100"/>
  <c r="M99"/>
  <c r="L98"/>
  <c r="L88"/>
  <c r="L85"/>
  <c r="M84"/>
  <c r="M83"/>
  <c r="L82"/>
  <c r="L72"/>
  <c r="L69"/>
  <c r="M68"/>
  <c r="M67"/>
  <c r="L66"/>
  <c r="L56"/>
  <c r="L53"/>
  <c r="M52"/>
  <c r="M51"/>
  <c r="L50"/>
  <c r="L40"/>
  <c r="L37"/>
  <c r="M36"/>
  <c r="M35"/>
  <c r="L34"/>
  <c r="L24"/>
  <c r="L21"/>
  <c r="M20"/>
  <c r="M111"/>
  <c r="L100"/>
  <c r="M95"/>
  <c r="L84"/>
  <c r="M79"/>
  <c r="L68"/>
  <c r="M63"/>
  <c r="L52"/>
  <c r="M47"/>
  <c r="L36"/>
  <c r="M31"/>
  <c r="L20"/>
  <c r="L111"/>
  <c r="L107"/>
  <c r="L103"/>
  <c r="L99"/>
  <c r="L95"/>
  <c r="L91"/>
  <c r="L87"/>
  <c r="L83"/>
  <c r="L79"/>
  <c r="L75"/>
  <c r="L71"/>
  <c r="L67"/>
  <c r="L63"/>
  <c r="L59"/>
  <c r="L55"/>
  <c r="L51"/>
  <c r="L47"/>
  <c r="L43"/>
  <c r="L39"/>
  <c r="L35"/>
  <c r="L31"/>
  <c r="L27"/>
  <c r="L23"/>
  <c r="U111" i="7"/>
  <c r="U107"/>
  <c r="U103"/>
  <c r="U99"/>
  <c r="U95"/>
  <c r="U91"/>
  <c r="U87"/>
  <c r="U83"/>
  <c r="U79"/>
  <c r="U75"/>
  <c r="U71"/>
  <c r="U67"/>
  <c r="U63"/>
  <c r="U59"/>
  <c r="U55"/>
  <c r="U51"/>
  <c r="U47"/>
  <c r="U43"/>
  <c r="N11" i="9"/>
  <c r="EG7" i="7"/>
  <c r="EQ7"/>
  <c r="ER7"/>
  <c r="C6" i="9"/>
  <c r="I6"/>
  <c r="O6"/>
  <c r="F7"/>
  <c r="L7"/>
  <c r="C8"/>
  <c r="I8"/>
  <c r="O8"/>
  <c r="F9"/>
  <c r="L9"/>
  <c r="C10"/>
  <c r="I10"/>
  <c r="O10"/>
  <c r="F11"/>
  <c r="L11"/>
  <c r="B6"/>
  <c r="H6"/>
  <c r="N6"/>
  <c r="E7"/>
  <c r="K7"/>
  <c r="B8"/>
  <c r="H8"/>
  <c r="N8"/>
  <c r="E9"/>
  <c r="K9"/>
  <c r="B10"/>
  <c r="H10"/>
  <c r="N10"/>
  <c r="E11"/>
  <c r="K11"/>
  <c r="F6"/>
  <c r="L6"/>
  <c r="C7"/>
  <c r="I7"/>
  <c r="O7"/>
  <c r="F8"/>
  <c r="L8"/>
  <c r="C9"/>
  <c r="I9"/>
  <c r="O9"/>
  <c r="F10"/>
  <c r="L10"/>
  <c r="C11"/>
  <c r="I11"/>
  <c r="O11"/>
  <c r="E6"/>
  <c r="K6"/>
  <c r="B7"/>
  <c r="H7"/>
  <c r="N7"/>
  <c r="E8"/>
  <c r="K8"/>
  <c r="B9"/>
  <c r="H9"/>
  <c r="N9"/>
  <c r="E10"/>
  <c r="K10"/>
  <c r="B11"/>
  <c r="H11"/>
  <c r="EV7" i="7"/>
  <c r="EH7"/>
  <c r="EK7"/>
  <c r="EO7"/>
  <c r="ET7"/>
  <c r="EJ7"/>
  <c r="EN7"/>
  <c r="ES7"/>
  <c r="EI7"/>
  <c r="EM7"/>
  <c r="CB7" i="14"/>
  <c r="CB8"/>
  <c r="CB9"/>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111"/>
  <c r="CQ8" i="7" l="1"/>
  <c r="CQ11"/>
  <c r="EU15"/>
  <c r="CQ16"/>
  <c r="EC7"/>
  <c r="CA7"/>
  <c r="CU9"/>
  <c r="CU11"/>
  <c r="CU13"/>
  <c r="CU15"/>
  <c r="CU17"/>
  <c r="CU19"/>
  <c r="CU21"/>
  <c r="CU23"/>
  <c r="CU25"/>
  <c r="CU27"/>
  <c r="CU29"/>
  <c r="CU31"/>
  <c r="CU33"/>
  <c r="CU35"/>
  <c r="CU37"/>
  <c r="CU39"/>
  <c r="CU41"/>
  <c r="CU43"/>
  <c r="CU45"/>
  <c r="CU47"/>
  <c r="CU49"/>
  <c r="CU51"/>
  <c r="CU53"/>
  <c r="CU55"/>
  <c r="CU57"/>
  <c r="CU59"/>
  <c r="CU61"/>
  <c r="CU63"/>
  <c r="CU65"/>
  <c r="CU67"/>
  <c r="CU69"/>
  <c r="CU71"/>
  <c r="CU73"/>
  <c r="CU75"/>
  <c r="CU77"/>
  <c r="CU79"/>
  <c r="CU81"/>
  <c r="CU83"/>
  <c r="CU85"/>
  <c r="CU87"/>
  <c r="CU89"/>
  <c r="CU91"/>
  <c r="CU93"/>
  <c r="CU95"/>
  <c r="CU97"/>
  <c r="CU99"/>
  <c r="CU101"/>
  <c r="CU103"/>
  <c r="CU105"/>
  <c r="CU107"/>
  <c r="CU109"/>
  <c r="CU111"/>
  <c r="CU7"/>
  <c r="CU8"/>
  <c r="CU10"/>
  <c r="CU12"/>
  <c r="CU14"/>
  <c r="CU16"/>
  <c r="CU18"/>
  <c r="CU20"/>
  <c r="CU22"/>
  <c r="CU24"/>
  <c r="CU26"/>
  <c r="CU28"/>
  <c r="CU30"/>
  <c r="CU32"/>
  <c r="CU34"/>
  <c r="CU36"/>
  <c r="CU38"/>
  <c r="CU40"/>
  <c r="CU42"/>
  <c r="CU44"/>
  <c r="CU46"/>
  <c r="CU48"/>
  <c r="CU50"/>
  <c r="CU52"/>
  <c r="CU54"/>
  <c r="CU56"/>
  <c r="CU58"/>
  <c r="CU60"/>
  <c r="CU62"/>
  <c r="CU64"/>
  <c r="CU66"/>
  <c r="CU68"/>
  <c r="CU70"/>
  <c r="CU72"/>
  <c r="CU74"/>
  <c r="CU76"/>
  <c r="CU78"/>
  <c r="CU80"/>
  <c r="CU82"/>
  <c r="CU84"/>
  <c r="CU86"/>
  <c r="CU88"/>
  <c r="CU90"/>
  <c r="CU92"/>
  <c r="CU94"/>
  <c r="CU96"/>
  <c r="CU98"/>
  <c r="CU100"/>
  <c r="CU102"/>
  <c r="CU104"/>
  <c r="CU106"/>
  <c r="CU108"/>
  <c r="CU110"/>
  <c r="CU112"/>
  <c r="CA18"/>
  <c r="EU11"/>
  <c r="U33"/>
  <c r="U49"/>
  <c r="U81"/>
  <c r="U97"/>
  <c r="U23"/>
  <c r="U48"/>
  <c r="U27"/>
  <c r="U46"/>
  <c r="U31"/>
  <c r="U50"/>
  <c r="U56"/>
  <c r="U22"/>
  <c r="U54"/>
  <c r="U70"/>
  <c r="EU12"/>
  <c r="EU17"/>
  <c r="EU16"/>
  <c r="EC18"/>
  <c r="EC20"/>
  <c r="EC15"/>
  <c r="EC9"/>
  <c r="EC30"/>
  <c r="EC46"/>
  <c r="EC62"/>
  <c r="EC78"/>
  <c r="EC94"/>
  <c r="EC110"/>
  <c r="EC35"/>
  <c r="EC51"/>
  <c r="EC67"/>
  <c r="EC83"/>
  <c r="EC99"/>
  <c r="EC24"/>
  <c r="EC40"/>
  <c r="EC56"/>
  <c r="EC72"/>
  <c r="EC88"/>
  <c r="EC104"/>
  <c r="EC29"/>
  <c r="EC45"/>
  <c r="EC61"/>
  <c r="EC77"/>
  <c r="EC93"/>
  <c r="EC109"/>
  <c r="EC13"/>
  <c r="EC16"/>
  <c r="EC10"/>
  <c r="EC12"/>
  <c r="EC26"/>
  <c r="EC42"/>
  <c r="EC58"/>
  <c r="EC74"/>
  <c r="EC90"/>
  <c r="EC106"/>
  <c r="EC31"/>
  <c r="EC47"/>
  <c r="EC63"/>
  <c r="EC79"/>
  <c r="EC95"/>
  <c r="EC111"/>
  <c r="EC36"/>
  <c r="EC52"/>
  <c r="EC68"/>
  <c r="EC84"/>
  <c r="EC100"/>
  <c r="EC25"/>
  <c r="EC41"/>
  <c r="EC57"/>
  <c r="EC73"/>
  <c r="EC89"/>
  <c r="EC105"/>
  <c r="EC17"/>
  <c r="EC11"/>
  <c r="EC22"/>
  <c r="EC38"/>
  <c r="EC54"/>
  <c r="EC70"/>
  <c r="EC86"/>
  <c r="EC102"/>
  <c r="EC27"/>
  <c r="EC43"/>
  <c r="EC59"/>
  <c r="EC75"/>
  <c r="EC91"/>
  <c r="EC107"/>
  <c r="EC32"/>
  <c r="EC48"/>
  <c r="EC64"/>
  <c r="EC80"/>
  <c r="EC96"/>
  <c r="EC112"/>
  <c r="EC21"/>
  <c r="EC37"/>
  <c r="EC53"/>
  <c r="EC69"/>
  <c r="EC85"/>
  <c r="EC101"/>
  <c r="EC19"/>
  <c r="EC14"/>
  <c r="EC8"/>
  <c r="EC34"/>
  <c r="EC50"/>
  <c r="EC66"/>
  <c r="EC82"/>
  <c r="EC98"/>
  <c r="EC23"/>
  <c r="EC39"/>
  <c r="EC55"/>
  <c r="EC71"/>
  <c r="EC87"/>
  <c r="EC103"/>
  <c r="EC28"/>
  <c r="EC44"/>
  <c r="EC60"/>
  <c r="EC76"/>
  <c r="EC92"/>
  <c r="EC108"/>
  <c r="EC33"/>
  <c r="EC49"/>
  <c r="EC65"/>
  <c r="EC81"/>
  <c r="EC97"/>
  <c r="CA19"/>
  <c r="CA29"/>
  <c r="CA45"/>
  <c r="CA61"/>
  <c r="CA77"/>
  <c r="CA93"/>
  <c r="CA109"/>
  <c r="CA30"/>
  <c r="CA46"/>
  <c r="CA62"/>
  <c r="CA78"/>
  <c r="CA94"/>
  <c r="CA110"/>
  <c r="CA23"/>
  <c r="CA39"/>
  <c r="CA55"/>
  <c r="CA71"/>
  <c r="CA87"/>
  <c r="CA103"/>
  <c r="CA36"/>
  <c r="CA52"/>
  <c r="CA68"/>
  <c r="CA84"/>
  <c r="CA100"/>
  <c r="CA15"/>
  <c r="CA20"/>
  <c r="CA13"/>
  <c r="CA17"/>
  <c r="CA25"/>
  <c r="CA41"/>
  <c r="CA57"/>
  <c r="CA73"/>
  <c r="CA89"/>
  <c r="CA105"/>
  <c r="CA26"/>
  <c r="CA42"/>
  <c r="CA58"/>
  <c r="CA74"/>
  <c r="CA90"/>
  <c r="CA106"/>
  <c r="CA35"/>
  <c r="CA51"/>
  <c r="CA67"/>
  <c r="CA83"/>
  <c r="CA99"/>
  <c r="CA32"/>
  <c r="CA48"/>
  <c r="CA64"/>
  <c r="CA80"/>
  <c r="CA96"/>
  <c r="CA112"/>
  <c r="CA9"/>
  <c r="CA10"/>
  <c r="CA11"/>
  <c r="CA12"/>
  <c r="CA16"/>
  <c r="CA21"/>
  <c r="CA37"/>
  <c r="CA53"/>
  <c r="CA69"/>
  <c r="CA85"/>
  <c r="CA101"/>
  <c r="CA22"/>
  <c r="CA38"/>
  <c r="CA54"/>
  <c r="CA70"/>
  <c r="CA86"/>
  <c r="CA102"/>
  <c r="CA31"/>
  <c r="CA47"/>
  <c r="CA63"/>
  <c r="CA79"/>
  <c r="CA95"/>
  <c r="CA111"/>
  <c r="CA28"/>
  <c r="CA44"/>
  <c r="CA60"/>
  <c r="CA76"/>
  <c r="CA92"/>
  <c r="CA108"/>
  <c r="CA14"/>
  <c r="CA33"/>
  <c r="CA49"/>
  <c r="CA65"/>
  <c r="CA81"/>
  <c r="CA97"/>
  <c r="CA34"/>
  <c r="CA50"/>
  <c r="CA66"/>
  <c r="CA82"/>
  <c r="CA98"/>
  <c r="CA27"/>
  <c r="CA43"/>
  <c r="CA59"/>
  <c r="CA75"/>
  <c r="CA91"/>
  <c r="CA107"/>
  <c r="CA24"/>
  <c r="CA40"/>
  <c r="CA56"/>
  <c r="CA72"/>
  <c r="CA88"/>
  <c r="CA104"/>
  <c r="EU8"/>
  <c r="EU9"/>
  <c r="EU18"/>
  <c r="EU10"/>
  <c r="EU14"/>
  <c r="EU20"/>
  <c r="EU19"/>
  <c r="EU7"/>
  <c r="L12" i="9"/>
  <c r="H12"/>
  <c r="N12"/>
  <c r="C12"/>
  <c r="E12"/>
  <c r="I12"/>
  <c r="K12"/>
  <c r="F12"/>
  <c r="O12"/>
  <c r="N362" i="25"/>
  <c r="M361" i="24"/>
  <c r="DG4" i="7"/>
  <c r="DM13" s="1"/>
  <c r="O4" i="25"/>
  <c r="T5" i="13"/>
  <c r="S5"/>
  <c r="R5"/>
  <c r="Q5"/>
  <c r="N5"/>
  <c r="P5"/>
  <c r="J5"/>
  <c r="K5"/>
  <c r="L5"/>
  <c r="M5"/>
  <c r="I5"/>
  <c r="H5"/>
  <c r="C5"/>
  <c r="D5"/>
  <c r="U11" s="1"/>
  <c r="F5"/>
  <c r="G5"/>
  <c r="B5"/>
  <c r="A15" s="1"/>
  <c r="B4"/>
  <c r="T4"/>
  <c r="S4"/>
  <c r="R4"/>
  <c r="P4"/>
  <c r="Q4"/>
  <c r="J4"/>
  <c r="K4"/>
  <c r="L4"/>
  <c r="M4"/>
  <c r="N4"/>
  <c r="I4"/>
  <c r="H4"/>
  <c r="C4"/>
  <c r="D4"/>
  <c r="F4"/>
  <c r="A4"/>
  <c r="A6" i="14"/>
  <c r="K6" s="1"/>
  <c r="CF12" i="26" l="1"/>
  <c r="CF16"/>
  <c r="CF20"/>
  <c r="CF24"/>
  <c r="CF28"/>
  <c r="CF32"/>
  <c r="CF36"/>
  <c r="CF40"/>
  <c r="CF44"/>
  <c r="CF48"/>
  <c r="CF52"/>
  <c r="CF56"/>
  <c r="CF60"/>
  <c r="CF64"/>
  <c r="CF68"/>
  <c r="CF72"/>
  <c r="CF76"/>
  <c r="CF80"/>
  <c r="CF84"/>
  <c r="CF88"/>
  <c r="CF92"/>
  <c r="CF96"/>
  <c r="CF100"/>
  <c r="CF104"/>
  <c r="CF108"/>
  <c r="CF112"/>
  <c r="CF116"/>
  <c r="CF120"/>
  <c r="CF124"/>
  <c r="CF128"/>
  <c r="CF132"/>
  <c r="CF136"/>
  <c r="CF140"/>
  <c r="CF144"/>
  <c r="CF148"/>
  <c r="CF152"/>
  <c r="CF156"/>
  <c r="CF160"/>
  <c r="CF164"/>
  <c r="CF168"/>
  <c r="CF172"/>
  <c r="CF176"/>
  <c r="CF180"/>
  <c r="CF184"/>
  <c r="CF188"/>
  <c r="CF192"/>
  <c r="CF196"/>
  <c r="CF200"/>
  <c r="CF204"/>
  <c r="CF208"/>
  <c r="CF212"/>
  <c r="CF216"/>
  <c r="CF220"/>
  <c r="CF224"/>
  <c r="CF228"/>
  <c r="CF232"/>
  <c r="CF236"/>
  <c r="CF240"/>
  <c r="CF244"/>
  <c r="CF248"/>
  <c r="CF252"/>
  <c r="CF256"/>
  <c r="CF260"/>
  <c r="CF264"/>
  <c r="CF268"/>
  <c r="CF272"/>
  <c r="CF276"/>
  <c r="CF280"/>
  <c r="CF284"/>
  <c r="CF288"/>
  <c r="CF292"/>
  <c r="CF296"/>
  <c r="CF300"/>
  <c r="CF304"/>
  <c r="CF308"/>
  <c r="CF312"/>
  <c r="CF316"/>
  <c r="CF320"/>
  <c r="CF324"/>
  <c r="CF328"/>
  <c r="CF332"/>
  <c r="CF336"/>
  <c r="CF340"/>
  <c r="CF344"/>
  <c r="CF348"/>
  <c r="CF352"/>
  <c r="CF356"/>
  <c r="CF360"/>
  <c r="CF364"/>
  <c r="CF368"/>
  <c r="CF372"/>
  <c r="CF376"/>
  <c r="CF380"/>
  <c r="CF384"/>
  <c r="CF388"/>
  <c r="CF392"/>
  <c r="CF396"/>
  <c r="CF400"/>
  <c r="CF404"/>
  <c r="CF408"/>
  <c r="CF412"/>
  <c r="CF416"/>
  <c r="CF420"/>
  <c r="CF424"/>
  <c r="CF428"/>
  <c r="CF432"/>
  <c r="CF436"/>
  <c r="CF440"/>
  <c r="CF444"/>
  <c r="CF448"/>
  <c r="CF452"/>
  <c r="CF456"/>
  <c r="CF460"/>
  <c r="CF464"/>
  <c r="CF468"/>
  <c r="CF472"/>
  <c r="CF476"/>
  <c r="CF480"/>
  <c r="CF484"/>
  <c r="CF488"/>
  <c r="CF492"/>
  <c r="CF496"/>
  <c r="CF500"/>
  <c r="CF504"/>
  <c r="CF508"/>
  <c r="CF512"/>
  <c r="CF516"/>
  <c r="CF520"/>
  <c r="CF524"/>
  <c r="CF528"/>
  <c r="CF532"/>
  <c r="CF536"/>
  <c r="CF540"/>
  <c r="CF544"/>
  <c r="CF548"/>
  <c r="CF552"/>
  <c r="CF556"/>
  <c r="CF560"/>
  <c r="CF564"/>
  <c r="CF568"/>
  <c r="CF572"/>
  <c r="CF576"/>
  <c r="CF580"/>
  <c r="CF584"/>
  <c r="CF588"/>
  <c r="CF592"/>
  <c r="CF596"/>
  <c r="CF600"/>
  <c r="CF604"/>
  <c r="CF608"/>
  <c r="CF612"/>
  <c r="CF616"/>
  <c r="CF620"/>
  <c r="CF624"/>
  <c r="CF628"/>
  <c r="CF632"/>
  <c r="CF636"/>
  <c r="CF640"/>
  <c r="CF644"/>
  <c r="CF648"/>
  <c r="CF652"/>
  <c r="CF656"/>
  <c r="CF660"/>
  <c r="CF664"/>
  <c r="CF668"/>
  <c r="CF672"/>
  <c r="CF676"/>
  <c r="CF680"/>
  <c r="CF684"/>
  <c r="CF688"/>
  <c r="CF692"/>
  <c r="CF696"/>
  <c r="CF700"/>
  <c r="CF704"/>
  <c r="CF708"/>
  <c r="CF712"/>
  <c r="CF716"/>
  <c r="CF720"/>
  <c r="CF724"/>
  <c r="CF728"/>
  <c r="CF732"/>
  <c r="CF736"/>
  <c r="CF740"/>
  <c r="CF744"/>
  <c r="CF748"/>
  <c r="CF752"/>
  <c r="CF756"/>
  <c r="CF760"/>
  <c r="CF764"/>
  <c r="CF768"/>
  <c r="CF772"/>
  <c r="CF776"/>
  <c r="CF780"/>
  <c r="CF784"/>
  <c r="CF788"/>
  <c r="CF792"/>
  <c r="CF796"/>
  <c r="CF800"/>
  <c r="CF804"/>
  <c r="CF808"/>
  <c r="CF812"/>
  <c r="CF816"/>
  <c r="CF820"/>
  <c r="CF824"/>
  <c r="CF828"/>
  <c r="CF832"/>
  <c r="CF836"/>
  <c r="CF840"/>
  <c r="CF844"/>
  <c r="CF848"/>
  <c r="CF852"/>
  <c r="CF856"/>
  <c r="CF860"/>
  <c r="CF864"/>
  <c r="CF868"/>
  <c r="CF872"/>
  <c r="CF876"/>
  <c r="CF880"/>
  <c r="CF884"/>
  <c r="CF888"/>
  <c r="CF892"/>
  <c r="CF896"/>
  <c r="CF900"/>
  <c r="CF904"/>
  <c r="CF908"/>
  <c r="CF912"/>
  <c r="CF916"/>
  <c r="CF920"/>
  <c r="CF924"/>
  <c r="CF928"/>
  <c r="CF932"/>
  <c r="CF936"/>
  <c r="CF940"/>
  <c r="CF944"/>
  <c r="CF948"/>
  <c r="CF952"/>
  <c r="CF956"/>
  <c r="CG8"/>
  <c r="CF11"/>
  <c r="CF15"/>
  <c r="CF19"/>
  <c r="CF23"/>
  <c r="CF27"/>
  <c r="CF31"/>
  <c r="CF35"/>
  <c r="CF39"/>
  <c r="CF43"/>
  <c r="CF47"/>
  <c r="CF51"/>
  <c r="CF55"/>
  <c r="CF59"/>
  <c r="CF63"/>
  <c r="CF67"/>
  <c r="CF71"/>
  <c r="CF75"/>
  <c r="CF79"/>
  <c r="CF83"/>
  <c r="CF87"/>
  <c r="CF91"/>
  <c r="CF95"/>
  <c r="CF99"/>
  <c r="CF103"/>
  <c r="CF107"/>
  <c r="CF111"/>
  <c r="CF115"/>
  <c r="CF119"/>
  <c r="CF123"/>
  <c r="CF127"/>
  <c r="CF131"/>
  <c r="CF135"/>
  <c r="CF139"/>
  <c r="CF143"/>
  <c r="CF147"/>
  <c r="CF151"/>
  <c r="CF155"/>
  <c r="CF159"/>
  <c r="CF163"/>
  <c r="CF167"/>
  <c r="CF171"/>
  <c r="CF175"/>
  <c r="CF179"/>
  <c r="CF183"/>
  <c r="CF187"/>
  <c r="CF191"/>
  <c r="CF195"/>
  <c r="CF199"/>
  <c r="CF203"/>
  <c r="CF207"/>
  <c r="CF211"/>
  <c r="CF215"/>
  <c r="CF219"/>
  <c r="CF223"/>
  <c r="CF227"/>
  <c r="CF231"/>
  <c r="CF235"/>
  <c r="CF239"/>
  <c r="CF243"/>
  <c r="CF247"/>
  <c r="CF251"/>
  <c r="CF255"/>
  <c r="CF259"/>
  <c r="CF263"/>
  <c r="CF267"/>
  <c r="CF271"/>
  <c r="CF275"/>
  <c r="CF279"/>
  <c r="CF283"/>
  <c r="CF287"/>
  <c r="CF291"/>
  <c r="CF295"/>
  <c r="CF299"/>
  <c r="CF303"/>
  <c r="CF307"/>
  <c r="CF311"/>
  <c r="CF315"/>
  <c r="CF319"/>
  <c r="CF323"/>
  <c r="CF327"/>
  <c r="CF331"/>
  <c r="CF335"/>
  <c r="CF339"/>
  <c r="CF343"/>
  <c r="CF347"/>
  <c r="CF351"/>
  <c r="CF355"/>
  <c r="CF359"/>
  <c r="CF363"/>
  <c r="CF367"/>
  <c r="CF371"/>
  <c r="CF375"/>
  <c r="CF379"/>
  <c r="CF383"/>
  <c r="CF387"/>
  <c r="CF391"/>
  <c r="CF395"/>
  <c r="CF399"/>
  <c r="CF403"/>
  <c r="CF407"/>
  <c r="CF411"/>
  <c r="CF415"/>
  <c r="CF419"/>
  <c r="CF423"/>
  <c r="CF427"/>
  <c r="CF431"/>
  <c r="CF435"/>
  <c r="CF439"/>
  <c r="CF443"/>
  <c r="CF447"/>
  <c r="CF451"/>
  <c r="CF455"/>
  <c r="CF459"/>
  <c r="CF463"/>
  <c r="CF467"/>
  <c r="CF471"/>
  <c r="CF475"/>
  <c r="CF479"/>
  <c r="CF483"/>
  <c r="CF487"/>
  <c r="CF491"/>
  <c r="CF495"/>
  <c r="CF499"/>
  <c r="CF503"/>
  <c r="CF507"/>
  <c r="CF511"/>
  <c r="CF515"/>
  <c r="CF519"/>
  <c r="CF523"/>
  <c r="CF527"/>
  <c r="CF531"/>
  <c r="CF535"/>
  <c r="CF539"/>
  <c r="CF543"/>
  <c r="CF547"/>
  <c r="CF551"/>
  <c r="CF555"/>
  <c r="CF559"/>
  <c r="CF563"/>
  <c r="CF567"/>
  <c r="CF571"/>
  <c r="CF575"/>
  <c r="CF579"/>
  <c r="CF583"/>
  <c r="CF587"/>
  <c r="CF591"/>
  <c r="CF595"/>
  <c r="CF599"/>
  <c r="CF603"/>
  <c r="CF607"/>
  <c r="CF611"/>
  <c r="CF615"/>
  <c r="CF619"/>
  <c r="CF623"/>
  <c r="CF627"/>
  <c r="CF631"/>
  <c r="CF635"/>
  <c r="CF639"/>
  <c r="CF643"/>
  <c r="CF647"/>
  <c r="CF651"/>
  <c r="CF655"/>
  <c r="CF659"/>
  <c r="CF663"/>
  <c r="CF667"/>
  <c r="CF671"/>
  <c r="CF675"/>
  <c r="CF679"/>
  <c r="CF683"/>
  <c r="CF687"/>
  <c r="CF691"/>
  <c r="CF695"/>
  <c r="CF699"/>
  <c r="CF703"/>
  <c r="CF707"/>
  <c r="CF711"/>
  <c r="CF715"/>
  <c r="CF719"/>
  <c r="CF723"/>
  <c r="CF727"/>
  <c r="CF731"/>
  <c r="CF735"/>
  <c r="CF739"/>
  <c r="CF743"/>
  <c r="CF747"/>
  <c r="CF751"/>
  <c r="CF755"/>
  <c r="CF759"/>
  <c r="CF763"/>
  <c r="CF767"/>
  <c r="CF771"/>
  <c r="CF775"/>
  <c r="CF779"/>
  <c r="CF783"/>
  <c r="CF787"/>
  <c r="CF791"/>
  <c r="CF795"/>
  <c r="CF799"/>
  <c r="CF803"/>
  <c r="CF807"/>
  <c r="CF811"/>
  <c r="CF815"/>
  <c r="CF819"/>
  <c r="CF823"/>
  <c r="CF827"/>
  <c r="CF831"/>
  <c r="CF835"/>
  <c r="CF839"/>
  <c r="CF843"/>
  <c r="CF847"/>
  <c r="CF851"/>
  <c r="CF855"/>
  <c r="CF859"/>
  <c r="CF863"/>
  <c r="CF867"/>
  <c r="CF871"/>
  <c r="CF875"/>
  <c r="CF879"/>
  <c r="CF883"/>
  <c r="CF887"/>
  <c r="CF891"/>
  <c r="CF895"/>
  <c r="CF899"/>
  <c r="CF903"/>
  <c r="CF907"/>
  <c r="CF911"/>
  <c r="CF915"/>
  <c r="CF919"/>
  <c r="CF923"/>
  <c r="CF927"/>
  <c r="CF931"/>
  <c r="CF935"/>
  <c r="CF939"/>
  <c r="CF943"/>
  <c r="CF947"/>
  <c r="CF951"/>
  <c r="CF955"/>
  <c r="CF8"/>
  <c r="CF10"/>
  <c r="CF14"/>
  <c r="CF18"/>
  <c r="CF22"/>
  <c r="CF26"/>
  <c r="CF30"/>
  <c r="CF34"/>
  <c r="CF38"/>
  <c r="CF42"/>
  <c r="CF46"/>
  <c r="CF50"/>
  <c r="CF54"/>
  <c r="CF58"/>
  <c r="CF62"/>
  <c r="CF66"/>
  <c r="CF70"/>
  <c r="CF74"/>
  <c r="CF78"/>
  <c r="CF82"/>
  <c r="CF86"/>
  <c r="CF90"/>
  <c r="CF94"/>
  <c r="CF98"/>
  <c r="CF102"/>
  <c r="CF106"/>
  <c r="CF110"/>
  <c r="CF114"/>
  <c r="CF118"/>
  <c r="CF122"/>
  <c r="CF126"/>
  <c r="CF130"/>
  <c r="CF134"/>
  <c r="CF138"/>
  <c r="CF142"/>
  <c r="CF146"/>
  <c r="CF150"/>
  <c r="CF154"/>
  <c r="CF158"/>
  <c r="CF162"/>
  <c r="CF166"/>
  <c r="CF170"/>
  <c r="CF174"/>
  <c r="CF178"/>
  <c r="CF182"/>
  <c r="CF186"/>
  <c r="CF190"/>
  <c r="CF194"/>
  <c r="CF198"/>
  <c r="CF202"/>
  <c r="CF206"/>
  <c r="CF210"/>
  <c r="CF214"/>
  <c r="CF218"/>
  <c r="CF222"/>
  <c r="CF226"/>
  <c r="CF230"/>
  <c r="CF234"/>
  <c r="CF238"/>
  <c r="CF242"/>
  <c r="CF246"/>
  <c r="CF250"/>
  <c r="CF254"/>
  <c r="CF258"/>
  <c r="CF262"/>
  <c r="CF266"/>
  <c r="CF270"/>
  <c r="CF274"/>
  <c r="CF278"/>
  <c r="CF282"/>
  <c r="CF286"/>
  <c r="CF290"/>
  <c r="CF294"/>
  <c r="CF298"/>
  <c r="CF302"/>
  <c r="CF306"/>
  <c r="CF310"/>
  <c r="CF314"/>
  <c r="CF318"/>
  <c r="CF322"/>
  <c r="CF326"/>
  <c r="CF330"/>
  <c r="CF334"/>
  <c r="CF338"/>
  <c r="CF342"/>
  <c r="CF346"/>
  <c r="CF350"/>
  <c r="CF354"/>
  <c r="CF358"/>
  <c r="CF362"/>
  <c r="CF366"/>
  <c r="CF370"/>
  <c r="CF374"/>
  <c r="CF378"/>
  <c r="CF382"/>
  <c r="CF386"/>
  <c r="CF390"/>
  <c r="CF394"/>
  <c r="CF398"/>
  <c r="CF402"/>
  <c r="CF406"/>
  <c r="CF410"/>
  <c r="CF414"/>
  <c r="CF418"/>
  <c r="CF422"/>
  <c r="CF426"/>
  <c r="CF430"/>
  <c r="CF434"/>
  <c r="CF438"/>
  <c r="CF442"/>
  <c r="CF446"/>
  <c r="CF450"/>
  <c r="CF454"/>
  <c r="CF458"/>
  <c r="CF462"/>
  <c r="CF466"/>
  <c r="CF470"/>
  <c r="CF474"/>
  <c r="CF478"/>
  <c r="CF482"/>
  <c r="CF486"/>
  <c r="CF490"/>
  <c r="CF494"/>
  <c r="CF498"/>
  <c r="CF502"/>
  <c r="CF506"/>
  <c r="CF510"/>
  <c r="CF514"/>
  <c r="CF518"/>
  <c r="CF522"/>
  <c r="CF526"/>
  <c r="CF530"/>
  <c r="CF534"/>
  <c r="CF538"/>
  <c r="CF542"/>
  <c r="CF546"/>
  <c r="CF550"/>
  <c r="CF554"/>
  <c r="CF558"/>
  <c r="CF562"/>
  <c r="CF566"/>
  <c r="CF570"/>
  <c r="CF574"/>
  <c r="CF578"/>
  <c r="CF582"/>
  <c r="CF586"/>
  <c r="CF590"/>
  <c r="CF594"/>
  <c r="CF598"/>
  <c r="CF602"/>
  <c r="CF606"/>
  <c r="CF610"/>
  <c r="CF614"/>
  <c r="CF618"/>
  <c r="CF622"/>
  <c r="CF626"/>
  <c r="CF630"/>
  <c r="CF634"/>
  <c r="CF638"/>
  <c r="CF642"/>
  <c r="CF646"/>
  <c r="CF650"/>
  <c r="CF654"/>
  <c r="CF658"/>
  <c r="CF662"/>
  <c r="CF666"/>
  <c r="CF670"/>
  <c r="CF674"/>
  <c r="CF678"/>
  <c r="CF682"/>
  <c r="CF686"/>
  <c r="CF690"/>
  <c r="CF694"/>
  <c r="CF698"/>
  <c r="CF702"/>
  <c r="CF706"/>
  <c r="CF710"/>
  <c r="CF714"/>
  <c r="CF718"/>
  <c r="CF722"/>
  <c r="CF726"/>
  <c r="CF730"/>
  <c r="CF734"/>
  <c r="CF738"/>
  <c r="CF742"/>
  <c r="CF746"/>
  <c r="CF750"/>
  <c r="CF754"/>
  <c r="CF758"/>
  <c r="CF762"/>
  <c r="CF766"/>
  <c r="CF770"/>
  <c r="CF774"/>
  <c r="CF778"/>
  <c r="CF782"/>
  <c r="CF786"/>
  <c r="CF790"/>
  <c r="CF794"/>
  <c r="CF798"/>
  <c r="CF802"/>
  <c r="CF806"/>
  <c r="CF810"/>
  <c r="CF814"/>
  <c r="CF818"/>
  <c r="CF822"/>
  <c r="CF826"/>
  <c r="CF830"/>
  <c r="CF834"/>
  <c r="CF838"/>
  <c r="CF842"/>
  <c r="CF846"/>
  <c r="CF850"/>
  <c r="CF854"/>
  <c r="CF858"/>
  <c r="CF862"/>
  <c r="CF866"/>
  <c r="CF870"/>
  <c r="CF874"/>
  <c r="CF878"/>
  <c r="CF882"/>
  <c r="CF886"/>
  <c r="CF890"/>
  <c r="CF894"/>
  <c r="CF898"/>
  <c r="CF902"/>
  <c r="CF906"/>
  <c r="CF910"/>
  <c r="CF914"/>
  <c r="CF918"/>
  <c r="CF922"/>
  <c r="CF926"/>
  <c r="CF930"/>
  <c r="CF934"/>
  <c r="CF938"/>
  <c r="CF942"/>
  <c r="CF946"/>
  <c r="CF950"/>
  <c r="CF954"/>
  <c r="CF958"/>
  <c r="CF9"/>
  <c r="CF13"/>
  <c r="CF17"/>
  <c r="CF21"/>
  <c r="CF25"/>
  <c r="CF29"/>
  <c r="CF33"/>
  <c r="CF37"/>
  <c r="CF41"/>
  <c r="CF45"/>
  <c r="CF49"/>
  <c r="CF53"/>
  <c r="CF57"/>
  <c r="CF61"/>
  <c r="CF65"/>
  <c r="CF69"/>
  <c r="CF73"/>
  <c r="CF77"/>
  <c r="CF81"/>
  <c r="CF85"/>
  <c r="CF89"/>
  <c r="CF93"/>
  <c r="CF97"/>
  <c r="CF101"/>
  <c r="CF105"/>
  <c r="CF109"/>
  <c r="CF113"/>
  <c r="CF117"/>
  <c r="CF121"/>
  <c r="CF125"/>
  <c r="CF129"/>
  <c r="CF133"/>
  <c r="CF137"/>
  <c r="CF141"/>
  <c r="CF145"/>
  <c r="CF149"/>
  <c r="CF153"/>
  <c r="CF157"/>
  <c r="CF161"/>
  <c r="CF165"/>
  <c r="CF169"/>
  <c r="CF173"/>
  <c r="CF177"/>
  <c r="CF181"/>
  <c r="CF185"/>
  <c r="CF189"/>
  <c r="CF193"/>
  <c r="CF197"/>
  <c r="CF201"/>
  <c r="CF205"/>
  <c r="CF209"/>
  <c r="CF213"/>
  <c r="CF217"/>
  <c r="CF221"/>
  <c r="CF225"/>
  <c r="CF229"/>
  <c r="CF233"/>
  <c r="CF237"/>
  <c r="CF241"/>
  <c r="CF245"/>
  <c r="CF249"/>
  <c r="CF253"/>
  <c r="CF257"/>
  <c r="CF261"/>
  <c r="CF265"/>
  <c r="CF269"/>
  <c r="CF273"/>
  <c r="CF277"/>
  <c r="CF281"/>
  <c r="CF285"/>
  <c r="CF289"/>
  <c r="CF293"/>
  <c r="CF297"/>
  <c r="CF301"/>
  <c r="CF305"/>
  <c r="CF309"/>
  <c r="CF313"/>
  <c r="CF317"/>
  <c r="CF321"/>
  <c r="CF325"/>
  <c r="CF329"/>
  <c r="CF333"/>
  <c r="CF337"/>
  <c r="CF341"/>
  <c r="CF345"/>
  <c r="CF349"/>
  <c r="CF353"/>
  <c r="CF357"/>
  <c r="CF361"/>
  <c r="CF365"/>
  <c r="CF369"/>
  <c r="CF373"/>
  <c r="CF377"/>
  <c r="CF381"/>
  <c r="CF385"/>
  <c r="CF389"/>
  <c r="CF393"/>
  <c r="CF397"/>
  <c r="CF401"/>
  <c r="CF405"/>
  <c r="CF409"/>
  <c r="CF413"/>
  <c r="CF417"/>
  <c r="CF421"/>
  <c r="CF425"/>
  <c r="CF429"/>
  <c r="CF433"/>
  <c r="CF437"/>
  <c r="CF441"/>
  <c r="CF445"/>
  <c r="CF449"/>
  <c r="CF453"/>
  <c r="CF457"/>
  <c r="CF461"/>
  <c r="CF465"/>
  <c r="CF469"/>
  <c r="CF473"/>
  <c r="CF477"/>
  <c r="CF481"/>
  <c r="CF485"/>
  <c r="CF489"/>
  <c r="CF493"/>
  <c r="CF497"/>
  <c r="CF501"/>
  <c r="CF505"/>
  <c r="CF509"/>
  <c r="CF513"/>
  <c r="CF517"/>
  <c r="CF521"/>
  <c r="CF525"/>
  <c r="CF529"/>
  <c r="CF533"/>
  <c r="CF537"/>
  <c r="CF541"/>
  <c r="CF545"/>
  <c r="CF549"/>
  <c r="CF553"/>
  <c r="CF557"/>
  <c r="CF561"/>
  <c r="CF565"/>
  <c r="CF569"/>
  <c r="CF573"/>
  <c r="CF577"/>
  <c r="CF581"/>
  <c r="CF585"/>
  <c r="CF589"/>
  <c r="CF593"/>
  <c r="CF597"/>
  <c r="CF601"/>
  <c r="CF605"/>
  <c r="CF609"/>
  <c r="CF613"/>
  <c r="CF617"/>
  <c r="CF621"/>
  <c r="CF625"/>
  <c r="CF629"/>
  <c r="CF633"/>
  <c r="CF637"/>
  <c r="CF641"/>
  <c r="CF645"/>
  <c r="CF649"/>
  <c r="CF653"/>
  <c r="CF657"/>
  <c r="CF661"/>
  <c r="CF665"/>
  <c r="CF669"/>
  <c r="CF673"/>
  <c r="CF677"/>
  <c r="CF681"/>
  <c r="CF685"/>
  <c r="CF689"/>
  <c r="CF693"/>
  <c r="CF697"/>
  <c r="CF701"/>
  <c r="CF705"/>
  <c r="CF709"/>
  <c r="CF713"/>
  <c r="CF717"/>
  <c r="CF721"/>
  <c r="CF725"/>
  <c r="CF729"/>
  <c r="CF733"/>
  <c r="CF737"/>
  <c r="CF741"/>
  <c r="CF745"/>
  <c r="CF749"/>
  <c r="CF753"/>
  <c r="CF757"/>
  <c r="CF761"/>
  <c r="CF765"/>
  <c r="CF769"/>
  <c r="CF773"/>
  <c r="CF777"/>
  <c r="CF781"/>
  <c r="CF785"/>
  <c r="CF789"/>
  <c r="CF793"/>
  <c r="CF797"/>
  <c r="CF801"/>
  <c r="CF805"/>
  <c r="CF809"/>
  <c r="CF813"/>
  <c r="CF817"/>
  <c r="CF821"/>
  <c r="CF825"/>
  <c r="CF829"/>
  <c r="CF833"/>
  <c r="CF837"/>
  <c r="CF841"/>
  <c r="CF845"/>
  <c r="CF849"/>
  <c r="CF853"/>
  <c r="CF857"/>
  <c r="CF861"/>
  <c r="CF865"/>
  <c r="CF869"/>
  <c r="CF873"/>
  <c r="CF877"/>
  <c r="CF881"/>
  <c r="CF885"/>
  <c r="CF889"/>
  <c r="CF893"/>
  <c r="CF897"/>
  <c r="CF901"/>
  <c r="CF905"/>
  <c r="CF909"/>
  <c r="CF913"/>
  <c r="CF917"/>
  <c r="CF921"/>
  <c r="CF925"/>
  <c r="CF929"/>
  <c r="CF933"/>
  <c r="CF937"/>
  <c r="CF941"/>
  <c r="CF945"/>
  <c r="CF949"/>
  <c r="CF953"/>
  <c r="CF957"/>
  <c r="M12"/>
  <c r="M16"/>
  <c r="M20"/>
  <c r="M24"/>
  <c r="M28"/>
  <c r="M32"/>
  <c r="M36"/>
  <c r="M40"/>
  <c r="M44"/>
  <c r="M48"/>
  <c r="M52"/>
  <c r="M56"/>
  <c r="M60"/>
  <c r="M64"/>
  <c r="M68"/>
  <c r="M72"/>
  <c r="M76"/>
  <c r="M80"/>
  <c r="M84"/>
  <c r="M88"/>
  <c r="M92"/>
  <c r="M96"/>
  <c r="M100"/>
  <c r="M104"/>
  <c r="M108"/>
  <c r="M112"/>
  <c r="M116"/>
  <c r="M120"/>
  <c r="M124"/>
  <c r="M128"/>
  <c r="M132"/>
  <c r="M136"/>
  <c r="M140"/>
  <c r="M144"/>
  <c r="M148"/>
  <c r="M152"/>
  <c r="M156"/>
  <c r="M160"/>
  <c r="M164"/>
  <c r="M168"/>
  <c r="M172"/>
  <c r="M176"/>
  <c r="M180"/>
  <c r="M184"/>
  <c r="M188"/>
  <c r="M192"/>
  <c r="M196"/>
  <c r="M200"/>
  <c r="M204"/>
  <c r="M208"/>
  <c r="M212"/>
  <c r="M216"/>
  <c r="M220"/>
  <c r="M224"/>
  <c r="M228"/>
  <c r="M232"/>
  <c r="M236"/>
  <c r="M240"/>
  <c r="M244"/>
  <c r="M248"/>
  <c r="M252"/>
  <c r="M256"/>
  <c r="M260"/>
  <c r="M264"/>
  <c r="M268"/>
  <c r="M272"/>
  <c r="M276"/>
  <c r="M280"/>
  <c r="M284"/>
  <c r="M288"/>
  <c r="M292"/>
  <c r="M296"/>
  <c r="M300"/>
  <c r="M304"/>
  <c r="M308"/>
  <c r="M312"/>
  <c r="M316"/>
  <c r="M320"/>
  <c r="M324"/>
  <c r="M328"/>
  <c r="M332"/>
  <c r="M336"/>
  <c r="M340"/>
  <c r="M344"/>
  <c r="M348"/>
  <c r="M352"/>
  <c r="M356"/>
  <c r="L9"/>
  <c r="L13"/>
  <c r="L17"/>
  <c r="L21"/>
  <c r="L25"/>
  <c r="L29"/>
  <c r="L33"/>
  <c r="L37"/>
  <c r="L41"/>
  <c r="L45"/>
  <c r="L49"/>
  <c r="L53"/>
  <c r="L57"/>
  <c r="L61"/>
  <c r="L65"/>
  <c r="L69"/>
  <c r="L73"/>
  <c r="L77"/>
  <c r="L81"/>
  <c r="L85"/>
  <c r="L89"/>
  <c r="L93"/>
  <c r="L97"/>
  <c r="L101"/>
  <c r="L105"/>
  <c r="L109"/>
  <c r="L113"/>
  <c r="L117"/>
  <c r="L121"/>
  <c r="L125"/>
  <c r="L129"/>
  <c r="L133"/>
  <c r="L137"/>
  <c r="L141"/>
  <c r="L145"/>
  <c r="L149"/>
  <c r="L153"/>
  <c r="L157"/>
  <c r="L161"/>
  <c r="L165"/>
  <c r="L169"/>
  <c r="L173"/>
  <c r="L177"/>
  <c r="L181"/>
  <c r="L185"/>
  <c r="L189"/>
  <c r="L193"/>
  <c r="L197"/>
  <c r="L201"/>
  <c r="L205"/>
  <c r="L209"/>
  <c r="L213"/>
  <c r="L217"/>
  <c r="L221"/>
  <c r="L225"/>
  <c r="L229"/>
  <c r="L233"/>
  <c r="L237"/>
  <c r="L241"/>
  <c r="L245"/>
  <c r="L249"/>
  <c r="L253"/>
  <c r="L257"/>
  <c r="L261"/>
  <c r="L265"/>
  <c r="L269"/>
  <c r="L273"/>
  <c r="L277"/>
  <c r="L281"/>
  <c r="L285"/>
  <c r="L289"/>
  <c r="L293"/>
  <c r="L297"/>
  <c r="L301"/>
  <c r="L305"/>
  <c r="L309"/>
  <c r="L313"/>
  <c r="L317"/>
  <c r="L321"/>
  <c r="L325"/>
  <c r="L329"/>
  <c r="L333"/>
  <c r="L337"/>
  <c r="L341"/>
  <c r="L345"/>
  <c r="L349"/>
  <c r="L353"/>
  <c r="L357"/>
  <c r="K10"/>
  <c r="K14"/>
  <c r="K18"/>
  <c r="K22"/>
  <c r="K26"/>
  <c r="K30"/>
  <c r="K34"/>
  <c r="K38"/>
  <c r="K42"/>
  <c r="K46"/>
  <c r="K50"/>
  <c r="K54"/>
  <c r="K58"/>
  <c r="K62"/>
  <c r="K66"/>
  <c r="K70"/>
  <c r="K74"/>
  <c r="K78"/>
  <c r="K82"/>
  <c r="K86"/>
  <c r="K90"/>
  <c r="K94"/>
  <c r="K98"/>
  <c r="K102"/>
  <c r="K106"/>
  <c r="K110"/>
  <c r="K114"/>
  <c r="K118"/>
  <c r="K122"/>
  <c r="K126"/>
  <c r="K130"/>
  <c r="K134"/>
  <c r="K138"/>
  <c r="K142"/>
  <c r="K146"/>
  <c r="K150"/>
  <c r="K154"/>
  <c r="K158"/>
  <c r="K162"/>
  <c r="K166"/>
  <c r="K170"/>
  <c r="K174"/>
  <c r="K178"/>
  <c r="K182"/>
  <c r="K186"/>
  <c r="K190"/>
  <c r="K194"/>
  <c r="K198"/>
  <c r="K202"/>
  <c r="K206"/>
  <c r="K210"/>
  <c r="K214"/>
  <c r="K218"/>
  <c r="K222"/>
  <c r="K226"/>
  <c r="K230"/>
  <c r="K234"/>
  <c r="K238"/>
  <c r="K242"/>
  <c r="K246"/>
  <c r="K250"/>
  <c r="K254"/>
  <c r="K258"/>
  <c r="K262"/>
  <c r="K266"/>
  <c r="K270"/>
  <c r="K274"/>
  <c r="K278"/>
  <c r="K282"/>
  <c r="K286"/>
  <c r="K290"/>
  <c r="K294"/>
  <c r="K298"/>
  <c r="K302"/>
  <c r="K306"/>
  <c r="K310"/>
  <c r="K314"/>
  <c r="K318"/>
  <c r="K322"/>
  <c r="K326"/>
  <c r="K330"/>
  <c r="M11"/>
  <c r="M15"/>
  <c r="M19"/>
  <c r="M23"/>
  <c r="M27"/>
  <c r="M31"/>
  <c r="M35"/>
  <c r="M39"/>
  <c r="M43"/>
  <c r="M47"/>
  <c r="M51"/>
  <c r="M55"/>
  <c r="M59"/>
  <c r="M63"/>
  <c r="M67"/>
  <c r="M71"/>
  <c r="M75"/>
  <c r="M79"/>
  <c r="M83"/>
  <c r="M87"/>
  <c r="M91"/>
  <c r="M95"/>
  <c r="M99"/>
  <c r="M103"/>
  <c r="M107"/>
  <c r="M111"/>
  <c r="M115"/>
  <c r="M119"/>
  <c r="M123"/>
  <c r="M127"/>
  <c r="M131"/>
  <c r="M135"/>
  <c r="M139"/>
  <c r="M143"/>
  <c r="M147"/>
  <c r="M151"/>
  <c r="M155"/>
  <c r="M159"/>
  <c r="M163"/>
  <c r="M167"/>
  <c r="M171"/>
  <c r="M175"/>
  <c r="M179"/>
  <c r="M183"/>
  <c r="M187"/>
  <c r="M191"/>
  <c r="M195"/>
  <c r="M199"/>
  <c r="M203"/>
  <c r="M207"/>
  <c r="M211"/>
  <c r="M215"/>
  <c r="M219"/>
  <c r="M223"/>
  <c r="M227"/>
  <c r="M231"/>
  <c r="M235"/>
  <c r="M239"/>
  <c r="M243"/>
  <c r="M247"/>
  <c r="M251"/>
  <c r="M255"/>
  <c r="M259"/>
  <c r="M263"/>
  <c r="M267"/>
  <c r="M271"/>
  <c r="M275"/>
  <c r="M279"/>
  <c r="M283"/>
  <c r="M287"/>
  <c r="M291"/>
  <c r="M295"/>
  <c r="M299"/>
  <c r="M303"/>
  <c r="M307"/>
  <c r="M311"/>
  <c r="M315"/>
  <c r="M319"/>
  <c r="M323"/>
  <c r="M327"/>
  <c r="M331"/>
  <c r="M335"/>
  <c r="M339"/>
  <c r="M343"/>
  <c r="M347"/>
  <c r="M351"/>
  <c r="M355"/>
  <c r="K8"/>
  <c r="L12"/>
  <c r="L16"/>
  <c r="L20"/>
  <c r="L24"/>
  <c r="L28"/>
  <c r="L32"/>
  <c r="L36"/>
  <c r="L40"/>
  <c r="L44"/>
  <c r="L48"/>
  <c r="L52"/>
  <c r="L56"/>
  <c r="L60"/>
  <c r="L64"/>
  <c r="L68"/>
  <c r="L72"/>
  <c r="L76"/>
  <c r="L80"/>
  <c r="L84"/>
  <c r="L88"/>
  <c r="L92"/>
  <c r="L96"/>
  <c r="L100"/>
  <c r="L104"/>
  <c r="L108"/>
  <c r="L112"/>
  <c r="L116"/>
  <c r="L120"/>
  <c r="L124"/>
  <c r="L128"/>
  <c r="L132"/>
  <c r="L136"/>
  <c r="L140"/>
  <c r="L144"/>
  <c r="L148"/>
  <c r="L152"/>
  <c r="L156"/>
  <c r="L160"/>
  <c r="L164"/>
  <c r="L168"/>
  <c r="L172"/>
  <c r="L176"/>
  <c r="L180"/>
  <c r="L184"/>
  <c r="L188"/>
  <c r="L192"/>
  <c r="L196"/>
  <c r="L200"/>
  <c r="L204"/>
  <c r="L208"/>
  <c r="L212"/>
  <c r="L216"/>
  <c r="L220"/>
  <c r="L224"/>
  <c r="L228"/>
  <c r="L232"/>
  <c r="L236"/>
  <c r="L240"/>
  <c r="L244"/>
  <c r="L248"/>
  <c r="L252"/>
  <c r="L256"/>
  <c r="L260"/>
  <c r="L264"/>
  <c r="L268"/>
  <c r="L272"/>
  <c r="L276"/>
  <c r="L280"/>
  <c r="L284"/>
  <c r="L288"/>
  <c r="L292"/>
  <c r="L296"/>
  <c r="L300"/>
  <c r="L304"/>
  <c r="L308"/>
  <c r="L312"/>
  <c r="L316"/>
  <c r="L320"/>
  <c r="L324"/>
  <c r="L328"/>
  <c r="L332"/>
  <c r="L336"/>
  <c r="L340"/>
  <c r="L344"/>
  <c r="L348"/>
  <c r="L352"/>
  <c r="L356"/>
  <c r="K9"/>
  <c r="K13"/>
  <c r="K17"/>
  <c r="K21"/>
  <c r="K25"/>
  <c r="K29"/>
  <c r="K33"/>
  <c r="K37"/>
  <c r="K41"/>
  <c r="K45"/>
  <c r="K49"/>
  <c r="K53"/>
  <c r="K57"/>
  <c r="K61"/>
  <c r="K65"/>
  <c r="K69"/>
  <c r="K73"/>
  <c r="K77"/>
  <c r="K81"/>
  <c r="K85"/>
  <c r="K89"/>
  <c r="K93"/>
  <c r="K97"/>
  <c r="K101"/>
  <c r="K105"/>
  <c r="K109"/>
  <c r="K113"/>
  <c r="K117"/>
  <c r="K121"/>
  <c r="K125"/>
  <c r="K129"/>
  <c r="K133"/>
  <c r="K137"/>
  <c r="K141"/>
  <c r="K145"/>
  <c r="K149"/>
  <c r="K153"/>
  <c r="K157"/>
  <c r="K161"/>
  <c r="K165"/>
  <c r="K169"/>
  <c r="K173"/>
  <c r="K177"/>
  <c r="K181"/>
  <c r="K185"/>
  <c r="K189"/>
  <c r="K193"/>
  <c r="K197"/>
  <c r="K201"/>
  <c r="K205"/>
  <c r="K209"/>
  <c r="K213"/>
  <c r="K217"/>
  <c r="K221"/>
  <c r="K225"/>
  <c r="K229"/>
  <c r="K233"/>
  <c r="K237"/>
  <c r="K241"/>
  <c r="K245"/>
  <c r="K249"/>
  <c r="K253"/>
  <c r="K257"/>
  <c r="K261"/>
  <c r="K265"/>
  <c r="K269"/>
  <c r="K273"/>
  <c r="K277"/>
  <c r="K281"/>
  <c r="K285"/>
  <c r="K289"/>
  <c r="K293"/>
  <c r="K297"/>
  <c r="K301"/>
  <c r="K305"/>
  <c r="K309"/>
  <c r="K313"/>
  <c r="K317"/>
  <c r="K321"/>
  <c r="K325"/>
  <c r="K329"/>
  <c r="M10"/>
  <c r="M14"/>
  <c r="M18"/>
  <c r="M22"/>
  <c r="M26"/>
  <c r="M30"/>
  <c r="M34"/>
  <c r="M38"/>
  <c r="M42"/>
  <c r="M46"/>
  <c r="M50"/>
  <c r="M54"/>
  <c r="M58"/>
  <c r="M62"/>
  <c r="M66"/>
  <c r="M70"/>
  <c r="M74"/>
  <c r="M78"/>
  <c r="M82"/>
  <c r="M86"/>
  <c r="M90"/>
  <c r="M94"/>
  <c r="M98"/>
  <c r="M102"/>
  <c r="M106"/>
  <c r="M110"/>
  <c r="M114"/>
  <c r="M118"/>
  <c r="M122"/>
  <c r="M126"/>
  <c r="M130"/>
  <c r="M134"/>
  <c r="M138"/>
  <c r="M142"/>
  <c r="M146"/>
  <c r="M150"/>
  <c r="M154"/>
  <c r="M158"/>
  <c r="M162"/>
  <c r="M166"/>
  <c r="M170"/>
  <c r="M174"/>
  <c r="M178"/>
  <c r="M182"/>
  <c r="M186"/>
  <c r="M190"/>
  <c r="M194"/>
  <c r="M198"/>
  <c r="M202"/>
  <c r="M206"/>
  <c r="M210"/>
  <c r="M214"/>
  <c r="M218"/>
  <c r="M222"/>
  <c r="M226"/>
  <c r="M230"/>
  <c r="M234"/>
  <c r="M238"/>
  <c r="M242"/>
  <c r="M246"/>
  <c r="M250"/>
  <c r="M254"/>
  <c r="M258"/>
  <c r="M262"/>
  <c r="M266"/>
  <c r="M270"/>
  <c r="M274"/>
  <c r="M278"/>
  <c r="M282"/>
  <c r="M286"/>
  <c r="M290"/>
  <c r="M294"/>
  <c r="M298"/>
  <c r="M302"/>
  <c r="M306"/>
  <c r="M310"/>
  <c r="M314"/>
  <c r="M318"/>
  <c r="M322"/>
  <c r="M326"/>
  <c r="M330"/>
  <c r="M334"/>
  <c r="M338"/>
  <c r="M342"/>
  <c r="M346"/>
  <c r="M350"/>
  <c r="M354"/>
  <c r="M358"/>
  <c r="L11"/>
  <c r="L15"/>
  <c r="L19"/>
  <c r="L23"/>
  <c r="L27"/>
  <c r="L31"/>
  <c r="L35"/>
  <c r="L39"/>
  <c r="L43"/>
  <c r="L47"/>
  <c r="L51"/>
  <c r="L55"/>
  <c r="L59"/>
  <c r="L63"/>
  <c r="L67"/>
  <c r="L71"/>
  <c r="L75"/>
  <c r="L79"/>
  <c r="L83"/>
  <c r="L87"/>
  <c r="L91"/>
  <c r="L95"/>
  <c r="L99"/>
  <c r="L103"/>
  <c r="L107"/>
  <c r="L111"/>
  <c r="L115"/>
  <c r="L119"/>
  <c r="L123"/>
  <c r="L127"/>
  <c r="L131"/>
  <c r="L135"/>
  <c r="L139"/>
  <c r="L143"/>
  <c r="L147"/>
  <c r="L151"/>
  <c r="L155"/>
  <c r="L159"/>
  <c r="L163"/>
  <c r="L167"/>
  <c r="L171"/>
  <c r="L175"/>
  <c r="L179"/>
  <c r="L183"/>
  <c r="L187"/>
  <c r="L191"/>
  <c r="L195"/>
  <c r="L199"/>
  <c r="L203"/>
  <c r="L207"/>
  <c r="L211"/>
  <c r="L215"/>
  <c r="L219"/>
  <c r="L223"/>
  <c r="L227"/>
  <c r="L231"/>
  <c r="L235"/>
  <c r="L239"/>
  <c r="L243"/>
  <c r="L247"/>
  <c r="L251"/>
  <c r="L255"/>
  <c r="L259"/>
  <c r="L263"/>
  <c r="L267"/>
  <c r="L271"/>
  <c r="L275"/>
  <c r="L279"/>
  <c r="L283"/>
  <c r="L287"/>
  <c r="L291"/>
  <c r="L295"/>
  <c r="L299"/>
  <c r="L303"/>
  <c r="L307"/>
  <c r="L311"/>
  <c r="L315"/>
  <c r="L319"/>
  <c r="L323"/>
  <c r="L327"/>
  <c r="L331"/>
  <c r="L335"/>
  <c r="L339"/>
  <c r="L343"/>
  <c r="L347"/>
  <c r="L351"/>
  <c r="L355"/>
  <c r="L8"/>
  <c r="K12"/>
  <c r="K16"/>
  <c r="K20"/>
  <c r="K24"/>
  <c r="K28"/>
  <c r="K32"/>
  <c r="K36"/>
  <c r="K40"/>
  <c r="K44"/>
  <c r="K48"/>
  <c r="K52"/>
  <c r="K56"/>
  <c r="K60"/>
  <c r="K64"/>
  <c r="K68"/>
  <c r="K72"/>
  <c r="K76"/>
  <c r="K80"/>
  <c r="K84"/>
  <c r="K88"/>
  <c r="K92"/>
  <c r="K96"/>
  <c r="K100"/>
  <c r="K104"/>
  <c r="K108"/>
  <c r="K112"/>
  <c r="K116"/>
  <c r="K120"/>
  <c r="K124"/>
  <c r="K128"/>
  <c r="K132"/>
  <c r="K136"/>
  <c r="K140"/>
  <c r="K144"/>
  <c r="K148"/>
  <c r="K152"/>
  <c r="K156"/>
  <c r="K160"/>
  <c r="K164"/>
  <c r="K168"/>
  <c r="K172"/>
  <c r="K176"/>
  <c r="K180"/>
  <c r="K184"/>
  <c r="K188"/>
  <c r="K192"/>
  <c r="K196"/>
  <c r="K200"/>
  <c r="K204"/>
  <c r="K208"/>
  <c r="K212"/>
  <c r="K216"/>
  <c r="K220"/>
  <c r="K224"/>
  <c r="K228"/>
  <c r="K232"/>
  <c r="K236"/>
  <c r="K240"/>
  <c r="K244"/>
  <c r="K248"/>
  <c r="K252"/>
  <c r="K256"/>
  <c r="K260"/>
  <c r="K264"/>
  <c r="K268"/>
  <c r="K272"/>
  <c r="K276"/>
  <c r="K280"/>
  <c r="K284"/>
  <c r="K288"/>
  <c r="K292"/>
  <c r="K296"/>
  <c r="K300"/>
  <c r="K304"/>
  <c r="K308"/>
  <c r="K312"/>
  <c r="K316"/>
  <c r="K320"/>
  <c r="K324"/>
  <c r="K328"/>
  <c r="M9"/>
  <c r="M13"/>
  <c r="M17"/>
  <c r="M21"/>
  <c r="M25"/>
  <c r="M29"/>
  <c r="M33"/>
  <c r="M37"/>
  <c r="M41"/>
  <c r="M45"/>
  <c r="M49"/>
  <c r="M53"/>
  <c r="M57"/>
  <c r="M61"/>
  <c r="M65"/>
  <c r="M69"/>
  <c r="M73"/>
  <c r="M77"/>
  <c r="M81"/>
  <c r="M85"/>
  <c r="M89"/>
  <c r="M93"/>
  <c r="M97"/>
  <c r="M101"/>
  <c r="M105"/>
  <c r="M109"/>
  <c r="M113"/>
  <c r="M117"/>
  <c r="M121"/>
  <c r="M125"/>
  <c r="M129"/>
  <c r="M133"/>
  <c r="M137"/>
  <c r="M141"/>
  <c r="M145"/>
  <c r="M149"/>
  <c r="M153"/>
  <c r="M157"/>
  <c r="M161"/>
  <c r="M165"/>
  <c r="M169"/>
  <c r="M173"/>
  <c r="M177"/>
  <c r="M181"/>
  <c r="M185"/>
  <c r="M189"/>
  <c r="M193"/>
  <c r="M197"/>
  <c r="M201"/>
  <c r="M205"/>
  <c r="M209"/>
  <c r="M213"/>
  <c r="M217"/>
  <c r="M221"/>
  <c r="M225"/>
  <c r="M229"/>
  <c r="M233"/>
  <c r="M237"/>
  <c r="M241"/>
  <c r="M245"/>
  <c r="M249"/>
  <c r="M253"/>
  <c r="M257"/>
  <c r="M261"/>
  <c r="M265"/>
  <c r="M269"/>
  <c r="M273"/>
  <c r="M277"/>
  <c r="M281"/>
  <c r="M285"/>
  <c r="M289"/>
  <c r="M293"/>
  <c r="M297"/>
  <c r="M301"/>
  <c r="M305"/>
  <c r="M309"/>
  <c r="M313"/>
  <c r="M317"/>
  <c r="M321"/>
  <c r="M325"/>
  <c r="M329"/>
  <c r="M333"/>
  <c r="M337"/>
  <c r="M341"/>
  <c r="M345"/>
  <c r="M349"/>
  <c r="M353"/>
  <c r="M357"/>
  <c r="L10"/>
  <c r="L14"/>
  <c r="L18"/>
  <c r="L22"/>
  <c r="L26"/>
  <c r="L30"/>
  <c r="L34"/>
  <c r="L38"/>
  <c r="L42"/>
  <c r="L46"/>
  <c r="L50"/>
  <c r="L54"/>
  <c r="L58"/>
  <c r="L62"/>
  <c r="L66"/>
  <c r="L70"/>
  <c r="L74"/>
  <c r="L78"/>
  <c r="L82"/>
  <c r="L86"/>
  <c r="L90"/>
  <c r="L94"/>
  <c r="L98"/>
  <c r="L102"/>
  <c r="L106"/>
  <c r="L110"/>
  <c r="L114"/>
  <c r="L118"/>
  <c r="L122"/>
  <c r="L126"/>
  <c r="L130"/>
  <c r="L134"/>
  <c r="L138"/>
  <c r="L142"/>
  <c r="L146"/>
  <c r="L150"/>
  <c r="L154"/>
  <c r="L158"/>
  <c r="L162"/>
  <c r="L166"/>
  <c r="L170"/>
  <c r="L174"/>
  <c r="L178"/>
  <c r="L182"/>
  <c r="L186"/>
  <c r="L190"/>
  <c r="L194"/>
  <c r="L198"/>
  <c r="L202"/>
  <c r="L206"/>
  <c r="L210"/>
  <c r="L214"/>
  <c r="L218"/>
  <c r="L222"/>
  <c r="L226"/>
  <c r="L230"/>
  <c r="L234"/>
  <c r="L238"/>
  <c r="L242"/>
  <c r="L246"/>
  <c r="L250"/>
  <c r="L254"/>
  <c r="L258"/>
  <c r="L262"/>
  <c r="L266"/>
  <c r="L270"/>
  <c r="L274"/>
  <c r="L278"/>
  <c r="L282"/>
  <c r="L286"/>
  <c r="L290"/>
  <c r="L294"/>
  <c r="L298"/>
  <c r="L302"/>
  <c r="L306"/>
  <c r="L310"/>
  <c r="L314"/>
  <c r="L318"/>
  <c r="L322"/>
  <c r="L326"/>
  <c r="L330"/>
  <c r="L334"/>
  <c r="L338"/>
  <c r="L342"/>
  <c r="L346"/>
  <c r="L350"/>
  <c r="L354"/>
  <c r="L358"/>
  <c r="K11"/>
  <c r="K15"/>
  <c r="K19"/>
  <c r="K23"/>
  <c r="K27"/>
  <c r="K31"/>
  <c r="K35"/>
  <c r="K39"/>
  <c r="K43"/>
  <c r="K47"/>
  <c r="K51"/>
  <c r="K55"/>
  <c r="K59"/>
  <c r="K63"/>
  <c r="K67"/>
  <c r="K71"/>
  <c r="K75"/>
  <c r="K79"/>
  <c r="K83"/>
  <c r="K87"/>
  <c r="K91"/>
  <c r="K95"/>
  <c r="K99"/>
  <c r="K103"/>
  <c r="K107"/>
  <c r="K111"/>
  <c r="K115"/>
  <c r="K119"/>
  <c r="K123"/>
  <c r="K127"/>
  <c r="K131"/>
  <c r="K135"/>
  <c r="K139"/>
  <c r="K143"/>
  <c r="K147"/>
  <c r="K151"/>
  <c r="K155"/>
  <c r="K159"/>
  <c r="K163"/>
  <c r="K167"/>
  <c r="K171"/>
  <c r="K175"/>
  <c r="K179"/>
  <c r="K183"/>
  <c r="K187"/>
  <c r="K191"/>
  <c r="K195"/>
  <c r="K199"/>
  <c r="K203"/>
  <c r="K207"/>
  <c r="K211"/>
  <c r="K215"/>
  <c r="K219"/>
  <c r="K223"/>
  <c r="K227"/>
  <c r="K231"/>
  <c r="K235"/>
  <c r="K239"/>
  <c r="K243"/>
  <c r="K247"/>
  <c r="K251"/>
  <c r="K255"/>
  <c r="K259"/>
  <c r="K263"/>
  <c r="K267"/>
  <c r="K271"/>
  <c r="K275"/>
  <c r="K279"/>
  <c r="K283"/>
  <c r="K287"/>
  <c r="K291"/>
  <c r="K295"/>
  <c r="K299"/>
  <c r="K303"/>
  <c r="K307"/>
  <c r="K311"/>
  <c r="K315"/>
  <c r="K319"/>
  <c r="K323"/>
  <c r="K327"/>
  <c r="K334"/>
  <c r="K338"/>
  <c r="K342"/>
  <c r="K346"/>
  <c r="K350"/>
  <c r="K354"/>
  <c r="K358"/>
  <c r="J12"/>
  <c r="J16"/>
  <c r="J20"/>
  <c r="J24"/>
  <c r="J28"/>
  <c r="J32"/>
  <c r="J36"/>
  <c r="J40"/>
  <c r="J44"/>
  <c r="J48"/>
  <c r="J52"/>
  <c r="J56"/>
  <c r="J60"/>
  <c r="J64"/>
  <c r="J68"/>
  <c r="J72"/>
  <c r="J76"/>
  <c r="J80"/>
  <c r="J84"/>
  <c r="J88"/>
  <c r="J92"/>
  <c r="J96"/>
  <c r="J100"/>
  <c r="J104"/>
  <c r="J108"/>
  <c r="J112"/>
  <c r="J116"/>
  <c r="J120"/>
  <c r="J124"/>
  <c r="J128"/>
  <c r="J132"/>
  <c r="J136"/>
  <c r="J140"/>
  <c r="J144"/>
  <c r="J148"/>
  <c r="J152"/>
  <c r="J156"/>
  <c r="J160"/>
  <c r="J164"/>
  <c r="J168"/>
  <c r="J172"/>
  <c r="J176"/>
  <c r="J180"/>
  <c r="J184"/>
  <c r="J188"/>
  <c r="J192"/>
  <c r="J196"/>
  <c r="J200"/>
  <c r="J204"/>
  <c r="J208"/>
  <c r="J212"/>
  <c r="J216"/>
  <c r="J220"/>
  <c r="J224"/>
  <c r="J228"/>
  <c r="J232"/>
  <c r="J236"/>
  <c r="J240"/>
  <c r="J244"/>
  <c r="J248"/>
  <c r="J252"/>
  <c r="J256"/>
  <c r="J260"/>
  <c r="J264"/>
  <c r="J268"/>
  <c r="J272"/>
  <c r="J276"/>
  <c r="J280"/>
  <c r="J284"/>
  <c r="J288"/>
  <c r="J292"/>
  <c r="J296"/>
  <c r="J300"/>
  <c r="J304"/>
  <c r="J308"/>
  <c r="J312"/>
  <c r="J316"/>
  <c r="J320"/>
  <c r="J324"/>
  <c r="J328"/>
  <c r="J332"/>
  <c r="J336"/>
  <c r="J340"/>
  <c r="J344"/>
  <c r="J348"/>
  <c r="J352"/>
  <c r="J356"/>
  <c r="G9"/>
  <c r="G13"/>
  <c r="G17"/>
  <c r="G21"/>
  <c r="G25"/>
  <c r="G29"/>
  <c r="G33"/>
  <c r="G37"/>
  <c r="G41"/>
  <c r="G45"/>
  <c r="G49"/>
  <c r="G53"/>
  <c r="G57"/>
  <c r="G61"/>
  <c r="G65"/>
  <c r="G69"/>
  <c r="G73"/>
  <c r="G77"/>
  <c r="G81"/>
  <c r="G85"/>
  <c r="G89"/>
  <c r="G93"/>
  <c r="G97"/>
  <c r="G101"/>
  <c r="G105"/>
  <c r="G109"/>
  <c r="G113"/>
  <c r="G117"/>
  <c r="G121"/>
  <c r="G125"/>
  <c r="G129"/>
  <c r="G133"/>
  <c r="G137"/>
  <c r="G141"/>
  <c r="G145"/>
  <c r="G149"/>
  <c r="G153"/>
  <c r="G157"/>
  <c r="G161"/>
  <c r="G165"/>
  <c r="G169"/>
  <c r="G173"/>
  <c r="G177"/>
  <c r="G181"/>
  <c r="G185"/>
  <c r="G189"/>
  <c r="G193"/>
  <c r="G197"/>
  <c r="G201"/>
  <c r="G205"/>
  <c r="G209"/>
  <c r="G213"/>
  <c r="G217"/>
  <c r="G221"/>
  <c r="G225"/>
  <c r="G229"/>
  <c r="G233"/>
  <c r="G237"/>
  <c r="G241"/>
  <c r="G245"/>
  <c r="G249"/>
  <c r="G253"/>
  <c r="G257"/>
  <c r="G261"/>
  <c r="G265"/>
  <c r="G269"/>
  <c r="G273"/>
  <c r="G277"/>
  <c r="G281"/>
  <c r="G285"/>
  <c r="G289"/>
  <c r="G293"/>
  <c r="G297"/>
  <c r="G301"/>
  <c r="G305"/>
  <c r="G309"/>
  <c r="G313"/>
  <c r="G317"/>
  <c r="G321"/>
  <c r="G325"/>
  <c r="G329"/>
  <c r="G333"/>
  <c r="G337"/>
  <c r="G341"/>
  <c r="G345"/>
  <c r="G349"/>
  <c r="G353"/>
  <c r="G357"/>
  <c r="H10"/>
  <c r="H14"/>
  <c r="H18"/>
  <c r="H22"/>
  <c r="H26"/>
  <c r="H30"/>
  <c r="H34"/>
  <c r="H38"/>
  <c r="H42"/>
  <c r="H46"/>
  <c r="H50"/>
  <c r="H54"/>
  <c r="H58"/>
  <c r="H62"/>
  <c r="H66"/>
  <c r="H70"/>
  <c r="H74"/>
  <c r="H78"/>
  <c r="H82"/>
  <c r="H86"/>
  <c r="H90"/>
  <c r="H94"/>
  <c r="H98"/>
  <c r="H102"/>
  <c r="H106"/>
  <c r="H110"/>
  <c r="H114"/>
  <c r="H118"/>
  <c r="H122"/>
  <c r="H126"/>
  <c r="H130"/>
  <c r="H134"/>
  <c r="H138"/>
  <c r="H142"/>
  <c r="H146"/>
  <c r="H150"/>
  <c r="H154"/>
  <c r="H158"/>
  <c r="H162"/>
  <c r="H166"/>
  <c r="H170"/>
  <c r="H174"/>
  <c r="H178"/>
  <c r="H182"/>
  <c r="H186"/>
  <c r="H190"/>
  <c r="H194"/>
  <c r="H198"/>
  <c r="H202"/>
  <c r="H206"/>
  <c r="H210"/>
  <c r="H214"/>
  <c r="H218"/>
  <c r="H222"/>
  <c r="H226"/>
  <c r="H230"/>
  <c r="H234"/>
  <c r="H238"/>
  <c r="H242"/>
  <c r="H246"/>
  <c r="H250"/>
  <c r="H254"/>
  <c r="H258"/>
  <c r="H262"/>
  <c r="H266"/>
  <c r="H270"/>
  <c r="H274"/>
  <c r="H278"/>
  <c r="H282"/>
  <c r="H286"/>
  <c r="H290"/>
  <c r="H294"/>
  <c r="H298"/>
  <c r="H302"/>
  <c r="H306"/>
  <c r="H310"/>
  <c r="H314"/>
  <c r="H318"/>
  <c r="H322"/>
  <c r="H326"/>
  <c r="H330"/>
  <c r="H334"/>
  <c r="H338"/>
  <c r="H342"/>
  <c r="H346"/>
  <c r="H350"/>
  <c r="H354"/>
  <c r="H358"/>
  <c r="K333"/>
  <c r="K337"/>
  <c r="K341"/>
  <c r="K345"/>
  <c r="K349"/>
  <c r="K353"/>
  <c r="K357"/>
  <c r="J11"/>
  <c r="J15"/>
  <c r="J19"/>
  <c r="J23"/>
  <c r="J27"/>
  <c r="J31"/>
  <c r="J35"/>
  <c r="J39"/>
  <c r="J43"/>
  <c r="J47"/>
  <c r="J51"/>
  <c r="J55"/>
  <c r="J59"/>
  <c r="J63"/>
  <c r="J67"/>
  <c r="J71"/>
  <c r="J75"/>
  <c r="J79"/>
  <c r="J83"/>
  <c r="J87"/>
  <c r="J91"/>
  <c r="J95"/>
  <c r="J99"/>
  <c r="J103"/>
  <c r="J107"/>
  <c r="J111"/>
  <c r="J115"/>
  <c r="J119"/>
  <c r="J123"/>
  <c r="J127"/>
  <c r="J131"/>
  <c r="J135"/>
  <c r="J139"/>
  <c r="J143"/>
  <c r="J147"/>
  <c r="J151"/>
  <c r="J155"/>
  <c r="J159"/>
  <c r="J163"/>
  <c r="J167"/>
  <c r="J171"/>
  <c r="J175"/>
  <c r="J179"/>
  <c r="J183"/>
  <c r="J187"/>
  <c r="J191"/>
  <c r="J195"/>
  <c r="J199"/>
  <c r="J203"/>
  <c r="J207"/>
  <c r="J211"/>
  <c r="J215"/>
  <c r="J219"/>
  <c r="J223"/>
  <c r="J227"/>
  <c r="J231"/>
  <c r="J235"/>
  <c r="J239"/>
  <c r="J243"/>
  <c r="J247"/>
  <c r="J251"/>
  <c r="J255"/>
  <c r="J259"/>
  <c r="J263"/>
  <c r="J267"/>
  <c r="J271"/>
  <c r="J275"/>
  <c r="J279"/>
  <c r="J283"/>
  <c r="J287"/>
  <c r="J291"/>
  <c r="J295"/>
  <c r="J299"/>
  <c r="J303"/>
  <c r="J307"/>
  <c r="J311"/>
  <c r="J315"/>
  <c r="J319"/>
  <c r="J323"/>
  <c r="J327"/>
  <c r="J331"/>
  <c r="J335"/>
  <c r="J339"/>
  <c r="J343"/>
  <c r="J347"/>
  <c r="J351"/>
  <c r="J355"/>
  <c r="J8"/>
  <c r="G12"/>
  <c r="G16"/>
  <c r="G20"/>
  <c r="G24"/>
  <c r="G28"/>
  <c r="G32"/>
  <c r="G36"/>
  <c r="G40"/>
  <c r="G44"/>
  <c r="G48"/>
  <c r="G52"/>
  <c r="G56"/>
  <c r="G60"/>
  <c r="G64"/>
  <c r="G68"/>
  <c r="G72"/>
  <c r="G76"/>
  <c r="G80"/>
  <c r="G84"/>
  <c r="G88"/>
  <c r="G92"/>
  <c r="G96"/>
  <c r="G100"/>
  <c r="G104"/>
  <c r="G108"/>
  <c r="G112"/>
  <c r="G116"/>
  <c r="G120"/>
  <c r="G124"/>
  <c r="G128"/>
  <c r="G132"/>
  <c r="G136"/>
  <c r="G140"/>
  <c r="G144"/>
  <c r="G148"/>
  <c r="G152"/>
  <c r="G156"/>
  <c r="G160"/>
  <c r="G164"/>
  <c r="G168"/>
  <c r="G172"/>
  <c r="G176"/>
  <c r="G180"/>
  <c r="G184"/>
  <c r="G188"/>
  <c r="G192"/>
  <c r="G196"/>
  <c r="G200"/>
  <c r="G204"/>
  <c r="G208"/>
  <c r="G212"/>
  <c r="G216"/>
  <c r="G220"/>
  <c r="G224"/>
  <c r="G228"/>
  <c r="G232"/>
  <c r="G236"/>
  <c r="G240"/>
  <c r="G244"/>
  <c r="G248"/>
  <c r="G252"/>
  <c r="G256"/>
  <c r="G260"/>
  <c r="G264"/>
  <c r="G268"/>
  <c r="G272"/>
  <c r="G276"/>
  <c r="G280"/>
  <c r="G284"/>
  <c r="G288"/>
  <c r="G292"/>
  <c r="G296"/>
  <c r="G300"/>
  <c r="G304"/>
  <c r="G308"/>
  <c r="G312"/>
  <c r="G316"/>
  <c r="G320"/>
  <c r="G324"/>
  <c r="G328"/>
  <c r="G332"/>
  <c r="G336"/>
  <c r="G340"/>
  <c r="G344"/>
  <c r="G348"/>
  <c r="G352"/>
  <c r="G356"/>
  <c r="H9"/>
  <c r="H13"/>
  <c r="H17"/>
  <c r="H21"/>
  <c r="H25"/>
  <c r="H29"/>
  <c r="H33"/>
  <c r="H37"/>
  <c r="H41"/>
  <c r="H45"/>
  <c r="H49"/>
  <c r="H53"/>
  <c r="H57"/>
  <c r="H61"/>
  <c r="H65"/>
  <c r="H69"/>
  <c r="H73"/>
  <c r="H77"/>
  <c r="H81"/>
  <c r="H85"/>
  <c r="H89"/>
  <c r="H93"/>
  <c r="H97"/>
  <c r="H101"/>
  <c r="H105"/>
  <c r="H109"/>
  <c r="H113"/>
  <c r="H117"/>
  <c r="H121"/>
  <c r="H125"/>
  <c r="H129"/>
  <c r="H133"/>
  <c r="H137"/>
  <c r="H141"/>
  <c r="H145"/>
  <c r="H149"/>
  <c r="H153"/>
  <c r="H157"/>
  <c r="H161"/>
  <c r="H165"/>
  <c r="H169"/>
  <c r="H173"/>
  <c r="H177"/>
  <c r="H181"/>
  <c r="H185"/>
  <c r="H189"/>
  <c r="H193"/>
  <c r="H197"/>
  <c r="H201"/>
  <c r="H205"/>
  <c r="H209"/>
  <c r="H213"/>
  <c r="H217"/>
  <c r="H221"/>
  <c r="H225"/>
  <c r="H229"/>
  <c r="H233"/>
  <c r="H237"/>
  <c r="H241"/>
  <c r="H245"/>
  <c r="H249"/>
  <c r="H253"/>
  <c r="H257"/>
  <c r="H261"/>
  <c r="H265"/>
  <c r="H269"/>
  <c r="H273"/>
  <c r="H277"/>
  <c r="H281"/>
  <c r="H285"/>
  <c r="H289"/>
  <c r="H293"/>
  <c r="H297"/>
  <c r="H301"/>
  <c r="H305"/>
  <c r="H309"/>
  <c r="H313"/>
  <c r="H317"/>
  <c r="H321"/>
  <c r="H325"/>
  <c r="H329"/>
  <c r="H333"/>
  <c r="H337"/>
  <c r="H341"/>
  <c r="H345"/>
  <c r="H349"/>
  <c r="H353"/>
  <c r="H357"/>
  <c r="K332"/>
  <c r="K336"/>
  <c r="K340"/>
  <c r="K344"/>
  <c r="K348"/>
  <c r="K352"/>
  <c r="K356"/>
  <c r="J10"/>
  <c r="J14"/>
  <c r="J18"/>
  <c r="J22"/>
  <c r="J26"/>
  <c r="J30"/>
  <c r="J34"/>
  <c r="J38"/>
  <c r="J42"/>
  <c r="J46"/>
  <c r="J50"/>
  <c r="J54"/>
  <c r="J58"/>
  <c r="J62"/>
  <c r="J66"/>
  <c r="J70"/>
  <c r="J74"/>
  <c r="J78"/>
  <c r="J82"/>
  <c r="J86"/>
  <c r="J90"/>
  <c r="J94"/>
  <c r="J98"/>
  <c r="J102"/>
  <c r="J106"/>
  <c r="J110"/>
  <c r="J114"/>
  <c r="J118"/>
  <c r="J122"/>
  <c r="J126"/>
  <c r="J130"/>
  <c r="J134"/>
  <c r="J138"/>
  <c r="J142"/>
  <c r="J146"/>
  <c r="J150"/>
  <c r="J154"/>
  <c r="J158"/>
  <c r="J162"/>
  <c r="J166"/>
  <c r="J170"/>
  <c r="J174"/>
  <c r="J178"/>
  <c r="J182"/>
  <c r="J186"/>
  <c r="J190"/>
  <c r="J194"/>
  <c r="J198"/>
  <c r="J202"/>
  <c r="J206"/>
  <c r="J210"/>
  <c r="J214"/>
  <c r="J218"/>
  <c r="J222"/>
  <c r="J226"/>
  <c r="J230"/>
  <c r="J234"/>
  <c r="J238"/>
  <c r="J242"/>
  <c r="J246"/>
  <c r="J250"/>
  <c r="J254"/>
  <c r="J258"/>
  <c r="J262"/>
  <c r="J266"/>
  <c r="J270"/>
  <c r="J274"/>
  <c r="J278"/>
  <c r="J282"/>
  <c r="J286"/>
  <c r="J290"/>
  <c r="J294"/>
  <c r="J298"/>
  <c r="J302"/>
  <c r="J306"/>
  <c r="J310"/>
  <c r="J314"/>
  <c r="J318"/>
  <c r="J322"/>
  <c r="J326"/>
  <c r="J330"/>
  <c r="J334"/>
  <c r="J338"/>
  <c r="J342"/>
  <c r="J346"/>
  <c r="J350"/>
  <c r="J354"/>
  <c r="J358"/>
  <c r="G11"/>
  <c r="G15"/>
  <c r="G19"/>
  <c r="G23"/>
  <c r="G27"/>
  <c r="G31"/>
  <c r="G35"/>
  <c r="G39"/>
  <c r="G43"/>
  <c r="G47"/>
  <c r="G51"/>
  <c r="G55"/>
  <c r="G59"/>
  <c r="G63"/>
  <c r="G67"/>
  <c r="G71"/>
  <c r="G75"/>
  <c r="G79"/>
  <c r="G83"/>
  <c r="G87"/>
  <c r="G91"/>
  <c r="G95"/>
  <c r="G99"/>
  <c r="G103"/>
  <c r="G107"/>
  <c r="G111"/>
  <c r="G115"/>
  <c r="G119"/>
  <c r="G123"/>
  <c r="G127"/>
  <c r="G131"/>
  <c r="G135"/>
  <c r="G139"/>
  <c r="G143"/>
  <c r="G147"/>
  <c r="G151"/>
  <c r="G155"/>
  <c r="G159"/>
  <c r="G163"/>
  <c r="G167"/>
  <c r="G171"/>
  <c r="G175"/>
  <c r="G179"/>
  <c r="G183"/>
  <c r="G187"/>
  <c r="G191"/>
  <c r="G195"/>
  <c r="G199"/>
  <c r="G203"/>
  <c r="G207"/>
  <c r="G211"/>
  <c r="G215"/>
  <c r="G219"/>
  <c r="G223"/>
  <c r="G227"/>
  <c r="G231"/>
  <c r="G235"/>
  <c r="G239"/>
  <c r="G243"/>
  <c r="G247"/>
  <c r="G251"/>
  <c r="G255"/>
  <c r="G259"/>
  <c r="G263"/>
  <c r="G267"/>
  <c r="G271"/>
  <c r="G275"/>
  <c r="G279"/>
  <c r="G283"/>
  <c r="G287"/>
  <c r="G291"/>
  <c r="G295"/>
  <c r="G299"/>
  <c r="G303"/>
  <c r="G307"/>
  <c r="G311"/>
  <c r="G315"/>
  <c r="G319"/>
  <c r="G323"/>
  <c r="G327"/>
  <c r="G331"/>
  <c r="G335"/>
  <c r="G339"/>
  <c r="G343"/>
  <c r="G347"/>
  <c r="G351"/>
  <c r="G355"/>
  <c r="G8"/>
  <c r="H12"/>
  <c r="H16"/>
  <c r="H20"/>
  <c r="H24"/>
  <c r="H28"/>
  <c r="H32"/>
  <c r="H36"/>
  <c r="H40"/>
  <c r="H44"/>
  <c r="H48"/>
  <c r="H52"/>
  <c r="H56"/>
  <c r="H60"/>
  <c r="H64"/>
  <c r="H68"/>
  <c r="H72"/>
  <c r="H76"/>
  <c r="H80"/>
  <c r="H84"/>
  <c r="H88"/>
  <c r="H92"/>
  <c r="H96"/>
  <c r="H100"/>
  <c r="H104"/>
  <c r="H108"/>
  <c r="H112"/>
  <c r="H116"/>
  <c r="H120"/>
  <c r="H124"/>
  <c r="H128"/>
  <c r="H132"/>
  <c r="H136"/>
  <c r="H140"/>
  <c r="H144"/>
  <c r="H148"/>
  <c r="H152"/>
  <c r="H156"/>
  <c r="H160"/>
  <c r="H164"/>
  <c r="H168"/>
  <c r="H172"/>
  <c r="H176"/>
  <c r="H180"/>
  <c r="H184"/>
  <c r="H188"/>
  <c r="H192"/>
  <c r="H196"/>
  <c r="H200"/>
  <c r="H204"/>
  <c r="H208"/>
  <c r="H212"/>
  <c r="H216"/>
  <c r="H220"/>
  <c r="H224"/>
  <c r="H228"/>
  <c r="H232"/>
  <c r="H236"/>
  <c r="H240"/>
  <c r="H244"/>
  <c r="H248"/>
  <c r="H252"/>
  <c r="H256"/>
  <c r="H260"/>
  <c r="H264"/>
  <c r="H268"/>
  <c r="H272"/>
  <c r="H276"/>
  <c r="H280"/>
  <c r="H284"/>
  <c r="H288"/>
  <c r="H292"/>
  <c r="H296"/>
  <c r="H300"/>
  <c r="H304"/>
  <c r="H308"/>
  <c r="H312"/>
  <c r="H316"/>
  <c r="H320"/>
  <c r="H324"/>
  <c r="H328"/>
  <c r="H332"/>
  <c r="H336"/>
  <c r="H340"/>
  <c r="H344"/>
  <c r="H348"/>
  <c r="H352"/>
  <c r="H356"/>
  <c r="K331"/>
  <c r="K335"/>
  <c r="K339"/>
  <c r="K343"/>
  <c r="K347"/>
  <c r="K351"/>
  <c r="K355"/>
  <c r="J9"/>
  <c r="J13"/>
  <c r="J17"/>
  <c r="J21"/>
  <c r="J25"/>
  <c r="J29"/>
  <c r="J33"/>
  <c r="J37"/>
  <c r="J41"/>
  <c r="J45"/>
  <c r="J49"/>
  <c r="J53"/>
  <c r="J57"/>
  <c r="J61"/>
  <c r="J65"/>
  <c r="J69"/>
  <c r="J73"/>
  <c r="J77"/>
  <c r="J81"/>
  <c r="J85"/>
  <c r="J89"/>
  <c r="J93"/>
  <c r="J97"/>
  <c r="J101"/>
  <c r="J105"/>
  <c r="J109"/>
  <c r="J113"/>
  <c r="J117"/>
  <c r="J121"/>
  <c r="J125"/>
  <c r="J129"/>
  <c r="J133"/>
  <c r="J137"/>
  <c r="J141"/>
  <c r="J145"/>
  <c r="J149"/>
  <c r="J153"/>
  <c r="J157"/>
  <c r="J161"/>
  <c r="J165"/>
  <c r="J169"/>
  <c r="J173"/>
  <c r="J177"/>
  <c r="J181"/>
  <c r="J185"/>
  <c r="J189"/>
  <c r="J193"/>
  <c r="J197"/>
  <c r="J201"/>
  <c r="J205"/>
  <c r="J209"/>
  <c r="J213"/>
  <c r="J217"/>
  <c r="J221"/>
  <c r="J225"/>
  <c r="J229"/>
  <c r="J233"/>
  <c r="J237"/>
  <c r="J241"/>
  <c r="J245"/>
  <c r="J249"/>
  <c r="J253"/>
  <c r="J257"/>
  <c r="J261"/>
  <c r="J265"/>
  <c r="J269"/>
  <c r="J273"/>
  <c r="J277"/>
  <c r="J281"/>
  <c r="J285"/>
  <c r="J289"/>
  <c r="J293"/>
  <c r="J297"/>
  <c r="J301"/>
  <c r="J305"/>
  <c r="J309"/>
  <c r="J313"/>
  <c r="J317"/>
  <c r="J321"/>
  <c r="J325"/>
  <c r="J329"/>
  <c r="J333"/>
  <c r="J337"/>
  <c r="J341"/>
  <c r="J345"/>
  <c r="J349"/>
  <c r="J353"/>
  <c r="J357"/>
  <c r="G10"/>
  <c r="G14"/>
  <c r="G18"/>
  <c r="G22"/>
  <c r="G26"/>
  <c r="G30"/>
  <c r="G34"/>
  <c r="G38"/>
  <c r="G42"/>
  <c r="G46"/>
  <c r="G50"/>
  <c r="G54"/>
  <c r="G58"/>
  <c r="G62"/>
  <c r="G66"/>
  <c r="G70"/>
  <c r="G74"/>
  <c r="G78"/>
  <c r="G82"/>
  <c r="G86"/>
  <c r="G90"/>
  <c r="G94"/>
  <c r="G98"/>
  <c r="G102"/>
  <c r="G106"/>
  <c r="G110"/>
  <c r="G114"/>
  <c r="G118"/>
  <c r="G122"/>
  <c r="G126"/>
  <c r="G130"/>
  <c r="G134"/>
  <c r="G138"/>
  <c r="G142"/>
  <c r="G146"/>
  <c r="G150"/>
  <c r="G154"/>
  <c r="G158"/>
  <c r="G162"/>
  <c r="G166"/>
  <c r="G170"/>
  <c r="G174"/>
  <c r="G178"/>
  <c r="G182"/>
  <c r="G186"/>
  <c r="G190"/>
  <c r="G194"/>
  <c r="G198"/>
  <c r="G202"/>
  <c r="G206"/>
  <c r="G210"/>
  <c r="G214"/>
  <c r="G218"/>
  <c r="G222"/>
  <c r="G226"/>
  <c r="G230"/>
  <c r="G234"/>
  <c r="G238"/>
  <c r="G242"/>
  <c r="G246"/>
  <c r="G250"/>
  <c r="G254"/>
  <c r="G258"/>
  <c r="G262"/>
  <c r="G266"/>
  <c r="G270"/>
  <c r="G274"/>
  <c r="G278"/>
  <c r="G282"/>
  <c r="G286"/>
  <c r="G290"/>
  <c r="G294"/>
  <c r="G298"/>
  <c r="G302"/>
  <c r="G306"/>
  <c r="G310"/>
  <c r="G314"/>
  <c r="G318"/>
  <c r="G322"/>
  <c r="G326"/>
  <c r="G330"/>
  <c r="G334"/>
  <c r="G338"/>
  <c r="G342"/>
  <c r="G346"/>
  <c r="G350"/>
  <c r="G354"/>
  <c r="G358"/>
  <c r="H11"/>
  <c r="H15"/>
  <c r="H19"/>
  <c r="H23"/>
  <c r="H27"/>
  <c r="H31"/>
  <c r="H35"/>
  <c r="H39"/>
  <c r="H43"/>
  <c r="H47"/>
  <c r="H51"/>
  <c r="H55"/>
  <c r="H59"/>
  <c r="H63"/>
  <c r="H67"/>
  <c r="H71"/>
  <c r="H75"/>
  <c r="H79"/>
  <c r="H83"/>
  <c r="H87"/>
  <c r="H91"/>
  <c r="H95"/>
  <c r="H99"/>
  <c r="H103"/>
  <c r="H107"/>
  <c r="H111"/>
  <c r="H115"/>
  <c r="H119"/>
  <c r="H123"/>
  <c r="H127"/>
  <c r="H131"/>
  <c r="H135"/>
  <c r="H139"/>
  <c r="H143"/>
  <c r="H147"/>
  <c r="H151"/>
  <c r="H155"/>
  <c r="H159"/>
  <c r="H163"/>
  <c r="H167"/>
  <c r="H171"/>
  <c r="H175"/>
  <c r="H179"/>
  <c r="H183"/>
  <c r="H187"/>
  <c r="H191"/>
  <c r="H195"/>
  <c r="H199"/>
  <c r="H203"/>
  <c r="H207"/>
  <c r="H211"/>
  <c r="H215"/>
  <c r="H219"/>
  <c r="H223"/>
  <c r="H227"/>
  <c r="H231"/>
  <c r="H235"/>
  <c r="H239"/>
  <c r="H243"/>
  <c r="H247"/>
  <c r="H251"/>
  <c r="H255"/>
  <c r="H259"/>
  <c r="H263"/>
  <c r="H267"/>
  <c r="H271"/>
  <c r="H275"/>
  <c r="H279"/>
  <c r="H283"/>
  <c r="H287"/>
  <c r="H291"/>
  <c r="H295"/>
  <c r="H299"/>
  <c r="H303"/>
  <c r="H307"/>
  <c r="H311"/>
  <c r="H315"/>
  <c r="H319"/>
  <c r="H323"/>
  <c r="H327"/>
  <c r="H331"/>
  <c r="H335"/>
  <c r="H339"/>
  <c r="H343"/>
  <c r="H347"/>
  <c r="H351"/>
  <c r="H355"/>
  <c r="H8"/>
  <c r="M8"/>
  <c r="DO9" i="7"/>
  <c r="DO13"/>
  <c r="DO17"/>
  <c r="DO8"/>
  <c r="DO12"/>
  <c r="DO16"/>
  <c r="DO20"/>
  <c r="DO11"/>
  <c r="DO15"/>
  <c r="DO19"/>
  <c r="DO10"/>
  <c r="DO14"/>
  <c r="DO18"/>
  <c r="DM7"/>
  <c r="DP13"/>
  <c r="DK13"/>
  <c r="DJ13"/>
  <c r="DL13"/>
  <c r="A17" i="13"/>
  <c r="A11"/>
  <c r="A12"/>
  <c r="A14"/>
  <c r="A16"/>
  <c r="A13"/>
  <c r="A18"/>
  <c r="Q14" i="26"/>
  <c r="D22"/>
  <c r="C22" s="1"/>
  <c r="P24"/>
  <c r="D26"/>
  <c r="C26" s="1"/>
  <c r="F27"/>
  <c r="N31"/>
  <c r="P32"/>
  <c r="D34"/>
  <c r="C34" s="1"/>
  <c r="F35"/>
  <c r="N39"/>
  <c r="P40"/>
  <c r="D42"/>
  <c r="C42" s="1"/>
  <c r="F43"/>
  <c r="N47"/>
  <c r="P48"/>
  <c r="D50"/>
  <c r="C50" s="1"/>
  <c r="F51"/>
  <c r="N55"/>
  <c r="P56"/>
  <c r="D58"/>
  <c r="C58" s="1"/>
  <c r="F59"/>
  <c r="N63"/>
  <c r="P64"/>
  <c r="D66"/>
  <c r="C66" s="1"/>
  <c r="F67"/>
  <c r="N71"/>
  <c r="P72"/>
  <c r="D74"/>
  <c r="C74" s="1"/>
  <c r="F75"/>
  <c r="N79"/>
  <c r="P80"/>
  <c r="D82"/>
  <c r="C82" s="1"/>
  <c r="F83"/>
  <c r="N87"/>
  <c r="P88"/>
  <c r="D90"/>
  <c r="C90" s="1"/>
  <c r="F91"/>
  <c r="N95"/>
  <c r="P96"/>
  <c r="D98"/>
  <c r="C98" s="1"/>
  <c r="F99"/>
  <c r="N103"/>
  <c r="P104"/>
  <c r="D106"/>
  <c r="C106" s="1"/>
  <c r="F107"/>
  <c r="N111"/>
  <c r="P112"/>
  <c r="D114"/>
  <c r="C114" s="1"/>
  <c r="F115"/>
  <c r="N119"/>
  <c r="P120"/>
  <c r="D122"/>
  <c r="C122" s="1"/>
  <c r="F123"/>
  <c r="N127"/>
  <c r="P128"/>
  <c r="D130"/>
  <c r="C130" s="1"/>
  <c r="F131"/>
  <c r="N135"/>
  <c r="P136"/>
  <c r="D138"/>
  <c r="C138" s="1"/>
  <c r="F139"/>
  <c r="N143"/>
  <c r="P144"/>
  <c r="D146"/>
  <c r="C146" s="1"/>
  <c r="F147"/>
  <c r="N151"/>
  <c r="P152"/>
  <c r="D154"/>
  <c r="C154" s="1"/>
  <c r="F155"/>
  <c r="D23"/>
  <c r="C23" s="1"/>
  <c r="O26"/>
  <c r="Q27"/>
  <c r="E29"/>
  <c r="I31"/>
  <c r="R31" s="1"/>
  <c r="O34"/>
  <c r="Q35"/>
  <c r="E37"/>
  <c r="I39"/>
  <c r="R39" s="1"/>
  <c r="O42"/>
  <c r="Q43"/>
  <c r="E45"/>
  <c r="I47"/>
  <c r="R47" s="1"/>
  <c r="O50"/>
  <c r="Q51"/>
  <c r="E53"/>
  <c r="I55"/>
  <c r="R55" s="1"/>
  <c r="O58"/>
  <c r="Q59"/>
  <c r="E61"/>
  <c r="I63"/>
  <c r="R63" s="1"/>
  <c r="O66"/>
  <c r="Q67"/>
  <c r="E69"/>
  <c r="I71"/>
  <c r="R71" s="1"/>
  <c r="O74"/>
  <c r="Q75"/>
  <c r="E77"/>
  <c r="I79"/>
  <c r="R79" s="1"/>
  <c r="O82"/>
  <c r="Q83"/>
  <c r="E85"/>
  <c r="I87"/>
  <c r="R87" s="1"/>
  <c r="O90"/>
  <c r="Q91"/>
  <c r="E93"/>
  <c r="I95"/>
  <c r="R95" s="1"/>
  <c r="O98"/>
  <c r="Q99"/>
  <c r="E101"/>
  <c r="I103"/>
  <c r="R103" s="1"/>
  <c r="O106"/>
  <c r="Q107"/>
  <c r="E109"/>
  <c r="I111"/>
  <c r="R111" s="1"/>
  <c r="O114"/>
  <c r="Q115"/>
  <c r="E117"/>
  <c r="I119"/>
  <c r="R119" s="1"/>
  <c r="O122"/>
  <c r="Q123"/>
  <c r="E125"/>
  <c r="I127"/>
  <c r="R127" s="1"/>
  <c r="O130"/>
  <c r="Q131"/>
  <c r="E133"/>
  <c r="I135"/>
  <c r="R135" s="1"/>
  <c r="O138"/>
  <c r="Q139"/>
  <c r="E141"/>
  <c r="I143"/>
  <c r="R143" s="1"/>
  <c r="O146"/>
  <c r="Q147"/>
  <c r="E149"/>
  <c r="I151"/>
  <c r="R151" s="1"/>
  <c r="O154"/>
  <c r="Q155"/>
  <c r="O20"/>
  <c r="Q22"/>
  <c r="N26"/>
  <c r="P27"/>
  <c r="D29"/>
  <c r="C29" s="1"/>
  <c r="F30"/>
  <c r="N34"/>
  <c r="P35"/>
  <c r="D37"/>
  <c r="C37" s="1"/>
  <c r="F38"/>
  <c r="N42"/>
  <c r="P43"/>
  <c r="D45"/>
  <c r="C45" s="1"/>
  <c r="F46"/>
  <c r="N50"/>
  <c r="P51"/>
  <c r="D53"/>
  <c r="C53" s="1"/>
  <c r="F54"/>
  <c r="N58"/>
  <c r="P59"/>
  <c r="D61"/>
  <c r="C61" s="1"/>
  <c r="F62"/>
  <c r="N66"/>
  <c r="P67"/>
  <c r="D69"/>
  <c r="C69" s="1"/>
  <c r="F70"/>
  <c r="N74"/>
  <c r="P75"/>
  <c r="D77"/>
  <c r="C77" s="1"/>
  <c r="F78"/>
  <c r="N82"/>
  <c r="P83"/>
  <c r="D85"/>
  <c r="C85" s="1"/>
  <c r="F86"/>
  <c r="N90"/>
  <c r="P91"/>
  <c r="D93"/>
  <c r="C93" s="1"/>
  <c r="F94"/>
  <c r="N98"/>
  <c r="P99"/>
  <c r="D101"/>
  <c r="C101" s="1"/>
  <c r="F102"/>
  <c r="N106"/>
  <c r="P107"/>
  <c r="D109"/>
  <c r="C109" s="1"/>
  <c r="F110"/>
  <c r="N114"/>
  <c r="P115"/>
  <c r="D117"/>
  <c r="C117" s="1"/>
  <c r="F118"/>
  <c r="N122"/>
  <c r="P123"/>
  <c r="D125"/>
  <c r="C125" s="1"/>
  <c r="F126"/>
  <c r="N130"/>
  <c r="P131"/>
  <c r="D133"/>
  <c r="C133" s="1"/>
  <c r="F134"/>
  <c r="N138"/>
  <c r="P139"/>
  <c r="D141"/>
  <c r="C141" s="1"/>
  <c r="F142"/>
  <c r="N146"/>
  <c r="P147"/>
  <c r="D149"/>
  <c r="C149" s="1"/>
  <c r="F150"/>
  <c r="N154"/>
  <c r="P155"/>
  <c r="F14"/>
  <c r="P17"/>
  <c r="D24"/>
  <c r="C24" s="1"/>
  <c r="I26"/>
  <c r="R26" s="1"/>
  <c r="O29"/>
  <c r="Q30"/>
  <c r="E32"/>
  <c r="I34"/>
  <c r="R34" s="1"/>
  <c r="O37"/>
  <c r="Q38"/>
  <c r="E40"/>
  <c r="I42"/>
  <c r="R42" s="1"/>
  <c r="O45"/>
  <c r="Q46"/>
  <c r="E48"/>
  <c r="I50"/>
  <c r="R50" s="1"/>
  <c r="O53"/>
  <c r="Q54"/>
  <c r="E56"/>
  <c r="I58"/>
  <c r="R58" s="1"/>
  <c r="O61"/>
  <c r="Q62"/>
  <c r="E64"/>
  <c r="I66"/>
  <c r="R66" s="1"/>
  <c r="O69"/>
  <c r="Q70"/>
  <c r="E72"/>
  <c r="I74"/>
  <c r="R74" s="1"/>
  <c r="O77"/>
  <c r="Q78"/>
  <c r="E80"/>
  <c r="I82"/>
  <c r="R82" s="1"/>
  <c r="O85"/>
  <c r="Q86"/>
  <c r="E88"/>
  <c r="I90"/>
  <c r="R90" s="1"/>
  <c r="O93"/>
  <c r="Q94"/>
  <c r="E96"/>
  <c r="I98"/>
  <c r="R98" s="1"/>
  <c r="O101"/>
  <c r="Q102"/>
  <c r="E104"/>
  <c r="I106"/>
  <c r="R106" s="1"/>
  <c r="O109"/>
  <c r="Q110"/>
  <c r="E112"/>
  <c r="I114"/>
  <c r="R114" s="1"/>
  <c r="O117"/>
  <c r="Q118"/>
  <c r="E120"/>
  <c r="I122"/>
  <c r="R122" s="1"/>
  <c r="O125"/>
  <c r="Q126"/>
  <c r="E128"/>
  <c r="I130"/>
  <c r="R130" s="1"/>
  <c r="O133"/>
  <c r="Q134"/>
  <c r="E136"/>
  <c r="I138"/>
  <c r="R138" s="1"/>
  <c r="O141"/>
  <c r="Q142"/>
  <c r="E144"/>
  <c r="I146"/>
  <c r="R146" s="1"/>
  <c r="O149"/>
  <c r="Q150"/>
  <c r="E152"/>
  <c r="I154"/>
  <c r="R154" s="1"/>
  <c r="N157"/>
  <c r="P158"/>
  <c r="D160"/>
  <c r="C160" s="1"/>
  <c r="F161"/>
  <c r="N165"/>
  <c r="P166"/>
  <c r="D168"/>
  <c r="C168" s="1"/>
  <c r="F169"/>
  <c r="N173"/>
  <c r="P174"/>
  <c r="D176"/>
  <c r="C176" s="1"/>
  <c r="F177"/>
  <c r="N181"/>
  <c r="P182"/>
  <c r="D184"/>
  <c r="C184" s="1"/>
  <c r="F185"/>
  <c r="N189"/>
  <c r="P190"/>
  <c r="D192"/>
  <c r="C192" s="1"/>
  <c r="F193"/>
  <c r="N197"/>
  <c r="P198"/>
  <c r="D200"/>
  <c r="C200" s="1"/>
  <c r="F201"/>
  <c r="N205"/>
  <c r="P206"/>
  <c r="D208"/>
  <c r="C208" s="1"/>
  <c r="F209"/>
  <c r="N213"/>
  <c r="P214"/>
  <c r="D216"/>
  <c r="C216" s="1"/>
  <c r="F217"/>
  <c r="N221"/>
  <c r="P222"/>
  <c r="D224"/>
  <c r="C224" s="1"/>
  <c r="F225"/>
  <c r="N229"/>
  <c r="P230"/>
  <c r="D232"/>
  <c r="C232" s="1"/>
  <c r="F233"/>
  <c r="N237"/>
  <c r="P238"/>
  <c r="D240"/>
  <c r="C240" s="1"/>
  <c r="F241"/>
  <c r="N245"/>
  <c r="P246"/>
  <c r="D248"/>
  <c r="C248" s="1"/>
  <c r="F249"/>
  <c r="N253"/>
  <c r="P254"/>
  <c r="D256"/>
  <c r="C256" s="1"/>
  <c r="F257"/>
  <c r="N261"/>
  <c r="P262"/>
  <c r="D264"/>
  <c r="C264" s="1"/>
  <c r="F265"/>
  <c r="N269"/>
  <c r="P270"/>
  <c r="D272"/>
  <c r="C272" s="1"/>
  <c r="F273"/>
  <c r="N277"/>
  <c r="P278"/>
  <c r="D280"/>
  <c r="C280" s="1"/>
  <c r="F281"/>
  <c r="N285"/>
  <c r="P286"/>
  <c r="D288"/>
  <c r="C288" s="1"/>
  <c r="F289"/>
  <c r="N293"/>
  <c r="P294"/>
  <c r="D296"/>
  <c r="C296" s="1"/>
  <c r="F297"/>
  <c r="N301"/>
  <c r="P302"/>
  <c r="D304"/>
  <c r="C304" s="1"/>
  <c r="F305"/>
  <c r="N309"/>
  <c r="P310"/>
  <c r="D312"/>
  <c r="C312" s="1"/>
  <c r="F313"/>
  <c r="N317"/>
  <c r="P318"/>
  <c r="D320"/>
  <c r="C320" s="1"/>
  <c r="F321"/>
  <c r="N325"/>
  <c r="P326"/>
  <c r="D328"/>
  <c r="C328" s="1"/>
  <c r="F329"/>
  <c r="N333"/>
  <c r="P334"/>
  <c r="D336"/>
  <c r="C336" s="1"/>
  <c r="F337"/>
  <c r="N341"/>
  <c r="P342"/>
  <c r="D344"/>
  <c r="C344" s="1"/>
  <c r="F345"/>
  <c r="N349"/>
  <c r="P350"/>
  <c r="D352"/>
  <c r="C352" s="1"/>
  <c r="F353"/>
  <c r="N357"/>
  <c r="P358"/>
  <c r="E157"/>
  <c r="I159"/>
  <c r="R159" s="1"/>
  <c r="O162"/>
  <c r="Q163"/>
  <c r="E165"/>
  <c r="I167"/>
  <c r="R167" s="1"/>
  <c r="O170"/>
  <c r="Q171"/>
  <c r="E173"/>
  <c r="I175"/>
  <c r="R175" s="1"/>
  <c r="O178"/>
  <c r="Q179"/>
  <c r="E181"/>
  <c r="I183"/>
  <c r="R183" s="1"/>
  <c r="O186"/>
  <c r="Q187"/>
  <c r="E189"/>
  <c r="I191"/>
  <c r="R191" s="1"/>
  <c r="O194"/>
  <c r="Q195"/>
  <c r="E197"/>
  <c r="I199"/>
  <c r="R199" s="1"/>
  <c r="O202"/>
  <c r="Q203"/>
  <c r="E205"/>
  <c r="I207"/>
  <c r="R207" s="1"/>
  <c r="O210"/>
  <c r="Q211"/>
  <c r="E213"/>
  <c r="I215"/>
  <c r="R215" s="1"/>
  <c r="O218"/>
  <c r="Q219"/>
  <c r="E221"/>
  <c r="I223"/>
  <c r="R223" s="1"/>
  <c r="O226"/>
  <c r="Q227"/>
  <c r="E229"/>
  <c r="I231"/>
  <c r="R231" s="1"/>
  <c r="O234"/>
  <c r="Q235"/>
  <c r="E237"/>
  <c r="I239"/>
  <c r="R239" s="1"/>
  <c r="O242"/>
  <c r="Q243"/>
  <c r="E245"/>
  <c r="I247"/>
  <c r="R247" s="1"/>
  <c r="O250"/>
  <c r="Q251"/>
  <c r="E253"/>
  <c r="I255"/>
  <c r="R255" s="1"/>
  <c r="O258"/>
  <c r="Q259"/>
  <c r="E261"/>
  <c r="I263"/>
  <c r="R263" s="1"/>
  <c r="O266"/>
  <c r="Q267"/>
  <c r="E269"/>
  <c r="I271"/>
  <c r="R271" s="1"/>
  <c r="O274"/>
  <c r="Q275"/>
  <c r="E277"/>
  <c r="I279"/>
  <c r="R279" s="1"/>
  <c r="O282"/>
  <c r="Q283"/>
  <c r="E285"/>
  <c r="I287"/>
  <c r="R287" s="1"/>
  <c r="O290"/>
  <c r="Q291"/>
  <c r="E293"/>
  <c r="I295"/>
  <c r="R295" s="1"/>
  <c r="O298"/>
  <c r="Q299"/>
  <c r="E301"/>
  <c r="I303"/>
  <c r="R303" s="1"/>
  <c r="O306"/>
  <c r="Q307"/>
  <c r="E309"/>
  <c r="I311"/>
  <c r="R311" s="1"/>
  <c r="O314"/>
  <c r="Q315"/>
  <c r="E317"/>
  <c r="I319"/>
  <c r="R319" s="1"/>
  <c r="O322"/>
  <c r="Q323"/>
  <c r="E325"/>
  <c r="I327"/>
  <c r="R327" s="1"/>
  <c r="O330"/>
  <c r="Q331"/>
  <c r="E333"/>
  <c r="I335"/>
  <c r="R335" s="1"/>
  <c r="O338"/>
  <c r="Q339"/>
  <c r="E341"/>
  <c r="I343"/>
  <c r="R343" s="1"/>
  <c r="O346"/>
  <c r="Q347"/>
  <c r="E349"/>
  <c r="I351"/>
  <c r="R351" s="1"/>
  <c r="O354"/>
  <c r="Q355"/>
  <c r="E357"/>
  <c r="O358"/>
  <c r="P157"/>
  <c r="D159"/>
  <c r="C159" s="1"/>
  <c r="F160"/>
  <c r="N164"/>
  <c r="P165"/>
  <c r="D167"/>
  <c r="C167" s="1"/>
  <c r="F168"/>
  <c r="N172"/>
  <c r="P173"/>
  <c r="D175"/>
  <c r="C175" s="1"/>
  <c r="F176"/>
  <c r="N180"/>
  <c r="P181"/>
  <c r="D183"/>
  <c r="C183" s="1"/>
  <c r="F184"/>
  <c r="N188"/>
  <c r="P189"/>
  <c r="D191"/>
  <c r="C191" s="1"/>
  <c r="F192"/>
  <c r="N196"/>
  <c r="P197"/>
  <c r="D199"/>
  <c r="C199" s="1"/>
  <c r="F200"/>
  <c r="N204"/>
  <c r="P205"/>
  <c r="D207"/>
  <c r="C207" s="1"/>
  <c r="F208"/>
  <c r="N212"/>
  <c r="P213"/>
  <c r="D215"/>
  <c r="C215" s="1"/>
  <c r="F216"/>
  <c r="N220"/>
  <c r="P221"/>
  <c r="D223"/>
  <c r="C223" s="1"/>
  <c r="F224"/>
  <c r="N228"/>
  <c r="P229"/>
  <c r="D231"/>
  <c r="C231" s="1"/>
  <c r="F232"/>
  <c r="N236"/>
  <c r="P237"/>
  <c r="D239"/>
  <c r="C239" s="1"/>
  <c r="F240"/>
  <c r="N244"/>
  <c r="P245"/>
  <c r="D247"/>
  <c r="C247" s="1"/>
  <c r="F248"/>
  <c r="N252"/>
  <c r="P253"/>
  <c r="D255"/>
  <c r="C255" s="1"/>
  <c r="F256"/>
  <c r="N260"/>
  <c r="P261"/>
  <c r="D263"/>
  <c r="C263" s="1"/>
  <c r="F264"/>
  <c r="N268"/>
  <c r="P269"/>
  <c r="D271"/>
  <c r="C271" s="1"/>
  <c r="F272"/>
  <c r="N276"/>
  <c r="P277"/>
  <c r="D279"/>
  <c r="C279" s="1"/>
  <c r="F280"/>
  <c r="N284"/>
  <c r="P285"/>
  <c r="D287"/>
  <c r="C287" s="1"/>
  <c r="F288"/>
  <c r="N292"/>
  <c r="P293"/>
  <c r="D295"/>
  <c r="C295" s="1"/>
  <c r="F296"/>
  <c r="N300"/>
  <c r="P301"/>
  <c r="D303"/>
  <c r="C303" s="1"/>
  <c r="F304"/>
  <c r="N308"/>
  <c r="P309"/>
  <c r="D311"/>
  <c r="C311" s="1"/>
  <c r="F312"/>
  <c r="N316"/>
  <c r="P317"/>
  <c r="D319"/>
  <c r="C319" s="1"/>
  <c r="F320"/>
  <c r="N324"/>
  <c r="P325"/>
  <c r="D327"/>
  <c r="C327" s="1"/>
  <c r="F328"/>
  <c r="N332"/>
  <c r="P333"/>
  <c r="D335"/>
  <c r="C335" s="1"/>
  <c r="F336"/>
  <c r="N340"/>
  <c r="P341"/>
  <c r="D343"/>
  <c r="C343" s="1"/>
  <c r="F344"/>
  <c r="N348"/>
  <c r="P349"/>
  <c r="D351"/>
  <c r="C351" s="1"/>
  <c r="F352"/>
  <c r="N356"/>
  <c r="P357"/>
  <c r="I158"/>
  <c r="R158" s="1"/>
  <c r="O161"/>
  <c r="Q162"/>
  <c r="E164"/>
  <c r="I166"/>
  <c r="R166" s="1"/>
  <c r="O169"/>
  <c r="Q170"/>
  <c r="E172"/>
  <c r="F23"/>
  <c r="N25"/>
  <c r="P26"/>
  <c r="D28"/>
  <c r="C28" s="1"/>
  <c r="F29"/>
  <c r="N33"/>
  <c r="P34"/>
  <c r="D36"/>
  <c r="C36" s="1"/>
  <c r="F37"/>
  <c r="N41"/>
  <c r="P42"/>
  <c r="D44"/>
  <c r="C44" s="1"/>
  <c r="F45"/>
  <c r="N49"/>
  <c r="P50"/>
  <c r="D52"/>
  <c r="C52" s="1"/>
  <c r="F53"/>
  <c r="N57"/>
  <c r="P58"/>
  <c r="D60"/>
  <c r="C60" s="1"/>
  <c r="F61"/>
  <c r="N65"/>
  <c r="P66"/>
  <c r="D68"/>
  <c r="C68" s="1"/>
  <c r="F69"/>
  <c r="N73"/>
  <c r="P74"/>
  <c r="D76"/>
  <c r="C76" s="1"/>
  <c r="F77"/>
  <c r="N81"/>
  <c r="P82"/>
  <c r="D84"/>
  <c r="C84" s="1"/>
  <c r="F85"/>
  <c r="N89"/>
  <c r="P90"/>
  <c r="D92"/>
  <c r="C92" s="1"/>
  <c r="F93"/>
  <c r="N97"/>
  <c r="P98"/>
  <c r="D100"/>
  <c r="C100" s="1"/>
  <c r="F101"/>
  <c r="N105"/>
  <c r="P106"/>
  <c r="D108"/>
  <c r="C108" s="1"/>
  <c r="F109"/>
  <c r="N113"/>
  <c r="P114"/>
  <c r="D116"/>
  <c r="C116" s="1"/>
  <c r="F117"/>
  <c r="N121"/>
  <c r="P122"/>
  <c r="D124"/>
  <c r="C124" s="1"/>
  <c r="F125"/>
  <c r="N129"/>
  <c r="P130"/>
  <c r="D132"/>
  <c r="C132" s="1"/>
  <c r="F133"/>
  <c r="N137"/>
  <c r="P138"/>
  <c r="D140"/>
  <c r="C140" s="1"/>
  <c r="F141"/>
  <c r="N145"/>
  <c r="P146"/>
  <c r="D148"/>
  <c r="C148" s="1"/>
  <c r="F149"/>
  <c r="N153"/>
  <c r="P154"/>
  <c r="D156"/>
  <c r="C156" s="1"/>
  <c r="D19"/>
  <c r="C19" s="1"/>
  <c r="F24"/>
  <c r="I25"/>
  <c r="R25" s="1"/>
  <c r="O28"/>
  <c r="Q29"/>
  <c r="E31"/>
  <c r="I33"/>
  <c r="R33" s="1"/>
  <c r="O36"/>
  <c r="Q37"/>
  <c r="E39"/>
  <c r="I41"/>
  <c r="R41" s="1"/>
  <c r="O44"/>
  <c r="Q45"/>
  <c r="E47"/>
  <c r="I49"/>
  <c r="R49" s="1"/>
  <c r="O52"/>
  <c r="Q53"/>
  <c r="E55"/>
  <c r="I57"/>
  <c r="R57" s="1"/>
  <c r="O60"/>
  <c r="Q61"/>
  <c r="E63"/>
  <c r="I65"/>
  <c r="R65" s="1"/>
  <c r="O68"/>
  <c r="Q69"/>
  <c r="E71"/>
  <c r="I73"/>
  <c r="R73" s="1"/>
  <c r="O76"/>
  <c r="Q77"/>
  <c r="E79"/>
  <c r="I81"/>
  <c r="R81" s="1"/>
  <c r="O84"/>
  <c r="Q85"/>
  <c r="E87"/>
  <c r="I89"/>
  <c r="R89" s="1"/>
  <c r="O92"/>
  <c r="Q93"/>
  <c r="E95"/>
  <c r="I97"/>
  <c r="R97" s="1"/>
  <c r="O100"/>
  <c r="Q101"/>
  <c r="E103"/>
  <c r="I105"/>
  <c r="R105" s="1"/>
  <c r="O108"/>
  <c r="Q109"/>
  <c r="E111"/>
  <c r="I113"/>
  <c r="R113" s="1"/>
  <c r="O116"/>
  <c r="Q117"/>
  <c r="E119"/>
  <c r="I121"/>
  <c r="R121" s="1"/>
  <c r="O124"/>
  <c r="Q125"/>
  <c r="E127"/>
  <c r="I129"/>
  <c r="R129" s="1"/>
  <c r="O132"/>
  <c r="Q133"/>
  <c r="E135"/>
  <c r="I137"/>
  <c r="R137" s="1"/>
  <c r="O140"/>
  <c r="Q141"/>
  <c r="E143"/>
  <c r="I145"/>
  <c r="R145" s="1"/>
  <c r="O148"/>
  <c r="Q149"/>
  <c r="E151"/>
  <c r="I153"/>
  <c r="R153" s="1"/>
  <c r="E24"/>
  <c r="N28"/>
  <c r="P29"/>
  <c r="D31"/>
  <c r="C31" s="1"/>
  <c r="F32"/>
  <c r="N36"/>
  <c r="P37"/>
  <c r="D39"/>
  <c r="C39" s="1"/>
  <c r="F40"/>
  <c r="N44"/>
  <c r="P45"/>
  <c r="D47"/>
  <c r="C47" s="1"/>
  <c r="F48"/>
  <c r="N52"/>
  <c r="P53"/>
  <c r="D55"/>
  <c r="C55" s="1"/>
  <c r="F56"/>
  <c r="N60"/>
  <c r="P61"/>
  <c r="D63"/>
  <c r="C63" s="1"/>
  <c r="F64"/>
  <c r="N68"/>
  <c r="P69"/>
  <c r="D71"/>
  <c r="C71" s="1"/>
  <c r="F72"/>
  <c r="N76"/>
  <c r="P77"/>
  <c r="D79"/>
  <c r="C79" s="1"/>
  <c r="F80"/>
  <c r="N84"/>
  <c r="P85"/>
  <c r="D87"/>
  <c r="C87" s="1"/>
  <c r="F88"/>
  <c r="N92"/>
  <c r="P93"/>
  <c r="D95"/>
  <c r="C95" s="1"/>
  <c r="F96"/>
  <c r="N100"/>
  <c r="P101"/>
  <c r="D103"/>
  <c r="C103" s="1"/>
  <c r="F104"/>
  <c r="N108"/>
  <c r="P109"/>
  <c r="D111"/>
  <c r="C111" s="1"/>
  <c r="F112"/>
  <c r="N116"/>
  <c r="P117"/>
  <c r="D119"/>
  <c r="C119" s="1"/>
  <c r="F120"/>
  <c r="N124"/>
  <c r="P125"/>
  <c r="D127"/>
  <c r="C127" s="1"/>
  <c r="F128"/>
  <c r="N132"/>
  <c r="P133"/>
  <c r="D135"/>
  <c r="C135" s="1"/>
  <c r="F136"/>
  <c r="N140"/>
  <c r="P141"/>
  <c r="D143"/>
  <c r="C143" s="1"/>
  <c r="F144"/>
  <c r="N148"/>
  <c r="P149"/>
  <c r="D151"/>
  <c r="C151" s="1"/>
  <c r="F152"/>
  <c r="N156"/>
  <c r="E22"/>
  <c r="Q24"/>
  <c r="E26"/>
  <c r="I28"/>
  <c r="R28" s="1"/>
  <c r="O31"/>
  <c r="Q32"/>
  <c r="E34"/>
  <c r="I36"/>
  <c r="R36" s="1"/>
  <c r="O39"/>
  <c r="Q40"/>
  <c r="E42"/>
  <c r="I44"/>
  <c r="R44" s="1"/>
  <c r="O47"/>
  <c r="Q48"/>
  <c r="E50"/>
  <c r="I52"/>
  <c r="R52" s="1"/>
  <c r="O55"/>
  <c r="Q56"/>
  <c r="E58"/>
  <c r="I60"/>
  <c r="R60" s="1"/>
  <c r="O63"/>
  <c r="Q64"/>
  <c r="E66"/>
  <c r="I68"/>
  <c r="R68" s="1"/>
  <c r="O71"/>
  <c r="Q72"/>
  <c r="E74"/>
  <c r="I76"/>
  <c r="R76" s="1"/>
  <c r="O79"/>
  <c r="Q80"/>
  <c r="E82"/>
  <c r="I84"/>
  <c r="R84" s="1"/>
  <c r="O87"/>
  <c r="Q88"/>
  <c r="E90"/>
  <c r="I92"/>
  <c r="R92" s="1"/>
  <c r="O95"/>
  <c r="Q96"/>
  <c r="E98"/>
  <c r="I100"/>
  <c r="R100" s="1"/>
  <c r="O103"/>
  <c r="Q104"/>
  <c r="E106"/>
  <c r="I108"/>
  <c r="R108" s="1"/>
  <c r="O111"/>
  <c r="Q112"/>
  <c r="E114"/>
  <c r="I116"/>
  <c r="R116" s="1"/>
  <c r="O119"/>
  <c r="Q120"/>
  <c r="E122"/>
  <c r="I124"/>
  <c r="R124" s="1"/>
  <c r="O127"/>
  <c r="Q128"/>
  <c r="E130"/>
  <c r="I132"/>
  <c r="R132" s="1"/>
  <c r="O135"/>
  <c r="Q136"/>
  <c r="E138"/>
  <c r="I140"/>
  <c r="R140" s="1"/>
  <c r="O143"/>
  <c r="Q144"/>
  <c r="E146"/>
  <c r="I148"/>
  <c r="R148" s="1"/>
  <c r="O151"/>
  <c r="Q152"/>
  <c r="E154"/>
  <c r="I156"/>
  <c r="R156" s="1"/>
  <c r="N159"/>
  <c r="P160"/>
  <c r="D162"/>
  <c r="C162" s="1"/>
  <c r="F163"/>
  <c r="N167"/>
  <c r="P168"/>
  <c r="D170"/>
  <c r="C170" s="1"/>
  <c r="F171"/>
  <c r="N175"/>
  <c r="P176"/>
  <c r="D178"/>
  <c r="C178" s="1"/>
  <c r="F179"/>
  <c r="N183"/>
  <c r="P184"/>
  <c r="D186"/>
  <c r="C186" s="1"/>
  <c r="F187"/>
  <c r="N191"/>
  <c r="P192"/>
  <c r="D194"/>
  <c r="C194" s="1"/>
  <c r="F195"/>
  <c r="N199"/>
  <c r="P200"/>
  <c r="D202"/>
  <c r="C202" s="1"/>
  <c r="F203"/>
  <c r="N207"/>
  <c r="P208"/>
  <c r="D210"/>
  <c r="C210" s="1"/>
  <c r="F211"/>
  <c r="N215"/>
  <c r="P216"/>
  <c r="D218"/>
  <c r="C218" s="1"/>
  <c r="F219"/>
  <c r="N223"/>
  <c r="P224"/>
  <c r="D226"/>
  <c r="C226" s="1"/>
  <c r="F227"/>
  <c r="N231"/>
  <c r="P232"/>
  <c r="D234"/>
  <c r="C234" s="1"/>
  <c r="F235"/>
  <c r="N239"/>
  <c r="P240"/>
  <c r="D242"/>
  <c r="C242" s="1"/>
  <c r="F243"/>
  <c r="N247"/>
  <c r="P248"/>
  <c r="D250"/>
  <c r="C250" s="1"/>
  <c r="F251"/>
  <c r="N255"/>
  <c r="P256"/>
  <c r="D258"/>
  <c r="C258" s="1"/>
  <c r="F259"/>
  <c r="N263"/>
  <c r="P264"/>
  <c r="D266"/>
  <c r="C266" s="1"/>
  <c r="F267"/>
  <c r="N271"/>
  <c r="P272"/>
  <c r="D274"/>
  <c r="C274" s="1"/>
  <c r="F275"/>
  <c r="N279"/>
  <c r="P280"/>
  <c r="D282"/>
  <c r="C282" s="1"/>
  <c r="F283"/>
  <c r="N287"/>
  <c r="P288"/>
  <c r="D290"/>
  <c r="C290" s="1"/>
  <c r="F291"/>
  <c r="N295"/>
  <c r="P296"/>
  <c r="D298"/>
  <c r="C298" s="1"/>
  <c r="F299"/>
  <c r="N303"/>
  <c r="P304"/>
  <c r="D306"/>
  <c r="C306" s="1"/>
  <c r="F307"/>
  <c r="N311"/>
  <c r="P312"/>
  <c r="D314"/>
  <c r="C314" s="1"/>
  <c r="F315"/>
  <c r="N319"/>
  <c r="P320"/>
  <c r="D322"/>
  <c r="C322" s="1"/>
  <c r="F323"/>
  <c r="N327"/>
  <c r="P328"/>
  <c r="D330"/>
  <c r="C330" s="1"/>
  <c r="F331"/>
  <c r="N335"/>
  <c r="P336"/>
  <c r="D338"/>
  <c r="C338" s="1"/>
  <c r="F339"/>
  <c r="N343"/>
  <c r="P344"/>
  <c r="D346"/>
  <c r="C346" s="1"/>
  <c r="F347"/>
  <c r="N351"/>
  <c r="P352"/>
  <c r="D354"/>
  <c r="C354" s="1"/>
  <c r="F355"/>
  <c r="O156"/>
  <c r="Q157"/>
  <c r="E159"/>
  <c r="I161"/>
  <c r="R161" s="1"/>
  <c r="O164"/>
  <c r="Q165"/>
  <c r="E167"/>
  <c r="I169"/>
  <c r="R169" s="1"/>
  <c r="O172"/>
  <c r="Q173"/>
  <c r="E175"/>
  <c r="I177"/>
  <c r="R177" s="1"/>
  <c r="O180"/>
  <c r="Q181"/>
  <c r="E183"/>
  <c r="I185"/>
  <c r="R185" s="1"/>
  <c r="O188"/>
  <c r="Q189"/>
  <c r="E191"/>
  <c r="I193"/>
  <c r="R193" s="1"/>
  <c r="O196"/>
  <c r="Q197"/>
  <c r="E199"/>
  <c r="I201"/>
  <c r="R201" s="1"/>
  <c r="O204"/>
  <c r="Q205"/>
  <c r="E207"/>
  <c r="I209"/>
  <c r="R209" s="1"/>
  <c r="O212"/>
  <c r="Q213"/>
  <c r="E215"/>
  <c r="I217"/>
  <c r="R217" s="1"/>
  <c r="O220"/>
  <c r="Q221"/>
  <c r="E223"/>
  <c r="I225"/>
  <c r="R225" s="1"/>
  <c r="O228"/>
  <c r="Q229"/>
  <c r="E231"/>
  <c r="I233"/>
  <c r="R233" s="1"/>
  <c r="O236"/>
  <c r="Q237"/>
  <c r="E239"/>
  <c r="I241"/>
  <c r="R241" s="1"/>
  <c r="O244"/>
  <c r="Q245"/>
  <c r="E247"/>
  <c r="I249"/>
  <c r="R249" s="1"/>
  <c r="O252"/>
  <c r="Q253"/>
  <c r="E255"/>
  <c r="I257"/>
  <c r="R257" s="1"/>
  <c r="O260"/>
  <c r="Q261"/>
  <c r="E263"/>
  <c r="I265"/>
  <c r="R265" s="1"/>
  <c r="O268"/>
  <c r="Q269"/>
  <c r="E271"/>
  <c r="I273"/>
  <c r="R273" s="1"/>
  <c r="O276"/>
  <c r="Q277"/>
  <c r="E279"/>
  <c r="I281"/>
  <c r="R281" s="1"/>
  <c r="O284"/>
  <c r="Q285"/>
  <c r="E287"/>
  <c r="I289"/>
  <c r="R289" s="1"/>
  <c r="O292"/>
  <c r="Q293"/>
  <c r="E295"/>
  <c r="I297"/>
  <c r="R297" s="1"/>
  <c r="O300"/>
  <c r="Q301"/>
  <c r="E303"/>
  <c r="I305"/>
  <c r="R305" s="1"/>
  <c r="O308"/>
  <c r="Q309"/>
  <c r="E311"/>
  <c r="I313"/>
  <c r="R313" s="1"/>
  <c r="O316"/>
  <c r="Q317"/>
  <c r="E319"/>
  <c r="I321"/>
  <c r="R321" s="1"/>
  <c r="O324"/>
  <c r="Q325"/>
  <c r="E327"/>
  <c r="I329"/>
  <c r="R329" s="1"/>
  <c r="O332"/>
  <c r="Q333"/>
  <c r="E335"/>
  <c r="I337"/>
  <c r="R337" s="1"/>
  <c r="O340"/>
  <c r="Q341"/>
  <c r="E343"/>
  <c r="I345"/>
  <c r="R345" s="1"/>
  <c r="O348"/>
  <c r="Q349"/>
  <c r="E351"/>
  <c r="I353"/>
  <c r="R353" s="1"/>
  <c r="O356"/>
  <c r="N158"/>
  <c r="P159"/>
  <c r="D161"/>
  <c r="C161" s="1"/>
  <c r="F162"/>
  <c r="N166"/>
  <c r="P167"/>
  <c r="D169"/>
  <c r="C169" s="1"/>
  <c r="F170"/>
  <c r="N174"/>
  <c r="P175"/>
  <c r="D177"/>
  <c r="C177" s="1"/>
  <c r="F178"/>
  <c r="N182"/>
  <c r="P183"/>
  <c r="D185"/>
  <c r="C185" s="1"/>
  <c r="F186"/>
  <c r="N190"/>
  <c r="P191"/>
  <c r="D193"/>
  <c r="C193" s="1"/>
  <c r="F194"/>
  <c r="N198"/>
  <c r="P199"/>
  <c r="D201"/>
  <c r="C201" s="1"/>
  <c r="F202"/>
  <c r="N206"/>
  <c r="P207"/>
  <c r="D209"/>
  <c r="C209" s="1"/>
  <c r="F210"/>
  <c r="N214"/>
  <c r="P215"/>
  <c r="D217"/>
  <c r="C217" s="1"/>
  <c r="F218"/>
  <c r="N222"/>
  <c r="P223"/>
  <c r="D225"/>
  <c r="C225" s="1"/>
  <c r="F226"/>
  <c r="N230"/>
  <c r="P231"/>
  <c r="D233"/>
  <c r="C233" s="1"/>
  <c r="F234"/>
  <c r="N238"/>
  <c r="P239"/>
  <c r="D241"/>
  <c r="C241" s="1"/>
  <c r="F242"/>
  <c r="N246"/>
  <c r="P247"/>
  <c r="D249"/>
  <c r="C249" s="1"/>
  <c r="F250"/>
  <c r="N254"/>
  <c r="P255"/>
  <c r="D257"/>
  <c r="C257" s="1"/>
  <c r="F258"/>
  <c r="N262"/>
  <c r="P263"/>
  <c r="D265"/>
  <c r="C265" s="1"/>
  <c r="F266"/>
  <c r="N270"/>
  <c r="P271"/>
  <c r="D273"/>
  <c r="C273" s="1"/>
  <c r="F274"/>
  <c r="N278"/>
  <c r="P279"/>
  <c r="D281"/>
  <c r="C281" s="1"/>
  <c r="F282"/>
  <c r="N286"/>
  <c r="P287"/>
  <c r="D289"/>
  <c r="C289" s="1"/>
  <c r="F290"/>
  <c r="N294"/>
  <c r="P295"/>
  <c r="D297"/>
  <c r="C297" s="1"/>
  <c r="F298"/>
  <c r="N302"/>
  <c r="P303"/>
  <c r="D305"/>
  <c r="C305" s="1"/>
  <c r="F306"/>
  <c r="N310"/>
  <c r="P311"/>
  <c r="D313"/>
  <c r="C313" s="1"/>
  <c r="F314"/>
  <c r="N318"/>
  <c r="P319"/>
  <c r="D321"/>
  <c r="C321" s="1"/>
  <c r="F322"/>
  <c r="N326"/>
  <c r="P327"/>
  <c r="D329"/>
  <c r="C329" s="1"/>
  <c r="F330"/>
  <c r="N334"/>
  <c r="P335"/>
  <c r="D337"/>
  <c r="C337" s="1"/>
  <c r="F338"/>
  <c r="N342"/>
  <c r="P343"/>
  <c r="D345"/>
  <c r="C345" s="1"/>
  <c r="F346"/>
  <c r="N350"/>
  <c r="P351"/>
  <c r="D353"/>
  <c r="C353" s="1"/>
  <c r="F354"/>
  <c r="N358"/>
  <c r="Q156"/>
  <c r="E158"/>
  <c r="I160"/>
  <c r="R160" s="1"/>
  <c r="O163"/>
  <c r="Q164"/>
  <c r="E166"/>
  <c r="I168"/>
  <c r="R168" s="1"/>
  <c r="O171"/>
  <c r="Q172"/>
  <c r="E174"/>
  <c r="I14"/>
  <c r="N22"/>
  <c r="N27"/>
  <c r="P28"/>
  <c r="D30"/>
  <c r="C30" s="1"/>
  <c r="F31"/>
  <c r="N35"/>
  <c r="P36"/>
  <c r="D38"/>
  <c r="C38" s="1"/>
  <c r="F39"/>
  <c r="N43"/>
  <c r="P44"/>
  <c r="D46"/>
  <c r="C46" s="1"/>
  <c r="F47"/>
  <c r="N51"/>
  <c r="P52"/>
  <c r="D54"/>
  <c r="C54" s="1"/>
  <c r="F55"/>
  <c r="N59"/>
  <c r="P60"/>
  <c r="D62"/>
  <c r="C62" s="1"/>
  <c r="F63"/>
  <c r="N67"/>
  <c r="P68"/>
  <c r="D70"/>
  <c r="C70" s="1"/>
  <c r="F71"/>
  <c r="N75"/>
  <c r="P76"/>
  <c r="D78"/>
  <c r="C78" s="1"/>
  <c r="F79"/>
  <c r="N83"/>
  <c r="P84"/>
  <c r="D86"/>
  <c r="C86" s="1"/>
  <c r="F87"/>
  <c r="N91"/>
  <c r="P92"/>
  <c r="D94"/>
  <c r="C94" s="1"/>
  <c r="F95"/>
  <c r="N99"/>
  <c r="P100"/>
  <c r="D102"/>
  <c r="C102" s="1"/>
  <c r="F103"/>
  <c r="N107"/>
  <c r="P108"/>
  <c r="D110"/>
  <c r="C110" s="1"/>
  <c r="F111"/>
  <c r="N115"/>
  <c r="P116"/>
  <c r="D118"/>
  <c r="C118" s="1"/>
  <c r="F119"/>
  <c r="N123"/>
  <c r="P124"/>
  <c r="D126"/>
  <c r="C126" s="1"/>
  <c r="F127"/>
  <c r="N131"/>
  <c r="P132"/>
  <c r="D134"/>
  <c r="C134" s="1"/>
  <c r="F135"/>
  <c r="N139"/>
  <c r="P140"/>
  <c r="D142"/>
  <c r="C142" s="1"/>
  <c r="F143"/>
  <c r="N147"/>
  <c r="P148"/>
  <c r="D150"/>
  <c r="C150" s="1"/>
  <c r="F151"/>
  <c r="N155"/>
  <c r="D14"/>
  <c r="O16"/>
  <c r="O23"/>
  <c r="E25"/>
  <c r="I27"/>
  <c r="R27" s="1"/>
  <c r="O30"/>
  <c r="Q31"/>
  <c r="E33"/>
  <c r="I35"/>
  <c r="R35" s="1"/>
  <c r="O38"/>
  <c r="Q39"/>
  <c r="E41"/>
  <c r="I43"/>
  <c r="R43" s="1"/>
  <c r="O46"/>
  <c r="Q47"/>
  <c r="E49"/>
  <c r="I51"/>
  <c r="R51" s="1"/>
  <c r="O54"/>
  <c r="Q55"/>
  <c r="E57"/>
  <c r="I59"/>
  <c r="R59" s="1"/>
  <c r="O62"/>
  <c r="Q63"/>
  <c r="E65"/>
  <c r="I67"/>
  <c r="R67" s="1"/>
  <c r="O70"/>
  <c r="Q71"/>
  <c r="E73"/>
  <c r="I75"/>
  <c r="R75" s="1"/>
  <c r="O78"/>
  <c r="Q79"/>
  <c r="E81"/>
  <c r="I83"/>
  <c r="R83" s="1"/>
  <c r="O86"/>
  <c r="Q87"/>
  <c r="E89"/>
  <c r="I91"/>
  <c r="R91" s="1"/>
  <c r="O94"/>
  <c r="Q95"/>
  <c r="E97"/>
  <c r="I99"/>
  <c r="R99" s="1"/>
  <c r="O102"/>
  <c r="Q103"/>
  <c r="E105"/>
  <c r="I107"/>
  <c r="R107" s="1"/>
  <c r="O110"/>
  <c r="Q111"/>
  <c r="E113"/>
  <c r="I115"/>
  <c r="R115" s="1"/>
  <c r="O118"/>
  <c r="Q119"/>
  <c r="E121"/>
  <c r="I123"/>
  <c r="R123" s="1"/>
  <c r="O126"/>
  <c r="Q127"/>
  <c r="E129"/>
  <c r="I131"/>
  <c r="R131" s="1"/>
  <c r="O134"/>
  <c r="Q135"/>
  <c r="E137"/>
  <c r="I139"/>
  <c r="R139" s="1"/>
  <c r="O142"/>
  <c r="Q143"/>
  <c r="E145"/>
  <c r="I147"/>
  <c r="R147" s="1"/>
  <c r="O150"/>
  <c r="Q151"/>
  <c r="E153"/>
  <c r="I155"/>
  <c r="R155" s="1"/>
  <c r="F22"/>
  <c r="N23"/>
  <c r="D25"/>
  <c r="C25" s="1"/>
  <c r="F26"/>
  <c r="N30"/>
  <c r="P31"/>
  <c r="D33"/>
  <c r="C33" s="1"/>
  <c r="F34"/>
  <c r="N38"/>
  <c r="P39"/>
  <c r="D41"/>
  <c r="C41" s="1"/>
  <c r="F42"/>
  <c r="N46"/>
  <c r="P47"/>
  <c r="D49"/>
  <c r="C49" s="1"/>
  <c r="F50"/>
  <c r="N54"/>
  <c r="P55"/>
  <c r="D57"/>
  <c r="C57" s="1"/>
  <c r="F58"/>
  <c r="N62"/>
  <c r="P63"/>
  <c r="D65"/>
  <c r="C65" s="1"/>
  <c r="F66"/>
  <c r="N70"/>
  <c r="P71"/>
  <c r="D73"/>
  <c r="C73" s="1"/>
  <c r="F74"/>
  <c r="N78"/>
  <c r="P79"/>
  <c r="D81"/>
  <c r="C81" s="1"/>
  <c r="F82"/>
  <c r="N86"/>
  <c r="P87"/>
  <c r="D89"/>
  <c r="C89" s="1"/>
  <c r="F90"/>
  <c r="N94"/>
  <c r="P95"/>
  <c r="D97"/>
  <c r="C97" s="1"/>
  <c r="F98"/>
  <c r="N102"/>
  <c r="P103"/>
  <c r="D105"/>
  <c r="C105" s="1"/>
  <c r="F106"/>
  <c r="N110"/>
  <c r="P111"/>
  <c r="D113"/>
  <c r="C113" s="1"/>
  <c r="F114"/>
  <c r="N118"/>
  <c r="P119"/>
  <c r="D121"/>
  <c r="C121" s="1"/>
  <c r="F122"/>
  <c r="N126"/>
  <c r="P127"/>
  <c r="D129"/>
  <c r="C129" s="1"/>
  <c r="F130"/>
  <c r="N134"/>
  <c r="P135"/>
  <c r="D137"/>
  <c r="C137" s="1"/>
  <c r="F138"/>
  <c r="N142"/>
  <c r="P143"/>
  <c r="D145"/>
  <c r="C145" s="1"/>
  <c r="F146"/>
  <c r="N150"/>
  <c r="P151"/>
  <c r="D153"/>
  <c r="C153" s="1"/>
  <c r="F154"/>
  <c r="N14"/>
  <c r="N21"/>
  <c r="O25"/>
  <c r="Q26"/>
  <c r="E28"/>
  <c r="I30"/>
  <c r="R30" s="1"/>
  <c r="O33"/>
  <c r="Q34"/>
  <c r="E36"/>
  <c r="I38"/>
  <c r="R38" s="1"/>
  <c r="O41"/>
  <c r="Q42"/>
  <c r="E44"/>
  <c r="I46"/>
  <c r="R46" s="1"/>
  <c r="O49"/>
  <c r="Q50"/>
  <c r="E52"/>
  <c r="I54"/>
  <c r="R54" s="1"/>
  <c r="O57"/>
  <c r="Q58"/>
  <c r="E60"/>
  <c r="I62"/>
  <c r="R62" s="1"/>
  <c r="O65"/>
  <c r="Q66"/>
  <c r="E68"/>
  <c r="I70"/>
  <c r="R70" s="1"/>
  <c r="O73"/>
  <c r="Q74"/>
  <c r="E76"/>
  <c r="I78"/>
  <c r="R78" s="1"/>
  <c r="O81"/>
  <c r="Q82"/>
  <c r="E84"/>
  <c r="I86"/>
  <c r="R86" s="1"/>
  <c r="O89"/>
  <c r="Q90"/>
  <c r="E92"/>
  <c r="I94"/>
  <c r="R94" s="1"/>
  <c r="O97"/>
  <c r="Q98"/>
  <c r="E100"/>
  <c r="I102"/>
  <c r="R102" s="1"/>
  <c r="O105"/>
  <c r="Q106"/>
  <c r="E108"/>
  <c r="I110"/>
  <c r="R110" s="1"/>
  <c r="O113"/>
  <c r="Q114"/>
  <c r="E116"/>
  <c r="I118"/>
  <c r="R118" s="1"/>
  <c r="O121"/>
  <c r="Q122"/>
  <c r="E124"/>
  <c r="I126"/>
  <c r="R126" s="1"/>
  <c r="O129"/>
  <c r="Q130"/>
  <c r="E132"/>
  <c r="I134"/>
  <c r="R134" s="1"/>
  <c r="O137"/>
  <c r="Q138"/>
  <c r="E140"/>
  <c r="I142"/>
  <c r="R142" s="1"/>
  <c r="O145"/>
  <c r="Q146"/>
  <c r="E148"/>
  <c r="I150"/>
  <c r="R150" s="1"/>
  <c r="O153"/>
  <c r="Q154"/>
  <c r="E156"/>
  <c r="F157"/>
  <c r="N161"/>
  <c r="P162"/>
  <c r="D164"/>
  <c r="C164" s="1"/>
  <c r="F165"/>
  <c r="N169"/>
  <c r="P170"/>
  <c r="D172"/>
  <c r="C172" s="1"/>
  <c r="F173"/>
  <c r="N177"/>
  <c r="P178"/>
  <c r="D180"/>
  <c r="C180" s="1"/>
  <c r="F181"/>
  <c r="N185"/>
  <c r="P186"/>
  <c r="D188"/>
  <c r="C188" s="1"/>
  <c r="F189"/>
  <c r="N193"/>
  <c r="P194"/>
  <c r="D196"/>
  <c r="C196" s="1"/>
  <c r="F197"/>
  <c r="N201"/>
  <c r="P202"/>
  <c r="D204"/>
  <c r="C204" s="1"/>
  <c r="F205"/>
  <c r="N209"/>
  <c r="P210"/>
  <c r="D212"/>
  <c r="C212" s="1"/>
  <c r="F213"/>
  <c r="N217"/>
  <c r="P218"/>
  <c r="D220"/>
  <c r="C220" s="1"/>
  <c r="F221"/>
  <c r="N225"/>
  <c r="P226"/>
  <c r="D228"/>
  <c r="C228" s="1"/>
  <c r="F229"/>
  <c r="N233"/>
  <c r="P234"/>
  <c r="D236"/>
  <c r="C236" s="1"/>
  <c r="F237"/>
  <c r="N241"/>
  <c r="P242"/>
  <c r="D244"/>
  <c r="C244" s="1"/>
  <c r="F245"/>
  <c r="N249"/>
  <c r="P250"/>
  <c r="D252"/>
  <c r="C252" s="1"/>
  <c r="F253"/>
  <c r="N257"/>
  <c r="P258"/>
  <c r="D260"/>
  <c r="C260" s="1"/>
  <c r="F261"/>
  <c r="N265"/>
  <c r="P266"/>
  <c r="D268"/>
  <c r="C268" s="1"/>
  <c r="F269"/>
  <c r="N273"/>
  <c r="P274"/>
  <c r="D276"/>
  <c r="C276" s="1"/>
  <c r="F277"/>
  <c r="N281"/>
  <c r="P282"/>
  <c r="D284"/>
  <c r="C284" s="1"/>
  <c r="F285"/>
  <c r="N289"/>
  <c r="P290"/>
  <c r="D292"/>
  <c r="C292" s="1"/>
  <c r="F293"/>
  <c r="N297"/>
  <c r="P298"/>
  <c r="D300"/>
  <c r="C300" s="1"/>
  <c r="F301"/>
  <c r="N305"/>
  <c r="P306"/>
  <c r="D308"/>
  <c r="C308" s="1"/>
  <c r="F309"/>
  <c r="N313"/>
  <c r="P314"/>
  <c r="D316"/>
  <c r="C316" s="1"/>
  <c r="F317"/>
  <c r="N321"/>
  <c r="P322"/>
  <c r="D324"/>
  <c r="C324" s="1"/>
  <c r="F325"/>
  <c r="N329"/>
  <c r="P330"/>
  <c r="D332"/>
  <c r="C332" s="1"/>
  <c r="F333"/>
  <c r="N337"/>
  <c r="P338"/>
  <c r="D340"/>
  <c r="C340" s="1"/>
  <c r="F341"/>
  <c r="N345"/>
  <c r="P346"/>
  <c r="D348"/>
  <c r="C348" s="1"/>
  <c r="F349"/>
  <c r="N353"/>
  <c r="P354"/>
  <c r="D356"/>
  <c r="C356" s="1"/>
  <c r="F357"/>
  <c r="O158"/>
  <c r="Q159"/>
  <c r="E161"/>
  <c r="I163"/>
  <c r="R163" s="1"/>
  <c r="O166"/>
  <c r="Q167"/>
  <c r="E169"/>
  <c r="I171"/>
  <c r="R171" s="1"/>
  <c r="O174"/>
  <c r="Q175"/>
  <c r="E177"/>
  <c r="I179"/>
  <c r="R179" s="1"/>
  <c r="O182"/>
  <c r="Q183"/>
  <c r="E185"/>
  <c r="I187"/>
  <c r="R187" s="1"/>
  <c r="O190"/>
  <c r="Q191"/>
  <c r="E193"/>
  <c r="I195"/>
  <c r="R195" s="1"/>
  <c r="O198"/>
  <c r="Q199"/>
  <c r="E201"/>
  <c r="I203"/>
  <c r="R203" s="1"/>
  <c r="O206"/>
  <c r="Q207"/>
  <c r="E209"/>
  <c r="I211"/>
  <c r="R211" s="1"/>
  <c r="O214"/>
  <c r="Q215"/>
  <c r="E217"/>
  <c r="I219"/>
  <c r="R219" s="1"/>
  <c r="O222"/>
  <c r="Q223"/>
  <c r="E225"/>
  <c r="I227"/>
  <c r="R227" s="1"/>
  <c r="O230"/>
  <c r="Q231"/>
  <c r="E233"/>
  <c r="I235"/>
  <c r="R235" s="1"/>
  <c r="O238"/>
  <c r="Q239"/>
  <c r="E241"/>
  <c r="I243"/>
  <c r="R243" s="1"/>
  <c r="O246"/>
  <c r="Q247"/>
  <c r="E249"/>
  <c r="I251"/>
  <c r="R251" s="1"/>
  <c r="O254"/>
  <c r="Q255"/>
  <c r="E257"/>
  <c r="I259"/>
  <c r="R259" s="1"/>
  <c r="O262"/>
  <c r="Q263"/>
  <c r="E265"/>
  <c r="I267"/>
  <c r="R267" s="1"/>
  <c r="O270"/>
  <c r="Q271"/>
  <c r="E273"/>
  <c r="I275"/>
  <c r="R275" s="1"/>
  <c r="O278"/>
  <c r="Q279"/>
  <c r="E281"/>
  <c r="I283"/>
  <c r="R283" s="1"/>
  <c r="O286"/>
  <c r="Q287"/>
  <c r="E289"/>
  <c r="I291"/>
  <c r="R291" s="1"/>
  <c r="O294"/>
  <c r="Q295"/>
  <c r="E297"/>
  <c r="I299"/>
  <c r="R299" s="1"/>
  <c r="O302"/>
  <c r="Q303"/>
  <c r="E305"/>
  <c r="I307"/>
  <c r="R307" s="1"/>
  <c r="O310"/>
  <c r="Q311"/>
  <c r="E313"/>
  <c r="I315"/>
  <c r="R315" s="1"/>
  <c r="O318"/>
  <c r="Q319"/>
  <c r="E321"/>
  <c r="I323"/>
  <c r="R323" s="1"/>
  <c r="O326"/>
  <c r="Q327"/>
  <c r="E329"/>
  <c r="I331"/>
  <c r="R331" s="1"/>
  <c r="O334"/>
  <c r="Q335"/>
  <c r="E337"/>
  <c r="I339"/>
  <c r="R339" s="1"/>
  <c r="O342"/>
  <c r="Q343"/>
  <c r="E345"/>
  <c r="I347"/>
  <c r="R347" s="1"/>
  <c r="O350"/>
  <c r="Q351"/>
  <c r="E353"/>
  <c r="I355"/>
  <c r="R355" s="1"/>
  <c r="Q357"/>
  <c r="N160"/>
  <c r="P161"/>
  <c r="D163"/>
  <c r="C163" s="1"/>
  <c r="F164"/>
  <c r="N168"/>
  <c r="P169"/>
  <c r="D171"/>
  <c r="C171" s="1"/>
  <c r="F172"/>
  <c r="N176"/>
  <c r="P177"/>
  <c r="D179"/>
  <c r="C179" s="1"/>
  <c r="F180"/>
  <c r="N184"/>
  <c r="P185"/>
  <c r="D187"/>
  <c r="C187" s="1"/>
  <c r="F188"/>
  <c r="N192"/>
  <c r="P193"/>
  <c r="D195"/>
  <c r="C195" s="1"/>
  <c r="F196"/>
  <c r="N200"/>
  <c r="P201"/>
  <c r="D203"/>
  <c r="C203" s="1"/>
  <c r="F204"/>
  <c r="N208"/>
  <c r="P209"/>
  <c r="D211"/>
  <c r="C211" s="1"/>
  <c r="F212"/>
  <c r="N216"/>
  <c r="P217"/>
  <c r="D219"/>
  <c r="C219" s="1"/>
  <c r="F220"/>
  <c r="N224"/>
  <c r="P225"/>
  <c r="D227"/>
  <c r="C227" s="1"/>
  <c r="F228"/>
  <c r="N232"/>
  <c r="P233"/>
  <c r="D235"/>
  <c r="C235" s="1"/>
  <c r="F236"/>
  <c r="N240"/>
  <c r="P241"/>
  <c r="D243"/>
  <c r="C243" s="1"/>
  <c r="F244"/>
  <c r="N248"/>
  <c r="P249"/>
  <c r="D251"/>
  <c r="C251" s="1"/>
  <c r="F252"/>
  <c r="N256"/>
  <c r="P257"/>
  <c r="D259"/>
  <c r="C259" s="1"/>
  <c r="F260"/>
  <c r="N264"/>
  <c r="P265"/>
  <c r="D267"/>
  <c r="C267" s="1"/>
  <c r="F268"/>
  <c r="N272"/>
  <c r="P273"/>
  <c r="D275"/>
  <c r="C275" s="1"/>
  <c r="F276"/>
  <c r="N280"/>
  <c r="P281"/>
  <c r="D283"/>
  <c r="C283" s="1"/>
  <c r="F284"/>
  <c r="N288"/>
  <c r="P289"/>
  <c r="D291"/>
  <c r="C291" s="1"/>
  <c r="F292"/>
  <c r="N296"/>
  <c r="P297"/>
  <c r="D299"/>
  <c r="C299" s="1"/>
  <c r="F300"/>
  <c r="N304"/>
  <c r="P305"/>
  <c r="D307"/>
  <c r="C307" s="1"/>
  <c r="F308"/>
  <c r="N312"/>
  <c r="P313"/>
  <c r="D315"/>
  <c r="C315" s="1"/>
  <c r="F316"/>
  <c r="N320"/>
  <c r="P321"/>
  <c r="D323"/>
  <c r="C323" s="1"/>
  <c r="F324"/>
  <c r="N328"/>
  <c r="P329"/>
  <c r="D331"/>
  <c r="C331" s="1"/>
  <c r="F332"/>
  <c r="N336"/>
  <c r="P337"/>
  <c r="D339"/>
  <c r="C339" s="1"/>
  <c r="F340"/>
  <c r="N344"/>
  <c r="P345"/>
  <c r="D347"/>
  <c r="C347" s="1"/>
  <c r="F348"/>
  <c r="N352"/>
  <c r="P353"/>
  <c r="D355"/>
  <c r="C355" s="1"/>
  <c r="F356"/>
  <c r="Q358"/>
  <c r="O157"/>
  <c r="Q158"/>
  <c r="E160"/>
  <c r="I162"/>
  <c r="R162" s="1"/>
  <c r="O165"/>
  <c r="Q166"/>
  <c r="E168"/>
  <c r="I170"/>
  <c r="R170" s="1"/>
  <c r="O173"/>
  <c r="E14"/>
  <c r="I22"/>
  <c r="R22" s="1"/>
  <c r="P23"/>
  <c r="F25"/>
  <c r="N29"/>
  <c r="P30"/>
  <c r="D32"/>
  <c r="C32" s="1"/>
  <c r="F33"/>
  <c r="N37"/>
  <c r="P38"/>
  <c r="D40"/>
  <c r="C40" s="1"/>
  <c r="F41"/>
  <c r="N45"/>
  <c r="P46"/>
  <c r="D48"/>
  <c r="C48" s="1"/>
  <c r="F49"/>
  <c r="N53"/>
  <c r="P54"/>
  <c r="D56"/>
  <c r="C56" s="1"/>
  <c r="F57"/>
  <c r="N61"/>
  <c r="P62"/>
  <c r="D64"/>
  <c r="C64" s="1"/>
  <c r="F65"/>
  <c r="N69"/>
  <c r="P70"/>
  <c r="D72"/>
  <c r="C72" s="1"/>
  <c r="F73"/>
  <c r="N77"/>
  <c r="P78"/>
  <c r="D80"/>
  <c r="C80" s="1"/>
  <c r="F81"/>
  <c r="N85"/>
  <c r="P86"/>
  <c r="D88"/>
  <c r="C88" s="1"/>
  <c r="F89"/>
  <c r="N93"/>
  <c r="P94"/>
  <c r="D96"/>
  <c r="C96" s="1"/>
  <c r="F97"/>
  <c r="N101"/>
  <c r="P102"/>
  <c r="D104"/>
  <c r="C104" s="1"/>
  <c r="F105"/>
  <c r="N109"/>
  <c r="P110"/>
  <c r="D112"/>
  <c r="C112" s="1"/>
  <c r="F113"/>
  <c r="N117"/>
  <c r="P118"/>
  <c r="D120"/>
  <c r="C120" s="1"/>
  <c r="F121"/>
  <c r="N125"/>
  <c r="P126"/>
  <c r="D128"/>
  <c r="C128" s="1"/>
  <c r="F129"/>
  <c r="N133"/>
  <c r="P134"/>
  <c r="D136"/>
  <c r="C136" s="1"/>
  <c r="F137"/>
  <c r="N141"/>
  <c r="P142"/>
  <c r="D144"/>
  <c r="C144" s="1"/>
  <c r="F145"/>
  <c r="N149"/>
  <c r="P150"/>
  <c r="D152"/>
  <c r="C152" s="1"/>
  <c r="F153"/>
  <c r="P14"/>
  <c r="P21"/>
  <c r="O24"/>
  <c r="Q25"/>
  <c r="E27"/>
  <c r="I29"/>
  <c r="R29" s="1"/>
  <c r="O32"/>
  <c r="Q33"/>
  <c r="E35"/>
  <c r="I37"/>
  <c r="R37" s="1"/>
  <c r="O40"/>
  <c r="Q41"/>
  <c r="E43"/>
  <c r="I45"/>
  <c r="R45" s="1"/>
  <c r="O48"/>
  <c r="Q49"/>
  <c r="E51"/>
  <c r="I53"/>
  <c r="R53" s="1"/>
  <c r="O56"/>
  <c r="Q57"/>
  <c r="E59"/>
  <c r="I61"/>
  <c r="R61" s="1"/>
  <c r="O64"/>
  <c r="Q65"/>
  <c r="E67"/>
  <c r="I69"/>
  <c r="R69" s="1"/>
  <c r="O72"/>
  <c r="Q73"/>
  <c r="E75"/>
  <c r="I77"/>
  <c r="R77" s="1"/>
  <c r="O80"/>
  <c r="Q81"/>
  <c r="E83"/>
  <c r="I85"/>
  <c r="R85" s="1"/>
  <c r="O88"/>
  <c r="Q89"/>
  <c r="E91"/>
  <c r="I93"/>
  <c r="R93" s="1"/>
  <c r="O96"/>
  <c r="Q97"/>
  <c r="E99"/>
  <c r="I101"/>
  <c r="R101" s="1"/>
  <c r="O104"/>
  <c r="Q105"/>
  <c r="E107"/>
  <c r="I109"/>
  <c r="R109" s="1"/>
  <c r="O112"/>
  <c r="Q113"/>
  <c r="E115"/>
  <c r="I117"/>
  <c r="R117" s="1"/>
  <c r="O120"/>
  <c r="Q121"/>
  <c r="E123"/>
  <c r="I125"/>
  <c r="R125" s="1"/>
  <c r="O128"/>
  <c r="Q129"/>
  <c r="E131"/>
  <c r="I133"/>
  <c r="R133" s="1"/>
  <c r="O136"/>
  <c r="Q137"/>
  <c r="E139"/>
  <c r="I141"/>
  <c r="R141" s="1"/>
  <c r="O144"/>
  <c r="Q145"/>
  <c r="E147"/>
  <c r="I149"/>
  <c r="R149" s="1"/>
  <c r="O152"/>
  <c r="Q153"/>
  <c r="E155"/>
  <c r="O14"/>
  <c r="O21"/>
  <c r="N24"/>
  <c r="P25"/>
  <c r="D27"/>
  <c r="C27" s="1"/>
  <c r="F28"/>
  <c r="N32"/>
  <c r="P33"/>
  <c r="D35"/>
  <c r="C35" s="1"/>
  <c r="F36"/>
  <c r="N40"/>
  <c r="P41"/>
  <c r="D43"/>
  <c r="C43" s="1"/>
  <c r="F44"/>
  <c r="N48"/>
  <c r="P49"/>
  <c r="D51"/>
  <c r="C51" s="1"/>
  <c r="F52"/>
  <c r="N56"/>
  <c r="P57"/>
  <c r="D59"/>
  <c r="C59" s="1"/>
  <c r="F60"/>
  <c r="N64"/>
  <c r="P65"/>
  <c r="D67"/>
  <c r="C67" s="1"/>
  <c r="F68"/>
  <c r="N72"/>
  <c r="P73"/>
  <c r="D75"/>
  <c r="C75" s="1"/>
  <c r="F76"/>
  <c r="N80"/>
  <c r="P81"/>
  <c r="D83"/>
  <c r="C83" s="1"/>
  <c r="F84"/>
  <c r="N88"/>
  <c r="P89"/>
  <c r="D91"/>
  <c r="C91" s="1"/>
  <c r="F92"/>
  <c r="N96"/>
  <c r="P97"/>
  <c r="D99"/>
  <c r="C99" s="1"/>
  <c r="F100"/>
  <c r="N104"/>
  <c r="P105"/>
  <c r="D107"/>
  <c r="C107" s="1"/>
  <c r="F108"/>
  <c r="N112"/>
  <c r="P113"/>
  <c r="D115"/>
  <c r="C115" s="1"/>
  <c r="F116"/>
  <c r="N120"/>
  <c r="P121"/>
  <c r="D123"/>
  <c r="C123" s="1"/>
  <c r="F124"/>
  <c r="N128"/>
  <c r="P129"/>
  <c r="D131"/>
  <c r="C131" s="1"/>
  <c r="F132"/>
  <c r="N136"/>
  <c r="P137"/>
  <c r="D139"/>
  <c r="C139" s="1"/>
  <c r="F140"/>
  <c r="N144"/>
  <c r="P145"/>
  <c r="D147"/>
  <c r="C147" s="1"/>
  <c r="F148"/>
  <c r="N152"/>
  <c r="P153"/>
  <c r="D155"/>
  <c r="C155" s="1"/>
  <c r="F156"/>
  <c r="P22"/>
  <c r="I24"/>
  <c r="R24" s="1"/>
  <c r="O27"/>
  <c r="Q28"/>
  <c r="E30"/>
  <c r="I32"/>
  <c r="R32" s="1"/>
  <c r="O35"/>
  <c r="Q36"/>
  <c r="E38"/>
  <c r="I40"/>
  <c r="R40" s="1"/>
  <c r="O43"/>
  <c r="Q44"/>
  <c r="E46"/>
  <c r="I48"/>
  <c r="R48" s="1"/>
  <c r="O51"/>
  <c r="Q52"/>
  <c r="E54"/>
  <c r="I56"/>
  <c r="R56" s="1"/>
  <c r="O59"/>
  <c r="Q60"/>
  <c r="E62"/>
  <c r="I64"/>
  <c r="R64" s="1"/>
  <c r="O67"/>
  <c r="Q68"/>
  <c r="E70"/>
  <c r="I72"/>
  <c r="R72" s="1"/>
  <c r="O75"/>
  <c r="Q76"/>
  <c r="E78"/>
  <c r="I80"/>
  <c r="R80" s="1"/>
  <c r="O83"/>
  <c r="Q84"/>
  <c r="E86"/>
  <c r="I88"/>
  <c r="R88" s="1"/>
  <c r="O91"/>
  <c r="Q92"/>
  <c r="E94"/>
  <c r="I96"/>
  <c r="R96" s="1"/>
  <c r="O99"/>
  <c r="Q100"/>
  <c r="E102"/>
  <c r="I104"/>
  <c r="R104" s="1"/>
  <c r="O107"/>
  <c r="Q108"/>
  <c r="E110"/>
  <c r="I112"/>
  <c r="R112" s="1"/>
  <c r="O115"/>
  <c r="Q116"/>
  <c r="E118"/>
  <c r="I120"/>
  <c r="R120" s="1"/>
  <c r="O123"/>
  <c r="Q124"/>
  <c r="E126"/>
  <c r="I128"/>
  <c r="R128" s="1"/>
  <c r="O131"/>
  <c r="Q132"/>
  <c r="E134"/>
  <c r="I136"/>
  <c r="R136" s="1"/>
  <c r="O139"/>
  <c r="Q140"/>
  <c r="E142"/>
  <c r="I144"/>
  <c r="R144" s="1"/>
  <c r="O147"/>
  <c r="Q148"/>
  <c r="E150"/>
  <c r="I152"/>
  <c r="R152" s="1"/>
  <c r="O155"/>
  <c r="P156"/>
  <c r="D158"/>
  <c r="C158" s="1"/>
  <c r="F159"/>
  <c r="N163"/>
  <c r="P164"/>
  <c r="D166"/>
  <c r="C166" s="1"/>
  <c r="F167"/>
  <c r="N171"/>
  <c r="P172"/>
  <c r="D174"/>
  <c r="C174" s="1"/>
  <c r="F175"/>
  <c r="N179"/>
  <c r="P180"/>
  <c r="D182"/>
  <c r="C182" s="1"/>
  <c r="F183"/>
  <c r="N187"/>
  <c r="P188"/>
  <c r="D190"/>
  <c r="C190" s="1"/>
  <c r="F191"/>
  <c r="N195"/>
  <c r="P196"/>
  <c r="D198"/>
  <c r="C198" s="1"/>
  <c r="F199"/>
  <c r="N203"/>
  <c r="P204"/>
  <c r="D206"/>
  <c r="C206" s="1"/>
  <c r="F207"/>
  <c r="N211"/>
  <c r="P212"/>
  <c r="D214"/>
  <c r="C214" s="1"/>
  <c r="F215"/>
  <c r="N219"/>
  <c r="P220"/>
  <c r="D222"/>
  <c r="C222" s="1"/>
  <c r="F223"/>
  <c r="N227"/>
  <c r="P228"/>
  <c r="D230"/>
  <c r="C230" s="1"/>
  <c r="F231"/>
  <c r="N235"/>
  <c r="P236"/>
  <c r="D238"/>
  <c r="C238" s="1"/>
  <c r="F239"/>
  <c r="N243"/>
  <c r="P244"/>
  <c r="D246"/>
  <c r="C246" s="1"/>
  <c r="F247"/>
  <c r="N251"/>
  <c r="P252"/>
  <c r="D254"/>
  <c r="C254" s="1"/>
  <c r="F255"/>
  <c r="N259"/>
  <c r="P260"/>
  <c r="D262"/>
  <c r="C262" s="1"/>
  <c r="F263"/>
  <c r="N267"/>
  <c r="P268"/>
  <c r="D270"/>
  <c r="C270" s="1"/>
  <c r="F271"/>
  <c r="N275"/>
  <c r="P276"/>
  <c r="D278"/>
  <c r="C278" s="1"/>
  <c r="F279"/>
  <c r="N283"/>
  <c r="P284"/>
  <c r="D286"/>
  <c r="C286" s="1"/>
  <c r="F287"/>
  <c r="N291"/>
  <c r="P292"/>
  <c r="D294"/>
  <c r="C294" s="1"/>
  <c r="F295"/>
  <c r="N299"/>
  <c r="P300"/>
  <c r="D302"/>
  <c r="C302" s="1"/>
  <c r="F303"/>
  <c r="N307"/>
  <c r="P308"/>
  <c r="D310"/>
  <c r="C310" s="1"/>
  <c r="F311"/>
  <c r="N315"/>
  <c r="P316"/>
  <c r="D318"/>
  <c r="C318" s="1"/>
  <c r="F319"/>
  <c r="N323"/>
  <c r="P324"/>
  <c r="D326"/>
  <c r="C326" s="1"/>
  <c r="F327"/>
  <c r="N331"/>
  <c r="P332"/>
  <c r="D334"/>
  <c r="C334" s="1"/>
  <c r="F335"/>
  <c r="N339"/>
  <c r="P340"/>
  <c r="D342"/>
  <c r="C342" s="1"/>
  <c r="F343"/>
  <c r="N347"/>
  <c r="P348"/>
  <c r="D350"/>
  <c r="C350" s="1"/>
  <c r="F351"/>
  <c r="N355"/>
  <c r="P356"/>
  <c r="D358"/>
  <c r="C358" s="1"/>
  <c r="I157"/>
  <c r="R157" s="1"/>
  <c r="O160"/>
  <c r="Q161"/>
  <c r="E163"/>
  <c r="I165"/>
  <c r="R165" s="1"/>
  <c r="O168"/>
  <c r="Q169"/>
  <c r="E171"/>
  <c r="I173"/>
  <c r="R173" s="1"/>
  <c r="O176"/>
  <c r="Q177"/>
  <c r="E179"/>
  <c r="I181"/>
  <c r="R181" s="1"/>
  <c r="O184"/>
  <c r="Q185"/>
  <c r="E187"/>
  <c r="I189"/>
  <c r="R189" s="1"/>
  <c r="O192"/>
  <c r="Q193"/>
  <c r="E195"/>
  <c r="I197"/>
  <c r="R197" s="1"/>
  <c r="O200"/>
  <c r="Q201"/>
  <c r="E203"/>
  <c r="I205"/>
  <c r="R205" s="1"/>
  <c r="O208"/>
  <c r="Q209"/>
  <c r="E211"/>
  <c r="I213"/>
  <c r="R213" s="1"/>
  <c r="O216"/>
  <c r="Q217"/>
  <c r="E219"/>
  <c r="I221"/>
  <c r="R221" s="1"/>
  <c r="O224"/>
  <c r="Q225"/>
  <c r="E227"/>
  <c r="I229"/>
  <c r="R229" s="1"/>
  <c r="O232"/>
  <c r="Q233"/>
  <c r="E235"/>
  <c r="I237"/>
  <c r="R237" s="1"/>
  <c r="O240"/>
  <c r="Q241"/>
  <c r="E243"/>
  <c r="I245"/>
  <c r="R245" s="1"/>
  <c r="O248"/>
  <c r="Q249"/>
  <c r="E251"/>
  <c r="I253"/>
  <c r="R253" s="1"/>
  <c r="O256"/>
  <c r="Q257"/>
  <c r="E259"/>
  <c r="I261"/>
  <c r="R261" s="1"/>
  <c r="O264"/>
  <c r="Q265"/>
  <c r="E267"/>
  <c r="I269"/>
  <c r="R269" s="1"/>
  <c r="O272"/>
  <c r="Q273"/>
  <c r="E275"/>
  <c r="I277"/>
  <c r="R277" s="1"/>
  <c r="O280"/>
  <c r="Q281"/>
  <c r="E283"/>
  <c r="I285"/>
  <c r="R285" s="1"/>
  <c r="O288"/>
  <c r="Q289"/>
  <c r="E291"/>
  <c r="I293"/>
  <c r="R293" s="1"/>
  <c r="O296"/>
  <c r="Q297"/>
  <c r="E299"/>
  <c r="I301"/>
  <c r="R301" s="1"/>
  <c r="O304"/>
  <c r="Q305"/>
  <c r="E307"/>
  <c r="I309"/>
  <c r="R309" s="1"/>
  <c r="O312"/>
  <c r="Q313"/>
  <c r="E315"/>
  <c r="I317"/>
  <c r="R317" s="1"/>
  <c r="O320"/>
  <c r="Q321"/>
  <c r="E323"/>
  <c r="I325"/>
  <c r="R325" s="1"/>
  <c r="O328"/>
  <c r="Q329"/>
  <c r="E331"/>
  <c r="I333"/>
  <c r="R333" s="1"/>
  <c r="O336"/>
  <c r="Q337"/>
  <c r="E339"/>
  <c r="I341"/>
  <c r="R341" s="1"/>
  <c r="O344"/>
  <c r="Q345"/>
  <c r="E347"/>
  <c r="I349"/>
  <c r="R349" s="1"/>
  <c r="O352"/>
  <c r="Q353"/>
  <c r="E355"/>
  <c r="I357"/>
  <c r="R357" s="1"/>
  <c r="D157"/>
  <c r="C157" s="1"/>
  <c r="F158"/>
  <c r="N162"/>
  <c r="P163"/>
  <c r="D165"/>
  <c r="C165" s="1"/>
  <c r="F166"/>
  <c r="N170"/>
  <c r="P171"/>
  <c r="D173"/>
  <c r="C173" s="1"/>
  <c r="F174"/>
  <c r="N178"/>
  <c r="P179"/>
  <c r="D181"/>
  <c r="C181" s="1"/>
  <c r="F182"/>
  <c r="N186"/>
  <c r="P187"/>
  <c r="D189"/>
  <c r="C189" s="1"/>
  <c r="F190"/>
  <c r="N194"/>
  <c r="P195"/>
  <c r="D197"/>
  <c r="C197" s="1"/>
  <c r="F198"/>
  <c r="N202"/>
  <c r="P203"/>
  <c r="D205"/>
  <c r="C205" s="1"/>
  <c r="F206"/>
  <c r="N210"/>
  <c r="P211"/>
  <c r="D213"/>
  <c r="C213" s="1"/>
  <c r="F214"/>
  <c r="N218"/>
  <c r="P219"/>
  <c r="D221"/>
  <c r="C221" s="1"/>
  <c r="F222"/>
  <c r="N226"/>
  <c r="P227"/>
  <c r="D229"/>
  <c r="C229" s="1"/>
  <c r="F230"/>
  <c r="N234"/>
  <c r="P235"/>
  <c r="D237"/>
  <c r="C237" s="1"/>
  <c r="F238"/>
  <c r="N242"/>
  <c r="P243"/>
  <c r="D245"/>
  <c r="C245" s="1"/>
  <c r="F246"/>
  <c r="N250"/>
  <c r="P251"/>
  <c r="D253"/>
  <c r="C253" s="1"/>
  <c r="F254"/>
  <c r="N258"/>
  <c r="P259"/>
  <c r="D261"/>
  <c r="C261" s="1"/>
  <c r="F262"/>
  <c r="N266"/>
  <c r="P267"/>
  <c r="D269"/>
  <c r="C269" s="1"/>
  <c r="F270"/>
  <c r="N274"/>
  <c r="P275"/>
  <c r="D277"/>
  <c r="C277" s="1"/>
  <c r="F278"/>
  <c r="N282"/>
  <c r="P283"/>
  <c r="D285"/>
  <c r="C285" s="1"/>
  <c r="F286"/>
  <c r="N290"/>
  <c r="P291"/>
  <c r="D293"/>
  <c r="C293" s="1"/>
  <c r="F294"/>
  <c r="N298"/>
  <c r="P299"/>
  <c r="D301"/>
  <c r="C301" s="1"/>
  <c r="F302"/>
  <c r="N306"/>
  <c r="P307"/>
  <c r="D309"/>
  <c r="C309" s="1"/>
  <c r="F310"/>
  <c r="N314"/>
  <c r="P315"/>
  <c r="D317"/>
  <c r="C317" s="1"/>
  <c r="F318"/>
  <c r="N322"/>
  <c r="P323"/>
  <c r="D325"/>
  <c r="C325" s="1"/>
  <c r="F326"/>
  <c r="N330"/>
  <c r="P331"/>
  <c r="D333"/>
  <c r="C333" s="1"/>
  <c r="F334"/>
  <c r="N338"/>
  <c r="P339"/>
  <c r="D341"/>
  <c r="C341" s="1"/>
  <c r="F342"/>
  <c r="N346"/>
  <c r="P347"/>
  <c r="D349"/>
  <c r="C349" s="1"/>
  <c r="F350"/>
  <c r="N354"/>
  <c r="P355"/>
  <c r="D357"/>
  <c r="C357" s="1"/>
  <c r="F358"/>
  <c r="I358"/>
  <c r="R358" s="1"/>
  <c r="O159"/>
  <c r="Q160"/>
  <c r="E162"/>
  <c r="I164"/>
  <c r="R164" s="1"/>
  <c r="O167"/>
  <c r="Q168"/>
  <c r="E170"/>
  <c r="I172"/>
  <c r="R172" s="1"/>
  <c r="P18"/>
  <c r="E15"/>
  <c r="O19"/>
  <c r="O22"/>
  <c r="Q20"/>
  <c r="O17"/>
  <c r="I18"/>
  <c r="R18" s="1"/>
  <c r="E19"/>
  <c r="I21"/>
  <c r="R21" s="1"/>
  <c r="D18"/>
  <c r="C18" s="1"/>
  <c r="N19"/>
  <c r="E23"/>
  <c r="E356"/>
  <c r="Q354"/>
  <c r="O353"/>
  <c r="I350"/>
  <c r="R350" s="1"/>
  <c r="E348"/>
  <c r="Q346"/>
  <c r="O345"/>
  <c r="I342"/>
  <c r="R342" s="1"/>
  <c r="E340"/>
  <c r="Q338"/>
  <c r="O337"/>
  <c r="I334"/>
  <c r="R334" s="1"/>
  <c r="E332"/>
  <c r="Q330"/>
  <c r="O329"/>
  <c r="I326"/>
  <c r="R326" s="1"/>
  <c r="E324"/>
  <c r="Q322"/>
  <c r="O321"/>
  <c r="I318"/>
  <c r="R318" s="1"/>
  <c r="E316"/>
  <c r="Q314"/>
  <c r="O313"/>
  <c r="I310"/>
  <c r="R310" s="1"/>
  <c r="E308"/>
  <c r="Q306"/>
  <c r="O305"/>
  <c r="I302"/>
  <c r="R302" s="1"/>
  <c r="E300"/>
  <c r="Q298"/>
  <c r="O297"/>
  <c r="I294"/>
  <c r="R294" s="1"/>
  <c r="E292"/>
  <c r="Q290"/>
  <c r="O289"/>
  <c r="I286"/>
  <c r="R286" s="1"/>
  <c r="E284"/>
  <c r="Q282"/>
  <c r="O281"/>
  <c r="I278"/>
  <c r="R278" s="1"/>
  <c r="E276"/>
  <c r="Q274"/>
  <c r="O273"/>
  <c r="I270"/>
  <c r="R270" s="1"/>
  <c r="E268"/>
  <c r="Q266"/>
  <c r="O265"/>
  <c r="I262"/>
  <c r="R262" s="1"/>
  <c r="E260"/>
  <c r="Q258"/>
  <c r="O257"/>
  <c r="I254"/>
  <c r="R254" s="1"/>
  <c r="E252"/>
  <c r="Q250"/>
  <c r="O249"/>
  <c r="I246"/>
  <c r="R246" s="1"/>
  <c r="E244"/>
  <c r="Q242"/>
  <c r="O241"/>
  <c r="I238"/>
  <c r="R238" s="1"/>
  <c r="E236"/>
  <c r="Q234"/>
  <c r="O233"/>
  <c r="I230"/>
  <c r="R230" s="1"/>
  <c r="E228"/>
  <c r="Q226"/>
  <c r="O225"/>
  <c r="I222"/>
  <c r="R222" s="1"/>
  <c r="E220"/>
  <c r="Q218"/>
  <c r="O217"/>
  <c r="I214"/>
  <c r="R214" s="1"/>
  <c r="E212"/>
  <c r="Q210"/>
  <c r="O209"/>
  <c r="I206"/>
  <c r="R206" s="1"/>
  <c r="E204"/>
  <c r="Q202"/>
  <c r="O201"/>
  <c r="I198"/>
  <c r="R198" s="1"/>
  <c r="E196"/>
  <c r="Q194"/>
  <c r="O193"/>
  <c r="I190"/>
  <c r="R190" s="1"/>
  <c r="E188"/>
  <c r="Q186"/>
  <c r="O185"/>
  <c r="I182"/>
  <c r="R182" s="1"/>
  <c r="E180"/>
  <c r="Q178"/>
  <c r="O177"/>
  <c r="I174"/>
  <c r="R174" s="1"/>
  <c r="N17"/>
  <c r="I15"/>
  <c r="R15" s="1"/>
  <c r="F20"/>
  <c r="Q19"/>
  <c r="N20"/>
  <c r="Q17"/>
  <c r="N15"/>
  <c r="E18"/>
  <c r="E21"/>
  <c r="O18"/>
  <c r="Q21"/>
  <c r="F19"/>
  <c r="O357"/>
  <c r="I356"/>
  <c r="R356" s="1"/>
  <c r="E354"/>
  <c r="Q352"/>
  <c r="O351"/>
  <c r="I348"/>
  <c r="R348" s="1"/>
  <c r="E346"/>
  <c r="Q344"/>
  <c r="O343"/>
  <c r="I340"/>
  <c r="R340" s="1"/>
  <c r="E338"/>
  <c r="Q336"/>
  <c r="O335"/>
  <c r="I332"/>
  <c r="R332" s="1"/>
  <c r="E330"/>
  <c r="Q328"/>
  <c r="O327"/>
  <c r="I324"/>
  <c r="R324" s="1"/>
  <c r="E322"/>
  <c r="Q320"/>
  <c r="O319"/>
  <c r="I316"/>
  <c r="R316" s="1"/>
  <c r="E314"/>
  <c r="Q312"/>
  <c r="O311"/>
  <c r="I308"/>
  <c r="R308" s="1"/>
  <c r="E306"/>
  <c r="Q304"/>
  <c r="O303"/>
  <c r="I300"/>
  <c r="R300" s="1"/>
  <c r="E298"/>
  <c r="Q296"/>
  <c r="O295"/>
  <c r="I292"/>
  <c r="R292" s="1"/>
  <c r="E290"/>
  <c r="Q288"/>
  <c r="O287"/>
  <c r="I284"/>
  <c r="R284" s="1"/>
  <c r="E282"/>
  <c r="Q280"/>
  <c r="O279"/>
  <c r="I276"/>
  <c r="R276" s="1"/>
  <c r="E274"/>
  <c r="Q272"/>
  <c r="O271"/>
  <c r="I268"/>
  <c r="R268" s="1"/>
  <c r="E266"/>
  <c r="Q264"/>
  <c r="O263"/>
  <c r="I260"/>
  <c r="R260" s="1"/>
  <c r="E258"/>
  <c r="Q256"/>
  <c r="O255"/>
  <c r="I252"/>
  <c r="R252" s="1"/>
  <c r="E250"/>
  <c r="Q248"/>
  <c r="O247"/>
  <c r="I244"/>
  <c r="R244" s="1"/>
  <c r="E242"/>
  <c r="Q240"/>
  <c r="O239"/>
  <c r="I236"/>
  <c r="R236" s="1"/>
  <c r="E234"/>
  <c r="Q232"/>
  <c r="O231"/>
  <c r="I228"/>
  <c r="R228" s="1"/>
  <c r="E226"/>
  <c r="Q224"/>
  <c r="O223"/>
  <c r="I220"/>
  <c r="R220" s="1"/>
  <c r="E218"/>
  <c r="Q216"/>
  <c r="O215"/>
  <c r="I212"/>
  <c r="R212" s="1"/>
  <c r="E210"/>
  <c r="Q208"/>
  <c r="O207"/>
  <c r="I204"/>
  <c r="R204" s="1"/>
  <c r="E202"/>
  <c r="Q200"/>
  <c r="O199"/>
  <c r="I196"/>
  <c r="R196" s="1"/>
  <c r="E194"/>
  <c r="Q192"/>
  <c r="O191"/>
  <c r="I188"/>
  <c r="R188" s="1"/>
  <c r="E186"/>
  <c r="Q184"/>
  <c r="O183"/>
  <c r="I180"/>
  <c r="R180" s="1"/>
  <c r="E178"/>
  <c r="Q176"/>
  <c r="O175"/>
  <c r="P15"/>
  <c r="P16"/>
  <c r="E17"/>
  <c r="P19"/>
  <c r="I16"/>
  <c r="R16" s="1"/>
  <c r="N16"/>
  <c r="D16"/>
  <c r="C16" s="1"/>
  <c r="Q15"/>
  <c r="F21"/>
  <c r="D21"/>
  <c r="C21" s="1"/>
  <c r="O15"/>
  <c r="F18"/>
  <c r="D15"/>
  <c r="C15" s="1"/>
  <c r="I19"/>
  <c r="R19" s="1"/>
  <c r="Q16"/>
  <c r="E358"/>
  <c r="I354"/>
  <c r="R354" s="1"/>
  <c r="E352"/>
  <c r="Q350"/>
  <c r="O349"/>
  <c r="I346"/>
  <c r="R346" s="1"/>
  <c r="E344"/>
  <c r="Q342"/>
  <c r="O341"/>
  <c r="I338"/>
  <c r="R338" s="1"/>
  <c r="E336"/>
  <c r="Q334"/>
  <c r="O333"/>
  <c r="I330"/>
  <c r="R330" s="1"/>
  <c r="E328"/>
  <c r="Q326"/>
  <c r="O325"/>
  <c r="I322"/>
  <c r="R322" s="1"/>
  <c r="E320"/>
  <c r="Q318"/>
  <c r="O317"/>
  <c r="I314"/>
  <c r="R314" s="1"/>
  <c r="E312"/>
  <c r="Q310"/>
  <c r="O309"/>
  <c r="I306"/>
  <c r="R306" s="1"/>
  <c r="E304"/>
  <c r="Q302"/>
  <c r="O301"/>
  <c r="I298"/>
  <c r="R298" s="1"/>
  <c r="E296"/>
  <c r="Q294"/>
  <c r="O293"/>
  <c r="I290"/>
  <c r="R290" s="1"/>
  <c r="E288"/>
  <c r="Q286"/>
  <c r="O285"/>
  <c r="I282"/>
  <c r="R282" s="1"/>
  <c r="E280"/>
  <c r="Q278"/>
  <c r="O277"/>
  <c r="I274"/>
  <c r="R274" s="1"/>
  <c r="E272"/>
  <c r="Q270"/>
  <c r="O269"/>
  <c r="I266"/>
  <c r="R266" s="1"/>
  <c r="E264"/>
  <c r="Q262"/>
  <c r="O261"/>
  <c r="I258"/>
  <c r="R258" s="1"/>
  <c r="E256"/>
  <c r="Q254"/>
  <c r="O253"/>
  <c r="I250"/>
  <c r="R250" s="1"/>
  <c r="E248"/>
  <c r="Q246"/>
  <c r="O245"/>
  <c r="I242"/>
  <c r="R242" s="1"/>
  <c r="E240"/>
  <c r="Q238"/>
  <c r="O237"/>
  <c r="I234"/>
  <c r="R234" s="1"/>
  <c r="E232"/>
  <c r="Q230"/>
  <c r="O229"/>
  <c r="I226"/>
  <c r="R226" s="1"/>
  <c r="E224"/>
  <c r="Q222"/>
  <c r="O221"/>
  <c r="I218"/>
  <c r="R218" s="1"/>
  <c r="E216"/>
  <c r="Q214"/>
  <c r="O213"/>
  <c r="I210"/>
  <c r="R210" s="1"/>
  <c r="E208"/>
  <c r="Q206"/>
  <c r="O205"/>
  <c r="I202"/>
  <c r="R202" s="1"/>
  <c r="E200"/>
  <c r="Q198"/>
  <c r="O197"/>
  <c r="I194"/>
  <c r="R194" s="1"/>
  <c r="E192"/>
  <c r="Q190"/>
  <c r="O189"/>
  <c r="I186"/>
  <c r="R186" s="1"/>
  <c r="E184"/>
  <c r="Q182"/>
  <c r="O181"/>
  <c r="I178"/>
  <c r="R178" s="1"/>
  <c r="E176"/>
  <c r="Q174"/>
  <c r="E16"/>
  <c r="N18"/>
  <c r="F16"/>
  <c r="P20"/>
  <c r="Q23"/>
  <c r="I17"/>
  <c r="R17" s="1"/>
  <c r="D20"/>
  <c r="C20" s="1"/>
  <c r="F15"/>
  <c r="F17"/>
  <c r="I20"/>
  <c r="R20" s="1"/>
  <c r="E20"/>
  <c r="I23"/>
  <c r="R23" s="1"/>
  <c r="Q18"/>
  <c r="D17"/>
  <c r="C17" s="1"/>
  <c r="Q356"/>
  <c r="O355"/>
  <c r="I352"/>
  <c r="R352" s="1"/>
  <c r="E350"/>
  <c r="Q348"/>
  <c r="O347"/>
  <c r="I344"/>
  <c r="R344" s="1"/>
  <c r="E342"/>
  <c r="Q340"/>
  <c r="O339"/>
  <c r="I336"/>
  <c r="R336" s="1"/>
  <c r="E334"/>
  <c r="Q332"/>
  <c r="O331"/>
  <c r="I328"/>
  <c r="R328" s="1"/>
  <c r="E326"/>
  <c r="Q324"/>
  <c r="O323"/>
  <c r="I320"/>
  <c r="R320" s="1"/>
  <c r="E318"/>
  <c r="Q316"/>
  <c r="O315"/>
  <c r="I312"/>
  <c r="R312" s="1"/>
  <c r="E310"/>
  <c r="Q308"/>
  <c r="O307"/>
  <c r="I304"/>
  <c r="R304" s="1"/>
  <c r="E302"/>
  <c r="Q300"/>
  <c r="O299"/>
  <c r="I296"/>
  <c r="R296" s="1"/>
  <c r="E294"/>
  <c r="Q292"/>
  <c r="O291"/>
  <c r="I288"/>
  <c r="R288" s="1"/>
  <c r="E286"/>
  <c r="Q284"/>
  <c r="O283"/>
  <c r="I280"/>
  <c r="R280" s="1"/>
  <c r="E278"/>
  <c r="Q276"/>
  <c r="O275"/>
  <c r="I272"/>
  <c r="R272" s="1"/>
  <c r="E270"/>
  <c r="Q268"/>
  <c r="O267"/>
  <c r="I264"/>
  <c r="R264" s="1"/>
  <c r="E262"/>
  <c r="Q260"/>
  <c r="O259"/>
  <c r="I256"/>
  <c r="R256" s="1"/>
  <c r="E254"/>
  <c r="Q252"/>
  <c r="O251"/>
  <c r="I248"/>
  <c r="R248" s="1"/>
  <c r="E246"/>
  <c r="Q244"/>
  <c r="O243"/>
  <c r="I240"/>
  <c r="R240" s="1"/>
  <c r="E238"/>
  <c r="Q236"/>
  <c r="O235"/>
  <c r="I232"/>
  <c r="R232" s="1"/>
  <c r="E230"/>
  <c r="Q228"/>
  <c r="O227"/>
  <c r="I224"/>
  <c r="R224" s="1"/>
  <c r="E222"/>
  <c r="Q220"/>
  <c r="O219"/>
  <c r="I216"/>
  <c r="R216" s="1"/>
  <c r="E214"/>
  <c r="Q212"/>
  <c r="O211"/>
  <c r="I208"/>
  <c r="R208" s="1"/>
  <c r="E206"/>
  <c r="Q204"/>
  <c r="O203"/>
  <c r="I200"/>
  <c r="R200" s="1"/>
  <c r="E198"/>
  <c r="Q196"/>
  <c r="O195"/>
  <c r="I192"/>
  <c r="R192" s="1"/>
  <c r="E190"/>
  <c r="Q188"/>
  <c r="O187"/>
  <c r="I184"/>
  <c r="R184" s="1"/>
  <c r="E182"/>
  <c r="Q180"/>
  <c r="O179"/>
  <c r="I176"/>
  <c r="R176" s="1"/>
  <c r="BW8"/>
  <c r="BZ11"/>
  <c r="CD11"/>
  <c r="CH11"/>
  <c r="BW12"/>
  <c r="CA12"/>
  <c r="CE12"/>
  <c r="CI12"/>
  <c r="BX13"/>
  <c r="CB13"/>
  <c r="CJ13"/>
  <c r="BY14"/>
  <c r="CC14"/>
  <c r="CG14"/>
  <c r="BW15"/>
  <c r="CA15"/>
  <c r="CE15"/>
  <c r="CI15"/>
  <c r="BX16"/>
  <c r="CB16"/>
  <c r="CK16" s="1"/>
  <c r="CM16" s="1"/>
  <c r="CJ16"/>
  <c r="BZ17"/>
  <c r="CD17"/>
  <c r="CH17"/>
  <c r="BX18"/>
  <c r="CB18"/>
  <c r="CK18" s="1"/>
  <c r="CM18" s="1"/>
  <c r="CJ18"/>
  <c r="BX19"/>
  <c r="CB19"/>
  <c r="CK19" s="1"/>
  <c r="CJ19"/>
  <c r="BZ20"/>
  <c r="CD20"/>
  <c r="CH20"/>
  <c r="BX21"/>
  <c r="CB21"/>
  <c r="CK21" s="1"/>
  <c r="CJ21"/>
  <c r="BX22"/>
  <c r="CB22"/>
  <c r="CK22" s="1"/>
  <c r="CJ22"/>
  <c r="BY23"/>
  <c r="CC23"/>
  <c r="CG23"/>
  <c r="BZ24"/>
  <c r="CD24"/>
  <c r="CH24"/>
  <c r="BX25"/>
  <c r="CB25"/>
  <c r="CK25" s="1"/>
  <c r="CJ25"/>
  <c r="BZ26"/>
  <c r="CD26"/>
  <c r="CH26"/>
  <c r="BZ27"/>
  <c r="CD27"/>
  <c r="CH27"/>
  <c r="BX28"/>
  <c r="CB28"/>
  <c r="CK28" s="1"/>
  <c r="CJ28"/>
  <c r="BZ29"/>
  <c r="CD29"/>
  <c r="CH29"/>
  <c r="BZ30"/>
  <c r="CD30"/>
  <c r="CH30"/>
  <c r="BW31"/>
  <c r="CA31"/>
  <c r="CE31"/>
  <c r="CI31"/>
  <c r="BX32"/>
  <c r="CB32"/>
  <c r="CK32" s="1"/>
  <c r="CJ32"/>
  <c r="BZ33"/>
  <c r="CD33"/>
  <c r="CH33"/>
  <c r="BX34"/>
  <c r="CB34"/>
  <c r="CK34" s="1"/>
  <c r="CJ34"/>
  <c r="BX35"/>
  <c r="CB35"/>
  <c r="CK35" s="1"/>
  <c r="CJ35"/>
  <c r="BZ36"/>
  <c r="CD36"/>
  <c r="CH36"/>
  <c r="BX37"/>
  <c r="CB37"/>
  <c r="CK37" s="1"/>
  <c r="CJ37"/>
  <c r="BX38"/>
  <c r="CB38"/>
  <c r="CK38" s="1"/>
  <c r="CJ38"/>
  <c r="BY39"/>
  <c r="CC39"/>
  <c r="CG39"/>
  <c r="BZ40"/>
  <c r="CD40"/>
  <c r="CH40"/>
  <c r="BX41"/>
  <c r="CB41"/>
  <c r="CK41" s="1"/>
  <c r="CJ41"/>
  <c r="BZ42"/>
  <c r="CD42"/>
  <c r="CH42"/>
  <c r="BZ43"/>
  <c r="CD43"/>
  <c r="CH43"/>
  <c r="BX44"/>
  <c r="CB44"/>
  <c r="CK44" s="1"/>
  <c r="CJ44"/>
  <c r="BZ45"/>
  <c r="CD45"/>
  <c r="CH45"/>
  <c r="BZ46"/>
  <c r="CD46"/>
  <c r="CH46"/>
  <c r="BW47"/>
  <c r="CA47"/>
  <c r="CE47"/>
  <c r="CI47"/>
  <c r="BX48"/>
  <c r="CB48"/>
  <c r="CK48" s="1"/>
  <c r="CJ48"/>
  <c r="BZ49"/>
  <c r="CD49"/>
  <c r="CH49"/>
  <c r="BX50"/>
  <c r="CB50"/>
  <c r="CK50" s="1"/>
  <c r="CJ50"/>
  <c r="BX51"/>
  <c r="CB51"/>
  <c r="CK51" s="1"/>
  <c r="CJ51"/>
  <c r="BZ52"/>
  <c r="CD52"/>
  <c r="CH52"/>
  <c r="BX53"/>
  <c r="CB53"/>
  <c r="CK53" s="1"/>
  <c r="CJ53"/>
  <c r="BX54"/>
  <c r="CB54"/>
  <c r="CK54" s="1"/>
  <c r="CJ54"/>
  <c r="BY55"/>
  <c r="CC55"/>
  <c r="CG55"/>
  <c r="BZ56"/>
  <c r="CD56"/>
  <c r="CH56"/>
  <c r="BX57"/>
  <c r="CB57"/>
  <c r="CK57" s="1"/>
  <c r="CJ57"/>
  <c r="BZ58"/>
  <c r="CD58"/>
  <c r="CH58"/>
  <c r="BX59"/>
  <c r="CB59"/>
  <c r="CK59" s="1"/>
  <c r="CJ59"/>
  <c r="BZ60"/>
  <c r="CD60"/>
  <c r="CH60"/>
  <c r="BX61"/>
  <c r="CB61"/>
  <c r="CK61" s="1"/>
  <c r="CJ61"/>
  <c r="BX62"/>
  <c r="CB62"/>
  <c r="CK62" s="1"/>
  <c r="CJ62"/>
  <c r="BY63"/>
  <c r="CC63"/>
  <c r="CG63"/>
  <c r="BZ64"/>
  <c r="CD64"/>
  <c r="CH64"/>
  <c r="BX65"/>
  <c r="CB65"/>
  <c r="CK65" s="1"/>
  <c r="CJ65"/>
  <c r="BZ66"/>
  <c r="CD66"/>
  <c r="CH66"/>
  <c r="BZ67"/>
  <c r="CD67"/>
  <c r="CH67"/>
  <c r="BX68"/>
  <c r="CB68"/>
  <c r="CK68" s="1"/>
  <c r="CJ68"/>
  <c r="BZ69"/>
  <c r="CD69"/>
  <c r="CH69"/>
  <c r="BZ70"/>
  <c r="CD70"/>
  <c r="CH70"/>
  <c r="BW71"/>
  <c r="CA71"/>
  <c r="CE71"/>
  <c r="CI71"/>
  <c r="BX72"/>
  <c r="CB72"/>
  <c r="CK72" s="1"/>
  <c r="CJ72"/>
  <c r="BZ73"/>
  <c r="CD73"/>
  <c r="CH73"/>
  <c r="BX74"/>
  <c r="CB74"/>
  <c r="CK74" s="1"/>
  <c r="CJ74"/>
  <c r="BX75"/>
  <c r="CB75"/>
  <c r="CK75" s="1"/>
  <c r="CJ75"/>
  <c r="BZ76"/>
  <c r="CD76"/>
  <c r="CH76"/>
  <c r="BX77"/>
  <c r="CB77"/>
  <c r="CK77" s="1"/>
  <c r="CJ77"/>
  <c r="BX78"/>
  <c r="CB78"/>
  <c r="CK78" s="1"/>
  <c r="CJ78"/>
  <c r="BY79"/>
  <c r="CC79"/>
  <c r="CG79"/>
  <c r="BZ80"/>
  <c r="BY11"/>
  <c r="CC11"/>
  <c r="CG11"/>
  <c r="BZ12"/>
  <c r="CD12"/>
  <c r="CH12"/>
  <c r="BW13"/>
  <c r="CA13"/>
  <c r="CE13"/>
  <c r="CI13"/>
  <c r="BX14"/>
  <c r="CB14"/>
  <c r="CK14" s="1"/>
  <c r="CM14" s="1"/>
  <c r="CJ14"/>
  <c r="BZ15"/>
  <c r="CD15"/>
  <c r="CH15"/>
  <c r="BW16"/>
  <c r="CA16"/>
  <c r="CE16"/>
  <c r="CI16"/>
  <c r="BY17"/>
  <c r="CC17"/>
  <c r="CG17"/>
  <c r="BW18"/>
  <c r="CA18"/>
  <c r="CE18"/>
  <c r="CI18"/>
  <c r="BW19"/>
  <c r="CA19"/>
  <c r="CE19"/>
  <c r="CI19"/>
  <c r="BY20"/>
  <c r="CC20"/>
  <c r="CG20"/>
  <c r="BW21"/>
  <c r="CA21"/>
  <c r="CE21"/>
  <c r="CI21"/>
  <c r="BW22"/>
  <c r="CA22"/>
  <c r="CE22"/>
  <c r="CI22"/>
  <c r="BX23"/>
  <c r="CB23"/>
  <c r="CK23" s="1"/>
  <c r="CJ23"/>
  <c r="BY24"/>
  <c r="CC24"/>
  <c r="CG24"/>
  <c r="BW25"/>
  <c r="CA25"/>
  <c r="CE25"/>
  <c r="CI25"/>
  <c r="BY26"/>
  <c r="CC26"/>
  <c r="CG26"/>
  <c r="BY27"/>
  <c r="CC27"/>
  <c r="CG27"/>
  <c r="BW28"/>
  <c r="CA28"/>
  <c r="CE28"/>
  <c r="CI28"/>
  <c r="BY29"/>
  <c r="CC29"/>
  <c r="CG29"/>
  <c r="BY30"/>
  <c r="CC30"/>
  <c r="CG30"/>
  <c r="BZ31"/>
  <c r="CD31"/>
  <c r="CH31"/>
  <c r="BW32"/>
  <c r="CA32"/>
  <c r="CE32"/>
  <c r="CI32"/>
  <c r="BY33"/>
  <c r="CC33"/>
  <c r="CG33"/>
  <c r="BW34"/>
  <c r="CA34"/>
  <c r="CE34"/>
  <c r="CI34"/>
  <c r="BW35"/>
  <c r="CA35"/>
  <c r="CE35"/>
  <c r="CI35"/>
  <c r="BY36"/>
  <c r="CC36"/>
  <c r="CG36"/>
  <c r="BW37"/>
  <c r="CA37"/>
  <c r="CE37"/>
  <c r="CI37"/>
  <c r="BW38"/>
  <c r="CA38"/>
  <c r="CE38"/>
  <c r="CI38"/>
  <c r="BX39"/>
  <c r="CB39"/>
  <c r="CK39" s="1"/>
  <c r="CJ39"/>
  <c r="BY40"/>
  <c r="CC40"/>
  <c r="CG40"/>
  <c r="BW41"/>
  <c r="CA41"/>
  <c r="CE41"/>
  <c r="CI41"/>
  <c r="BY42"/>
  <c r="CC42"/>
  <c r="CG42"/>
  <c r="BY43"/>
  <c r="CC43"/>
  <c r="CG43"/>
  <c r="BW44"/>
  <c r="CA44"/>
  <c r="CE44"/>
  <c r="CI44"/>
  <c r="BY45"/>
  <c r="CC45"/>
  <c r="CG45"/>
  <c r="BY46"/>
  <c r="CC46"/>
  <c r="CG46"/>
  <c r="BZ47"/>
  <c r="CD47"/>
  <c r="CH47"/>
  <c r="BW48"/>
  <c r="CA48"/>
  <c r="CE48"/>
  <c r="CI48"/>
  <c r="BY49"/>
  <c r="CC49"/>
  <c r="CG49"/>
  <c r="BW50"/>
  <c r="CA50"/>
  <c r="CE50"/>
  <c r="CI50"/>
  <c r="BW51"/>
  <c r="CA51"/>
  <c r="CE51"/>
  <c r="CI51"/>
  <c r="BY52"/>
  <c r="CC52"/>
  <c r="CG52"/>
  <c r="BW53"/>
  <c r="CA53"/>
  <c r="CE53"/>
  <c r="CI53"/>
  <c r="BW54"/>
  <c r="CA54"/>
  <c r="CE54"/>
  <c r="CI54"/>
  <c r="BX55"/>
  <c r="CB55"/>
  <c r="CK55" s="1"/>
  <c r="CJ55"/>
  <c r="BY56"/>
  <c r="CC56"/>
  <c r="CG56"/>
  <c r="BW57"/>
  <c r="CA57"/>
  <c r="CE57"/>
  <c r="CI57"/>
  <c r="BY58"/>
  <c r="CC58"/>
  <c r="CG58"/>
  <c r="BW59"/>
  <c r="CA59"/>
  <c r="CE59"/>
  <c r="CI59"/>
  <c r="BY60"/>
  <c r="CC60"/>
  <c r="CG60"/>
  <c r="BW61"/>
  <c r="CA61"/>
  <c r="CE61"/>
  <c r="CI61"/>
  <c r="BW62"/>
  <c r="CA62"/>
  <c r="CE62"/>
  <c r="CI62"/>
  <c r="BX63"/>
  <c r="CB63"/>
  <c r="CK63" s="1"/>
  <c r="CJ63"/>
  <c r="BY64"/>
  <c r="CC64"/>
  <c r="CG64"/>
  <c r="BW65"/>
  <c r="CA65"/>
  <c r="CE65"/>
  <c r="CI65"/>
  <c r="BY66"/>
  <c r="CC66"/>
  <c r="CG66"/>
  <c r="BY67"/>
  <c r="CC67"/>
  <c r="CG67"/>
  <c r="BW68"/>
  <c r="CA68"/>
  <c r="CE68"/>
  <c r="CI68"/>
  <c r="BY69"/>
  <c r="CC69"/>
  <c r="CG69"/>
  <c r="BY70"/>
  <c r="CC70"/>
  <c r="CG70"/>
  <c r="BZ71"/>
  <c r="CD71"/>
  <c r="CH71"/>
  <c r="BW72"/>
  <c r="CA72"/>
  <c r="CE72"/>
  <c r="CI72"/>
  <c r="BY73"/>
  <c r="CC73"/>
  <c r="CG73"/>
  <c r="BW74"/>
  <c r="CA74"/>
  <c r="CE74"/>
  <c r="CI74"/>
  <c r="BW75"/>
  <c r="CA75"/>
  <c r="CE75"/>
  <c r="CI75"/>
  <c r="BY76"/>
  <c r="CC76"/>
  <c r="CG76"/>
  <c r="BW77"/>
  <c r="CA77"/>
  <c r="CE77"/>
  <c r="CI77"/>
  <c r="BW78"/>
  <c r="CA78"/>
  <c r="CE78"/>
  <c r="CI78"/>
  <c r="BX79"/>
  <c r="CB79"/>
  <c r="CK79" s="1"/>
  <c r="CJ79"/>
  <c r="BY80"/>
  <c r="BX11"/>
  <c r="CB11"/>
  <c r="CJ11"/>
  <c r="BY12"/>
  <c r="CC12"/>
  <c r="CG12"/>
  <c r="BZ13"/>
  <c r="CD13"/>
  <c r="CH13"/>
  <c r="BW14"/>
  <c r="CA14"/>
  <c r="CE14"/>
  <c r="CI14"/>
  <c r="BY15"/>
  <c r="CC15"/>
  <c r="CG15"/>
  <c r="BZ16"/>
  <c r="CD16"/>
  <c r="CH16"/>
  <c r="BX17"/>
  <c r="CB17"/>
  <c r="CK17" s="1"/>
  <c r="CM17" s="1"/>
  <c r="CJ17"/>
  <c r="BZ18"/>
  <c r="CD18"/>
  <c r="CH18"/>
  <c r="BZ19"/>
  <c r="CD19"/>
  <c r="CH19"/>
  <c r="BX20"/>
  <c r="CB20"/>
  <c r="CK20" s="1"/>
  <c r="CJ20"/>
  <c r="BZ21"/>
  <c r="CD21"/>
  <c r="CH21"/>
  <c r="BZ22"/>
  <c r="CD22"/>
  <c r="CH22"/>
  <c r="BW23"/>
  <c r="CA23"/>
  <c r="CE23"/>
  <c r="CI23"/>
  <c r="BX24"/>
  <c r="CB24"/>
  <c r="CK24" s="1"/>
  <c r="CJ24"/>
  <c r="BZ25"/>
  <c r="CD25"/>
  <c r="CH25"/>
  <c r="BX26"/>
  <c r="CB26"/>
  <c r="CK26" s="1"/>
  <c r="CJ26"/>
  <c r="BX27"/>
  <c r="CB27"/>
  <c r="CK27" s="1"/>
  <c r="CJ27"/>
  <c r="BZ28"/>
  <c r="CD28"/>
  <c r="CH28"/>
  <c r="BX29"/>
  <c r="CB29"/>
  <c r="CK29" s="1"/>
  <c r="CJ29"/>
  <c r="BX30"/>
  <c r="CB30"/>
  <c r="CK30" s="1"/>
  <c r="CJ30"/>
  <c r="BY31"/>
  <c r="CC31"/>
  <c r="CG31"/>
  <c r="BZ32"/>
  <c r="CD32"/>
  <c r="CH32"/>
  <c r="BX33"/>
  <c r="CB33"/>
  <c r="CK33" s="1"/>
  <c r="CJ33"/>
  <c r="BZ34"/>
  <c r="CD34"/>
  <c r="CH34"/>
  <c r="BZ35"/>
  <c r="CD35"/>
  <c r="CH35"/>
  <c r="BX36"/>
  <c r="CB36"/>
  <c r="CK36" s="1"/>
  <c r="CJ36"/>
  <c r="BZ37"/>
  <c r="CD37"/>
  <c r="CH37"/>
  <c r="BZ38"/>
  <c r="CD38"/>
  <c r="CH38"/>
  <c r="BW39"/>
  <c r="CA39"/>
  <c r="CE39"/>
  <c r="CI39"/>
  <c r="BX40"/>
  <c r="CB40"/>
  <c r="CK40" s="1"/>
  <c r="CJ40"/>
  <c r="BZ41"/>
  <c r="CD41"/>
  <c r="CH41"/>
  <c r="BX42"/>
  <c r="CB42"/>
  <c r="CK42" s="1"/>
  <c r="CJ42"/>
  <c r="BX43"/>
  <c r="CB43"/>
  <c r="CK43" s="1"/>
  <c r="CJ43"/>
  <c r="BZ44"/>
  <c r="CD44"/>
  <c r="CH44"/>
  <c r="BX45"/>
  <c r="CB45"/>
  <c r="CK45" s="1"/>
  <c r="CJ45"/>
  <c r="BX46"/>
  <c r="CB46"/>
  <c r="CK46" s="1"/>
  <c r="CJ46"/>
  <c r="BY47"/>
  <c r="CC47"/>
  <c r="CG47"/>
  <c r="BZ48"/>
  <c r="CD48"/>
  <c r="CH48"/>
  <c r="BX49"/>
  <c r="CB49"/>
  <c r="CK49" s="1"/>
  <c r="CJ49"/>
  <c r="BZ50"/>
  <c r="CD50"/>
  <c r="CH50"/>
  <c r="BZ51"/>
  <c r="CD51"/>
  <c r="CH51"/>
  <c r="BX52"/>
  <c r="CB52"/>
  <c r="CK52" s="1"/>
  <c r="CJ52"/>
  <c r="BZ53"/>
  <c r="CD53"/>
  <c r="CH53"/>
  <c r="BZ54"/>
  <c r="CD54"/>
  <c r="CH54"/>
  <c r="BW55"/>
  <c r="CA55"/>
  <c r="CE55"/>
  <c r="CI55"/>
  <c r="BX56"/>
  <c r="CB56"/>
  <c r="CK56" s="1"/>
  <c r="CJ56"/>
  <c r="BZ57"/>
  <c r="CD57"/>
  <c r="CH57"/>
  <c r="BX58"/>
  <c r="CB58"/>
  <c r="CK58" s="1"/>
  <c r="CJ58"/>
  <c r="BZ59"/>
  <c r="CD59"/>
  <c r="CH59"/>
  <c r="BX60"/>
  <c r="CB60"/>
  <c r="CK60" s="1"/>
  <c r="CJ60"/>
  <c r="BZ61"/>
  <c r="CD61"/>
  <c r="CH61"/>
  <c r="BZ62"/>
  <c r="CD62"/>
  <c r="CH62"/>
  <c r="BW63"/>
  <c r="CA63"/>
  <c r="CE63"/>
  <c r="CI63"/>
  <c r="BX64"/>
  <c r="CB64"/>
  <c r="CK64" s="1"/>
  <c r="CJ64"/>
  <c r="BZ65"/>
  <c r="CD65"/>
  <c r="CH65"/>
  <c r="BX66"/>
  <c r="CB66"/>
  <c r="CK66" s="1"/>
  <c r="CJ66"/>
  <c r="BX67"/>
  <c r="CB67"/>
  <c r="CK67" s="1"/>
  <c r="CJ67"/>
  <c r="BZ68"/>
  <c r="CD68"/>
  <c r="CH68"/>
  <c r="BX69"/>
  <c r="CB69"/>
  <c r="CK69" s="1"/>
  <c r="CJ69"/>
  <c r="BX70"/>
  <c r="CB70"/>
  <c r="CK70" s="1"/>
  <c r="CJ70"/>
  <c r="BY71"/>
  <c r="CC71"/>
  <c r="CG71"/>
  <c r="BZ72"/>
  <c r="CD72"/>
  <c r="CH72"/>
  <c r="BX73"/>
  <c r="CB73"/>
  <c r="CK73" s="1"/>
  <c r="CJ73"/>
  <c r="BZ74"/>
  <c r="CD74"/>
  <c r="CH74"/>
  <c r="BZ75"/>
  <c r="CD75"/>
  <c r="CH75"/>
  <c r="BX76"/>
  <c r="CB76"/>
  <c r="CK76" s="1"/>
  <c r="CJ76"/>
  <c r="BZ77"/>
  <c r="CD77"/>
  <c r="CH77"/>
  <c r="BZ78"/>
  <c r="CD78"/>
  <c r="CH78"/>
  <c r="BW79"/>
  <c r="CA79"/>
  <c r="CE79"/>
  <c r="CI79"/>
  <c r="BX80"/>
  <c r="CB80"/>
  <c r="CK80" s="1"/>
  <c r="BW11"/>
  <c r="CA11"/>
  <c r="CE11"/>
  <c r="CI11"/>
  <c r="BX12"/>
  <c r="CB12"/>
  <c r="CJ12"/>
  <c r="BY13"/>
  <c r="CC13"/>
  <c r="CG13"/>
  <c r="BZ14"/>
  <c r="CD14"/>
  <c r="CH14"/>
  <c r="BX15"/>
  <c r="CB15"/>
  <c r="CK15" s="1"/>
  <c r="CM15" s="1"/>
  <c r="CJ15"/>
  <c r="BY16"/>
  <c r="CC16"/>
  <c r="CG16"/>
  <c r="BW17"/>
  <c r="CA17"/>
  <c r="CE17"/>
  <c r="CI17"/>
  <c r="BY18"/>
  <c r="CC18"/>
  <c r="CG18"/>
  <c r="BY19"/>
  <c r="CC19"/>
  <c r="CG19"/>
  <c r="BW20"/>
  <c r="CA20"/>
  <c r="CE20"/>
  <c r="CI20"/>
  <c r="BY21"/>
  <c r="CC21"/>
  <c r="CG21"/>
  <c r="BY22"/>
  <c r="CC22"/>
  <c r="CG22"/>
  <c r="BZ23"/>
  <c r="CD23"/>
  <c r="CH23"/>
  <c r="BW24"/>
  <c r="CA24"/>
  <c r="CE24"/>
  <c r="CI24"/>
  <c r="BY25"/>
  <c r="CC25"/>
  <c r="CG25"/>
  <c r="BW26"/>
  <c r="CA26"/>
  <c r="CE26"/>
  <c r="CI26"/>
  <c r="BW27"/>
  <c r="CA27"/>
  <c r="CE27"/>
  <c r="CI27"/>
  <c r="BY28"/>
  <c r="CC28"/>
  <c r="CG28"/>
  <c r="BW29"/>
  <c r="CA29"/>
  <c r="CE29"/>
  <c r="CI29"/>
  <c r="BW30"/>
  <c r="CA30"/>
  <c r="CE30"/>
  <c r="CI30"/>
  <c r="BX31"/>
  <c r="CB31"/>
  <c r="CK31" s="1"/>
  <c r="CJ31"/>
  <c r="BY32"/>
  <c r="CC32"/>
  <c r="CG32"/>
  <c r="BW33"/>
  <c r="CA33"/>
  <c r="CE33"/>
  <c r="CI33"/>
  <c r="BY34"/>
  <c r="CC34"/>
  <c r="CG34"/>
  <c r="BY35"/>
  <c r="CC35"/>
  <c r="CG35"/>
  <c r="BW36"/>
  <c r="CA36"/>
  <c r="CE36"/>
  <c r="CI36"/>
  <c r="BY37"/>
  <c r="CC37"/>
  <c r="CG37"/>
  <c r="BY38"/>
  <c r="CC38"/>
  <c r="CG38"/>
  <c r="BZ39"/>
  <c r="CD39"/>
  <c r="CH39"/>
  <c r="BW40"/>
  <c r="CA40"/>
  <c r="CE40"/>
  <c r="CI40"/>
  <c r="BY41"/>
  <c r="CC41"/>
  <c r="CG41"/>
  <c r="BW42"/>
  <c r="CA42"/>
  <c r="CE42"/>
  <c r="CI42"/>
  <c r="BW43"/>
  <c r="CA43"/>
  <c r="CE43"/>
  <c r="CI43"/>
  <c r="BY44"/>
  <c r="CC44"/>
  <c r="CG44"/>
  <c r="BW45"/>
  <c r="CA45"/>
  <c r="CE45"/>
  <c r="CI45"/>
  <c r="BW46"/>
  <c r="CA46"/>
  <c r="CE46"/>
  <c r="CI46"/>
  <c r="BX47"/>
  <c r="CB47"/>
  <c r="CK47" s="1"/>
  <c r="CJ47"/>
  <c r="BY48"/>
  <c r="CC48"/>
  <c r="CG48"/>
  <c r="BW49"/>
  <c r="CA49"/>
  <c r="CE49"/>
  <c r="CI49"/>
  <c r="BY50"/>
  <c r="CC50"/>
  <c r="CG50"/>
  <c r="BY51"/>
  <c r="CC51"/>
  <c r="CG51"/>
  <c r="BW52"/>
  <c r="CA52"/>
  <c r="CE52"/>
  <c r="CI52"/>
  <c r="BY53"/>
  <c r="CC53"/>
  <c r="CG53"/>
  <c r="BY54"/>
  <c r="CC54"/>
  <c r="CG54"/>
  <c r="BZ55"/>
  <c r="CD55"/>
  <c r="CH55"/>
  <c r="BW56"/>
  <c r="CA56"/>
  <c r="CE56"/>
  <c r="CI56"/>
  <c r="BY57"/>
  <c r="CC57"/>
  <c r="CG57"/>
  <c r="BW58"/>
  <c r="CA58"/>
  <c r="CE58"/>
  <c r="CI58"/>
  <c r="BY59"/>
  <c r="CC59"/>
  <c r="CG59"/>
  <c r="BW60"/>
  <c r="CA60"/>
  <c r="CE60"/>
  <c r="CI60"/>
  <c r="BY61"/>
  <c r="CC61"/>
  <c r="CG61"/>
  <c r="BY62"/>
  <c r="CC62"/>
  <c r="CG62"/>
  <c r="BZ63"/>
  <c r="CD63"/>
  <c r="CH63"/>
  <c r="BW64"/>
  <c r="CA64"/>
  <c r="CE64"/>
  <c r="CI64"/>
  <c r="BY65"/>
  <c r="CC65"/>
  <c r="CG65"/>
  <c r="BW66"/>
  <c r="CA66"/>
  <c r="CE66"/>
  <c r="CI66"/>
  <c r="BW67"/>
  <c r="CA67"/>
  <c r="CE67"/>
  <c r="CI67"/>
  <c r="BY68"/>
  <c r="CC68"/>
  <c r="CG68"/>
  <c r="BW69"/>
  <c r="CA69"/>
  <c r="CE69"/>
  <c r="CI69"/>
  <c r="BW70"/>
  <c r="CA70"/>
  <c r="CE70"/>
  <c r="CI70"/>
  <c r="BX71"/>
  <c r="CB71"/>
  <c r="CK71" s="1"/>
  <c r="CJ71"/>
  <c r="BY72"/>
  <c r="CC72"/>
  <c r="CG72"/>
  <c r="BW73"/>
  <c r="CA73"/>
  <c r="CE73"/>
  <c r="CI73"/>
  <c r="BY74"/>
  <c r="CC74"/>
  <c r="CG74"/>
  <c r="BY75"/>
  <c r="CC75"/>
  <c r="CG75"/>
  <c r="BW76"/>
  <c r="CA76"/>
  <c r="CE76"/>
  <c r="CI76"/>
  <c r="BY77"/>
  <c r="CC77"/>
  <c r="CG77"/>
  <c r="BY78"/>
  <c r="CC78"/>
  <c r="CG78"/>
  <c r="BZ79"/>
  <c r="CD79"/>
  <c r="CH79"/>
  <c r="BW80"/>
  <c r="CA80"/>
  <c r="CD80"/>
  <c r="CH80"/>
  <c r="BX81"/>
  <c r="CB81"/>
  <c r="CK81" s="1"/>
  <c r="CJ81"/>
  <c r="BZ82"/>
  <c r="CD82"/>
  <c r="CH82"/>
  <c r="BZ83"/>
  <c r="CD83"/>
  <c r="CH83"/>
  <c r="BX84"/>
  <c r="CB84"/>
  <c r="CK84" s="1"/>
  <c r="CJ84"/>
  <c r="BZ85"/>
  <c r="CD85"/>
  <c r="CH85"/>
  <c r="BZ86"/>
  <c r="CD86"/>
  <c r="CH86"/>
  <c r="BW87"/>
  <c r="CA87"/>
  <c r="CE87"/>
  <c r="CI87"/>
  <c r="BX88"/>
  <c r="CB88"/>
  <c r="CK88" s="1"/>
  <c r="CJ88"/>
  <c r="BZ89"/>
  <c r="CD89"/>
  <c r="CH89"/>
  <c r="BX90"/>
  <c r="CB90"/>
  <c r="CK90" s="1"/>
  <c r="CJ90"/>
  <c r="BZ91"/>
  <c r="CD91"/>
  <c r="CH91"/>
  <c r="BW92"/>
  <c r="CA92"/>
  <c r="CE92"/>
  <c r="CI92"/>
  <c r="BY93"/>
  <c r="CC93"/>
  <c r="CG93"/>
  <c r="BZ94"/>
  <c r="CD94"/>
  <c r="CH94"/>
  <c r="BX95"/>
  <c r="CB95"/>
  <c r="CK95" s="1"/>
  <c r="CJ95"/>
  <c r="BY96"/>
  <c r="CC96"/>
  <c r="CG96"/>
  <c r="BW97"/>
  <c r="CA97"/>
  <c r="CE97"/>
  <c r="CI97"/>
  <c r="BY98"/>
  <c r="CC98"/>
  <c r="CG98"/>
  <c r="BW99"/>
  <c r="CA99"/>
  <c r="CE99"/>
  <c r="CI99"/>
  <c r="BX100"/>
  <c r="CB100"/>
  <c r="CK100" s="1"/>
  <c r="CJ100"/>
  <c r="BZ101"/>
  <c r="CD101"/>
  <c r="CH101"/>
  <c r="BW102"/>
  <c r="CA102"/>
  <c r="CE102"/>
  <c r="CI102"/>
  <c r="BY103"/>
  <c r="CC103"/>
  <c r="CG103"/>
  <c r="BZ104"/>
  <c r="CD104"/>
  <c r="CH104"/>
  <c r="BX105"/>
  <c r="CB105"/>
  <c r="CK105" s="1"/>
  <c r="CJ105"/>
  <c r="BZ106"/>
  <c r="CD106"/>
  <c r="CH106"/>
  <c r="BX107"/>
  <c r="CB107"/>
  <c r="CK107" s="1"/>
  <c r="CJ107"/>
  <c r="BY108"/>
  <c r="CC108"/>
  <c r="CG108"/>
  <c r="BW109"/>
  <c r="CA109"/>
  <c r="CE109"/>
  <c r="CI109"/>
  <c r="BX110"/>
  <c r="CB110"/>
  <c r="CK110" s="1"/>
  <c r="CJ110"/>
  <c r="BZ111"/>
  <c r="CD111"/>
  <c r="CH111"/>
  <c r="BW112"/>
  <c r="CA112"/>
  <c r="CE112"/>
  <c r="CI112"/>
  <c r="BY113"/>
  <c r="CC113"/>
  <c r="CG113"/>
  <c r="BW114"/>
  <c r="CA114"/>
  <c r="CE114"/>
  <c r="CI114"/>
  <c r="BY115"/>
  <c r="CC115"/>
  <c r="CG115"/>
  <c r="BZ116"/>
  <c r="CD116"/>
  <c r="CH116"/>
  <c r="BX117"/>
  <c r="CB117"/>
  <c r="CK117" s="1"/>
  <c r="CJ117"/>
  <c r="BY118"/>
  <c r="CC118"/>
  <c r="CG118"/>
  <c r="BW119"/>
  <c r="CA119"/>
  <c r="CE119"/>
  <c r="CI119"/>
  <c r="BX120"/>
  <c r="CB120"/>
  <c r="CK120" s="1"/>
  <c r="CJ120"/>
  <c r="BZ121"/>
  <c r="CD121"/>
  <c r="CH121"/>
  <c r="BX122"/>
  <c r="CB122"/>
  <c r="CK122" s="1"/>
  <c r="CJ122"/>
  <c r="BZ123"/>
  <c r="CD123"/>
  <c r="CH123"/>
  <c r="BW124"/>
  <c r="CA124"/>
  <c r="CE124"/>
  <c r="CI124"/>
  <c r="BY125"/>
  <c r="CC125"/>
  <c r="CG125"/>
  <c r="BZ126"/>
  <c r="CD126"/>
  <c r="CH126"/>
  <c r="BX127"/>
  <c r="CB127"/>
  <c r="CK127" s="1"/>
  <c r="CJ127"/>
  <c r="BY128"/>
  <c r="CC128"/>
  <c r="CG128"/>
  <c r="BW129"/>
  <c r="CA129"/>
  <c r="CE129"/>
  <c r="CI129"/>
  <c r="BY130"/>
  <c r="CC130"/>
  <c r="CG130"/>
  <c r="BW131"/>
  <c r="CA131"/>
  <c r="CE131"/>
  <c r="CI131"/>
  <c r="BX132"/>
  <c r="CB132"/>
  <c r="CK132" s="1"/>
  <c r="CJ132"/>
  <c r="BZ133"/>
  <c r="CD133"/>
  <c r="CH133"/>
  <c r="BW134"/>
  <c r="CA134"/>
  <c r="CE134"/>
  <c r="CI134"/>
  <c r="BY135"/>
  <c r="CC135"/>
  <c r="CG135"/>
  <c r="BZ136"/>
  <c r="CD136"/>
  <c r="CH136"/>
  <c r="BX137"/>
  <c r="CB137"/>
  <c r="CK137" s="1"/>
  <c r="CJ137"/>
  <c r="BZ138"/>
  <c r="CD138"/>
  <c r="CH138"/>
  <c r="BX139"/>
  <c r="CB139"/>
  <c r="CK139" s="1"/>
  <c r="CJ139"/>
  <c r="BY140"/>
  <c r="CC140"/>
  <c r="CG140"/>
  <c r="BW141"/>
  <c r="CA141"/>
  <c r="CE141"/>
  <c r="CI141"/>
  <c r="BX142"/>
  <c r="CB142"/>
  <c r="CK142" s="1"/>
  <c r="CJ142"/>
  <c r="BZ143"/>
  <c r="CD143"/>
  <c r="CH143"/>
  <c r="BW144"/>
  <c r="CA144"/>
  <c r="CE144"/>
  <c r="CI144"/>
  <c r="BY145"/>
  <c r="CC145"/>
  <c r="CG145"/>
  <c r="BW146"/>
  <c r="CA146"/>
  <c r="CE146"/>
  <c r="CI146"/>
  <c r="BY147"/>
  <c r="CC147"/>
  <c r="CG147"/>
  <c r="BZ148"/>
  <c r="CD148"/>
  <c r="CH148"/>
  <c r="BX149"/>
  <c r="CB149"/>
  <c r="CK149" s="1"/>
  <c r="CJ149"/>
  <c r="BY150"/>
  <c r="CC150"/>
  <c r="CG150"/>
  <c r="BW151"/>
  <c r="CA151"/>
  <c r="CE151"/>
  <c r="CI151"/>
  <c r="BX152"/>
  <c r="CB152"/>
  <c r="CK152" s="1"/>
  <c r="CJ152"/>
  <c r="BZ153"/>
  <c r="CD153"/>
  <c r="CH153"/>
  <c r="BX154"/>
  <c r="CB154"/>
  <c r="CK154" s="1"/>
  <c r="CJ154"/>
  <c r="BZ155"/>
  <c r="CD155"/>
  <c r="CH155"/>
  <c r="BW156"/>
  <c r="CA156"/>
  <c r="CE156"/>
  <c r="CI156"/>
  <c r="BY157"/>
  <c r="CC157"/>
  <c r="CG157"/>
  <c r="BZ158"/>
  <c r="CD158"/>
  <c r="CH158"/>
  <c r="BX159"/>
  <c r="CB159"/>
  <c r="CK159" s="1"/>
  <c r="CJ159"/>
  <c r="BY160"/>
  <c r="CC160"/>
  <c r="CG160"/>
  <c r="BW161"/>
  <c r="CA161"/>
  <c r="CE161"/>
  <c r="CI161"/>
  <c r="BY162"/>
  <c r="CC162"/>
  <c r="CG162"/>
  <c r="BW163"/>
  <c r="CA163"/>
  <c r="CE163"/>
  <c r="CI163"/>
  <c r="BX164"/>
  <c r="CB164"/>
  <c r="CK164" s="1"/>
  <c r="CJ164"/>
  <c r="BZ165"/>
  <c r="CD165"/>
  <c r="CH165"/>
  <c r="BW166"/>
  <c r="CA166"/>
  <c r="CE166"/>
  <c r="CI166"/>
  <c r="BY167"/>
  <c r="CC167"/>
  <c r="CG167"/>
  <c r="BZ168"/>
  <c r="CD168"/>
  <c r="CH168"/>
  <c r="BX169"/>
  <c r="CB169"/>
  <c r="CK169" s="1"/>
  <c r="CJ169"/>
  <c r="BZ170"/>
  <c r="CD170"/>
  <c r="CH170"/>
  <c r="BX171"/>
  <c r="CB171"/>
  <c r="CK171" s="1"/>
  <c r="CJ171"/>
  <c r="BY172"/>
  <c r="CC172"/>
  <c r="CG172"/>
  <c r="BW173"/>
  <c r="CA173"/>
  <c r="CE173"/>
  <c r="CI173"/>
  <c r="BX174"/>
  <c r="CB174"/>
  <c r="CK174" s="1"/>
  <c r="CJ174"/>
  <c r="BZ175"/>
  <c r="CD175"/>
  <c r="CH175"/>
  <c r="BW176"/>
  <c r="CA176"/>
  <c r="CE176"/>
  <c r="CI176"/>
  <c r="BY177"/>
  <c r="CC177"/>
  <c r="CG177"/>
  <c r="BW178"/>
  <c r="CA178"/>
  <c r="CE178"/>
  <c r="CI178"/>
  <c r="BY179"/>
  <c r="CC179"/>
  <c r="CG179"/>
  <c r="BZ180"/>
  <c r="CD180"/>
  <c r="CH180"/>
  <c r="BX181"/>
  <c r="CB181"/>
  <c r="CK181" s="1"/>
  <c r="CJ181"/>
  <c r="BY182"/>
  <c r="CC182"/>
  <c r="CG182"/>
  <c r="BW183"/>
  <c r="CA183"/>
  <c r="CE183"/>
  <c r="CI183"/>
  <c r="BX184"/>
  <c r="CB184"/>
  <c r="CK184" s="1"/>
  <c r="CJ184"/>
  <c r="BZ185"/>
  <c r="CD185"/>
  <c r="CH185"/>
  <c r="BX186"/>
  <c r="CB186"/>
  <c r="CK186" s="1"/>
  <c r="CJ186"/>
  <c r="BZ187"/>
  <c r="CD187"/>
  <c r="CH187"/>
  <c r="BW188"/>
  <c r="CA188"/>
  <c r="CE188"/>
  <c r="CI188"/>
  <c r="BY189"/>
  <c r="CC189"/>
  <c r="CG189"/>
  <c r="BZ190"/>
  <c r="CD190"/>
  <c r="CH190"/>
  <c r="BX191"/>
  <c r="CB191"/>
  <c r="CK191" s="1"/>
  <c r="CJ191"/>
  <c r="BY192"/>
  <c r="CC192"/>
  <c r="CG192"/>
  <c r="BW193"/>
  <c r="CA193"/>
  <c r="CE193"/>
  <c r="CI193"/>
  <c r="BY194"/>
  <c r="CC194"/>
  <c r="CG194"/>
  <c r="BW195"/>
  <c r="CA195"/>
  <c r="CE195"/>
  <c r="CI195"/>
  <c r="BX196"/>
  <c r="CB196"/>
  <c r="CK196" s="1"/>
  <c r="CJ196"/>
  <c r="BZ197"/>
  <c r="CD197"/>
  <c r="CH197"/>
  <c r="BW198"/>
  <c r="CA198"/>
  <c r="CE198"/>
  <c r="CI198"/>
  <c r="BY199"/>
  <c r="CC199"/>
  <c r="CG199"/>
  <c r="BZ200"/>
  <c r="CD200"/>
  <c r="CH200"/>
  <c r="BX201"/>
  <c r="CB201"/>
  <c r="CK201" s="1"/>
  <c r="CJ201"/>
  <c r="BZ202"/>
  <c r="CD202"/>
  <c r="CH202"/>
  <c r="BX203"/>
  <c r="CB203"/>
  <c r="CK203" s="1"/>
  <c r="CJ203"/>
  <c r="BY204"/>
  <c r="CC204"/>
  <c r="CG204"/>
  <c r="BW205"/>
  <c r="CA205"/>
  <c r="CE205"/>
  <c r="CI205"/>
  <c r="BX206"/>
  <c r="CB206"/>
  <c r="CK206" s="1"/>
  <c r="CJ206"/>
  <c r="BZ207"/>
  <c r="CD207"/>
  <c r="CH207"/>
  <c r="BW208"/>
  <c r="CA208"/>
  <c r="CE208"/>
  <c r="CI208"/>
  <c r="BY209"/>
  <c r="CC209"/>
  <c r="CG209"/>
  <c r="BW210"/>
  <c r="CA210"/>
  <c r="CE210"/>
  <c r="CI210"/>
  <c r="BY211"/>
  <c r="CC211"/>
  <c r="CG211"/>
  <c r="BZ212"/>
  <c r="CD212"/>
  <c r="CH212"/>
  <c r="BX213"/>
  <c r="CB213"/>
  <c r="CK213" s="1"/>
  <c r="CJ213"/>
  <c r="BY214"/>
  <c r="CC214"/>
  <c r="CG214"/>
  <c r="BW215"/>
  <c r="CA215"/>
  <c r="CE215"/>
  <c r="CI215"/>
  <c r="BX216"/>
  <c r="CB216"/>
  <c r="CK216" s="1"/>
  <c r="CJ216"/>
  <c r="BZ217"/>
  <c r="CD217"/>
  <c r="CH217"/>
  <c r="BX218"/>
  <c r="CB218"/>
  <c r="CK218" s="1"/>
  <c r="CJ218"/>
  <c r="BZ219"/>
  <c r="CD219"/>
  <c r="CH219"/>
  <c r="BY220"/>
  <c r="CC220"/>
  <c r="CG220"/>
  <c r="BY221"/>
  <c r="CC221"/>
  <c r="CG221"/>
  <c r="BZ222"/>
  <c r="CC80"/>
  <c r="CG80"/>
  <c r="BW81"/>
  <c r="CA81"/>
  <c r="CE81"/>
  <c r="CI81"/>
  <c r="BY82"/>
  <c r="CC82"/>
  <c r="CG82"/>
  <c r="BY83"/>
  <c r="CC83"/>
  <c r="CG83"/>
  <c r="BW84"/>
  <c r="CA84"/>
  <c r="CE84"/>
  <c r="CI84"/>
  <c r="BY85"/>
  <c r="CC85"/>
  <c r="CG85"/>
  <c r="BY86"/>
  <c r="CC86"/>
  <c r="CG86"/>
  <c r="BZ87"/>
  <c r="CD87"/>
  <c r="CH87"/>
  <c r="BW88"/>
  <c r="CA88"/>
  <c r="CE88"/>
  <c r="CI88"/>
  <c r="BY89"/>
  <c r="CC89"/>
  <c r="CG89"/>
  <c r="BW90"/>
  <c r="CA90"/>
  <c r="CE90"/>
  <c r="CI90"/>
  <c r="BY91"/>
  <c r="CC91"/>
  <c r="CG91"/>
  <c r="BZ92"/>
  <c r="CD92"/>
  <c r="CH92"/>
  <c r="BX93"/>
  <c r="CB93"/>
  <c r="CK93" s="1"/>
  <c r="CJ93"/>
  <c r="BY94"/>
  <c r="CC94"/>
  <c r="CG94"/>
  <c r="BW95"/>
  <c r="CA95"/>
  <c r="CE95"/>
  <c r="CI95"/>
  <c r="BX96"/>
  <c r="CB96"/>
  <c r="CK96" s="1"/>
  <c r="CJ96"/>
  <c r="BZ97"/>
  <c r="CD97"/>
  <c r="CH97"/>
  <c r="BX98"/>
  <c r="CB98"/>
  <c r="CK98" s="1"/>
  <c r="CJ98"/>
  <c r="BZ99"/>
  <c r="CD99"/>
  <c r="CH99"/>
  <c r="BW100"/>
  <c r="CA100"/>
  <c r="CE100"/>
  <c r="CI100"/>
  <c r="BY101"/>
  <c r="CC101"/>
  <c r="CG101"/>
  <c r="BZ102"/>
  <c r="CD102"/>
  <c r="CH102"/>
  <c r="BX103"/>
  <c r="CB103"/>
  <c r="CK103" s="1"/>
  <c r="CJ103"/>
  <c r="BY104"/>
  <c r="CC104"/>
  <c r="CG104"/>
  <c r="BW105"/>
  <c r="CA105"/>
  <c r="CE105"/>
  <c r="CI105"/>
  <c r="BY106"/>
  <c r="CC106"/>
  <c r="CG106"/>
  <c r="BW107"/>
  <c r="CA107"/>
  <c r="CE107"/>
  <c r="CI107"/>
  <c r="BX108"/>
  <c r="CB108"/>
  <c r="CK108" s="1"/>
  <c r="CJ108"/>
  <c r="BZ109"/>
  <c r="CD109"/>
  <c r="CH109"/>
  <c r="BW110"/>
  <c r="CA110"/>
  <c r="CE110"/>
  <c r="CI110"/>
  <c r="BY111"/>
  <c r="CC111"/>
  <c r="CG111"/>
  <c r="BZ112"/>
  <c r="CD112"/>
  <c r="CH112"/>
  <c r="BX113"/>
  <c r="CB113"/>
  <c r="CK113" s="1"/>
  <c r="CJ113"/>
  <c r="BZ114"/>
  <c r="CD114"/>
  <c r="CH114"/>
  <c r="BX115"/>
  <c r="CB115"/>
  <c r="CK115" s="1"/>
  <c r="CJ115"/>
  <c r="BY116"/>
  <c r="CC116"/>
  <c r="CG116"/>
  <c r="BW117"/>
  <c r="CA117"/>
  <c r="CE117"/>
  <c r="CI117"/>
  <c r="BX118"/>
  <c r="CB118"/>
  <c r="CK118" s="1"/>
  <c r="CJ118"/>
  <c r="BZ119"/>
  <c r="CD119"/>
  <c r="CH119"/>
  <c r="BW120"/>
  <c r="CA120"/>
  <c r="CE120"/>
  <c r="CI120"/>
  <c r="BY121"/>
  <c r="CC121"/>
  <c r="CG121"/>
  <c r="BW122"/>
  <c r="CA122"/>
  <c r="CE122"/>
  <c r="CI122"/>
  <c r="BY123"/>
  <c r="CC123"/>
  <c r="CG123"/>
  <c r="BZ124"/>
  <c r="CD124"/>
  <c r="CH124"/>
  <c r="BX125"/>
  <c r="CB125"/>
  <c r="CK125" s="1"/>
  <c r="CJ125"/>
  <c r="BY126"/>
  <c r="CC126"/>
  <c r="CG126"/>
  <c r="BW127"/>
  <c r="CA127"/>
  <c r="CE127"/>
  <c r="CI127"/>
  <c r="BX128"/>
  <c r="CB128"/>
  <c r="CK128" s="1"/>
  <c r="CJ128"/>
  <c r="BZ129"/>
  <c r="CD129"/>
  <c r="CH129"/>
  <c r="BX130"/>
  <c r="CB130"/>
  <c r="CK130" s="1"/>
  <c r="CJ130"/>
  <c r="BZ131"/>
  <c r="CD131"/>
  <c r="CH131"/>
  <c r="BW132"/>
  <c r="CA132"/>
  <c r="CE132"/>
  <c r="CI132"/>
  <c r="BY133"/>
  <c r="CC133"/>
  <c r="CG133"/>
  <c r="BZ134"/>
  <c r="CD134"/>
  <c r="CH134"/>
  <c r="BX135"/>
  <c r="CB135"/>
  <c r="CK135" s="1"/>
  <c r="CJ135"/>
  <c r="BY136"/>
  <c r="CC136"/>
  <c r="CG136"/>
  <c r="BW137"/>
  <c r="CA137"/>
  <c r="CE137"/>
  <c r="CI137"/>
  <c r="BY138"/>
  <c r="CC138"/>
  <c r="CG138"/>
  <c r="BW139"/>
  <c r="CA139"/>
  <c r="CE139"/>
  <c r="CI139"/>
  <c r="BX140"/>
  <c r="CB140"/>
  <c r="CK140" s="1"/>
  <c r="CJ140"/>
  <c r="BZ141"/>
  <c r="CD141"/>
  <c r="CH141"/>
  <c r="BW142"/>
  <c r="CA142"/>
  <c r="CE142"/>
  <c r="CI142"/>
  <c r="BY143"/>
  <c r="CC143"/>
  <c r="CG143"/>
  <c r="BZ144"/>
  <c r="CD144"/>
  <c r="CH144"/>
  <c r="BX145"/>
  <c r="CB145"/>
  <c r="CK145" s="1"/>
  <c r="CJ145"/>
  <c r="BZ146"/>
  <c r="CD146"/>
  <c r="CH146"/>
  <c r="BX147"/>
  <c r="CB147"/>
  <c r="CK147" s="1"/>
  <c r="CJ147"/>
  <c r="BY148"/>
  <c r="CC148"/>
  <c r="CG148"/>
  <c r="BW149"/>
  <c r="CA149"/>
  <c r="CE149"/>
  <c r="CI149"/>
  <c r="BX150"/>
  <c r="CB150"/>
  <c r="CK150" s="1"/>
  <c r="CJ150"/>
  <c r="BZ151"/>
  <c r="CD151"/>
  <c r="CH151"/>
  <c r="BW152"/>
  <c r="CA152"/>
  <c r="CE152"/>
  <c r="CI152"/>
  <c r="BY153"/>
  <c r="CC153"/>
  <c r="CG153"/>
  <c r="BW154"/>
  <c r="CA154"/>
  <c r="CE154"/>
  <c r="CI154"/>
  <c r="BY155"/>
  <c r="CC155"/>
  <c r="CG155"/>
  <c r="BZ156"/>
  <c r="CD156"/>
  <c r="CH156"/>
  <c r="BX157"/>
  <c r="CB157"/>
  <c r="CK157" s="1"/>
  <c r="CJ157"/>
  <c r="BY158"/>
  <c r="CC158"/>
  <c r="CG158"/>
  <c r="BW159"/>
  <c r="CA159"/>
  <c r="CE159"/>
  <c r="CI159"/>
  <c r="BX160"/>
  <c r="CB160"/>
  <c r="CK160" s="1"/>
  <c r="CJ160"/>
  <c r="BZ161"/>
  <c r="CD161"/>
  <c r="CH161"/>
  <c r="BX162"/>
  <c r="CB162"/>
  <c r="CK162" s="1"/>
  <c r="CJ162"/>
  <c r="BZ163"/>
  <c r="CD163"/>
  <c r="CH163"/>
  <c r="BW164"/>
  <c r="CA164"/>
  <c r="CE164"/>
  <c r="CI164"/>
  <c r="BY165"/>
  <c r="CC165"/>
  <c r="CG165"/>
  <c r="BZ166"/>
  <c r="CD166"/>
  <c r="CH166"/>
  <c r="BX167"/>
  <c r="CB167"/>
  <c r="CK167" s="1"/>
  <c r="CJ167"/>
  <c r="BY168"/>
  <c r="CC168"/>
  <c r="CG168"/>
  <c r="BW169"/>
  <c r="CA169"/>
  <c r="CE169"/>
  <c r="CI169"/>
  <c r="BY170"/>
  <c r="CC170"/>
  <c r="CG170"/>
  <c r="BW171"/>
  <c r="CA171"/>
  <c r="CE171"/>
  <c r="CI171"/>
  <c r="BX172"/>
  <c r="CB172"/>
  <c r="CK172" s="1"/>
  <c r="CJ172"/>
  <c r="BZ173"/>
  <c r="CD173"/>
  <c r="CH173"/>
  <c r="BW174"/>
  <c r="CA174"/>
  <c r="CE174"/>
  <c r="CI174"/>
  <c r="BY175"/>
  <c r="CC175"/>
  <c r="CG175"/>
  <c r="BZ176"/>
  <c r="CD176"/>
  <c r="CH176"/>
  <c r="BX177"/>
  <c r="CB177"/>
  <c r="CK177" s="1"/>
  <c r="CJ177"/>
  <c r="BZ178"/>
  <c r="CD178"/>
  <c r="CH178"/>
  <c r="BX179"/>
  <c r="CB179"/>
  <c r="CK179" s="1"/>
  <c r="CJ179"/>
  <c r="BY180"/>
  <c r="CC180"/>
  <c r="CG180"/>
  <c r="BW181"/>
  <c r="CA181"/>
  <c r="CE181"/>
  <c r="CI181"/>
  <c r="BX182"/>
  <c r="CB182"/>
  <c r="CK182" s="1"/>
  <c r="CJ182"/>
  <c r="BZ183"/>
  <c r="CD183"/>
  <c r="CH183"/>
  <c r="BW184"/>
  <c r="CA184"/>
  <c r="CE184"/>
  <c r="CI184"/>
  <c r="BY185"/>
  <c r="CC185"/>
  <c r="CG185"/>
  <c r="BW186"/>
  <c r="CA186"/>
  <c r="CE186"/>
  <c r="CI186"/>
  <c r="BY187"/>
  <c r="CC187"/>
  <c r="CG187"/>
  <c r="BZ188"/>
  <c r="CD188"/>
  <c r="CH188"/>
  <c r="BX189"/>
  <c r="CB189"/>
  <c r="CK189" s="1"/>
  <c r="CJ189"/>
  <c r="BY190"/>
  <c r="CC190"/>
  <c r="CG190"/>
  <c r="BW191"/>
  <c r="CA191"/>
  <c r="CE191"/>
  <c r="CI191"/>
  <c r="BX192"/>
  <c r="CB192"/>
  <c r="CK192" s="1"/>
  <c r="CJ192"/>
  <c r="BZ193"/>
  <c r="CD193"/>
  <c r="CH193"/>
  <c r="BX194"/>
  <c r="CB194"/>
  <c r="CK194" s="1"/>
  <c r="CJ194"/>
  <c r="BZ195"/>
  <c r="CD195"/>
  <c r="CH195"/>
  <c r="BW196"/>
  <c r="CA196"/>
  <c r="CE196"/>
  <c r="CI196"/>
  <c r="BY197"/>
  <c r="CC197"/>
  <c r="CG197"/>
  <c r="BZ198"/>
  <c r="CD198"/>
  <c r="CH198"/>
  <c r="BX199"/>
  <c r="CB199"/>
  <c r="CK199" s="1"/>
  <c r="CJ199"/>
  <c r="BY200"/>
  <c r="CC200"/>
  <c r="CG200"/>
  <c r="BW201"/>
  <c r="CA201"/>
  <c r="CE201"/>
  <c r="CI201"/>
  <c r="BY202"/>
  <c r="CC202"/>
  <c r="CG202"/>
  <c r="BW203"/>
  <c r="CA203"/>
  <c r="CE203"/>
  <c r="CI203"/>
  <c r="BX204"/>
  <c r="CB204"/>
  <c r="CK204" s="1"/>
  <c r="CJ204"/>
  <c r="BZ205"/>
  <c r="CD205"/>
  <c r="CH205"/>
  <c r="BW206"/>
  <c r="CA206"/>
  <c r="CE206"/>
  <c r="CI206"/>
  <c r="BY207"/>
  <c r="CC207"/>
  <c r="CG207"/>
  <c r="BZ208"/>
  <c r="CD208"/>
  <c r="CH208"/>
  <c r="BX209"/>
  <c r="CB209"/>
  <c r="CK209" s="1"/>
  <c r="CJ209"/>
  <c r="BZ210"/>
  <c r="CD210"/>
  <c r="CH210"/>
  <c r="BX211"/>
  <c r="CB211"/>
  <c r="CK211" s="1"/>
  <c r="CJ211"/>
  <c r="BY212"/>
  <c r="CC212"/>
  <c r="CG212"/>
  <c r="BW213"/>
  <c r="CA213"/>
  <c r="CE213"/>
  <c r="CI213"/>
  <c r="BX214"/>
  <c r="CB214"/>
  <c r="CK214" s="1"/>
  <c r="CJ214"/>
  <c r="BZ215"/>
  <c r="CD215"/>
  <c r="CH215"/>
  <c r="BW216"/>
  <c r="CA216"/>
  <c r="CE216"/>
  <c r="CI216"/>
  <c r="BY217"/>
  <c r="CC217"/>
  <c r="CG217"/>
  <c r="BW218"/>
  <c r="CA218"/>
  <c r="CE218"/>
  <c r="CI218"/>
  <c r="BY219"/>
  <c r="CC219"/>
  <c r="CG219"/>
  <c r="BX220"/>
  <c r="CB220"/>
  <c r="CK220" s="1"/>
  <c r="CJ220"/>
  <c r="BX221"/>
  <c r="CB221"/>
  <c r="CK221" s="1"/>
  <c r="CJ221"/>
  <c r="BY222"/>
  <c r="CJ80"/>
  <c r="BZ81"/>
  <c r="CD81"/>
  <c r="CH81"/>
  <c r="BX82"/>
  <c r="CB82"/>
  <c r="CK82" s="1"/>
  <c r="CJ82"/>
  <c r="BX83"/>
  <c r="CB83"/>
  <c r="CK83" s="1"/>
  <c r="CJ83"/>
  <c r="BZ84"/>
  <c r="CD84"/>
  <c r="CH84"/>
  <c r="BX85"/>
  <c r="CB85"/>
  <c r="CK85" s="1"/>
  <c r="CJ85"/>
  <c r="BX86"/>
  <c r="CB86"/>
  <c r="CK86" s="1"/>
  <c r="CJ86"/>
  <c r="BY87"/>
  <c r="CC87"/>
  <c r="CG87"/>
  <c r="BZ88"/>
  <c r="CD88"/>
  <c r="CH88"/>
  <c r="BX89"/>
  <c r="CB89"/>
  <c r="CK89" s="1"/>
  <c r="CJ89"/>
  <c r="BZ90"/>
  <c r="CD90"/>
  <c r="CH90"/>
  <c r="BX91"/>
  <c r="CB91"/>
  <c r="CK91" s="1"/>
  <c r="CJ91"/>
  <c r="BY92"/>
  <c r="CC92"/>
  <c r="CG92"/>
  <c r="BW93"/>
  <c r="CA93"/>
  <c r="CE93"/>
  <c r="CI93"/>
  <c r="BX94"/>
  <c r="CB94"/>
  <c r="CK94" s="1"/>
  <c r="CJ94"/>
  <c r="BZ95"/>
  <c r="CD95"/>
  <c r="CH95"/>
  <c r="BW96"/>
  <c r="CA96"/>
  <c r="CE96"/>
  <c r="CI96"/>
  <c r="BY97"/>
  <c r="CC97"/>
  <c r="CG97"/>
  <c r="BW98"/>
  <c r="CA98"/>
  <c r="CE98"/>
  <c r="CI98"/>
  <c r="BY99"/>
  <c r="CC99"/>
  <c r="CG99"/>
  <c r="BZ100"/>
  <c r="CD100"/>
  <c r="CH100"/>
  <c r="BX101"/>
  <c r="CB101"/>
  <c r="CK101" s="1"/>
  <c r="CJ101"/>
  <c r="BY102"/>
  <c r="CC102"/>
  <c r="CG102"/>
  <c r="BW103"/>
  <c r="CA103"/>
  <c r="CE103"/>
  <c r="CI103"/>
  <c r="BX104"/>
  <c r="CB104"/>
  <c r="CK104" s="1"/>
  <c r="CJ104"/>
  <c r="BZ105"/>
  <c r="CD105"/>
  <c r="CH105"/>
  <c r="BX106"/>
  <c r="CB106"/>
  <c r="CK106" s="1"/>
  <c r="CJ106"/>
  <c r="BZ107"/>
  <c r="CD107"/>
  <c r="CH107"/>
  <c r="BW108"/>
  <c r="CA108"/>
  <c r="CE108"/>
  <c r="CI108"/>
  <c r="BY109"/>
  <c r="CC109"/>
  <c r="CG109"/>
  <c r="BZ110"/>
  <c r="CD110"/>
  <c r="CH110"/>
  <c r="BX111"/>
  <c r="CB111"/>
  <c r="CK111" s="1"/>
  <c r="CJ111"/>
  <c r="BY112"/>
  <c r="CC112"/>
  <c r="CG112"/>
  <c r="BW113"/>
  <c r="CA113"/>
  <c r="CE113"/>
  <c r="CI113"/>
  <c r="BY114"/>
  <c r="CC114"/>
  <c r="CG114"/>
  <c r="BW115"/>
  <c r="CA115"/>
  <c r="CE115"/>
  <c r="CI115"/>
  <c r="BX116"/>
  <c r="CB116"/>
  <c r="CK116" s="1"/>
  <c r="CJ116"/>
  <c r="BZ117"/>
  <c r="CD117"/>
  <c r="CH117"/>
  <c r="BW118"/>
  <c r="CA118"/>
  <c r="CE118"/>
  <c r="CI118"/>
  <c r="BY119"/>
  <c r="CC119"/>
  <c r="CG119"/>
  <c r="BZ120"/>
  <c r="CD120"/>
  <c r="CH120"/>
  <c r="BX121"/>
  <c r="CB121"/>
  <c r="CK121" s="1"/>
  <c r="CJ121"/>
  <c r="BZ122"/>
  <c r="CD122"/>
  <c r="CH122"/>
  <c r="BX123"/>
  <c r="CB123"/>
  <c r="CK123" s="1"/>
  <c r="CJ123"/>
  <c r="BY124"/>
  <c r="CC124"/>
  <c r="CG124"/>
  <c r="BW125"/>
  <c r="CA125"/>
  <c r="CE125"/>
  <c r="CI125"/>
  <c r="BX126"/>
  <c r="CB126"/>
  <c r="CK126" s="1"/>
  <c r="CJ126"/>
  <c r="BZ127"/>
  <c r="CD127"/>
  <c r="CH127"/>
  <c r="BW128"/>
  <c r="CA128"/>
  <c r="CE128"/>
  <c r="CI128"/>
  <c r="BY129"/>
  <c r="CC129"/>
  <c r="CG129"/>
  <c r="BW130"/>
  <c r="CA130"/>
  <c r="CE130"/>
  <c r="CI130"/>
  <c r="BY131"/>
  <c r="CC131"/>
  <c r="CG131"/>
  <c r="BZ132"/>
  <c r="CD132"/>
  <c r="CH132"/>
  <c r="BX133"/>
  <c r="CB133"/>
  <c r="CK133" s="1"/>
  <c r="CJ133"/>
  <c r="BY134"/>
  <c r="CC134"/>
  <c r="CG134"/>
  <c r="BW135"/>
  <c r="CA135"/>
  <c r="CE135"/>
  <c r="CI135"/>
  <c r="BX136"/>
  <c r="CB136"/>
  <c r="CK136" s="1"/>
  <c r="CJ136"/>
  <c r="BZ137"/>
  <c r="CD137"/>
  <c r="CH137"/>
  <c r="BX138"/>
  <c r="CB138"/>
  <c r="CK138" s="1"/>
  <c r="CJ138"/>
  <c r="BZ139"/>
  <c r="CD139"/>
  <c r="CH139"/>
  <c r="BW140"/>
  <c r="CA140"/>
  <c r="CE140"/>
  <c r="CI140"/>
  <c r="BY141"/>
  <c r="CC141"/>
  <c r="CG141"/>
  <c r="BZ142"/>
  <c r="CD142"/>
  <c r="CH142"/>
  <c r="BX143"/>
  <c r="CB143"/>
  <c r="CK143" s="1"/>
  <c r="CJ143"/>
  <c r="BY144"/>
  <c r="CC144"/>
  <c r="CG144"/>
  <c r="BW145"/>
  <c r="CA145"/>
  <c r="CE145"/>
  <c r="CI145"/>
  <c r="BY146"/>
  <c r="CC146"/>
  <c r="CG146"/>
  <c r="BW147"/>
  <c r="CA147"/>
  <c r="CE147"/>
  <c r="CI147"/>
  <c r="BX148"/>
  <c r="CB148"/>
  <c r="CK148" s="1"/>
  <c r="CJ148"/>
  <c r="BZ149"/>
  <c r="CD149"/>
  <c r="CH149"/>
  <c r="BW150"/>
  <c r="CA150"/>
  <c r="CE150"/>
  <c r="CI150"/>
  <c r="BY151"/>
  <c r="CC151"/>
  <c r="CG151"/>
  <c r="BZ152"/>
  <c r="CD152"/>
  <c r="CH152"/>
  <c r="BX153"/>
  <c r="CB153"/>
  <c r="CK153" s="1"/>
  <c r="CJ153"/>
  <c r="BZ154"/>
  <c r="CD154"/>
  <c r="CH154"/>
  <c r="BX155"/>
  <c r="CB155"/>
  <c r="CK155" s="1"/>
  <c r="CJ155"/>
  <c r="BY156"/>
  <c r="CC156"/>
  <c r="CG156"/>
  <c r="BW157"/>
  <c r="CA157"/>
  <c r="CE157"/>
  <c r="CI157"/>
  <c r="BX158"/>
  <c r="CB158"/>
  <c r="CK158" s="1"/>
  <c r="CJ158"/>
  <c r="BZ159"/>
  <c r="CD159"/>
  <c r="CH159"/>
  <c r="BW160"/>
  <c r="CA160"/>
  <c r="CE160"/>
  <c r="CI160"/>
  <c r="BY161"/>
  <c r="CC161"/>
  <c r="CG161"/>
  <c r="BW162"/>
  <c r="CA162"/>
  <c r="CE162"/>
  <c r="CI162"/>
  <c r="BY163"/>
  <c r="CC163"/>
  <c r="CG163"/>
  <c r="BZ164"/>
  <c r="CD164"/>
  <c r="CH164"/>
  <c r="BX165"/>
  <c r="CB165"/>
  <c r="CK165" s="1"/>
  <c r="CJ165"/>
  <c r="BY166"/>
  <c r="CC166"/>
  <c r="CG166"/>
  <c r="BW167"/>
  <c r="CA167"/>
  <c r="CE167"/>
  <c r="CI167"/>
  <c r="BX168"/>
  <c r="CB168"/>
  <c r="CK168" s="1"/>
  <c r="CJ168"/>
  <c r="BZ169"/>
  <c r="CD169"/>
  <c r="CH169"/>
  <c r="BX170"/>
  <c r="CB170"/>
  <c r="CK170" s="1"/>
  <c r="CJ170"/>
  <c r="BZ171"/>
  <c r="CD171"/>
  <c r="CH171"/>
  <c r="BW172"/>
  <c r="CA172"/>
  <c r="CE172"/>
  <c r="CI172"/>
  <c r="BY173"/>
  <c r="CC173"/>
  <c r="CG173"/>
  <c r="BZ174"/>
  <c r="CD174"/>
  <c r="CH174"/>
  <c r="BX175"/>
  <c r="CB175"/>
  <c r="CK175" s="1"/>
  <c r="CJ175"/>
  <c r="BY176"/>
  <c r="CC176"/>
  <c r="CG176"/>
  <c r="BW177"/>
  <c r="CA177"/>
  <c r="CE177"/>
  <c r="CI177"/>
  <c r="BY178"/>
  <c r="CC178"/>
  <c r="CG178"/>
  <c r="BW179"/>
  <c r="CA179"/>
  <c r="CE179"/>
  <c r="CI179"/>
  <c r="BX180"/>
  <c r="CB180"/>
  <c r="CK180" s="1"/>
  <c r="CJ180"/>
  <c r="BZ181"/>
  <c r="CD181"/>
  <c r="CH181"/>
  <c r="BW182"/>
  <c r="CA182"/>
  <c r="CE182"/>
  <c r="CI182"/>
  <c r="BY183"/>
  <c r="CC183"/>
  <c r="CG183"/>
  <c r="BZ184"/>
  <c r="CD184"/>
  <c r="CH184"/>
  <c r="BX185"/>
  <c r="CB185"/>
  <c r="CK185" s="1"/>
  <c r="CJ185"/>
  <c r="BZ186"/>
  <c r="CD186"/>
  <c r="CH186"/>
  <c r="BX187"/>
  <c r="CB187"/>
  <c r="CK187" s="1"/>
  <c r="CJ187"/>
  <c r="BY188"/>
  <c r="CC188"/>
  <c r="CG188"/>
  <c r="BW189"/>
  <c r="CA189"/>
  <c r="CE189"/>
  <c r="CI189"/>
  <c r="BX190"/>
  <c r="CB190"/>
  <c r="CK190" s="1"/>
  <c r="CJ190"/>
  <c r="BZ191"/>
  <c r="CD191"/>
  <c r="CH191"/>
  <c r="BW192"/>
  <c r="CA192"/>
  <c r="CE192"/>
  <c r="CI192"/>
  <c r="BY193"/>
  <c r="CC193"/>
  <c r="CG193"/>
  <c r="BW194"/>
  <c r="CA194"/>
  <c r="CE194"/>
  <c r="CI194"/>
  <c r="BY195"/>
  <c r="CC195"/>
  <c r="CG195"/>
  <c r="BZ196"/>
  <c r="CD196"/>
  <c r="CH196"/>
  <c r="BX197"/>
  <c r="CB197"/>
  <c r="CK197" s="1"/>
  <c r="CJ197"/>
  <c r="BY198"/>
  <c r="CC198"/>
  <c r="CG198"/>
  <c r="BW199"/>
  <c r="CA199"/>
  <c r="CE199"/>
  <c r="CI199"/>
  <c r="BX200"/>
  <c r="CB200"/>
  <c r="CK200" s="1"/>
  <c r="CJ200"/>
  <c r="BZ201"/>
  <c r="CD201"/>
  <c r="CH201"/>
  <c r="BX202"/>
  <c r="CB202"/>
  <c r="CK202" s="1"/>
  <c r="CJ202"/>
  <c r="BZ203"/>
  <c r="CD203"/>
  <c r="CH203"/>
  <c r="BW204"/>
  <c r="CA204"/>
  <c r="CE204"/>
  <c r="CI204"/>
  <c r="BY205"/>
  <c r="CC205"/>
  <c r="CG205"/>
  <c r="BZ206"/>
  <c r="CD206"/>
  <c r="CH206"/>
  <c r="BX207"/>
  <c r="CB207"/>
  <c r="CK207" s="1"/>
  <c r="CJ207"/>
  <c r="BY208"/>
  <c r="CC208"/>
  <c r="CG208"/>
  <c r="BW209"/>
  <c r="CA209"/>
  <c r="CE209"/>
  <c r="CI209"/>
  <c r="BY210"/>
  <c r="CC210"/>
  <c r="CG210"/>
  <c r="BW211"/>
  <c r="CA211"/>
  <c r="CE211"/>
  <c r="CI211"/>
  <c r="BX212"/>
  <c r="CB212"/>
  <c r="CK212" s="1"/>
  <c r="CJ212"/>
  <c r="BZ213"/>
  <c r="CD213"/>
  <c r="CH213"/>
  <c r="BW214"/>
  <c r="CA214"/>
  <c r="CE214"/>
  <c r="CI214"/>
  <c r="BY215"/>
  <c r="CC215"/>
  <c r="CG215"/>
  <c r="BZ216"/>
  <c r="CD216"/>
  <c r="CH216"/>
  <c r="BX217"/>
  <c r="CB217"/>
  <c r="CK217" s="1"/>
  <c r="CJ217"/>
  <c r="BZ218"/>
  <c r="CD218"/>
  <c r="CH218"/>
  <c r="BX219"/>
  <c r="CB219"/>
  <c r="CK219" s="1"/>
  <c r="CJ219"/>
  <c r="BW220"/>
  <c r="CA220"/>
  <c r="CE220"/>
  <c r="CI220"/>
  <c r="BW221"/>
  <c r="CA221"/>
  <c r="CE221"/>
  <c r="CI221"/>
  <c r="BX222"/>
  <c r="CE80"/>
  <c r="CI80"/>
  <c r="BY81"/>
  <c r="CC81"/>
  <c r="CG81"/>
  <c r="BW82"/>
  <c r="CA82"/>
  <c r="CE82"/>
  <c r="CI82"/>
  <c r="BW83"/>
  <c r="CA83"/>
  <c r="CE83"/>
  <c r="CI83"/>
  <c r="BY84"/>
  <c r="CC84"/>
  <c r="CG84"/>
  <c r="BW85"/>
  <c r="CA85"/>
  <c r="CE85"/>
  <c r="CI85"/>
  <c r="BW86"/>
  <c r="CA86"/>
  <c r="CE86"/>
  <c r="CI86"/>
  <c r="BX87"/>
  <c r="CB87"/>
  <c r="CK87" s="1"/>
  <c r="CJ87"/>
  <c r="BY88"/>
  <c r="CC88"/>
  <c r="CG88"/>
  <c r="BW89"/>
  <c r="CA89"/>
  <c r="CE89"/>
  <c r="CI89"/>
  <c r="BY90"/>
  <c r="CC90"/>
  <c r="CG90"/>
  <c r="BW91"/>
  <c r="CA91"/>
  <c r="CE91"/>
  <c r="CI91"/>
  <c r="BX92"/>
  <c r="CB92"/>
  <c r="CK92" s="1"/>
  <c r="CJ92"/>
  <c r="BZ93"/>
  <c r="CD93"/>
  <c r="CH93"/>
  <c r="BW94"/>
  <c r="CA94"/>
  <c r="CE94"/>
  <c r="CI94"/>
  <c r="BY95"/>
  <c r="CC95"/>
  <c r="CG95"/>
  <c r="BZ96"/>
  <c r="CD96"/>
  <c r="CH96"/>
  <c r="BX97"/>
  <c r="CB97"/>
  <c r="CK97" s="1"/>
  <c r="CJ97"/>
  <c r="BZ98"/>
  <c r="CD98"/>
  <c r="CH98"/>
  <c r="BX99"/>
  <c r="CB99"/>
  <c r="CK99" s="1"/>
  <c r="CJ99"/>
  <c r="BY100"/>
  <c r="CC100"/>
  <c r="CG100"/>
  <c r="BW101"/>
  <c r="CA101"/>
  <c r="CE101"/>
  <c r="CI101"/>
  <c r="BX102"/>
  <c r="CB102"/>
  <c r="CK102" s="1"/>
  <c r="CJ102"/>
  <c r="BZ103"/>
  <c r="CD103"/>
  <c r="CH103"/>
  <c r="BW104"/>
  <c r="CA104"/>
  <c r="CE104"/>
  <c r="CI104"/>
  <c r="BY105"/>
  <c r="CC105"/>
  <c r="CG105"/>
  <c r="BW106"/>
  <c r="CA106"/>
  <c r="CE106"/>
  <c r="CI106"/>
  <c r="BY107"/>
  <c r="CC107"/>
  <c r="CG107"/>
  <c r="BZ108"/>
  <c r="CD108"/>
  <c r="CH108"/>
  <c r="BX109"/>
  <c r="CB109"/>
  <c r="CK109" s="1"/>
  <c r="CJ109"/>
  <c r="BY110"/>
  <c r="CC110"/>
  <c r="CG110"/>
  <c r="BW111"/>
  <c r="CA111"/>
  <c r="CE111"/>
  <c r="CI111"/>
  <c r="BX112"/>
  <c r="CB112"/>
  <c r="CK112" s="1"/>
  <c r="CJ112"/>
  <c r="BZ113"/>
  <c r="CD113"/>
  <c r="CH113"/>
  <c r="BX114"/>
  <c r="CB114"/>
  <c r="CK114" s="1"/>
  <c r="CJ114"/>
  <c r="BZ115"/>
  <c r="CD115"/>
  <c r="CH115"/>
  <c r="BW116"/>
  <c r="CA116"/>
  <c r="CE116"/>
  <c r="CI116"/>
  <c r="BY117"/>
  <c r="CC117"/>
  <c r="CG117"/>
  <c r="BZ118"/>
  <c r="CD118"/>
  <c r="CH118"/>
  <c r="BX119"/>
  <c r="CB119"/>
  <c r="CK119" s="1"/>
  <c r="CJ119"/>
  <c r="BY120"/>
  <c r="CC120"/>
  <c r="CG120"/>
  <c r="BW121"/>
  <c r="CA121"/>
  <c r="CE121"/>
  <c r="CI121"/>
  <c r="BY122"/>
  <c r="CC122"/>
  <c r="CG122"/>
  <c r="BW123"/>
  <c r="CA123"/>
  <c r="CE123"/>
  <c r="CI123"/>
  <c r="BX124"/>
  <c r="CB124"/>
  <c r="CK124" s="1"/>
  <c r="CJ124"/>
  <c r="BZ125"/>
  <c r="CD125"/>
  <c r="CH125"/>
  <c r="BW126"/>
  <c r="CA126"/>
  <c r="CE126"/>
  <c r="CI126"/>
  <c r="BY127"/>
  <c r="CC127"/>
  <c r="CG127"/>
  <c r="BZ128"/>
  <c r="CD128"/>
  <c r="CH128"/>
  <c r="BX129"/>
  <c r="CB129"/>
  <c r="CK129" s="1"/>
  <c r="CJ129"/>
  <c r="BZ130"/>
  <c r="CD130"/>
  <c r="CH130"/>
  <c r="BX131"/>
  <c r="CB131"/>
  <c r="CK131" s="1"/>
  <c r="CJ131"/>
  <c r="BY132"/>
  <c r="CC132"/>
  <c r="CG132"/>
  <c r="BW133"/>
  <c r="CA133"/>
  <c r="CE133"/>
  <c r="CI133"/>
  <c r="BX134"/>
  <c r="CB134"/>
  <c r="CK134" s="1"/>
  <c r="CJ134"/>
  <c r="BZ135"/>
  <c r="CD135"/>
  <c r="CH135"/>
  <c r="BW136"/>
  <c r="CA136"/>
  <c r="CE136"/>
  <c r="CI136"/>
  <c r="BY137"/>
  <c r="CC137"/>
  <c r="CG137"/>
  <c r="BW138"/>
  <c r="CA138"/>
  <c r="CE138"/>
  <c r="CI138"/>
  <c r="BY139"/>
  <c r="CC139"/>
  <c r="CG139"/>
  <c r="BZ140"/>
  <c r="CD140"/>
  <c r="CH140"/>
  <c r="BX141"/>
  <c r="CB141"/>
  <c r="CK141" s="1"/>
  <c r="CJ141"/>
  <c r="BY142"/>
  <c r="CC142"/>
  <c r="CG142"/>
  <c r="BW143"/>
  <c r="CA143"/>
  <c r="CE143"/>
  <c r="CI143"/>
  <c r="BX144"/>
  <c r="CB144"/>
  <c r="CK144" s="1"/>
  <c r="CJ144"/>
  <c r="BZ145"/>
  <c r="CD145"/>
  <c r="CH145"/>
  <c r="BX146"/>
  <c r="CB146"/>
  <c r="CK146" s="1"/>
  <c r="CJ146"/>
  <c r="BZ147"/>
  <c r="CD147"/>
  <c r="CH147"/>
  <c r="BW148"/>
  <c r="CA148"/>
  <c r="CE148"/>
  <c r="CI148"/>
  <c r="BY149"/>
  <c r="CC149"/>
  <c r="CG149"/>
  <c r="BZ150"/>
  <c r="CD150"/>
  <c r="CH150"/>
  <c r="BX151"/>
  <c r="CB151"/>
  <c r="CK151" s="1"/>
  <c r="CJ151"/>
  <c r="BY152"/>
  <c r="CC152"/>
  <c r="CG152"/>
  <c r="BW153"/>
  <c r="CA153"/>
  <c r="CE153"/>
  <c r="CI153"/>
  <c r="BY154"/>
  <c r="CC154"/>
  <c r="CG154"/>
  <c r="BW155"/>
  <c r="CA155"/>
  <c r="CE155"/>
  <c r="CI155"/>
  <c r="BX156"/>
  <c r="CB156"/>
  <c r="CK156" s="1"/>
  <c r="CJ156"/>
  <c r="BZ157"/>
  <c r="CD157"/>
  <c r="CH157"/>
  <c r="BW158"/>
  <c r="CA158"/>
  <c r="CE158"/>
  <c r="CI158"/>
  <c r="BY159"/>
  <c r="CC159"/>
  <c r="CG159"/>
  <c r="BZ160"/>
  <c r="CD160"/>
  <c r="CH160"/>
  <c r="BX161"/>
  <c r="CB161"/>
  <c r="CK161" s="1"/>
  <c r="CJ161"/>
  <c r="BZ162"/>
  <c r="CD162"/>
  <c r="CH162"/>
  <c r="BX163"/>
  <c r="CB163"/>
  <c r="CK163" s="1"/>
  <c r="CJ163"/>
  <c r="BY164"/>
  <c r="CC164"/>
  <c r="CG164"/>
  <c r="BW165"/>
  <c r="CA165"/>
  <c r="CE165"/>
  <c r="CI165"/>
  <c r="BX166"/>
  <c r="CB166"/>
  <c r="CK166" s="1"/>
  <c r="CJ166"/>
  <c r="BZ167"/>
  <c r="CD167"/>
  <c r="CH167"/>
  <c r="BW168"/>
  <c r="CA168"/>
  <c r="CE168"/>
  <c r="CI168"/>
  <c r="BY169"/>
  <c r="CC169"/>
  <c r="CG169"/>
  <c r="BW170"/>
  <c r="CA170"/>
  <c r="CE170"/>
  <c r="CI170"/>
  <c r="BY171"/>
  <c r="CC171"/>
  <c r="CG171"/>
  <c r="BZ172"/>
  <c r="CD172"/>
  <c r="CH172"/>
  <c r="BX173"/>
  <c r="CB173"/>
  <c r="CK173" s="1"/>
  <c r="CJ173"/>
  <c r="BY174"/>
  <c r="CC174"/>
  <c r="CG174"/>
  <c r="BW175"/>
  <c r="CA175"/>
  <c r="CE175"/>
  <c r="CI175"/>
  <c r="BX176"/>
  <c r="CB176"/>
  <c r="CK176" s="1"/>
  <c r="CJ176"/>
  <c r="BZ177"/>
  <c r="CD177"/>
  <c r="CH177"/>
  <c r="BX178"/>
  <c r="CB178"/>
  <c r="CK178" s="1"/>
  <c r="CJ178"/>
  <c r="BZ179"/>
  <c r="CD179"/>
  <c r="CH179"/>
  <c r="BW180"/>
  <c r="CA180"/>
  <c r="CE180"/>
  <c r="CI180"/>
  <c r="BY181"/>
  <c r="CC181"/>
  <c r="CG181"/>
  <c r="BZ182"/>
  <c r="CD182"/>
  <c r="CH182"/>
  <c r="BX183"/>
  <c r="CB183"/>
  <c r="CK183" s="1"/>
  <c r="CJ183"/>
  <c r="BY184"/>
  <c r="CC184"/>
  <c r="CG184"/>
  <c r="BW185"/>
  <c r="CA185"/>
  <c r="CE185"/>
  <c r="CI185"/>
  <c r="BY186"/>
  <c r="CC186"/>
  <c r="CG186"/>
  <c r="BW187"/>
  <c r="CA187"/>
  <c r="CE187"/>
  <c r="CI187"/>
  <c r="BX188"/>
  <c r="CB188"/>
  <c r="CK188" s="1"/>
  <c r="CJ188"/>
  <c r="BZ189"/>
  <c r="CD189"/>
  <c r="CH189"/>
  <c r="BW190"/>
  <c r="CA190"/>
  <c r="CE190"/>
  <c r="CI190"/>
  <c r="BY191"/>
  <c r="CC191"/>
  <c r="CG191"/>
  <c r="BZ192"/>
  <c r="CD192"/>
  <c r="CH192"/>
  <c r="BX193"/>
  <c r="CB193"/>
  <c r="CK193" s="1"/>
  <c r="CJ193"/>
  <c r="BZ194"/>
  <c r="CD194"/>
  <c r="CH194"/>
  <c r="BX195"/>
  <c r="CB195"/>
  <c r="CK195" s="1"/>
  <c r="CJ195"/>
  <c r="BY196"/>
  <c r="CC196"/>
  <c r="CG196"/>
  <c r="BW197"/>
  <c r="CA197"/>
  <c r="CE197"/>
  <c r="CI197"/>
  <c r="BX198"/>
  <c r="CB198"/>
  <c r="CK198" s="1"/>
  <c r="CJ198"/>
  <c r="BZ199"/>
  <c r="CD199"/>
  <c r="CH199"/>
  <c r="BW200"/>
  <c r="CA200"/>
  <c r="CE200"/>
  <c r="CI200"/>
  <c r="BY201"/>
  <c r="CC201"/>
  <c r="CG201"/>
  <c r="BW202"/>
  <c r="CA202"/>
  <c r="CE202"/>
  <c r="CI202"/>
  <c r="BY203"/>
  <c r="CC203"/>
  <c r="CG203"/>
  <c r="BZ204"/>
  <c r="CD204"/>
  <c r="CH204"/>
  <c r="BX205"/>
  <c r="CB205"/>
  <c r="CK205" s="1"/>
  <c r="CJ205"/>
  <c r="BY206"/>
  <c r="CC206"/>
  <c r="CG206"/>
  <c r="BW207"/>
  <c r="CA207"/>
  <c r="CE207"/>
  <c r="CI207"/>
  <c r="BX208"/>
  <c r="CB208"/>
  <c r="CK208" s="1"/>
  <c r="CJ208"/>
  <c r="BZ209"/>
  <c r="CD209"/>
  <c r="CH209"/>
  <c r="BX210"/>
  <c r="CB210"/>
  <c r="CK210" s="1"/>
  <c r="CJ210"/>
  <c r="BZ211"/>
  <c r="CD211"/>
  <c r="CH211"/>
  <c r="BW212"/>
  <c r="CA212"/>
  <c r="CE212"/>
  <c r="CI212"/>
  <c r="BY213"/>
  <c r="CC213"/>
  <c r="CG213"/>
  <c r="BZ214"/>
  <c r="CD214"/>
  <c r="CH214"/>
  <c r="BX215"/>
  <c r="CB215"/>
  <c r="CK215" s="1"/>
  <c r="CJ215"/>
  <c r="BY216"/>
  <c r="CC216"/>
  <c r="CG216"/>
  <c r="BW217"/>
  <c r="CA217"/>
  <c r="CE217"/>
  <c r="CI217"/>
  <c r="BY218"/>
  <c r="CC218"/>
  <c r="CG218"/>
  <c r="BW219"/>
  <c r="CA219"/>
  <c r="CE219"/>
  <c r="CI219"/>
  <c r="BZ220"/>
  <c r="CD220"/>
  <c r="CH220"/>
  <c r="BZ221"/>
  <c r="CD221"/>
  <c r="CH221"/>
  <c r="BW222"/>
  <c r="CA222"/>
  <c r="CC222"/>
  <c r="CG222"/>
  <c r="BW223"/>
  <c r="CA223"/>
  <c r="CE223"/>
  <c r="CI223"/>
  <c r="BY224"/>
  <c r="CC224"/>
  <c r="CG224"/>
  <c r="BW225"/>
  <c r="CA225"/>
  <c r="CE225"/>
  <c r="CI225"/>
  <c r="BY226"/>
  <c r="CC226"/>
  <c r="CG226"/>
  <c r="BW227"/>
  <c r="CA227"/>
  <c r="CE227"/>
  <c r="CI227"/>
  <c r="BX228"/>
  <c r="CB228"/>
  <c r="CK228" s="1"/>
  <c r="CJ228"/>
  <c r="BZ229"/>
  <c r="CD229"/>
  <c r="CH229"/>
  <c r="BX230"/>
  <c r="CB230"/>
  <c r="CK230" s="1"/>
  <c r="CJ230"/>
  <c r="BY231"/>
  <c r="CC231"/>
  <c r="CG231"/>
  <c r="BY232"/>
  <c r="CC232"/>
  <c r="CG232"/>
  <c r="BZ233"/>
  <c r="CD233"/>
  <c r="CH233"/>
  <c r="BW234"/>
  <c r="CA234"/>
  <c r="CE234"/>
  <c r="CI234"/>
  <c r="BX235"/>
  <c r="CB235"/>
  <c r="CK235" s="1"/>
  <c r="CJ235"/>
  <c r="BW236"/>
  <c r="CA236"/>
  <c r="CE236"/>
  <c r="CI236"/>
  <c r="BW237"/>
  <c r="CA237"/>
  <c r="CE237"/>
  <c r="CI237"/>
  <c r="BX238"/>
  <c r="CB238"/>
  <c r="CK238" s="1"/>
  <c r="CJ238"/>
  <c r="BZ239"/>
  <c r="CD239"/>
  <c r="CH239"/>
  <c r="BW240"/>
  <c r="CA240"/>
  <c r="CE240"/>
  <c r="CI240"/>
  <c r="BY241"/>
  <c r="CC241"/>
  <c r="CG241"/>
  <c r="BW242"/>
  <c r="CA242"/>
  <c r="CE242"/>
  <c r="CI242"/>
  <c r="BY243"/>
  <c r="CC243"/>
  <c r="CG243"/>
  <c r="BX244"/>
  <c r="CB244"/>
  <c r="CK244" s="1"/>
  <c r="CJ244"/>
  <c r="BX245"/>
  <c r="CB245"/>
  <c r="CK245" s="1"/>
  <c r="CJ245"/>
  <c r="BY246"/>
  <c r="CC246"/>
  <c r="CG246"/>
  <c r="BW247"/>
  <c r="CA247"/>
  <c r="CE247"/>
  <c r="CI247"/>
  <c r="BX248"/>
  <c r="CB248"/>
  <c r="CK248" s="1"/>
  <c r="CJ248"/>
  <c r="BZ249"/>
  <c r="CD249"/>
  <c r="CH249"/>
  <c r="BX250"/>
  <c r="CB250"/>
  <c r="CK250" s="1"/>
  <c r="CJ250"/>
  <c r="BZ251"/>
  <c r="CD251"/>
  <c r="CH251"/>
  <c r="BY252"/>
  <c r="CC252"/>
  <c r="CG252"/>
  <c r="BY253"/>
  <c r="CC253"/>
  <c r="CG253"/>
  <c r="BZ254"/>
  <c r="CD254"/>
  <c r="CH254"/>
  <c r="BX255"/>
  <c r="CB255"/>
  <c r="CK255" s="1"/>
  <c r="CJ255"/>
  <c r="BY256"/>
  <c r="CC256"/>
  <c r="CG256"/>
  <c r="BW257"/>
  <c r="CA257"/>
  <c r="CE257"/>
  <c r="CI257"/>
  <c r="BY258"/>
  <c r="CC258"/>
  <c r="CG258"/>
  <c r="BW259"/>
  <c r="CA259"/>
  <c r="CE259"/>
  <c r="CI259"/>
  <c r="BZ260"/>
  <c r="CD260"/>
  <c r="CH260"/>
  <c r="BZ261"/>
  <c r="CD261"/>
  <c r="CH261"/>
  <c r="BW262"/>
  <c r="CA262"/>
  <c r="CE262"/>
  <c r="CI262"/>
  <c r="BY263"/>
  <c r="CC263"/>
  <c r="CG263"/>
  <c r="BW264"/>
  <c r="CA264"/>
  <c r="CE264"/>
  <c r="CI264"/>
  <c r="BY265"/>
  <c r="CC265"/>
  <c r="CG265"/>
  <c r="BW266"/>
  <c r="CA266"/>
  <c r="CE266"/>
  <c r="CI266"/>
  <c r="BY267"/>
  <c r="CC267"/>
  <c r="CG267"/>
  <c r="BZ268"/>
  <c r="CD268"/>
  <c r="CH268"/>
  <c r="BX269"/>
  <c r="CB269"/>
  <c r="CK269" s="1"/>
  <c r="CJ269"/>
  <c r="BZ270"/>
  <c r="CD270"/>
  <c r="CH270"/>
  <c r="BW271"/>
  <c r="CA271"/>
  <c r="CE271"/>
  <c r="CI271"/>
  <c r="BW272"/>
  <c r="CA272"/>
  <c r="CE272"/>
  <c r="CI272"/>
  <c r="BX273"/>
  <c r="CB273"/>
  <c r="CK273" s="1"/>
  <c r="CJ273"/>
  <c r="BY274"/>
  <c r="CC274"/>
  <c r="CG274"/>
  <c r="BZ275"/>
  <c r="CD275"/>
  <c r="CH275"/>
  <c r="BY276"/>
  <c r="CC276"/>
  <c r="CG276"/>
  <c r="BY277"/>
  <c r="CC277"/>
  <c r="CG277"/>
  <c r="BZ278"/>
  <c r="CD278"/>
  <c r="CH278"/>
  <c r="BX279"/>
  <c r="CB279"/>
  <c r="CK279" s="1"/>
  <c r="CJ279"/>
  <c r="BZ280"/>
  <c r="CD280"/>
  <c r="CH280"/>
  <c r="BX281"/>
  <c r="CB281"/>
  <c r="CK281" s="1"/>
  <c r="CJ281"/>
  <c r="BZ282"/>
  <c r="CD282"/>
  <c r="CH282"/>
  <c r="BX283"/>
  <c r="CB283"/>
  <c r="CK283" s="1"/>
  <c r="CJ283"/>
  <c r="BY284"/>
  <c r="CC284"/>
  <c r="CG284"/>
  <c r="BW285"/>
  <c r="CA285"/>
  <c r="CE285"/>
  <c r="CI285"/>
  <c r="BY286"/>
  <c r="CC286"/>
  <c r="CG286"/>
  <c r="BZ287"/>
  <c r="CD287"/>
  <c r="CH287"/>
  <c r="BZ288"/>
  <c r="CD288"/>
  <c r="CH288"/>
  <c r="BW289"/>
  <c r="CA289"/>
  <c r="CE289"/>
  <c r="CI289"/>
  <c r="BX290"/>
  <c r="CB290"/>
  <c r="CK290" s="1"/>
  <c r="CJ290"/>
  <c r="BY291"/>
  <c r="CC291"/>
  <c r="CG291"/>
  <c r="BX292"/>
  <c r="CB292"/>
  <c r="CK292" s="1"/>
  <c r="CJ292"/>
  <c r="BX293"/>
  <c r="CB293"/>
  <c r="CK293" s="1"/>
  <c r="CJ293"/>
  <c r="BY294"/>
  <c r="CC294"/>
  <c r="CG294"/>
  <c r="BW295"/>
  <c r="CA295"/>
  <c r="CE295"/>
  <c r="CI295"/>
  <c r="BY296"/>
  <c r="CC296"/>
  <c r="CG296"/>
  <c r="BW297"/>
  <c r="CA297"/>
  <c r="CE297"/>
  <c r="CI297"/>
  <c r="BY298"/>
  <c r="CC298"/>
  <c r="CG298"/>
  <c r="BW299"/>
  <c r="CA299"/>
  <c r="CE299"/>
  <c r="CI299"/>
  <c r="BX300"/>
  <c r="CB300"/>
  <c r="CK300" s="1"/>
  <c r="CJ300"/>
  <c r="BZ301"/>
  <c r="CD301"/>
  <c r="CH301"/>
  <c r="BX302"/>
  <c r="CB302"/>
  <c r="CK302" s="1"/>
  <c r="CJ302"/>
  <c r="BY303"/>
  <c r="CC303"/>
  <c r="CG303"/>
  <c r="BY304"/>
  <c r="CC304"/>
  <c r="CG304"/>
  <c r="BZ305"/>
  <c r="CD305"/>
  <c r="CH305"/>
  <c r="BW306"/>
  <c r="CA306"/>
  <c r="CE306"/>
  <c r="CI306"/>
  <c r="BX307"/>
  <c r="CB307"/>
  <c r="CK307" s="1"/>
  <c r="CJ307"/>
  <c r="BW308"/>
  <c r="CA308"/>
  <c r="CE308"/>
  <c r="CI308"/>
  <c r="BW309"/>
  <c r="CA309"/>
  <c r="CE309"/>
  <c r="CI309"/>
  <c r="BX310"/>
  <c r="CB310"/>
  <c r="CK310" s="1"/>
  <c r="CJ310"/>
  <c r="BZ311"/>
  <c r="CD311"/>
  <c r="CH311"/>
  <c r="BX312"/>
  <c r="CB312"/>
  <c r="CK312" s="1"/>
  <c r="CJ312"/>
  <c r="BZ313"/>
  <c r="CD313"/>
  <c r="CH313"/>
  <c r="BX314"/>
  <c r="CB314"/>
  <c r="CK314" s="1"/>
  <c r="CJ314"/>
  <c r="BZ315"/>
  <c r="CD315"/>
  <c r="CH315"/>
  <c r="BW316"/>
  <c r="CA316"/>
  <c r="CE316"/>
  <c r="CI316"/>
  <c r="BY317"/>
  <c r="CC317"/>
  <c r="CG317"/>
  <c r="BW318"/>
  <c r="CA318"/>
  <c r="CE318"/>
  <c r="CI318"/>
  <c r="BX319"/>
  <c r="CB319"/>
  <c r="CK319" s="1"/>
  <c r="CJ319"/>
  <c r="BX320"/>
  <c r="CB320"/>
  <c r="CK320" s="1"/>
  <c r="CJ320"/>
  <c r="BY321"/>
  <c r="CC321"/>
  <c r="CG321"/>
  <c r="BZ322"/>
  <c r="CD322"/>
  <c r="CH322"/>
  <c r="BW323"/>
  <c r="CA323"/>
  <c r="CE323"/>
  <c r="CI323"/>
  <c r="BZ324"/>
  <c r="CD324"/>
  <c r="CH324"/>
  <c r="BZ325"/>
  <c r="CD325"/>
  <c r="CH325"/>
  <c r="BW326"/>
  <c r="CA326"/>
  <c r="CE326"/>
  <c r="CI326"/>
  <c r="BY327"/>
  <c r="CC327"/>
  <c r="CG327"/>
  <c r="BZ328"/>
  <c r="CD328"/>
  <c r="CH328"/>
  <c r="BZ329"/>
  <c r="CD329"/>
  <c r="CH329"/>
  <c r="BX330"/>
  <c r="CB330"/>
  <c r="CK330" s="1"/>
  <c r="CJ330"/>
  <c r="BZ331"/>
  <c r="CD331"/>
  <c r="CH331"/>
  <c r="BW332"/>
  <c r="CA332"/>
  <c r="CE332"/>
  <c r="CI332"/>
  <c r="BY333"/>
  <c r="CC333"/>
  <c r="CG333"/>
  <c r="BW334"/>
  <c r="CA334"/>
  <c r="CE334"/>
  <c r="CI334"/>
  <c r="BX335"/>
  <c r="CB335"/>
  <c r="CK335" s="1"/>
  <c r="CJ335"/>
  <c r="BX336"/>
  <c r="CB336"/>
  <c r="CK336" s="1"/>
  <c r="CJ336"/>
  <c r="BY337"/>
  <c r="CC337"/>
  <c r="CG337"/>
  <c r="BZ338"/>
  <c r="CD338"/>
  <c r="CH338"/>
  <c r="BW339"/>
  <c r="CA339"/>
  <c r="CE339"/>
  <c r="CI339"/>
  <c r="BZ340"/>
  <c r="CD340"/>
  <c r="CH340"/>
  <c r="BZ341"/>
  <c r="CD341"/>
  <c r="CH341"/>
  <c r="BW342"/>
  <c r="CA342"/>
  <c r="CE342"/>
  <c r="CI342"/>
  <c r="BY343"/>
  <c r="CC343"/>
  <c r="CG343"/>
  <c r="BZ344"/>
  <c r="CD344"/>
  <c r="CH344"/>
  <c r="BZ345"/>
  <c r="CD345"/>
  <c r="CH345"/>
  <c r="BX346"/>
  <c r="CB346"/>
  <c r="CK346" s="1"/>
  <c r="CJ346"/>
  <c r="BZ347"/>
  <c r="CD347"/>
  <c r="CH347"/>
  <c r="BW348"/>
  <c r="CA348"/>
  <c r="CE348"/>
  <c r="CI348"/>
  <c r="BY349"/>
  <c r="CC349"/>
  <c r="CG349"/>
  <c r="BZ350"/>
  <c r="CD350"/>
  <c r="CH350"/>
  <c r="BX351"/>
  <c r="CB351"/>
  <c r="CK351" s="1"/>
  <c r="CJ351"/>
  <c r="BZ352"/>
  <c r="CD352"/>
  <c r="CH352"/>
  <c r="BX353"/>
  <c r="CB353"/>
  <c r="CK353" s="1"/>
  <c r="CJ353"/>
  <c r="BZ354"/>
  <c r="CD354"/>
  <c r="CH354"/>
  <c r="BX355"/>
  <c r="CB355"/>
  <c r="CK355" s="1"/>
  <c r="CJ355"/>
  <c r="BY356"/>
  <c r="CC356"/>
  <c r="CG356"/>
  <c r="BW357"/>
  <c r="CA357"/>
  <c r="CE357"/>
  <c r="CI357"/>
  <c r="BX358"/>
  <c r="CB358"/>
  <c r="CK358" s="1"/>
  <c r="CJ358"/>
  <c r="BZ359"/>
  <c r="CD359"/>
  <c r="CH359"/>
  <c r="BX360"/>
  <c r="CB360"/>
  <c r="CK360" s="1"/>
  <c r="CJ360"/>
  <c r="CB222"/>
  <c r="CK222" s="1"/>
  <c r="CJ222"/>
  <c r="BZ223"/>
  <c r="CD223"/>
  <c r="CH223"/>
  <c r="BX224"/>
  <c r="CB224"/>
  <c r="CK224" s="1"/>
  <c r="CJ224"/>
  <c r="BZ225"/>
  <c r="CD225"/>
  <c r="CH225"/>
  <c r="BX226"/>
  <c r="CB226"/>
  <c r="CK226" s="1"/>
  <c r="CJ226"/>
  <c r="BZ227"/>
  <c r="CD227"/>
  <c r="CH227"/>
  <c r="BW228"/>
  <c r="CA228"/>
  <c r="CE228"/>
  <c r="CI228"/>
  <c r="BY229"/>
  <c r="CC229"/>
  <c r="CG229"/>
  <c r="BW230"/>
  <c r="CA230"/>
  <c r="CE230"/>
  <c r="CI230"/>
  <c r="BX231"/>
  <c r="CB231"/>
  <c r="CK231" s="1"/>
  <c r="CJ231"/>
  <c r="BX232"/>
  <c r="CB232"/>
  <c r="CK232" s="1"/>
  <c r="CJ232"/>
  <c r="BY233"/>
  <c r="CC233"/>
  <c r="CG233"/>
  <c r="BZ234"/>
  <c r="CD234"/>
  <c r="CH234"/>
  <c r="BW235"/>
  <c r="CA235"/>
  <c r="CE235"/>
  <c r="CI235"/>
  <c r="BZ236"/>
  <c r="CD236"/>
  <c r="CH236"/>
  <c r="BZ237"/>
  <c r="CD237"/>
  <c r="CH237"/>
  <c r="BW238"/>
  <c r="CA238"/>
  <c r="CE238"/>
  <c r="CI238"/>
  <c r="BY239"/>
  <c r="CC239"/>
  <c r="CG239"/>
  <c r="BZ240"/>
  <c r="CD240"/>
  <c r="CH240"/>
  <c r="BX241"/>
  <c r="CB241"/>
  <c r="CK241" s="1"/>
  <c r="CJ241"/>
  <c r="BZ242"/>
  <c r="CD242"/>
  <c r="CH242"/>
  <c r="BX243"/>
  <c r="CB243"/>
  <c r="CK243" s="1"/>
  <c r="CJ243"/>
  <c r="BW244"/>
  <c r="CA244"/>
  <c r="CE244"/>
  <c r="CI244"/>
  <c r="BW245"/>
  <c r="CA245"/>
  <c r="CE245"/>
  <c r="CI245"/>
  <c r="BX246"/>
  <c r="CB246"/>
  <c r="CK246" s="1"/>
  <c r="CJ246"/>
  <c r="BZ247"/>
  <c r="CD247"/>
  <c r="CH247"/>
  <c r="BW248"/>
  <c r="CA248"/>
  <c r="CE248"/>
  <c r="CI248"/>
  <c r="BY249"/>
  <c r="CC249"/>
  <c r="CG249"/>
  <c r="BW250"/>
  <c r="CA250"/>
  <c r="CE250"/>
  <c r="CI250"/>
  <c r="BY251"/>
  <c r="CC251"/>
  <c r="CG251"/>
  <c r="BX252"/>
  <c r="CB252"/>
  <c r="CK252" s="1"/>
  <c r="CJ252"/>
  <c r="BX253"/>
  <c r="CB253"/>
  <c r="CK253" s="1"/>
  <c r="CJ253"/>
  <c r="BY254"/>
  <c r="CC254"/>
  <c r="CG254"/>
  <c r="BW255"/>
  <c r="CA255"/>
  <c r="CE255"/>
  <c r="CI255"/>
  <c r="BX256"/>
  <c r="CB256"/>
  <c r="CK256" s="1"/>
  <c r="CJ256"/>
  <c r="BZ257"/>
  <c r="CD257"/>
  <c r="CH257"/>
  <c r="BX258"/>
  <c r="CB258"/>
  <c r="CK258" s="1"/>
  <c r="CJ258"/>
  <c r="BZ259"/>
  <c r="CD259"/>
  <c r="CH259"/>
  <c r="BY260"/>
  <c r="CC260"/>
  <c r="CG260"/>
  <c r="BY261"/>
  <c r="CC261"/>
  <c r="CG261"/>
  <c r="BZ262"/>
  <c r="CD262"/>
  <c r="CH262"/>
  <c r="BX263"/>
  <c r="CB263"/>
  <c r="CK263" s="1"/>
  <c r="CJ263"/>
  <c r="BZ264"/>
  <c r="CD264"/>
  <c r="CH264"/>
  <c r="BX265"/>
  <c r="CB265"/>
  <c r="CK265" s="1"/>
  <c r="CJ265"/>
  <c r="BZ266"/>
  <c r="CD266"/>
  <c r="CH266"/>
  <c r="BX267"/>
  <c r="CB267"/>
  <c r="CK267" s="1"/>
  <c r="CJ267"/>
  <c r="BY268"/>
  <c r="CC268"/>
  <c r="CG268"/>
  <c r="BW269"/>
  <c r="CA269"/>
  <c r="CE269"/>
  <c r="CI269"/>
  <c r="BY270"/>
  <c r="CC270"/>
  <c r="CG270"/>
  <c r="BZ271"/>
  <c r="CD271"/>
  <c r="CH271"/>
  <c r="BZ272"/>
  <c r="CD272"/>
  <c r="CH272"/>
  <c r="BW273"/>
  <c r="CA273"/>
  <c r="CE273"/>
  <c r="CI273"/>
  <c r="BX274"/>
  <c r="CB274"/>
  <c r="CK274" s="1"/>
  <c r="CJ274"/>
  <c r="BY275"/>
  <c r="CC275"/>
  <c r="CG275"/>
  <c r="BX276"/>
  <c r="CB276"/>
  <c r="CK276" s="1"/>
  <c r="CJ276"/>
  <c r="BX277"/>
  <c r="CB277"/>
  <c r="CK277" s="1"/>
  <c r="CJ277"/>
  <c r="BY278"/>
  <c r="CC278"/>
  <c r="CG278"/>
  <c r="BW279"/>
  <c r="CA279"/>
  <c r="CE279"/>
  <c r="CI279"/>
  <c r="BY280"/>
  <c r="CC280"/>
  <c r="CG280"/>
  <c r="BW281"/>
  <c r="CA281"/>
  <c r="CE281"/>
  <c r="CI281"/>
  <c r="BY282"/>
  <c r="CC282"/>
  <c r="CG282"/>
  <c r="BW283"/>
  <c r="CA283"/>
  <c r="CE283"/>
  <c r="CI283"/>
  <c r="BX284"/>
  <c r="CB284"/>
  <c r="CK284" s="1"/>
  <c r="CJ284"/>
  <c r="BZ285"/>
  <c r="CD285"/>
  <c r="CH285"/>
  <c r="BX286"/>
  <c r="CB286"/>
  <c r="CK286" s="1"/>
  <c r="CJ286"/>
  <c r="BY287"/>
  <c r="CC287"/>
  <c r="CG287"/>
  <c r="BY288"/>
  <c r="CC288"/>
  <c r="CG288"/>
  <c r="BZ289"/>
  <c r="CD289"/>
  <c r="CH289"/>
  <c r="BW290"/>
  <c r="CA290"/>
  <c r="CE290"/>
  <c r="CI290"/>
  <c r="BX291"/>
  <c r="CB291"/>
  <c r="CK291" s="1"/>
  <c r="CJ291"/>
  <c r="BW292"/>
  <c r="CA292"/>
  <c r="CE292"/>
  <c r="CI292"/>
  <c r="BW293"/>
  <c r="CA293"/>
  <c r="CE293"/>
  <c r="CI293"/>
  <c r="BX294"/>
  <c r="CB294"/>
  <c r="CK294" s="1"/>
  <c r="CJ294"/>
  <c r="BZ295"/>
  <c r="CD295"/>
  <c r="CH295"/>
  <c r="BX296"/>
  <c r="CB296"/>
  <c r="CK296" s="1"/>
  <c r="CJ296"/>
  <c r="BZ297"/>
  <c r="CD297"/>
  <c r="CH297"/>
  <c r="BX298"/>
  <c r="CB298"/>
  <c r="CK298" s="1"/>
  <c r="CJ298"/>
  <c r="BZ299"/>
  <c r="CD299"/>
  <c r="CH299"/>
  <c r="BW300"/>
  <c r="CA300"/>
  <c r="CE300"/>
  <c r="CI300"/>
  <c r="BY301"/>
  <c r="CC301"/>
  <c r="CG301"/>
  <c r="BW302"/>
  <c r="CA302"/>
  <c r="CE302"/>
  <c r="CI302"/>
  <c r="BX303"/>
  <c r="CB303"/>
  <c r="CK303" s="1"/>
  <c r="CJ303"/>
  <c r="BX304"/>
  <c r="CB304"/>
  <c r="CK304" s="1"/>
  <c r="CJ304"/>
  <c r="BY305"/>
  <c r="CC305"/>
  <c r="CG305"/>
  <c r="BZ306"/>
  <c r="CD306"/>
  <c r="CH306"/>
  <c r="BW307"/>
  <c r="CA307"/>
  <c r="CE307"/>
  <c r="CI307"/>
  <c r="BZ308"/>
  <c r="CD308"/>
  <c r="CH308"/>
  <c r="BZ309"/>
  <c r="CD309"/>
  <c r="CH309"/>
  <c r="BW310"/>
  <c r="CA310"/>
  <c r="CE310"/>
  <c r="CI310"/>
  <c r="BY311"/>
  <c r="CC311"/>
  <c r="CG311"/>
  <c r="BW312"/>
  <c r="CA312"/>
  <c r="CE312"/>
  <c r="CI312"/>
  <c r="BY313"/>
  <c r="CC313"/>
  <c r="CG313"/>
  <c r="BW314"/>
  <c r="CA314"/>
  <c r="CE314"/>
  <c r="CI314"/>
  <c r="BY315"/>
  <c r="CC315"/>
  <c r="CG315"/>
  <c r="BZ316"/>
  <c r="CD316"/>
  <c r="CH316"/>
  <c r="BX317"/>
  <c r="CB317"/>
  <c r="CK317" s="1"/>
  <c r="CJ317"/>
  <c r="BZ318"/>
  <c r="CD318"/>
  <c r="CH318"/>
  <c r="BW319"/>
  <c r="CA319"/>
  <c r="CE319"/>
  <c r="CI319"/>
  <c r="BW320"/>
  <c r="CA320"/>
  <c r="CE320"/>
  <c r="CI320"/>
  <c r="BX321"/>
  <c r="CB321"/>
  <c r="CK321" s="1"/>
  <c r="CJ321"/>
  <c r="BY322"/>
  <c r="CC322"/>
  <c r="CG322"/>
  <c r="BZ323"/>
  <c r="CD323"/>
  <c r="CH323"/>
  <c r="BY324"/>
  <c r="CC324"/>
  <c r="CG324"/>
  <c r="BY325"/>
  <c r="CC325"/>
  <c r="CG325"/>
  <c r="BZ326"/>
  <c r="CD326"/>
  <c r="CH326"/>
  <c r="BX327"/>
  <c r="CB327"/>
  <c r="CK327" s="1"/>
  <c r="CJ327"/>
  <c r="BY328"/>
  <c r="CC328"/>
  <c r="CG328"/>
  <c r="BY329"/>
  <c r="CC329"/>
  <c r="CG329"/>
  <c r="BW330"/>
  <c r="CA330"/>
  <c r="CE330"/>
  <c r="CI330"/>
  <c r="BY331"/>
  <c r="CC331"/>
  <c r="CG331"/>
  <c r="BZ332"/>
  <c r="CD332"/>
  <c r="CH332"/>
  <c r="BX333"/>
  <c r="CB333"/>
  <c r="CK333" s="1"/>
  <c r="CJ333"/>
  <c r="BZ334"/>
  <c r="CD334"/>
  <c r="CH334"/>
  <c r="BW335"/>
  <c r="CA335"/>
  <c r="CE335"/>
  <c r="CI335"/>
  <c r="BW336"/>
  <c r="CA336"/>
  <c r="CE336"/>
  <c r="CI336"/>
  <c r="BX337"/>
  <c r="CB337"/>
  <c r="CK337" s="1"/>
  <c r="CJ337"/>
  <c r="BY338"/>
  <c r="CC338"/>
  <c r="CG338"/>
  <c r="BZ339"/>
  <c r="CD339"/>
  <c r="CH339"/>
  <c r="BY340"/>
  <c r="CC340"/>
  <c r="CG340"/>
  <c r="BY341"/>
  <c r="CC341"/>
  <c r="CG341"/>
  <c r="BZ342"/>
  <c r="CD342"/>
  <c r="CH342"/>
  <c r="BX343"/>
  <c r="CB343"/>
  <c r="CK343" s="1"/>
  <c r="CJ343"/>
  <c r="BY344"/>
  <c r="CC344"/>
  <c r="CG344"/>
  <c r="BY345"/>
  <c r="CC345"/>
  <c r="CG345"/>
  <c r="BW346"/>
  <c r="CA346"/>
  <c r="CE346"/>
  <c r="CI346"/>
  <c r="BY347"/>
  <c r="CC347"/>
  <c r="CG347"/>
  <c r="BZ348"/>
  <c r="CD348"/>
  <c r="CH348"/>
  <c r="BX349"/>
  <c r="CB349"/>
  <c r="CK349" s="1"/>
  <c r="CJ349"/>
  <c r="BY350"/>
  <c r="CC350"/>
  <c r="CG350"/>
  <c r="BW351"/>
  <c r="CA351"/>
  <c r="CE351"/>
  <c r="CI351"/>
  <c r="BY352"/>
  <c r="CC352"/>
  <c r="CG352"/>
  <c r="BW353"/>
  <c r="CA353"/>
  <c r="CE353"/>
  <c r="CI353"/>
  <c r="BY354"/>
  <c r="CC354"/>
  <c r="CG354"/>
  <c r="BW355"/>
  <c r="CA355"/>
  <c r="CE355"/>
  <c r="CI355"/>
  <c r="BX356"/>
  <c r="CB356"/>
  <c r="CK356" s="1"/>
  <c r="CJ356"/>
  <c r="BZ357"/>
  <c r="CD357"/>
  <c r="CH357"/>
  <c r="BW358"/>
  <c r="CA358"/>
  <c r="CE358"/>
  <c r="CI358"/>
  <c r="BY359"/>
  <c r="CC359"/>
  <c r="CG359"/>
  <c r="BW360"/>
  <c r="CA360"/>
  <c r="CE360"/>
  <c r="CI360"/>
  <c r="BY361"/>
  <c r="CC361"/>
  <c r="CG361"/>
  <c r="CE222"/>
  <c r="CI222"/>
  <c r="BY223"/>
  <c r="CC223"/>
  <c r="CG223"/>
  <c r="BW224"/>
  <c r="CA224"/>
  <c r="CE224"/>
  <c r="CI224"/>
  <c r="BY225"/>
  <c r="CC225"/>
  <c r="CG225"/>
  <c r="BW226"/>
  <c r="CA226"/>
  <c r="CE226"/>
  <c r="CI226"/>
  <c r="BY227"/>
  <c r="CC227"/>
  <c r="CG227"/>
  <c r="BZ228"/>
  <c r="CD228"/>
  <c r="CH228"/>
  <c r="BX229"/>
  <c r="CB229"/>
  <c r="CK229" s="1"/>
  <c r="CJ229"/>
  <c r="BZ230"/>
  <c r="CD230"/>
  <c r="CH230"/>
  <c r="BW231"/>
  <c r="CA231"/>
  <c r="CE231"/>
  <c r="CI231"/>
  <c r="BW232"/>
  <c r="CA232"/>
  <c r="CE232"/>
  <c r="CI232"/>
  <c r="BX233"/>
  <c r="CB233"/>
  <c r="CK233" s="1"/>
  <c r="CJ233"/>
  <c r="BY234"/>
  <c r="CC234"/>
  <c r="CG234"/>
  <c r="BZ235"/>
  <c r="CD235"/>
  <c r="CH235"/>
  <c r="BY236"/>
  <c r="CC236"/>
  <c r="CG236"/>
  <c r="BY237"/>
  <c r="CC237"/>
  <c r="CG237"/>
  <c r="BZ238"/>
  <c r="CD238"/>
  <c r="CH238"/>
  <c r="BX239"/>
  <c r="CB239"/>
  <c r="CK239" s="1"/>
  <c r="CJ239"/>
  <c r="BY240"/>
  <c r="CC240"/>
  <c r="CG240"/>
  <c r="BW241"/>
  <c r="CA241"/>
  <c r="CE241"/>
  <c r="CI241"/>
  <c r="BY242"/>
  <c r="CC242"/>
  <c r="CG242"/>
  <c r="BW243"/>
  <c r="CA243"/>
  <c r="CE243"/>
  <c r="CI243"/>
  <c r="BZ244"/>
  <c r="CD244"/>
  <c r="CH244"/>
  <c r="BZ245"/>
  <c r="CD245"/>
  <c r="CH245"/>
  <c r="BW246"/>
  <c r="CA246"/>
  <c r="CE246"/>
  <c r="CI246"/>
  <c r="BY247"/>
  <c r="CC247"/>
  <c r="CG247"/>
  <c r="BZ248"/>
  <c r="CD248"/>
  <c r="CH248"/>
  <c r="BX249"/>
  <c r="CB249"/>
  <c r="CK249" s="1"/>
  <c r="CJ249"/>
  <c r="BZ250"/>
  <c r="CD250"/>
  <c r="CH250"/>
  <c r="BX251"/>
  <c r="CB251"/>
  <c r="CK251" s="1"/>
  <c r="CJ251"/>
  <c r="BW252"/>
  <c r="CA252"/>
  <c r="CE252"/>
  <c r="CI252"/>
  <c r="BW253"/>
  <c r="CA253"/>
  <c r="CE253"/>
  <c r="CI253"/>
  <c r="BX254"/>
  <c r="CB254"/>
  <c r="CK254" s="1"/>
  <c r="CJ254"/>
  <c r="BZ255"/>
  <c r="CD255"/>
  <c r="CH255"/>
  <c r="BW256"/>
  <c r="CA256"/>
  <c r="CE256"/>
  <c r="CI256"/>
  <c r="BY257"/>
  <c r="CC257"/>
  <c r="CG257"/>
  <c r="BW258"/>
  <c r="CA258"/>
  <c r="CE258"/>
  <c r="CI258"/>
  <c r="BY259"/>
  <c r="CC259"/>
  <c r="CG259"/>
  <c r="BX260"/>
  <c r="CB260"/>
  <c r="CK260" s="1"/>
  <c r="CJ260"/>
  <c r="BX261"/>
  <c r="CB261"/>
  <c r="CK261" s="1"/>
  <c r="CJ261"/>
  <c r="BY262"/>
  <c r="CC262"/>
  <c r="CG262"/>
  <c r="BW263"/>
  <c r="CA263"/>
  <c r="CE263"/>
  <c r="CI263"/>
  <c r="BY264"/>
  <c r="CC264"/>
  <c r="CG264"/>
  <c r="BW265"/>
  <c r="CA265"/>
  <c r="CE265"/>
  <c r="CI265"/>
  <c r="BY266"/>
  <c r="CC266"/>
  <c r="CG266"/>
  <c r="BW267"/>
  <c r="CA267"/>
  <c r="CE267"/>
  <c r="CI267"/>
  <c r="BX268"/>
  <c r="CB268"/>
  <c r="CK268" s="1"/>
  <c r="CJ268"/>
  <c r="BZ269"/>
  <c r="CD269"/>
  <c r="CH269"/>
  <c r="BX270"/>
  <c r="CB270"/>
  <c r="CK270" s="1"/>
  <c r="CJ270"/>
  <c r="BY271"/>
  <c r="CC271"/>
  <c r="CG271"/>
  <c r="BY272"/>
  <c r="CC272"/>
  <c r="CG272"/>
  <c r="BZ273"/>
  <c r="CD273"/>
  <c r="CH273"/>
  <c r="BW274"/>
  <c r="CA274"/>
  <c r="CE274"/>
  <c r="CI274"/>
  <c r="BX275"/>
  <c r="CB275"/>
  <c r="CK275" s="1"/>
  <c r="CJ275"/>
  <c r="BW276"/>
  <c r="CA276"/>
  <c r="CE276"/>
  <c r="CI276"/>
  <c r="BW277"/>
  <c r="CA277"/>
  <c r="CE277"/>
  <c r="CI277"/>
  <c r="BX278"/>
  <c r="CB278"/>
  <c r="CK278" s="1"/>
  <c r="CJ278"/>
  <c r="BZ279"/>
  <c r="CD279"/>
  <c r="CH279"/>
  <c r="BX280"/>
  <c r="CB280"/>
  <c r="CK280" s="1"/>
  <c r="CJ280"/>
  <c r="BZ281"/>
  <c r="CD281"/>
  <c r="CH281"/>
  <c r="BX282"/>
  <c r="CB282"/>
  <c r="CK282" s="1"/>
  <c r="CJ282"/>
  <c r="BZ283"/>
  <c r="CD283"/>
  <c r="CH283"/>
  <c r="BW284"/>
  <c r="CA284"/>
  <c r="CE284"/>
  <c r="CI284"/>
  <c r="BY285"/>
  <c r="CC285"/>
  <c r="CG285"/>
  <c r="BW286"/>
  <c r="CA286"/>
  <c r="CE286"/>
  <c r="CI286"/>
  <c r="BX287"/>
  <c r="CB287"/>
  <c r="CK287" s="1"/>
  <c r="CJ287"/>
  <c r="BX288"/>
  <c r="CB288"/>
  <c r="CK288" s="1"/>
  <c r="CJ288"/>
  <c r="BY289"/>
  <c r="CC289"/>
  <c r="CG289"/>
  <c r="BZ290"/>
  <c r="CD290"/>
  <c r="CH290"/>
  <c r="BW291"/>
  <c r="CA291"/>
  <c r="CE291"/>
  <c r="CI291"/>
  <c r="BZ292"/>
  <c r="CD292"/>
  <c r="CH292"/>
  <c r="BZ293"/>
  <c r="CD293"/>
  <c r="CH293"/>
  <c r="BW294"/>
  <c r="CA294"/>
  <c r="CE294"/>
  <c r="CI294"/>
  <c r="BY295"/>
  <c r="CC295"/>
  <c r="CG295"/>
  <c r="BW296"/>
  <c r="CA296"/>
  <c r="CE296"/>
  <c r="CI296"/>
  <c r="BY297"/>
  <c r="CC297"/>
  <c r="CG297"/>
  <c r="BW298"/>
  <c r="CA298"/>
  <c r="CE298"/>
  <c r="CI298"/>
  <c r="BY299"/>
  <c r="CC299"/>
  <c r="CG299"/>
  <c r="BZ300"/>
  <c r="CD300"/>
  <c r="CH300"/>
  <c r="BX301"/>
  <c r="CB301"/>
  <c r="CK301" s="1"/>
  <c r="CJ301"/>
  <c r="BZ302"/>
  <c r="CD302"/>
  <c r="CH302"/>
  <c r="BW303"/>
  <c r="CA303"/>
  <c r="CE303"/>
  <c r="CI303"/>
  <c r="BW304"/>
  <c r="CA304"/>
  <c r="CE304"/>
  <c r="CI304"/>
  <c r="BX305"/>
  <c r="CB305"/>
  <c r="CK305" s="1"/>
  <c r="CJ305"/>
  <c r="BY306"/>
  <c r="CC306"/>
  <c r="CG306"/>
  <c r="BZ307"/>
  <c r="CD307"/>
  <c r="CH307"/>
  <c r="BY308"/>
  <c r="CC308"/>
  <c r="CG308"/>
  <c r="BY309"/>
  <c r="CC309"/>
  <c r="CG309"/>
  <c r="BZ310"/>
  <c r="CD310"/>
  <c r="CH310"/>
  <c r="BX311"/>
  <c r="CB311"/>
  <c r="CK311" s="1"/>
  <c r="CJ311"/>
  <c r="BZ312"/>
  <c r="CD312"/>
  <c r="CH312"/>
  <c r="BX313"/>
  <c r="CB313"/>
  <c r="CK313" s="1"/>
  <c r="CJ313"/>
  <c r="BZ314"/>
  <c r="CD314"/>
  <c r="CH314"/>
  <c r="BX315"/>
  <c r="CB315"/>
  <c r="CK315" s="1"/>
  <c r="CJ315"/>
  <c r="BY316"/>
  <c r="CC316"/>
  <c r="CG316"/>
  <c r="BW317"/>
  <c r="CA317"/>
  <c r="CE317"/>
  <c r="CI317"/>
  <c r="BY318"/>
  <c r="CC318"/>
  <c r="CG318"/>
  <c r="BZ319"/>
  <c r="CD319"/>
  <c r="CH319"/>
  <c r="BZ320"/>
  <c r="CD320"/>
  <c r="CH320"/>
  <c r="BW321"/>
  <c r="CA321"/>
  <c r="CE321"/>
  <c r="CI321"/>
  <c r="BX322"/>
  <c r="CB322"/>
  <c r="CK322" s="1"/>
  <c r="CJ322"/>
  <c r="BY323"/>
  <c r="CC323"/>
  <c r="CG323"/>
  <c r="BX324"/>
  <c r="CB324"/>
  <c r="CK324" s="1"/>
  <c r="CJ324"/>
  <c r="BX325"/>
  <c r="CB325"/>
  <c r="CK325" s="1"/>
  <c r="CJ325"/>
  <c r="BY326"/>
  <c r="CC326"/>
  <c r="CG326"/>
  <c r="BW327"/>
  <c r="CA327"/>
  <c r="CE327"/>
  <c r="CI327"/>
  <c r="BX328"/>
  <c r="CB328"/>
  <c r="CK328" s="1"/>
  <c r="CJ328"/>
  <c r="BX329"/>
  <c r="CB329"/>
  <c r="CK329" s="1"/>
  <c r="CJ329"/>
  <c r="BZ330"/>
  <c r="CD330"/>
  <c r="CH330"/>
  <c r="BX331"/>
  <c r="CB331"/>
  <c r="CK331" s="1"/>
  <c r="CJ331"/>
  <c r="BY332"/>
  <c r="CC332"/>
  <c r="CG332"/>
  <c r="BW333"/>
  <c r="CA333"/>
  <c r="CE333"/>
  <c r="CI333"/>
  <c r="BY334"/>
  <c r="CC334"/>
  <c r="CG334"/>
  <c r="BZ335"/>
  <c r="CD335"/>
  <c r="CH335"/>
  <c r="BZ336"/>
  <c r="CD336"/>
  <c r="CH336"/>
  <c r="BW337"/>
  <c r="CA337"/>
  <c r="CE337"/>
  <c r="CI337"/>
  <c r="BX338"/>
  <c r="CB338"/>
  <c r="CK338" s="1"/>
  <c r="CJ338"/>
  <c r="BY339"/>
  <c r="CC339"/>
  <c r="CG339"/>
  <c r="BX340"/>
  <c r="CB340"/>
  <c r="CK340" s="1"/>
  <c r="CJ340"/>
  <c r="BX341"/>
  <c r="CB341"/>
  <c r="CK341" s="1"/>
  <c r="CJ341"/>
  <c r="BY342"/>
  <c r="CC342"/>
  <c r="CG342"/>
  <c r="BW343"/>
  <c r="CA343"/>
  <c r="CE343"/>
  <c r="CI343"/>
  <c r="BX344"/>
  <c r="CB344"/>
  <c r="CK344" s="1"/>
  <c r="CJ344"/>
  <c r="BX345"/>
  <c r="CB345"/>
  <c r="CK345" s="1"/>
  <c r="CJ345"/>
  <c r="BZ346"/>
  <c r="CD346"/>
  <c r="CH346"/>
  <c r="BX347"/>
  <c r="CB347"/>
  <c r="CK347" s="1"/>
  <c r="CJ347"/>
  <c r="BY348"/>
  <c r="CC348"/>
  <c r="CG348"/>
  <c r="BW349"/>
  <c r="CA349"/>
  <c r="CE349"/>
  <c r="CI349"/>
  <c r="BX350"/>
  <c r="CB350"/>
  <c r="CK350" s="1"/>
  <c r="CJ350"/>
  <c r="BZ351"/>
  <c r="CD351"/>
  <c r="CH351"/>
  <c r="BX352"/>
  <c r="CB352"/>
  <c r="CK352" s="1"/>
  <c r="CJ352"/>
  <c r="BZ353"/>
  <c r="CD353"/>
  <c r="CH353"/>
  <c r="BX354"/>
  <c r="CB354"/>
  <c r="CK354" s="1"/>
  <c r="CJ354"/>
  <c r="BZ355"/>
  <c r="CD355"/>
  <c r="CH355"/>
  <c r="BW356"/>
  <c r="CA356"/>
  <c r="CE356"/>
  <c r="CI356"/>
  <c r="BY357"/>
  <c r="CC357"/>
  <c r="CG357"/>
  <c r="BZ358"/>
  <c r="CD358"/>
  <c r="CH358"/>
  <c r="BX359"/>
  <c r="CB359"/>
  <c r="CK359" s="1"/>
  <c r="CJ359"/>
  <c r="BZ360"/>
  <c r="CD360"/>
  <c r="CH360"/>
  <c r="CD222"/>
  <c r="CH222"/>
  <c r="BX223"/>
  <c r="CB223"/>
  <c r="CK223" s="1"/>
  <c r="CJ223"/>
  <c r="BZ224"/>
  <c r="CD224"/>
  <c r="CH224"/>
  <c r="BX225"/>
  <c r="CB225"/>
  <c r="CK225" s="1"/>
  <c r="CJ225"/>
  <c r="BZ226"/>
  <c r="CD226"/>
  <c r="CH226"/>
  <c r="BX227"/>
  <c r="CB227"/>
  <c r="CK227" s="1"/>
  <c r="CJ227"/>
  <c r="BY228"/>
  <c r="CC228"/>
  <c r="CG228"/>
  <c r="BW229"/>
  <c r="CA229"/>
  <c r="CE229"/>
  <c r="CI229"/>
  <c r="BY230"/>
  <c r="CC230"/>
  <c r="CG230"/>
  <c r="BZ231"/>
  <c r="CD231"/>
  <c r="CH231"/>
  <c r="BZ232"/>
  <c r="CD232"/>
  <c r="CH232"/>
  <c r="BW233"/>
  <c r="CA233"/>
  <c r="CE233"/>
  <c r="CI233"/>
  <c r="BX234"/>
  <c r="CB234"/>
  <c r="CK234" s="1"/>
  <c r="CJ234"/>
  <c r="BY235"/>
  <c r="CC235"/>
  <c r="CG235"/>
  <c r="BX236"/>
  <c r="CB236"/>
  <c r="CK236" s="1"/>
  <c r="CJ236"/>
  <c r="BX237"/>
  <c r="CB237"/>
  <c r="CK237" s="1"/>
  <c r="CJ237"/>
  <c r="BY238"/>
  <c r="CC238"/>
  <c r="CG238"/>
  <c r="BW239"/>
  <c r="CA239"/>
  <c r="CE239"/>
  <c r="CI239"/>
  <c r="BX240"/>
  <c r="CB240"/>
  <c r="CK240" s="1"/>
  <c r="CJ240"/>
  <c r="BZ241"/>
  <c r="CD241"/>
  <c r="CH241"/>
  <c r="BX242"/>
  <c r="CB242"/>
  <c r="CK242" s="1"/>
  <c r="CJ242"/>
  <c r="BZ243"/>
  <c r="CD243"/>
  <c r="CH243"/>
  <c r="BY244"/>
  <c r="CC244"/>
  <c r="CG244"/>
  <c r="BY245"/>
  <c r="CC245"/>
  <c r="CG245"/>
  <c r="BZ246"/>
  <c r="CD246"/>
  <c r="CH246"/>
  <c r="BX247"/>
  <c r="CB247"/>
  <c r="CK247" s="1"/>
  <c r="CJ247"/>
  <c r="BY248"/>
  <c r="CC248"/>
  <c r="CG248"/>
  <c r="BW249"/>
  <c r="CA249"/>
  <c r="CE249"/>
  <c r="CI249"/>
  <c r="BY250"/>
  <c r="CC250"/>
  <c r="CG250"/>
  <c r="BW251"/>
  <c r="CA251"/>
  <c r="CE251"/>
  <c r="CI251"/>
  <c r="BZ252"/>
  <c r="CD252"/>
  <c r="CH252"/>
  <c r="BZ253"/>
  <c r="CD253"/>
  <c r="CH253"/>
  <c r="BW254"/>
  <c r="CA254"/>
  <c r="CE254"/>
  <c r="CI254"/>
  <c r="BY255"/>
  <c r="CC255"/>
  <c r="CG255"/>
  <c r="BZ256"/>
  <c r="CD256"/>
  <c r="CH256"/>
  <c r="BX257"/>
  <c r="CB257"/>
  <c r="CK257" s="1"/>
  <c r="CJ257"/>
  <c r="BZ258"/>
  <c r="CD258"/>
  <c r="CH258"/>
  <c r="BX259"/>
  <c r="CB259"/>
  <c r="CK259" s="1"/>
  <c r="CJ259"/>
  <c r="BW260"/>
  <c r="CA260"/>
  <c r="CE260"/>
  <c r="CI260"/>
  <c r="BW261"/>
  <c r="CA261"/>
  <c r="CE261"/>
  <c r="CI261"/>
  <c r="BX262"/>
  <c r="CB262"/>
  <c r="CK262" s="1"/>
  <c r="CJ262"/>
  <c r="BZ263"/>
  <c r="CD263"/>
  <c r="CH263"/>
  <c r="BX264"/>
  <c r="CB264"/>
  <c r="CK264" s="1"/>
  <c r="CJ264"/>
  <c r="BZ265"/>
  <c r="CD265"/>
  <c r="CH265"/>
  <c r="BX266"/>
  <c r="CB266"/>
  <c r="CK266" s="1"/>
  <c r="CJ266"/>
  <c r="BZ267"/>
  <c r="CD267"/>
  <c r="CH267"/>
  <c r="BW268"/>
  <c r="CA268"/>
  <c r="CE268"/>
  <c r="CI268"/>
  <c r="BY269"/>
  <c r="CC269"/>
  <c r="CG269"/>
  <c r="BW270"/>
  <c r="CA270"/>
  <c r="CE270"/>
  <c r="CI270"/>
  <c r="BX271"/>
  <c r="CB271"/>
  <c r="CK271" s="1"/>
  <c r="CJ271"/>
  <c r="BX272"/>
  <c r="CB272"/>
  <c r="CK272" s="1"/>
  <c r="CJ272"/>
  <c r="BY273"/>
  <c r="CC273"/>
  <c r="CG273"/>
  <c r="BZ274"/>
  <c r="CD274"/>
  <c r="CH274"/>
  <c r="BW275"/>
  <c r="CA275"/>
  <c r="CE275"/>
  <c r="CI275"/>
  <c r="BZ276"/>
  <c r="CD276"/>
  <c r="CH276"/>
  <c r="BZ277"/>
  <c r="CD277"/>
  <c r="CH277"/>
  <c r="BW278"/>
  <c r="CA278"/>
  <c r="CE278"/>
  <c r="CI278"/>
  <c r="BY279"/>
  <c r="CC279"/>
  <c r="CG279"/>
  <c r="BW280"/>
  <c r="CA280"/>
  <c r="CE280"/>
  <c r="CI280"/>
  <c r="BY281"/>
  <c r="CC281"/>
  <c r="CG281"/>
  <c r="BW282"/>
  <c r="CA282"/>
  <c r="CE282"/>
  <c r="CI282"/>
  <c r="BY283"/>
  <c r="CC283"/>
  <c r="CG283"/>
  <c r="BZ284"/>
  <c r="CD284"/>
  <c r="CH284"/>
  <c r="BX285"/>
  <c r="CB285"/>
  <c r="CK285" s="1"/>
  <c r="CJ285"/>
  <c r="BZ286"/>
  <c r="CD286"/>
  <c r="CH286"/>
  <c r="BW287"/>
  <c r="CA287"/>
  <c r="CE287"/>
  <c r="CI287"/>
  <c r="BW288"/>
  <c r="CA288"/>
  <c r="CE288"/>
  <c r="CI288"/>
  <c r="BX289"/>
  <c r="CB289"/>
  <c r="CK289" s="1"/>
  <c r="CJ289"/>
  <c r="BY290"/>
  <c r="CC290"/>
  <c r="CG290"/>
  <c r="BZ291"/>
  <c r="CD291"/>
  <c r="CH291"/>
  <c r="BY292"/>
  <c r="CC292"/>
  <c r="CG292"/>
  <c r="BY293"/>
  <c r="CC293"/>
  <c r="CG293"/>
  <c r="BZ294"/>
  <c r="CD294"/>
  <c r="CH294"/>
  <c r="BX295"/>
  <c r="CB295"/>
  <c r="CK295" s="1"/>
  <c r="CJ295"/>
  <c r="BZ296"/>
  <c r="CD296"/>
  <c r="CH296"/>
  <c r="BX297"/>
  <c r="CB297"/>
  <c r="CK297" s="1"/>
  <c r="CJ297"/>
  <c r="BZ298"/>
  <c r="CD298"/>
  <c r="CH298"/>
  <c r="BX299"/>
  <c r="CB299"/>
  <c r="CK299" s="1"/>
  <c r="CJ299"/>
  <c r="BY300"/>
  <c r="CC300"/>
  <c r="CG300"/>
  <c r="BW301"/>
  <c r="CA301"/>
  <c r="CE301"/>
  <c r="CI301"/>
  <c r="BY302"/>
  <c r="CC302"/>
  <c r="CG302"/>
  <c r="BZ303"/>
  <c r="CD303"/>
  <c r="CH303"/>
  <c r="BZ304"/>
  <c r="CD304"/>
  <c r="CH304"/>
  <c r="BW305"/>
  <c r="CA305"/>
  <c r="CE305"/>
  <c r="CI305"/>
  <c r="BX306"/>
  <c r="CB306"/>
  <c r="CK306" s="1"/>
  <c r="CJ306"/>
  <c r="BY307"/>
  <c r="CC307"/>
  <c r="CG307"/>
  <c r="BX308"/>
  <c r="CB308"/>
  <c r="CK308" s="1"/>
  <c r="CJ308"/>
  <c r="BX309"/>
  <c r="CB309"/>
  <c r="CK309" s="1"/>
  <c r="CJ309"/>
  <c r="BY310"/>
  <c r="CC310"/>
  <c r="CG310"/>
  <c r="BW311"/>
  <c r="CA311"/>
  <c r="CE311"/>
  <c r="CI311"/>
  <c r="BY312"/>
  <c r="CC312"/>
  <c r="CG312"/>
  <c r="BW313"/>
  <c r="CA313"/>
  <c r="CE313"/>
  <c r="CI313"/>
  <c r="BY314"/>
  <c r="CC314"/>
  <c r="CG314"/>
  <c r="BW315"/>
  <c r="CA315"/>
  <c r="CE315"/>
  <c r="CI315"/>
  <c r="BX316"/>
  <c r="CB316"/>
  <c r="CK316" s="1"/>
  <c r="CJ316"/>
  <c r="BZ317"/>
  <c r="CD317"/>
  <c r="CH317"/>
  <c r="BX318"/>
  <c r="CB318"/>
  <c r="CK318" s="1"/>
  <c r="CJ318"/>
  <c r="BY319"/>
  <c r="CC319"/>
  <c r="CG319"/>
  <c r="BY320"/>
  <c r="CC320"/>
  <c r="CG320"/>
  <c r="BZ321"/>
  <c r="CD321"/>
  <c r="CH321"/>
  <c r="BW322"/>
  <c r="CA322"/>
  <c r="CE322"/>
  <c r="CI322"/>
  <c r="BX323"/>
  <c r="CB323"/>
  <c r="CK323" s="1"/>
  <c r="CJ323"/>
  <c r="BW324"/>
  <c r="CA324"/>
  <c r="CE324"/>
  <c r="CI324"/>
  <c r="BW325"/>
  <c r="CA325"/>
  <c r="CE325"/>
  <c r="CI325"/>
  <c r="BX326"/>
  <c r="CB326"/>
  <c r="CK326" s="1"/>
  <c r="CJ326"/>
  <c r="BZ327"/>
  <c r="CD327"/>
  <c r="CH327"/>
  <c r="BW328"/>
  <c r="CA328"/>
  <c r="CE328"/>
  <c r="CI328"/>
  <c r="BW329"/>
  <c r="CA329"/>
  <c r="CE329"/>
  <c r="CI329"/>
  <c r="BY330"/>
  <c r="CC330"/>
  <c r="CG330"/>
  <c r="BW331"/>
  <c r="CA331"/>
  <c r="CE331"/>
  <c r="CI331"/>
  <c r="BX332"/>
  <c r="CB332"/>
  <c r="CK332" s="1"/>
  <c r="CJ332"/>
  <c r="BZ333"/>
  <c r="CD333"/>
  <c r="CH333"/>
  <c r="BX334"/>
  <c r="CB334"/>
  <c r="CK334" s="1"/>
  <c r="CJ334"/>
  <c r="BY335"/>
  <c r="CC335"/>
  <c r="CG335"/>
  <c r="BY336"/>
  <c r="CC336"/>
  <c r="CG336"/>
  <c r="BZ337"/>
  <c r="CD337"/>
  <c r="CH337"/>
  <c r="BW338"/>
  <c r="CA338"/>
  <c r="CE338"/>
  <c r="CI338"/>
  <c r="BX339"/>
  <c r="CB339"/>
  <c r="CK339" s="1"/>
  <c r="CJ339"/>
  <c r="BW340"/>
  <c r="CA340"/>
  <c r="CE340"/>
  <c r="CI340"/>
  <c r="BW341"/>
  <c r="CA341"/>
  <c r="CE341"/>
  <c r="CI341"/>
  <c r="BX342"/>
  <c r="CB342"/>
  <c r="CK342" s="1"/>
  <c r="CJ342"/>
  <c r="BZ343"/>
  <c r="CD343"/>
  <c r="CH343"/>
  <c r="BW344"/>
  <c r="CA344"/>
  <c r="CE344"/>
  <c r="CI344"/>
  <c r="BW345"/>
  <c r="CA345"/>
  <c r="CE345"/>
  <c r="CI345"/>
  <c r="BY346"/>
  <c r="CC346"/>
  <c r="CG346"/>
  <c r="BW347"/>
  <c r="CA347"/>
  <c r="CE347"/>
  <c r="CI347"/>
  <c r="BX348"/>
  <c r="CB348"/>
  <c r="CK348" s="1"/>
  <c r="CJ348"/>
  <c r="BZ349"/>
  <c r="CD349"/>
  <c r="CH349"/>
  <c r="BW350"/>
  <c r="CA350"/>
  <c r="CE350"/>
  <c r="CI350"/>
  <c r="BY351"/>
  <c r="CC351"/>
  <c r="CG351"/>
  <c r="BW352"/>
  <c r="CA352"/>
  <c r="CE352"/>
  <c r="CI352"/>
  <c r="BY353"/>
  <c r="CC353"/>
  <c r="CG353"/>
  <c r="BW354"/>
  <c r="CA354"/>
  <c r="CE354"/>
  <c r="CI354"/>
  <c r="BY355"/>
  <c r="CC355"/>
  <c r="CG355"/>
  <c r="BZ356"/>
  <c r="CD356"/>
  <c r="CH356"/>
  <c r="BX357"/>
  <c r="CB357"/>
  <c r="CK357" s="1"/>
  <c r="CJ357"/>
  <c r="BY358"/>
  <c r="CC358"/>
  <c r="CG358"/>
  <c r="BW359"/>
  <c r="CA359"/>
  <c r="CE359"/>
  <c r="CI359"/>
  <c r="BY360"/>
  <c r="CC360"/>
  <c r="CG360"/>
  <c r="BW361"/>
  <c r="CA361"/>
  <c r="CE361"/>
  <c r="CI361"/>
  <c r="BZ361"/>
  <c r="CH361"/>
  <c r="BY362"/>
  <c r="CC362"/>
  <c r="CG362"/>
  <c r="BW363"/>
  <c r="CA363"/>
  <c r="CE363"/>
  <c r="CI363"/>
  <c r="BX364"/>
  <c r="CB364"/>
  <c r="CK364" s="1"/>
  <c r="CJ364"/>
  <c r="BZ365"/>
  <c r="CD365"/>
  <c r="CH365"/>
  <c r="BW366"/>
  <c r="CA366"/>
  <c r="CE366"/>
  <c r="CI366"/>
  <c r="BY367"/>
  <c r="CC367"/>
  <c r="CG367"/>
  <c r="BW368"/>
  <c r="CA368"/>
  <c r="CE368"/>
  <c r="CI368"/>
  <c r="BY369"/>
  <c r="CC369"/>
  <c r="CG369"/>
  <c r="BW370"/>
  <c r="CA370"/>
  <c r="CE370"/>
  <c r="CI370"/>
  <c r="BY371"/>
  <c r="CC371"/>
  <c r="CG371"/>
  <c r="BZ372"/>
  <c r="CD372"/>
  <c r="CH372"/>
  <c r="BX373"/>
  <c r="CB373"/>
  <c r="CK373" s="1"/>
  <c r="CJ373"/>
  <c r="BY374"/>
  <c r="CC374"/>
  <c r="CG374"/>
  <c r="BW375"/>
  <c r="CA375"/>
  <c r="CE375"/>
  <c r="CI375"/>
  <c r="BY376"/>
  <c r="CC376"/>
  <c r="CG376"/>
  <c r="BW377"/>
  <c r="CA377"/>
  <c r="CE377"/>
  <c r="CI377"/>
  <c r="BY378"/>
  <c r="CC378"/>
  <c r="CG378"/>
  <c r="BW379"/>
  <c r="CA379"/>
  <c r="CE379"/>
  <c r="CI379"/>
  <c r="BX380"/>
  <c r="CB380"/>
  <c r="CK380" s="1"/>
  <c r="CJ380"/>
  <c r="BZ381"/>
  <c r="CD381"/>
  <c r="CH381"/>
  <c r="BW382"/>
  <c r="CA382"/>
  <c r="CE382"/>
  <c r="CI382"/>
  <c r="BY383"/>
  <c r="CC383"/>
  <c r="CG383"/>
  <c r="BW384"/>
  <c r="CA384"/>
  <c r="CE384"/>
  <c r="CI384"/>
  <c r="BY385"/>
  <c r="CC385"/>
  <c r="CG385"/>
  <c r="BW386"/>
  <c r="CA386"/>
  <c r="CE386"/>
  <c r="CI386"/>
  <c r="BY387"/>
  <c r="CC387"/>
  <c r="CG387"/>
  <c r="BZ388"/>
  <c r="CD388"/>
  <c r="CH388"/>
  <c r="BX389"/>
  <c r="CB389"/>
  <c r="CK389" s="1"/>
  <c r="CJ389"/>
  <c r="BY390"/>
  <c r="CC390"/>
  <c r="CG390"/>
  <c r="BW391"/>
  <c r="CA391"/>
  <c r="CE391"/>
  <c r="CI391"/>
  <c r="BY392"/>
  <c r="CC392"/>
  <c r="CG392"/>
  <c r="BW393"/>
  <c r="CA393"/>
  <c r="CE393"/>
  <c r="CI393"/>
  <c r="BY394"/>
  <c r="CC394"/>
  <c r="CG394"/>
  <c r="BW395"/>
  <c r="CA395"/>
  <c r="CE395"/>
  <c r="CI395"/>
  <c r="BX396"/>
  <c r="CB396"/>
  <c r="CK396" s="1"/>
  <c r="CJ396"/>
  <c r="BZ397"/>
  <c r="CD397"/>
  <c r="CH397"/>
  <c r="BW398"/>
  <c r="CA398"/>
  <c r="CE398"/>
  <c r="CI398"/>
  <c r="BX399"/>
  <c r="CB399"/>
  <c r="CK399" s="1"/>
  <c r="CJ399"/>
  <c r="BY400"/>
  <c r="CC400"/>
  <c r="CG400"/>
  <c r="BY401"/>
  <c r="CC401"/>
  <c r="CG401"/>
  <c r="BZ402"/>
  <c r="CD402"/>
  <c r="CH402"/>
  <c r="BX403"/>
  <c r="CB403"/>
  <c r="CK403" s="1"/>
  <c r="CJ403"/>
  <c r="BZ404"/>
  <c r="CD404"/>
  <c r="CH404"/>
  <c r="BX405"/>
  <c r="CB405"/>
  <c r="CK405" s="1"/>
  <c r="CJ405"/>
  <c r="BZ406"/>
  <c r="CD406"/>
  <c r="CH406"/>
  <c r="BW407"/>
  <c r="CA407"/>
  <c r="CE407"/>
  <c r="CI407"/>
  <c r="BY408"/>
  <c r="CC408"/>
  <c r="CG408"/>
  <c r="BZ409"/>
  <c r="CD409"/>
  <c r="CH409"/>
  <c r="BX410"/>
  <c r="CB410"/>
  <c r="CK410" s="1"/>
  <c r="CJ410"/>
  <c r="BZ411"/>
  <c r="CD411"/>
  <c r="CH411"/>
  <c r="BX412"/>
  <c r="CB412"/>
  <c r="CK412" s="1"/>
  <c r="CJ412"/>
  <c r="BZ413"/>
  <c r="CD413"/>
  <c r="CH413"/>
  <c r="BX414"/>
  <c r="CB414"/>
  <c r="CK414" s="1"/>
  <c r="CJ414"/>
  <c r="BY415"/>
  <c r="CC415"/>
  <c r="CG415"/>
  <c r="BW416"/>
  <c r="CA416"/>
  <c r="CE416"/>
  <c r="CI416"/>
  <c r="BX417"/>
  <c r="CB417"/>
  <c r="CK417" s="1"/>
  <c r="CJ417"/>
  <c r="BZ418"/>
  <c r="CD418"/>
  <c r="CH418"/>
  <c r="BX419"/>
  <c r="CB419"/>
  <c r="CK419" s="1"/>
  <c r="CJ419"/>
  <c r="BZ420"/>
  <c r="CD420"/>
  <c r="CH420"/>
  <c r="BX421"/>
  <c r="CB421"/>
  <c r="CK421" s="1"/>
  <c r="CJ421"/>
  <c r="BZ422"/>
  <c r="CD422"/>
  <c r="CH422"/>
  <c r="BW423"/>
  <c r="CA423"/>
  <c r="CE423"/>
  <c r="CI423"/>
  <c r="BY424"/>
  <c r="CC424"/>
  <c r="CG424"/>
  <c r="BZ425"/>
  <c r="CD425"/>
  <c r="CH425"/>
  <c r="BX426"/>
  <c r="CB426"/>
  <c r="CK426" s="1"/>
  <c r="CJ426"/>
  <c r="BZ427"/>
  <c r="CD427"/>
  <c r="CH427"/>
  <c r="BX428"/>
  <c r="CB428"/>
  <c r="CK428" s="1"/>
  <c r="CJ428"/>
  <c r="BZ429"/>
  <c r="CD429"/>
  <c r="CH429"/>
  <c r="BX430"/>
  <c r="CB430"/>
  <c r="CK430" s="1"/>
  <c r="CJ430"/>
  <c r="BY431"/>
  <c r="CC431"/>
  <c r="CG431"/>
  <c r="BW432"/>
  <c r="CA432"/>
  <c r="CE432"/>
  <c r="CI432"/>
  <c r="BX433"/>
  <c r="CB433"/>
  <c r="CK433" s="1"/>
  <c r="CJ433"/>
  <c r="BZ434"/>
  <c r="CD434"/>
  <c r="CH434"/>
  <c r="BX435"/>
  <c r="CB435"/>
  <c r="CK435" s="1"/>
  <c r="CJ435"/>
  <c r="BZ436"/>
  <c r="CD436"/>
  <c r="CH436"/>
  <c r="BX437"/>
  <c r="CB437"/>
  <c r="CK437" s="1"/>
  <c r="CJ437"/>
  <c r="BZ438"/>
  <c r="CD438"/>
  <c r="CH438"/>
  <c r="BW439"/>
  <c r="CA439"/>
  <c r="CE439"/>
  <c r="CI439"/>
  <c r="BY440"/>
  <c r="CC440"/>
  <c r="CG440"/>
  <c r="BZ441"/>
  <c r="CD441"/>
  <c r="CH441"/>
  <c r="BX442"/>
  <c r="CB442"/>
  <c r="CK442" s="1"/>
  <c r="CJ442"/>
  <c r="BZ443"/>
  <c r="CD443"/>
  <c r="CH443"/>
  <c r="BX444"/>
  <c r="CB444"/>
  <c r="CK444" s="1"/>
  <c r="CJ444"/>
  <c r="BZ445"/>
  <c r="CD445"/>
  <c r="CH445"/>
  <c r="BX446"/>
  <c r="CB446"/>
  <c r="CK446" s="1"/>
  <c r="CJ446"/>
  <c r="BY447"/>
  <c r="CC447"/>
  <c r="CG447"/>
  <c r="BW448"/>
  <c r="CA448"/>
  <c r="CE448"/>
  <c r="CI448"/>
  <c r="BX449"/>
  <c r="CB449"/>
  <c r="CK449" s="1"/>
  <c r="CJ449"/>
  <c r="BZ450"/>
  <c r="CD450"/>
  <c r="CH450"/>
  <c r="BX451"/>
  <c r="CB451"/>
  <c r="CK451" s="1"/>
  <c r="CJ451"/>
  <c r="BZ452"/>
  <c r="CD452"/>
  <c r="CH452"/>
  <c r="BX453"/>
  <c r="CB453"/>
  <c r="CK453" s="1"/>
  <c r="CJ453"/>
  <c r="BZ454"/>
  <c r="CD454"/>
  <c r="CH454"/>
  <c r="BW455"/>
  <c r="CA455"/>
  <c r="CE455"/>
  <c r="CI455"/>
  <c r="BY456"/>
  <c r="CC456"/>
  <c r="CG456"/>
  <c r="BZ457"/>
  <c r="CD457"/>
  <c r="CH457"/>
  <c r="BX458"/>
  <c r="CB458"/>
  <c r="CK458" s="1"/>
  <c r="CJ458"/>
  <c r="BZ459"/>
  <c r="CD459"/>
  <c r="CH459"/>
  <c r="BX460"/>
  <c r="CB460"/>
  <c r="CK460" s="1"/>
  <c r="CJ460"/>
  <c r="BZ461"/>
  <c r="CD461"/>
  <c r="CH461"/>
  <c r="BX462"/>
  <c r="CB462"/>
  <c r="CK462" s="1"/>
  <c r="CJ462"/>
  <c r="BY463"/>
  <c r="CC463"/>
  <c r="CG463"/>
  <c r="BW464"/>
  <c r="CA464"/>
  <c r="CE464"/>
  <c r="CI464"/>
  <c r="BX465"/>
  <c r="CB465"/>
  <c r="CK465" s="1"/>
  <c r="CJ465"/>
  <c r="BZ466"/>
  <c r="CD466"/>
  <c r="CH466"/>
  <c r="BX467"/>
  <c r="CB467"/>
  <c r="CK467" s="1"/>
  <c r="CJ467"/>
  <c r="BZ468"/>
  <c r="CD468"/>
  <c r="CH468"/>
  <c r="BX469"/>
  <c r="CB469"/>
  <c r="CK469" s="1"/>
  <c r="CJ469"/>
  <c r="BZ470"/>
  <c r="CD470"/>
  <c r="CH470"/>
  <c r="BW471"/>
  <c r="CA471"/>
  <c r="CE471"/>
  <c r="CI471"/>
  <c r="BY472"/>
  <c r="CC472"/>
  <c r="CG472"/>
  <c r="BZ473"/>
  <c r="CD473"/>
  <c r="CH473"/>
  <c r="BW474"/>
  <c r="CA474"/>
  <c r="CE474"/>
  <c r="CI474"/>
  <c r="BX475"/>
  <c r="CB475"/>
  <c r="CK475" s="1"/>
  <c r="CJ475"/>
  <c r="BZ476"/>
  <c r="CD476"/>
  <c r="CH476"/>
  <c r="BX477"/>
  <c r="CB477"/>
  <c r="CK477" s="1"/>
  <c r="CJ477"/>
  <c r="BZ478"/>
  <c r="CD478"/>
  <c r="CH478"/>
  <c r="BX479"/>
  <c r="CB479"/>
  <c r="CK479" s="1"/>
  <c r="CJ479"/>
  <c r="BZ480"/>
  <c r="CD480"/>
  <c r="CH480"/>
  <c r="BW481"/>
  <c r="CA481"/>
  <c r="CE481"/>
  <c r="CI481"/>
  <c r="BY482"/>
  <c r="CC482"/>
  <c r="CG482"/>
  <c r="BW483"/>
  <c r="CA483"/>
  <c r="CE483"/>
  <c r="CI483"/>
  <c r="BY484"/>
  <c r="CC484"/>
  <c r="CG484"/>
  <c r="BY485"/>
  <c r="CC485"/>
  <c r="CG485"/>
  <c r="BY486"/>
  <c r="CC486"/>
  <c r="CG486"/>
  <c r="BZ487"/>
  <c r="CD487"/>
  <c r="CH487"/>
  <c r="BX488"/>
  <c r="CB488"/>
  <c r="CK488" s="1"/>
  <c r="CJ488"/>
  <c r="BY489"/>
  <c r="CC489"/>
  <c r="CG489"/>
  <c r="BZ490"/>
  <c r="CD490"/>
  <c r="CH490"/>
  <c r="BW491"/>
  <c r="CA491"/>
  <c r="CE491"/>
  <c r="CI491"/>
  <c r="BY492"/>
  <c r="CC492"/>
  <c r="CG492"/>
  <c r="BW493"/>
  <c r="CA493"/>
  <c r="CE493"/>
  <c r="CI493"/>
  <c r="BY494"/>
  <c r="CC494"/>
  <c r="CG494"/>
  <c r="BW495"/>
  <c r="CA495"/>
  <c r="CE495"/>
  <c r="CI495"/>
  <c r="BY496"/>
  <c r="CC496"/>
  <c r="CG496"/>
  <c r="BY497"/>
  <c r="CC497"/>
  <c r="CG497"/>
  <c r="BY498"/>
  <c r="CC498"/>
  <c r="CG498"/>
  <c r="BW499"/>
  <c r="CA499"/>
  <c r="CE499"/>
  <c r="CI499"/>
  <c r="BY500"/>
  <c r="CC500"/>
  <c r="CG500"/>
  <c r="BY501"/>
  <c r="CC501"/>
  <c r="CG501"/>
  <c r="BY502"/>
  <c r="CC502"/>
  <c r="CG502"/>
  <c r="BZ503"/>
  <c r="CD503"/>
  <c r="CH503"/>
  <c r="BX504"/>
  <c r="CB504"/>
  <c r="CK504" s="1"/>
  <c r="CJ504"/>
  <c r="BY505"/>
  <c r="CC505"/>
  <c r="CG505"/>
  <c r="BZ506"/>
  <c r="CD506"/>
  <c r="CH506"/>
  <c r="BW507"/>
  <c r="CA507"/>
  <c r="CE507"/>
  <c r="CI507"/>
  <c r="BY508"/>
  <c r="CC508"/>
  <c r="CG508"/>
  <c r="BW509"/>
  <c r="CA509"/>
  <c r="CE509"/>
  <c r="CI509"/>
  <c r="BY510"/>
  <c r="CC510"/>
  <c r="CG510"/>
  <c r="BW511"/>
  <c r="CA511"/>
  <c r="CE511"/>
  <c r="CI511"/>
  <c r="BY512"/>
  <c r="CC512"/>
  <c r="CG512"/>
  <c r="BY513"/>
  <c r="CC513"/>
  <c r="CG513"/>
  <c r="BY514"/>
  <c r="CC514"/>
  <c r="CG514"/>
  <c r="BW515"/>
  <c r="CA515"/>
  <c r="CE515"/>
  <c r="CI515"/>
  <c r="BY516"/>
  <c r="CC516"/>
  <c r="CG516"/>
  <c r="BY517"/>
  <c r="CC517"/>
  <c r="CG517"/>
  <c r="BY518"/>
  <c r="CC518"/>
  <c r="CG518"/>
  <c r="BZ519"/>
  <c r="CD519"/>
  <c r="CH519"/>
  <c r="BX520"/>
  <c r="CB520"/>
  <c r="CK520" s="1"/>
  <c r="CJ520"/>
  <c r="BY521"/>
  <c r="CC521"/>
  <c r="CG521"/>
  <c r="BZ522"/>
  <c r="CD522"/>
  <c r="CH522"/>
  <c r="BW523"/>
  <c r="CA523"/>
  <c r="CE523"/>
  <c r="CI523"/>
  <c r="BY524"/>
  <c r="CC524"/>
  <c r="CG524"/>
  <c r="BW525"/>
  <c r="CA525"/>
  <c r="CE525"/>
  <c r="CI525"/>
  <c r="BY526"/>
  <c r="CC526"/>
  <c r="CG526"/>
  <c r="BW527"/>
  <c r="CA527"/>
  <c r="CE527"/>
  <c r="CI527"/>
  <c r="BY528"/>
  <c r="CC528"/>
  <c r="CG528"/>
  <c r="BY529"/>
  <c r="CC529"/>
  <c r="CG529"/>
  <c r="BY530"/>
  <c r="CC530"/>
  <c r="CG530"/>
  <c r="BW531"/>
  <c r="CA531"/>
  <c r="CE531"/>
  <c r="CI531"/>
  <c r="BY532"/>
  <c r="CC532"/>
  <c r="CG532"/>
  <c r="BY533"/>
  <c r="CC533"/>
  <c r="CG533"/>
  <c r="BY534"/>
  <c r="CC534"/>
  <c r="CG534"/>
  <c r="BZ535"/>
  <c r="CD535"/>
  <c r="CH535"/>
  <c r="BX536"/>
  <c r="CB536"/>
  <c r="CK536" s="1"/>
  <c r="CJ536"/>
  <c r="BY537"/>
  <c r="CC537"/>
  <c r="CG537"/>
  <c r="BZ538"/>
  <c r="CD538"/>
  <c r="CH538"/>
  <c r="BW539"/>
  <c r="CA539"/>
  <c r="CE539"/>
  <c r="CI539"/>
  <c r="BY540"/>
  <c r="CC540"/>
  <c r="CG540"/>
  <c r="BW541"/>
  <c r="CA541"/>
  <c r="CE541"/>
  <c r="CI541"/>
  <c r="BY542"/>
  <c r="CC542"/>
  <c r="CG542"/>
  <c r="BW543"/>
  <c r="CA543"/>
  <c r="CE543"/>
  <c r="CI543"/>
  <c r="BY544"/>
  <c r="CC544"/>
  <c r="CG544"/>
  <c r="BY545"/>
  <c r="CC545"/>
  <c r="CG545"/>
  <c r="BY546"/>
  <c r="CC546"/>
  <c r="CG546"/>
  <c r="BW547"/>
  <c r="CA547"/>
  <c r="CE547"/>
  <c r="CI547"/>
  <c r="BY548"/>
  <c r="CC548"/>
  <c r="CG548"/>
  <c r="BY549"/>
  <c r="CC549"/>
  <c r="CG549"/>
  <c r="BY550"/>
  <c r="CC550"/>
  <c r="CG550"/>
  <c r="BZ551"/>
  <c r="CD551"/>
  <c r="CH551"/>
  <c r="BX552"/>
  <c r="CB552"/>
  <c r="CK552" s="1"/>
  <c r="CJ552"/>
  <c r="BY553"/>
  <c r="CC553"/>
  <c r="CG553"/>
  <c r="BZ554"/>
  <c r="CD554"/>
  <c r="CH554"/>
  <c r="BW555"/>
  <c r="CA555"/>
  <c r="CE555"/>
  <c r="CI555"/>
  <c r="BY556"/>
  <c r="CC556"/>
  <c r="CG556"/>
  <c r="BW557"/>
  <c r="CA557"/>
  <c r="CE557"/>
  <c r="CI557"/>
  <c r="BY558"/>
  <c r="CC558"/>
  <c r="CG558"/>
  <c r="BW559"/>
  <c r="CA559"/>
  <c r="CE559"/>
  <c r="CI559"/>
  <c r="BY560"/>
  <c r="CC560"/>
  <c r="CG560"/>
  <c r="BY561"/>
  <c r="CC561"/>
  <c r="CG561"/>
  <c r="BY562"/>
  <c r="CC562"/>
  <c r="CG562"/>
  <c r="BW563"/>
  <c r="CA563"/>
  <c r="CE563"/>
  <c r="CI563"/>
  <c r="BY564"/>
  <c r="CC564"/>
  <c r="CG564"/>
  <c r="BY565"/>
  <c r="CC565"/>
  <c r="CG565"/>
  <c r="BY566"/>
  <c r="CC566"/>
  <c r="CG566"/>
  <c r="BZ567"/>
  <c r="CD567"/>
  <c r="CH567"/>
  <c r="BX568"/>
  <c r="CB568"/>
  <c r="CK568" s="1"/>
  <c r="CJ568"/>
  <c r="BY569"/>
  <c r="CC569"/>
  <c r="CG569"/>
  <c r="BZ570"/>
  <c r="CD570"/>
  <c r="CH570"/>
  <c r="BW571"/>
  <c r="CA571"/>
  <c r="CE571"/>
  <c r="CI571"/>
  <c r="BY572"/>
  <c r="CC572"/>
  <c r="CG572"/>
  <c r="BW573"/>
  <c r="CA573"/>
  <c r="CE573"/>
  <c r="CI573"/>
  <c r="BY574"/>
  <c r="CC574"/>
  <c r="CG574"/>
  <c r="BW575"/>
  <c r="CA575"/>
  <c r="CE575"/>
  <c r="CI575"/>
  <c r="BY576"/>
  <c r="CC576"/>
  <c r="CG576"/>
  <c r="BX577"/>
  <c r="CB577"/>
  <c r="CK577" s="1"/>
  <c r="CJ577"/>
  <c r="BX578"/>
  <c r="CB578"/>
  <c r="CK578" s="1"/>
  <c r="CJ578"/>
  <c r="BY579"/>
  <c r="CC579"/>
  <c r="CG579"/>
  <c r="BW580"/>
  <c r="CA580"/>
  <c r="CE580"/>
  <c r="CI580"/>
  <c r="BX581"/>
  <c r="CB581"/>
  <c r="CK581" s="1"/>
  <c r="CJ581"/>
  <c r="BZ582"/>
  <c r="CD582"/>
  <c r="CH582"/>
  <c r="BX583"/>
  <c r="CB583"/>
  <c r="CK583" s="1"/>
  <c r="CJ583"/>
  <c r="BZ584"/>
  <c r="CD584"/>
  <c r="CH584"/>
  <c r="BY585"/>
  <c r="CC585"/>
  <c r="CG585"/>
  <c r="BY586"/>
  <c r="CC586"/>
  <c r="CG586"/>
  <c r="BZ587"/>
  <c r="CD587"/>
  <c r="CH587"/>
  <c r="BX588"/>
  <c r="CB588"/>
  <c r="CK588" s="1"/>
  <c r="CJ588"/>
  <c r="BY589"/>
  <c r="CC589"/>
  <c r="CG589"/>
  <c r="BZ590"/>
  <c r="CD590"/>
  <c r="CH590"/>
  <c r="BW591"/>
  <c r="CA591"/>
  <c r="CE591"/>
  <c r="CI591"/>
  <c r="BY592"/>
  <c r="CC592"/>
  <c r="CG592"/>
  <c r="BW593"/>
  <c r="CA593"/>
  <c r="CE593"/>
  <c r="CI593"/>
  <c r="BY594"/>
  <c r="CC594"/>
  <c r="CG594"/>
  <c r="BW595"/>
  <c r="CA595"/>
  <c r="CE595"/>
  <c r="CI595"/>
  <c r="BY596"/>
  <c r="CC596"/>
  <c r="CG596"/>
  <c r="BY597"/>
  <c r="CC597"/>
  <c r="CG597"/>
  <c r="BY598"/>
  <c r="CC598"/>
  <c r="CG598"/>
  <c r="BZ599"/>
  <c r="CD599"/>
  <c r="CH599"/>
  <c r="BX600"/>
  <c r="CB600"/>
  <c r="CK600" s="1"/>
  <c r="CJ600"/>
  <c r="BX601"/>
  <c r="CB601"/>
  <c r="CK601" s="1"/>
  <c r="CJ601"/>
  <c r="BX602"/>
  <c r="CB602"/>
  <c r="CK602" s="1"/>
  <c r="CJ602"/>
  <c r="BY603"/>
  <c r="CC603"/>
  <c r="CG603"/>
  <c r="BW604"/>
  <c r="CA604"/>
  <c r="CE604"/>
  <c r="CI604"/>
  <c r="BX605"/>
  <c r="CB605"/>
  <c r="CK605" s="1"/>
  <c r="CJ605"/>
  <c r="BY606"/>
  <c r="CC606"/>
  <c r="CG606"/>
  <c r="BZ607"/>
  <c r="CD607"/>
  <c r="CH607"/>
  <c r="BX608"/>
  <c r="CB608"/>
  <c r="CK608" s="1"/>
  <c r="CJ608"/>
  <c r="BZ609"/>
  <c r="CD609"/>
  <c r="CH609"/>
  <c r="BX610"/>
  <c r="CB610"/>
  <c r="CK610" s="1"/>
  <c r="CJ610"/>
  <c r="BZ611"/>
  <c r="CD611"/>
  <c r="CH611"/>
  <c r="BX612"/>
  <c r="CB612"/>
  <c r="CK612" s="1"/>
  <c r="CJ612"/>
  <c r="BX613"/>
  <c r="CB613"/>
  <c r="CK613" s="1"/>
  <c r="CJ613"/>
  <c r="BX614"/>
  <c r="CB614"/>
  <c r="CK614" s="1"/>
  <c r="CJ614"/>
  <c r="BY615"/>
  <c r="CC615"/>
  <c r="CG615"/>
  <c r="BW616"/>
  <c r="CA616"/>
  <c r="CE616"/>
  <c r="CI616"/>
  <c r="BW617"/>
  <c r="CA617"/>
  <c r="CE617"/>
  <c r="CI617"/>
  <c r="BW618"/>
  <c r="CA618"/>
  <c r="CE618"/>
  <c r="CI618"/>
  <c r="BX619"/>
  <c r="CB619"/>
  <c r="CK619" s="1"/>
  <c r="CJ619"/>
  <c r="BZ620"/>
  <c r="CD620"/>
  <c r="CH620"/>
  <c r="BW621"/>
  <c r="CA621"/>
  <c r="CE621"/>
  <c r="CI621"/>
  <c r="BX622"/>
  <c r="CB622"/>
  <c r="CK622" s="1"/>
  <c r="CJ622"/>
  <c r="BY623"/>
  <c r="CC623"/>
  <c r="CG623"/>
  <c r="BW624"/>
  <c r="CA624"/>
  <c r="CE624"/>
  <c r="CI624"/>
  <c r="BY625"/>
  <c r="CC625"/>
  <c r="CG625"/>
  <c r="BW626"/>
  <c r="CA626"/>
  <c r="CE626"/>
  <c r="CI626"/>
  <c r="BY627"/>
  <c r="CC627"/>
  <c r="CG627"/>
  <c r="BW628"/>
  <c r="CA628"/>
  <c r="CE628"/>
  <c r="CI628"/>
  <c r="BW629"/>
  <c r="CA629"/>
  <c r="CE629"/>
  <c r="CI629"/>
  <c r="BW630"/>
  <c r="CA630"/>
  <c r="CE630"/>
  <c r="CI630"/>
  <c r="BX631"/>
  <c r="CB631"/>
  <c r="CK631" s="1"/>
  <c r="CJ631"/>
  <c r="BZ632"/>
  <c r="CD632"/>
  <c r="CH632"/>
  <c r="BZ633"/>
  <c r="CD633"/>
  <c r="CH633"/>
  <c r="BZ634"/>
  <c r="CD634"/>
  <c r="CH634"/>
  <c r="BW635"/>
  <c r="CA635"/>
  <c r="CE635"/>
  <c r="CI635"/>
  <c r="BY636"/>
  <c r="CC636"/>
  <c r="CG636"/>
  <c r="BZ637"/>
  <c r="CD637"/>
  <c r="CH637"/>
  <c r="BW638"/>
  <c r="CA638"/>
  <c r="CE638"/>
  <c r="CI638"/>
  <c r="BX639"/>
  <c r="CB639"/>
  <c r="CK639" s="1"/>
  <c r="CJ639"/>
  <c r="BZ640"/>
  <c r="CD640"/>
  <c r="CH640"/>
  <c r="BX641"/>
  <c r="CB641"/>
  <c r="CK641" s="1"/>
  <c r="CJ641"/>
  <c r="BX361"/>
  <c r="BX362"/>
  <c r="CB362"/>
  <c r="CK362" s="1"/>
  <c r="CJ362"/>
  <c r="BZ363"/>
  <c r="CD363"/>
  <c r="CH363"/>
  <c r="BW364"/>
  <c r="CA364"/>
  <c r="CE364"/>
  <c r="CI364"/>
  <c r="BY365"/>
  <c r="CC365"/>
  <c r="CG365"/>
  <c r="BZ366"/>
  <c r="CD366"/>
  <c r="CH366"/>
  <c r="BX367"/>
  <c r="CB367"/>
  <c r="CK367" s="1"/>
  <c r="CJ367"/>
  <c r="BZ368"/>
  <c r="CD368"/>
  <c r="CH368"/>
  <c r="BX369"/>
  <c r="CB369"/>
  <c r="CK369" s="1"/>
  <c r="CJ369"/>
  <c r="BZ370"/>
  <c r="CD370"/>
  <c r="CH370"/>
  <c r="BX371"/>
  <c r="CB371"/>
  <c r="CK371" s="1"/>
  <c r="CJ371"/>
  <c r="BY372"/>
  <c r="CC372"/>
  <c r="CG372"/>
  <c r="BW373"/>
  <c r="CA373"/>
  <c r="CE373"/>
  <c r="CI373"/>
  <c r="BX374"/>
  <c r="CB374"/>
  <c r="CK374" s="1"/>
  <c r="CJ374"/>
  <c r="BZ375"/>
  <c r="CD375"/>
  <c r="CH375"/>
  <c r="BX376"/>
  <c r="CB376"/>
  <c r="CK376" s="1"/>
  <c r="CJ376"/>
  <c r="BZ377"/>
  <c r="CD377"/>
  <c r="CH377"/>
  <c r="BX378"/>
  <c r="CB378"/>
  <c r="CK378" s="1"/>
  <c r="CJ378"/>
  <c r="BZ379"/>
  <c r="CD379"/>
  <c r="CH379"/>
  <c r="BW380"/>
  <c r="CA380"/>
  <c r="CE380"/>
  <c r="CI380"/>
  <c r="BY381"/>
  <c r="CC381"/>
  <c r="CG381"/>
  <c r="BZ382"/>
  <c r="CD382"/>
  <c r="CH382"/>
  <c r="BX383"/>
  <c r="CB383"/>
  <c r="CK383" s="1"/>
  <c r="CJ383"/>
  <c r="BZ384"/>
  <c r="CD384"/>
  <c r="CH384"/>
  <c r="BX385"/>
  <c r="CB385"/>
  <c r="CK385" s="1"/>
  <c r="CJ385"/>
  <c r="BZ386"/>
  <c r="CD386"/>
  <c r="CH386"/>
  <c r="BX387"/>
  <c r="CB387"/>
  <c r="CK387" s="1"/>
  <c r="CJ387"/>
  <c r="BY388"/>
  <c r="CC388"/>
  <c r="CG388"/>
  <c r="BW389"/>
  <c r="CA389"/>
  <c r="CE389"/>
  <c r="CI389"/>
  <c r="BX390"/>
  <c r="CB390"/>
  <c r="CK390" s="1"/>
  <c r="CJ390"/>
  <c r="BZ391"/>
  <c r="CD391"/>
  <c r="CH391"/>
  <c r="BX392"/>
  <c r="CB392"/>
  <c r="CK392" s="1"/>
  <c r="CJ392"/>
  <c r="BZ393"/>
  <c r="CD393"/>
  <c r="CH393"/>
  <c r="BX394"/>
  <c r="CB394"/>
  <c r="CK394" s="1"/>
  <c r="CJ394"/>
  <c r="BZ395"/>
  <c r="CD395"/>
  <c r="CH395"/>
  <c r="BW396"/>
  <c r="CA396"/>
  <c r="CE396"/>
  <c r="CI396"/>
  <c r="BY397"/>
  <c r="CC397"/>
  <c r="CG397"/>
  <c r="BZ398"/>
  <c r="CD398"/>
  <c r="CH398"/>
  <c r="BW399"/>
  <c r="CA399"/>
  <c r="CE399"/>
  <c r="CI399"/>
  <c r="BX400"/>
  <c r="CB400"/>
  <c r="CK400" s="1"/>
  <c r="CJ400"/>
  <c r="BX401"/>
  <c r="CB401"/>
  <c r="CK401" s="1"/>
  <c r="CJ401"/>
  <c r="BY402"/>
  <c r="CC402"/>
  <c r="CG402"/>
  <c r="BW403"/>
  <c r="CA403"/>
  <c r="CE403"/>
  <c r="CI403"/>
  <c r="BY404"/>
  <c r="CC404"/>
  <c r="CG404"/>
  <c r="BW405"/>
  <c r="CA405"/>
  <c r="CE405"/>
  <c r="CI405"/>
  <c r="BY406"/>
  <c r="CC406"/>
  <c r="CG406"/>
  <c r="BZ407"/>
  <c r="CD407"/>
  <c r="CH407"/>
  <c r="BX408"/>
  <c r="CB408"/>
  <c r="CK408" s="1"/>
  <c r="CJ408"/>
  <c r="BY409"/>
  <c r="CC409"/>
  <c r="CG409"/>
  <c r="BW410"/>
  <c r="CA410"/>
  <c r="CE410"/>
  <c r="CI410"/>
  <c r="BY411"/>
  <c r="CC411"/>
  <c r="CG411"/>
  <c r="BW412"/>
  <c r="CA412"/>
  <c r="CE412"/>
  <c r="CI412"/>
  <c r="BY413"/>
  <c r="CC413"/>
  <c r="CG413"/>
  <c r="BW414"/>
  <c r="CA414"/>
  <c r="CE414"/>
  <c r="CI414"/>
  <c r="BX415"/>
  <c r="CB415"/>
  <c r="CK415" s="1"/>
  <c r="CJ415"/>
  <c r="BZ416"/>
  <c r="CD416"/>
  <c r="CH416"/>
  <c r="BW417"/>
  <c r="CA417"/>
  <c r="CE417"/>
  <c r="CI417"/>
  <c r="BY418"/>
  <c r="CC418"/>
  <c r="CG418"/>
  <c r="BW419"/>
  <c r="CA419"/>
  <c r="CE419"/>
  <c r="CI419"/>
  <c r="BY420"/>
  <c r="CC420"/>
  <c r="CG420"/>
  <c r="BW421"/>
  <c r="CA421"/>
  <c r="CE421"/>
  <c r="CI421"/>
  <c r="BY422"/>
  <c r="CC422"/>
  <c r="CG422"/>
  <c r="BZ423"/>
  <c r="CD423"/>
  <c r="CH423"/>
  <c r="BX424"/>
  <c r="CB424"/>
  <c r="CK424" s="1"/>
  <c r="CJ424"/>
  <c r="BY425"/>
  <c r="CC425"/>
  <c r="CG425"/>
  <c r="BW426"/>
  <c r="CA426"/>
  <c r="CE426"/>
  <c r="CI426"/>
  <c r="BY427"/>
  <c r="CC427"/>
  <c r="CG427"/>
  <c r="BW428"/>
  <c r="CA428"/>
  <c r="CE428"/>
  <c r="CI428"/>
  <c r="BY429"/>
  <c r="CC429"/>
  <c r="CG429"/>
  <c r="BW430"/>
  <c r="CA430"/>
  <c r="CE430"/>
  <c r="CI430"/>
  <c r="BX431"/>
  <c r="CB431"/>
  <c r="CK431" s="1"/>
  <c r="CJ431"/>
  <c r="BZ432"/>
  <c r="CD432"/>
  <c r="CH432"/>
  <c r="BW433"/>
  <c r="CA433"/>
  <c r="CE433"/>
  <c r="CI433"/>
  <c r="BY434"/>
  <c r="CC434"/>
  <c r="CG434"/>
  <c r="BW435"/>
  <c r="CA435"/>
  <c r="CE435"/>
  <c r="CI435"/>
  <c r="BY436"/>
  <c r="CC436"/>
  <c r="CG436"/>
  <c r="BW437"/>
  <c r="CA437"/>
  <c r="CE437"/>
  <c r="CI437"/>
  <c r="BY438"/>
  <c r="CC438"/>
  <c r="CG438"/>
  <c r="BZ439"/>
  <c r="CD439"/>
  <c r="CH439"/>
  <c r="BX440"/>
  <c r="CB440"/>
  <c r="CK440" s="1"/>
  <c r="CJ440"/>
  <c r="BY441"/>
  <c r="CC441"/>
  <c r="CG441"/>
  <c r="BW442"/>
  <c r="CA442"/>
  <c r="CE442"/>
  <c r="CI442"/>
  <c r="BY443"/>
  <c r="CC443"/>
  <c r="CG443"/>
  <c r="BW444"/>
  <c r="CA444"/>
  <c r="CE444"/>
  <c r="CI444"/>
  <c r="BY445"/>
  <c r="CC445"/>
  <c r="CG445"/>
  <c r="BW446"/>
  <c r="CA446"/>
  <c r="CE446"/>
  <c r="CI446"/>
  <c r="BX447"/>
  <c r="CB447"/>
  <c r="CK447" s="1"/>
  <c r="CJ447"/>
  <c r="BZ448"/>
  <c r="CD448"/>
  <c r="CH448"/>
  <c r="BW449"/>
  <c r="CA449"/>
  <c r="CE449"/>
  <c r="CI449"/>
  <c r="BY450"/>
  <c r="CC450"/>
  <c r="CG450"/>
  <c r="BW451"/>
  <c r="CA451"/>
  <c r="CE451"/>
  <c r="CI451"/>
  <c r="BY452"/>
  <c r="CC452"/>
  <c r="CG452"/>
  <c r="BW453"/>
  <c r="CA453"/>
  <c r="CE453"/>
  <c r="CI453"/>
  <c r="BY454"/>
  <c r="CC454"/>
  <c r="CG454"/>
  <c r="BZ455"/>
  <c r="CD455"/>
  <c r="CH455"/>
  <c r="BX456"/>
  <c r="CB456"/>
  <c r="CK456" s="1"/>
  <c r="CJ456"/>
  <c r="BY457"/>
  <c r="CC457"/>
  <c r="CG457"/>
  <c r="BW458"/>
  <c r="CA458"/>
  <c r="CE458"/>
  <c r="CI458"/>
  <c r="BY459"/>
  <c r="CC459"/>
  <c r="CG459"/>
  <c r="BW460"/>
  <c r="CA460"/>
  <c r="CE460"/>
  <c r="CI460"/>
  <c r="BY461"/>
  <c r="CC461"/>
  <c r="CG461"/>
  <c r="BW462"/>
  <c r="CA462"/>
  <c r="CE462"/>
  <c r="CI462"/>
  <c r="BX463"/>
  <c r="CB463"/>
  <c r="CK463" s="1"/>
  <c r="CJ463"/>
  <c r="BZ464"/>
  <c r="CD464"/>
  <c r="CH464"/>
  <c r="BW465"/>
  <c r="CA465"/>
  <c r="CE465"/>
  <c r="CI465"/>
  <c r="BY466"/>
  <c r="CC466"/>
  <c r="CG466"/>
  <c r="BW467"/>
  <c r="CA467"/>
  <c r="CE467"/>
  <c r="CI467"/>
  <c r="BY468"/>
  <c r="CC468"/>
  <c r="CG468"/>
  <c r="BW469"/>
  <c r="CA469"/>
  <c r="CE469"/>
  <c r="CI469"/>
  <c r="BY470"/>
  <c r="CC470"/>
  <c r="CG470"/>
  <c r="BZ471"/>
  <c r="CD471"/>
  <c r="CH471"/>
  <c r="BX472"/>
  <c r="CB472"/>
  <c r="CK472" s="1"/>
  <c r="CJ472"/>
  <c r="BY473"/>
  <c r="CC473"/>
  <c r="CG473"/>
  <c r="BZ474"/>
  <c r="CD474"/>
  <c r="CH474"/>
  <c r="BW475"/>
  <c r="CA475"/>
  <c r="CE475"/>
  <c r="CI475"/>
  <c r="BY476"/>
  <c r="CC476"/>
  <c r="CG476"/>
  <c r="BW477"/>
  <c r="CA477"/>
  <c r="CE477"/>
  <c r="CI477"/>
  <c r="BY478"/>
  <c r="CC478"/>
  <c r="CG478"/>
  <c r="BW479"/>
  <c r="CA479"/>
  <c r="CE479"/>
  <c r="CI479"/>
  <c r="BY480"/>
  <c r="CC480"/>
  <c r="CG480"/>
  <c r="BZ481"/>
  <c r="CD481"/>
  <c r="CH481"/>
  <c r="BX482"/>
  <c r="CB482"/>
  <c r="CK482" s="1"/>
  <c r="CJ482"/>
  <c r="BZ483"/>
  <c r="CD483"/>
  <c r="CH483"/>
  <c r="BX484"/>
  <c r="CB484"/>
  <c r="CK484" s="1"/>
  <c r="CJ484"/>
  <c r="BX485"/>
  <c r="CB485"/>
  <c r="CK485" s="1"/>
  <c r="CJ485"/>
  <c r="BX486"/>
  <c r="CB486"/>
  <c r="CK486" s="1"/>
  <c r="CJ486"/>
  <c r="BY487"/>
  <c r="CC487"/>
  <c r="CG487"/>
  <c r="BW488"/>
  <c r="CA488"/>
  <c r="CE488"/>
  <c r="CI488"/>
  <c r="BX489"/>
  <c r="CB489"/>
  <c r="CK489" s="1"/>
  <c r="CJ489"/>
  <c r="BY490"/>
  <c r="CC490"/>
  <c r="CG490"/>
  <c r="BZ491"/>
  <c r="CD491"/>
  <c r="CH491"/>
  <c r="BX492"/>
  <c r="CB492"/>
  <c r="CK492" s="1"/>
  <c r="CJ492"/>
  <c r="BZ493"/>
  <c r="CD493"/>
  <c r="CH493"/>
  <c r="BX494"/>
  <c r="CB494"/>
  <c r="CK494" s="1"/>
  <c r="CJ494"/>
  <c r="BZ495"/>
  <c r="CD495"/>
  <c r="CH495"/>
  <c r="BX496"/>
  <c r="CB496"/>
  <c r="CK496" s="1"/>
  <c r="CJ496"/>
  <c r="BX497"/>
  <c r="CB497"/>
  <c r="CK497" s="1"/>
  <c r="CJ497"/>
  <c r="BX498"/>
  <c r="CB498"/>
  <c r="CK498" s="1"/>
  <c r="CJ498"/>
  <c r="BZ499"/>
  <c r="CD499"/>
  <c r="CH499"/>
  <c r="BX500"/>
  <c r="CB500"/>
  <c r="CK500" s="1"/>
  <c r="CJ500"/>
  <c r="BX501"/>
  <c r="CB501"/>
  <c r="CK501" s="1"/>
  <c r="CJ501"/>
  <c r="BX502"/>
  <c r="CB502"/>
  <c r="CK502" s="1"/>
  <c r="CJ502"/>
  <c r="BY503"/>
  <c r="CC503"/>
  <c r="CG503"/>
  <c r="BW504"/>
  <c r="CA504"/>
  <c r="CE504"/>
  <c r="CI504"/>
  <c r="BX505"/>
  <c r="CB505"/>
  <c r="CK505" s="1"/>
  <c r="CJ505"/>
  <c r="BY506"/>
  <c r="CC506"/>
  <c r="CG506"/>
  <c r="BZ507"/>
  <c r="CD507"/>
  <c r="CH507"/>
  <c r="BX508"/>
  <c r="CB508"/>
  <c r="CK508" s="1"/>
  <c r="CJ508"/>
  <c r="BZ509"/>
  <c r="CD509"/>
  <c r="CH509"/>
  <c r="BX510"/>
  <c r="CB510"/>
  <c r="CK510" s="1"/>
  <c r="CJ510"/>
  <c r="BZ511"/>
  <c r="CD511"/>
  <c r="CH511"/>
  <c r="BX512"/>
  <c r="CB512"/>
  <c r="CK512" s="1"/>
  <c r="CJ512"/>
  <c r="BX513"/>
  <c r="CB513"/>
  <c r="CK513" s="1"/>
  <c r="CJ513"/>
  <c r="BX514"/>
  <c r="CB514"/>
  <c r="CK514" s="1"/>
  <c r="CJ514"/>
  <c r="BZ515"/>
  <c r="CD515"/>
  <c r="CH515"/>
  <c r="BX516"/>
  <c r="CB516"/>
  <c r="CK516" s="1"/>
  <c r="CJ516"/>
  <c r="BX517"/>
  <c r="CB517"/>
  <c r="CK517" s="1"/>
  <c r="CJ517"/>
  <c r="BX518"/>
  <c r="CB518"/>
  <c r="CK518" s="1"/>
  <c r="CJ518"/>
  <c r="BY519"/>
  <c r="CC519"/>
  <c r="CG519"/>
  <c r="BW520"/>
  <c r="CA520"/>
  <c r="CE520"/>
  <c r="CI520"/>
  <c r="BX521"/>
  <c r="CB521"/>
  <c r="CK521" s="1"/>
  <c r="CJ521"/>
  <c r="BY522"/>
  <c r="CC522"/>
  <c r="CG522"/>
  <c r="BZ523"/>
  <c r="CD523"/>
  <c r="CH523"/>
  <c r="BX524"/>
  <c r="CB524"/>
  <c r="CK524" s="1"/>
  <c r="CJ524"/>
  <c r="BZ525"/>
  <c r="CD525"/>
  <c r="CH525"/>
  <c r="BX526"/>
  <c r="CB526"/>
  <c r="CK526" s="1"/>
  <c r="CJ526"/>
  <c r="BZ527"/>
  <c r="CD527"/>
  <c r="CH527"/>
  <c r="BX528"/>
  <c r="CB528"/>
  <c r="CK528" s="1"/>
  <c r="CJ528"/>
  <c r="BX529"/>
  <c r="CB529"/>
  <c r="CK529" s="1"/>
  <c r="CJ529"/>
  <c r="BX530"/>
  <c r="CB530"/>
  <c r="CK530" s="1"/>
  <c r="CJ530"/>
  <c r="BZ531"/>
  <c r="CD531"/>
  <c r="CH531"/>
  <c r="BX532"/>
  <c r="CB532"/>
  <c r="CK532" s="1"/>
  <c r="CJ532"/>
  <c r="BX533"/>
  <c r="CB533"/>
  <c r="CK533" s="1"/>
  <c r="CJ533"/>
  <c r="BX534"/>
  <c r="CB534"/>
  <c r="CK534" s="1"/>
  <c r="CJ534"/>
  <c r="BY535"/>
  <c r="CC535"/>
  <c r="CG535"/>
  <c r="BW536"/>
  <c r="CA536"/>
  <c r="CE536"/>
  <c r="CI536"/>
  <c r="BX537"/>
  <c r="CB537"/>
  <c r="CK537" s="1"/>
  <c r="CJ537"/>
  <c r="BY538"/>
  <c r="CC538"/>
  <c r="CG538"/>
  <c r="BZ539"/>
  <c r="CD539"/>
  <c r="CH539"/>
  <c r="BX540"/>
  <c r="CB540"/>
  <c r="CK540" s="1"/>
  <c r="CJ540"/>
  <c r="BZ541"/>
  <c r="CD541"/>
  <c r="CH541"/>
  <c r="BX542"/>
  <c r="CB542"/>
  <c r="CK542" s="1"/>
  <c r="CJ542"/>
  <c r="BZ543"/>
  <c r="CD543"/>
  <c r="CH543"/>
  <c r="BX544"/>
  <c r="CB544"/>
  <c r="CK544" s="1"/>
  <c r="CJ544"/>
  <c r="BX545"/>
  <c r="CB545"/>
  <c r="CK545" s="1"/>
  <c r="CJ545"/>
  <c r="BX546"/>
  <c r="CB546"/>
  <c r="CK546" s="1"/>
  <c r="CJ546"/>
  <c r="BZ547"/>
  <c r="CD547"/>
  <c r="CH547"/>
  <c r="BX548"/>
  <c r="CB548"/>
  <c r="CK548" s="1"/>
  <c r="CJ548"/>
  <c r="BX549"/>
  <c r="CB549"/>
  <c r="CK549" s="1"/>
  <c r="CJ549"/>
  <c r="BX550"/>
  <c r="CB550"/>
  <c r="CK550" s="1"/>
  <c r="CJ550"/>
  <c r="BY551"/>
  <c r="CC551"/>
  <c r="CG551"/>
  <c r="BW552"/>
  <c r="CA552"/>
  <c r="CE552"/>
  <c r="CI552"/>
  <c r="BX553"/>
  <c r="CB553"/>
  <c r="CK553" s="1"/>
  <c r="CJ553"/>
  <c r="BY554"/>
  <c r="CC554"/>
  <c r="CG554"/>
  <c r="BZ555"/>
  <c r="CD555"/>
  <c r="CH555"/>
  <c r="BX556"/>
  <c r="CB556"/>
  <c r="CK556" s="1"/>
  <c r="CJ556"/>
  <c r="BZ557"/>
  <c r="CD557"/>
  <c r="CH557"/>
  <c r="BX558"/>
  <c r="CB558"/>
  <c r="CK558" s="1"/>
  <c r="CJ558"/>
  <c r="BZ559"/>
  <c r="CD559"/>
  <c r="CH559"/>
  <c r="BX560"/>
  <c r="CB560"/>
  <c r="CK560" s="1"/>
  <c r="CJ560"/>
  <c r="BX561"/>
  <c r="CB561"/>
  <c r="CK561" s="1"/>
  <c r="CJ561"/>
  <c r="BX562"/>
  <c r="CB562"/>
  <c r="CK562" s="1"/>
  <c r="CJ562"/>
  <c r="BZ563"/>
  <c r="CD563"/>
  <c r="CH563"/>
  <c r="BX564"/>
  <c r="CB564"/>
  <c r="CK564" s="1"/>
  <c r="CJ564"/>
  <c r="BX565"/>
  <c r="CB565"/>
  <c r="CK565" s="1"/>
  <c r="CJ565"/>
  <c r="BX566"/>
  <c r="CB566"/>
  <c r="CK566" s="1"/>
  <c r="CJ566"/>
  <c r="BY567"/>
  <c r="CC567"/>
  <c r="CG567"/>
  <c r="BW568"/>
  <c r="CA568"/>
  <c r="CE568"/>
  <c r="CI568"/>
  <c r="BX569"/>
  <c r="CB569"/>
  <c r="CK569" s="1"/>
  <c r="CJ569"/>
  <c r="BY570"/>
  <c r="CC570"/>
  <c r="CG570"/>
  <c r="BZ571"/>
  <c r="CD571"/>
  <c r="CH571"/>
  <c r="BX572"/>
  <c r="CB572"/>
  <c r="CK572" s="1"/>
  <c r="CJ572"/>
  <c r="BZ573"/>
  <c r="CD573"/>
  <c r="CH573"/>
  <c r="BX574"/>
  <c r="CB574"/>
  <c r="CK574" s="1"/>
  <c r="CJ574"/>
  <c r="BZ575"/>
  <c r="CD575"/>
  <c r="CH575"/>
  <c r="BX576"/>
  <c r="CB576"/>
  <c r="CK576" s="1"/>
  <c r="CJ576"/>
  <c r="BW577"/>
  <c r="CA577"/>
  <c r="CE577"/>
  <c r="CI577"/>
  <c r="BW578"/>
  <c r="CA578"/>
  <c r="CE578"/>
  <c r="CI578"/>
  <c r="BX579"/>
  <c r="CB579"/>
  <c r="CK579" s="1"/>
  <c r="CJ579"/>
  <c r="BZ580"/>
  <c r="CD580"/>
  <c r="CH580"/>
  <c r="BW581"/>
  <c r="CA581"/>
  <c r="CE581"/>
  <c r="CI581"/>
  <c r="BY582"/>
  <c r="CC582"/>
  <c r="CG582"/>
  <c r="BW583"/>
  <c r="CA583"/>
  <c r="CE583"/>
  <c r="CI583"/>
  <c r="BY584"/>
  <c r="CC584"/>
  <c r="CG584"/>
  <c r="BX585"/>
  <c r="CB585"/>
  <c r="CK585" s="1"/>
  <c r="CJ585"/>
  <c r="BX586"/>
  <c r="CB586"/>
  <c r="CK586" s="1"/>
  <c r="CJ586"/>
  <c r="BY587"/>
  <c r="CC587"/>
  <c r="CG587"/>
  <c r="BW588"/>
  <c r="CA588"/>
  <c r="CE588"/>
  <c r="CI588"/>
  <c r="BX589"/>
  <c r="CB589"/>
  <c r="CK589" s="1"/>
  <c r="CJ589"/>
  <c r="BY590"/>
  <c r="CC590"/>
  <c r="CG590"/>
  <c r="BZ591"/>
  <c r="CD591"/>
  <c r="CH591"/>
  <c r="BX592"/>
  <c r="CB592"/>
  <c r="CK592" s="1"/>
  <c r="CJ592"/>
  <c r="BZ593"/>
  <c r="CD593"/>
  <c r="CH593"/>
  <c r="BX594"/>
  <c r="CB594"/>
  <c r="CK594" s="1"/>
  <c r="CJ594"/>
  <c r="BZ595"/>
  <c r="CD595"/>
  <c r="CH595"/>
  <c r="BX596"/>
  <c r="CB596"/>
  <c r="CK596" s="1"/>
  <c r="CJ596"/>
  <c r="BX597"/>
  <c r="CB597"/>
  <c r="CK597" s="1"/>
  <c r="CJ597"/>
  <c r="BX598"/>
  <c r="CB598"/>
  <c r="CK598" s="1"/>
  <c r="CJ598"/>
  <c r="BY599"/>
  <c r="CC599"/>
  <c r="CG599"/>
  <c r="BW600"/>
  <c r="CA600"/>
  <c r="CE600"/>
  <c r="CI600"/>
  <c r="BW601"/>
  <c r="CA601"/>
  <c r="CE601"/>
  <c r="CI601"/>
  <c r="BW602"/>
  <c r="CA602"/>
  <c r="CE602"/>
  <c r="CI602"/>
  <c r="BX603"/>
  <c r="CB603"/>
  <c r="CK603" s="1"/>
  <c r="CJ603"/>
  <c r="BZ604"/>
  <c r="CD604"/>
  <c r="CH604"/>
  <c r="BW605"/>
  <c r="CA605"/>
  <c r="CE605"/>
  <c r="CI605"/>
  <c r="BX606"/>
  <c r="CB606"/>
  <c r="CK606" s="1"/>
  <c r="CJ606"/>
  <c r="BY607"/>
  <c r="CC607"/>
  <c r="CG607"/>
  <c r="BW608"/>
  <c r="CA608"/>
  <c r="CE608"/>
  <c r="CI608"/>
  <c r="BY609"/>
  <c r="CC609"/>
  <c r="CG609"/>
  <c r="BW610"/>
  <c r="CA610"/>
  <c r="CE610"/>
  <c r="CI610"/>
  <c r="BY611"/>
  <c r="CC611"/>
  <c r="CG611"/>
  <c r="BW612"/>
  <c r="CA612"/>
  <c r="CE612"/>
  <c r="CI612"/>
  <c r="BW613"/>
  <c r="CA613"/>
  <c r="CE613"/>
  <c r="CI613"/>
  <c r="BW614"/>
  <c r="CA614"/>
  <c r="CE614"/>
  <c r="CI614"/>
  <c r="BX615"/>
  <c r="CB615"/>
  <c r="CK615" s="1"/>
  <c r="CJ615"/>
  <c r="BZ616"/>
  <c r="CD616"/>
  <c r="CH616"/>
  <c r="BZ617"/>
  <c r="CD617"/>
  <c r="CH617"/>
  <c r="BZ618"/>
  <c r="CD618"/>
  <c r="CH618"/>
  <c r="BW619"/>
  <c r="CA619"/>
  <c r="CE619"/>
  <c r="CI619"/>
  <c r="BY620"/>
  <c r="CC620"/>
  <c r="CG620"/>
  <c r="BZ621"/>
  <c r="CD621"/>
  <c r="CH621"/>
  <c r="BW622"/>
  <c r="CA622"/>
  <c r="CE622"/>
  <c r="CI622"/>
  <c r="BX623"/>
  <c r="CB623"/>
  <c r="CK623" s="1"/>
  <c r="CJ623"/>
  <c r="BZ624"/>
  <c r="CD624"/>
  <c r="CH624"/>
  <c r="BX625"/>
  <c r="CB625"/>
  <c r="CK625" s="1"/>
  <c r="CJ625"/>
  <c r="BZ626"/>
  <c r="CD626"/>
  <c r="CH626"/>
  <c r="BX627"/>
  <c r="CB627"/>
  <c r="CK627" s="1"/>
  <c r="CJ627"/>
  <c r="BZ628"/>
  <c r="CD628"/>
  <c r="CH628"/>
  <c r="BZ629"/>
  <c r="CD629"/>
  <c r="CH629"/>
  <c r="BZ630"/>
  <c r="CD630"/>
  <c r="CH630"/>
  <c r="BW631"/>
  <c r="CA631"/>
  <c r="CE631"/>
  <c r="CI631"/>
  <c r="BY632"/>
  <c r="CC632"/>
  <c r="CG632"/>
  <c r="BY633"/>
  <c r="CC633"/>
  <c r="CG633"/>
  <c r="BY634"/>
  <c r="CC634"/>
  <c r="CG634"/>
  <c r="BZ635"/>
  <c r="CD635"/>
  <c r="CH635"/>
  <c r="BX636"/>
  <c r="CB636"/>
  <c r="CK636" s="1"/>
  <c r="CJ636"/>
  <c r="BY637"/>
  <c r="CC637"/>
  <c r="CG637"/>
  <c r="BZ638"/>
  <c r="CD638"/>
  <c r="CH638"/>
  <c r="BW639"/>
  <c r="CA639"/>
  <c r="CE639"/>
  <c r="CI639"/>
  <c r="BY640"/>
  <c r="CC640"/>
  <c r="CG640"/>
  <c r="BW641"/>
  <c r="CA641"/>
  <c r="CE641"/>
  <c r="CI641"/>
  <c r="BY642"/>
  <c r="CC642"/>
  <c r="CD361"/>
  <c r="BW362"/>
  <c r="CA362"/>
  <c r="CE362"/>
  <c r="CI362"/>
  <c r="BY363"/>
  <c r="CC363"/>
  <c r="CG363"/>
  <c r="BZ364"/>
  <c r="CD364"/>
  <c r="CH364"/>
  <c r="BX365"/>
  <c r="CB365"/>
  <c r="CK365" s="1"/>
  <c r="CJ365"/>
  <c r="BY366"/>
  <c r="CC366"/>
  <c r="CG366"/>
  <c r="BW367"/>
  <c r="CA367"/>
  <c r="CE367"/>
  <c r="CI367"/>
  <c r="BY368"/>
  <c r="CC368"/>
  <c r="CG368"/>
  <c r="BW369"/>
  <c r="CA369"/>
  <c r="CE369"/>
  <c r="CI369"/>
  <c r="BY370"/>
  <c r="CC370"/>
  <c r="CG370"/>
  <c r="BW371"/>
  <c r="CA371"/>
  <c r="CE371"/>
  <c r="CI371"/>
  <c r="BX372"/>
  <c r="CB372"/>
  <c r="CK372" s="1"/>
  <c r="CJ372"/>
  <c r="BZ373"/>
  <c r="CD373"/>
  <c r="CH373"/>
  <c r="BW374"/>
  <c r="CA374"/>
  <c r="CE374"/>
  <c r="CI374"/>
  <c r="BY375"/>
  <c r="CC375"/>
  <c r="CG375"/>
  <c r="BW376"/>
  <c r="CA376"/>
  <c r="CE376"/>
  <c r="CI376"/>
  <c r="BY377"/>
  <c r="CC377"/>
  <c r="CG377"/>
  <c r="BW378"/>
  <c r="CA378"/>
  <c r="CE378"/>
  <c r="CI378"/>
  <c r="BY379"/>
  <c r="CC379"/>
  <c r="CG379"/>
  <c r="BZ380"/>
  <c r="CD380"/>
  <c r="CH380"/>
  <c r="BX381"/>
  <c r="CB381"/>
  <c r="CK381" s="1"/>
  <c r="CJ381"/>
  <c r="BY382"/>
  <c r="CC382"/>
  <c r="CG382"/>
  <c r="BW383"/>
  <c r="CA383"/>
  <c r="CE383"/>
  <c r="CI383"/>
  <c r="BY384"/>
  <c r="CC384"/>
  <c r="CG384"/>
  <c r="BW385"/>
  <c r="CA385"/>
  <c r="CE385"/>
  <c r="CI385"/>
  <c r="BY386"/>
  <c r="CC386"/>
  <c r="CG386"/>
  <c r="BW387"/>
  <c r="CA387"/>
  <c r="CE387"/>
  <c r="CI387"/>
  <c r="BX388"/>
  <c r="CB388"/>
  <c r="CK388" s="1"/>
  <c r="CJ388"/>
  <c r="BZ389"/>
  <c r="CD389"/>
  <c r="CH389"/>
  <c r="BW390"/>
  <c r="CA390"/>
  <c r="CE390"/>
  <c r="CI390"/>
  <c r="BY391"/>
  <c r="CC391"/>
  <c r="CG391"/>
  <c r="BW392"/>
  <c r="CA392"/>
  <c r="CE392"/>
  <c r="CI392"/>
  <c r="BY393"/>
  <c r="CC393"/>
  <c r="CG393"/>
  <c r="BW394"/>
  <c r="CA394"/>
  <c r="CE394"/>
  <c r="CI394"/>
  <c r="BY395"/>
  <c r="CC395"/>
  <c r="CG395"/>
  <c r="BZ396"/>
  <c r="CD396"/>
  <c r="CH396"/>
  <c r="BX397"/>
  <c r="CB397"/>
  <c r="CK397" s="1"/>
  <c r="CJ397"/>
  <c r="BY398"/>
  <c r="CC398"/>
  <c r="CG398"/>
  <c r="BZ399"/>
  <c r="CD399"/>
  <c r="CH399"/>
  <c r="BW400"/>
  <c r="CA400"/>
  <c r="CE400"/>
  <c r="CI400"/>
  <c r="BW401"/>
  <c r="CA401"/>
  <c r="CE401"/>
  <c r="CI401"/>
  <c r="BX402"/>
  <c r="CB402"/>
  <c r="CK402" s="1"/>
  <c r="CJ402"/>
  <c r="BZ403"/>
  <c r="CD403"/>
  <c r="CH403"/>
  <c r="BX404"/>
  <c r="CB404"/>
  <c r="CK404" s="1"/>
  <c r="CJ404"/>
  <c r="BZ405"/>
  <c r="CD405"/>
  <c r="CH405"/>
  <c r="BX406"/>
  <c r="CB406"/>
  <c r="CK406" s="1"/>
  <c r="CJ406"/>
  <c r="BY407"/>
  <c r="CC407"/>
  <c r="CG407"/>
  <c r="BW408"/>
  <c r="CA408"/>
  <c r="CE408"/>
  <c r="CI408"/>
  <c r="BX409"/>
  <c r="CB409"/>
  <c r="CK409" s="1"/>
  <c r="CJ409"/>
  <c r="BZ410"/>
  <c r="CD410"/>
  <c r="CH410"/>
  <c r="BX411"/>
  <c r="CB411"/>
  <c r="CK411" s="1"/>
  <c r="CJ411"/>
  <c r="BZ412"/>
  <c r="CD412"/>
  <c r="CH412"/>
  <c r="BX413"/>
  <c r="CB413"/>
  <c r="CK413" s="1"/>
  <c r="CJ413"/>
  <c r="BZ414"/>
  <c r="CD414"/>
  <c r="CH414"/>
  <c r="BW415"/>
  <c r="CA415"/>
  <c r="CE415"/>
  <c r="CI415"/>
  <c r="BY416"/>
  <c r="CC416"/>
  <c r="CG416"/>
  <c r="BZ417"/>
  <c r="CD417"/>
  <c r="CH417"/>
  <c r="BX418"/>
  <c r="CB418"/>
  <c r="CK418" s="1"/>
  <c r="CJ418"/>
  <c r="BZ419"/>
  <c r="CD419"/>
  <c r="CH419"/>
  <c r="BX420"/>
  <c r="CB420"/>
  <c r="CK420" s="1"/>
  <c r="CJ420"/>
  <c r="BZ421"/>
  <c r="CD421"/>
  <c r="CH421"/>
  <c r="BX422"/>
  <c r="CB422"/>
  <c r="CK422" s="1"/>
  <c r="CJ422"/>
  <c r="BY423"/>
  <c r="CC423"/>
  <c r="CG423"/>
  <c r="BW424"/>
  <c r="CA424"/>
  <c r="CE424"/>
  <c r="CI424"/>
  <c r="BX425"/>
  <c r="CB425"/>
  <c r="CK425" s="1"/>
  <c r="CJ425"/>
  <c r="BZ426"/>
  <c r="CD426"/>
  <c r="CH426"/>
  <c r="BX427"/>
  <c r="CB427"/>
  <c r="CK427" s="1"/>
  <c r="CJ427"/>
  <c r="BZ428"/>
  <c r="CD428"/>
  <c r="CH428"/>
  <c r="BX429"/>
  <c r="CB429"/>
  <c r="CK429" s="1"/>
  <c r="CJ429"/>
  <c r="BZ430"/>
  <c r="CD430"/>
  <c r="CH430"/>
  <c r="BW431"/>
  <c r="CA431"/>
  <c r="CE431"/>
  <c r="CI431"/>
  <c r="BY432"/>
  <c r="CC432"/>
  <c r="CG432"/>
  <c r="BZ433"/>
  <c r="CD433"/>
  <c r="CH433"/>
  <c r="BX434"/>
  <c r="CB434"/>
  <c r="CK434" s="1"/>
  <c r="CJ434"/>
  <c r="BZ435"/>
  <c r="CD435"/>
  <c r="CH435"/>
  <c r="BX436"/>
  <c r="CB436"/>
  <c r="CK436" s="1"/>
  <c r="CJ436"/>
  <c r="BZ437"/>
  <c r="CD437"/>
  <c r="CH437"/>
  <c r="BX438"/>
  <c r="CB438"/>
  <c r="CK438" s="1"/>
  <c r="CJ438"/>
  <c r="BY439"/>
  <c r="CC439"/>
  <c r="CG439"/>
  <c r="BW440"/>
  <c r="CA440"/>
  <c r="CE440"/>
  <c r="CI440"/>
  <c r="BX441"/>
  <c r="CB441"/>
  <c r="CK441" s="1"/>
  <c r="CJ441"/>
  <c r="BZ442"/>
  <c r="CD442"/>
  <c r="CH442"/>
  <c r="BX443"/>
  <c r="CB443"/>
  <c r="CK443" s="1"/>
  <c r="CJ443"/>
  <c r="BZ444"/>
  <c r="CD444"/>
  <c r="CH444"/>
  <c r="BX445"/>
  <c r="CB445"/>
  <c r="CK445" s="1"/>
  <c r="CJ445"/>
  <c r="BZ446"/>
  <c r="CD446"/>
  <c r="CH446"/>
  <c r="BW447"/>
  <c r="CA447"/>
  <c r="CE447"/>
  <c r="CI447"/>
  <c r="BY448"/>
  <c r="CC448"/>
  <c r="CG448"/>
  <c r="BZ449"/>
  <c r="CD449"/>
  <c r="CH449"/>
  <c r="BX450"/>
  <c r="CB450"/>
  <c r="CK450" s="1"/>
  <c r="CJ450"/>
  <c r="BZ451"/>
  <c r="CD451"/>
  <c r="CH451"/>
  <c r="BX452"/>
  <c r="CB452"/>
  <c r="CK452" s="1"/>
  <c r="CJ452"/>
  <c r="BZ453"/>
  <c r="CD453"/>
  <c r="CH453"/>
  <c r="BX454"/>
  <c r="CB454"/>
  <c r="CK454" s="1"/>
  <c r="CJ454"/>
  <c r="BY455"/>
  <c r="CC455"/>
  <c r="CG455"/>
  <c r="BW456"/>
  <c r="CA456"/>
  <c r="CE456"/>
  <c r="CI456"/>
  <c r="BX457"/>
  <c r="CB457"/>
  <c r="CK457" s="1"/>
  <c r="CJ457"/>
  <c r="BZ458"/>
  <c r="CD458"/>
  <c r="CH458"/>
  <c r="BX459"/>
  <c r="CB459"/>
  <c r="CK459" s="1"/>
  <c r="CJ459"/>
  <c r="BZ460"/>
  <c r="CD460"/>
  <c r="CH460"/>
  <c r="BX461"/>
  <c r="CB461"/>
  <c r="CK461" s="1"/>
  <c r="CJ461"/>
  <c r="BZ462"/>
  <c r="CD462"/>
  <c r="CH462"/>
  <c r="BW463"/>
  <c r="CA463"/>
  <c r="CE463"/>
  <c r="CI463"/>
  <c r="BY464"/>
  <c r="CC464"/>
  <c r="CG464"/>
  <c r="BZ465"/>
  <c r="CD465"/>
  <c r="CH465"/>
  <c r="BX466"/>
  <c r="CB466"/>
  <c r="CK466" s="1"/>
  <c r="CJ466"/>
  <c r="BZ467"/>
  <c r="CD467"/>
  <c r="CH467"/>
  <c r="BX468"/>
  <c r="CB468"/>
  <c r="CK468" s="1"/>
  <c r="CJ468"/>
  <c r="BZ469"/>
  <c r="CD469"/>
  <c r="CH469"/>
  <c r="BX470"/>
  <c r="CB470"/>
  <c r="CK470" s="1"/>
  <c r="CJ470"/>
  <c r="BY471"/>
  <c r="CC471"/>
  <c r="CG471"/>
  <c r="BW472"/>
  <c r="CA472"/>
  <c r="CE472"/>
  <c r="CI472"/>
  <c r="BX473"/>
  <c r="CB473"/>
  <c r="CK473" s="1"/>
  <c r="CJ473"/>
  <c r="BY474"/>
  <c r="CC474"/>
  <c r="CG474"/>
  <c r="BZ475"/>
  <c r="CD475"/>
  <c r="CH475"/>
  <c r="BX476"/>
  <c r="CB476"/>
  <c r="CK476" s="1"/>
  <c r="CJ476"/>
  <c r="BZ477"/>
  <c r="CD477"/>
  <c r="CH477"/>
  <c r="BX478"/>
  <c r="CB478"/>
  <c r="CK478" s="1"/>
  <c r="CJ478"/>
  <c r="BZ479"/>
  <c r="CD479"/>
  <c r="CH479"/>
  <c r="BX480"/>
  <c r="CB480"/>
  <c r="CK480" s="1"/>
  <c r="CJ480"/>
  <c r="BY481"/>
  <c r="CC481"/>
  <c r="CG481"/>
  <c r="BW482"/>
  <c r="CA482"/>
  <c r="CE482"/>
  <c r="CI482"/>
  <c r="BY483"/>
  <c r="CC483"/>
  <c r="CG483"/>
  <c r="BW484"/>
  <c r="CA484"/>
  <c r="CE484"/>
  <c r="CI484"/>
  <c r="BW485"/>
  <c r="CA485"/>
  <c r="CE485"/>
  <c r="CI485"/>
  <c r="BW486"/>
  <c r="CA486"/>
  <c r="CE486"/>
  <c r="CI486"/>
  <c r="BX487"/>
  <c r="CB487"/>
  <c r="CK487" s="1"/>
  <c r="CJ487"/>
  <c r="BZ488"/>
  <c r="CD488"/>
  <c r="CH488"/>
  <c r="BW489"/>
  <c r="CA489"/>
  <c r="CE489"/>
  <c r="CI489"/>
  <c r="BX490"/>
  <c r="CB490"/>
  <c r="CK490" s="1"/>
  <c r="CJ490"/>
  <c r="BY491"/>
  <c r="CC491"/>
  <c r="CG491"/>
  <c r="BW492"/>
  <c r="CA492"/>
  <c r="CE492"/>
  <c r="CI492"/>
  <c r="BY493"/>
  <c r="CC493"/>
  <c r="CG493"/>
  <c r="BW494"/>
  <c r="CA494"/>
  <c r="CE494"/>
  <c r="CI494"/>
  <c r="BY495"/>
  <c r="CC495"/>
  <c r="CG495"/>
  <c r="BW496"/>
  <c r="CA496"/>
  <c r="CE496"/>
  <c r="CI496"/>
  <c r="BW497"/>
  <c r="CA497"/>
  <c r="CE497"/>
  <c r="CI497"/>
  <c r="BW498"/>
  <c r="CA498"/>
  <c r="CE498"/>
  <c r="CI498"/>
  <c r="BY499"/>
  <c r="CC499"/>
  <c r="CG499"/>
  <c r="BW500"/>
  <c r="CA500"/>
  <c r="CE500"/>
  <c r="CI500"/>
  <c r="BW501"/>
  <c r="CA501"/>
  <c r="CE501"/>
  <c r="CI501"/>
  <c r="BW502"/>
  <c r="CA502"/>
  <c r="CE502"/>
  <c r="CI502"/>
  <c r="BX503"/>
  <c r="CB503"/>
  <c r="CK503" s="1"/>
  <c r="CJ503"/>
  <c r="BZ504"/>
  <c r="CD504"/>
  <c r="CH504"/>
  <c r="BW505"/>
  <c r="CA505"/>
  <c r="CE505"/>
  <c r="CI505"/>
  <c r="BX506"/>
  <c r="CB506"/>
  <c r="CK506" s="1"/>
  <c r="CJ506"/>
  <c r="BY507"/>
  <c r="CC507"/>
  <c r="CG507"/>
  <c r="BW508"/>
  <c r="CA508"/>
  <c r="CE508"/>
  <c r="CI508"/>
  <c r="BY509"/>
  <c r="CC509"/>
  <c r="CG509"/>
  <c r="BW510"/>
  <c r="CA510"/>
  <c r="CE510"/>
  <c r="CI510"/>
  <c r="BY511"/>
  <c r="CC511"/>
  <c r="CG511"/>
  <c r="BW512"/>
  <c r="CA512"/>
  <c r="CE512"/>
  <c r="CI512"/>
  <c r="BW513"/>
  <c r="CA513"/>
  <c r="CE513"/>
  <c r="CI513"/>
  <c r="BW514"/>
  <c r="CA514"/>
  <c r="CE514"/>
  <c r="CI514"/>
  <c r="BY515"/>
  <c r="CC515"/>
  <c r="CG515"/>
  <c r="BW516"/>
  <c r="CA516"/>
  <c r="CE516"/>
  <c r="CI516"/>
  <c r="BW517"/>
  <c r="CA517"/>
  <c r="CE517"/>
  <c r="CI517"/>
  <c r="BW518"/>
  <c r="CA518"/>
  <c r="CE518"/>
  <c r="CI518"/>
  <c r="BX519"/>
  <c r="CB519"/>
  <c r="CK519" s="1"/>
  <c r="CJ519"/>
  <c r="BZ520"/>
  <c r="CD520"/>
  <c r="CH520"/>
  <c r="BW521"/>
  <c r="CA521"/>
  <c r="CE521"/>
  <c r="CI521"/>
  <c r="BX522"/>
  <c r="CB522"/>
  <c r="CK522" s="1"/>
  <c r="CJ522"/>
  <c r="BY523"/>
  <c r="CC523"/>
  <c r="CG523"/>
  <c r="BW524"/>
  <c r="CA524"/>
  <c r="CE524"/>
  <c r="CI524"/>
  <c r="BY525"/>
  <c r="CC525"/>
  <c r="CG525"/>
  <c r="BW526"/>
  <c r="CA526"/>
  <c r="CE526"/>
  <c r="CI526"/>
  <c r="BY527"/>
  <c r="CC527"/>
  <c r="CG527"/>
  <c r="BW528"/>
  <c r="CA528"/>
  <c r="CE528"/>
  <c r="CI528"/>
  <c r="BW529"/>
  <c r="CA529"/>
  <c r="CE529"/>
  <c r="CI529"/>
  <c r="BW530"/>
  <c r="CA530"/>
  <c r="CE530"/>
  <c r="CI530"/>
  <c r="BY531"/>
  <c r="CC531"/>
  <c r="CG531"/>
  <c r="BW532"/>
  <c r="CA532"/>
  <c r="CE532"/>
  <c r="CI532"/>
  <c r="BW533"/>
  <c r="CA533"/>
  <c r="CE533"/>
  <c r="CI533"/>
  <c r="BW534"/>
  <c r="CA534"/>
  <c r="CE534"/>
  <c r="CI534"/>
  <c r="BX535"/>
  <c r="CB535"/>
  <c r="CK535" s="1"/>
  <c r="CJ535"/>
  <c r="BZ536"/>
  <c r="CD536"/>
  <c r="CH536"/>
  <c r="BW537"/>
  <c r="CA537"/>
  <c r="CE537"/>
  <c r="CI537"/>
  <c r="BX538"/>
  <c r="CB538"/>
  <c r="CK538" s="1"/>
  <c r="CJ538"/>
  <c r="BY539"/>
  <c r="CC539"/>
  <c r="CG539"/>
  <c r="BW540"/>
  <c r="CA540"/>
  <c r="CE540"/>
  <c r="CI540"/>
  <c r="BY541"/>
  <c r="CC541"/>
  <c r="CG541"/>
  <c r="BW542"/>
  <c r="CA542"/>
  <c r="CE542"/>
  <c r="CI542"/>
  <c r="BY543"/>
  <c r="CC543"/>
  <c r="CG543"/>
  <c r="BW544"/>
  <c r="CA544"/>
  <c r="CE544"/>
  <c r="CI544"/>
  <c r="BW545"/>
  <c r="CA545"/>
  <c r="CE545"/>
  <c r="CI545"/>
  <c r="BW546"/>
  <c r="CA546"/>
  <c r="CE546"/>
  <c r="CI546"/>
  <c r="BY547"/>
  <c r="CC547"/>
  <c r="CG547"/>
  <c r="BW548"/>
  <c r="CA548"/>
  <c r="CE548"/>
  <c r="CI548"/>
  <c r="BW549"/>
  <c r="CA549"/>
  <c r="CE549"/>
  <c r="CI549"/>
  <c r="BW550"/>
  <c r="CA550"/>
  <c r="CE550"/>
  <c r="CI550"/>
  <c r="BX551"/>
  <c r="CB551"/>
  <c r="CK551" s="1"/>
  <c r="CJ551"/>
  <c r="BZ552"/>
  <c r="CD552"/>
  <c r="CH552"/>
  <c r="BW553"/>
  <c r="CA553"/>
  <c r="CE553"/>
  <c r="CI553"/>
  <c r="BX554"/>
  <c r="CB554"/>
  <c r="CK554" s="1"/>
  <c r="CJ554"/>
  <c r="BY555"/>
  <c r="CC555"/>
  <c r="CG555"/>
  <c r="BW556"/>
  <c r="CA556"/>
  <c r="CE556"/>
  <c r="CI556"/>
  <c r="BY557"/>
  <c r="CC557"/>
  <c r="CG557"/>
  <c r="BW558"/>
  <c r="CA558"/>
  <c r="CE558"/>
  <c r="CI558"/>
  <c r="BY559"/>
  <c r="CC559"/>
  <c r="CG559"/>
  <c r="BW560"/>
  <c r="CA560"/>
  <c r="CE560"/>
  <c r="CI560"/>
  <c r="BW561"/>
  <c r="CA561"/>
  <c r="CE561"/>
  <c r="CI561"/>
  <c r="BW562"/>
  <c r="CA562"/>
  <c r="CE562"/>
  <c r="CI562"/>
  <c r="BY563"/>
  <c r="CC563"/>
  <c r="CG563"/>
  <c r="BW564"/>
  <c r="CA564"/>
  <c r="CE564"/>
  <c r="CI564"/>
  <c r="BW565"/>
  <c r="CA565"/>
  <c r="CE565"/>
  <c r="CI565"/>
  <c r="BW566"/>
  <c r="CA566"/>
  <c r="CE566"/>
  <c r="CI566"/>
  <c r="BX567"/>
  <c r="CB567"/>
  <c r="CK567" s="1"/>
  <c r="CJ567"/>
  <c r="BZ568"/>
  <c r="CD568"/>
  <c r="CH568"/>
  <c r="BW569"/>
  <c r="CA569"/>
  <c r="CE569"/>
  <c r="CI569"/>
  <c r="BX570"/>
  <c r="CB570"/>
  <c r="CK570" s="1"/>
  <c r="CJ570"/>
  <c r="BY571"/>
  <c r="CC571"/>
  <c r="CG571"/>
  <c r="BW572"/>
  <c r="CA572"/>
  <c r="CE572"/>
  <c r="CI572"/>
  <c r="BY573"/>
  <c r="CC573"/>
  <c r="CG573"/>
  <c r="BW574"/>
  <c r="CA574"/>
  <c r="CE574"/>
  <c r="CI574"/>
  <c r="BY575"/>
  <c r="CC575"/>
  <c r="CG575"/>
  <c r="BW576"/>
  <c r="CA576"/>
  <c r="CE576"/>
  <c r="CI576"/>
  <c r="BZ577"/>
  <c r="CD577"/>
  <c r="CH577"/>
  <c r="BZ578"/>
  <c r="CD578"/>
  <c r="CH578"/>
  <c r="BW579"/>
  <c r="CA579"/>
  <c r="CE579"/>
  <c r="CI579"/>
  <c r="BY580"/>
  <c r="CC580"/>
  <c r="CG580"/>
  <c r="BZ581"/>
  <c r="CD581"/>
  <c r="CH581"/>
  <c r="BX582"/>
  <c r="CB582"/>
  <c r="CK582" s="1"/>
  <c r="CJ582"/>
  <c r="BZ583"/>
  <c r="CD583"/>
  <c r="CH583"/>
  <c r="BX584"/>
  <c r="CB584"/>
  <c r="CK584" s="1"/>
  <c r="CJ584"/>
  <c r="BW585"/>
  <c r="CA585"/>
  <c r="CE585"/>
  <c r="CI585"/>
  <c r="BW586"/>
  <c r="CA586"/>
  <c r="CE586"/>
  <c r="CI586"/>
  <c r="BX587"/>
  <c r="CB587"/>
  <c r="CK587" s="1"/>
  <c r="CJ587"/>
  <c r="BZ588"/>
  <c r="CD588"/>
  <c r="CH588"/>
  <c r="BW589"/>
  <c r="CA589"/>
  <c r="CE589"/>
  <c r="CI589"/>
  <c r="BX590"/>
  <c r="CB590"/>
  <c r="CK590" s="1"/>
  <c r="CJ590"/>
  <c r="BY591"/>
  <c r="CC591"/>
  <c r="CG591"/>
  <c r="BW592"/>
  <c r="CA592"/>
  <c r="CE592"/>
  <c r="CI592"/>
  <c r="BY593"/>
  <c r="CC593"/>
  <c r="CG593"/>
  <c r="BW594"/>
  <c r="CA594"/>
  <c r="CE594"/>
  <c r="CI594"/>
  <c r="BY595"/>
  <c r="CC595"/>
  <c r="CG595"/>
  <c r="BW596"/>
  <c r="CA596"/>
  <c r="CE596"/>
  <c r="CI596"/>
  <c r="BW597"/>
  <c r="CA597"/>
  <c r="CE597"/>
  <c r="CI597"/>
  <c r="BW598"/>
  <c r="CA598"/>
  <c r="CE598"/>
  <c r="CI598"/>
  <c r="BX599"/>
  <c r="CB599"/>
  <c r="CK599" s="1"/>
  <c r="CJ599"/>
  <c r="BZ600"/>
  <c r="CD600"/>
  <c r="CH600"/>
  <c r="BZ601"/>
  <c r="CD601"/>
  <c r="CH601"/>
  <c r="BZ602"/>
  <c r="CD602"/>
  <c r="CH602"/>
  <c r="BW603"/>
  <c r="CA603"/>
  <c r="CE603"/>
  <c r="CI603"/>
  <c r="BY604"/>
  <c r="CC604"/>
  <c r="CG604"/>
  <c r="BZ605"/>
  <c r="CD605"/>
  <c r="CH605"/>
  <c r="BW606"/>
  <c r="CA606"/>
  <c r="CE606"/>
  <c r="CI606"/>
  <c r="BX607"/>
  <c r="CB607"/>
  <c r="CK607" s="1"/>
  <c r="CJ607"/>
  <c r="BZ608"/>
  <c r="CD608"/>
  <c r="CH608"/>
  <c r="BX609"/>
  <c r="CB609"/>
  <c r="CK609" s="1"/>
  <c r="CJ609"/>
  <c r="BZ610"/>
  <c r="CD610"/>
  <c r="CH610"/>
  <c r="BX611"/>
  <c r="CB611"/>
  <c r="CK611" s="1"/>
  <c r="CJ611"/>
  <c r="BZ612"/>
  <c r="CD612"/>
  <c r="CH612"/>
  <c r="BZ613"/>
  <c r="CD613"/>
  <c r="CH613"/>
  <c r="BZ614"/>
  <c r="CD614"/>
  <c r="CH614"/>
  <c r="BW615"/>
  <c r="CA615"/>
  <c r="CE615"/>
  <c r="CI615"/>
  <c r="BY616"/>
  <c r="CC616"/>
  <c r="CG616"/>
  <c r="BY617"/>
  <c r="CC617"/>
  <c r="CG617"/>
  <c r="BY618"/>
  <c r="CC618"/>
  <c r="CG618"/>
  <c r="BZ619"/>
  <c r="CD619"/>
  <c r="CH619"/>
  <c r="BX620"/>
  <c r="CB620"/>
  <c r="CK620" s="1"/>
  <c r="CJ620"/>
  <c r="BY621"/>
  <c r="CC621"/>
  <c r="CG621"/>
  <c r="BZ622"/>
  <c r="CD622"/>
  <c r="CH622"/>
  <c r="BW623"/>
  <c r="CA623"/>
  <c r="CE623"/>
  <c r="CI623"/>
  <c r="BY624"/>
  <c r="CC624"/>
  <c r="CG624"/>
  <c r="BW625"/>
  <c r="CA625"/>
  <c r="CE625"/>
  <c r="CI625"/>
  <c r="BY626"/>
  <c r="CC626"/>
  <c r="CG626"/>
  <c r="BW627"/>
  <c r="CA627"/>
  <c r="CE627"/>
  <c r="CI627"/>
  <c r="BY628"/>
  <c r="CC628"/>
  <c r="CG628"/>
  <c r="BY629"/>
  <c r="CC629"/>
  <c r="CG629"/>
  <c r="BY630"/>
  <c r="CC630"/>
  <c r="CG630"/>
  <c r="BZ631"/>
  <c r="CD631"/>
  <c r="CH631"/>
  <c r="BX632"/>
  <c r="CB632"/>
  <c r="CK632" s="1"/>
  <c r="CJ632"/>
  <c r="BX633"/>
  <c r="CB633"/>
  <c r="CK633" s="1"/>
  <c r="CJ633"/>
  <c r="BX634"/>
  <c r="CB634"/>
  <c r="CK634" s="1"/>
  <c r="CJ634"/>
  <c r="BY635"/>
  <c r="CC635"/>
  <c r="CG635"/>
  <c r="BW636"/>
  <c r="CA636"/>
  <c r="CE636"/>
  <c r="CI636"/>
  <c r="BX637"/>
  <c r="CB637"/>
  <c r="CK637" s="1"/>
  <c r="CJ637"/>
  <c r="BY638"/>
  <c r="CC638"/>
  <c r="CG638"/>
  <c r="CB361"/>
  <c r="CK361" s="1"/>
  <c r="CJ361"/>
  <c r="BZ362"/>
  <c r="CD362"/>
  <c r="CH362"/>
  <c r="BX363"/>
  <c r="CB363"/>
  <c r="CK363" s="1"/>
  <c r="CJ363"/>
  <c r="BY364"/>
  <c r="CC364"/>
  <c r="CG364"/>
  <c r="BW365"/>
  <c r="CA365"/>
  <c r="CE365"/>
  <c r="CI365"/>
  <c r="BX366"/>
  <c r="CB366"/>
  <c r="CK366" s="1"/>
  <c r="CJ366"/>
  <c r="BZ367"/>
  <c r="CD367"/>
  <c r="CH367"/>
  <c r="BX368"/>
  <c r="CB368"/>
  <c r="CK368" s="1"/>
  <c r="CJ368"/>
  <c r="BZ369"/>
  <c r="CD369"/>
  <c r="CH369"/>
  <c r="BX370"/>
  <c r="CB370"/>
  <c r="CK370" s="1"/>
  <c r="CJ370"/>
  <c r="BZ371"/>
  <c r="CD371"/>
  <c r="CH371"/>
  <c r="BW372"/>
  <c r="CA372"/>
  <c r="CE372"/>
  <c r="CI372"/>
  <c r="BY373"/>
  <c r="CC373"/>
  <c r="CG373"/>
  <c r="BZ374"/>
  <c r="CD374"/>
  <c r="CH374"/>
  <c r="BX375"/>
  <c r="CB375"/>
  <c r="CK375" s="1"/>
  <c r="CJ375"/>
  <c r="BZ376"/>
  <c r="CD376"/>
  <c r="CH376"/>
  <c r="BX377"/>
  <c r="CB377"/>
  <c r="CK377" s="1"/>
  <c r="CJ377"/>
  <c r="BZ378"/>
  <c r="CD378"/>
  <c r="CH378"/>
  <c r="BX379"/>
  <c r="CB379"/>
  <c r="CK379" s="1"/>
  <c r="CJ379"/>
  <c r="BY380"/>
  <c r="CC380"/>
  <c r="CG380"/>
  <c r="BW381"/>
  <c r="CA381"/>
  <c r="CE381"/>
  <c r="CI381"/>
  <c r="BX382"/>
  <c r="CB382"/>
  <c r="CK382" s="1"/>
  <c r="CJ382"/>
  <c r="BZ383"/>
  <c r="CD383"/>
  <c r="CH383"/>
  <c r="BX384"/>
  <c r="CB384"/>
  <c r="CK384" s="1"/>
  <c r="CJ384"/>
  <c r="BZ385"/>
  <c r="CD385"/>
  <c r="CH385"/>
  <c r="BX386"/>
  <c r="CB386"/>
  <c r="CK386" s="1"/>
  <c r="CJ386"/>
  <c r="BZ387"/>
  <c r="CD387"/>
  <c r="CH387"/>
  <c r="BW388"/>
  <c r="CA388"/>
  <c r="CE388"/>
  <c r="CI388"/>
  <c r="BY389"/>
  <c r="CC389"/>
  <c r="CG389"/>
  <c r="BZ390"/>
  <c r="CD390"/>
  <c r="CH390"/>
  <c r="BX391"/>
  <c r="CB391"/>
  <c r="CK391" s="1"/>
  <c r="CJ391"/>
  <c r="BZ392"/>
  <c r="CD392"/>
  <c r="CH392"/>
  <c r="BX393"/>
  <c r="CB393"/>
  <c r="CK393" s="1"/>
  <c r="CJ393"/>
  <c r="BZ394"/>
  <c r="CD394"/>
  <c r="CH394"/>
  <c r="BX395"/>
  <c r="CB395"/>
  <c r="CK395" s="1"/>
  <c r="CJ395"/>
  <c r="BY396"/>
  <c r="CC396"/>
  <c r="CG396"/>
  <c r="BW397"/>
  <c r="CA397"/>
  <c r="CE397"/>
  <c r="CI397"/>
  <c r="BX398"/>
  <c r="CB398"/>
  <c r="CK398" s="1"/>
  <c r="CJ398"/>
  <c r="BY399"/>
  <c r="CC399"/>
  <c r="CG399"/>
  <c r="BZ400"/>
  <c r="CD400"/>
  <c r="CH400"/>
  <c r="BZ401"/>
  <c r="CD401"/>
  <c r="CH401"/>
  <c r="BW402"/>
  <c r="CA402"/>
  <c r="CE402"/>
  <c r="CI402"/>
  <c r="BY403"/>
  <c r="CC403"/>
  <c r="CG403"/>
  <c r="BW404"/>
  <c r="CA404"/>
  <c r="CE404"/>
  <c r="CI404"/>
  <c r="BY405"/>
  <c r="CC405"/>
  <c r="CG405"/>
  <c r="BW406"/>
  <c r="CA406"/>
  <c r="CE406"/>
  <c r="CI406"/>
  <c r="BX407"/>
  <c r="CB407"/>
  <c r="CK407" s="1"/>
  <c r="CJ407"/>
  <c r="BZ408"/>
  <c r="CD408"/>
  <c r="CH408"/>
  <c r="BW409"/>
  <c r="CA409"/>
  <c r="CE409"/>
  <c r="CI409"/>
  <c r="BY410"/>
  <c r="CC410"/>
  <c r="CG410"/>
  <c r="BW411"/>
  <c r="CA411"/>
  <c r="CE411"/>
  <c r="CI411"/>
  <c r="BY412"/>
  <c r="CC412"/>
  <c r="CG412"/>
  <c r="BW413"/>
  <c r="CA413"/>
  <c r="CE413"/>
  <c r="CI413"/>
  <c r="BY414"/>
  <c r="CC414"/>
  <c r="CG414"/>
  <c r="BZ415"/>
  <c r="CD415"/>
  <c r="CH415"/>
  <c r="BX416"/>
  <c r="CB416"/>
  <c r="CK416" s="1"/>
  <c r="CJ416"/>
  <c r="BY417"/>
  <c r="CC417"/>
  <c r="CG417"/>
  <c r="BW418"/>
  <c r="CA418"/>
  <c r="CE418"/>
  <c r="CI418"/>
  <c r="BY419"/>
  <c r="CC419"/>
  <c r="CG419"/>
  <c r="BW420"/>
  <c r="CA420"/>
  <c r="CE420"/>
  <c r="CI420"/>
  <c r="BY421"/>
  <c r="CC421"/>
  <c r="CG421"/>
  <c r="BW422"/>
  <c r="CA422"/>
  <c r="CE422"/>
  <c r="CI422"/>
  <c r="BX423"/>
  <c r="CB423"/>
  <c r="CK423" s="1"/>
  <c r="CJ423"/>
  <c r="BZ424"/>
  <c r="CD424"/>
  <c r="CH424"/>
  <c r="BW425"/>
  <c r="CA425"/>
  <c r="CE425"/>
  <c r="CI425"/>
  <c r="BY426"/>
  <c r="CC426"/>
  <c r="CG426"/>
  <c r="BW427"/>
  <c r="CA427"/>
  <c r="CE427"/>
  <c r="CI427"/>
  <c r="BY428"/>
  <c r="CC428"/>
  <c r="CG428"/>
  <c r="BW429"/>
  <c r="CA429"/>
  <c r="CE429"/>
  <c r="CI429"/>
  <c r="BY430"/>
  <c r="CC430"/>
  <c r="CG430"/>
  <c r="BZ431"/>
  <c r="CD431"/>
  <c r="CH431"/>
  <c r="BX432"/>
  <c r="CB432"/>
  <c r="CK432" s="1"/>
  <c r="CJ432"/>
  <c r="BY433"/>
  <c r="CC433"/>
  <c r="CG433"/>
  <c r="BW434"/>
  <c r="CA434"/>
  <c r="CE434"/>
  <c r="CI434"/>
  <c r="BY435"/>
  <c r="CC435"/>
  <c r="CG435"/>
  <c r="BW436"/>
  <c r="CA436"/>
  <c r="CE436"/>
  <c r="CI436"/>
  <c r="BY437"/>
  <c r="CC437"/>
  <c r="CG437"/>
  <c r="BW438"/>
  <c r="CA438"/>
  <c r="CE438"/>
  <c r="CI438"/>
  <c r="BX439"/>
  <c r="CB439"/>
  <c r="CK439" s="1"/>
  <c r="CJ439"/>
  <c r="BZ440"/>
  <c r="CD440"/>
  <c r="CH440"/>
  <c r="BW441"/>
  <c r="CA441"/>
  <c r="CE441"/>
  <c r="CI441"/>
  <c r="BY442"/>
  <c r="CC442"/>
  <c r="CG442"/>
  <c r="BW443"/>
  <c r="CA443"/>
  <c r="CE443"/>
  <c r="CI443"/>
  <c r="BY444"/>
  <c r="CC444"/>
  <c r="CG444"/>
  <c r="BW445"/>
  <c r="CA445"/>
  <c r="CE445"/>
  <c r="CI445"/>
  <c r="BY446"/>
  <c r="CC446"/>
  <c r="CG446"/>
  <c r="BZ447"/>
  <c r="CD447"/>
  <c r="CH447"/>
  <c r="BX448"/>
  <c r="CB448"/>
  <c r="CK448" s="1"/>
  <c r="CJ448"/>
  <c r="BY449"/>
  <c r="CC449"/>
  <c r="CG449"/>
  <c r="BW450"/>
  <c r="CA450"/>
  <c r="CE450"/>
  <c r="CI450"/>
  <c r="BY451"/>
  <c r="CC451"/>
  <c r="CG451"/>
  <c r="BW452"/>
  <c r="CA452"/>
  <c r="CE452"/>
  <c r="CI452"/>
  <c r="BY453"/>
  <c r="CC453"/>
  <c r="CG453"/>
  <c r="BW454"/>
  <c r="CA454"/>
  <c r="CE454"/>
  <c r="CI454"/>
  <c r="BX455"/>
  <c r="CB455"/>
  <c r="CK455" s="1"/>
  <c r="CJ455"/>
  <c r="BZ456"/>
  <c r="CD456"/>
  <c r="CH456"/>
  <c r="BW457"/>
  <c r="CA457"/>
  <c r="CE457"/>
  <c r="CI457"/>
  <c r="BY458"/>
  <c r="CC458"/>
  <c r="CG458"/>
  <c r="BW459"/>
  <c r="CA459"/>
  <c r="CE459"/>
  <c r="CI459"/>
  <c r="BY460"/>
  <c r="CC460"/>
  <c r="CG460"/>
  <c r="BW461"/>
  <c r="CA461"/>
  <c r="CE461"/>
  <c r="CI461"/>
  <c r="BY462"/>
  <c r="CC462"/>
  <c r="CG462"/>
  <c r="BZ463"/>
  <c r="CD463"/>
  <c r="CH463"/>
  <c r="BX464"/>
  <c r="CB464"/>
  <c r="CK464" s="1"/>
  <c r="CJ464"/>
  <c r="BY465"/>
  <c r="CC465"/>
  <c r="CG465"/>
  <c r="BW466"/>
  <c r="CA466"/>
  <c r="CE466"/>
  <c r="CI466"/>
  <c r="BY467"/>
  <c r="CC467"/>
  <c r="CG467"/>
  <c r="BW468"/>
  <c r="CA468"/>
  <c r="CE468"/>
  <c r="CI468"/>
  <c r="BY469"/>
  <c r="CC469"/>
  <c r="CG469"/>
  <c r="BW470"/>
  <c r="CA470"/>
  <c r="CE470"/>
  <c r="CI470"/>
  <c r="BX471"/>
  <c r="CB471"/>
  <c r="CK471" s="1"/>
  <c r="CJ471"/>
  <c r="BZ472"/>
  <c r="CD472"/>
  <c r="CH472"/>
  <c r="BW473"/>
  <c r="CA473"/>
  <c r="CE473"/>
  <c r="CI473"/>
  <c r="BX474"/>
  <c r="CB474"/>
  <c r="CK474" s="1"/>
  <c r="CJ474"/>
  <c r="BY475"/>
  <c r="CC475"/>
  <c r="CG475"/>
  <c r="BW476"/>
  <c r="CA476"/>
  <c r="CE476"/>
  <c r="CI476"/>
  <c r="BY477"/>
  <c r="CC477"/>
  <c r="CG477"/>
  <c r="BW478"/>
  <c r="CA478"/>
  <c r="CE478"/>
  <c r="CI478"/>
  <c r="BY479"/>
  <c r="CC479"/>
  <c r="CG479"/>
  <c r="BW480"/>
  <c r="CA480"/>
  <c r="CE480"/>
  <c r="CI480"/>
  <c r="BX481"/>
  <c r="CB481"/>
  <c r="CK481" s="1"/>
  <c r="CJ481"/>
  <c r="BZ482"/>
  <c r="CD482"/>
  <c r="CH482"/>
  <c r="BX483"/>
  <c r="CB483"/>
  <c r="CK483" s="1"/>
  <c r="CJ483"/>
  <c r="BZ484"/>
  <c r="CD484"/>
  <c r="CH484"/>
  <c r="BZ485"/>
  <c r="CD485"/>
  <c r="CH485"/>
  <c r="BZ486"/>
  <c r="CD486"/>
  <c r="CH486"/>
  <c r="BW487"/>
  <c r="CA487"/>
  <c r="CE487"/>
  <c r="CI487"/>
  <c r="BY488"/>
  <c r="CC488"/>
  <c r="CG488"/>
  <c r="BZ489"/>
  <c r="CD489"/>
  <c r="CH489"/>
  <c r="BW490"/>
  <c r="CA490"/>
  <c r="CE490"/>
  <c r="CI490"/>
  <c r="BX491"/>
  <c r="CB491"/>
  <c r="CK491" s="1"/>
  <c r="CJ491"/>
  <c r="BZ492"/>
  <c r="CD492"/>
  <c r="CH492"/>
  <c r="BX493"/>
  <c r="CB493"/>
  <c r="CK493" s="1"/>
  <c r="CJ493"/>
  <c r="BZ494"/>
  <c r="CD494"/>
  <c r="CH494"/>
  <c r="BX495"/>
  <c r="CB495"/>
  <c r="CK495" s="1"/>
  <c r="CJ495"/>
  <c r="BZ496"/>
  <c r="CD496"/>
  <c r="CH496"/>
  <c r="BZ497"/>
  <c r="CD497"/>
  <c r="CH497"/>
  <c r="BZ498"/>
  <c r="CD498"/>
  <c r="CH498"/>
  <c r="BX499"/>
  <c r="CB499"/>
  <c r="CK499" s="1"/>
  <c r="CJ499"/>
  <c r="BZ500"/>
  <c r="CD500"/>
  <c r="CH500"/>
  <c r="BZ501"/>
  <c r="CD501"/>
  <c r="CH501"/>
  <c r="BZ502"/>
  <c r="CD502"/>
  <c r="CH502"/>
  <c r="BW503"/>
  <c r="CA503"/>
  <c r="CE503"/>
  <c r="CI503"/>
  <c r="BY504"/>
  <c r="CC504"/>
  <c r="CG504"/>
  <c r="BZ505"/>
  <c r="CD505"/>
  <c r="CH505"/>
  <c r="BW506"/>
  <c r="CA506"/>
  <c r="CE506"/>
  <c r="CI506"/>
  <c r="BX507"/>
  <c r="CB507"/>
  <c r="CK507" s="1"/>
  <c r="CJ507"/>
  <c r="BZ508"/>
  <c r="CD508"/>
  <c r="CH508"/>
  <c r="BX509"/>
  <c r="CB509"/>
  <c r="CK509" s="1"/>
  <c r="CJ509"/>
  <c r="BZ510"/>
  <c r="CD510"/>
  <c r="CH510"/>
  <c r="BX511"/>
  <c r="CB511"/>
  <c r="CK511" s="1"/>
  <c r="CJ511"/>
  <c r="BZ512"/>
  <c r="CD512"/>
  <c r="CH512"/>
  <c r="BZ513"/>
  <c r="CD513"/>
  <c r="CH513"/>
  <c r="BZ514"/>
  <c r="CD514"/>
  <c r="CH514"/>
  <c r="BX515"/>
  <c r="CB515"/>
  <c r="CK515" s="1"/>
  <c r="CJ515"/>
  <c r="BZ516"/>
  <c r="CD516"/>
  <c r="CH516"/>
  <c r="BZ517"/>
  <c r="CD517"/>
  <c r="CH517"/>
  <c r="BZ518"/>
  <c r="CD518"/>
  <c r="CH518"/>
  <c r="BW519"/>
  <c r="CA519"/>
  <c r="CE519"/>
  <c r="CI519"/>
  <c r="BY520"/>
  <c r="CC520"/>
  <c r="CG520"/>
  <c r="BZ521"/>
  <c r="CD521"/>
  <c r="CH521"/>
  <c r="BW522"/>
  <c r="CA522"/>
  <c r="CE522"/>
  <c r="CI522"/>
  <c r="BX523"/>
  <c r="CB523"/>
  <c r="CK523" s="1"/>
  <c r="CJ523"/>
  <c r="BZ524"/>
  <c r="CD524"/>
  <c r="CH524"/>
  <c r="BX525"/>
  <c r="CB525"/>
  <c r="CK525" s="1"/>
  <c r="CJ525"/>
  <c r="BZ526"/>
  <c r="CD526"/>
  <c r="CH526"/>
  <c r="BX527"/>
  <c r="CB527"/>
  <c r="CK527" s="1"/>
  <c r="CJ527"/>
  <c r="BZ528"/>
  <c r="CD528"/>
  <c r="CH528"/>
  <c r="BZ529"/>
  <c r="CD529"/>
  <c r="CH529"/>
  <c r="BZ530"/>
  <c r="CD530"/>
  <c r="CH530"/>
  <c r="BX531"/>
  <c r="CB531"/>
  <c r="CK531" s="1"/>
  <c r="CJ531"/>
  <c r="BZ532"/>
  <c r="CD532"/>
  <c r="CH532"/>
  <c r="BZ533"/>
  <c r="CD533"/>
  <c r="CH533"/>
  <c r="BZ534"/>
  <c r="CD534"/>
  <c r="CH534"/>
  <c r="BW535"/>
  <c r="CA535"/>
  <c r="CE535"/>
  <c r="CI535"/>
  <c r="BY536"/>
  <c r="CC536"/>
  <c r="CG536"/>
  <c r="BZ537"/>
  <c r="CD537"/>
  <c r="CH537"/>
  <c r="BW538"/>
  <c r="CA538"/>
  <c r="CE538"/>
  <c r="CI538"/>
  <c r="BX539"/>
  <c r="CB539"/>
  <c r="CK539" s="1"/>
  <c r="CJ539"/>
  <c r="BZ540"/>
  <c r="CD540"/>
  <c r="CH540"/>
  <c r="BX541"/>
  <c r="CB541"/>
  <c r="CK541" s="1"/>
  <c r="CJ541"/>
  <c r="BZ542"/>
  <c r="CD542"/>
  <c r="CH542"/>
  <c r="BX543"/>
  <c r="CB543"/>
  <c r="CK543" s="1"/>
  <c r="CJ543"/>
  <c r="BZ544"/>
  <c r="CD544"/>
  <c r="CH544"/>
  <c r="BZ545"/>
  <c r="CD545"/>
  <c r="CH545"/>
  <c r="BZ546"/>
  <c r="CD546"/>
  <c r="CH546"/>
  <c r="BX547"/>
  <c r="CB547"/>
  <c r="CK547" s="1"/>
  <c r="CJ547"/>
  <c r="BZ548"/>
  <c r="CD548"/>
  <c r="CH548"/>
  <c r="BZ549"/>
  <c r="CD549"/>
  <c r="CH549"/>
  <c r="BZ550"/>
  <c r="CD550"/>
  <c r="CH550"/>
  <c r="BW551"/>
  <c r="CA551"/>
  <c r="CE551"/>
  <c r="CI551"/>
  <c r="BY552"/>
  <c r="CC552"/>
  <c r="CG552"/>
  <c r="BZ553"/>
  <c r="CD553"/>
  <c r="CH553"/>
  <c r="BW554"/>
  <c r="CA554"/>
  <c r="CE554"/>
  <c r="CI554"/>
  <c r="BX555"/>
  <c r="CB555"/>
  <c r="CK555" s="1"/>
  <c r="CJ555"/>
  <c r="BZ556"/>
  <c r="CD556"/>
  <c r="CH556"/>
  <c r="BX557"/>
  <c r="CB557"/>
  <c r="CK557" s="1"/>
  <c r="CJ557"/>
  <c r="BZ558"/>
  <c r="CD558"/>
  <c r="CH558"/>
  <c r="BX559"/>
  <c r="CB559"/>
  <c r="CK559" s="1"/>
  <c r="CJ559"/>
  <c r="BZ560"/>
  <c r="CD560"/>
  <c r="CH560"/>
  <c r="BZ561"/>
  <c r="CD561"/>
  <c r="CH561"/>
  <c r="BZ562"/>
  <c r="CD562"/>
  <c r="CH562"/>
  <c r="BX563"/>
  <c r="CB563"/>
  <c r="CK563" s="1"/>
  <c r="CJ563"/>
  <c r="BZ564"/>
  <c r="CD564"/>
  <c r="CH564"/>
  <c r="BZ565"/>
  <c r="CD565"/>
  <c r="CH565"/>
  <c r="BZ566"/>
  <c r="CD566"/>
  <c r="CH566"/>
  <c r="BW567"/>
  <c r="CA567"/>
  <c r="CE567"/>
  <c r="CI567"/>
  <c r="BY568"/>
  <c r="CC568"/>
  <c r="CG568"/>
  <c r="BZ569"/>
  <c r="CD569"/>
  <c r="CH569"/>
  <c r="BW570"/>
  <c r="CA570"/>
  <c r="CE570"/>
  <c r="CI570"/>
  <c r="BX571"/>
  <c r="CB571"/>
  <c r="CK571" s="1"/>
  <c r="CJ571"/>
  <c r="BZ572"/>
  <c r="CD572"/>
  <c r="CH572"/>
  <c r="BX573"/>
  <c r="CB573"/>
  <c r="CK573" s="1"/>
  <c r="CJ573"/>
  <c r="BZ574"/>
  <c r="CD574"/>
  <c r="CH574"/>
  <c r="BX575"/>
  <c r="CB575"/>
  <c r="CK575" s="1"/>
  <c r="CJ575"/>
  <c r="BZ576"/>
  <c r="CD576"/>
  <c r="CH576"/>
  <c r="BY577"/>
  <c r="CC577"/>
  <c r="CG577"/>
  <c r="BY578"/>
  <c r="CC578"/>
  <c r="CG578"/>
  <c r="BZ579"/>
  <c r="CD579"/>
  <c r="CH579"/>
  <c r="BX580"/>
  <c r="CB580"/>
  <c r="CK580" s="1"/>
  <c r="CJ580"/>
  <c r="BY581"/>
  <c r="CC581"/>
  <c r="CG581"/>
  <c r="BW582"/>
  <c r="CA582"/>
  <c r="CE582"/>
  <c r="CI582"/>
  <c r="BY583"/>
  <c r="CC583"/>
  <c r="CG583"/>
  <c r="BW584"/>
  <c r="CA584"/>
  <c r="CE584"/>
  <c r="CI584"/>
  <c r="BZ585"/>
  <c r="CD585"/>
  <c r="CH585"/>
  <c r="BZ586"/>
  <c r="CD586"/>
  <c r="CH586"/>
  <c r="BW587"/>
  <c r="CA587"/>
  <c r="CE587"/>
  <c r="CI587"/>
  <c r="BY588"/>
  <c r="CC588"/>
  <c r="CG588"/>
  <c r="BZ589"/>
  <c r="CD589"/>
  <c r="CH589"/>
  <c r="BW590"/>
  <c r="CA590"/>
  <c r="CE590"/>
  <c r="CI590"/>
  <c r="BX591"/>
  <c r="CB591"/>
  <c r="CK591" s="1"/>
  <c r="CJ591"/>
  <c r="BZ592"/>
  <c r="CD592"/>
  <c r="CH592"/>
  <c r="BX593"/>
  <c r="CB593"/>
  <c r="CK593" s="1"/>
  <c r="CJ593"/>
  <c r="BZ594"/>
  <c r="CD594"/>
  <c r="CH594"/>
  <c r="BX595"/>
  <c r="CB595"/>
  <c r="CK595" s="1"/>
  <c r="CJ595"/>
  <c r="BZ596"/>
  <c r="CD596"/>
  <c r="CH596"/>
  <c r="BZ597"/>
  <c r="CD597"/>
  <c r="CH597"/>
  <c r="BZ598"/>
  <c r="CD598"/>
  <c r="CH598"/>
  <c r="BW599"/>
  <c r="CA599"/>
  <c r="CE599"/>
  <c r="CI599"/>
  <c r="BY600"/>
  <c r="CC600"/>
  <c r="CG600"/>
  <c r="BY601"/>
  <c r="CC601"/>
  <c r="CG601"/>
  <c r="BY602"/>
  <c r="CC602"/>
  <c r="CG602"/>
  <c r="BZ603"/>
  <c r="CD603"/>
  <c r="CH603"/>
  <c r="BX604"/>
  <c r="CB604"/>
  <c r="CK604" s="1"/>
  <c r="CJ604"/>
  <c r="BY605"/>
  <c r="CC605"/>
  <c r="CG605"/>
  <c r="BZ606"/>
  <c r="CD606"/>
  <c r="CH606"/>
  <c r="BW607"/>
  <c r="CA607"/>
  <c r="CE607"/>
  <c r="CI607"/>
  <c r="BY608"/>
  <c r="CC608"/>
  <c r="CG608"/>
  <c r="BW609"/>
  <c r="CA609"/>
  <c r="CE609"/>
  <c r="CI609"/>
  <c r="BY610"/>
  <c r="CC610"/>
  <c r="CG610"/>
  <c r="BW611"/>
  <c r="CA611"/>
  <c r="CE611"/>
  <c r="CI611"/>
  <c r="BY612"/>
  <c r="CC612"/>
  <c r="CG612"/>
  <c r="BY613"/>
  <c r="CC613"/>
  <c r="CG613"/>
  <c r="BY614"/>
  <c r="CC614"/>
  <c r="CG614"/>
  <c r="BZ615"/>
  <c r="CD615"/>
  <c r="CH615"/>
  <c r="BX616"/>
  <c r="CB616"/>
  <c r="CK616" s="1"/>
  <c r="CJ616"/>
  <c r="BX617"/>
  <c r="CB617"/>
  <c r="CK617" s="1"/>
  <c r="CJ617"/>
  <c r="BX618"/>
  <c r="CB618"/>
  <c r="CK618" s="1"/>
  <c r="CJ618"/>
  <c r="BY619"/>
  <c r="CC619"/>
  <c r="CG619"/>
  <c r="BW620"/>
  <c r="CA620"/>
  <c r="CE620"/>
  <c r="CI620"/>
  <c r="BX621"/>
  <c r="CB621"/>
  <c r="CK621" s="1"/>
  <c r="CJ621"/>
  <c r="BY622"/>
  <c r="CC622"/>
  <c r="CG622"/>
  <c r="BZ623"/>
  <c r="CD623"/>
  <c r="CH623"/>
  <c r="BX624"/>
  <c r="CB624"/>
  <c r="CK624" s="1"/>
  <c r="CJ624"/>
  <c r="BZ625"/>
  <c r="CD625"/>
  <c r="CH625"/>
  <c r="BX626"/>
  <c r="CB626"/>
  <c r="CK626" s="1"/>
  <c r="CJ626"/>
  <c r="BZ627"/>
  <c r="CD627"/>
  <c r="CH627"/>
  <c r="BX628"/>
  <c r="CB628"/>
  <c r="CK628" s="1"/>
  <c r="CJ628"/>
  <c r="BX629"/>
  <c r="CB629"/>
  <c r="CK629" s="1"/>
  <c r="CJ629"/>
  <c r="BX630"/>
  <c r="CB630"/>
  <c r="CK630" s="1"/>
  <c r="CJ630"/>
  <c r="BY631"/>
  <c r="CC631"/>
  <c r="CG631"/>
  <c r="BW632"/>
  <c r="CA632"/>
  <c r="CE632"/>
  <c r="CI632"/>
  <c r="BW633"/>
  <c r="CA633"/>
  <c r="CE633"/>
  <c r="CI633"/>
  <c r="BW634"/>
  <c r="CA634"/>
  <c r="CE634"/>
  <c r="CI634"/>
  <c r="BX635"/>
  <c r="CB635"/>
  <c r="CK635" s="1"/>
  <c r="CJ635"/>
  <c r="BZ636"/>
  <c r="CD636"/>
  <c r="CH636"/>
  <c r="BW637"/>
  <c r="CA637"/>
  <c r="CE637"/>
  <c r="CI637"/>
  <c r="BX638"/>
  <c r="CB638"/>
  <c r="CK638" s="1"/>
  <c r="CJ638"/>
  <c r="BY639"/>
  <c r="CC639"/>
  <c r="CG639"/>
  <c r="BW640"/>
  <c r="CA640"/>
  <c r="CE640"/>
  <c r="CI640"/>
  <c r="BY641"/>
  <c r="CC641"/>
  <c r="CG641"/>
  <c r="BW642"/>
  <c r="CA642"/>
  <c r="BZ639"/>
  <c r="CB640"/>
  <c r="CK640" s="1"/>
  <c r="CD641"/>
  <c r="CB642"/>
  <c r="CK642" s="1"/>
  <c r="CG642"/>
  <c r="BW643"/>
  <c r="CA643"/>
  <c r="CE643"/>
  <c r="CI643"/>
  <c r="BY644"/>
  <c r="CC644"/>
  <c r="CG644"/>
  <c r="BY645"/>
  <c r="CC645"/>
  <c r="CG645"/>
  <c r="BY646"/>
  <c r="CC646"/>
  <c r="CG646"/>
  <c r="BZ647"/>
  <c r="CD647"/>
  <c r="CH647"/>
  <c r="BX648"/>
  <c r="CB648"/>
  <c r="CK648" s="1"/>
  <c r="CJ648"/>
  <c r="BX649"/>
  <c r="CB649"/>
  <c r="CK649" s="1"/>
  <c r="CJ649"/>
  <c r="BX650"/>
  <c r="CB650"/>
  <c r="CK650" s="1"/>
  <c r="CJ650"/>
  <c r="BY651"/>
  <c r="CC651"/>
  <c r="CG651"/>
  <c r="BW652"/>
  <c r="CA652"/>
  <c r="CE652"/>
  <c r="CI652"/>
  <c r="BX653"/>
  <c r="CB653"/>
  <c r="CK653" s="1"/>
  <c r="CJ653"/>
  <c r="BY654"/>
  <c r="CC654"/>
  <c r="CG654"/>
  <c r="BZ655"/>
  <c r="CD655"/>
  <c r="CH655"/>
  <c r="BX656"/>
  <c r="CB656"/>
  <c r="CK656" s="1"/>
  <c r="CJ656"/>
  <c r="BZ657"/>
  <c r="CD657"/>
  <c r="CH657"/>
  <c r="BX658"/>
  <c r="CB658"/>
  <c r="CK658" s="1"/>
  <c r="CJ658"/>
  <c r="BZ659"/>
  <c r="CD659"/>
  <c r="CH659"/>
  <c r="BX660"/>
  <c r="CB660"/>
  <c r="CK660" s="1"/>
  <c r="CJ660"/>
  <c r="BX661"/>
  <c r="CB661"/>
  <c r="CK661" s="1"/>
  <c r="CJ661"/>
  <c r="BX662"/>
  <c r="CB662"/>
  <c r="CK662" s="1"/>
  <c r="CJ662"/>
  <c r="BY663"/>
  <c r="CC663"/>
  <c r="CG663"/>
  <c r="BW664"/>
  <c r="CA664"/>
  <c r="CE664"/>
  <c r="CI664"/>
  <c r="BW665"/>
  <c r="CA665"/>
  <c r="CE665"/>
  <c r="CI665"/>
  <c r="BW666"/>
  <c r="CA666"/>
  <c r="CE666"/>
  <c r="CI666"/>
  <c r="BX667"/>
  <c r="CB667"/>
  <c r="CK667" s="1"/>
  <c r="CJ667"/>
  <c r="BZ668"/>
  <c r="CD668"/>
  <c r="CH668"/>
  <c r="BW669"/>
  <c r="CA669"/>
  <c r="CE669"/>
  <c r="CI669"/>
  <c r="BX670"/>
  <c r="CB670"/>
  <c r="CK670" s="1"/>
  <c r="CJ670"/>
  <c r="BY671"/>
  <c r="CC671"/>
  <c r="CG671"/>
  <c r="BW672"/>
  <c r="CA672"/>
  <c r="CE672"/>
  <c r="CI672"/>
  <c r="BY673"/>
  <c r="CC673"/>
  <c r="CG673"/>
  <c r="BW674"/>
  <c r="CA674"/>
  <c r="CE674"/>
  <c r="CI674"/>
  <c r="BY675"/>
  <c r="CC675"/>
  <c r="CG675"/>
  <c r="BW676"/>
  <c r="CA676"/>
  <c r="CE676"/>
  <c r="CI676"/>
  <c r="BW677"/>
  <c r="CA677"/>
  <c r="CE677"/>
  <c r="CI677"/>
  <c r="BW678"/>
  <c r="CA678"/>
  <c r="CE678"/>
  <c r="CI678"/>
  <c r="BX679"/>
  <c r="CB679"/>
  <c r="CK679" s="1"/>
  <c r="CJ679"/>
  <c r="BZ680"/>
  <c r="CD680"/>
  <c r="CH680"/>
  <c r="BZ681"/>
  <c r="CD681"/>
  <c r="CH681"/>
  <c r="BZ682"/>
  <c r="CD682"/>
  <c r="CH682"/>
  <c r="BW683"/>
  <c r="CA683"/>
  <c r="CE683"/>
  <c r="CI683"/>
  <c r="BY684"/>
  <c r="CC684"/>
  <c r="CG684"/>
  <c r="BZ685"/>
  <c r="CD685"/>
  <c r="CH685"/>
  <c r="BW686"/>
  <c r="CA686"/>
  <c r="CE686"/>
  <c r="CI686"/>
  <c r="BX687"/>
  <c r="CB687"/>
  <c r="CK687" s="1"/>
  <c r="CJ687"/>
  <c r="BZ688"/>
  <c r="CD688"/>
  <c r="CH688"/>
  <c r="BX689"/>
  <c r="CB689"/>
  <c r="CK689" s="1"/>
  <c r="CJ689"/>
  <c r="BZ690"/>
  <c r="CD690"/>
  <c r="CH690"/>
  <c r="BX691"/>
  <c r="CB691"/>
  <c r="CK691" s="1"/>
  <c r="CJ691"/>
  <c r="BZ692"/>
  <c r="CD692"/>
  <c r="CH692"/>
  <c r="BZ693"/>
  <c r="CD693"/>
  <c r="CH693"/>
  <c r="BZ694"/>
  <c r="CD694"/>
  <c r="CH694"/>
  <c r="BW695"/>
  <c r="CA695"/>
  <c r="CE695"/>
  <c r="CI695"/>
  <c r="BY696"/>
  <c r="CC696"/>
  <c r="CG696"/>
  <c r="BY697"/>
  <c r="CC697"/>
  <c r="CG697"/>
  <c r="BY698"/>
  <c r="CC698"/>
  <c r="CG698"/>
  <c r="BZ699"/>
  <c r="CD699"/>
  <c r="CH699"/>
  <c r="BX700"/>
  <c r="CB700"/>
  <c r="CK700" s="1"/>
  <c r="CJ700"/>
  <c r="BY701"/>
  <c r="CC701"/>
  <c r="CG701"/>
  <c r="BZ702"/>
  <c r="CD702"/>
  <c r="CH702"/>
  <c r="BX703"/>
  <c r="CB703"/>
  <c r="CK703" s="1"/>
  <c r="CJ703"/>
  <c r="BZ704"/>
  <c r="CD704"/>
  <c r="CH704"/>
  <c r="BZ705"/>
  <c r="CD705"/>
  <c r="CH705"/>
  <c r="BW706"/>
  <c r="CA706"/>
  <c r="CE706"/>
  <c r="CI706"/>
  <c r="BY707"/>
  <c r="CC707"/>
  <c r="CG707"/>
  <c r="BW708"/>
  <c r="CA708"/>
  <c r="CE708"/>
  <c r="CI708"/>
  <c r="BW709"/>
  <c r="CA709"/>
  <c r="CE709"/>
  <c r="CI709"/>
  <c r="BX710"/>
  <c r="CB710"/>
  <c r="CK710" s="1"/>
  <c r="CJ710"/>
  <c r="BZ711"/>
  <c r="CD711"/>
  <c r="CH711"/>
  <c r="BX712"/>
  <c r="CB712"/>
  <c r="CK712" s="1"/>
  <c r="CJ712"/>
  <c r="BZ713"/>
  <c r="CD713"/>
  <c r="CH713"/>
  <c r="BX714"/>
  <c r="CB714"/>
  <c r="CK714" s="1"/>
  <c r="CJ714"/>
  <c r="BZ715"/>
  <c r="CD715"/>
  <c r="CH715"/>
  <c r="BX716"/>
  <c r="CB716"/>
  <c r="CK716" s="1"/>
  <c r="CJ716"/>
  <c r="BY717"/>
  <c r="CC717"/>
  <c r="CG717"/>
  <c r="BZ718"/>
  <c r="CD718"/>
  <c r="CH718"/>
  <c r="BX719"/>
  <c r="CB719"/>
  <c r="CK719" s="1"/>
  <c r="CJ719"/>
  <c r="BZ720"/>
  <c r="CD720"/>
  <c r="CH720"/>
  <c r="BZ721"/>
  <c r="CD721"/>
  <c r="CH721"/>
  <c r="BW722"/>
  <c r="CA722"/>
  <c r="CE722"/>
  <c r="CI722"/>
  <c r="BY723"/>
  <c r="CC723"/>
  <c r="CG723"/>
  <c r="BW724"/>
  <c r="CA724"/>
  <c r="CE724"/>
  <c r="CI724"/>
  <c r="BW725"/>
  <c r="CA725"/>
  <c r="CE725"/>
  <c r="CI725"/>
  <c r="BX726"/>
  <c r="CB726"/>
  <c r="CK726" s="1"/>
  <c r="CJ726"/>
  <c r="BZ727"/>
  <c r="CD727"/>
  <c r="CH727"/>
  <c r="BW728"/>
  <c r="CA728"/>
  <c r="CE728"/>
  <c r="CI728"/>
  <c r="BW729"/>
  <c r="CA729"/>
  <c r="CE729"/>
  <c r="CI729"/>
  <c r="BX730"/>
  <c r="CB730"/>
  <c r="CK730" s="1"/>
  <c r="CJ730"/>
  <c r="BZ731"/>
  <c r="CD731"/>
  <c r="CH731"/>
  <c r="BW732"/>
  <c r="CA732"/>
  <c r="CE732"/>
  <c r="CI732"/>
  <c r="BW733"/>
  <c r="CA733"/>
  <c r="CE733"/>
  <c r="CI733"/>
  <c r="BY734"/>
  <c r="CC734"/>
  <c r="CG734"/>
  <c r="BW735"/>
  <c r="CA735"/>
  <c r="CE735"/>
  <c r="CI735"/>
  <c r="BY736"/>
  <c r="CC736"/>
  <c r="CG736"/>
  <c r="BW737"/>
  <c r="CA737"/>
  <c r="CE737"/>
  <c r="CI737"/>
  <c r="BY738"/>
  <c r="CC738"/>
  <c r="CG738"/>
  <c r="BW739"/>
  <c r="CA739"/>
  <c r="CE739"/>
  <c r="CI739"/>
  <c r="BY740"/>
  <c r="CC740"/>
  <c r="CG740"/>
  <c r="BW741"/>
  <c r="CA741"/>
  <c r="CE741"/>
  <c r="CI741"/>
  <c r="BX742"/>
  <c r="CB742"/>
  <c r="CK742" s="1"/>
  <c r="CJ742"/>
  <c r="BX743"/>
  <c r="CB743"/>
  <c r="CK743" s="1"/>
  <c r="CJ743"/>
  <c r="BY744"/>
  <c r="CC744"/>
  <c r="CG744"/>
  <c r="BW745"/>
  <c r="CA745"/>
  <c r="CE745"/>
  <c r="CI745"/>
  <c r="BX746"/>
  <c r="CB746"/>
  <c r="CK746" s="1"/>
  <c r="CJ746"/>
  <c r="BX747"/>
  <c r="CB747"/>
  <c r="CK747" s="1"/>
  <c r="CJ747"/>
  <c r="BY748"/>
  <c r="CC748"/>
  <c r="CG748"/>
  <c r="BW749"/>
  <c r="CA749"/>
  <c r="CE749"/>
  <c r="CI749"/>
  <c r="BX750"/>
  <c r="CB750"/>
  <c r="CK750" s="1"/>
  <c r="CJ750"/>
  <c r="BX751"/>
  <c r="CB751"/>
  <c r="CK751" s="1"/>
  <c r="CJ751"/>
  <c r="BY752"/>
  <c r="CC752"/>
  <c r="CG752"/>
  <c r="BW753"/>
  <c r="CA753"/>
  <c r="CE753"/>
  <c r="CI753"/>
  <c r="BY754"/>
  <c r="CC754"/>
  <c r="CG754"/>
  <c r="BW755"/>
  <c r="CA755"/>
  <c r="CE755"/>
  <c r="CI755"/>
  <c r="BY756"/>
  <c r="CC756"/>
  <c r="CG756"/>
  <c r="BW757"/>
  <c r="CA757"/>
  <c r="CE757"/>
  <c r="CI757"/>
  <c r="BY758"/>
  <c r="CC758"/>
  <c r="CG758"/>
  <c r="BW759"/>
  <c r="CA759"/>
  <c r="CE759"/>
  <c r="CI759"/>
  <c r="BY760"/>
  <c r="CC760"/>
  <c r="CG760"/>
  <c r="BW761"/>
  <c r="CA761"/>
  <c r="CE761"/>
  <c r="CI761"/>
  <c r="BY762"/>
  <c r="CC762"/>
  <c r="CG762"/>
  <c r="BW763"/>
  <c r="CA763"/>
  <c r="CE763"/>
  <c r="CI763"/>
  <c r="BY764"/>
  <c r="CC764"/>
  <c r="CG764"/>
  <c r="BW765"/>
  <c r="CA765"/>
  <c r="CE765"/>
  <c r="CI765"/>
  <c r="BY766"/>
  <c r="CC766"/>
  <c r="CG766"/>
  <c r="BW767"/>
  <c r="CA767"/>
  <c r="CE767"/>
  <c r="CI767"/>
  <c r="BY768"/>
  <c r="CC768"/>
  <c r="CG768"/>
  <c r="BW769"/>
  <c r="CA769"/>
  <c r="CE769"/>
  <c r="CI769"/>
  <c r="BY770"/>
  <c r="CC770"/>
  <c r="CG770"/>
  <c r="BW771"/>
  <c r="CA771"/>
  <c r="CE771"/>
  <c r="CI771"/>
  <c r="BY772"/>
  <c r="CC772"/>
  <c r="CG772"/>
  <c r="BW773"/>
  <c r="CA773"/>
  <c r="CE773"/>
  <c r="CI773"/>
  <c r="BY774"/>
  <c r="CC774"/>
  <c r="CG774"/>
  <c r="BW775"/>
  <c r="CA775"/>
  <c r="CE775"/>
  <c r="CI775"/>
  <c r="BY776"/>
  <c r="CC776"/>
  <c r="CG776"/>
  <c r="BW777"/>
  <c r="CA777"/>
  <c r="CE777"/>
  <c r="CI777"/>
  <c r="BY778"/>
  <c r="CC778"/>
  <c r="CG778"/>
  <c r="BW779"/>
  <c r="CA779"/>
  <c r="CE779"/>
  <c r="CI779"/>
  <c r="BY780"/>
  <c r="CC780"/>
  <c r="CG780"/>
  <c r="BW781"/>
  <c r="CA781"/>
  <c r="CE781"/>
  <c r="CI781"/>
  <c r="BY782"/>
  <c r="CC782"/>
  <c r="CG782"/>
  <c r="BW783"/>
  <c r="CA783"/>
  <c r="CE783"/>
  <c r="CI783"/>
  <c r="BY784"/>
  <c r="CC784"/>
  <c r="CG784"/>
  <c r="BW785"/>
  <c r="CA785"/>
  <c r="CE785"/>
  <c r="CI785"/>
  <c r="BY786"/>
  <c r="CC786"/>
  <c r="CG786"/>
  <c r="BW787"/>
  <c r="CA787"/>
  <c r="CE787"/>
  <c r="CI787"/>
  <c r="BY788"/>
  <c r="CC788"/>
  <c r="CG788"/>
  <c r="BW789"/>
  <c r="CA789"/>
  <c r="CE789"/>
  <c r="CI789"/>
  <c r="BY790"/>
  <c r="CC790"/>
  <c r="CG790"/>
  <c r="BW791"/>
  <c r="CA791"/>
  <c r="CE791"/>
  <c r="CI791"/>
  <c r="BY792"/>
  <c r="CC792"/>
  <c r="CG792"/>
  <c r="BW793"/>
  <c r="CA793"/>
  <c r="CE793"/>
  <c r="CI793"/>
  <c r="BY794"/>
  <c r="CC794"/>
  <c r="CG794"/>
  <c r="BW795"/>
  <c r="CA795"/>
  <c r="CE795"/>
  <c r="CI795"/>
  <c r="BY796"/>
  <c r="CC796"/>
  <c r="CG796"/>
  <c r="BW797"/>
  <c r="CA797"/>
  <c r="CE797"/>
  <c r="CI797"/>
  <c r="BY798"/>
  <c r="CC798"/>
  <c r="CG798"/>
  <c r="BW799"/>
  <c r="CA799"/>
  <c r="CE799"/>
  <c r="CI799"/>
  <c r="BY800"/>
  <c r="CC800"/>
  <c r="CG800"/>
  <c r="BW801"/>
  <c r="CA801"/>
  <c r="CE801"/>
  <c r="CI801"/>
  <c r="BY802"/>
  <c r="CC802"/>
  <c r="CG802"/>
  <c r="BW803"/>
  <c r="CA803"/>
  <c r="CE803"/>
  <c r="CI803"/>
  <c r="BY804"/>
  <c r="CC804"/>
  <c r="CG804"/>
  <c r="BW805"/>
  <c r="CA805"/>
  <c r="CE805"/>
  <c r="CI805"/>
  <c r="BY806"/>
  <c r="CC806"/>
  <c r="CG806"/>
  <c r="BW807"/>
  <c r="CA807"/>
  <c r="CE807"/>
  <c r="CI807"/>
  <c r="BY808"/>
  <c r="CC808"/>
  <c r="CG808"/>
  <c r="BW809"/>
  <c r="CA809"/>
  <c r="CE809"/>
  <c r="CI809"/>
  <c r="BY810"/>
  <c r="CC810"/>
  <c r="CG810"/>
  <c r="BW811"/>
  <c r="CA811"/>
  <c r="CE811"/>
  <c r="CI811"/>
  <c r="BY812"/>
  <c r="CC812"/>
  <c r="CG812"/>
  <c r="BW813"/>
  <c r="CA813"/>
  <c r="CE813"/>
  <c r="CI813"/>
  <c r="BY814"/>
  <c r="CC814"/>
  <c r="CG814"/>
  <c r="BZ815"/>
  <c r="CD815"/>
  <c r="CH815"/>
  <c r="BW816"/>
  <c r="CA816"/>
  <c r="CE816"/>
  <c r="CI816"/>
  <c r="BY817"/>
  <c r="CC817"/>
  <c r="CG817"/>
  <c r="BW818"/>
  <c r="CA818"/>
  <c r="CE818"/>
  <c r="CI818"/>
  <c r="BY819"/>
  <c r="CC819"/>
  <c r="CG819"/>
  <c r="BW820"/>
  <c r="CA820"/>
  <c r="CE820"/>
  <c r="CI820"/>
  <c r="BY821"/>
  <c r="CC821"/>
  <c r="CG821"/>
  <c r="BW822"/>
  <c r="CA822"/>
  <c r="CE822"/>
  <c r="CI822"/>
  <c r="BX823"/>
  <c r="CB823"/>
  <c r="CK823" s="1"/>
  <c r="CJ823"/>
  <c r="BY824"/>
  <c r="CC824"/>
  <c r="CG824"/>
  <c r="BW825"/>
  <c r="CA825"/>
  <c r="CE825"/>
  <c r="CI825"/>
  <c r="BY826"/>
  <c r="CC826"/>
  <c r="CG826"/>
  <c r="BW827"/>
  <c r="CA827"/>
  <c r="CE827"/>
  <c r="CI827"/>
  <c r="BY828"/>
  <c r="CC828"/>
  <c r="CG828"/>
  <c r="BW829"/>
  <c r="CA829"/>
  <c r="CE829"/>
  <c r="CI829"/>
  <c r="BY830"/>
  <c r="CC830"/>
  <c r="CG830"/>
  <c r="BZ831"/>
  <c r="CD831"/>
  <c r="CH831"/>
  <c r="BW832"/>
  <c r="CA832"/>
  <c r="CE832"/>
  <c r="CI832"/>
  <c r="BY833"/>
  <c r="CC833"/>
  <c r="CG833"/>
  <c r="BW834"/>
  <c r="CA834"/>
  <c r="CE834"/>
  <c r="CI834"/>
  <c r="BY835"/>
  <c r="CC835"/>
  <c r="CG835"/>
  <c r="BW836"/>
  <c r="CA836"/>
  <c r="CE836"/>
  <c r="CI836"/>
  <c r="BY837"/>
  <c r="CC837"/>
  <c r="CG837"/>
  <c r="BW838"/>
  <c r="CA838"/>
  <c r="CE838"/>
  <c r="CI838"/>
  <c r="BX839"/>
  <c r="CB839"/>
  <c r="CK839" s="1"/>
  <c r="CJ839"/>
  <c r="BY840"/>
  <c r="CC840"/>
  <c r="CG840"/>
  <c r="BW841"/>
  <c r="CA841"/>
  <c r="CE841"/>
  <c r="CI841"/>
  <c r="BY842"/>
  <c r="CC842"/>
  <c r="CG842"/>
  <c r="BW843"/>
  <c r="CA843"/>
  <c r="CE843"/>
  <c r="CI843"/>
  <c r="BY844"/>
  <c r="CC844"/>
  <c r="CG844"/>
  <c r="BW845"/>
  <c r="CA845"/>
  <c r="CE845"/>
  <c r="CI845"/>
  <c r="BY846"/>
  <c r="CC846"/>
  <c r="CG846"/>
  <c r="BZ847"/>
  <c r="CD847"/>
  <c r="CH847"/>
  <c r="BW848"/>
  <c r="CA848"/>
  <c r="CE848"/>
  <c r="CI848"/>
  <c r="BY849"/>
  <c r="CC849"/>
  <c r="CG849"/>
  <c r="BW850"/>
  <c r="CA850"/>
  <c r="CE850"/>
  <c r="CI850"/>
  <c r="BY851"/>
  <c r="CC851"/>
  <c r="CG851"/>
  <c r="BW852"/>
  <c r="CA852"/>
  <c r="CE852"/>
  <c r="CI852"/>
  <c r="BY853"/>
  <c r="CC853"/>
  <c r="CG853"/>
  <c r="BW854"/>
  <c r="CA854"/>
  <c r="CE854"/>
  <c r="CI854"/>
  <c r="BX855"/>
  <c r="CB855"/>
  <c r="CK855" s="1"/>
  <c r="CJ855"/>
  <c r="BY856"/>
  <c r="CC856"/>
  <c r="CG856"/>
  <c r="BW857"/>
  <c r="CA857"/>
  <c r="CE857"/>
  <c r="CI857"/>
  <c r="BY858"/>
  <c r="CC858"/>
  <c r="CG858"/>
  <c r="BW859"/>
  <c r="CA859"/>
  <c r="CE859"/>
  <c r="CI859"/>
  <c r="BY860"/>
  <c r="CC860"/>
  <c r="CG860"/>
  <c r="BW861"/>
  <c r="CA861"/>
  <c r="CE861"/>
  <c r="CI861"/>
  <c r="BY862"/>
  <c r="CC862"/>
  <c r="CG862"/>
  <c r="BZ863"/>
  <c r="CD863"/>
  <c r="CH863"/>
  <c r="BW864"/>
  <c r="CA864"/>
  <c r="CE864"/>
  <c r="CI864"/>
  <c r="BY865"/>
  <c r="CC865"/>
  <c r="CG865"/>
  <c r="BW866"/>
  <c r="CA866"/>
  <c r="CE866"/>
  <c r="CI866"/>
  <c r="BY867"/>
  <c r="CC867"/>
  <c r="CG867"/>
  <c r="BW868"/>
  <c r="CA868"/>
  <c r="CE868"/>
  <c r="CI868"/>
  <c r="BY869"/>
  <c r="CC869"/>
  <c r="CG869"/>
  <c r="BW870"/>
  <c r="CA870"/>
  <c r="CE870"/>
  <c r="CI870"/>
  <c r="BX871"/>
  <c r="CB871"/>
  <c r="CK871" s="1"/>
  <c r="CJ871"/>
  <c r="BY872"/>
  <c r="CC872"/>
  <c r="CG872"/>
  <c r="BW873"/>
  <c r="CA873"/>
  <c r="CE873"/>
  <c r="CI873"/>
  <c r="BY874"/>
  <c r="CC874"/>
  <c r="CG874"/>
  <c r="BW875"/>
  <c r="CA875"/>
  <c r="CE875"/>
  <c r="CI875"/>
  <c r="BY876"/>
  <c r="CC876"/>
  <c r="CG876"/>
  <c r="BW877"/>
  <c r="CA877"/>
  <c r="CE877"/>
  <c r="CI877"/>
  <c r="BY878"/>
  <c r="CC878"/>
  <c r="CG878"/>
  <c r="BZ879"/>
  <c r="CD879"/>
  <c r="CH879"/>
  <c r="BW880"/>
  <c r="CA880"/>
  <c r="CE880"/>
  <c r="CI880"/>
  <c r="BY881"/>
  <c r="CC881"/>
  <c r="CG881"/>
  <c r="BW882"/>
  <c r="CA882"/>
  <c r="CE882"/>
  <c r="CI882"/>
  <c r="BY883"/>
  <c r="CC883"/>
  <c r="CG883"/>
  <c r="BW884"/>
  <c r="CA884"/>
  <c r="CE884"/>
  <c r="CI884"/>
  <c r="BY885"/>
  <c r="CC885"/>
  <c r="CG885"/>
  <c r="BW886"/>
  <c r="CA886"/>
  <c r="CE886"/>
  <c r="CI886"/>
  <c r="BX887"/>
  <c r="CB887"/>
  <c r="CK887" s="1"/>
  <c r="CJ887"/>
  <c r="BY888"/>
  <c r="CC888"/>
  <c r="CG888"/>
  <c r="BW889"/>
  <c r="CA889"/>
  <c r="CE889"/>
  <c r="CI889"/>
  <c r="BY890"/>
  <c r="CC890"/>
  <c r="CG890"/>
  <c r="BW891"/>
  <c r="CA891"/>
  <c r="CE891"/>
  <c r="CI891"/>
  <c r="BX892"/>
  <c r="CB892"/>
  <c r="CK892" s="1"/>
  <c r="CJ892"/>
  <c r="BZ893"/>
  <c r="CD893"/>
  <c r="CH893"/>
  <c r="BX894"/>
  <c r="CB894"/>
  <c r="CK894" s="1"/>
  <c r="CJ894"/>
  <c r="BY895"/>
  <c r="CC895"/>
  <c r="CG895"/>
  <c r="BW896"/>
  <c r="CA896"/>
  <c r="CE896"/>
  <c r="CI896"/>
  <c r="BX897"/>
  <c r="CB897"/>
  <c r="CK897" s="1"/>
  <c r="CJ897"/>
  <c r="BZ898"/>
  <c r="CD898"/>
  <c r="CH898"/>
  <c r="BX899"/>
  <c r="CB899"/>
  <c r="CK899" s="1"/>
  <c r="CJ899"/>
  <c r="BY900"/>
  <c r="CC900"/>
  <c r="CG900"/>
  <c r="BW901"/>
  <c r="CA901"/>
  <c r="CE901"/>
  <c r="CI901"/>
  <c r="BY902"/>
  <c r="CC902"/>
  <c r="CG902"/>
  <c r="BZ903"/>
  <c r="CD903"/>
  <c r="CH903"/>
  <c r="BX904"/>
  <c r="CB904"/>
  <c r="CK904" s="1"/>
  <c r="CJ904"/>
  <c r="BY905"/>
  <c r="CC905"/>
  <c r="CG905"/>
  <c r="BW906"/>
  <c r="CA906"/>
  <c r="CE906"/>
  <c r="CI906"/>
  <c r="BY907"/>
  <c r="CC907"/>
  <c r="CG907"/>
  <c r="BZ908"/>
  <c r="CD908"/>
  <c r="CH908"/>
  <c r="BX909"/>
  <c r="CB909"/>
  <c r="CK909" s="1"/>
  <c r="CJ909"/>
  <c r="BZ910"/>
  <c r="CD910"/>
  <c r="CH910"/>
  <c r="BW911"/>
  <c r="CA911"/>
  <c r="CE911"/>
  <c r="CI911"/>
  <c r="BY912"/>
  <c r="CC912"/>
  <c r="CG912"/>
  <c r="BZ913"/>
  <c r="CD913"/>
  <c r="CH913"/>
  <c r="BX914"/>
  <c r="CB914"/>
  <c r="CK914" s="1"/>
  <c r="CJ914"/>
  <c r="BZ915"/>
  <c r="CD915"/>
  <c r="CH915"/>
  <c r="BW916"/>
  <c r="CA916"/>
  <c r="CE916"/>
  <c r="CI916"/>
  <c r="BY917"/>
  <c r="CC917"/>
  <c r="CG917"/>
  <c r="BW918"/>
  <c r="CA918"/>
  <c r="CE918"/>
  <c r="CI918"/>
  <c r="BX919"/>
  <c r="CB919"/>
  <c r="CK919" s="1"/>
  <c r="CJ919"/>
  <c r="BZ920"/>
  <c r="CD920"/>
  <c r="CH920"/>
  <c r="BW921"/>
  <c r="CA921"/>
  <c r="CE921"/>
  <c r="CI921"/>
  <c r="BY922"/>
  <c r="CC922"/>
  <c r="CG922"/>
  <c r="BW923"/>
  <c r="CA923"/>
  <c r="CE923"/>
  <c r="CI923"/>
  <c r="BX924"/>
  <c r="CB924"/>
  <c r="CK924" s="1"/>
  <c r="BX640"/>
  <c r="BZ641"/>
  <c r="BZ642"/>
  <c r="CJ642"/>
  <c r="BZ643"/>
  <c r="CD643"/>
  <c r="CH643"/>
  <c r="BX644"/>
  <c r="CB644"/>
  <c r="CK644" s="1"/>
  <c r="CJ644"/>
  <c r="BX645"/>
  <c r="CB645"/>
  <c r="CK645" s="1"/>
  <c r="CJ645"/>
  <c r="BX646"/>
  <c r="CB646"/>
  <c r="CK646" s="1"/>
  <c r="CJ646"/>
  <c r="BY647"/>
  <c r="CC647"/>
  <c r="CG647"/>
  <c r="BW648"/>
  <c r="CA648"/>
  <c r="CE648"/>
  <c r="CI648"/>
  <c r="BW649"/>
  <c r="CA649"/>
  <c r="CE649"/>
  <c r="CI649"/>
  <c r="BW650"/>
  <c r="CA650"/>
  <c r="CE650"/>
  <c r="CI650"/>
  <c r="BX651"/>
  <c r="CB651"/>
  <c r="CK651" s="1"/>
  <c r="CJ651"/>
  <c r="BZ652"/>
  <c r="CD652"/>
  <c r="CH652"/>
  <c r="BW653"/>
  <c r="CA653"/>
  <c r="CE653"/>
  <c r="CI653"/>
  <c r="BX654"/>
  <c r="CB654"/>
  <c r="CK654" s="1"/>
  <c r="CJ654"/>
  <c r="BY655"/>
  <c r="CC655"/>
  <c r="CG655"/>
  <c r="BW656"/>
  <c r="CA656"/>
  <c r="CE656"/>
  <c r="CI656"/>
  <c r="BY657"/>
  <c r="CC657"/>
  <c r="CG657"/>
  <c r="BW658"/>
  <c r="CA658"/>
  <c r="CE658"/>
  <c r="CI658"/>
  <c r="BY659"/>
  <c r="CC659"/>
  <c r="CG659"/>
  <c r="BW660"/>
  <c r="CA660"/>
  <c r="CE660"/>
  <c r="CI660"/>
  <c r="BW661"/>
  <c r="CA661"/>
  <c r="CE661"/>
  <c r="CI661"/>
  <c r="BW662"/>
  <c r="CA662"/>
  <c r="CE662"/>
  <c r="CI662"/>
  <c r="BX663"/>
  <c r="CB663"/>
  <c r="CK663" s="1"/>
  <c r="CJ663"/>
  <c r="BZ664"/>
  <c r="CD664"/>
  <c r="CH664"/>
  <c r="BZ665"/>
  <c r="CD665"/>
  <c r="CH665"/>
  <c r="BZ666"/>
  <c r="CD666"/>
  <c r="CH666"/>
  <c r="BW667"/>
  <c r="CA667"/>
  <c r="CE667"/>
  <c r="CI667"/>
  <c r="BY668"/>
  <c r="CC668"/>
  <c r="CG668"/>
  <c r="BZ669"/>
  <c r="CD669"/>
  <c r="CH669"/>
  <c r="BW670"/>
  <c r="CA670"/>
  <c r="CE670"/>
  <c r="CI670"/>
  <c r="BX671"/>
  <c r="CB671"/>
  <c r="CK671" s="1"/>
  <c r="CJ671"/>
  <c r="BZ672"/>
  <c r="CD672"/>
  <c r="CH672"/>
  <c r="BX673"/>
  <c r="CB673"/>
  <c r="CK673" s="1"/>
  <c r="CJ673"/>
  <c r="BZ674"/>
  <c r="CD674"/>
  <c r="CH674"/>
  <c r="BX675"/>
  <c r="CB675"/>
  <c r="CK675" s="1"/>
  <c r="CJ675"/>
  <c r="BZ676"/>
  <c r="CD676"/>
  <c r="CH676"/>
  <c r="BZ677"/>
  <c r="CD677"/>
  <c r="CH677"/>
  <c r="BZ678"/>
  <c r="CD678"/>
  <c r="CH678"/>
  <c r="BW679"/>
  <c r="CA679"/>
  <c r="CE679"/>
  <c r="CI679"/>
  <c r="BY680"/>
  <c r="CC680"/>
  <c r="CG680"/>
  <c r="BY681"/>
  <c r="CC681"/>
  <c r="CG681"/>
  <c r="BY682"/>
  <c r="CC682"/>
  <c r="CG682"/>
  <c r="BZ683"/>
  <c r="CD683"/>
  <c r="CH683"/>
  <c r="BX684"/>
  <c r="CB684"/>
  <c r="CK684" s="1"/>
  <c r="CJ684"/>
  <c r="BY685"/>
  <c r="CC685"/>
  <c r="CG685"/>
  <c r="BZ686"/>
  <c r="CD686"/>
  <c r="CH686"/>
  <c r="BW687"/>
  <c r="CA687"/>
  <c r="CE687"/>
  <c r="CI687"/>
  <c r="BY688"/>
  <c r="CC688"/>
  <c r="CG688"/>
  <c r="BW689"/>
  <c r="CA689"/>
  <c r="CE689"/>
  <c r="CI689"/>
  <c r="BY690"/>
  <c r="CC690"/>
  <c r="CG690"/>
  <c r="BW691"/>
  <c r="CA691"/>
  <c r="CE691"/>
  <c r="CI691"/>
  <c r="BY692"/>
  <c r="CC692"/>
  <c r="CG692"/>
  <c r="BY693"/>
  <c r="CC693"/>
  <c r="CG693"/>
  <c r="BY694"/>
  <c r="CC694"/>
  <c r="CG694"/>
  <c r="BZ695"/>
  <c r="CD695"/>
  <c r="CH695"/>
  <c r="BX696"/>
  <c r="CB696"/>
  <c r="CK696" s="1"/>
  <c r="CJ696"/>
  <c r="BX697"/>
  <c r="CB697"/>
  <c r="CK697" s="1"/>
  <c r="CJ697"/>
  <c r="BX698"/>
  <c r="CB698"/>
  <c r="CK698" s="1"/>
  <c r="CJ698"/>
  <c r="BY699"/>
  <c r="CC699"/>
  <c r="CG699"/>
  <c r="BW700"/>
  <c r="CA700"/>
  <c r="CE700"/>
  <c r="CI700"/>
  <c r="BX701"/>
  <c r="CB701"/>
  <c r="CK701" s="1"/>
  <c r="CJ701"/>
  <c r="BY702"/>
  <c r="CC702"/>
  <c r="CG702"/>
  <c r="BW703"/>
  <c r="CA703"/>
  <c r="CE703"/>
  <c r="CI703"/>
  <c r="BY704"/>
  <c r="CC704"/>
  <c r="CG704"/>
  <c r="BY705"/>
  <c r="CC705"/>
  <c r="CG705"/>
  <c r="BZ706"/>
  <c r="CD706"/>
  <c r="CH706"/>
  <c r="BX707"/>
  <c r="CB707"/>
  <c r="CK707" s="1"/>
  <c r="CJ707"/>
  <c r="BZ708"/>
  <c r="CD708"/>
  <c r="CH708"/>
  <c r="BZ709"/>
  <c r="CD709"/>
  <c r="CH709"/>
  <c r="BW710"/>
  <c r="CA710"/>
  <c r="CE710"/>
  <c r="CI710"/>
  <c r="BY711"/>
  <c r="CC711"/>
  <c r="CG711"/>
  <c r="BW712"/>
  <c r="CA712"/>
  <c r="CE712"/>
  <c r="CI712"/>
  <c r="BY713"/>
  <c r="CC713"/>
  <c r="CG713"/>
  <c r="BW714"/>
  <c r="CA714"/>
  <c r="CE714"/>
  <c r="CI714"/>
  <c r="BY715"/>
  <c r="CC715"/>
  <c r="CG715"/>
  <c r="BW716"/>
  <c r="CA716"/>
  <c r="CE716"/>
  <c r="CI716"/>
  <c r="BX717"/>
  <c r="CB717"/>
  <c r="CK717" s="1"/>
  <c r="CJ717"/>
  <c r="BY718"/>
  <c r="CC718"/>
  <c r="CG718"/>
  <c r="BW719"/>
  <c r="CA719"/>
  <c r="CE719"/>
  <c r="CI719"/>
  <c r="BY720"/>
  <c r="CC720"/>
  <c r="CG720"/>
  <c r="BY721"/>
  <c r="CC721"/>
  <c r="CG721"/>
  <c r="BZ722"/>
  <c r="CD722"/>
  <c r="CH722"/>
  <c r="BX723"/>
  <c r="CB723"/>
  <c r="CK723" s="1"/>
  <c r="CJ723"/>
  <c r="BZ724"/>
  <c r="CD724"/>
  <c r="CH724"/>
  <c r="BZ725"/>
  <c r="CD725"/>
  <c r="CH725"/>
  <c r="BW726"/>
  <c r="CA726"/>
  <c r="CE726"/>
  <c r="CI726"/>
  <c r="BY727"/>
  <c r="CC727"/>
  <c r="CG727"/>
  <c r="BZ728"/>
  <c r="CD728"/>
  <c r="CH728"/>
  <c r="BZ729"/>
  <c r="CD729"/>
  <c r="CH729"/>
  <c r="BW730"/>
  <c r="CA730"/>
  <c r="CE730"/>
  <c r="CI730"/>
  <c r="BY731"/>
  <c r="CC731"/>
  <c r="CG731"/>
  <c r="BZ732"/>
  <c r="CD732"/>
  <c r="CH732"/>
  <c r="BZ733"/>
  <c r="CD733"/>
  <c r="CH733"/>
  <c r="BX734"/>
  <c r="CB734"/>
  <c r="CK734" s="1"/>
  <c r="CJ734"/>
  <c r="BZ735"/>
  <c r="CD735"/>
  <c r="CH735"/>
  <c r="BX736"/>
  <c r="CB736"/>
  <c r="CK736" s="1"/>
  <c r="CJ736"/>
  <c r="BZ737"/>
  <c r="CD737"/>
  <c r="CH737"/>
  <c r="BX738"/>
  <c r="CB738"/>
  <c r="CK738" s="1"/>
  <c r="CJ738"/>
  <c r="BZ739"/>
  <c r="CD739"/>
  <c r="CH739"/>
  <c r="BX740"/>
  <c r="CB740"/>
  <c r="CK740" s="1"/>
  <c r="CJ740"/>
  <c r="BZ741"/>
  <c r="CD741"/>
  <c r="CH741"/>
  <c r="BW742"/>
  <c r="CA742"/>
  <c r="CE742"/>
  <c r="CI742"/>
  <c r="BW743"/>
  <c r="CA743"/>
  <c r="CE743"/>
  <c r="CI743"/>
  <c r="BX744"/>
  <c r="CB744"/>
  <c r="CK744" s="1"/>
  <c r="CJ744"/>
  <c r="BZ745"/>
  <c r="CD745"/>
  <c r="CH745"/>
  <c r="BW746"/>
  <c r="CA746"/>
  <c r="CE746"/>
  <c r="CI746"/>
  <c r="BW747"/>
  <c r="CA747"/>
  <c r="CE747"/>
  <c r="CI747"/>
  <c r="BX748"/>
  <c r="CB748"/>
  <c r="CK748" s="1"/>
  <c r="CJ748"/>
  <c r="BZ749"/>
  <c r="CD749"/>
  <c r="CH749"/>
  <c r="BW750"/>
  <c r="CA750"/>
  <c r="CE750"/>
  <c r="CI750"/>
  <c r="BW751"/>
  <c r="CA751"/>
  <c r="CE751"/>
  <c r="CI751"/>
  <c r="BX752"/>
  <c r="CB752"/>
  <c r="CK752" s="1"/>
  <c r="CJ752"/>
  <c r="BZ753"/>
  <c r="CD753"/>
  <c r="CH753"/>
  <c r="BX754"/>
  <c r="CB754"/>
  <c r="CK754" s="1"/>
  <c r="CJ754"/>
  <c r="BZ755"/>
  <c r="CD755"/>
  <c r="CH755"/>
  <c r="BX756"/>
  <c r="CB756"/>
  <c r="CK756" s="1"/>
  <c r="CJ756"/>
  <c r="BZ757"/>
  <c r="CD757"/>
  <c r="CH757"/>
  <c r="BX758"/>
  <c r="CB758"/>
  <c r="CK758" s="1"/>
  <c r="CJ758"/>
  <c r="BZ759"/>
  <c r="CD759"/>
  <c r="CH759"/>
  <c r="BX760"/>
  <c r="CB760"/>
  <c r="CK760" s="1"/>
  <c r="CJ760"/>
  <c r="BZ761"/>
  <c r="CD761"/>
  <c r="CH761"/>
  <c r="BX762"/>
  <c r="CB762"/>
  <c r="CK762" s="1"/>
  <c r="CJ762"/>
  <c r="BZ763"/>
  <c r="CD763"/>
  <c r="CH763"/>
  <c r="BX764"/>
  <c r="CB764"/>
  <c r="CK764" s="1"/>
  <c r="CJ764"/>
  <c r="BZ765"/>
  <c r="CD765"/>
  <c r="CH765"/>
  <c r="BX766"/>
  <c r="CB766"/>
  <c r="CK766" s="1"/>
  <c r="CJ766"/>
  <c r="BZ767"/>
  <c r="CD767"/>
  <c r="CH767"/>
  <c r="BX768"/>
  <c r="CB768"/>
  <c r="CK768" s="1"/>
  <c r="CJ768"/>
  <c r="BZ769"/>
  <c r="CD769"/>
  <c r="CH769"/>
  <c r="BX770"/>
  <c r="CB770"/>
  <c r="CK770" s="1"/>
  <c r="CJ770"/>
  <c r="BZ771"/>
  <c r="CD771"/>
  <c r="CH771"/>
  <c r="BX772"/>
  <c r="CB772"/>
  <c r="CK772" s="1"/>
  <c r="CJ772"/>
  <c r="BZ773"/>
  <c r="CD773"/>
  <c r="CH773"/>
  <c r="BX774"/>
  <c r="CB774"/>
  <c r="CK774" s="1"/>
  <c r="CJ774"/>
  <c r="BZ775"/>
  <c r="CD775"/>
  <c r="CH775"/>
  <c r="BX776"/>
  <c r="CB776"/>
  <c r="CK776" s="1"/>
  <c r="CJ776"/>
  <c r="BZ777"/>
  <c r="CD777"/>
  <c r="CH777"/>
  <c r="BX778"/>
  <c r="CB778"/>
  <c r="CK778" s="1"/>
  <c r="CJ778"/>
  <c r="BZ779"/>
  <c r="CD779"/>
  <c r="CH779"/>
  <c r="BX780"/>
  <c r="CB780"/>
  <c r="CK780" s="1"/>
  <c r="CJ780"/>
  <c r="BZ781"/>
  <c r="CD781"/>
  <c r="CH781"/>
  <c r="BX782"/>
  <c r="CB782"/>
  <c r="CK782" s="1"/>
  <c r="CJ782"/>
  <c r="BZ783"/>
  <c r="CD783"/>
  <c r="CH783"/>
  <c r="BX784"/>
  <c r="CB784"/>
  <c r="CK784" s="1"/>
  <c r="CJ784"/>
  <c r="BZ785"/>
  <c r="CD785"/>
  <c r="CH785"/>
  <c r="BX786"/>
  <c r="CB786"/>
  <c r="CK786" s="1"/>
  <c r="CJ786"/>
  <c r="BZ787"/>
  <c r="CD787"/>
  <c r="CH787"/>
  <c r="BX788"/>
  <c r="CB788"/>
  <c r="CK788" s="1"/>
  <c r="CJ788"/>
  <c r="BZ789"/>
  <c r="CD789"/>
  <c r="CH789"/>
  <c r="BX790"/>
  <c r="CB790"/>
  <c r="CK790" s="1"/>
  <c r="CJ790"/>
  <c r="BZ791"/>
  <c r="CD791"/>
  <c r="CH791"/>
  <c r="BX792"/>
  <c r="CB792"/>
  <c r="CK792" s="1"/>
  <c r="CJ792"/>
  <c r="BZ793"/>
  <c r="CD793"/>
  <c r="CH793"/>
  <c r="BX794"/>
  <c r="CB794"/>
  <c r="CK794" s="1"/>
  <c r="CJ794"/>
  <c r="BZ795"/>
  <c r="CD795"/>
  <c r="CH795"/>
  <c r="BX796"/>
  <c r="CB796"/>
  <c r="CK796" s="1"/>
  <c r="CJ796"/>
  <c r="BZ797"/>
  <c r="CD797"/>
  <c r="CH797"/>
  <c r="BX798"/>
  <c r="CB798"/>
  <c r="CK798" s="1"/>
  <c r="CJ798"/>
  <c r="BZ799"/>
  <c r="CD799"/>
  <c r="CH799"/>
  <c r="BX800"/>
  <c r="CB800"/>
  <c r="CK800" s="1"/>
  <c r="CJ800"/>
  <c r="BZ801"/>
  <c r="CD801"/>
  <c r="CH801"/>
  <c r="BX802"/>
  <c r="CB802"/>
  <c r="CK802" s="1"/>
  <c r="CJ802"/>
  <c r="BZ803"/>
  <c r="CD803"/>
  <c r="CH803"/>
  <c r="BX804"/>
  <c r="CB804"/>
  <c r="CK804" s="1"/>
  <c r="CJ804"/>
  <c r="BZ805"/>
  <c r="CD805"/>
  <c r="CH805"/>
  <c r="BX806"/>
  <c r="CB806"/>
  <c r="CK806" s="1"/>
  <c r="CJ806"/>
  <c r="BZ807"/>
  <c r="CD807"/>
  <c r="CH807"/>
  <c r="BX808"/>
  <c r="CB808"/>
  <c r="CK808" s="1"/>
  <c r="CJ808"/>
  <c r="BZ809"/>
  <c r="CD809"/>
  <c r="CH809"/>
  <c r="BX810"/>
  <c r="CB810"/>
  <c r="CK810" s="1"/>
  <c r="CJ810"/>
  <c r="BZ811"/>
  <c r="CD811"/>
  <c r="CH811"/>
  <c r="BX812"/>
  <c r="CB812"/>
  <c r="CK812" s="1"/>
  <c r="CJ812"/>
  <c r="BZ813"/>
  <c r="CD813"/>
  <c r="CH813"/>
  <c r="BX814"/>
  <c r="CB814"/>
  <c r="CK814" s="1"/>
  <c r="CJ814"/>
  <c r="BY815"/>
  <c r="CC815"/>
  <c r="CG815"/>
  <c r="BZ816"/>
  <c r="CD816"/>
  <c r="CH816"/>
  <c r="BX817"/>
  <c r="CB817"/>
  <c r="CK817" s="1"/>
  <c r="CJ817"/>
  <c r="BZ818"/>
  <c r="CD818"/>
  <c r="CH818"/>
  <c r="BX819"/>
  <c r="CB819"/>
  <c r="CK819" s="1"/>
  <c r="CJ819"/>
  <c r="BZ820"/>
  <c r="CD820"/>
  <c r="CH820"/>
  <c r="BX821"/>
  <c r="CB821"/>
  <c r="CK821" s="1"/>
  <c r="CJ821"/>
  <c r="BZ822"/>
  <c r="CD822"/>
  <c r="CH822"/>
  <c r="BW823"/>
  <c r="CA823"/>
  <c r="CE823"/>
  <c r="CI823"/>
  <c r="BX824"/>
  <c r="CB824"/>
  <c r="CK824" s="1"/>
  <c r="CJ824"/>
  <c r="BZ825"/>
  <c r="CD825"/>
  <c r="CH825"/>
  <c r="BX826"/>
  <c r="CB826"/>
  <c r="CK826" s="1"/>
  <c r="CJ826"/>
  <c r="BZ827"/>
  <c r="CD827"/>
  <c r="CH827"/>
  <c r="BX828"/>
  <c r="CB828"/>
  <c r="CK828" s="1"/>
  <c r="CJ828"/>
  <c r="BZ829"/>
  <c r="CD829"/>
  <c r="CH829"/>
  <c r="BX830"/>
  <c r="CB830"/>
  <c r="CK830" s="1"/>
  <c r="CJ830"/>
  <c r="BY831"/>
  <c r="CC831"/>
  <c r="CG831"/>
  <c r="BZ832"/>
  <c r="CD832"/>
  <c r="CH832"/>
  <c r="BX833"/>
  <c r="CB833"/>
  <c r="CK833" s="1"/>
  <c r="CJ833"/>
  <c r="BZ834"/>
  <c r="CD834"/>
  <c r="CH834"/>
  <c r="BX835"/>
  <c r="CB835"/>
  <c r="CK835" s="1"/>
  <c r="CJ835"/>
  <c r="BZ836"/>
  <c r="CD836"/>
  <c r="CH836"/>
  <c r="BX837"/>
  <c r="CB837"/>
  <c r="CK837" s="1"/>
  <c r="CJ837"/>
  <c r="BZ838"/>
  <c r="CD838"/>
  <c r="CH838"/>
  <c r="BW839"/>
  <c r="CA839"/>
  <c r="CE839"/>
  <c r="CI839"/>
  <c r="BX840"/>
  <c r="CB840"/>
  <c r="CK840" s="1"/>
  <c r="CJ840"/>
  <c r="BZ841"/>
  <c r="CD841"/>
  <c r="CH841"/>
  <c r="BX842"/>
  <c r="CB842"/>
  <c r="CK842" s="1"/>
  <c r="CJ842"/>
  <c r="BZ843"/>
  <c r="CD843"/>
  <c r="CH843"/>
  <c r="BX844"/>
  <c r="CB844"/>
  <c r="CK844" s="1"/>
  <c r="CJ844"/>
  <c r="BZ845"/>
  <c r="CD845"/>
  <c r="CH845"/>
  <c r="BX846"/>
  <c r="CB846"/>
  <c r="CK846" s="1"/>
  <c r="CJ846"/>
  <c r="BY847"/>
  <c r="CC847"/>
  <c r="CG847"/>
  <c r="BZ848"/>
  <c r="CD848"/>
  <c r="CH848"/>
  <c r="BX849"/>
  <c r="CB849"/>
  <c r="CK849" s="1"/>
  <c r="CJ849"/>
  <c r="BZ850"/>
  <c r="CD850"/>
  <c r="CH850"/>
  <c r="BX851"/>
  <c r="CB851"/>
  <c r="CK851" s="1"/>
  <c r="CJ851"/>
  <c r="BZ852"/>
  <c r="CD852"/>
  <c r="CH852"/>
  <c r="BX853"/>
  <c r="CB853"/>
  <c r="CK853" s="1"/>
  <c r="CJ853"/>
  <c r="BZ854"/>
  <c r="CD854"/>
  <c r="CH854"/>
  <c r="BW855"/>
  <c r="CA855"/>
  <c r="CE855"/>
  <c r="CI855"/>
  <c r="BX856"/>
  <c r="CB856"/>
  <c r="CK856" s="1"/>
  <c r="CJ856"/>
  <c r="BZ857"/>
  <c r="CD857"/>
  <c r="CH857"/>
  <c r="BX858"/>
  <c r="CB858"/>
  <c r="CK858" s="1"/>
  <c r="CJ858"/>
  <c r="BZ859"/>
  <c r="CD859"/>
  <c r="CH859"/>
  <c r="BX860"/>
  <c r="CB860"/>
  <c r="CK860" s="1"/>
  <c r="CJ860"/>
  <c r="BZ861"/>
  <c r="CD861"/>
  <c r="CH861"/>
  <c r="BX862"/>
  <c r="CB862"/>
  <c r="CK862" s="1"/>
  <c r="CJ862"/>
  <c r="BY863"/>
  <c r="CC863"/>
  <c r="CG863"/>
  <c r="BZ864"/>
  <c r="CD864"/>
  <c r="CH864"/>
  <c r="BX865"/>
  <c r="CB865"/>
  <c r="CK865" s="1"/>
  <c r="CJ865"/>
  <c r="BZ866"/>
  <c r="CD866"/>
  <c r="CH866"/>
  <c r="BX867"/>
  <c r="CB867"/>
  <c r="CK867" s="1"/>
  <c r="CJ867"/>
  <c r="BZ868"/>
  <c r="CD868"/>
  <c r="CH868"/>
  <c r="BX869"/>
  <c r="CB869"/>
  <c r="CK869" s="1"/>
  <c r="CJ869"/>
  <c r="BZ870"/>
  <c r="CD870"/>
  <c r="CH870"/>
  <c r="BW871"/>
  <c r="CA871"/>
  <c r="CE871"/>
  <c r="CI871"/>
  <c r="BX872"/>
  <c r="CB872"/>
  <c r="CK872" s="1"/>
  <c r="CJ872"/>
  <c r="BZ873"/>
  <c r="CD873"/>
  <c r="CH873"/>
  <c r="BX874"/>
  <c r="CB874"/>
  <c r="CK874" s="1"/>
  <c r="CJ874"/>
  <c r="BZ875"/>
  <c r="CD875"/>
  <c r="CH875"/>
  <c r="BX876"/>
  <c r="CB876"/>
  <c r="CK876" s="1"/>
  <c r="CJ876"/>
  <c r="BZ877"/>
  <c r="CD877"/>
  <c r="CH877"/>
  <c r="BX878"/>
  <c r="CB878"/>
  <c r="CK878" s="1"/>
  <c r="CJ878"/>
  <c r="BY879"/>
  <c r="CC879"/>
  <c r="CG879"/>
  <c r="BZ880"/>
  <c r="CD880"/>
  <c r="CH880"/>
  <c r="BX881"/>
  <c r="CB881"/>
  <c r="CK881" s="1"/>
  <c r="CJ881"/>
  <c r="BZ882"/>
  <c r="CD882"/>
  <c r="CH882"/>
  <c r="BX883"/>
  <c r="CB883"/>
  <c r="CK883" s="1"/>
  <c r="CJ883"/>
  <c r="BZ884"/>
  <c r="CD884"/>
  <c r="CH884"/>
  <c r="BX885"/>
  <c r="CB885"/>
  <c r="CK885" s="1"/>
  <c r="CJ885"/>
  <c r="BZ886"/>
  <c r="CD886"/>
  <c r="CH886"/>
  <c r="BW887"/>
  <c r="CA887"/>
  <c r="CE887"/>
  <c r="CI887"/>
  <c r="BX888"/>
  <c r="CB888"/>
  <c r="CK888" s="1"/>
  <c r="CJ888"/>
  <c r="BZ889"/>
  <c r="CD889"/>
  <c r="CH889"/>
  <c r="BX890"/>
  <c r="CB890"/>
  <c r="CK890" s="1"/>
  <c r="CJ890"/>
  <c r="BZ891"/>
  <c r="CD891"/>
  <c r="CH891"/>
  <c r="BW892"/>
  <c r="CA892"/>
  <c r="CE892"/>
  <c r="CI892"/>
  <c r="BY893"/>
  <c r="CC893"/>
  <c r="CG893"/>
  <c r="BW894"/>
  <c r="CA894"/>
  <c r="CE894"/>
  <c r="CI894"/>
  <c r="BX895"/>
  <c r="CB895"/>
  <c r="CK895" s="1"/>
  <c r="CJ895"/>
  <c r="BZ896"/>
  <c r="CD896"/>
  <c r="CH896"/>
  <c r="BW897"/>
  <c r="CA897"/>
  <c r="CE897"/>
  <c r="CI897"/>
  <c r="BY898"/>
  <c r="CC898"/>
  <c r="CG898"/>
  <c r="BW899"/>
  <c r="CA899"/>
  <c r="CE899"/>
  <c r="CI899"/>
  <c r="BX900"/>
  <c r="CB900"/>
  <c r="CK900" s="1"/>
  <c r="CJ900"/>
  <c r="BZ901"/>
  <c r="CD901"/>
  <c r="CH901"/>
  <c r="BX902"/>
  <c r="CB902"/>
  <c r="CK902" s="1"/>
  <c r="CJ902"/>
  <c r="BY903"/>
  <c r="CC903"/>
  <c r="CG903"/>
  <c r="BW904"/>
  <c r="CA904"/>
  <c r="CE904"/>
  <c r="CI904"/>
  <c r="BX905"/>
  <c r="CB905"/>
  <c r="CK905" s="1"/>
  <c r="CJ905"/>
  <c r="BZ906"/>
  <c r="CD906"/>
  <c r="CH906"/>
  <c r="BX907"/>
  <c r="CB907"/>
  <c r="CK907" s="1"/>
  <c r="CJ907"/>
  <c r="BY908"/>
  <c r="CC908"/>
  <c r="CG908"/>
  <c r="BW909"/>
  <c r="CA909"/>
  <c r="CE909"/>
  <c r="CI909"/>
  <c r="BY910"/>
  <c r="CC910"/>
  <c r="CG910"/>
  <c r="BZ911"/>
  <c r="CD911"/>
  <c r="CH911"/>
  <c r="BX912"/>
  <c r="CB912"/>
  <c r="CK912" s="1"/>
  <c r="CJ912"/>
  <c r="BY913"/>
  <c r="CC913"/>
  <c r="CG913"/>
  <c r="BW914"/>
  <c r="CA914"/>
  <c r="CE914"/>
  <c r="CI914"/>
  <c r="BY915"/>
  <c r="CC915"/>
  <c r="CG915"/>
  <c r="BZ916"/>
  <c r="CD916"/>
  <c r="CH916"/>
  <c r="BX917"/>
  <c r="CB917"/>
  <c r="CK917" s="1"/>
  <c r="CJ917"/>
  <c r="BZ918"/>
  <c r="CD918"/>
  <c r="CH918"/>
  <c r="BW919"/>
  <c r="CA919"/>
  <c r="CE919"/>
  <c r="CI919"/>
  <c r="BY920"/>
  <c r="CC920"/>
  <c r="CG920"/>
  <c r="BZ921"/>
  <c r="CD921"/>
  <c r="CH921"/>
  <c r="BX922"/>
  <c r="CB922"/>
  <c r="CK922" s="1"/>
  <c r="CJ922"/>
  <c r="BZ923"/>
  <c r="CD923"/>
  <c r="CH923"/>
  <c r="BW924"/>
  <c r="CA924"/>
  <c r="CE924"/>
  <c r="CI924"/>
  <c r="BY925"/>
  <c r="CC925"/>
  <c r="CG925"/>
  <c r="CH639"/>
  <c r="CJ640"/>
  <c r="BX642"/>
  <c r="CE642"/>
  <c r="CI642"/>
  <c r="BY643"/>
  <c r="CC643"/>
  <c r="CG643"/>
  <c r="BW644"/>
  <c r="CA644"/>
  <c r="CE644"/>
  <c r="CI644"/>
  <c r="BW645"/>
  <c r="CA645"/>
  <c r="CE645"/>
  <c r="CI645"/>
  <c r="BW646"/>
  <c r="CA646"/>
  <c r="CE646"/>
  <c r="CI646"/>
  <c r="BX647"/>
  <c r="CB647"/>
  <c r="CK647" s="1"/>
  <c r="CJ647"/>
  <c r="BZ648"/>
  <c r="CD648"/>
  <c r="CH648"/>
  <c r="BZ649"/>
  <c r="CD649"/>
  <c r="CH649"/>
  <c r="BZ650"/>
  <c r="CD650"/>
  <c r="CH650"/>
  <c r="BW651"/>
  <c r="CA651"/>
  <c r="CE651"/>
  <c r="CI651"/>
  <c r="BY652"/>
  <c r="CC652"/>
  <c r="CG652"/>
  <c r="BZ653"/>
  <c r="CD653"/>
  <c r="CH653"/>
  <c r="BW654"/>
  <c r="CA654"/>
  <c r="CE654"/>
  <c r="CI654"/>
  <c r="BX655"/>
  <c r="CB655"/>
  <c r="CK655" s="1"/>
  <c r="CJ655"/>
  <c r="BZ656"/>
  <c r="CD656"/>
  <c r="CH656"/>
  <c r="BX657"/>
  <c r="CB657"/>
  <c r="CK657" s="1"/>
  <c r="CJ657"/>
  <c r="BZ658"/>
  <c r="CD658"/>
  <c r="CH658"/>
  <c r="BX659"/>
  <c r="CB659"/>
  <c r="CK659" s="1"/>
  <c r="CJ659"/>
  <c r="BZ660"/>
  <c r="CD660"/>
  <c r="CH660"/>
  <c r="BZ661"/>
  <c r="CD661"/>
  <c r="CH661"/>
  <c r="BZ662"/>
  <c r="CD662"/>
  <c r="CH662"/>
  <c r="BW663"/>
  <c r="CA663"/>
  <c r="CE663"/>
  <c r="CI663"/>
  <c r="BY664"/>
  <c r="CC664"/>
  <c r="CG664"/>
  <c r="BY665"/>
  <c r="CC665"/>
  <c r="CG665"/>
  <c r="BY666"/>
  <c r="CC666"/>
  <c r="CG666"/>
  <c r="BZ667"/>
  <c r="CD667"/>
  <c r="CH667"/>
  <c r="BX668"/>
  <c r="CB668"/>
  <c r="CK668" s="1"/>
  <c r="CJ668"/>
  <c r="BY669"/>
  <c r="CC669"/>
  <c r="CG669"/>
  <c r="BZ670"/>
  <c r="CD670"/>
  <c r="CH670"/>
  <c r="BW671"/>
  <c r="CA671"/>
  <c r="CE671"/>
  <c r="CI671"/>
  <c r="BY672"/>
  <c r="CC672"/>
  <c r="CG672"/>
  <c r="BW673"/>
  <c r="CA673"/>
  <c r="CE673"/>
  <c r="CI673"/>
  <c r="BY674"/>
  <c r="CC674"/>
  <c r="CG674"/>
  <c r="BW675"/>
  <c r="CA675"/>
  <c r="CE675"/>
  <c r="CI675"/>
  <c r="BY676"/>
  <c r="CC676"/>
  <c r="CG676"/>
  <c r="BY677"/>
  <c r="CC677"/>
  <c r="CG677"/>
  <c r="BY678"/>
  <c r="CC678"/>
  <c r="CG678"/>
  <c r="BZ679"/>
  <c r="CD679"/>
  <c r="CH679"/>
  <c r="BX680"/>
  <c r="CB680"/>
  <c r="CK680" s="1"/>
  <c r="CJ680"/>
  <c r="BX681"/>
  <c r="CB681"/>
  <c r="CK681" s="1"/>
  <c r="CJ681"/>
  <c r="BX682"/>
  <c r="CB682"/>
  <c r="CK682" s="1"/>
  <c r="CJ682"/>
  <c r="BY683"/>
  <c r="CC683"/>
  <c r="CG683"/>
  <c r="BW684"/>
  <c r="CA684"/>
  <c r="CE684"/>
  <c r="CI684"/>
  <c r="BX685"/>
  <c r="CB685"/>
  <c r="CK685" s="1"/>
  <c r="CJ685"/>
  <c r="BY686"/>
  <c r="CC686"/>
  <c r="CG686"/>
  <c r="BZ687"/>
  <c r="CD687"/>
  <c r="CH687"/>
  <c r="BX688"/>
  <c r="CB688"/>
  <c r="CK688" s="1"/>
  <c r="CJ688"/>
  <c r="BZ689"/>
  <c r="CD689"/>
  <c r="CH689"/>
  <c r="BX690"/>
  <c r="CB690"/>
  <c r="CK690" s="1"/>
  <c r="CJ690"/>
  <c r="BZ691"/>
  <c r="CD691"/>
  <c r="CH691"/>
  <c r="BX692"/>
  <c r="CB692"/>
  <c r="CK692" s="1"/>
  <c r="CJ692"/>
  <c r="BX693"/>
  <c r="CB693"/>
  <c r="CK693" s="1"/>
  <c r="CJ693"/>
  <c r="BX694"/>
  <c r="CB694"/>
  <c r="CK694" s="1"/>
  <c r="CJ694"/>
  <c r="BY695"/>
  <c r="CC695"/>
  <c r="CG695"/>
  <c r="BW696"/>
  <c r="CA696"/>
  <c r="CE696"/>
  <c r="CI696"/>
  <c r="BW697"/>
  <c r="CA697"/>
  <c r="CE697"/>
  <c r="CI697"/>
  <c r="BW698"/>
  <c r="CA698"/>
  <c r="CE698"/>
  <c r="CI698"/>
  <c r="BX699"/>
  <c r="CB699"/>
  <c r="CK699" s="1"/>
  <c r="CJ699"/>
  <c r="BZ700"/>
  <c r="CD700"/>
  <c r="CH700"/>
  <c r="BW701"/>
  <c r="CA701"/>
  <c r="CE701"/>
  <c r="CI701"/>
  <c r="BX702"/>
  <c r="CB702"/>
  <c r="CK702" s="1"/>
  <c r="CJ702"/>
  <c r="BZ703"/>
  <c r="CD703"/>
  <c r="CH703"/>
  <c r="BX704"/>
  <c r="CB704"/>
  <c r="CK704" s="1"/>
  <c r="CJ704"/>
  <c r="BX705"/>
  <c r="CB705"/>
  <c r="CK705" s="1"/>
  <c r="CJ705"/>
  <c r="BY706"/>
  <c r="CC706"/>
  <c r="CG706"/>
  <c r="BW707"/>
  <c r="CA707"/>
  <c r="CE707"/>
  <c r="CI707"/>
  <c r="BY708"/>
  <c r="CC708"/>
  <c r="CG708"/>
  <c r="BY709"/>
  <c r="CC709"/>
  <c r="CG709"/>
  <c r="BZ710"/>
  <c r="CD710"/>
  <c r="CH710"/>
  <c r="BX711"/>
  <c r="CB711"/>
  <c r="CK711" s="1"/>
  <c r="CJ711"/>
  <c r="BZ712"/>
  <c r="CD712"/>
  <c r="CH712"/>
  <c r="BX713"/>
  <c r="CB713"/>
  <c r="CK713" s="1"/>
  <c r="CJ713"/>
  <c r="BZ714"/>
  <c r="CD714"/>
  <c r="CH714"/>
  <c r="BX715"/>
  <c r="CB715"/>
  <c r="CK715" s="1"/>
  <c r="CJ715"/>
  <c r="BZ716"/>
  <c r="CD716"/>
  <c r="CH716"/>
  <c r="BW717"/>
  <c r="CA717"/>
  <c r="CE717"/>
  <c r="CI717"/>
  <c r="BX718"/>
  <c r="CB718"/>
  <c r="CK718" s="1"/>
  <c r="CJ718"/>
  <c r="BZ719"/>
  <c r="CD719"/>
  <c r="CH719"/>
  <c r="BX720"/>
  <c r="CB720"/>
  <c r="CK720" s="1"/>
  <c r="CJ720"/>
  <c r="BX721"/>
  <c r="CB721"/>
  <c r="CK721" s="1"/>
  <c r="CJ721"/>
  <c r="BY722"/>
  <c r="CC722"/>
  <c r="CG722"/>
  <c r="BW723"/>
  <c r="CA723"/>
  <c r="CE723"/>
  <c r="CI723"/>
  <c r="BY724"/>
  <c r="CC724"/>
  <c r="CG724"/>
  <c r="BY725"/>
  <c r="CC725"/>
  <c r="CG725"/>
  <c r="BZ726"/>
  <c r="CD726"/>
  <c r="CH726"/>
  <c r="BX727"/>
  <c r="CB727"/>
  <c r="CK727" s="1"/>
  <c r="CJ727"/>
  <c r="BY728"/>
  <c r="CC728"/>
  <c r="CG728"/>
  <c r="BY729"/>
  <c r="CC729"/>
  <c r="CG729"/>
  <c r="BZ730"/>
  <c r="CD730"/>
  <c r="CH730"/>
  <c r="BX731"/>
  <c r="CB731"/>
  <c r="CK731" s="1"/>
  <c r="CJ731"/>
  <c r="BY732"/>
  <c r="CC732"/>
  <c r="CG732"/>
  <c r="BY733"/>
  <c r="CC733"/>
  <c r="CG733"/>
  <c r="BW734"/>
  <c r="CA734"/>
  <c r="CE734"/>
  <c r="CI734"/>
  <c r="BY735"/>
  <c r="CC735"/>
  <c r="CG735"/>
  <c r="BW736"/>
  <c r="CA736"/>
  <c r="CE736"/>
  <c r="CI736"/>
  <c r="BY737"/>
  <c r="CC737"/>
  <c r="CG737"/>
  <c r="BW738"/>
  <c r="CA738"/>
  <c r="CE738"/>
  <c r="CI738"/>
  <c r="BY739"/>
  <c r="CC739"/>
  <c r="CG739"/>
  <c r="BW740"/>
  <c r="CA740"/>
  <c r="CE740"/>
  <c r="CI740"/>
  <c r="BY741"/>
  <c r="CC741"/>
  <c r="CG741"/>
  <c r="BZ742"/>
  <c r="CD742"/>
  <c r="CH742"/>
  <c r="BZ743"/>
  <c r="CD743"/>
  <c r="CH743"/>
  <c r="BW744"/>
  <c r="CA744"/>
  <c r="CE744"/>
  <c r="CI744"/>
  <c r="BY745"/>
  <c r="CC745"/>
  <c r="CG745"/>
  <c r="BZ746"/>
  <c r="CD746"/>
  <c r="CH746"/>
  <c r="BZ747"/>
  <c r="CD747"/>
  <c r="CH747"/>
  <c r="BW748"/>
  <c r="CA748"/>
  <c r="CE748"/>
  <c r="CI748"/>
  <c r="BY749"/>
  <c r="CC749"/>
  <c r="CG749"/>
  <c r="BZ750"/>
  <c r="CD750"/>
  <c r="CH750"/>
  <c r="BZ751"/>
  <c r="CD751"/>
  <c r="CH751"/>
  <c r="BW752"/>
  <c r="CA752"/>
  <c r="CE752"/>
  <c r="CI752"/>
  <c r="BY753"/>
  <c r="CC753"/>
  <c r="CG753"/>
  <c r="BW754"/>
  <c r="CA754"/>
  <c r="CE754"/>
  <c r="CI754"/>
  <c r="BY755"/>
  <c r="CC755"/>
  <c r="CG755"/>
  <c r="BW756"/>
  <c r="CA756"/>
  <c r="CE756"/>
  <c r="CI756"/>
  <c r="BY757"/>
  <c r="CC757"/>
  <c r="CG757"/>
  <c r="BW758"/>
  <c r="CA758"/>
  <c r="CE758"/>
  <c r="CI758"/>
  <c r="BY759"/>
  <c r="CC759"/>
  <c r="CG759"/>
  <c r="BW760"/>
  <c r="CA760"/>
  <c r="CE760"/>
  <c r="CI760"/>
  <c r="BY761"/>
  <c r="CC761"/>
  <c r="CG761"/>
  <c r="BW762"/>
  <c r="CA762"/>
  <c r="CE762"/>
  <c r="CI762"/>
  <c r="BY763"/>
  <c r="CC763"/>
  <c r="CG763"/>
  <c r="BW764"/>
  <c r="CA764"/>
  <c r="CE764"/>
  <c r="CI764"/>
  <c r="BY765"/>
  <c r="CC765"/>
  <c r="CG765"/>
  <c r="BW766"/>
  <c r="CA766"/>
  <c r="CE766"/>
  <c r="CI766"/>
  <c r="BY767"/>
  <c r="CC767"/>
  <c r="CG767"/>
  <c r="BW768"/>
  <c r="CA768"/>
  <c r="CE768"/>
  <c r="CI768"/>
  <c r="BY769"/>
  <c r="CC769"/>
  <c r="CG769"/>
  <c r="BW770"/>
  <c r="CA770"/>
  <c r="CE770"/>
  <c r="CI770"/>
  <c r="BY771"/>
  <c r="CC771"/>
  <c r="CG771"/>
  <c r="BW772"/>
  <c r="CA772"/>
  <c r="CE772"/>
  <c r="CI772"/>
  <c r="BY773"/>
  <c r="CC773"/>
  <c r="CG773"/>
  <c r="BW774"/>
  <c r="CA774"/>
  <c r="CE774"/>
  <c r="CI774"/>
  <c r="BY775"/>
  <c r="CC775"/>
  <c r="CG775"/>
  <c r="BW776"/>
  <c r="CA776"/>
  <c r="CE776"/>
  <c r="CI776"/>
  <c r="BY777"/>
  <c r="CC777"/>
  <c r="CG777"/>
  <c r="BW778"/>
  <c r="CA778"/>
  <c r="CE778"/>
  <c r="CI778"/>
  <c r="BY779"/>
  <c r="CC779"/>
  <c r="CG779"/>
  <c r="BW780"/>
  <c r="CA780"/>
  <c r="CE780"/>
  <c r="CI780"/>
  <c r="BY781"/>
  <c r="CC781"/>
  <c r="CG781"/>
  <c r="BW782"/>
  <c r="CA782"/>
  <c r="CE782"/>
  <c r="CI782"/>
  <c r="BY783"/>
  <c r="CC783"/>
  <c r="CG783"/>
  <c r="BW784"/>
  <c r="CA784"/>
  <c r="CE784"/>
  <c r="CI784"/>
  <c r="BY785"/>
  <c r="CC785"/>
  <c r="CG785"/>
  <c r="BW786"/>
  <c r="CA786"/>
  <c r="CE786"/>
  <c r="CI786"/>
  <c r="BY787"/>
  <c r="CC787"/>
  <c r="CG787"/>
  <c r="BW788"/>
  <c r="CA788"/>
  <c r="CE788"/>
  <c r="CI788"/>
  <c r="BY789"/>
  <c r="CC789"/>
  <c r="CG789"/>
  <c r="BW790"/>
  <c r="CA790"/>
  <c r="CE790"/>
  <c r="CI790"/>
  <c r="BY791"/>
  <c r="CC791"/>
  <c r="CG791"/>
  <c r="BW792"/>
  <c r="CA792"/>
  <c r="CE792"/>
  <c r="CI792"/>
  <c r="BY793"/>
  <c r="CC793"/>
  <c r="CG793"/>
  <c r="BW794"/>
  <c r="CA794"/>
  <c r="CE794"/>
  <c r="CI794"/>
  <c r="BY795"/>
  <c r="CC795"/>
  <c r="CG795"/>
  <c r="BW796"/>
  <c r="CA796"/>
  <c r="CE796"/>
  <c r="CI796"/>
  <c r="BY797"/>
  <c r="CC797"/>
  <c r="CG797"/>
  <c r="BW798"/>
  <c r="CA798"/>
  <c r="CE798"/>
  <c r="CI798"/>
  <c r="BY799"/>
  <c r="CC799"/>
  <c r="CG799"/>
  <c r="BW800"/>
  <c r="CA800"/>
  <c r="CE800"/>
  <c r="CI800"/>
  <c r="BY801"/>
  <c r="CC801"/>
  <c r="CG801"/>
  <c r="BW802"/>
  <c r="CA802"/>
  <c r="CE802"/>
  <c r="CI802"/>
  <c r="BY803"/>
  <c r="CC803"/>
  <c r="CG803"/>
  <c r="BW804"/>
  <c r="CA804"/>
  <c r="CE804"/>
  <c r="CI804"/>
  <c r="BY805"/>
  <c r="CC805"/>
  <c r="CG805"/>
  <c r="BW806"/>
  <c r="CA806"/>
  <c r="CE806"/>
  <c r="CI806"/>
  <c r="BY807"/>
  <c r="CC807"/>
  <c r="CG807"/>
  <c r="BW808"/>
  <c r="CA808"/>
  <c r="CE808"/>
  <c r="CI808"/>
  <c r="BY809"/>
  <c r="CC809"/>
  <c r="CG809"/>
  <c r="BW810"/>
  <c r="CA810"/>
  <c r="CE810"/>
  <c r="CI810"/>
  <c r="BY811"/>
  <c r="CC811"/>
  <c r="CG811"/>
  <c r="BW812"/>
  <c r="CA812"/>
  <c r="CE812"/>
  <c r="CI812"/>
  <c r="BY813"/>
  <c r="CC813"/>
  <c r="CG813"/>
  <c r="BW814"/>
  <c r="CA814"/>
  <c r="CE814"/>
  <c r="CI814"/>
  <c r="BX815"/>
  <c r="CB815"/>
  <c r="CK815" s="1"/>
  <c r="CJ815"/>
  <c r="BY816"/>
  <c r="CC816"/>
  <c r="CG816"/>
  <c r="BW817"/>
  <c r="CA817"/>
  <c r="CE817"/>
  <c r="CI817"/>
  <c r="BY818"/>
  <c r="CC818"/>
  <c r="CG818"/>
  <c r="BW819"/>
  <c r="CA819"/>
  <c r="CE819"/>
  <c r="CI819"/>
  <c r="BY820"/>
  <c r="CC820"/>
  <c r="CG820"/>
  <c r="BW821"/>
  <c r="CA821"/>
  <c r="CE821"/>
  <c r="CI821"/>
  <c r="BY822"/>
  <c r="CC822"/>
  <c r="CG822"/>
  <c r="BZ823"/>
  <c r="CD823"/>
  <c r="CH823"/>
  <c r="BW824"/>
  <c r="CA824"/>
  <c r="CE824"/>
  <c r="CI824"/>
  <c r="BY825"/>
  <c r="CC825"/>
  <c r="CG825"/>
  <c r="BW826"/>
  <c r="CA826"/>
  <c r="CE826"/>
  <c r="CI826"/>
  <c r="BY827"/>
  <c r="CC827"/>
  <c r="CG827"/>
  <c r="BW828"/>
  <c r="CA828"/>
  <c r="CE828"/>
  <c r="CI828"/>
  <c r="BY829"/>
  <c r="CC829"/>
  <c r="CG829"/>
  <c r="BW830"/>
  <c r="CA830"/>
  <c r="CE830"/>
  <c r="CI830"/>
  <c r="BX831"/>
  <c r="CB831"/>
  <c r="CK831" s="1"/>
  <c r="CJ831"/>
  <c r="BY832"/>
  <c r="CC832"/>
  <c r="CG832"/>
  <c r="BW833"/>
  <c r="CA833"/>
  <c r="CE833"/>
  <c r="CI833"/>
  <c r="BY834"/>
  <c r="CC834"/>
  <c r="CG834"/>
  <c r="BW835"/>
  <c r="CA835"/>
  <c r="CE835"/>
  <c r="CI835"/>
  <c r="BY836"/>
  <c r="CC836"/>
  <c r="CG836"/>
  <c r="BW837"/>
  <c r="CA837"/>
  <c r="CE837"/>
  <c r="CI837"/>
  <c r="BY838"/>
  <c r="CC838"/>
  <c r="CG838"/>
  <c r="BZ839"/>
  <c r="CD839"/>
  <c r="CH839"/>
  <c r="BW840"/>
  <c r="CA840"/>
  <c r="CE840"/>
  <c r="CI840"/>
  <c r="BY841"/>
  <c r="CC841"/>
  <c r="CG841"/>
  <c r="BW842"/>
  <c r="CA842"/>
  <c r="CE842"/>
  <c r="CI842"/>
  <c r="BY843"/>
  <c r="CC843"/>
  <c r="CG843"/>
  <c r="BW844"/>
  <c r="CA844"/>
  <c r="CE844"/>
  <c r="CI844"/>
  <c r="BY845"/>
  <c r="CC845"/>
  <c r="CG845"/>
  <c r="BW846"/>
  <c r="CA846"/>
  <c r="CE846"/>
  <c r="CI846"/>
  <c r="BX847"/>
  <c r="CB847"/>
  <c r="CK847" s="1"/>
  <c r="CJ847"/>
  <c r="BY848"/>
  <c r="CC848"/>
  <c r="CG848"/>
  <c r="BW849"/>
  <c r="CA849"/>
  <c r="CE849"/>
  <c r="CI849"/>
  <c r="BY850"/>
  <c r="CC850"/>
  <c r="CG850"/>
  <c r="BW851"/>
  <c r="CA851"/>
  <c r="CE851"/>
  <c r="CI851"/>
  <c r="BY852"/>
  <c r="CC852"/>
  <c r="CG852"/>
  <c r="BW853"/>
  <c r="CA853"/>
  <c r="CE853"/>
  <c r="CI853"/>
  <c r="BY854"/>
  <c r="CC854"/>
  <c r="CG854"/>
  <c r="BZ855"/>
  <c r="CD855"/>
  <c r="CH855"/>
  <c r="BW856"/>
  <c r="CA856"/>
  <c r="CE856"/>
  <c r="CI856"/>
  <c r="BY857"/>
  <c r="CC857"/>
  <c r="CG857"/>
  <c r="BW858"/>
  <c r="CA858"/>
  <c r="CE858"/>
  <c r="CI858"/>
  <c r="BY859"/>
  <c r="CC859"/>
  <c r="CG859"/>
  <c r="BW860"/>
  <c r="CA860"/>
  <c r="CE860"/>
  <c r="CI860"/>
  <c r="BY861"/>
  <c r="CC861"/>
  <c r="CG861"/>
  <c r="BW862"/>
  <c r="CA862"/>
  <c r="CE862"/>
  <c r="CI862"/>
  <c r="BX863"/>
  <c r="CB863"/>
  <c r="CK863" s="1"/>
  <c r="CJ863"/>
  <c r="BY864"/>
  <c r="CC864"/>
  <c r="CG864"/>
  <c r="BW865"/>
  <c r="CA865"/>
  <c r="CE865"/>
  <c r="CI865"/>
  <c r="BY866"/>
  <c r="CC866"/>
  <c r="CG866"/>
  <c r="BW867"/>
  <c r="CA867"/>
  <c r="CE867"/>
  <c r="CI867"/>
  <c r="BY868"/>
  <c r="CC868"/>
  <c r="CG868"/>
  <c r="BW869"/>
  <c r="CA869"/>
  <c r="CE869"/>
  <c r="CI869"/>
  <c r="BY870"/>
  <c r="CC870"/>
  <c r="CG870"/>
  <c r="BZ871"/>
  <c r="CD871"/>
  <c r="CH871"/>
  <c r="BW872"/>
  <c r="CA872"/>
  <c r="CE872"/>
  <c r="CI872"/>
  <c r="BY873"/>
  <c r="CC873"/>
  <c r="CG873"/>
  <c r="BW874"/>
  <c r="CA874"/>
  <c r="CE874"/>
  <c r="CI874"/>
  <c r="BY875"/>
  <c r="CC875"/>
  <c r="CG875"/>
  <c r="BW876"/>
  <c r="CA876"/>
  <c r="CE876"/>
  <c r="CI876"/>
  <c r="BY877"/>
  <c r="CC877"/>
  <c r="CG877"/>
  <c r="BW878"/>
  <c r="CA878"/>
  <c r="CE878"/>
  <c r="CI878"/>
  <c r="BX879"/>
  <c r="CB879"/>
  <c r="CK879" s="1"/>
  <c r="CJ879"/>
  <c r="BY880"/>
  <c r="CC880"/>
  <c r="CG880"/>
  <c r="BW881"/>
  <c r="CA881"/>
  <c r="CE881"/>
  <c r="CI881"/>
  <c r="BY882"/>
  <c r="CC882"/>
  <c r="CG882"/>
  <c r="BW883"/>
  <c r="CA883"/>
  <c r="CE883"/>
  <c r="CI883"/>
  <c r="BY884"/>
  <c r="CC884"/>
  <c r="CG884"/>
  <c r="BW885"/>
  <c r="CA885"/>
  <c r="CE885"/>
  <c r="CI885"/>
  <c r="BY886"/>
  <c r="CC886"/>
  <c r="CG886"/>
  <c r="BZ887"/>
  <c r="CD887"/>
  <c r="CH887"/>
  <c r="BW888"/>
  <c r="CA888"/>
  <c r="CE888"/>
  <c r="CI888"/>
  <c r="BY889"/>
  <c r="CC889"/>
  <c r="CG889"/>
  <c r="BW890"/>
  <c r="CA890"/>
  <c r="CE890"/>
  <c r="CI890"/>
  <c r="BY891"/>
  <c r="CC891"/>
  <c r="CG891"/>
  <c r="BZ892"/>
  <c r="CD892"/>
  <c r="CH892"/>
  <c r="BX893"/>
  <c r="CB893"/>
  <c r="CK893" s="1"/>
  <c r="CJ893"/>
  <c r="BZ894"/>
  <c r="CD894"/>
  <c r="CH894"/>
  <c r="BW895"/>
  <c r="CA895"/>
  <c r="CE895"/>
  <c r="CI895"/>
  <c r="BY896"/>
  <c r="CC896"/>
  <c r="CG896"/>
  <c r="BZ897"/>
  <c r="CD897"/>
  <c r="CH897"/>
  <c r="BX898"/>
  <c r="CB898"/>
  <c r="CK898" s="1"/>
  <c r="CJ898"/>
  <c r="BZ899"/>
  <c r="CD899"/>
  <c r="CH899"/>
  <c r="BW900"/>
  <c r="CA900"/>
  <c r="CE900"/>
  <c r="CI900"/>
  <c r="BY901"/>
  <c r="CC901"/>
  <c r="CG901"/>
  <c r="BW902"/>
  <c r="CA902"/>
  <c r="CE902"/>
  <c r="CI902"/>
  <c r="BX903"/>
  <c r="CB903"/>
  <c r="CK903" s="1"/>
  <c r="CJ903"/>
  <c r="BZ904"/>
  <c r="CD904"/>
  <c r="CH904"/>
  <c r="BW905"/>
  <c r="CA905"/>
  <c r="CE905"/>
  <c r="CI905"/>
  <c r="BY906"/>
  <c r="CC906"/>
  <c r="CG906"/>
  <c r="BW907"/>
  <c r="CA907"/>
  <c r="CE907"/>
  <c r="CI907"/>
  <c r="BX908"/>
  <c r="CB908"/>
  <c r="CK908" s="1"/>
  <c r="CJ908"/>
  <c r="BZ909"/>
  <c r="CD909"/>
  <c r="CH909"/>
  <c r="BX910"/>
  <c r="CB910"/>
  <c r="CK910" s="1"/>
  <c r="CJ910"/>
  <c r="BY911"/>
  <c r="CC911"/>
  <c r="CG911"/>
  <c r="BW912"/>
  <c r="CA912"/>
  <c r="CE912"/>
  <c r="CI912"/>
  <c r="BX913"/>
  <c r="CB913"/>
  <c r="CK913" s="1"/>
  <c r="CJ913"/>
  <c r="BZ914"/>
  <c r="CD914"/>
  <c r="CH914"/>
  <c r="BX915"/>
  <c r="CB915"/>
  <c r="CK915" s="1"/>
  <c r="CJ915"/>
  <c r="BY916"/>
  <c r="CC916"/>
  <c r="CG916"/>
  <c r="BW917"/>
  <c r="CA917"/>
  <c r="CE917"/>
  <c r="CI917"/>
  <c r="BY918"/>
  <c r="CC918"/>
  <c r="CG918"/>
  <c r="BZ919"/>
  <c r="CD919"/>
  <c r="CH919"/>
  <c r="BX920"/>
  <c r="CB920"/>
  <c r="CK920" s="1"/>
  <c r="CJ920"/>
  <c r="BY921"/>
  <c r="CC921"/>
  <c r="CG921"/>
  <c r="BW922"/>
  <c r="CA922"/>
  <c r="CE922"/>
  <c r="CI922"/>
  <c r="BY923"/>
  <c r="CC923"/>
  <c r="CG923"/>
  <c r="BZ924"/>
  <c r="CD924"/>
  <c r="CH924"/>
  <c r="BX925"/>
  <c r="CB925"/>
  <c r="CK925" s="1"/>
  <c r="CD639"/>
  <c r="CH641"/>
  <c r="CD642"/>
  <c r="CH642"/>
  <c r="BX643"/>
  <c r="CB643"/>
  <c r="CK643" s="1"/>
  <c r="CJ643"/>
  <c r="BZ644"/>
  <c r="CD644"/>
  <c r="CH644"/>
  <c r="BZ645"/>
  <c r="CD645"/>
  <c r="CH645"/>
  <c r="BZ646"/>
  <c r="CD646"/>
  <c r="CH646"/>
  <c r="BW647"/>
  <c r="CA647"/>
  <c r="CE647"/>
  <c r="CI647"/>
  <c r="BY648"/>
  <c r="CC648"/>
  <c r="CG648"/>
  <c r="BY649"/>
  <c r="CC649"/>
  <c r="CG649"/>
  <c r="BY650"/>
  <c r="CC650"/>
  <c r="CG650"/>
  <c r="BZ651"/>
  <c r="CD651"/>
  <c r="CH651"/>
  <c r="BX652"/>
  <c r="CB652"/>
  <c r="CK652" s="1"/>
  <c r="CJ652"/>
  <c r="BY653"/>
  <c r="CC653"/>
  <c r="CG653"/>
  <c r="BZ654"/>
  <c r="CD654"/>
  <c r="CH654"/>
  <c r="BW655"/>
  <c r="CA655"/>
  <c r="CE655"/>
  <c r="CI655"/>
  <c r="BY656"/>
  <c r="CC656"/>
  <c r="CG656"/>
  <c r="BW657"/>
  <c r="CA657"/>
  <c r="CE657"/>
  <c r="CI657"/>
  <c r="BY658"/>
  <c r="CC658"/>
  <c r="CG658"/>
  <c r="BW659"/>
  <c r="CA659"/>
  <c r="CE659"/>
  <c r="CI659"/>
  <c r="BY660"/>
  <c r="CC660"/>
  <c r="CG660"/>
  <c r="BY661"/>
  <c r="CC661"/>
  <c r="CG661"/>
  <c r="BY662"/>
  <c r="CC662"/>
  <c r="CG662"/>
  <c r="BZ663"/>
  <c r="CD663"/>
  <c r="CH663"/>
  <c r="BX664"/>
  <c r="CB664"/>
  <c r="CK664" s="1"/>
  <c r="CJ664"/>
  <c r="BX665"/>
  <c r="CB665"/>
  <c r="CK665" s="1"/>
  <c r="CJ665"/>
  <c r="BX666"/>
  <c r="CB666"/>
  <c r="CK666" s="1"/>
  <c r="CJ666"/>
  <c r="BY667"/>
  <c r="CC667"/>
  <c r="CG667"/>
  <c r="BW668"/>
  <c r="CA668"/>
  <c r="CE668"/>
  <c r="CI668"/>
  <c r="BX669"/>
  <c r="CB669"/>
  <c r="CK669" s="1"/>
  <c r="CJ669"/>
  <c r="BY670"/>
  <c r="CC670"/>
  <c r="CG670"/>
  <c r="BZ671"/>
  <c r="CD671"/>
  <c r="CH671"/>
  <c r="BX672"/>
  <c r="CB672"/>
  <c r="CK672" s="1"/>
  <c r="CJ672"/>
  <c r="BZ673"/>
  <c r="CD673"/>
  <c r="CH673"/>
  <c r="BX674"/>
  <c r="CB674"/>
  <c r="CK674" s="1"/>
  <c r="CJ674"/>
  <c r="BZ675"/>
  <c r="CD675"/>
  <c r="CH675"/>
  <c r="BX676"/>
  <c r="CB676"/>
  <c r="CK676" s="1"/>
  <c r="CJ676"/>
  <c r="BX677"/>
  <c r="CB677"/>
  <c r="CK677" s="1"/>
  <c r="CJ677"/>
  <c r="BX678"/>
  <c r="CB678"/>
  <c r="CK678" s="1"/>
  <c r="CJ678"/>
  <c r="BY679"/>
  <c r="CC679"/>
  <c r="CG679"/>
  <c r="BW680"/>
  <c r="CA680"/>
  <c r="CE680"/>
  <c r="CI680"/>
  <c r="BW681"/>
  <c r="CA681"/>
  <c r="CE681"/>
  <c r="CI681"/>
  <c r="BW682"/>
  <c r="CA682"/>
  <c r="CE682"/>
  <c r="CI682"/>
  <c r="BX683"/>
  <c r="CB683"/>
  <c r="CK683" s="1"/>
  <c r="CJ683"/>
  <c r="BZ684"/>
  <c r="CD684"/>
  <c r="CH684"/>
  <c r="BW685"/>
  <c r="CA685"/>
  <c r="CE685"/>
  <c r="CI685"/>
  <c r="BX686"/>
  <c r="CB686"/>
  <c r="CK686" s="1"/>
  <c r="CJ686"/>
  <c r="BY687"/>
  <c r="CC687"/>
  <c r="CG687"/>
  <c r="BW688"/>
  <c r="CA688"/>
  <c r="CE688"/>
  <c r="CI688"/>
  <c r="BY689"/>
  <c r="CC689"/>
  <c r="CG689"/>
  <c r="BW690"/>
  <c r="CA690"/>
  <c r="CE690"/>
  <c r="CI690"/>
  <c r="BY691"/>
  <c r="CC691"/>
  <c r="CG691"/>
  <c r="BW692"/>
  <c r="CA692"/>
  <c r="CE692"/>
  <c r="CI692"/>
  <c r="BW693"/>
  <c r="CA693"/>
  <c r="CE693"/>
  <c r="CI693"/>
  <c r="BW694"/>
  <c r="CA694"/>
  <c r="CE694"/>
  <c r="CI694"/>
  <c r="BX695"/>
  <c r="CB695"/>
  <c r="CK695" s="1"/>
  <c r="CJ695"/>
  <c r="BZ696"/>
  <c r="CD696"/>
  <c r="CH696"/>
  <c r="BZ697"/>
  <c r="CD697"/>
  <c r="CH697"/>
  <c r="BZ698"/>
  <c r="CD698"/>
  <c r="CH698"/>
  <c r="BW699"/>
  <c r="CA699"/>
  <c r="CE699"/>
  <c r="CI699"/>
  <c r="BY700"/>
  <c r="CC700"/>
  <c r="CG700"/>
  <c r="BZ701"/>
  <c r="CD701"/>
  <c r="CH701"/>
  <c r="BW702"/>
  <c r="CA702"/>
  <c r="CE702"/>
  <c r="CI702"/>
  <c r="BY703"/>
  <c r="CC703"/>
  <c r="CG703"/>
  <c r="BW704"/>
  <c r="CA704"/>
  <c r="CE704"/>
  <c r="CI704"/>
  <c r="BW705"/>
  <c r="CA705"/>
  <c r="CE705"/>
  <c r="CI705"/>
  <c r="BX706"/>
  <c r="CB706"/>
  <c r="CK706" s="1"/>
  <c r="CJ706"/>
  <c r="BZ707"/>
  <c r="CD707"/>
  <c r="CH707"/>
  <c r="BX708"/>
  <c r="CB708"/>
  <c r="CK708" s="1"/>
  <c r="CJ708"/>
  <c r="BX709"/>
  <c r="CB709"/>
  <c r="CK709" s="1"/>
  <c r="CJ709"/>
  <c r="BY710"/>
  <c r="CC710"/>
  <c r="CG710"/>
  <c r="BW711"/>
  <c r="CA711"/>
  <c r="CE711"/>
  <c r="CI711"/>
  <c r="BY712"/>
  <c r="CC712"/>
  <c r="CG712"/>
  <c r="BW713"/>
  <c r="CA713"/>
  <c r="CE713"/>
  <c r="CI713"/>
  <c r="BY714"/>
  <c r="CC714"/>
  <c r="CG714"/>
  <c r="BW715"/>
  <c r="CA715"/>
  <c r="CE715"/>
  <c r="CI715"/>
  <c r="BY716"/>
  <c r="CC716"/>
  <c r="CG716"/>
  <c r="BZ717"/>
  <c r="CD717"/>
  <c r="CH717"/>
  <c r="BW718"/>
  <c r="CA718"/>
  <c r="CE718"/>
  <c r="CI718"/>
  <c r="BY719"/>
  <c r="CC719"/>
  <c r="CG719"/>
  <c r="BW720"/>
  <c r="CA720"/>
  <c r="CE720"/>
  <c r="CI720"/>
  <c r="BW721"/>
  <c r="CA721"/>
  <c r="CE721"/>
  <c r="CI721"/>
  <c r="BX722"/>
  <c r="CB722"/>
  <c r="CK722" s="1"/>
  <c r="CJ722"/>
  <c r="BZ723"/>
  <c r="CD723"/>
  <c r="CH723"/>
  <c r="BX724"/>
  <c r="CB724"/>
  <c r="CK724" s="1"/>
  <c r="CJ724"/>
  <c r="BX725"/>
  <c r="CB725"/>
  <c r="CK725" s="1"/>
  <c r="CJ725"/>
  <c r="BY726"/>
  <c r="CC726"/>
  <c r="CG726"/>
  <c r="BW727"/>
  <c r="CA727"/>
  <c r="CE727"/>
  <c r="CI727"/>
  <c r="BX728"/>
  <c r="CB728"/>
  <c r="CK728" s="1"/>
  <c r="CJ728"/>
  <c r="BX729"/>
  <c r="CB729"/>
  <c r="CK729" s="1"/>
  <c r="CJ729"/>
  <c r="BY730"/>
  <c r="CC730"/>
  <c r="CG730"/>
  <c r="BW731"/>
  <c r="CA731"/>
  <c r="CE731"/>
  <c r="CI731"/>
  <c r="BX732"/>
  <c r="CB732"/>
  <c r="CK732" s="1"/>
  <c r="CJ732"/>
  <c r="BX733"/>
  <c r="CB733"/>
  <c r="CK733" s="1"/>
  <c r="CJ733"/>
  <c r="BZ734"/>
  <c r="CD734"/>
  <c r="CH734"/>
  <c r="BX735"/>
  <c r="CB735"/>
  <c r="CK735" s="1"/>
  <c r="CJ735"/>
  <c r="BZ736"/>
  <c r="CD736"/>
  <c r="CH736"/>
  <c r="BX737"/>
  <c r="CB737"/>
  <c r="CK737" s="1"/>
  <c r="CJ737"/>
  <c r="BZ738"/>
  <c r="CD738"/>
  <c r="CH738"/>
  <c r="BX739"/>
  <c r="CB739"/>
  <c r="CK739" s="1"/>
  <c r="CJ739"/>
  <c r="BZ740"/>
  <c r="CD740"/>
  <c r="CH740"/>
  <c r="BX741"/>
  <c r="CB741"/>
  <c r="CK741" s="1"/>
  <c r="CJ741"/>
  <c r="BY742"/>
  <c r="CC742"/>
  <c r="CG742"/>
  <c r="BY743"/>
  <c r="CC743"/>
  <c r="CG743"/>
  <c r="BZ744"/>
  <c r="CD744"/>
  <c r="CH744"/>
  <c r="BX745"/>
  <c r="CB745"/>
  <c r="CK745" s="1"/>
  <c r="CJ745"/>
  <c r="BY746"/>
  <c r="CC746"/>
  <c r="CG746"/>
  <c r="BY747"/>
  <c r="CC747"/>
  <c r="CG747"/>
  <c r="BZ748"/>
  <c r="CD748"/>
  <c r="CH748"/>
  <c r="BX749"/>
  <c r="CB749"/>
  <c r="CK749" s="1"/>
  <c r="CJ749"/>
  <c r="BY750"/>
  <c r="CC750"/>
  <c r="CG750"/>
  <c r="BY751"/>
  <c r="CC751"/>
  <c r="CG751"/>
  <c r="BZ752"/>
  <c r="CD752"/>
  <c r="CH752"/>
  <c r="BX753"/>
  <c r="CB753"/>
  <c r="CK753" s="1"/>
  <c r="CJ753"/>
  <c r="BZ754"/>
  <c r="CD754"/>
  <c r="CH754"/>
  <c r="BX755"/>
  <c r="CB755"/>
  <c r="CK755" s="1"/>
  <c r="CJ755"/>
  <c r="BZ756"/>
  <c r="CD756"/>
  <c r="CH756"/>
  <c r="BX757"/>
  <c r="CB757"/>
  <c r="CK757" s="1"/>
  <c r="CJ757"/>
  <c r="BZ758"/>
  <c r="CD758"/>
  <c r="CH758"/>
  <c r="BX759"/>
  <c r="CB759"/>
  <c r="CK759" s="1"/>
  <c r="CJ759"/>
  <c r="BZ760"/>
  <c r="CD760"/>
  <c r="CH760"/>
  <c r="BX761"/>
  <c r="CB761"/>
  <c r="CK761" s="1"/>
  <c r="CJ761"/>
  <c r="BZ762"/>
  <c r="CD762"/>
  <c r="CH762"/>
  <c r="BX763"/>
  <c r="CB763"/>
  <c r="CK763" s="1"/>
  <c r="CJ763"/>
  <c r="BZ764"/>
  <c r="CD764"/>
  <c r="CH764"/>
  <c r="BX765"/>
  <c r="CB765"/>
  <c r="CK765" s="1"/>
  <c r="CJ765"/>
  <c r="BZ766"/>
  <c r="CD766"/>
  <c r="CH766"/>
  <c r="BX767"/>
  <c r="CB767"/>
  <c r="CK767" s="1"/>
  <c r="CJ767"/>
  <c r="BZ768"/>
  <c r="CD768"/>
  <c r="CH768"/>
  <c r="BX769"/>
  <c r="CB769"/>
  <c r="CK769" s="1"/>
  <c r="CJ769"/>
  <c r="BZ770"/>
  <c r="CD770"/>
  <c r="CH770"/>
  <c r="BX771"/>
  <c r="CB771"/>
  <c r="CK771" s="1"/>
  <c r="CJ771"/>
  <c r="BZ772"/>
  <c r="CD772"/>
  <c r="CH772"/>
  <c r="BX773"/>
  <c r="CB773"/>
  <c r="CK773" s="1"/>
  <c r="CJ773"/>
  <c r="BZ774"/>
  <c r="CD774"/>
  <c r="CH774"/>
  <c r="BX775"/>
  <c r="CB775"/>
  <c r="CK775" s="1"/>
  <c r="CJ775"/>
  <c r="BZ776"/>
  <c r="CD776"/>
  <c r="CH776"/>
  <c r="BX777"/>
  <c r="CB777"/>
  <c r="CK777" s="1"/>
  <c r="CJ777"/>
  <c r="BZ778"/>
  <c r="CD778"/>
  <c r="CH778"/>
  <c r="BX779"/>
  <c r="CB779"/>
  <c r="CK779" s="1"/>
  <c r="CJ779"/>
  <c r="BZ780"/>
  <c r="CD780"/>
  <c r="CH780"/>
  <c r="BX781"/>
  <c r="CB781"/>
  <c r="CK781" s="1"/>
  <c r="CJ781"/>
  <c r="BZ782"/>
  <c r="CD782"/>
  <c r="CH782"/>
  <c r="BX783"/>
  <c r="CB783"/>
  <c r="CK783" s="1"/>
  <c r="CJ783"/>
  <c r="BZ784"/>
  <c r="CD784"/>
  <c r="CH784"/>
  <c r="BX785"/>
  <c r="CB785"/>
  <c r="CK785" s="1"/>
  <c r="CJ785"/>
  <c r="BZ786"/>
  <c r="CD786"/>
  <c r="CH786"/>
  <c r="BX787"/>
  <c r="CB787"/>
  <c r="CK787" s="1"/>
  <c r="CJ787"/>
  <c r="BZ788"/>
  <c r="CD788"/>
  <c r="CH788"/>
  <c r="BX789"/>
  <c r="CB789"/>
  <c r="CK789" s="1"/>
  <c r="CJ789"/>
  <c r="BZ790"/>
  <c r="CD790"/>
  <c r="CH790"/>
  <c r="BX791"/>
  <c r="CB791"/>
  <c r="CK791" s="1"/>
  <c r="CJ791"/>
  <c r="BZ792"/>
  <c r="CD792"/>
  <c r="CH792"/>
  <c r="BX793"/>
  <c r="CB793"/>
  <c r="CK793" s="1"/>
  <c r="CJ793"/>
  <c r="BZ794"/>
  <c r="CD794"/>
  <c r="CH794"/>
  <c r="BX795"/>
  <c r="CB795"/>
  <c r="CK795" s="1"/>
  <c r="CJ795"/>
  <c r="BZ796"/>
  <c r="CD796"/>
  <c r="CH796"/>
  <c r="BX797"/>
  <c r="CB797"/>
  <c r="CK797" s="1"/>
  <c r="CJ797"/>
  <c r="BZ798"/>
  <c r="CD798"/>
  <c r="CH798"/>
  <c r="BX799"/>
  <c r="CB799"/>
  <c r="CK799" s="1"/>
  <c r="CJ799"/>
  <c r="BZ800"/>
  <c r="CD800"/>
  <c r="CH800"/>
  <c r="BX801"/>
  <c r="CB801"/>
  <c r="CK801" s="1"/>
  <c r="CJ801"/>
  <c r="BZ802"/>
  <c r="CD802"/>
  <c r="CH802"/>
  <c r="BX803"/>
  <c r="CB803"/>
  <c r="CK803" s="1"/>
  <c r="CJ803"/>
  <c r="BZ804"/>
  <c r="CD804"/>
  <c r="CH804"/>
  <c r="BX805"/>
  <c r="CB805"/>
  <c r="CK805" s="1"/>
  <c r="CJ805"/>
  <c r="BZ806"/>
  <c r="CD806"/>
  <c r="CH806"/>
  <c r="BX807"/>
  <c r="CB807"/>
  <c r="CK807" s="1"/>
  <c r="CJ807"/>
  <c r="BZ808"/>
  <c r="CD808"/>
  <c r="CH808"/>
  <c r="BX809"/>
  <c r="CB809"/>
  <c r="CK809" s="1"/>
  <c r="CJ809"/>
  <c r="BZ810"/>
  <c r="CD810"/>
  <c r="CH810"/>
  <c r="BX811"/>
  <c r="CB811"/>
  <c r="CK811" s="1"/>
  <c r="CJ811"/>
  <c r="BZ812"/>
  <c r="CD812"/>
  <c r="CH812"/>
  <c r="BX813"/>
  <c r="CB813"/>
  <c r="CK813" s="1"/>
  <c r="CJ813"/>
  <c r="BZ814"/>
  <c r="CD814"/>
  <c r="CH814"/>
  <c r="BW815"/>
  <c r="CA815"/>
  <c r="CE815"/>
  <c r="CI815"/>
  <c r="BX816"/>
  <c r="CB816"/>
  <c r="CK816" s="1"/>
  <c r="CJ816"/>
  <c r="BZ817"/>
  <c r="CD817"/>
  <c r="CH817"/>
  <c r="BX818"/>
  <c r="CB818"/>
  <c r="CK818" s="1"/>
  <c r="CJ818"/>
  <c r="BZ819"/>
  <c r="CD819"/>
  <c r="CH819"/>
  <c r="BX820"/>
  <c r="CB820"/>
  <c r="CK820" s="1"/>
  <c r="CJ820"/>
  <c r="BZ821"/>
  <c r="CD821"/>
  <c r="CH821"/>
  <c r="BX822"/>
  <c r="CB822"/>
  <c r="CK822" s="1"/>
  <c r="CJ822"/>
  <c r="BY823"/>
  <c r="CC823"/>
  <c r="CG823"/>
  <c r="BZ824"/>
  <c r="CD824"/>
  <c r="CH824"/>
  <c r="BX825"/>
  <c r="CB825"/>
  <c r="CK825" s="1"/>
  <c r="CJ825"/>
  <c r="BZ826"/>
  <c r="CD826"/>
  <c r="CH826"/>
  <c r="BX827"/>
  <c r="CB827"/>
  <c r="CK827" s="1"/>
  <c r="CJ827"/>
  <c r="BZ828"/>
  <c r="CD828"/>
  <c r="CH828"/>
  <c r="BX829"/>
  <c r="CB829"/>
  <c r="CK829" s="1"/>
  <c r="CJ829"/>
  <c r="BZ830"/>
  <c r="CD830"/>
  <c r="CH830"/>
  <c r="BW831"/>
  <c r="CA831"/>
  <c r="CE831"/>
  <c r="CI831"/>
  <c r="BX832"/>
  <c r="CB832"/>
  <c r="CK832" s="1"/>
  <c r="CJ832"/>
  <c r="BZ833"/>
  <c r="CD833"/>
  <c r="CH833"/>
  <c r="BX834"/>
  <c r="CB834"/>
  <c r="CK834" s="1"/>
  <c r="CJ834"/>
  <c r="BZ835"/>
  <c r="CD835"/>
  <c r="CH835"/>
  <c r="BX836"/>
  <c r="CB836"/>
  <c r="CK836" s="1"/>
  <c r="CJ836"/>
  <c r="BZ837"/>
  <c r="CD837"/>
  <c r="CH837"/>
  <c r="BX838"/>
  <c r="CB838"/>
  <c r="CK838" s="1"/>
  <c r="CJ838"/>
  <c r="BY839"/>
  <c r="CC839"/>
  <c r="CG839"/>
  <c r="BZ840"/>
  <c r="CD840"/>
  <c r="CH840"/>
  <c r="BX841"/>
  <c r="CB841"/>
  <c r="CK841" s="1"/>
  <c r="CJ841"/>
  <c r="BZ842"/>
  <c r="CD842"/>
  <c r="CH842"/>
  <c r="BX843"/>
  <c r="CB843"/>
  <c r="CK843" s="1"/>
  <c r="CJ843"/>
  <c r="BZ844"/>
  <c r="CD844"/>
  <c r="CH844"/>
  <c r="BX845"/>
  <c r="CB845"/>
  <c r="CK845" s="1"/>
  <c r="CJ845"/>
  <c r="BZ846"/>
  <c r="CD846"/>
  <c r="CH846"/>
  <c r="BW847"/>
  <c r="CA847"/>
  <c r="CE847"/>
  <c r="CI847"/>
  <c r="BX848"/>
  <c r="CB848"/>
  <c r="CK848" s="1"/>
  <c r="CJ848"/>
  <c r="BZ849"/>
  <c r="CD849"/>
  <c r="CH849"/>
  <c r="BX850"/>
  <c r="CB850"/>
  <c r="CK850" s="1"/>
  <c r="CJ850"/>
  <c r="BZ851"/>
  <c r="CD851"/>
  <c r="CH851"/>
  <c r="BX852"/>
  <c r="CB852"/>
  <c r="CK852" s="1"/>
  <c r="CJ852"/>
  <c r="BZ853"/>
  <c r="CD853"/>
  <c r="CH853"/>
  <c r="BX854"/>
  <c r="CB854"/>
  <c r="CK854" s="1"/>
  <c r="CJ854"/>
  <c r="BY855"/>
  <c r="CC855"/>
  <c r="CG855"/>
  <c r="BZ856"/>
  <c r="CD856"/>
  <c r="CH856"/>
  <c r="BX857"/>
  <c r="CB857"/>
  <c r="CK857" s="1"/>
  <c r="CJ857"/>
  <c r="BZ858"/>
  <c r="CD858"/>
  <c r="CH858"/>
  <c r="BX859"/>
  <c r="CB859"/>
  <c r="CK859" s="1"/>
  <c r="CJ859"/>
  <c r="BZ860"/>
  <c r="CD860"/>
  <c r="CH860"/>
  <c r="BX861"/>
  <c r="CB861"/>
  <c r="CK861" s="1"/>
  <c r="CJ861"/>
  <c r="BZ862"/>
  <c r="CD862"/>
  <c r="CH862"/>
  <c r="BW863"/>
  <c r="CA863"/>
  <c r="CE863"/>
  <c r="CI863"/>
  <c r="BX864"/>
  <c r="CB864"/>
  <c r="CK864" s="1"/>
  <c r="CJ864"/>
  <c r="BZ865"/>
  <c r="CD865"/>
  <c r="CH865"/>
  <c r="BX866"/>
  <c r="CB866"/>
  <c r="CK866" s="1"/>
  <c r="CJ866"/>
  <c r="BZ867"/>
  <c r="CD867"/>
  <c r="CH867"/>
  <c r="BX868"/>
  <c r="CB868"/>
  <c r="CK868" s="1"/>
  <c r="CJ868"/>
  <c r="BZ869"/>
  <c r="CD869"/>
  <c r="CH869"/>
  <c r="BX870"/>
  <c r="CB870"/>
  <c r="CK870" s="1"/>
  <c r="CJ870"/>
  <c r="BY871"/>
  <c r="CC871"/>
  <c r="CG871"/>
  <c r="BZ872"/>
  <c r="CD872"/>
  <c r="CH872"/>
  <c r="BX873"/>
  <c r="CB873"/>
  <c r="CK873" s="1"/>
  <c r="CJ873"/>
  <c r="BZ874"/>
  <c r="CD874"/>
  <c r="CH874"/>
  <c r="BX875"/>
  <c r="CB875"/>
  <c r="CK875" s="1"/>
  <c r="CJ875"/>
  <c r="BZ876"/>
  <c r="CD876"/>
  <c r="CH876"/>
  <c r="BX877"/>
  <c r="CB877"/>
  <c r="CK877" s="1"/>
  <c r="CJ877"/>
  <c r="BZ878"/>
  <c r="CD878"/>
  <c r="CH878"/>
  <c r="BW879"/>
  <c r="CA879"/>
  <c r="CE879"/>
  <c r="CI879"/>
  <c r="BX880"/>
  <c r="CB880"/>
  <c r="CK880" s="1"/>
  <c r="CJ880"/>
  <c r="BZ881"/>
  <c r="CD881"/>
  <c r="CH881"/>
  <c r="BX882"/>
  <c r="CB882"/>
  <c r="CK882" s="1"/>
  <c r="CJ882"/>
  <c r="BZ883"/>
  <c r="CD883"/>
  <c r="CH883"/>
  <c r="BX884"/>
  <c r="CB884"/>
  <c r="CK884" s="1"/>
  <c r="CJ884"/>
  <c r="BZ885"/>
  <c r="CD885"/>
  <c r="CH885"/>
  <c r="BX886"/>
  <c r="CB886"/>
  <c r="CK886" s="1"/>
  <c r="CJ886"/>
  <c r="BY887"/>
  <c r="CC887"/>
  <c r="CG887"/>
  <c r="BZ888"/>
  <c r="CD888"/>
  <c r="CH888"/>
  <c r="BX889"/>
  <c r="CB889"/>
  <c r="CK889" s="1"/>
  <c r="CJ889"/>
  <c r="BZ890"/>
  <c r="CD890"/>
  <c r="CH890"/>
  <c r="BX891"/>
  <c r="CB891"/>
  <c r="CK891" s="1"/>
  <c r="CJ891"/>
  <c r="BY892"/>
  <c r="CC892"/>
  <c r="CG892"/>
  <c r="BW893"/>
  <c r="CA893"/>
  <c r="CE893"/>
  <c r="CI893"/>
  <c r="BY894"/>
  <c r="CC894"/>
  <c r="CG894"/>
  <c r="BZ895"/>
  <c r="CD895"/>
  <c r="CH895"/>
  <c r="BX896"/>
  <c r="CB896"/>
  <c r="CK896" s="1"/>
  <c r="CJ896"/>
  <c r="BY897"/>
  <c r="CC897"/>
  <c r="CG897"/>
  <c r="BW898"/>
  <c r="CA898"/>
  <c r="CE898"/>
  <c r="CI898"/>
  <c r="BY899"/>
  <c r="CC899"/>
  <c r="CG899"/>
  <c r="BZ900"/>
  <c r="CD900"/>
  <c r="CH900"/>
  <c r="BX901"/>
  <c r="CB901"/>
  <c r="CK901" s="1"/>
  <c r="CJ901"/>
  <c r="BZ902"/>
  <c r="CD902"/>
  <c r="CH902"/>
  <c r="BW903"/>
  <c r="CA903"/>
  <c r="CE903"/>
  <c r="CI903"/>
  <c r="BY904"/>
  <c r="CC904"/>
  <c r="CG904"/>
  <c r="BZ905"/>
  <c r="CD905"/>
  <c r="CH905"/>
  <c r="BX906"/>
  <c r="CB906"/>
  <c r="CK906" s="1"/>
  <c r="CJ906"/>
  <c r="BZ907"/>
  <c r="CD907"/>
  <c r="CH907"/>
  <c r="BW908"/>
  <c r="CA908"/>
  <c r="CE908"/>
  <c r="CI908"/>
  <c r="BY909"/>
  <c r="CC909"/>
  <c r="CG909"/>
  <c r="BW910"/>
  <c r="CA910"/>
  <c r="CE910"/>
  <c r="CI910"/>
  <c r="BX911"/>
  <c r="CB911"/>
  <c r="CK911" s="1"/>
  <c r="CJ911"/>
  <c r="BZ912"/>
  <c r="CD912"/>
  <c r="CH912"/>
  <c r="BW913"/>
  <c r="CA913"/>
  <c r="CE913"/>
  <c r="CI913"/>
  <c r="BY914"/>
  <c r="CC914"/>
  <c r="CG914"/>
  <c r="BW915"/>
  <c r="CA915"/>
  <c r="CE915"/>
  <c r="CI915"/>
  <c r="BX916"/>
  <c r="CB916"/>
  <c r="CK916" s="1"/>
  <c r="CJ916"/>
  <c r="BZ917"/>
  <c r="CD917"/>
  <c r="CH917"/>
  <c r="BX918"/>
  <c r="CB918"/>
  <c r="CK918" s="1"/>
  <c r="CJ918"/>
  <c r="BY919"/>
  <c r="CC919"/>
  <c r="CG919"/>
  <c r="BW920"/>
  <c r="CA920"/>
  <c r="CE920"/>
  <c r="CI920"/>
  <c r="BX921"/>
  <c r="CB921"/>
  <c r="CK921" s="1"/>
  <c r="CJ921"/>
  <c r="BZ922"/>
  <c r="CD922"/>
  <c r="CH922"/>
  <c r="BX923"/>
  <c r="CB923"/>
  <c r="CK923" s="1"/>
  <c r="CJ923"/>
  <c r="BY924"/>
  <c r="CC924"/>
  <c r="CG924"/>
  <c r="BW925"/>
  <c r="CA925"/>
  <c r="CE925"/>
  <c r="BZ925"/>
  <c r="CJ925"/>
  <c r="BZ926"/>
  <c r="CD926"/>
  <c r="CH926"/>
  <c r="BW927"/>
  <c r="CA927"/>
  <c r="CE927"/>
  <c r="CI927"/>
  <c r="BY928"/>
  <c r="CC928"/>
  <c r="CG928"/>
  <c r="BZ929"/>
  <c r="CD929"/>
  <c r="CH929"/>
  <c r="BX930"/>
  <c r="CB930"/>
  <c r="CK930" s="1"/>
  <c r="CJ930"/>
  <c r="BZ931"/>
  <c r="CD931"/>
  <c r="CH931"/>
  <c r="BW932"/>
  <c r="CA932"/>
  <c r="CE932"/>
  <c r="CI932"/>
  <c r="BY933"/>
  <c r="CC933"/>
  <c r="CG933"/>
  <c r="BW934"/>
  <c r="CA934"/>
  <c r="CE934"/>
  <c r="CI934"/>
  <c r="BX935"/>
  <c r="CB935"/>
  <c r="CK935" s="1"/>
  <c r="CJ935"/>
  <c r="BZ936"/>
  <c r="CD936"/>
  <c r="CH936"/>
  <c r="BW937"/>
  <c r="CA937"/>
  <c r="CE937"/>
  <c r="CI937"/>
  <c r="BY938"/>
  <c r="CC938"/>
  <c r="CG938"/>
  <c r="BW939"/>
  <c r="CA939"/>
  <c r="CE939"/>
  <c r="CI939"/>
  <c r="BX940"/>
  <c r="CB940"/>
  <c r="CK940" s="1"/>
  <c r="CJ940"/>
  <c r="BZ941"/>
  <c r="CD941"/>
  <c r="CH941"/>
  <c r="BX942"/>
  <c r="CB942"/>
  <c r="CK942" s="1"/>
  <c r="CJ942"/>
  <c r="BY943"/>
  <c r="CC943"/>
  <c r="CG943"/>
  <c r="BW944"/>
  <c r="CA944"/>
  <c r="CE944"/>
  <c r="CI944"/>
  <c r="BX945"/>
  <c r="CB945"/>
  <c r="CK945" s="1"/>
  <c r="CJ945"/>
  <c r="BZ946"/>
  <c r="CD946"/>
  <c r="CH946"/>
  <c r="BX947"/>
  <c r="CB947"/>
  <c r="CK947" s="1"/>
  <c r="CJ947"/>
  <c r="BY948"/>
  <c r="CC948"/>
  <c r="CG948"/>
  <c r="BW949"/>
  <c r="CA949"/>
  <c r="CE949"/>
  <c r="CI949"/>
  <c r="BY950"/>
  <c r="CC950"/>
  <c r="CG950"/>
  <c r="BZ951"/>
  <c r="CD951"/>
  <c r="CH951"/>
  <c r="BX952"/>
  <c r="CB952"/>
  <c r="CK952" s="1"/>
  <c r="CJ952"/>
  <c r="BZ953"/>
  <c r="CD953"/>
  <c r="CH953"/>
  <c r="BX954"/>
  <c r="CB954"/>
  <c r="CK954" s="1"/>
  <c r="CJ954"/>
  <c r="BZ955"/>
  <c r="CD955"/>
  <c r="CH955"/>
  <c r="BX956"/>
  <c r="CB956"/>
  <c r="CK956" s="1"/>
  <c r="CJ956"/>
  <c r="BZ957"/>
  <c r="CD957"/>
  <c r="CH957"/>
  <c r="BX958"/>
  <c r="CB958"/>
  <c r="CK958" s="1"/>
  <c r="CJ958"/>
  <c r="CJ924"/>
  <c r="CI925"/>
  <c r="BY926"/>
  <c r="CC926"/>
  <c r="CG926"/>
  <c r="BZ927"/>
  <c r="CD927"/>
  <c r="CH927"/>
  <c r="BX928"/>
  <c r="CB928"/>
  <c r="CK928" s="1"/>
  <c r="CJ928"/>
  <c r="BY929"/>
  <c r="CC929"/>
  <c r="CG929"/>
  <c r="BW930"/>
  <c r="CA930"/>
  <c r="CE930"/>
  <c r="CI930"/>
  <c r="BY931"/>
  <c r="CC931"/>
  <c r="CG931"/>
  <c r="BZ932"/>
  <c r="CD932"/>
  <c r="CH932"/>
  <c r="BX933"/>
  <c r="CB933"/>
  <c r="CK933" s="1"/>
  <c r="CJ933"/>
  <c r="BZ934"/>
  <c r="CD934"/>
  <c r="CH934"/>
  <c r="BW935"/>
  <c r="CA935"/>
  <c r="CE935"/>
  <c r="CI935"/>
  <c r="BY936"/>
  <c r="CC936"/>
  <c r="CG936"/>
  <c r="BZ937"/>
  <c r="CD937"/>
  <c r="CH937"/>
  <c r="BX938"/>
  <c r="CB938"/>
  <c r="CK938" s="1"/>
  <c r="CJ938"/>
  <c r="BZ939"/>
  <c r="CD939"/>
  <c r="CH939"/>
  <c r="BW940"/>
  <c r="CA940"/>
  <c r="CE940"/>
  <c r="CI940"/>
  <c r="BY941"/>
  <c r="CC941"/>
  <c r="CG941"/>
  <c r="BW942"/>
  <c r="CA942"/>
  <c r="CE942"/>
  <c r="CI942"/>
  <c r="BX943"/>
  <c r="CB943"/>
  <c r="CK943" s="1"/>
  <c r="CJ943"/>
  <c r="BZ944"/>
  <c r="CD944"/>
  <c r="CH944"/>
  <c r="BW945"/>
  <c r="CA945"/>
  <c r="CE945"/>
  <c r="CI945"/>
  <c r="BY946"/>
  <c r="CC946"/>
  <c r="CG946"/>
  <c r="BW947"/>
  <c r="CA947"/>
  <c r="CE947"/>
  <c r="CI947"/>
  <c r="BX948"/>
  <c r="CB948"/>
  <c r="CK948" s="1"/>
  <c r="CJ948"/>
  <c r="BZ949"/>
  <c r="CD949"/>
  <c r="CH949"/>
  <c r="BX950"/>
  <c r="CB950"/>
  <c r="CK950" s="1"/>
  <c r="CJ950"/>
  <c r="BY951"/>
  <c r="CC951"/>
  <c r="CG951"/>
  <c r="BW952"/>
  <c r="CA952"/>
  <c r="CE952"/>
  <c r="CI952"/>
  <c r="BY953"/>
  <c r="CC953"/>
  <c r="CG953"/>
  <c r="BW954"/>
  <c r="CA954"/>
  <c r="CE954"/>
  <c r="CI954"/>
  <c r="BY955"/>
  <c r="CC955"/>
  <c r="CG955"/>
  <c r="BW956"/>
  <c r="CA956"/>
  <c r="CE956"/>
  <c r="CI956"/>
  <c r="BY957"/>
  <c r="CC957"/>
  <c r="CG957"/>
  <c r="BW958"/>
  <c r="CA958"/>
  <c r="CE958"/>
  <c r="CI958"/>
  <c r="CH925"/>
  <c r="BX926"/>
  <c r="CB926"/>
  <c r="CK926" s="1"/>
  <c r="CJ926"/>
  <c r="BY927"/>
  <c r="CC927"/>
  <c r="CG927"/>
  <c r="BW928"/>
  <c r="CA928"/>
  <c r="CE928"/>
  <c r="CI928"/>
  <c r="BX929"/>
  <c r="CB929"/>
  <c r="CK929" s="1"/>
  <c r="CJ929"/>
  <c r="BZ930"/>
  <c r="CD930"/>
  <c r="CH930"/>
  <c r="BX931"/>
  <c r="CB931"/>
  <c r="CK931" s="1"/>
  <c r="CJ931"/>
  <c r="BY932"/>
  <c r="CC932"/>
  <c r="CG932"/>
  <c r="BW933"/>
  <c r="CA933"/>
  <c r="CE933"/>
  <c r="CI933"/>
  <c r="BY934"/>
  <c r="CC934"/>
  <c r="CG934"/>
  <c r="BZ935"/>
  <c r="CD935"/>
  <c r="CH935"/>
  <c r="BX936"/>
  <c r="CB936"/>
  <c r="CK936" s="1"/>
  <c r="CJ936"/>
  <c r="BY937"/>
  <c r="CC937"/>
  <c r="CG937"/>
  <c r="BW938"/>
  <c r="CA938"/>
  <c r="CE938"/>
  <c r="CI938"/>
  <c r="BY939"/>
  <c r="CC939"/>
  <c r="CG939"/>
  <c r="BZ940"/>
  <c r="CD940"/>
  <c r="CH940"/>
  <c r="BX941"/>
  <c r="CB941"/>
  <c r="CK941" s="1"/>
  <c r="CJ941"/>
  <c r="BZ942"/>
  <c r="CD942"/>
  <c r="CH942"/>
  <c r="BW943"/>
  <c r="CA943"/>
  <c r="CE943"/>
  <c r="CI943"/>
  <c r="BY944"/>
  <c r="CC944"/>
  <c r="CG944"/>
  <c r="BZ945"/>
  <c r="CD945"/>
  <c r="CH945"/>
  <c r="BX946"/>
  <c r="CB946"/>
  <c r="CK946" s="1"/>
  <c r="CJ946"/>
  <c r="BZ947"/>
  <c r="CD947"/>
  <c r="CH947"/>
  <c r="BW948"/>
  <c r="CA948"/>
  <c r="CE948"/>
  <c r="CI948"/>
  <c r="BY949"/>
  <c r="CC949"/>
  <c r="CG949"/>
  <c r="BW950"/>
  <c r="CA950"/>
  <c r="CE950"/>
  <c r="CI950"/>
  <c r="BX951"/>
  <c r="CB951"/>
  <c r="CK951" s="1"/>
  <c r="CJ951"/>
  <c r="BZ952"/>
  <c r="CD952"/>
  <c r="CH952"/>
  <c r="BX953"/>
  <c r="CB953"/>
  <c r="CK953" s="1"/>
  <c r="CJ953"/>
  <c r="BZ954"/>
  <c r="CD954"/>
  <c r="CH954"/>
  <c r="BX955"/>
  <c r="CB955"/>
  <c r="CK955" s="1"/>
  <c r="CJ955"/>
  <c r="BZ956"/>
  <c r="CD956"/>
  <c r="CH956"/>
  <c r="BX957"/>
  <c r="CB957"/>
  <c r="CK957" s="1"/>
  <c r="CJ957"/>
  <c r="BZ958"/>
  <c r="CD958"/>
  <c r="CH958"/>
  <c r="CD925"/>
  <c r="BW926"/>
  <c r="CA926"/>
  <c r="CE926"/>
  <c r="CI926"/>
  <c r="BX927"/>
  <c r="CB927"/>
  <c r="CK927" s="1"/>
  <c r="CJ927"/>
  <c r="BZ928"/>
  <c r="CD928"/>
  <c r="CH928"/>
  <c r="BW929"/>
  <c r="CA929"/>
  <c r="CE929"/>
  <c r="CI929"/>
  <c r="BY930"/>
  <c r="CC930"/>
  <c r="CG930"/>
  <c r="BW931"/>
  <c r="CA931"/>
  <c r="CE931"/>
  <c r="CI931"/>
  <c r="BX932"/>
  <c r="CB932"/>
  <c r="CK932" s="1"/>
  <c r="CJ932"/>
  <c r="BZ933"/>
  <c r="CD933"/>
  <c r="CH933"/>
  <c r="BX934"/>
  <c r="CB934"/>
  <c r="CK934" s="1"/>
  <c r="CJ934"/>
  <c r="BY935"/>
  <c r="CC935"/>
  <c r="CG935"/>
  <c r="BW936"/>
  <c r="CA936"/>
  <c r="CE936"/>
  <c r="CI936"/>
  <c r="BX937"/>
  <c r="CB937"/>
  <c r="CK937" s="1"/>
  <c r="CJ937"/>
  <c r="BZ938"/>
  <c r="CD938"/>
  <c r="CH938"/>
  <c r="BX939"/>
  <c r="CB939"/>
  <c r="CK939" s="1"/>
  <c r="CJ939"/>
  <c r="BY940"/>
  <c r="CC940"/>
  <c r="CG940"/>
  <c r="BW941"/>
  <c r="CA941"/>
  <c r="CE941"/>
  <c r="CI941"/>
  <c r="BY942"/>
  <c r="CC942"/>
  <c r="CG942"/>
  <c r="BZ943"/>
  <c r="CD943"/>
  <c r="CH943"/>
  <c r="BX944"/>
  <c r="CB944"/>
  <c r="CK944" s="1"/>
  <c r="CJ944"/>
  <c r="BY945"/>
  <c r="CC945"/>
  <c r="CG945"/>
  <c r="BW946"/>
  <c r="CA946"/>
  <c r="CE946"/>
  <c r="CI946"/>
  <c r="BY947"/>
  <c r="CC947"/>
  <c r="CG947"/>
  <c r="BZ948"/>
  <c r="CD948"/>
  <c r="CH948"/>
  <c r="BX949"/>
  <c r="CB949"/>
  <c r="CK949" s="1"/>
  <c r="CJ949"/>
  <c r="BZ950"/>
  <c r="CD950"/>
  <c r="CH950"/>
  <c r="BW951"/>
  <c r="CA951"/>
  <c r="CE951"/>
  <c r="CI951"/>
  <c r="BY952"/>
  <c r="CC952"/>
  <c r="CG952"/>
  <c r="BW953"/>
  <c r="CA953"/>
  <c r="CE953"/>
  <c r="CI953"/>
  <c r="BY954"/>
  <c r="CC954"/>
  <c r="CG954"/>
  <c r="BW955"/>
  <c r="CA955"/>
  <c r="CE955"/>
  <c r="CI955"/>
  <c r="BY956"/>
  <c r="CC956"/>
  <c r="CG956"/>
  <c r="BW957"/>
  <c r="CA957"/>
  <c r="CE957"/>
  <c r="CI957"/>
  <c r="BY958"/>
  <c r="CC958"/>
  <c r="CG958"/>
  <c r="D8"/>
  <c r="C8" s="1"/>
  <c r="E12"/>
  <c r="I12"/>
  <c r="Q12"/>
  <c r="F13"/>
  <c r="N13"/>
  <c r="D12"/>
  <c r="P12"/>
  <c r="E13"/>
  <c r="I13"/>
  <c r="Q13"/>
  <c r="O12"/>
  <c r="D13"/>
  <c r="P13"/>
  <c r="F12"/>
  <c r="N12"/>
  <c r="O13"/>
  <c r="FA8" i="7"/>
  <c r="ED8" s="1"/>
  <c r="FA12"/>
  <c r="ED12" s="1"/>
  <c r="FA16"/>
  <c r="ED16" s="1"/>
  <c r="FA23"/>
  <c r="ED23" s="1"/>
  <c r="FA27"/>
  <c r="ED27" s="1"/>
  <c r="FA35"/>
  <c r="ED35" s="1"/>
  <c r="FA36"/>
  <c r="ED36" s="1"/>
  <c r="FA38"/>
  <c r="ED38" s="1"/>
  <c r="FA43"/>
  <c r="ED43" s="1"/>
  <c r="FA51"/>
  <c r="ED51" s="1"/>
  <c r="FA56"/>
  <c r="ED56" s="1"/>
  <c r="FA61"/>
  <c r="ED61" s="1"/>
  <c r="FA74"/>
  <c r="ED74" s="1"/>
  <c r="FA78"/>
  <c r="ED78" s="1"/>
  <c r="FA82"/>
  <c r="ED82" s="1"/>
  <c r="FA89"/>
  <c r="ED89" s="1"/>
  <c r="FA98"/>
  <c r="ED98" s="1"/>
  <c r="FA100"/>
  <c r="ED100" s="1"/>
  <c r="FA102"/>
  <c r="ED102" s="1"/>
  <c r="FA104"/>
  <c r="ED104" s="1"/>
  <c r="FA106"/>
  <c r="ED106" s="1"/>
  <c r="FA11"/>
  <c r="ED11" s="1"/>
  <c r="FA15"/>
  <c r="ED15" s="1"/>
  <c r="FA22"/>
  <c r="ED22" s="1"/>
  <c r="FA26"/>
  <c r="ED26" s="1"/>
  <c r="FA31"/>
  <c r="ED31" s="1"/>
  <c r="FA32"/>
  <c r="ED32" s="1"/>
  <c r="FA42"/>
  <c r="ED42" s="1"/>
  <c r="FA50"/>
  <c r="ED50" s="1"/>
  <c r="FA54"/>
  <c r="ED54" s="1"/>
  <c r="FA60"/>
  <c r="ED60" s="1"/>
  <c r="FA67"/>
  <c r="ED67" s="1"/>
  <c r="FA68"/>
  <c r="ED68" s="1"/>
  <c r="FA71"/>
  <c r="ED71" s="1"/>
  <c r="FA72"/>
  <c r="ED72" s="1"/>
  <c r="FA77"/>
  <c r="ED77" s="1"/>
  <c r="FA81"/>
  <c r="ED81" s="1"/>
  <c r="FA86"/>
  <c r="ED86" s="1"/>
  <c r="FA88"/>
  <c r="ED88" s="1"/>
  <c r="FA94"/>
  <c r="ED94" s="1"/>
  <c r="FA96"/>
  <c r="ED96" s="1"/>
  <c r="FA97"/>
  <c r="ED97" s="1"/>
  <c r="FA10"/>
  <c r="ED10" s="1"/>
  <c r="FA14"/>
  <c r="ED14" s="1"/>
  <c r="FA21"/>
  <c r="ED21" s="1"/>
  <c r="FA25"/>
  <c r="ED25" s="1"/>
  <c r="FA30"/>
  <c r="ED30" s="1"/>
  <c r="FA40"/>
  <c r="ED40" s="1"/>
  <c r="FA49"/>
  <c r="ED49" s="1"/>
  <c r="FA53"/>
  <c r="ED53" s="1"/>
  <c r="FA58"/>
  <c r="ED58" s="1"/>
  <c r="FA63"/>
  <c r="ED63" s="1"/>
  <c r="FA64"/>
  <c r="ED64" s="1"/>
  <c r="FA76"/>
  <c r="ED76" s="1"/>
  <c r="FA80"/>
  <c r="ED80" s="1"/>
  <c r="FA84"/>
  <c r="ED84" s="1"/>
  <c r="FA93"/>
  <c r="ED93" s="1"/>
  <c r="FA109"/>
  <c r="ED109" s="1"/>
  <c r="FA110"/>
  <c r="ED110" s="1"/>
  <c r="FA112"/>
  <c r="ED112" s="1"/>
  <c r="FA9"/>
  <c r="ED9" s="1"/>
  <c r="FA13"/>
  <c r="ED13" s="1"/>
  <c r="FA17"/>
  <c r="ED17" s="1"/>
  <c r="FA24"/>
  <c r="ED24" s="1"/>
  <c r="FA28"/>
  <c r="ED28" s="1"/>
  <c r="FA39"/>
  <c r="ED39" s="1"/>
  <c r="FA45"/>
  <c r="ED45" s="1"/>
  <c r="FA47"/>
  <c r="ED47" s="1"/>
  <c r="FA52"/>
  <c r="ED52" s="1"/>
  <c r="FA57"/>
  <c r="ED57" s="1"/>
  <c r="FA62"/>
  <c r="ED62" s="1"/>
  <c r="FA75"/>
  <c r="ED75" s="1"/>
  <c r="FA79"/>
  <c r="ED79" s="1"/>
  <c r="FA83"/>
  <c r="ED83" s="1"/>
  <c r="FA90"/>
  <c r="ED90" s="1"/>
  <c r="FA92"/>
  <c r="ED92" s="1"/>
  <c r="FA108"/>
  <c r="ED108" s="1"/>
  <c r="DI8"/>
  <c r="DM8"/>
  <c r="DQ8"/>
  <c r="DZ8" s="1"/>
  <c r="DD8" s="1"/>
  <c r="DU8"/>
  <c r="DH9"/>
  <c r="DL9"/>
  <c r="DP9"/>
  <c r="DF10"/>
  <c r="DJ10"/>
  <c r="DR10"/>
  <c r="DF11"/>
  <c r="DJ11"/>
  <c r="DR11"/>
  <c r="DH12"/>
  <c r="DL12"/>
  <c r="DP12"/>
  <c r="DU12"/>
  <c r="DF13"/>
  <c r="DR13"/>
  <c r="DG14"/>
  <c r="DK14"/>
  <c r="DS14"/>
  <c r="DF15"/>
  <c r="DJ15"/>
  <c r="DR15"/>
  <c r="DG16"/>
  <c r="DK16"/>
  <c r="DS16"/>
  <c r="DI17"/>
  <c r="DM17"/>
  <c r="DQ17"/>
  <c r="DZ17" s="1"/>
  <c r="DD17" s="1"/>
  <c r="DU17"/>
  <c r="DZ21"/>
  <c r="DD21" s="1"/>
  <c r="DZ23"/>
  <c r="DD23" s="1"/>
  <c r="DZ25"/>
  <c r="DD25" s="1"/>
  <c r="DZ27"/>
  <c r="DD27" s="1"/>
  <c r="DZ29"/>
  <c r="DD29" s="1"/>
  <c r="DZ31"/>
  <c r="DD31" s="1"/>
  <c r="DZ33"/>
  <c r="DD33" s="1"/>
  <c r="DZ35"/>
  <c r="DD35" s="1"/>
  <c r="DZ37"/>
  <c r="DD37" s="1"/>
  <c r="DZ39"/>
  <c r="DD39" s="1"/>
  <c r="DZ41"/>
  <c r="DD41" s="1"/>
  <c r="DZ43"/>
  <c r="DD43" s="1"/>
  <c r="DZ45"/>
  <c r="DD45" s="1"/>
  <c r="DZ47"/>
  <c r="DD47" s="1"/>
  <c r="DZ49"/>
  <c r="DD49" s="1"/>
  <c r="DZ51"/>
  <c r="DD51" s="1"/>
  <c r="DZ53"/>
  <c r="DD53" s="1"/>
  <c r="DZ55"/>
  <c r="DD55" s="1"/>
  <c r="DZ57"/>
  <c r="DD57" s="1"/>
  <c r="DZ59"/>
  <c r="DD59" s="1"/>
  <c r="DZ61"/>
  <c r="DD61" s="1"/>
  <c r="DZ63"/>
  <c r="DD63" s="1"/>
  <c r="DZ65"/>
  <c r="DD65" s="1"/>
  <c r="DZ67"/>
  <c r="DD67" s="1"/>
  <c r="DZ69"/>
  <c r="DD69" s="1"/>
  <c r="DZ71"/>
  <c r="DD71" s="1"/>
  <c r="DZ73"/>
  <c r="DD73" s="1"/>
  <c r="DZ75"/>
  <c r="DD75" s="1"/>
  <c r="DZ77"/>
  <c r="DD77" s="1"/>
  <c r="DZ79"/>
  <c r="DD79" s="1"/>
  <c r="DZ81"/>
  <c r="DD81" s="1"/>
  <c r="DZ83"/>
  <c r="DD83" s="1"/>
  <c r="DZ85"/>
  <c r="DD85" s="1"/>
  <c r="DZ87"/>
  <c r="DD87" s="1"/>
  <c r="DZ89"/>
  <c r="DD89" s="1"/>
  <c r="DZ91"/>
  <c r="DD91" s="1"/>
  <c r="DZ93"/>
  <c r="DD93" s="1"/>
  <c r="DZ95"/>
  <c r="DD95" s="1"/>
  <c r="DZ97"/>
  <c r="DD97" s="1"/>
  <c r="DZ99"/>
  <c r="DD99" s="1"/>
  <c r="DZ101"/>
  <c r="DD101" s="1"/>
  <c r="DZ103"/>
  <c r="DD103" s="1"/>
  <c r="DZ105"/>
  <c r="DD105" s="1"/>
  <c r="DZ107"/>
  <c r="DD107" s="1"/>
  <c r="DZ109"/>
  <c r="DD109" s="1"/>
  <c r="DZ111"/>
  <c r="DD111" s="1"/>
  <c r="DH8"/>
  <c r="DL8"/>
  <c r="DP8"/>
  <c r="DG9"/>
  <c r="DK9"/>
  <c r="DS9"/>
  <c r="DI10"/>
  <c r="DM10"/>
  <c r="DQ10"/>
  <c r="DZ10" s="1"/>
  <c r="DD10" s="1"/>
  <c r="DI11"/>
  <c r="DM11"/>
  <c r="DQ11"/>
  <c r="DZ11" s="1"/>
  <c r="DD11" s="1"/>
  <c r="DG12"/>
  <c r="DK12"/>
  <c r="DS12"/>
  <c r="DI13"/>
  <c r="DT13" s="1"/>
  <c r="DQ13"/>
  <c r="DZ13" s="1"/>
  <c r="DD13" s="1"/>
  <c r="DU13"/>
  <c r="DF14"/>
  <c r="DJ14"/>
  <c r="DR14"/>
  <c r="DI15"/>
  <c r="DM15"/>
  <c r="DQ15"/>
  <c r="DZ15" s="1"/>
  <c r="DD15" s="1"/>
  <c r="DU15"/>
  <c r="DF16"/>
  <c r="DJ16"/>
  <c r="DR16"/>
  <c r="DH17"/>
  <c r="DL17"/>
  <c r="DP17"/>
  <c r="DG8"/>
  <c r="DK8"/>
  <c r="DS8"/>
  <c r="DF9"/>
  <c r="DJ9"/>
  <c r="DR9"/>
  <c r="DH10"/>
  <c r="DL10"/>
  <c r="DP10"/>
  <c r="DU10"/>
  <c r="DH11"/>
  <c r="DL11"/>
  <c r="DP11"/>
  <c r="DU11"/>
  <c r="DF12"/>
  <c r="DJ12"/>
  <c r="DR12"/>
  <c r="DH13"/>
  <c r="DI14"/>
  <c r="DT14" s="1"/>
  <c r="DM14"/>
  <c r="DQ14"/>
  <c r="DZ14" s="1"/>
  <c r="DD14" s="1"/>
  <c r="DH15"/>
  <c r="DL15"/>
  <c r="DP15"/>
  <c r="DI16"/>
  <c r="DM16"/>
  <c r="DQ16"/>
  <c r="DZ16" s="1"/>
  <c r="DD16" s="1"/>
  <c r="DG17"/>
  <c r="DK17"/>
  <c r="DS17"/>
  <c r="DF8"/>
  <c r="DJ8"/>
  <c r="DN8"/>
  <c r="DR8"/>
  <c r="DI9"/>
  <c r="DM9"/>
  <c r="DQ9"/>
  <c r="DZ9" s="1"/>
  <c r="DD9" s="1"/>
  <c r="DU9"/>
  <c r="DG10"/>
  <c r="DK10"/>
  <c r="DS10"/>
  <c r="DG11"/>
  <c r="DK11"/>
  <c r="DS11"/>
  <c r="DI12"/>
  <c r="DM12"/>
  <c r="DQ12"/>
  <c r="DZ12" s="1"/>
  <c r="DD12" s="1"/>
  <c r="DG13"/>
  <c r="DS13"/>
  <c r="DH14"/>
  <c r="DL14"/>
  <c r="DP14"/>
  <c r="DU14"/>
  <c r="DG15"/>
  <c r="DK15"/>
  <c r="DS15"/>
  <c r="DH16"/>
  <c r="DL16"/>
  <c r="DP16"/>
  <c r="DU16"/>
  <c r="DF17"/>
  <c r="DJ17"/>
  <c r="DR17"/>
  <c r="DZ106"/>
  <c r="DD106" s="1"/>
  <c r="DZ98"/>
  <c r="DD98" s="1"/>
  <c r="DZ90"/>
  <c r="DD90" s="1"/>
  <c r="DZ82"/>
  <c r="DD82" s="1"/>
  <c r="DZ74"/>
  <c r="DD74" s="1"/>
  <c r="DZ66"/>
  <c r="DD66" s="1"/>
  <c r="DZ58"/>
  <c r="DD58" s="1"/>
  <c r="DZ50"/>
  <c r="DD50" s="1"/>
  <c r="DZ42"/>
  <c r="DD42" s="1"/>
  <c r="DZ34"/>
  <c r="DD34" s="1"/>
  <c r="DZ26"/>
  <c r="DD26" s="1"/>
  <c r="FA48"/>
  <c r="ED48" s="1"/>
  <c r="FA85"/>
  <c r="ED85" s="1"/>
  <c r="FA59"/>
  <c r="ED59" s="1"/>
  <c r="FA69"/>
  <c r="ED69" s="1"/>
  <c r="FA103"/>
  <c r="ED103" s="1"/>
  <c r="FA37"/>
  <c r="ED37" s="1"/>
  <c r="DM20"/>
  <c r="DJ20"/>
  <c r="DK20"/>
  <c r="DL20"/>
  <c r="DF19"/>
  <c r="DS19"/>
  <c r="DP19"/>
  <c r="DQ19"/>
  <c r="DZ19" s="1"/>
  <c r="DD19" s="1"/>
  <c r="DQ18"/>
  <c r="DZ18" s="1"/>
  <c r="DD18" s="1"/>
  <c r="DH18"/>
  <c r="DK18"/>
  <c r="DZ108"/>
  <c r="DD108" s="1"/>
  <c r="DZ100"/>
  <c r="DD100" s="1"/>
  <c r="DZ92"/>
  <c r="DD92" s="1"/>
  <c r="DZ84"/>
  <c r="DD84" s="1"/>
  <c r="DZ76"/>
  <c r="DD76" s="1"/>
  <c r="DZ68"/>
  <c r="DD68" s="1"/>
  <c r="DZ60"/>
  <c r="DD60" s="1"/>
  <c r="DZ52"/>
  <c r="DD52" s="1"/>
  <c r="DZ44"/>
  <c r="DD44" s="1"/>
  <c r="DZ36"/>
  <c r="DD36" s="1"/>
  <c r="DZ28"/>
  <c r="DD28" s="1"/>
  <c r="FA91"/>
  <c r="ED91" s="1"/>
  <c r="FA111"/>
  <c r="ED111" s="1"/>
  <c r="FA65"/>
  <c r="ED65" s="1"/>
  <c r="FA73"/>
  <c r="ED73" s="1"/>
  <c r="FA33"/>
  <c r="ED33" s="1"/>
  <c r="FA105"/>
  <c r="ED105" s="1"/>
  <c r="FA44"/>
  <c r="ED44" s="1"/>
  <c r="DQ20"/>
  <c r="DZ20" s="1"/>
  <c r="DD20" s="1"/>
  <c r="DP20"/>
  <c r="DJ19"/>
  <c r="DG19"/>
  <c r="DU19"/>
  <c r="DM18"/>
  <c r="DU18"/>
  <c r="DG18"/>
  <c r="DJ18"/>
  <c r="DZ110"/>
  <c r="DD110" s="1"/>
  <c r="DZ102"/>
  <c r="DD102" s="1"/>
  <c r="DZ94"/>
  <c r="DD94" s="1"/>
  <c r="DZ86"/>
  <c r="DD86" s="1"/>
  <c r="DZ78"/>
  <c r="DD78" s="1"/>
  <c r="DZ70"/>
  <c r="DD70" s="1"/>
  <c r="DZ62"/>
  <c r="DD62" s="1"/>
  <c r="DZ54"/>
  <c r="DD54" s="1"/>
  <c r="DZ46"/>
  <c r="DD46" s="1"/>
  <c r="DZ38"/>
  <c r="DD38" s="1"/>
  <c r="DZ30"/>
  <c r="DD30" s="1"/>
  <c r="DZ22"/>
  <c r="DD22" s="1"/>
  <c r="FA29"/>
  <c r="ED29" s="1"/>
  <c r="FA66"/>
  <c r="ED66" s="1"/>
  <c r="FA87"/>
  <c r="ED87" s="1"/>
  <c r="FA34"/>
  <c r="ED34" s="1"/>
  <c r="FA107"/>
  <c r="ED107" s="1"/>
  <c r="FA99"/>
  <c r="ED99" s="1"/>
  <c r="DR20"/>
  <c r="DS20"/>
  <c r="DU20"/>
  <c r="DK19"/>
  <c r="DH19"/>
  <c r="DI19"/>
  <c r="DI18"/>
  <c r="DP18"/>
  <c r="DS18"/>
  <c r="DF18"/>
  <c r="DZ112"/>
  <c r="DD112" s="1"/>
  <c r="DZ104"/>
  <c r="DD104" s="1"/>
  <c r="DZ96"/>
  <c r="DD96" s="1"/>
  <c r="DZ88"/>
  <c r="DD88" s="1"/>
  <c r="DZ80"/>
  <c r="DD80" s="1"/>
  <c r="DZ72"/>
  <c r="DD72" s="1"/>
  <c r="DZ64"/>
  <c r="DD64" s="1"/>
  <c r="DZ56"/>
  <c r="DD56" s="1"/>
  <c r="DZ48"/>
  <c r="DD48" s="1"/>
  <c r="DZ40"/>
  <c r="DD40" s="1"/>
  <c r="DZ32"/>
  <c r="DD32" s="1"/>
  <c r="DZ24"/>
  <c r="DD24" s="1"/>
  <c r="FA46"/>
  <c r="ED46" s="1"/>
  <c r="FA70"/>
  <c r="ED70" s="1"/>
  <c r="FA41"/>
  <c r="ED41" s="1"/>
  <c r="FA95"/>
  <c r="ED95" s="1"/>
  <c r="FA55"/>
  <c r="ED55" s="1"/>
  <c r="FA101"/>
  <c r="ED101" s="1"/>
  <c r="DI20"/>
  <c r="DF20"/>
  <c r="DG20"/>
  <c r="DH20"/>
  <c r="DR19"/>
  <c r="DL19"/>
  <c r="DM19"/>
  <c r="DL18"/>
  <c r="DR18"/>
  <c r="FA18"/>
  <c r="ED18" s="1"/>
  <c r="FA19"/>
  <c r="ED19" s="1"/>
  <c r="FA20"/>
  <c r="ED20" s="1"/>
  <c r="A9" i="13"/>
  <c r="F9" i="26"/>
  <c r="Q9"/>
  <c r="DU7" i="7"/>
  <c r="DP7"/>
  <c r="DL7"/>
  <c r="DH7"/>
  <c r="DQ7"/>
  <c r="DZ7" s="1"/>
  <c r="DI7"/>
  <c r="DR7"/>
  <c r="DN7"/>
  <c r="DJ7"/>
  <c r="DF7"/>
  <c r="DS7"/>
  <c r="DK7"/>
  <c r="DG7"/>
  <c r="Q11" i="26"/>
  <c r="O10"/>
  <c r="N11"/>
  <c r="E8"/>
  <c r="Q10"/>
  <c r="P9"/>
  <c r="N8"/>
  <c r="F10"/>
  <c r="E9"/>
  <c r="Q8"/>
  <c r="E11"/>
  <c r="N9"/>
  <c r="F8"/>
  <c r="P10"/>
  <c r="O9"/>
  <c r="O8"/>
  <c r="E10"/>
  <c r="D9"/>
  <c r="I9"/>
  <c r="I11"/>
  <c r="P8"/>
  <c r="F11"/>
  <c r="D10"/>
  <c r="I10"/>
  <c r="P11"/>
  <c r="N10"/>
  <c r="I8"/>
  <c r="O11"/>
  <c r="D11"/>
  <c r="FA7" i="7"/>
  <c r="ED7" s="1"/>
  <c r="A7" i="14"/>
  <c r="A8" s="1"/>
  <c r="A9" s="1"/>
  <c r="A10" s="1"/>
  <c r="A11" s="1"/>
  <c r="A12" s="1"/>
  <c r="A13" s="1"/>
  <c r="A14" s="1"/>
  <c r="A15" s="1"/>
  <c r="A16" s="1"/>
  <c r="A17" s="1"/>
  <c r="A8" i="13"/>
  <c r="O5"/>
  <c r="A10"/>
  <c r="A5"/>
  <c r="A6"/>
  <c r="A7"/>
  <c r="M363" i="24"/>
  <c r="D4" i="7"/>
  <c r="N7" s="1"/>
  <c r="B1" i="24"/>
  <c r="T19" i="26" l="1"/>
  <c r="S19"/>
  <c r="T18"/>
  <c r="S18"/>
  <c r="T170"/>
  <c r="S170"/>
  <c r="T162"/>
  <c r="S162"/>
  <c r="T155"/>
  <c r="S155"/>
  <c r="T147"/>
  <c r="S147"/>
  <c r="T139"/>
  <c r="S139"/>
  <c r="T131"/>
  <c r="S131"/>
  <c r="T123"/>
  <c r="S123"/>
  <c r="T115"/>
  <c r="S115"/>
  <c r="T107"/>
  <c r="S107"/>
  <c r="T99"/>
  <c r="S99"/>
  <c r="T91"/>
  <c r="S91"/>
  <c r="T83"/>
  <c r="S83"/>
  <c r="T75"/>
  <c r="S75"/>
  <c r="T67"/>
  <c r="S67"/>
  <c r="T59"/>
  <c r="S59"/>
  <c r="T51"/>
  <c r="S51"/>
  <c r="T43"/>
  <c r="S43"/>
  <c r="T35"/>
  <c r="S35"/>
  <c r="T27"/>
  <c r="S27"/>
  <c r="S353"/>
  <c r="T353"/>
  <c r="S345"/>
  <c r="T345"/>
  <c r="S337"/>
  <c r="T337"/>
  <c r="S329"/>
  <c r="T329"/>
  <c r="S321"/>
  <c r="T321"/>
  <c r="S313"/>
  <c r="T313"/>
  <c r="S305"/>
  <c r="T305"/>
  <c r="S297"/>
  <c r="T297"/>
  <c r="S289"/>
  <c r="T289"/>
  <c r="S281"/>
  <c r="T281"/>
  <c r="S273"/>
  <c r="T273"/>
  <c r="S265"/>
  <c r="T265"/>
  <c r="S257"/>
  <c r="T257"/>
  <c r="S249"/>
  <c r="T249"/>
  <c r="S241"/>
  <c r="T241"/>
  <c r="S233"/>
  <c r="T233"/>
  <c r="S225"/>
  <c r="T225"/>
  <c r="S217"/>
  <c r="T217"/>
  <c r="S209"/>
  <c r="T209"/>
  <c r="S201"/>
  <c r="T201"/>
  <c r="S193"/>
  <c r="T193"/>
  <c r="S185"/>
  <c r="T185"/>
  <c r="S177"/>
  <c r="T177"/>
  <c r="S169"/>
  <c r="T169"/>
  <c r="S161"/>
  <c r="T161"/>
  <c r="T156"/>
  <c r="S156"/>
  <c r="T148"/>
  <c r="S148"/>
  <c r="T140"/>
  <c r="S140"/>
  <c r="T132"/>
  <c r="S132"/>
  <c r="T124"/>
  <c r="S124"/>
  <c r="T116"/>
  <c r="S116"/>
  <c r="T108"/>
  <c r="S108"/>
  <c r="T100"/>
  <c r="S100"/>
  <c r="T92"/>
  <c r="S92"/>
  <c r="T84"/>
  <c r="S84"/>
  <c r="T76"/>
  <c r="S76"/>
  <c r="T68"/>
  <c r="S68"/>
  <c r="T60"/>
  <c r="S60"/>
  <c r="T52"/>
  <c r="S52"/>
  <c r="T44"/>
  <c r="S44"/>
  <c r="T36"/>
  <c r="S36"/>
  <c r="T28"/>
  <c r="S28"/>
  <c r="T166"/>
  <c r="S166"/>
  <c r="T158"/>
  <c r="S158"/>
  <c r="T151"/>
  <c r="S151"/>
  <c r="T143"/>
  <c r="S143"/>
  <c r="T135"/>
  <c r="S135"/>
  <c r="T127"/>
  <c r="S127"/>
  <c r="T119"/>
  <c r="S119"/>
  <c r="T111"/>
  <c r="S111"/>
  <c r="T103"/>
  <c r="S103"/>
  <c r="T95"/>
  <c r="S95"/>
  <c r="T87"/>
  <c r="S87"/>
  <c r="T79"/>
  <c r="S79"/>
  <c r="T71"/>
  <c r="S71"/>
  <c r="T63"/>
  <c r="S63"/>
  <c r="T55"/>
  <c r="S55"/>
  <c r="T47"/>
  <c r="S47"/>
  <c r="T39"/>
  <c r="S39"/>
  <c r="T31"/>
  <c r="S31"/>
  <c r="T23"/>
  <c r="S23"/>
  <c r="T174"/>
  <c r="S174"/>
  <c r="T182"/>
  <c r="S182"/>
  <c r="T190"/>
  <c r="S190"/>
  <c r="T198"/>
  <c r="S198"/>
  <c r="T206"/>
  <c r="S206"/>
  <c r="T214"/>
  <c r="S214"/>
  <c r="T222"/>
  <c r="S222"/>
  <c r="T230"/>
  <c r="S230"/>
  <c r="T238"/>
  <c r="S238"/>
  <c r="T246"/>
  <c r="S246"/>
  <c r="T254"/>
  <c r="S254"/>
  <c r="T262"/>
  <c r="S262"/>
  <c r="T270"/>
  <c r="S270"/>
  <c r="T278"/>
  <c r="S278"/>
  <c r="T286"/>
  <c r="S286"/>
  <c r="T294"/>
  <c r="S294"/>
  <c r="T302"/>
  <c r="S302"/>
  <c r="T310"/>
  <c r="S310"/>
  <c r="T318"/>
  <c r="S318"/>
  <c r="T326"/>
  <c r="S326"/>
  <c r="T334"/>
  <c r="S334"/>
  <c r="T342"/>
  <c r="S342"/>
  <c r="T350"/>
  <c r="S350"/>
  <c r="T172"/>
  <c r="S172"/>
  <c r="T164"/>
  <c r="S164"/>
  <c r="T358"/>
  <c r="S358"/>
  <c r="T168"/>
  <c r="S168"/>
  <c r="T160"/>
  <c r="S160"/>
  <c r="T176"/>
  <c r="S176"/>
  <c r="T184"/>
  <c r="S184"/>
  <c r="T192"/>
  <c r="S192"/>
  <c r="T200"/>
  <c r="S200"/>
  <c r="T208"/>
  <c r="S208"/>
  <c r="T216"/>
  <c r="S216"/>
  <c r="T224"/>
  <c r="S224"/>
  <c r="T232"/>
  <c r="S232"/>
  <c r="T240"/>
  <c r="S240"/>
  <c r="T248"/>
  <c r="S248"/>
  <c r="T256"/>
  <c r="S256"/>
  <c r="T264"/>
  <c r="S264"/>
  <c r="T272"/>
  <c r="S272"/>
  <c r="T280"/>
  <c r="S280"/>
  <c r="T288"/>
  <c r="S288"/>
  <c r="T296"/>
  <c r="S296"/>
  <c r="T304"/>
  <c r="S304"/>
  <c r="T312"/>
  <c r="S312"/>
  <c r="T320"/>
  <c r="S320"/>
  <c r="T328"/>
  <c r="S328"/>
  <c r="T336"/>
  <c r="S336"/>
  <c r="T344"/>
  <c r="S344"/>
  <c r="T352"/>
  <c r="S352"/>
  <c r="S21"/>
  <c r="T21"/>
  <c r="S357"/>
  <c r="T357"/>
  <c r="S349"/>
  <c r="T349"/>
  <c r="S341"/>
  <c r="T341"/>
  <c r="S333"/>
  <c r="T333"/>
  <c r="S325"/>
  <c r="T325"/>
  <c r="S317"/>
  <c r="T317"/>
  <c r="S309"/>
  <c r="T309"/>
  <c r="S301"/>
  <c r="T301"/>
  <c r="S293"/>
  <c r="T293"/>
  <c r="S285"/>
  <c r="T285"/>
  <c r="S277"/>
  <c r="T277"/>
  <c r="S269"/>
  <c r="T269"/>
  <c r="S261"/>
  <c r="T261"/>
  <c r="S253"/>
  <c r="T253"/>
  <c r="S245"/>
  <c r="T245"/>
  <c r="S237"/>
  <c r="T237"/>
  <c r="S229"/>
  <c r="T229"/>
  <c r="S221"/>
  <c r="T221"/>
  <c r="S213"/>
  <c r="T213"/>
  <c r="S205"/>
  <c r="T205"/>
  <c r="S197"/>
  <c r="T197"/>
  <c r="S189"/>
  <c r="T189"/>
  <c r="S181"/>
  <c r="T181"/>
  <c r="S173"/>
  <c r="T173"/>
  <c r="S165"/>
  <c r="T165"/>
  <c r="S157"/>
  <c r="T157"/>
  <c r="T152"/>
  <c r="S152"/>
  <c r="T144"/>
  <c r="S144"/>
  <c r="T136"/>
  <c r="S136"/>
  <c r="T128"/>
  <c r="S128"/>
  <c r="T120"/>
  <c r="S120"/>
  <c r="T112"/>
  <c r="S112"/>
  <c r="T104"/>
  <c r="S104"/>
  <c r="T96"/>
  <c r="S96"/>
  <c r="T88"/>
  <c r="S88"/>
  <c r="T80"/>
  <c r="S80"/>
  <c r="T72"/>
  <c r="S72"/>
  <c r="T64"/>
  <c r="S64"/>
  <c r="T56"/>
  <c r="S56"/>
  <c r="T48"/>
  <c r="S48"/>
  <c r="T40"/>
  <c r="S40"/>
  <c r="T32"/>
  <c r="S32"/>
  <c r="T24"/>
  <c r="S24"/>
  <c r="T355"/>
  <c r="S355"/>
  <c r="T347"/>
  <c r="S347"/>
  <c r="T339"/>
  <c r="S339"/>
  <c r="T331"/>
  <c r="S331"/>
  <c r="T323"/>
  <c r="S323"/>
  <c r="T315"/>
  <c r="S315"/>
  <c r="T307"/>
  <c r="S307"/>
  <c r="T299"/>
  <c r="S299"/>
  <c r="T291"/>
  <c r="S291"/>
  <c r="T283"/>
  <c r="S283"/>
  <c r="T275"/>
  <c r="S275"/>
  <c r="T267"/>
  <c r="S267"/>
  <c r="T259"/>
  <c r="S259"/>
  <c r="T251"/>
  <c r="S251"/>
  <c r="T243"/>
  <c r="S243"/>
  <c r="T235"/>
  <c r="S235"/>
  <c r="T227"/>
  <c r="S227"/>
  <c r="T219"/>
  <c r="S219"/>
  <c r="T211"/>
  <c r="S211"/>
  <c r="T203"/>
  <c r="S203"/>
  <c r="T195"/>
  <c r="S195"/>
  <c r="T187"/>
  <c r="S187"/>
  <c r="T179"/>
  <c r="S179"/>
  <c r="T171"/>
  <c r="S171"/>
  <c r="T163"/>
  <c r="S163"/>
  <c r="T150"/>
  <c r="S150"/>
  <c r="T142"/>
  <c r="S142"/>
  <c r="T134"/>
  <c r="S134"/>
  <c r="T126"/>
  <c r="S126"/>
  <c r="T118"/>
  <c r="S118"/>
  <c r="T110"/>
  <c r="S110"/>
  <c r="T102"/>
  <c r="S102"/>
  <c r="T94"/>
  <c r="S94"/>
  <c r="T86"/>
  <c r="S86"/>
  <c r="T78"/>
  <c r="S78"/>
  <c r="T70"/>
  <c r="S70"/>
  <c r="T62"/>
  <c r="S62"/>
  <c r="T54"/>
  <c r="S54"/>
  <c r="T46"/>
  <c r="S46"/>
  <c r="T38"/>
  <c r="S38"/>
  <c r="T30"/>
  <c r="S30"/>
  <c r="S153"/>
  <c r="T153"/>
  <c r="S145"/>
  <c r="T145"/>
  <c r="S137"/>
  <c r="T137"/>
  <c r="S129"/>
  <c r="T129"/>
  <c r="S121"/>
  <c r="T121"/>
  <c r="S113"/>
  <c r="T113"/>
  <c r="S105"/>
  <c r="T105"/>
  <c r="S97"/>
  <c r="T97"/>
  <c r="S89"/>
  <c r="T89"/>
  <c r="S81"/>
  <c r="T81"/>
  <c r="S73"/>
  <c r="T73"/>
  <c r="S65"/>
  <c r="T65"/>
  <c r="S57"/>
  <c r="T57"/>
  <c r="S49"/>
  <c r="T49"/>
  <c r="S41"/>
  <c r="T41"/>
  <c r="S33"/>
  <c r="T33"/>
  <c r="S25"/>
  <c r="T25"/>
  <c r="T351"/>
  <c r="S351"/>
  <c r="T343"/>
  <c r="S343"/>
  <c r="T335"/>
  <c r="S335"/>
  <c r="T327"/>
  <c r="S327"/>
  <c r="T319"/>
  <c r="S319"/>
  <c r="T311"/>
  <c r="S311"/>
  <c r="T303"/>
  <c r="S303"/>
  <c r="T295"/>
  <c r="S295"/>
  <c r="T287"/>
  <c r="S287"/>
  <c r="T279"/>
  <c r="S279"/>
  <c r="T271"/>
  <c r="S271"/>
  <c r="T263"/>
  <c r="S263"/>
  <c r="T255"/>
  <c r="S255"/>
  <c r="T247"/>
  <c r="S247"/>
  <c r="T239"/>
  <c r="S239"/>
  <c r="T231"/>
  <c r="S231"/>
  <c r="T223"/>
  <c r="S223"/>
  <c r="T215"/>
  <c r="S215"/>
  <c r="T207"/>
  <c r="S207"/>
  <c r="T199"/>
  <c r="S199"/>
  <c r="T191"/>
  <c r="S191"/>
  <c r="T183"/>
  <c r="S183"/>
  <c r="T175"/>
  <c r="S175"/>
  <c r="T167"/>
  <c r="S167"/>
  <c r="T159"/>
  <c r="S159"/>
  <c r="T154"/>
  <c r="S154"/>
  <c r="T146"/>
  <c r="S146"/>
  <c r="T138"/>
  <c r="S138"/>
  <c r="T130"/>
  <c r="S130"/>
  <c r="T122"/>
  <c r="S122"/>
  <c r="T114"/>
  <c r="S114"/>
  <c r="T106"/>
  <c r="S106"/>
  <c r="T98"/>
  <c r="S98"/>
  <c r="T90"/>
  <c r="S90"/>
  <c r="T82"/>
  <c r="S82"/>
  <c r="T74"/>
  <c r="S74"/>
  <c r="T66"/>
  <c r="S66"/>
  <c r="T58"/>
  <c r="S58"/>
  <c r="T50"/>
  <c r="S50"/>
  <c r="T42"/>
  <c r="S42"/>
  <c r="T34"/>
  <c r="S34"/>
  <c r="T26"/>
  <c r="S26"/>
  <c r="T20"/>
  <c r="S20"/>
  <c r="S17"/>
  <c r="T17"/>
  <c r="T178"/>
  <c r="S178"/>
  <c r="T186"/>
  <c r="S186"/>
  <c r="T194"/>
  <c r="S194"/>
  <c r="T202"/>
  <c r="S202"/>
  <c r="T210"/>
  <c r="S210"/>
  <c r="T218"/>
  <c r="S218"/>
  <c r="T226"/>
  <c r="S226"/>
  <c r="T234"/>
  <c r="S234"/>
  <c r="T242"/>
  <c r="S242"/>
  <c r="T250"/>
  <c r="S250"/>
  <c r="T258"/>
  <c r="S258"/>
  <c r="T266"/>
  <c r="S266"/>
  <c r="T274"/>
  <c r="S274"/>
  <c r="T282"/>
  <c r="S282"/>
  <c r="T290"/>
  <c r="S290"/>
  <c r="T298"/>
  <c r="S298"/>
  <c r="T306"/>
  <c r="S306"/>
  <c r="T314"/>
  <c r="S314"/>
  <c r="T322"/>
  <c r="S322"/>
  <c r="T330"/>
  <c r="S330"/>
  <c r="T338"/>
  <c r="S338"/>
  <c r="T346"/>
  <c r="S346"/>
  <c r="T354"/>
  <c r="S354"/>
  <c r="T16"/>
  <c r="S16"/>
  <c r="T180"/>
  <c r="S180"/>
  <c r="T188"/>
  <c r="S188"/>
  <c r="T196"/>
  <c r="S196"/>
  <c r="T204"/>
  <c r="S204"/>
  <c r="T212"/>
  <c r="S212"/>
  <c r="T220"/>
  <c r="S220"/>
  <c r="T228"/>
  <c r="S228"/>
  <c r="T236"/>
  <c r="S236"/>
  <c r="T244"/>
  <c r="S244"/>
  <c r="T252"/>
  <c r="S252"/>
  <c r="T260"/>
  <c r="S260"/>
  <c r="T268"/>
  <c r="S268"/>
  <c r="T276"/>
  <c r="S276"/>
  <c r="T284"/>
  <c r="S284"/>
  <c r="T292"/>
  <c r="S292"/>
  <c r="T300"/>
  <c r="S300"/>
  <c r="T308"/>
  <c r="S308"/>
  <c r="T316"/>
  <c r="S316"/>
  <c r="T324"/>
  <c r="S324"/>
  <c r="T332"/>
  <c r="S332"/>
  <c r="T340"/>
  <c r="S340"/>
  <c r="T348"/>
  <c r="S348"/>
  <c r="T356"/>
  <c r="S356"/>
  <c r="T15"/>
  <c r="S15"/>
  <c r="S149"/>
  <c r="T149"/>
  <c r="S141"/>
  <c r="T141"/>
  <c r="S133"/>
  <c r="T133"/>
  <c r="S125"/>
  <c r="T125"/>
  <c r="S117"/>
  <c r="T117"/>
  <c r="S109"/>
  <c r="T109"/>
  <c r="S101"/>
  <c r="T101"/>
  <c r="S93"/>
  <c r="T93"/>
  <c r="S85"/>
  <c r="T85"/>
  <c r="S77"/>
  <c r="T77"/>
  <c r="S69"/>
  <c r="T69"/>
  <c r="S61"/>
  <c r="T61"/>
  <c r="S53"/>
  <c r="T53"/>
  <c r="S45"/>
  <c r="T45"/>
  <c r="S37"/>
  <c r="T37"/>
  <c r="S29"/>
  <c r="T29"/>
  <c r="T22"/>
  <c r="S22"/>
  <c r="BV927"/>
  <c r="CM927"/>
  <c r="BV929"/>
  <c r="CM929"/>
  <c r="BV948"/>
  <c r="CM948"/>
  <c r="BV884"/>
  <c r="CM884"/>
  <c r="BV880"/>
  <c r="CM880"/>
  <c r="BV875"/>
  <c r="CM875"/>
  <c r="BV854"/>
  <c r="CM854"/>
  <c r="BV850"/>
  <c r="CM850"/>
  <c r="BV845"/>
  <c r="CM845"/>
  <c r="BV841"/>
  <c r="CM841"/>
  <c r="BV820"/>
  <c r="CM820"/>
  <c r="BV816"/>
  <c r="CM816"/>
  <c r="BV811"/>
  <c r="CM811"/>
  <c r="BV807"/>
  <c r="CM807"/>
  <c r="BV803"/>
  <c r="CM803"/>
  <c r="BV799"/>
  <c r="CM799"/>
  <c r="BV795"/>
  <c r="CM795"/>
  <c r="BV791"/>
  <c r="CM791"/>
  <c r="BV787"/>
  <c r="CM787"/>
  <c r="BV783"/>
  <c r="CM783"/>
  <c r="BV779"/>
  <c r="CM779"/>
  <c r="BV775"/>
  <c r="CM775"/>
  <c r="BV771"/>
  <c r="CM771"/>
  <c r="BV767"/>
  <c r="CM767"/>
  <c r="BV763"/>
  <c r="CM763"/>
  <c r="BV759"/>
  <c r="CM759"/>
  <c r="BV755"/>
  <c r="CM755"/>
  <c r="BV739"/>
  <c r="CM739"/>
  <c r="BV735"/>
  <c r="CM735"/>
  <c r="BV725"/>
  <c r="CM725"/>
  <c r="BV695"/>
  <c r="CM695"/>
  <c r="BV686"/>
  <c r="CM686"/>
  <c r="BV678"/>
  <c r="CM678"/>
  <c r="BV674"/>
  <c r="CM674"/>
  <c r="BV665"/>
  <c r="CM665"/>
  <c r="BV925"/>
  <c r="CM925"/>
  <c r="BV920"/>
  <c r="CM920"/>
  <c r="BV915"/>
  <c r="CM915"/>
  <c r="BV910"/>
  <c r="CM910"/>
  <c r="BV898"/>
  <c r="CM898"/>
  <c r="BV893"/>
  <c r="CM893"/>
  <c r="BV831"/>
  <c r="CM831"/>
  <c r="BV721"/>
  <c r="CM721"/>
  <c r="BV682"/>
  <c r="CM682"/>
  <c r="BV922"/>
  <c r="CM922"/>
  <c r="BV917"/>
  <c r="CM917"/>
  <c r="BV912"/>
  <c r="CM912"/>
  <c r="BV907"/>
  <c r="CM907"/>
  <c r="BV902"/>
  <c r="CM902"/>
  <c r="BV890"/>
  <c r="CM890"/>
  <c r="BV885"/>
  <c r="CM885"/>
  <c r="BV881"/>
  <c r="CM881"/>
  <c r="BV860"/>
  <c r="CM860"/>
  <c r="BV856"/>
  <c r="CM856"/>
  <c r="BV851"/>
  <c r="CM851"/>
  <c r="BV830"/>
  <c r="CM830"/>
  <c r="BV826"/>
  <c r="CM826"/>
  <c r="BV821"/>
  <c r="CM821"/>
  <c r="BV817"/>
  <c r="CM817"/>
  <c r="BV698"/>
  <c r="CM698"/>
  <c r="BV914"/>
  <c r="CM914"/>
  <c r="BV909"/>
  <c r="CM909"/>
  <c r="BV904"/>
  <c r="CM904"/>
  <c r="BV899"/>
  <c r="CM899"/>
  <c r="BV894"/>
  <c r="CM894"/>
  <c r="BV839"/>
  <c r="CM839"/>
  <c r="BV743"/>
  <c r="CM743"/>
  <c r="BV716"/>
  <c r="CM716"/>
  <c r="BV712"/>
  <c r="CM712"/>
  <c r="BV661"/>
  <c r="CM661"/>
  <c r="BV653"/>
  <c r="CM653"/>
  <c r="BV648"/>
  <c r="CM648"/>
  <c r="BV638"/>
  <c r="CM638"/>
  <c r="BV630"/>
  <c r="CM630"/>
  <c r="BV626"/>
  <c r="CM626"/>
  <c r="BV617"/>
  <c r="CM617"/>
  <c r="BV593"/>
  <c r="CM593"/>
  <c r="BV573"/>
  <c r="CM573"/>
  <c r="BV563"/>
  <c r="CM563"/>
  <c r="BV559"/>
  <c r="CM559"/>
  <c r="BV555"/>
  <c r="CM555"/>
  <c r="BV541"/>
  <c r="CM541"/>
  <c r="BV531"/>
  <c r="CM531"/>
  <c r="BV527"/>
  <c r="CM527"/>
  <c r="BV523"/>
  <c r="CM523"/>
  <c r="BV509"/>
  <c r="CM509"/>
  <c r="BV499"/>
  <c r="CM499"/>
  <c r="BV495"/>
  <c r="CM495"/>
  <c r="BV491"/>
  <c r="CM491"/>
  <c r="BV481"/>
  <c r="CM481"/>
  <c r="BV474"/>
  <c r="CM474"/>
  <c r="BV455"/>
  <c r="CM455"/>
  <c r="BV448"/>
  <c r="CM448"/>
  <c r="BV423"/>
  <c r="CM423"/>
  <c r="BV416"/>
  <c r="CM416"/>
  <c r="BV398"/>
  <c r="CM398"/>
  <c r="BV393"/>
  <c r="CM393"/>
  <c r="BV384"/>
  <c r="CM384"/>
  <c r="BV379"/>
  <c r="CM379"/>
  <c r="BV375"/>
  <c r="CM375"/>
  <c r="BV370"/>
  <c r="CM370"/>
  <c r="BV366"/>
  <c r="CM366"/>
  <c r="BV361"/>
  <c r="CM361"/>
  <c r="BV620"/>
  <c r="CM620"/>
  <c r="BV611"/>
  <c r="CM611"/>
  <c r="BV607"/>
  <c r="CM607"/>
  <c r="BV587"/>
  <c r="CM587"/>
  <c r="BV551"/>
  <c r="CM551"/>
  <c r="BV522"/>
  <c r="CM522"/>
  <c r="BV487"/>
  <c r="CM487"/>
  <c r="BV470"/>
  <c r="CM470"/>
  <c r="BV466"/>
  <c r="CM466"/>
  <c r="BV461"/>
  <c r="CM461"/>
  <c r="BV457"/>
  <c r="CM457"/>
  <c r="BV452"/>
  <c r="CM452"/>
  <c r="BV443"/>
  <c r="CM443"/>
  <c r="BV438"/>
  <c r="CM438"/>
  <c r="BV434"/>
  <c r="CM434"/>
  <c r="BV429"/>
  <c r="CM429"/>
  <c r="BV425"/>
  <c r="CM425"/>
  <c r="BV420"/>
  <c r="CM420"/>
  <c r="BV411"/>
  <c r="CM411"/>
  <c r="BV406"/>
  <c r="CM406"/>
  <c r="BV402"/>
  <c r="CM402"/>
  <c r="BV625"/>
  <c r="CM625"/>
  <c r="BV615"/>
  <c r="CM615"/>
  <c r="BV606"/>
  <c r="CM606"/>
  <c r="BV598"/>
  <c r="CM598"/>
  <c r="BV594"/>
  <c r="CM594"/>
  <c r="BV585"/>
  <c r="CM585"/>
  <c r="BV579"/>
  <c r="CM579"/>
  <c r="BV569"/>
  <c r="CM569"/>
  <c r="BV564"/>
  <c r="CM564"/>
  <c r="BV560"/>
  <c r="CM560"/>
  <c r="BV556"/>
  <c r="CM556"/>
  <c r="BV534"/>
  <c r="CM534"/>
  <c r="BV530"/>
  <c r="CM530"/>
  <c r="BV526"/>
  <c r="CM526"/>
  <c r="BV517"/>
  <c r="CM517"/>
  <c r="BV513"/>
  <c r="CM513"/>
  <c r="BV505"/>
  <c r="CM505"/>
  <c r="BV500"/>
  <c r="CM500"/>
  <c r="BV496"/>
  <c r="CM496"/>
  <c r="BV492"/>
  <c r="CM492"/>
  <c r="BV472"/>
  <c r="CM472"/>
  <c r="BV447"/>
  <c r="CM447"/>
  <c r="BV440"/>
  <c r="CM440"/>
  <c r="BV415"/>
  <c r="CM415"/>
  <c r="BV408"/>
  <c r="CM408"/>
  <c r="BV392"/>
  <c r="CM392"/>
  <c r="BV387"/>
  <c r="CM387"/>
  <c r="BV383"/>
  <c r="CM383"/>
  <c r="BV378"/>
  <c r="CM378"/>
  <c r="BV374"/>
  <c r="CM374"/>
  <c r="BV369"/>
  <c r="CM369"/>
  <c r="BV639"/>
  <c r="CM639"/>
  <c r="BV619"/>
  <c r="CM619"/>
  <c r="BV612"/>
  <c r="CM612"/>
  <c r="BV608"/>
  <c r="CM608"/>
  <c r="BV588"/>
  <c r="CM588"/>
  <c r="BV568"/>
  <c r="CM568"/>
  <c r="BV552"/>
  <c r="CM552"/>
  <c r="BV536"/>
  <c r="CM536"/>
  <c r="BV520"/>
  <c r="CM520"/>
  <c r="BV504"/>
  <c r="CM504"/>
  <c r="BV488"/>
  <c r="CM488"/>
  <c r="BV326"/>
  <c r="CM326"/>
  <c r="BV308"/>
  <c r="CM308"/>
  <c r="BV272"/>
  <c r="CM272"/>
  <c r="BV266"/>
  <c r="CM266"/>
  <c r="BV262"/>
  <c r="CM262"/>
  <c r="BV236"/>
  <c r="CM236"/>
  <c r="BV344"/>
  <c r="CM344"/>
  <c r="BV329"/>
  <c r="CM329"/>
  <c r="BV324"/>
  <c r="CM324"/>
  <c r="BV288"/>
  <c r="CM288"/>
  <c r="BV282"/>
  <c r="CM282"/>
  <c r="BV278"/>
  <c r="CM278"/>
  <c r="BV260"/>
  <c r="CM260"/>
  <c r="BV254"/>
  <c r="CM254"/>
  <c r="BV233"/>
  <c r="CM233"/>
  <c r="BV356"/>
  <c r="CM356"/>
  <c r="BV349"/>
  <c r="CM349"/>
  <c r="BV321"/>
  <c r="CM321"/>
  <c r="BV303"/>
  <c r="CM303"/>
  <c r="BV291"/>
  <c r="CM291"/>
  <c r="BV286"/>
  <c r="CM286"/>
  <c r="BV265"/>
  <c r="CM265"/>
  <c r="BV252"/>
  <c r="CM252"/>
  <c r="BV246"/>
  <c r="CM246"/>
  <c r="BV224"/>
  <c r="CM224"/>
  <c r="BV360"/>
  <c r="CM360"/>
  <c r="BV355"/>
  <c r="CM355"/>
  <c r="BV351"/>
  <c r="CM351"/>
  <c r="BV346"/>
  <c r="CM346"/>
  <c r="BV336"/>
  <c r="CM336"/>
  <c r="BV330"/>
  <c r="CM330"/>
  <c r="BV320"/>
  <c r="CM320"/>
  <c r="BV314"/>
  <c r="CM314"/>
  <c r="BV310"/>
  <c r="CM310"/>
  <c r="BV292"/>
  <c r="CM292"/>
  <c r="BV255"/>
  <c r="CM255"/>
  <c r="BV215"/>
  <c r="CM215"/>
  <c r="BV210"/>
  <c r="CM210"/>
  <c r="BV205"/>
  <c r="CM205"/>
  <c r="BV183"/>
  <c r="CM183"/>
  <c r="BV178"/>
  <c r="CM178"/>
  <c r="BV173"/>
  <c r="CM173"/>
  <c r="BV151"/>
  <c r="CM151"/>
  <c r="BV146"/>
  <c r="CM146"/>
  <c r="BV141"/>
  <c r="CM141"/>
  <c r="BV119"/>
  <c r="CM119"/>
  <c r="BV114"/>
  <c r="CM114"/>
  <c r="BV109"/>
  <c r="CM109"/>
  <c r="BV87"/>
  <c r="CM87"/>
  <c r="BV219"/>
  <c r="CM219"/>
  <c r="BV187"/>
  <c r="CM187"/>
  <c r="BV155"/>
  <c r="CM155"/>
  <c r="BV123"/>
  <c r="CM123"/>
  <c r="BV91"/>
  <c r="CM91"/>
  <c r="BV83"/>
  <c r="CM83"/>
  <c r="BV211"/>
  <c r="CM211"/>
  <c r="BV179"/>
  <c r="CM179"/>
  <c r="BV147"/>
  <c r="CM147"/>
  <c r="BV115"/>
  <c r="CM115"/>
  <c r="BV216"/>
  <c r="CM216"/>
  <c r="BV184"/>
  <c r="CM184"/>
  <c r="BV152"/>
  <c r="CM152"/>
  <c r="BV120"/>
  <c r="CM120"/>
  <c r="BV88"/>
  <c r="CM88"/>
  <c r="BV31"/>
  <c r="CM31"/>
  <c r="BV73"/>
  <c r="CM73"/>
  <c r="BV69"/>
  <c r="CM69"/>
  <c r="BV60"/>
  <c r="CM60"/>
  <c r="BV56"/>
  <c r="CM56"/>
  <c r="BV43"/>
  <c r="CM43"/>
  <c r="BV30"/>
  <c r="CM30"/>
  <c r="BV26"/>
  <c r="CM26"/>
  <c r="BV23"/>
  <c r="CM23"/>
  <c r="BV77"/>
  <c r="CM77"/>
  <c r="BV68"/>
  <c r="CM68"/>
  <c r="BV48"/>
  <c r="CM48"/>
  <c r="BV35"/>
  <c r="CM35"/>
  <c r="BV22"/>
  <c r="CM22"/>
  <c r="BV937"/>
  <c r="CM937"/>
  <c r="BV932"/>
  <c r="CM932"/>
  <c r="BV957"/>
  <c r="CM957"/>
  <c r="BV953"/>
  <c r="CM953"/>
  <c r="BV956"/>
  <c r="CM956"/>
  <c r="BV952"/>
  <c r="CM952"/>
  <c r="BV947"/>
  <c r="CM947"/>
  <c r="BV942"/>
  <c r="CM942"/>
  <c r="BV930"/>
  <c r="CM930"/>
  <c r="BV923"/>
  <c r="CM923"/>
  <c r="BV918"/>
  <c r="CM918"/>
  <c r="BV906"/>
  <c r="CM906"/>
  <c r="BV901"/>
  <c r="CM901"/>
  <c r="BV896"/>
  <c r="CM896"/>
  <c r="BV891"/>
  <c r="CM891"/>
  <c r="BV870"/>
  <c r="CM870"/>
  <c r="BV866"/>
  <c r="CM866"/>
  <c r="BV861"/>
  <c r="CM861"/>
  <c r="BV857"/>
  <c r="CM857"/>
  <c r="BV836"/>
  <c r="CM836"/>
  <c r="BV832"/>
  <c r="CM832"/>
  <c r="BV827"/>
  <c r="CM827"/>
  <c r="BV729"/>
  <c r="CM729"/>
  <c r="BV724"/>
  <c r="CM724"/>
  <c r="BV706"/>
  <c r="CM706"/>
  <c r="BV677"/>
  <c r="CM677"/>
  <c r="BV669"/>
  <c r="CM669"/>
  <c r="BV664"/>
  <c r="CM664"/>
  <c r="BV903"/>
  <c r="CM903"/>
  <c r="BV879"/>
  <c r="CM879"/>
  <c r="BV815"/>
  <c r="CM815"/>
  <c r="BV720"/>
  <c r="CM720"/>
  <c r="BV715"/>
  <c r="CM715"/>
  <c r="BV711"/>
  <c r="CM711"/>
  <c r="BV702"/>
  <c r="CM702"/>
  <c r="BV694"/>
  <c r="CM694"/>
  <c r="BV690"/>
  <c r="CM690"/>
  <c r="BV681"/>
  <c r="CM681"/>
  <c r="BV657"/>
  <c r="CM657"/>
  <c r="BV647"/>
  <c r="CM647"/>
  <c r="BV895"/>
  <c r="CM895"/>
  <c r="BV876"/>
  <c r="CM876"/>
  <c r="BV872"/>
  <c r="CM872"/>
  <c r="BV867"/>
  <c r="CM867"/>
  <c r="BV846"/>
  <c r="CM846"/>
  <c r="BV842"/>
  <c r="CM842"/>
  <c r="BV837"/>
  <c r="CM837"/>
  <c r="BV833"/>
  <c r="CM833"/>
  <c r="BV812"/>
  <c r="CM812"/>
  <c r="BV808"/>
  <c r="CM808"/>
  <c r="BV804"/>
  <c r="CM804"/>
  <c r="BV800"/>
  <c r="CM800"/>
  <c r="BV796"/>
  <c r="CM796"/>
  <c r="BV792"/>
  <c r="CM792"/>
  <c r="BV788"/>
  <c r="CM788"/>
  <c r="BV784"/>
  <c r="CM784"/>
  <c r="BV780"/>
  <c r="CM780"/>
  <c r="BV776"/>
  <c r="CM776"/>
  <c r="BV772"/>
  <c r="CM772"/>
  <c r="BV768"/>
  <c r="CM768"/>
  <c r="BV764"/>
  <c r="CM764"/>
  <c r="BV760"/>
  <c r="CM760"/>
  <c r="BV756"/>
  <c r="CM756"/>
  <c r="BV752"/>
  <c r="CM752"/>
  <c r="BV744"/>
  <c r="CM744"/>
  <c r="BV738"/>
  <c r="CM738"/>
  <c r="BV734"/>
  <c r="CM734"/>
  <c r="BV707"/>
  <c r="CM707"/>
  <c r="BV697"/>
  <c r="CM697"/>
  <c r="BV673"/>
  <c r="CM673"/>
  <c r="BV663"/>
  <c r="CM663"/>
  <c r="BV654"/>
  <c r="CM654"/>
  <c r="BV646"/>
  <c r="CM646"/>
  <c r="BV919"/>
  <c r="CM919"/>
  <c r="BV887"/>
  <c r="CM887"/>
  <c r="BV823"/>
  <c r="CM823"/>
  <c r="BV747"/>
  <c r="CM747"/>
  <c r="BV742"/>
  <c r="CM742"/>
  <c r="BV726"/>
  <c r="CM726"/>
  <c r="BV719"/>
  <c r="CM719"/>
  <c r="BV700"/>
  <c r="CM700"/>
  <c r="BV691"/>
  <c r="CM691"/>
  <c r="BV687"/>
  <c r="CM687"/>
  <c r="BV667"/>
  <c r="CM667"/>
  <c r="BV660"/>
  <c r="CM660"/>
  <c r="BV656"/>
  <c r="CM656"/>
  <c r="BV642"/>
  <c r="CM642"/>
  <c r="BV629"/>
  <c r="CM629"/>
  <c r="BV621"/>
  <c r="CM621"/>
  <c r="BV616"/>
  <c r="CM616"/>
  <c r="BV580"/>
  <c r="CM580"/>
  <c r="BV634"/>
  <c r="CM634"/>
  <c r="BV584"/>
  <c r="CM584"/>
  <c r="BV567"/>
  <c r="CM567"/>
  <c r="BV538"/>
  <c r="CM538"/>
  <c r="BV503"/>
  <c r="CM503"/>
  <c r="BV478"/>
  <c r="CM478"/>
  <c r="BV388"/>
  <c r="CM388"/>
  <c r="BV381"/>
  <c r="CM381"/>
  <c r="BV597"/>
  <c r="CM597"/>
  <c r="BV589"/>
  <c r="CM589"/>
  <c r="BV576"/>
  <c r="CM576"/>
  <c r="BV572"/>
  <c r="CM572"/>
  <c r="BV550"/>
  <c r="CM550"/>
  <c r="BV546"/>
  <c r="CM546"/>
  <c r="BV542"/>
  <c r="CM542"/>
  <c r="BV533"/>
  <c r="CM533"/>
  <c r="BV529"/>
  <c r="CM529"/>
  <c r="BV521"/>
  <c r="CM521"/>
  <c r="BV516"/>
  <c r="CM516"/>
  <c r="BV512"/>
  <c r="CM512"/>
  <c r="BV508"/>
  <c r="CM508"/>
  <c r="BV486"/>
  <c r="CM486"/>
  <c r="BV482"/>
  <c r="CM482"/>
  <c r="BV401"/>
  <c r="CM401"/>
  <c r="BV602"/>
  <c r="CM602"/>
  <c r="BV583"/>
  <c r="CM583"/>
  <c r="BV578"/>
  <c r="CM578"/>
  <c r="BV477"/>
  <c r="CM477"/>
  <c r="BV467"/>
  <c r="CM467"/>
  <c r="BV462"/>
  <c r="CM462"/>
  <c r="BV458"/>
  <c r="CM458"/>
  <c r="BV453"/>
  <c r="CM453"/>
  <c r="BV449"/>
  <c r="CM449"/>
  <c r="BV444"/>
  <c r="CM444"/>
  <c r="BV435"/>
  <c r="CM435"/>
  <c r="BV430"/>
  <c r="CM430"/>
  <c r="BV426"/>
  <c r="CM426"/>
  <c r="BV421"/>
  <c r="CM421"/>
  <c r="BV417"/>
  <c r="CM417"/>
  <c r="BV412"/>
  <c r="CM412"/>
  <c r="BV403"/>
  <c r="CM403"/>
  <c r="BV399"/>
  <c r="CM399"/>
  <c r="BV380"/>
  <c r="CM380"/>
  <c r="BV373"/>
  <c r="CM373"/>
  <c r="BV357"/>
  <c r="CM357"/>
  <c r="BV332"/>
  <c r="CM332"/>
  <c r="BV323"/>
  <c r="CM323"/>
  <c r="BV318"/>
  <c r="CM318"/>
  <c r="BV297"/>
  <c r="CM297"/>
  <c r="BV289"/>
  <c r="CM289"/>
  <c r="BV271"/>
  <c r="CM271"/>
  <c r="BV259"/>
  <c r="CM259"/>
  <c r="BV240"/>
  <c r="CM240"/>
  <c r="BV225"/>
  <c r="CM225"/>
  <c r="BV352"/>
  <c r="CM352"/>
  <c r="BV347"/>
  <c r="CM347"/>
  <c r="BV338"/>
  <c r="CM338"/>
  <c r="BV328"/>
  <c r="CM328"/>
  <c r="BV313"/>
  <c r="CM313"/>
  <c r="BV305"/>
  <c r="CM305"/>
  <c r="BV287"/>
  <c r="CM287"/>
  <c r="BV275"/>
  <c r="CM275"/>
  <c r="BV270"/>
  <c r="CM270"/>
  <c r="BV251"/>
  <c r="CM251"/>
  <c r="BV343"/>
  <c r="CM343"/>
  <c r="BV333"/>
  <c r="CM333"/>
  <c r="BV296"/>
  <c r="CM296"/>
  <c r="BV274"/>
  <c r="CM274"/>
  <c r="BV256"/>
  <c r="CM256"/>
  <c r="BV243"/>
  <c r="CM243"/>
  <c r="BV335"/>
  <c r="CM335"/>
  <c r="BV319"/>
  <c r="CM319"/>
  <c r="BV307"/>
  <c r="CM307"/>
  <c r="BV302"/>
  <c r="CM302"/>
  <c r="BV281"/>
  <c r="CM281"/>
  <c r="BV273"/>
  <c r="CM273"/>
  <c r="BV250"/>
  <c r="CM250"/>
  <c r="BV245"/>
  <c r="CM245"/>
  <c r="BV228"/>
  <c r="CM228"/>
  <c r="BV198"/>
  <c r="CM198"/>
  <c r="BV193"/>
  <c r="CM193"/>
  <c r="BV188"/>
  <c r="CM188"/>
  <c r="BV166"/>
  <c r="CM166"/>
  <c r="BV161"/>
  <c r="CM161"/>
  <c r="BV156"/>
  <c r="CM156"/>
  <c r="BV134"/>
  <c r="CM134"/>
  <c r="BV129"/>
  <c r="CM129"/>
  <c r="BV124"/>
  <c r="CM124"/>
  <c r="BV102"/>
  <c r="CM102"/>
  <c r="BV97"/>
  <c r="CM97"/>
  <c r="BV92"/>
  <c r="CM92"/>
  <c r="BV207"/>
  <c r="CM207"/>
  <c r="BV202"/>
  <c r="CM202"/>
  <c r="BV197"/>
  <c r="CM197"/>
  <c r="BV175"/>
  <c r="CM175"/>
  <c r="BV170"/>
  <c r="CM170"/>
  <c r="BV165"/>
  <c r="CM165"/>
  <c r="BV143"/>
  <c r="CM143"/>
  <c r="BV138"/>
  <c r="CM138"/>
  <c r="BV133"/>
  <c r="CM133"/>
  <c r="BV111"/>
  <c r="CM111"/>
  <c r="BV106"/>
  <c r="CM106"/>
  <c r="BV101"/>
  <c r="CM101"/>
  <c r="BV86"/>
  <c r="CM86"/>
  <c r="BV82"/>
  <c r="CM82"/>
  <c r="BV221"/>
  <c r="CM221"/>
  <c r="BV199"/>
  <c r="CM199"/>
  <c r="BV194"/>
  <c r="CM194"/>
  <c r="BV189"/>
  <c r="CM189"/>
  <c r="BV167"/>
  <c r="CM167"/>
  <c r="BV162"/>
  <c r="CM162"/>
  <c r="BV157"/>
  <c r="CM157"/>
  <c r="BV135"/>
  <c r="CM135"/>
  <c r="BV130"/>
  <c r="CM130"/>
  <c r="BV125"/>
  <c r="CM125"/>
  <c r="BV103"/>
  <c r="CM103"/>
  <c r="BV98"/>
  <c r="CM98"/>
  <c r="BV93"/>
  <c r="CM93"/>
  <c r="BV203"/>
  <c r="CM203"/>
  <c r="BV171"/>
  <c r="CM171"/>
  <c r="BV139"/>
  <c r="CM139"/>
  <c r="BV107"/>
  <c r="CM107"/>
  <c r="BV71"/>
  <c r="CM71"/>
  <c r="BV76"/>
  <c r="CM76"/>
  <c r="BV64"/>
  <c r="CM64"/>
  <c r="BV46"/>
  <c r="CM46"/>
  <c r="BV42"/>
  <c r="CM42"/>
  <c r="BV33"/>
  <c r="CM33"/>
  <c r="BV29"/>
  <c r="CM29"/>
  <c r="BV20"/>
  <c r="CM20"/>
  <c r="BV79"/>
  <c r="CM79"/>
  <c r="BV72"/>
  <c r="CM72"/>
  <c r="BV59"/>
  <c r="CM59"/>
  <c r="BV51"/>
  <c r="CM51"/>
  <c r="BV38"/>
  <c r="CM38"/>
  <c r="BV34"/>
  <c r="CM34"/>
  <c r="BV25"/>
  <c r="CM25"/>
  <c r="BV21"/>
  <c r="CM21"/>
  <c r="BV946"/>
  <c r="CM946"/>
  <c r="BV941"/>
  <c r="CM941"/>
  <c r="BV936"/>
  <c r="CM936"/>
  <c r="BV931"/>
  <c r="CM931"/>
  <c r="BV926"/>
  <c r="CM926"/>
  <c r="BV950"/>
  <c r="CM950"/>
  <c r="BV938"/>
  <c r="CM938"/>
  <c r="BV933"/>
  <c r="CM933"/>
  <c r="BV928"/>
  <c r="CM928"/>
  <c r="BV935"/>
  <c r="CM935"/>
  <c r="BV911"/>
  <c r="CM911"/>
  <c r="BV886"/>
  <c r="CM886"/>
  <c r="BV882"/>
  <c r="CM882"/>
  <c r="BV877"/>
  <c r="CM877"/>
  <c r="BV873"/>
  <c r="CM873"/>
  <c r="BV852"/>
  <c r="CM852"/>
  <c r="BV848"/>
  <c r="CM848"/>
  <c r="BV843"/>
  <c r="CM843"/>
  <c r="BV822"/>
  <c r="CM822"/>
  <c r="BV818"/>
  <c r="CM818"/>
  <c r="BV813"/>
  <c r="CM813"/>
  <c r="BV809"/>
  <c r="CM809"/>
  <c r="BV805"/>
  <c r="CM805"/>
  <c r="BV801"/>
  <c r="CM801"/>
  <c r="BV797"/>
  <c r="CM797"/>
  <c r="BV793"/>
  <c r="CM793"/>
  <c r="BV789"/>
  <c r="CM789"/>
  <c r="BV785"/>
  <c r="CM785"/>
  <c r="BV781"/>
  <c r="CM781"/>
  <c r="BV777"/>
  <c r="CM777"/>
  <c r="BV773"/>
  <c r="CM773"/>
  <c r="BV769"/>
  <c r="CM769"/>
  <c r="BV765"/>
  <c r="CM765"/>
  <c r="BV761"/>
  <c r="CM761"/>
  <c r="BV757"/>
  <c r="CM757"/>
  <c r="BV753"/>
  <c r="CM753"/>
  <c r="BV749"/>
  <c r="CM749"/>
  <c r="BV745"/>
  <c r="CM745"/>
  <c r="BV741"/>
  <c r="CM741"/>
  <c r="BV737"/>
  <c r="CM737"/>
  <c r="BV733"/>
  <c r="CM733"/>
  <c r="BV728"/>
  <c r="CM728"/>
  <c r="BV709"/>
  <c r="CM709"/>
  <c r="BV683"/>
  <c r="CM683"/>
  <c r="BV676"/>
  <c r="CM676"/>
  <c r="BV672"/>
  <c r="CM672"/>
  <c r="BV652"/>
  <c r="CM652"/>
  <c r="BV643"/>
  <c r="CM643"/>
  <c r="BV913"/>
  <c r="CM913"/>
  <c r="BV908"/>
  <c r="CM908"/>
  <c r="BV863"/>
  <c r="CM863"/>
  <c r="BV705"/>
  <c r="CM705"/>
  <c r="BV693"/>
  <c r="CM693"/>
  <c r="BV685"/>
  <c r="CM685"/>
  <c r="BV680"/>
  <c r="CM680"/>
  <c r="BV905"/>
  <c r="CM905"/>
  <c r="BV900"/>
  <c r="CM900"/>
  <c r="BV888"/>
  <c r="CM888"/>
  <c r="BV883"/>
  <c r="CM883"/>
  <c r="BV862"/>
  <c r="CM862"/>
  <c r="BV858"/>
  <c r="CM858"/>
  <c r="BV853"/>
  <c r="CM853"/>
  <c r="BV849"/>
  <c r="CM849"/>
  <c r="BV828"/>
  <c r="CM828"/>
  <c r="BV824"/>
  <c r="CM824"/>
  <c r="BV819"/>
  <c r="CM819"/>
  <c r="BV723"/>
  <c r="CM723"/>
  <c r="BV701"/>
  <c r="CM701"/>
  <c r="BV696"/>
  <c r="CM696"/>
  <c r="BV645"/>
  <c r="CM645"/>
  <c r="BV924"/>
  <c r="CM924"/>
  <c r="BV897"/>
  <c r="CM897"/>
  <c r="BV892"/>
  <c r="CM892"/>
  <c r="BV871"/>
  <c r="CM871"/>
  <c r="BV751"/>
  <c r="CM751"/>
  <c r="BV746"/>
  <c r="CM746"/>
  <c r="BV714"/>
  <c r="CM714"/>
  <c r="BV710"/>
  <c r="CM710"/>
  <c r="BV703"/>
  <c r="CM703"/>
  <c r="BV650"/>
  <c r="CM650"/>
  <c r="BV635"/>
  <c r="CM635"/>
  <c r="BV628"/>
  <c r="CM628"/>
  <c r="BV624"/>
  <c r="CM624"/>
  <c r="BV604"/>
  <c r="CM604"/>
  <c r="BV595"/>
  <c r="CM595"/>
  <c r="BV591"/>
  <c r="CM591"/>
  <c r="BV575"/>
  <c r="CM575"/>
  <c r="BV571"/>
  <c r="CM571"/>
  <c r="BV557"/>
  <c r="CM557"/>
  <c r="BV547"/>
  <c r="CM547"/>
  <c r="BV543"/>
  <c r="CM543"/>
  <c r="BV539"/>
  <c r="CM539"/>
  <c r="BV525"/>
  <c r="CM525"/>
  <c r="BV515"/>
  <c r="CM515"/>
  <c r="BV511"/>
  <c r="CM511"/>
  <c r="BV507"/>
  <c r="CM507"/>
  <c r="BV493"/>
  <c r="CM493"/>
  <c r="BV483"/>
  <c r="CM483"/>
  <c r="BV471"/>
  <c r="CM471"/>
  <c r="BV464"/>
  <c r="CM464"/>
  <c r="BV439"/>
  <c r="CM439"/>
  <c r="BV432"/>
  <c r="CM432"/>
  <c r="BV407"/>
  <c r="CM407"/>
  <c r="BV395"/>
  <c r="CM395"/>
  <c r="BV391"/>
  <c r="CM391"/>
  <c r="BV386"/>
  <c r="CM386"/>
  <c r="BV382"/>
  <c r="CM382"/>
  <c r="BV377"/>
  <c r="CM377"/>
  <c r="BV368"/>
  <c r="CM368"/>
  <c r="BV363"/>
  <c r="CM363"/>
  <c r="BV633"/>
  <c r="CM633"/>
  <c r="BV609"/>
  <c r="CM609"/>
  <c r="BV599"/>
  <c r="CM599"/>
  <c r="BV590"/>
  <c r="CM590"/>
  <c r="BV554"/>
  <c r="CM554"/>
  <c r="BV519"/>
  <c r="CM519"/>
  <c r="BV490"/>
  <c r="CM490"/>
  <c r="BV473"/>
  <c r="CM473"/>
  <c r="BV468"/>
  <c r="CM468"/>
  <c r="BV459"/>
  <c r="CM459"/>
  <c r="BV454"/>
  <c r="CM454"/>
  <c r="BV450"/>
  <c r="CM450"/>
  <c r="BV445"/>
  <c r="CM445"/>
  <c r="BV441"/>
  <c r="CM441"/>
  <c r="BV436"/>
  <c r="CM436"/>
  <c r="BV427"/>
  <c r="CM427"/>
  <c r="BV422"/>
  <c r="CM422"/>
  <c r="BV418"/>
  <c r="CM418"/>
  <c r="BV413"/>
  <c r="CM413"/>
  <c r="BV409"/>
  <c r="CM409"/>
  <c r="BV404"/>
  <c r="CM404"/>
  <c r="BV636"/>
  <c r="CM636"/>
  <c r="BV627"/>
  <c r="CM627"/>
  <c r="BV623"/>
  <c r="CM623"/>
  <c r="BV603"/>
  <c r="CM603"/>
  <c r="BV596"/>
  <c r="CM596"/>
  <c r="BV592"/>
  <c r="CM592"/>
  <c r="BV566"/>
  <c r="CM566"/>
  <c r="BV562"/>
  <c r="CM562"/>
  <c r="BV558"/>
  <c r="CM558"/>
  <c r="BV549"/>
  <c r="CM549"/>
  <c r="BV545"/>
  <c r="CM545"/>
  <c r="BV537"/>
  <c r="CM537"/>
  <c r="BV532"/>
  <c r="CM532"/>
  <c r="BV528"/>
  <c r="CM528"/>
  <c r="BV524"/>
  <c r="CM524"/>
  <c r="BV502"/>
  <c r="CM502"/>
  <c r="BV498"/>
  <c r="CM498"/>
  <c r="BV494"/>
  <c r="CM494"/>
  <c r="BV485"/>
  <c r="CM485"/>
  <c r="BV463"/>
  <c r="CM463"/>
  <c r="BV456"/>
  <c r="CM456"/>
  <c r="BV431"/>
  <c r="CM431"/>
  <c r="BV424"/>
  <c r="CM424"/>
  <c r="BV400"/>
  <c r="CM400"/>
  <c r="BV394"/>
  <c r="CM394"/>
  <c r="BV390"/>
  <c r="CM390"/>
  <c r="BV385"/>
  <c r="CM385"/>
  <c r="BV376"/>
  <c r="CM376"/>
  <c r="BV371"/>
  <c r="CM371"/>
  <c r="BV367"/>
  <c r="CM367"/>
  <c r="BV362"/>
  <c r="CM362"/>
  <c r="BV641"/>
  <c r="CM641"/>
  <c r="BV631"/>
  <c r="CM631"/>
  <c r="BV622"/>
  <c r="CM622"/>
  <c r="BV614"/>
  <c r="CM614"/>
  <c r="BV610"/>
  <c r="CM610"/>
  <c r="BV601"/>
  <c r="CM601"/>
  <c r="BV577"/>
  <c r="CM577"/>
  <c r="BV342"/>
  <c r="CM342"/>
  <c r="BV306"/>
  <c r="CM306"/>
  <c r="BV264"/>
  <c r="CM264"/>
  <c r="BV247"/>
  <c r="CM247"/>
  <c r="BV234"/>
  <c r="CM234"/>
  <c r="BV341"/>
  <c r="CM341"/>
  <c r="BV331"/>
  <c r="CM331"/>
  <c r="BV322"/>
  <c r="CM322"/>
  <c r="BV280"/>
  <c r="CM280"/>
  <c r="BV239"/>
  <c r="CM239"/>
  <c r="BV229"/>
  <c r="CM229"/>
  <c r="BV327"/>
  <c r="CM327"/>
  <c r="BV317"/>
  <c r="CM317"/>
  <c r="BV284"/>
  <c r="CM284"/>
  <c r="BV277"/>
  <c r="CM277"/>
  <c r="BV267"/>
  <c r="CM267"/>
  <c r="BV263"/>
  <c r="CM263"/>
  <c r="BV232"/>
  <c r="CM232"/>
  <c r="BV226"/>
  <c r="CM226"/>
  <c r="BV222"/>
  <c r="CM222"/>
  <c r="BV358"/>
  <c r="CM358"/>
  <c r="BV353"/>
  <c r="CM353"/>
  <c r="BV312"/>
  <c r="CM312"/>
  <c r="BV290"/>
  <c r="CM290"/>
  <c r="BV244"/>
  <c r="CM244"/>
  <c r="BV238"/>
  <c r="CM238"/>
  <c r="BV208"/>
  <c r="CM208"/>
  <c r="BV176"/>
  <c r="CM176"/>
  <c r="BV144"/>
  <c r="CM144"/>
  <c r="BV112"/>
  <c r="CM112"/>
  <c r="BV217"/>
  <c r="CM217"/>
  <c r="BV212"/>
  <c r="CM212"/>
  <c r="BV190"/>
  <c r="CM190"/>
  <c r="BV185"/>
  <c r="CM185"/>
  <c r="BV180"/>
  <c r="CM180"/>
  <c r="BV158"/>
  <c r="CM158"/>
  <c r="BV153"/>
  <c r="CM153"/>
  <c r="BV148"/>
  <c r="CM148"/>
  <c r="BV126"/>
  <c r="CM126"/>
  <c r="BV121"/>
  <c r="CM121"/>
  <c r="BV116"/>
  <c r="CM116"/>
  <c r="BV94"/>
  <c r="CM94"/>
  <c r="BV89"/>
  <c r="CM89"/>
  <c r="BV85"/>
  <c r="CM85"/>
  <c r="BV220"/>
  <c r="CM220"/>
  <c r="BV214"/>
  <c r="CM214"/>
  <c r="BV209"/>
  <c r="CM209"/>
  <c r="BV204"/>
  <c r="CM204"/>
  <c r="BV182"/>
  <c r="CM182"/>
  <c r="BV177"/>
  <c r="CM177"/>
  <c r="BV172"/>
  <c r="CM172"/>
  <c r="BV150"/>
  <c r="CM150"/>
  <c r="BV145"/>
  <c r="CM145"/>
  <c r="BV140"/>
  <c r="CM140"/>
  <c r="BV118"/>
  <c r="CM118"/>
  <c r="BV113"/>
  <c r="CM113"/>
  <c r="BV108"/>
  <c r="CM108"/>
  <c r="BV218"/>
  <c r="CM218"/>
  <c r="BV213"/>
  <c r="CM213"/>
  <c r="BV191"/>
  <c r="CM191"/>
  <c r="BV186"/>
  <c r="CM186"/>
  <c r="BV181"/>
  <c r="CM181"/>
  <c r="BV159"/>
  <c r="CM159"/>
  <c r="BV154"/>
  <c r="CM154"/>
  <c r="BV149"/>
  <c r="CM149"/>
  <c r="BV127"/>
  <c r="CM127"/>
  <c r="BV122"/>
  <c r="CM122"/>
  <c r="BV117"/>
  <c r="CM117"/>
  <c r="BV95"/>
  <c r="CM95"/>
  <c r="BV90"/>
  <c r="CM90"/>
  <c r="BV81"/>
  <c r="CM81"/>
  <c r="BV80"/>
  <c r="CM80"/>
  <c r="BV67"/>
  <c r="CM67"/>
  <c r="BV58"/>
  <c r="CM58"/>
  <c r="BV49"/>
  <c r="CM49"/>
  <c r="BV45"/>
  <c r="CM45"/>
  <c r="BV36"/>
  <c r="CM36"/>
  <c r="BV24"/>
  <c r="CM24"/>
  <c r="BV63"/>
  <c r="CM63"/>
  <c r="BV55"/>
  <c r="CM55"/>
  <c r="BV75"/>
  <c r="CM75"/>
  <c r="BV62"/>
  <c r="CM62"/>
  <c r="BV54"/>
  <c r="CM54"/>
  <c r="BV50"/>
  <c r="CM50"/>
  <c r="BV41"/>
  <c r="CM41"/>
  <c r="BV37"/>
  <c r="CM37"/>
  <c r="BV28"/>
  <c r="CM28"/>
  <c r="BV949"/>
  <c r="CM949"/>
  <c r="BV944"/>
  <c r="CM944"/>
  <c r="BV939"/>
  <c r="CM939"/>
  <c r="BV934"/>
  <c r="CM934"/>
  <c r="BV955"/>
  <c r="CM955"/>
  <c r="BV951"/>
  <c r="CM951"/>
  <c r="BV943"/>
  <c r="CM943"/>
  <c r="BV958"/>
  <c r="CM958"/>
  <c r="BV954"/>
  <c r="CM954"/>
  <c r="BV945"/>
  <c r="CM945"/>
  <c r="BV940"/>
  <c r="CM940"/>
  <c r="BV921"/>
  <c r="CM921"/>
  <c r="BV916"/>
  <c r="CM916"/>
  <c r="BV889"/>
  <c r="CM889"/>
  <c r="BV868"/>
  <c r="CM868"/>
  <c r="BV864"/>
  <c r="CM864"/>
  <c r="BV859"/>
  <c r="CM859"/>
  <c r="BV838"/>
  <c r="CM838"/>
  <c r="BV834"/>
  <c r="CM834"/>
  <c r="BV829"/>
  <c r="CM829"/>
  <c r="BV825"/>
  <c r="CM825"/>
  <c r="BV732"/>
  <c r="CM732"/>
  <c r="BV722"/>
  <c r="CM722"/>
  <c r="BV708"/>
  <c r="CM708"/>
  <c r="BV666"/>
  <c r="CM666"/>
  <c r="BV847"/>
  <c r="CM847"/>
  <c r="BV731"/>
  <c r="CM731"/>
  <c r="BV727"/>
  <c r="CM727"/>
  <c r="BV718"/>
  <c r="CM718"/>
  <c r="BV713"/>
  <c r="CM713"/>
  <c r="BV704"/>
  <c r="CM704"/>
  <c r="BV699"/>
  <c r="CM699"/>
  <c r="BV692"/>
  <c r="CM692"/>
  <c r="BV688"/>
  <c r="CM688"/>
  <c r="BV668"/>
  <c r="CM668"/>
  <c r="BV659"/>
  <c r="CM659"/>
  <c r="BV655"/>
  <c r="CM655"/>
  <c r="BV878"/>
  <c r="CM878"/>
  <c r="BV874"/>
  <c r="CM874"/>
  <c r="BV869"/>
  <c r="CM869"/>
  <c r="BV865"/>
  <c r="CM865"/>
  <c r="BV844"/>
  <c r="CM844"/>
  <c r="BV840"/>
  <c r="CM840"/>
  <c r="BV835"/>
  <c r="CM835"/>
  <c r="BV814"/>
  <c r="CM814"/>
  <c r="BV810"/>
  <c r="CM810"/>
  <c r="BV806"/>
  <c r="CM806"/>
  <c r="BV802"/>
  <c r="CM802"/>
  <c r="BV798"/>
  <c r="CM798"/>
  <c r="BV794"/>
  <c r="CM794"/>
  <c r="BV790"/>
  <c r="CM790"/>
  <c r="BV786"/>
  <c r="CM786"/>
  <c r="BV782"/>
  <c r="CM782"/>
  <c r="BV778"/>
  <c r="CM778"/>
  <c r="BV774"/>
  <c r="CM774"/>
  <c r="BV770"/>
  <c r="CM770"/>
  <c r="BV766"/>
  <c r="CM766"/>
  <c r="BV762"/>
  <c r="CM762"/>
  <c r="BV758"/>
  <c r="CM758"/>
  <c r="BV754"/>
  <c r="CM754"/>
  <c r="BV748"/>
  <c r="CM748"/>
  <c r="BV740"/>
  <c r="CM740"/>
  <c r="BV736"/>
  <c r="CM736"/>
  <c r="BV717"/>
  <c r="CM717"/>
  <c r="BV684"/>
  <c r="CM684"/>
  <c r="BV675"/>
  <c r="CM675"/>
  <c r="BV671"/>
  <c r="CM671"/>
  <c r="BV651"/>
  <c r="CM651"/>
  <c r="BV644"/>
  <c r="CM644"/>
  <c r="BV855"/>
  <c r="CM855"/>
  <c r="BV750"/>
  <c r="CM750"/>
  <c r="BV730"/>
  <c r="CM730"/>
  <c r="BV689"/>
  <c r="CM689"/>
  <c r="BV679"/>
  <c r="CM679"/>
  <c r="BV670"/>
  <c r="CM670"/>
  <c r="BV662"/>
  <c r="CM662"/>
  <c r="BV658"/>
  <c r="CM658"/>
  <c r="BV649"/>
  <c r="CM649"/>
  <c r="BV640"/>
  <c r="CM640"/>
  <c r="BV618"/>
  <c r="CM618"/>
  <c r="BV637"/>
  <c r="CM637"/>
  <c r="BV632"/>
  <c r="CM632"/>
  <c r="BV582"/>
  <c r="CM582"/>
  <c r="BV570"/>
  <c r="CM570"/>
  <c r="BV535"/>
  <c r="CM535"/>
  <c r="BV506"/>
  <c r="CM506"/>
  <c r="BV480"/>
  <c r="CM480"/>
  <c r="BV476"/>
  <c r="CM476"/>
  <c r="BV397"/>
  <c r="CM397"/>
  <c r="BV372"/>
  <c r="CM372"/>
  <c r="BV365"/>
  <c r="CM365"/>
  <c r="BV586"/>
  <c r="CM586"/>
  <c r="BV574"/>
  <c r="CM574"/>
  <c r="BV565"/>
  <c r="CM565"/>
  <c r="BV561"/>
  <c r="CM561"/>
  <c r="BV553"/>
  <c r="CM553"/>
  <c r="BV548"/>
  <c r="CM548"/>
  <c r="BV544"/>
  <c r="CM544"/>
  <c r="BV540"/>
  <c r="CM540"/>
  <c r="BV518"/>
  <c r="CM518"/>
  <c r="BV514"/>
  <c r="CM514"/>
  <c r="BV510"/>
  <c r="CM510"/>
  <c r="BV501"/>
  <c r="CM501"/>
  <c r="BV497"/>
  <c r="CM497"/>
  <c r="BV489"/>
  <c r="CM489"/>
  <c r="BV484"/>
  <c r="CM484"/>
  <c r="BV613"/>
  <c r="CM613"/>
  <c r="BV605"/>
  <c r="CM605"/>
  <c r="BV600"/>
  <c r="CM600"/>
  <c r="BV581"/>
  <c r="CM581"/>
  <c r="BV479"/>
  <c r="CM479"/>
  <c r="BV475"/>
  <c r="CM475"/>
  <c r="BV469"/>
  <c r="CM469"/>
  <c r="BV465"/>
  <c r="CM465"/>
  <c r="BV460"/>
  <c r="CM460"/>
  <c r="BV451"/>
  <c r="CM451"/>
  <c r="BV446"/>
  <c r="CM446"/>
  <c r="BV442"/>
  <c r="CM442"/>
  <c r="BV437"/>
  <c r="CM437"/>
  <c r="BV433"/>
  <c r="CM433"/>
  <c r="BV428"/>
  <c r="CM428"/>
  <c r="BV419"/>
  <c r="CM419"/>
  <c r="BV414"/>
  <c r="CM414"/>
  <c r="BV410"/>
  <c r="CM410"/>
  <c r="BV405"/>
  <c r="CM405"/>
  <c r="BV396"/>
  <c r="CM396"/>
  <c r="BV389"/>
  <c r="CM389"/>
  <c r="BV364"/>
  <c r="CM364"/>
  <c r="BV348"/>
  <c r="CM348"/>
  <c r="BV339"/>
  <c r="CM339"/>
  <c r="BV334"/>
  <c r="CM334"/>
  <c r="BV316"/>
  <c r="CM316"/>
  <c r="BV309"/>
  <c r="CM309"/>
  <c r="BV299"/>
  <c r="CM299"/>
  <c r="BV295"/>
  <c r="CM295"/>
  <c r="BV285"/>
  <c r="CM285"/>
  <c r="BV257"/>
  <c r="CM257"/>
  <c r="BV242"/>
  <c r="CM242"/>
  <c r="BV237"/>
  <c r="CM237"/>
  <c r="BV227"/>
  <c r="CM227"/>
  <c r="BV223"/>
  <c r="CM223"/>
  <c r="BV359"/>
  <c r="CM359"/>
  <c r="BV354"/>
  <c r="CM354"/>
  <c r="BV350"/>
  <c r="CM350"/>
  <c r="BV345"/>
  <c r="CM345"/>
  <c r="BV340"/>
  <c r="CM340"/>
  <c r="BV325"/>
  <c r="CM325"/>
  <c r="BV315"/>
  <c r="CM315"/>
  <c r="BV311"/>
  <c r="CM311"/>
  <c r="BV301"/>
  <c r="CM301"/>
  <c r="BV268"/>
  <c r="CM268"/>
  <c r="BV261"/>
  <c r="CM261"/>
  <c r="BV249"/>
  <c r="CM249"/>
  <c r="BV337"/>
  <c r="CM337"/>
  <c r="BV304"/>
  <c r="CM304"/>
  <c r="BV298"/>
  <c r="CM298"/>
  <c r="BV294"/>
  <c r="CM294"/>
  <c r="BV276"/>
  <c r="CM276"/>
  <c r="BV258"/>
  <c r="CM258"/>
  <c r="BV253"/>
  <c r="CM253"/>
  <c r="BV241"/>
  <c r="CM241"/>
  <c r="BV231"/>
  <c r="CM231"/>
  <c r="BV300"/>
  <c r="CM300"/>
  <c r="BV293"/>
  <c r="CM293"/>
  <c r="BV283"/>
  <c r="CM283"/>
  <c r="BV279"/>
  <c r="CM279"/>
  <c r="BV269"/>
  <c r="CM269"/>
  <c r="BV248"/>
  <c r="CM248"/>
  <c r="BV235"/>
  <c r="CM235"/>
  <c r="BV230"/>
  <c r="CM230"/>
  <c r="BV195"/>
  <c r="CM195"/>
  <c r="BV163"/>
  <c r="CM163"/>
  <c r="BV131"/>
  <c r="CM131"/>
  <c r="BV99"/>
  <c r="CM99"/>
  <c r="BV200"/>
  <c r="CM200"/>
  <c r="BV168"/>
  <c r="CM168"/>
  <c r="BV136"/>
  <c r="CM136"/>
  <c r="BV104"/>
  <c r="CM104"/>
  <c r="BV192"/>
  <c r="CM192"/>
  <c r="BV160"/>
  <c r="CM160"/>
  <c r="BV128"/>
  <c r="CM128"/>
  <c r="BV96"/>
  <c r="CM96"/>
  <c r="BV206"/>
  <c r="CM206"/>
  <c r="BV201"/>
  <c r="CM201"/>
  <c r="BV196"/>
  <c r="CM196"/>
  <c r="BV174"/>
  <c r="CM174"/>
  <c r="BV169"/>
  <c r="CM169"/>
  <c r="BV164"/>
  <c r="CM164"/>
  <c r="BV142"/>
  <c r="CM142"/>
  <c r="BV137"/>
  <c r="CM137"/>
  <c r="BV132"/>
  <c r="CM132"/>
  <c r="BV110"/>
  <c r="CM110"/>
  <c r="BV105"/>
  <c r="CM105"/>
  <c r="BV100"/>
  <c r="CM100"/>
  <c r="BV84"/>
  <c r="CM84"/>
  <c r="BV47"/>
  <c r="CM47"/>
  <c r="BV70"/>
  <c r="CM70"/>
  <c r="BV66"/>
  <c r="CM66"/>
  <c r="BV52"/>
  <c r="CM52"/>
  <c r="BV40"/>
  <c r="CM40"/>
  <c r="BV27"/>
  <c r="CM27"/>
  <c r="BV39"/>
  <c r="CM39"/>
  <c r="BV78"/>
  <c r="CM78"/>
  <c r="BV74"/>
  <c r="CM74"/>
  <c r="BV65"/>
  <c r="CM65"/>
  <c r="BV61"/>
  <c r="CM61"/>
  <c r="BV57"/>
  <c r="CM57"/>
  <c r="BV53"/>
  <c r="CM53"/>
  <c r="BV44"/>
  <c r="CM44"/>
  <c r="BV32"/>
  <c r="CM32"/>
  <c r="BV19"/>
  <c r="CM19"/>
  <c r="BV17"/>
  <c r="BS17"/>
  <c r="BV14"/>
  <c r="BS14"/>
  <c r="BV18"/>
  <c r="BS18"/>
  <c r="BV15"/>
  <c r="BS15"/>
  <c r="BS16"/>
  <c r="BV16"/>
  <c r="CK13"/>
  <c r="CK12"/>
  <c r="DT20" i="7"/>
  <c r="DT8"/>
  <c r="A20" i="26"/>
  <c r="A17"/>
  <c r="A178"/>
  <c r="A186"/>
  <c r="A194"/>
  <c r="A202"/>
  <c r="A210"/>
  <c r="A218"/>
  <c r="A226"/>
  <c r="A234"/>
  <c r="A242"/>
  <c r="A250"/>
  <c r="A258"/>
  <c r="A266"/>
  <c r="A274"/>
  <c r="A282"/>
  <c r="A290"/>
  <c r="A298"/>
  <c r="A306"/>
  <c r="A314"/>
  <c r="A322"/>
  <c r="A330"/>
  <c r="A338"/>
  <c r="A346"/>
  <c r="A354"/>
  <c r="A16"/>
  <c r="A180"/>
  <c r="A188"/>
  <c r="A196"/>
  <c r="A204"/>
  <c r="A212"/>
  <c r="A220"/>
  <c r="A228"/>
  <c r="A236"/>
  <c r="A244"/>
  <c r="A252"/>
  <c r="A260"/>
  <c r="A268"/>
  <c r="A276"/>
  <c r="A284"/>
  <c r="A292"/>
  <c r="A300"/>
  <c r="A308"/>
  <c r="A316"/>
  <c r="A324"/>
  <c r="A332"/>
  <c r="A340"/>
  <c r="A348"/>
  <c r="A356"/>
  <c r="A15"/>
  <c r="A149"/>
  <c r="A141"/>
  <c r="A133"/>
  <c r="A125"/>
  <c r="A117"/>
  <c r="A109"/>
  <c r="A101"/>
  <c r="A93"/>
  <c r="A85"/>
  <c r="A77"/>
  <c r="A69"/>
  <c r="A61"/>
  <c r="A53"/>
  <c r="A45"/>
  <c r="A37"/>
  <c r="A29"/>
  <c r="A22"/>
  <c r="A19"/>
  <c r="A18"/>
  <c r="A170"/>
  <c r="A162"/>
  <c r="A155"/>
  <c r="A147"/>
  <c r="A139"/>
  <c r="A131"/>
  <c r="A123"/>
  <c r="A115"/>
  <c r="A107"/>
  <c r="A99"/>
  <c r="A91"/>
  <c r="A83"/>
  <c r="A75"/>
  <c r="A67"/>
  <c r="A59"/>
  <c r="A51"/>
  <c r="A43"/>
  <c r="A35"/>
  <c r="A27"/>
  <c r="A353"/>
  <c r="A345"/>
  <c r="A337"/>
  <c r="A329"/>
  <c r="A321"/>
  <c r="A313"/>
  <c r="A305"/>
  <c r="A297"/>
  <c r="A289"/>
  <c r="A281"/>
  <c r="A273"/>
  <c r="A265"/>
  <c r="A257"/>
  <c r="A249"/>
  <c r="A241"/>
  <c r="A233"/>
  <c r="A225"/>
  <c r="A217"/>
  <c r="A209"/>
  <c r="A201"/>
  <c r="A193"/>
  <c r="A185"/>
  <c r="A177"/>
  <c r="A169"/>
  <c r="A161"/>
  <c r="A156"/>
  <c r="A148"/>
  <c r="A140"/>
  <c r="A132"/>
  <c r="A124"/>
  <c r="A116"/>
  <c r="A108"/>
  <c r="A100"/>
  <c r="A92"/>
  <c r="A84"/>
  <c r="A76"/>
  <c r="A68"/>
  <c r="A60"/>
  <c r="A52"/>
  <c r="A44"/>
  <c r="A36"/>
  <c r="A28"/>
  <c r="A166"/>
  <c r="A158"/>
  <c r="A151"/>
  <c r="A143"/>
  <c r="A135"/>
  <c r="A127"/>
  <c r="A119"/>
  <c r="A111"/>
  <c r="A103"/>
  <c r="A95"/>
  <c r="A87"/>
  <c r="A79"/>
  <c r="A71"/>
  <c r="A63"/>
  <c r="A55"/>
  <c r="A47"/>
  <c r="A39"/>
  <c r="A31"/>
  <c r="A23"/>
  <c r="A174"/>
  <c r="A182"/>
  <c r="A190"/>
  <c r="A198"/>
  <c r="A206"/>
  <c r="A214"/>
  <c r="A222"/>
  <c r="A230"/>
  <c r="A238"/>
  <c r="A246"/>
  <c r="A254"/>
  <c r="A262"/>
  <c r="A270"/>
  <c r="A278"/>
  <c r="A286"/>
  <c r="A294"/>
  <c r="A302"/>
  <c r="A310"/>
  <c r="A318"/>
  <c r="A326"/>
  <c r="A334"/>
  <c r="A342"/>
  <c r="A350"/>
  <c r="A172"/>
  <c r="A164"/>
  <c r="A358"/>
  <c r="A168"/>
  <c r="A160"/>
  <c r="A176"/>
  <c r="A184"/>
  <c r="A192"/>
  <c r="A200"/>
  <c r="A208"/>
  <c r="A216"/>
  <c r="A224"/>
  <c r="A232"/>
  <c r="A240"/>
  <c r="A248"/>
  <c r="A256"/>
  <c r="A264"/>
  <c r="A272"/>
  <c r="A280"/>
  <c r="A288"/>
  <c r="A296"/>
  <c r="A304"/>
  <c r="A312"/>
  <c r="A320"/>
  <c r="A328"/>
  <c r="A336"/>
  <c r="A344"/>
  <c r="A352"/>
  <c r="A21"/>
  <c r="A357"/>
  <c r="A349"/>
  <c r="A341"/>
  <c r="A333"/>
  <c r="A325"/>
  <c r="A317"/>
  <c r="A309"/>
  <c r="A301"/>
  <c r="A293"/>
  <c r="A285"/>
  <c r="A277"/>
  <c r="A269"/>
  <c r="A261"/>
  <c r="A253"/>
  <c r="A245"/>
  <c r="A237"/>
  <c r="A229"/>
  <c r="A221"/>
  <c r="A213"/>
  <c r="A205"/>
  <c r="A197"/>
  <c r="A189"/>
  <c r="A181"/>
  <c r="A173"/>
  <c r="A165"/>
  <c r="A157"/>
  <c r="A152"/>
  <c r="A144"/>
  <c r="A136"/>
  <c r="A128"/>
  <c r="A120"/>
  <c r="A112"/>
  <c r="A104"/>
  <c r="A96"/>
  <c r="A88"/>
  <c r="A80"/>
  <c r="A72"/>
  <c r="A64"/>
  <c r="A56"/>
  <c r="A48"/>
  <c r="A40"/>
  <c r="A32"/>
  <c r="A24"/>
  <c r="A355"/>
  <c r="A347"/>
  <c r="A339"/>
  <c r="A331"/>
  <c r="A323"/>
  <c r="A315"/>
  <c r="A307"/>
  <c r="A299"/>
  <c r="A291"/>
  <c r="A283"/>
  <c r="A275"/>
  <c r="A267"/>
  <c r="A259"/>
  <c r="A251"/>
  <c r="A243"/>
  <c r="A235"/>
  <c r="A227"/>
  <c r="A219"/>
  <c r="A211"/>
  <c r="A203"/>
  <c r="A195"/>
  <c r="A187"/>
  <c r="A179"/>
  <c r="A171"/>
  <c r="A163"/>
  <c r="A150"/>
  <c r="A142"/>
  <c r="A134"/>
  <c r="A126"/>
  <c r="A118"/>
  <c r="A110"/>
  <c r="A102"/>
  <c r="A94"/>
  <c r="A86"/>
  <c r="A78"/>
  <c r="A70"/>
  <c r="A62"/>
  <c r="A54"/>
  <c r="A46"/>
  <c r="A38"/>
  <c r="A30"/>
  <c r="A153"/>
  <c r="A145"/>
  <c r="A137"/>
  <c r="A129"/>
  <c r="A121"/>
  <c r="A113"/>
  <c r="A105"/>
  <c r="A97"/>
  <c r="A89"/>
  <c r="A81"/>
  <c r="A73"/>
  <c r="A65"/>
  <c r="A57"/>
  <c r="A49"/>
  <c r="A41"/>
  <c r="A33"/>
  <c r="A25"/>
  <c r="A351"/>
  <c r="A343"/>
  <c r="A335"/>
  <c r="A327"/>
  <c r="A319"/>
  <c r="A311"/>
  <c r="A303"/>
  <c r="A295"/>
  <c r="A287"/>
  <c r="A279"/>
  <c r="A271"/>
  <c r="A263"/>
  <c r="A255"/>
  <c r="A247"/>
  <c r="A239"/>
  <c r="A231"/>
  <c r="A223"/>
  <c r="A215"/>
  <c r="A207"/>
  <c r="A199"/>
  <c r="A191"/>
  <c r="A183"/>
  <c r="A175"/>
  <c r="A167"/>
  <c r="A159"/>
  <c r="A154"/>
  <c r="A146"/>
  <c r="A138"/>
  <c r="A130"/>
  <c r="A122"/>
  <c r="A114"/>
  <c r="A106"/>
  <c r="A98"/>
  <c r="A90"/>
  <c r="A82"/>
  <c r="A74"/>
  <c r="A66"/>
  <c r="A58"/>
  <c r="A50"/>
  <c r="A42"/>
  <c r="A34"/>
  <c r="A26"/>
  <c r="CK11"/>
  <c r="N11" i="7"/>
  <c r="N15"/>
  <c r="N19"/>
  <c r="M7"/>
  <c r="N10"/>
  <c r="N14"/>
  <c r="N18"/>
  <c r="N9"/>
  <c r="N13"/>
  <c r="N17"/>
  <c r="N8"/>
  <c r="N12"/>
  <c r="N16"/>
  <c r="N20"/>
  <c r="J13"/>
  <c r="DC7"/>
  <c r="DD7"/>
  <c r="DT10"/>
  <c r="G13"/>
  <c r="I13"/>
  <c r="H13"/>
  <c r="DT9"/>
  <c r="L17" i="14"/>
  <c r="A18"/>
  <c r="K17"/>
  <c r="M17"/>
  <c r="DT12" i="7"/>
  <c r="DC13"/>
  <c r="DC14"/>
  <c r="DC15"/>
  <c r="DC11"/>
  <c r="DC10"/>
  <c r="DC9"/>
  <c r="DC33"/>
  <c r="DC49"/>
  <c r="DC65"/>
  <c r="DC81"/>
  <c r="DC97"/>
  <c r="DC23"/>
  <c r="DC44"/>
  <c r="DC66"/>
  <c r="DC87"/>
  <c r="DC108"/>
  <c r="DC32"/>
  <c r="DC54"/>
  <c r="DC75"/>
  <c r="DC96"/>
  <c r="DC26"/>
  <c r="DC47"/>
  <c r="DC68"/>
  <c r="DC90"/>
  <c r="DC111"/>
  <c r="DC40"/>
  <c r="DC62"/>
  <c r="DC83"/>
  <c r="DC104"/>
  <c r="DC29"/>
  <c r="DC45"/>
  <c r="DC61"/>
  <c r="DC77"/>
  <c r="DC93"/>
  <c r="DC109"/>
  <c r="DC39"/>
  <c r="DC60"/>
  <c r="DC82"/>
  <c r="DC103"/>
  <c r="DC27"/>
  <c r="DC48"/>
  <c r="DC70"/>
  <c r="DC91"/>
  <c r="DC112"/>
  <c r="DC42"/>
  <c r="DC63"/>
  <c r="DC84"/>
  <c r="DC106"/>
  <c r="DC35"/>
  <c r="DC56"/>
  <c r="DC78"/>
  <c r="DC99"/>
  <c r="DC25"/>
  <c r="DC41"/>
  <c r="DC57"/>
  <c r="DC73"/>
  <c r="DC89"/>
  <c r="DC105"/>
  <c r="DC34"/>
  <c r="DC55"/>
  <c r="DC76"/>
  <c r="DC98"/>
  <c r="DC22"/>
  <c r="DC43"/>
  <c r="DC64"/>
  <c r="DC86"/>
  <c r="DC107"/>
  <c r="DC36"/>
  <c r="DC58"/>
  <c r="DC79"/>
  <c r="DC100"/>
  <c r="DC30"/>
  <c r="DC51"/>
  <c r="DC72"/>
  <c r="DC94"/>
  <c r="DC21"/>
  <c r="DC37"/>
  <c r="DC53"/>
  <c r="DC69"/>
  <c r="DC85"/>
  <c r="DC101"/>
  <c r="DC28"/>
  <c r="DC50"/>
  <c r="DC71"/>
  <c r="DC92"/>
  <c r="DC38"/>
  <c r="DC59"/>
  <c r="DC80"/>
  <c r="DC102"/>
  <c r="DC31"/>
  <c r="DC52"/>
  <c r="DC74"/>
  <c r="DC95"/>
  <c r="DC24"/>
  <c r="DC46"/>
  <c r="DC67"/>
  <c r="DC88"/>
  <c r="DC110"/>
  <c r="DC12"/>
  <c r="DC20"/>
  <c r="DC16"/>
  <c r="DC18"/>
  <c r="DC19"/>
  <c r="DC17"/>
  <c r="DC8"/>
  <c r="E9"/>
  <c r="I9"/>
  <c r="M9"/>
  <c r="C10"/>
  <c r="G10"/>
  <c r="P10"/>
  <c r="E11"/>
  <c r="I11"/>
  <c r="M11"/>
  <c r="C12"/>
  <c r="G12"/>
  <c r="P12"/>
  <c r="E13"/>
  <c r="M13"/>
  <c r="C14"/>
  <c r="G14"/>
  <c r="P14"/>
  <c r="E15"/>
  <c r="I15"/>
  <c r="M15"/>
  <c r="C16"/>
  <c r="G16"/>
  <c r="P16"/>
  <c r="E17"/>
  <c r="I17"/>
  <c r="M17"/>
  <c r="C18"/>
  <c r="G18"/>
  <c r="P18"/>
  <c r="E19"/>
  <c r="I19"/>
  <c r="M19"/>
  <c r="C20"/>
  <c r="G20"/>
  <c r="P20"/>
  <c r="D9"/>
  <c r="H9"/>
  <c r="Q9"/>
  <c r="F10"/>
  <c r="J10"/>
  <c r="O10"/>
  <c r="D11"/>
  <c r="H11"/>
  <c r="Q11"/>
  <c r="F12"/>
  <c r="J12"/>
  <c r="O12"/>
  <c r="D13"/>
  <c r="Q13"/>
  <c r="F14"/>
  <c r="J14"/>
  <c r="O14"/>
  <c r="D15"/>
  <c r="H15"/>
  <c r="Q15"/>
  <c r="F16"/>
  <c r="U16" s="1"/>
  <c r="T16" s="1"/>
  <c r="J16"/>
  <c r="O16"/>
  <c r="D17"/>
  <c r="H17"/>
  <c r="Q17"/>
  <c r="F18"/>
  <c r="J18"/>
  <c r="O18"/>
  <c r="D19"/>
  <c r="H19"/>
  <c r="Q19"/>
  <c r="F20"/>
  <c r="J20"/>
  <c r="O20"/>
  <c r="C9"/>
  <c r="G9"/>
  <c r="P9"/>
  <c r="E10"/>
  <c r="I10"/>
  <c r="M10"/>
  <c r="C11"/>
  <c r="G11"/>
  <c r="P11"/>
  <c r="E12"/>
  <c r="I12"/>
  <c r="M12"/>
  <c r="C13"/>
  <c r="P13"/>
  <c r="E14"/>
  <c r="I14"/>
  <c r="M14"/>
  <c r="C15"/>
  <c r="G15"/>
  <c r="P15"/>
  <c r="E16"/>
  <c r="I16"/>
  <c r="M16"/>
  <c r="C17"/>
  <c r="G17"/>
  <c r="P17"/>
  <c r="E18"/>
  <c r="I18"/>
  <c r="M18"/>
  <c r="C19"/>
  <c r="G19"/>
  <c r="P19"/>
  <c r="E20"/>
  <c r="I20"/>
  <c r="M20"/>
  <c r="F9"/>
  <c r="J9"/>
  <c r="O9"/>
  <c r="D10"/>
  <c r="H10"/>
  <c r="Q10"/>
  <c r="F11"/>
  <c r="J11"/>
  <c r="O11"/>
  <c r="D12"/>
  <c r="H12"/>
  <c r="Q12"/>
  <c r="F13"/>
  <c r="O13"/>
  <c r="D14"/>
  <c r="H14"/>
  <c r="Q14"/>
  <c r="F15"/>
  <c r="J15"/>
  <c r="O15"/>
  <c r="D16"/>
  <c r="H16"/>
  <c r="Q16"/>
  <c r="F17"/>
  <c r="J17"/>
  <c r="O17"/>
  <c r="D18"/>
  <c r="H18"/>
  <c r="Q18"/>
  <c r="F19"/>
  <c r="J19"/>
  <c r="O19"/>
  <c r="D20"/>
  <c r="H20"/>
  <c r="Q20"/>
  <c r="R14" i="26"/>
  <c r="CL932"/>
  <c r="CL953"/>
  <c r="CL931"/>
  <c r="CL943"/>
  <c r="CL928"/>
  <c r="CL958"/>
  <c r="CL942"/>
  <c r="CL923"/>
  <c r="CL891"/>
  <c r="CL884"/>
  <c r="CL875"/>
  <c r="CL868"/>
  <c r="CL859"/>
  <c r="CL852"/>
  <c r="CL843"/>
  <c r="CL836"/>
  <c r="CL827"/>
  <c r="CL820"/>
  <c r="CL811"/>
  <c r="CL803"/>
  <c r="CL795"/>
  <c r="CL787"/>
  <c r="CL779"/>
  <c r="CL771"/>
  <c r="CL763"/>
  <c r="CL755"/>
  <c r="CL749"/>
  <c r="CL737"/>
  <c r="CL725"/>
  <c r="CL724"/>
  <c r="CL706"/>
  <c r="CL674"/>
  <c r="CL666"/>
  <c r="CL665"/>
  <c r="CL664"/>
  <c r="CL652"/>
  <c r="CL908"/>
  <c r="CL898"/>
  <c r="CL731"/>
  <c r="CL718"/>
  <c r="CL702"/>
  <c r="CL688"/>
  <c r="CL655"/>
  <c r="CL907"/>
  <c r="CL888"/>
  <c r="CL872"/>
  <c r="CL856"/>
  <c r="CL840"/>
  <c r="CL824"/>
  <c r="CL808"/>
  <c r="CL800"/>
  <c r="CL792"/>
  <c r="CL784"/>
  <c r="CL776"/>
  <c r="CL768"/>
  <c r="CL760"/>
  <c r="CL752"/>
  <c r="CL738"/>
  <c r="CL698"/>
  <c r="CL697"/>
  <c r="CL696"/>
  <c r="CL684"/>
  <c r="CL673"/>
  <c r="CL924"/>
  <c r="CL914"/>
  <c r="CL892"/>
  <c r="CL743"/>
  <c r="CL742"/>
  <c r="CL714"/>
  <c r="CL687"/>
  <c r="CL670"/>
  <c r="CL656"/>
  <c r="CL642"/>
  <c r="CL630"/>
  <c r="CL629"/>
  <c r="CL628"/>
  <c r="CL621"/>
  <c r="CL595"/>
  <c r="CL580"/>
  <c r="CL575"/>
  <c r="CL555"/>
  <c r="CL543"/>
  <c r="CL523"/>
  <c r="CL511"/>
  <c r="CL491"/>
  <c r="CL395"/>
  <c r="CL379"/>
  <c r="CL363"/>
  <c r="CL637"/>
  <c r="CL611"/>
  <c r="CL582"/>
  <c r="CL567"/>
  <c r="CL554"/>
  <c r="CL503"/>
  <c r="CL490"/>
  <c r="CL478"/>
  <c r="CL470"/>
  <c r="CL454"/>
  <c r="CL438"/>
  <c r="CL422"/>
  <c r="CL406"/>
  <c r="CL397"/>
  <c r="CL381"/>
  <c r="CL365"/>
  <c r="CL615"/>
  <c r="CL603"/>
  <c r="CL558"/>
  <c r="CL550"/>
  <c r="CL549"/>
  <c r="CL548"/>
  <c r="CL526"/>
  <c r="CL518"/>
  <c r="CL517"/>
  <c r="CL516"/>
  <c r="CL494"/>
  <c r="CL486"/>
  <c r="CL485"/>
  <c r="CL484"/>
  <c r="CL463"/>
  <c r="CL447"/>
  <c r="CL431"/>
  <c r="CL415"/>
  <c r="CL390"/>
  <c r="CL374"/>
  <c r="CL641"/>
  <c r="CL610"/>
  <c r="CL602"/>
  <c r="CL601"/>
  <c r="CL600"/>
  <c r="CL588"/>
  <c r="CL583"/>
  <c r="CL520"/>
  <c r="CL479"/>
  <c r="CL462"/>
  <c r="CL446"/>
  <c r="CL430"/>
  <c r="CL414"/>
  <c r="CL348"/>
  <c r="CL326"/>
  <c r="CL323"/>
  <c r="CL316"/>
  <c r="CL306"/>
  <c r="CL299"/>
  <c r="CL285"/>
  <c r="CL272"/>
  <c r="CL271"/>
  <c r="CL262"/>
  <c r="CL259"/>
  <c r="CL240"/>
  <c r="CL223"/>
  <c r="CL350"/>
  <c r="CL338"/>
  <c r="CL331"/>
  <c r="CL313"/>
  <c r="CL239"/>
  <c r="CL333"/>
  <c r="CL327"/>
  <c r="CL298"/>
  <c r="CL263"/>
  <c r="CL258"/>
  <c r="CL232"/>
  <c r="CL231"/>
  <c r="CL222"/>
  <c r="CL353"/>
  <c r="CL346"/>
  <c r="CL320"/>
  <c r="CL319"/>
  <c r="CL310"/>
  <c r="CL307"/>
  <c r="CL300"/>
  <c r="CL290"/>
  <c r="CL283"/>
  <c r="CL269"/>
  <c r="CL255"/>
  <c r="CL250"/>
  <c r="CL230"/>
  <c r="CL205"/>
  <c r="CL198"/>
  <c r="CL173"/>
  <c r="CL166"/>
  <c r="CL141"/>
  <c r="CL134"/>
  <c r="CL109"/>
  <c r="CL102"/>
  <c r="CL207"/>
  <c r="CL200"/>
  <c r="CL175"/>
  <c r="CL168"/>
  <c r="CL143"/>
  <c r="CL136"/>
  <c r="CL111"/>
  <c r="CL104"/>
  <c r="CL221"/>
  <c r="CL220"/>
  <c r="CL211"/>
  <c r="CL204"/>
  <c r="CL179"/>
  <c r="CL172"/>
  <c r="CL147"/>
  <c r="CL140"/>
  <c r="CL115"/>
  <c r="CL108"/>
  <c r="CL216"/>
  <c r="CL191"/>
  <c r="CL184"/>
  <c r="CL159"/>
  <c r="CL152"/>
  <c r="CL127"/>
  <c r="CL120"/>
  <c r="CL95"/>
  <c r="CL88"/>
  <c r="CL81"/>
  <c r="CL14"/>
  <c r="CL72"/>
  <c r="CL65"/>
  <c r="CL57"/>
  <c r="CL48"/>
  <c r="CL41"/>
  <c r="CL32"/>
  <c r="CL25"/>
  <c r="CL16"/>
  <c r="CL949"/>
  <c r="CL934"/>
  <c r="CL955"/>
  <c r="CL939"/>
  <c r="CL951"/>
  <c r="CL936"/>
  <c r="CL929"/>
  <c r="CL950"/>
  <c r="CL933"/>
  <c r="CL956"/>
  <c r="CL940"/>
  <c r="CL930"/>
  <c r="CL921"/>
  <c r="CL911"/>
  <c r="CL896"/>
  <c r="CL889"/>
  <c r="CL882"/>
  <c r="CL873"/>
  <c r="CL866"/>
  <c r="CL857"/>
  <c r="CL850"/>
  <c r="CL841"/>
  <c r="CL834"/>
  <c r="CL825"/>
  <c r="CL818"/>
  <c r="CL809"/>
  <c r="CL801"/>
  <c r="CL793"/>
  <c r="CL785"/>
  <c r="CL777"/>
  <c r="CL769"/>
  <c r="CL761"/>
  <c r="CL753"/>
  <c r="CL735"/>
  <c r="CL722"/>
  <c r="CL686"/>
  <c r="CL672"/>
  <c r="CL915"/>
  <c r="CL715"/>
  <c r="CL699"/>
  <c r="CL647"/>
  <c r="CL912"/>
  <c r="CL905"/>
  <c r="CL895"/>
  <c r="CL885"/>
  <c r="CL878"/>
  <c r="CL869"/>
  <c r="CL862"/>
  <c r="CL853"/>
  <c r="CL846"/>
  <c r="CL837"/>
  <c r="CL830"/>
  <c r="CL821"/>
  <c r="CL814"/>
  <c r="CL806"/>
  <c r="CL798"/>
  <c r="CL790"/>
  <c r="CL782"/>
  <c r="CL774"/>
  <c r="CL766"/>
  <c r="CL758"/>
  <c r="CL748"/>
  <c r="CL736"/>
  <c r="CL671"/>
  <c r="CL654"/>
  <c r="CL899"/>
  <c r="CL730"/>
  <c r="CL719"/>
  <c r="CL712"/>
  <c r="CL703"/>
  <c r="CL679"/>
  <c r="CL667"/>
  <c r="CL626"/>
  <c r="CL618"/>
  <c r="CL617"/>
  <c r="CL616"/>
  <c r="CL604"/>
  <c r="CL593"/>
  <c r="CL573"/>
  <c r="CL547"/>
  <c r="CL541"/>
  <c r="CL515"/>
  <c r="CL509"/>
  <c r="CL483"/>
  <c r="CL474"/>
  <c r="CL464"/>
  <c r="CL448"/>
  <c r="CL432"/>
  <c r="CL416"/>
  <c r="CL393"/>
  <c r="CL386"/>
  <c r="CL377"/>
  <c r="CL370"/>
  <c r="CL634"/>
  <c r="CL633"/>
  <c r="CL632"/>
  <c r="CL620"/>
  <c r="CL609"/>
  <c r="CL551"/>
  <c r="CL538"/>
  <c r="CL487"/>
  <c r="CL476"/>
  <c r="CL468"/>
  <c r="CL461"/>
  <c r="CL452"/>
  <c r="CL445"/>
  <c r="CL436"/>
  <c r="CL429"/>
  <c r="CL420"/>
  <c r="CL413"/>
  <c r="CL404"/>
  <c r="CL388"/>
  <c r="CL372"/>
  <c r="CL627"/>
  <c r="CL598"/>
  <c r="CL597"/>
  <c r="CL596"/>
  <c r="CL589"/>
  <c r="CL579"/>
  <c r="CL576"/>
  <c r="CL569"/>
  <c r="CL556"/>
  <c r="CL546"/>
  <c r="CL545"/>
  <c r="CL544"/>
  <c r="CL537"/>
  <c r="CL524"/>
  <c r="CL514"/>
  <c r="CL513"/>
  <c r="CL512"/>
  <c r="CL505"/>
  <c r="CL492"/>
  <c r="CL482"/>
  <c r="CL387"/>
  <c r="CL371"/>
  <c r="CL639"/>
  <c r="CL622"/>
  <c r="CL608"/>
  <c r="CL581"/>
  <c r="CL536"/>
  <c r="CL477"/>
  <c r="CL469"/>
  <c r="CL460"/>
  <c r="CL453"/>
  <c r="CL444"/>
  <c r="CL437"/>
  <c r="CL428"/>
  <c r="CL421"/>
  <c r="CL412"/>
  <c r="CL405"/>
  <c r="CL399"/>
  <c r="CL389"/>
  <c r="CL373"/>
  <c r="CL334"/>
  <c r="CL297"/>
  <c r="CL257"/>
  <c r="CL237"/>
  <c r="CL236"/>
  <c r="CL347"/>
  <c r="CL329"/>
  <c r="CL328"/>
  <c r="CL311"/>
  <c r="CL282"/>
  <c r="CL254"/>
  <c r="CL251"/>
  <c r="CL233"/>
  <c r="CL321"/>
  <c r="CL296"/>
  <c r="CL286"/>
  <c r="CL277"/>
  <c r="CL276"/>
  <c r="CL256"/>
  <c r="CL246"/>
  <c r="CL243"/>
  <c r="CL360"/>
  <c r="CL351"/>
  <c r="CL330"/>
  <c r="CL281"/>
  <c r="CL248"/>
  <c r="CL238"/>
  <c r="CL235"/>
  <c r="CL228"/>
  <c r="CL195"/>
  <c r="CL188"/>
  <c r="CL163"/>
  <c r="CL156"/>
  <c r="CL131"/>
  <c r="CL124"/>
  <c r="CL99"/>
  <c r="CL92"/>
  <c r="CL197"/>
  <c r="CL190"/>
  <c r="CL165"/>
  <c r="CL158"/>
  <c r="CL133"/>
  <c r="CL126"/>
  <c r="CL101"/>
  <c r="CL94"/>
  <c r="CL86"/>
  <c r="CL85"/>
  <c r="CL209"/>
  <c r="CL194"/>
  <c r="CL177"/>
  <c r="CL162"/>
  <c r="CL145"/>
  <c r="CL130"/>
  <c r="CL113"/>
  <c r="CL98"/>
  <c r="CL213"/>
  <c r="CL206"/>
  <c r="CL181"/>
  <c r="CL174"/>
  <c r="CL149"/>
  <c r="CL142"/>
  <c r="CL117"/>
  <c r="CL110"/>
  <c r="CL76"/>
  <c r="CL70"/>
  <c r="CL69"/>
  <c r="CL60"/>
  <c r="CL52"/>
  <c r="CL46"/>
  <c r="CL45"/>
  <c r="CL36"/>
  <c r="CL30"/>
  <c r="CL29"/>
  <c r="CL20"/>
  <c r="CL55"/>
  <c r="CL39"/>
  <c r="CL23"/>
  <c r="CL946"/>
  <c r="CL944"/>
  <c r="CL937"/>
  <c r="CL927"/>
  <c r="CL957"/>
  <c r="CL941"/>
  <c r="CL926"/>
  <c r="CL948"/>
  <c r="CL938"/>
  <c r="CL954"/>
  <c r="CL947"/>
  <c r="CL918"/>
  <c r="CL901"/>
  <c r="CL880"/>
  <c r="CL864"/>
  <c r="CL848"/>
  <c r="CL832"/>
  <c r="CL816"/>
  <c r="CL807"/>
  <c r="CL799"/>
  <c r="CL791"/>
  <c r="CL783"/>
  <c r="CL775"/>
  <c r="CL767"/>
  <c r="CL759"/>
  <c r="CL741"/>
  <c r="CL733"/>
  <c r="CL732"/>
  <c r="CL695"/>
  <c r="CL683"/>
  <c r="CL920"/>
  <c r="CL913"/>
  <c r="CL903"/>
  <c r="CL713"/>
  <c r="CL694"/>
  <c r="CL693"/>
  <c r="CL692"/>
  <c r="CL685"/>
  <c r="CL659"/>
  <c r="CL917"/>
  <c r="CL902"/>
  <c r="CL883"/>
  <c r="CL876"/>
  <c r="CL867"/>
  <c r="CL860"/>
  <c r="CL851"/>
  <c r="CL844"/>
  <c r="CL835"/>
  <c r="CL828"/>
  <c r="CL819"/>
  <c r="CL812"/>
  <c r="CL804"/>
  <c r="CL796"/>
  <c r="CL788"/>
  <c r="CL780"/>
  <c r="CL772"/>
  <c r="CL764"/>
  <c r="CL756"/>
  <c r="CL744"/>
  <c r="CL734"/>
  <c r="CL723"/>
  <c r="CL717"/>
  <c r="CL663"/>
  <c r="CL651"/>
  <c r="CL919"/>
  <c r="CL904"/>
  <c r="CL897"/>
  <c r="CL887"/>
  <c r="CL871"/>
  <c r="CL855"/>
  <c r="CL839"/>
  <c r="CL823"/>
  <c r="CL751"/>
  <c r="CL750"/>
  <c r="CL726"/>
  <c r="CL710"/>
  <c r="CL691"/>
  <c r="CL662"/>
  <c r="CL661"/>
  <c r="CL660"/>
  <c r="CL653"/>
  <c r="CL640"/>
  <c r="CL638"/>
  <c r="CL624"/>
  <c r="CL591"/>
  <c r="CL571"/>
  <c r="CL559"/>
  <c r="CL539"/>
  <c r="CL527"/>
  <c r="CL507"/>
  <c r="CL495"/>
  <c r="CL481"/>
  <c r="CL471"/>
  <c r="CL455"/>
  <c r="CL439"/>
  <c r="CL423"/>
  <c r="CL407"/>
  <c r="CL391"/>
  <c r="CL384"/>
  <c r="CL375"/>
  <c r="CL368"/>
  <c r="CL361"/>
  <c r="CL607"/>
  <c r="CL590"/>
  <c r="CL535"/>
  <c r="CL522"/>
  <c r="CL466"/>
  <c r="CL459"/>
  <c r="CL450"/>
  <c r="CL443"/>
  <c r="CL434"/>
  <c r="CL427"/>
  <c r="CL418"/>
  <c r="CL411"/>
  <c r="CL402"/>
  <c r="CL636"/>
  <c r="CL625"/>
  <c r="CL594"/>
  <c r="CL586"/>
  <c r="CL585"/>
  <c r="CL574"/>
  <c r="CL566"/>
  <c r="CL565"/>
  <c r="CL564"/>
  <c r="CL542"/>
  <c r="CL534"/>
  <c r="CL533"/>
  <c r="CL532"/>
  <c r="CL510"/>
  <c r="CL502"/>
  <c r="CL501"/>
  <c r="CL500"/>
  <c r="CL394"/>
  <c r="CL385"/>
  <c r="CL378"/>
  <c r="CL369"/>
  <c r="CL362"/>
  <c r="CL631"/>
  <c r="CL619"/>
  <c r="CL578"/>
  <c r="CL577"/>
  <c r="CL552"/>
  <c r="CL488"/>
  <c r="CL475"/>
  <c r="CL467"/>
  <c r="CL458"/>
  <c r="CL451"/>
  <c r="CL442"/>
  <c r="CL435"/>
  <c r="CL426"/>
  <c r="CL419"/>
  <c r="CL410"/>
  <c r="CL403"/>
  <c r="CL396"/>
  <c r="CL380"/>
  <c r="CL364"/>
  <c r="CL342"/>
  <c r="CL339"/>
  <c r="CL332"/>
  <c r="CL295"/>
  <c r="CL266"/>
  <c r="CL234"/>
  <c r="CL227"/>
  <c r="CL354"/>
  <c r="CL345"/>
  <c r="CL344"/>
  <c r="CL325"/>
  <c r="CL324"/>
  <c r="CL305"/>
  <c r="CL280"/>
  <c r="CL270"/>
  <c r="CL261"/>
  <c r="CL260"/>
  <c r="CL249"/>
  <c r="CL229"/>
  <c r="CL349"/>
  <c r="CL343"/>
  <c r="CL317"/>
  <c r="CL304"/>
  <c r="CL303"/>
  <c r="CL294"/>
  <c r="CL291"/>
  <c r="CL284"/>
  <c r="CL274"/>
  <c r="CL267"/>
  <c r="CL253"/>
  <c r="CL252"/>
  <c r="CL241"/>
  <c r="CL226"/>
  <c r="CL358"/>
  <c r="CL314"/>
  <c r="CL279"/>
  <c r="CL245"/>
  <c r="CL244"/>
  <c r="CL210"/>
  <c r="CL193"/>
  <c r="CL178"/>
  <c r="CL161"/>
  <c r="CL146"/>
  <c r="CL129"/>
  <c r="CL114"/>
  <c r="CL97"/>
  <c r="CL219"/>
  <c r="CL212"/>
  <c r="CL187"/>
  <c r="CL180"/>
  <c r="CL155"/>
  <c r="CL148"/>
  <c r="CL123"/>
  <c r="CL116"/>
  <c r="CL91"/>
  <c r="CL83"/>
  <c r="CL82"/>
  <c r="CL199"/>
  <c r="CL192"/>
  <c r="CL167"/>
  <c r="CL160"/>
  <c r="CL135"/>
  <c r="CL128"/>
  <c r="CL103"/>
  <c r="CL96"/>
  <c r="CL203"/>
  <c r="CL196"/>
  <c r="CL171"/>
  <c r="CL164"/>
  <c r="CL139"/>
  <c r="CL132"/>
  <c r="CL107"/>
  <c r="CL100"/>
  <c r="CL84"/>
  <c r="CL71"/>
  <c r="CL67"/>
  <c r="CL66"/>
  <c r="CL58"/>
  <c r="CL43"/>
  <c r="CL42"/>
  <c r="CL27"/>
  <c r="CL26"/>
  <c r="CL79"/>
  <c r="CL63"/>
  <c r="CL78"/>
  <c r="CL77"/>
  <c r="CL68"/>
  <c r="CL62"/>
  <c r="CL61"/>
  <c r="CL54"/>
  <c r="CL53"/>
  <c r="CL44"/>
  <c r="CL38"/>
  <c r="CL37"/>
  <c r="CL28"/>
  <c r="CL22"/>
  <c r="CL21"/>
  <c r="CL952"/>
  <c r="CL945"/>
  <c r="CL935"/>
  <c r="CL916"/>
  <c r="CL906"/>
  <c r="CL886"/>
  <c r="CL877"/>
  <c r="CL870"/>
  <c r="CL861"/>
  <c r="CL854"/>
  <c r="CL845"/>
  <c r="CL838"/>
  <c r="CL829"/>
  <c r="CL822"/>
  <c r="CL813"/>
  <c r="CL805"/>
  <c r="CL797"/>
  <c r="CL789"/>
  <c r="CL781"/>
  <c r="CL773"/>
  <c r="CL765"/>
  <c r="CL757"/>
  <c r="CL745"/>
  <c r="CL739"/>
  <c r="CL729"/>
  <c r="CL728"/>
  <c r="CL709"/>
  <c r="CL708"/>
  <c r="CL678"/>
  <c r="CL677"/>
  <c r="CL676"/>
  <c r="CL669"/>
  <c r="CL643"/>
  <c r="CL925"/>
  <c r="CL910"/>
  <c r="CL893"/>
  <c r="CL879"/>
  <c r="CL863"/>
  <c r="CL847"/>
  <c r="CL831"/>
  <c r="CL815"/>
  <c r="CL727"/>
  <c r="CL721"/>
  <c r="CL720"/>
  <c r="CL711"/>
  <c r="CL705"/>
  <c r="CL704"/>
  <c r="CL690"/>
  <c r="CL682"/>
  <c r="CL681"/>
  <c r="CL680"/>
  <c r="CL668"/>
  <c r="CL657"/>
  <c r="CL922"/>
  <c r="CL900"/>
  <c r="CL890"/>
  <c r="CL881"/>
  <c r="CL874"/>
  <c r="CL865"/>
  <c r="CL858"/>
  <c r="CL849"/>
  <c r="CL842"/>
  <c r="CL833"/>
  <c r="CL826"/>
  <c r="CL817"/>
  <c r="CL810"/>
  <c r="CL802"/>
  <c r="CL794"/>
  <c r="CL786"/>
  <c r="CL778"/>
  <c r="CL770"/>
  <c r="CL762"/>
  <c r="CL754"/>
  <c r="CL740"/>
  <c r="CL707"/>
  <c r="CL701"/>
  <c r="CL675"/>
  <c r="CL646"/>
  <c r="CL645"/>
  <c r="CL644"/>
  <c r="CL909"/>
  <c r="CL894"/>
  <c r="CL747"/>
  <c r="CL746"/>
  <c r="CL716"/>
  <c r="CL700"/>
  <c r="CL689"/>
  <c r="CL658"/>
  <c r="CL650"/>
  <c r="CL649"/>
  <c r="CL648"/>
  <c r="CL635"/>
  <c r="CL563"/>
  <c r="CL557"/>
  <c r="CL531"/>
  <c r="CL525"/>
  <c r="CL499"/>
  <c r="CL493"/>
  <c r="CL398"/>
  <c r="CL382"/>
  <c r="CL366"/>
  <c r="CL599"/>
  <c r="CL587"/>
  <c r="CL584"/>
  <c r="CL570"/>
  <c r="CL519"/>
  <c r="CL506"/>
  <c r="CL480"/>
  <c r="CL473"/>
  <c r="CL457"/>
  <c r="CL441"/>
  <c r="CL425"/>
  <c r="CL409"/>
  <c r="CL623"/>
  <c r="CL606"/>
  <c r="CL592"/>
  <c r="CL572"/>
  <c r="CL562"/>
  <c r="CL561"/>
  <c r="CL560"/>
  <c r="CL553"/>
  <c r="CL540"/>
  <c r="CL530"/>
  <c r="CL529"/>
  <c r="CL528"/>
  <c r="CL521"/>
  <c r="CL508"/>
  <c r="CL498"/>
  <c r="CL497"/>
  <c r="CL496"/>
  <c r="CL489"/>
  <c r="CL472"/>
  <c r="CL456"/>
  <c r="CL440"/>
  <c r="CL424"/>
  <c r="CL408"/>
  <c r="CL401"/>
  <c r="CL400"/>
  <c r="CL392"/>
  <c r="CL383"/>
  <c r="CL376"/>
  <c r="CL367"/>
  <c r="CL614"/>
  <c r="CL613"/>
  <c r="CL612"/>
  <c r="CL605"/>
  <c r="CL568"/>
  <c r="CL504"/>
  <c r="CL465"/>
  <c r="CL449"/>
  <c r="CL433"/>
  <c r="CL417"/>
  <c r="CL357"/>
  <c r="CL318"/>
  <c r="CL309"/>
  <c r="CL308"/>
  <c r="CL289"/>
  <c r="CL264"/>
  <c r="CL247"/>
  <c r="CL242"/>
  <c r="CL225"/>
  <c r="CL359"/>
  <c r="CL352"/>
  <c r="CL341"/>
  <c r="CL340"/>
  <c r="CL322"/>
  <c r="CL315"/>
  <c r="CL301"/>
  <c r="CL288"/>
  <c r="CL287"/>
  <c r="CL278"/>
  <c r="CL275"/>
  <c r="CL268"/>
  <c r="CL356"/>
  <c r="CL337"/>
  <c r="CL265"/>
  <c r="CL224"/>
  <c r="CL355"/>
  <c r="CL336"/>
  <c r="CL335"/>
  <c r="CL312"/>
  <c r="CL302"/>
  <c r="CL293"/>
  <c r="CL292"/>
  <c r="CL273"/>
  <c r="CL215"/>
  <c r="CL208"/>
  <c r="CL183"/>
  <c r="CL176"/>
  <c r="CL151"/>
  <c r="CL144"/>
  <c r="CL119"/>
  <c r="CL112"/>
  <c r="CL87"/>
  <c r="CL217"/>
  <c r="CL202"/>
  <c r="CL185"/>
  <c r="CL170"/>
  <c r="CL153"/>
  <c r="CL138"/>
  <c r="CL121"/>
  <c r="CL106"/>
  <c r="CL89"/>
  <c r="CL214"/>
  <c r="CL189"/>
  <c r="CL182"/>
  <c r="CL157"/>
  <c r="CL150"/>
  <c r="CL125"/>
  <c r="CL118"/>
  <c r="CL93"/>
  <c r="CL218"/>
  <c r="CL201"/>
  <c r="CL186"/>
  <c r="CL169"/>
  <c r="CL154"/>
  <c r="CL137"/>
  <c r="CL122"/>
  <c r="CL105"/>
  <c r="CL90"/>
  <c r="CL47"/>
  <c r="CL31"/>
  <c r="CL15"/>
  <c r="CL80"/>
  <c r="CL73"/>
  <c r="CL64"/>
  <c r="CL56"/>
  <c r="CL49"/>
  <c r="CL40"/>
  <c r="CL33"/>
  <c r="CL24"/>
  <c r="CL17"/>
  <c r="CL75"/>
  <c r="CL74"/>
  <c r="CL59"/>
  <c r="CL51"/>
  <c r="CL50"/>
  <c r="CL35"/>
  <c r="CL34"/>
  <c r="CL19"/>
  <c r="CL18"/>
  <c r="DT7" i="7"/>
  <c r="DT18"/>
  <c r="DT16"/>
  <c r="DT15"/>
  <c r="U14" i="13"/>
  <c r="U6"/>
  <c r="U9"/>
  <c r="U16"/>
  <c r="U8"/>
  <c r="U13"/>
  <c r="U18"/>
  <c r="U10"/>
  <c r="U15"/>
  <c r="U5"/>
  <c r="U12"/>
  <c r="U17"/>
  <c r="U7"/>
  <c r="R8" i="26"/>
  <c r="CY23" i="7"/>
  <c r="CB23" s="1"/>
  <c r="CY27"/>
  <c r="CB27" s="1"/>
  <c r="CY31"/>
  <c r="CB31" s="1"/>
  <c r="CY35"/>
  <c r="CB35" s="1"/>
  <c r="CY39"/>
  <c r="CB39" s="1"/>
  <c r="CY43"/>
  <c r="CB43" s="1"/>
  <c r="CY47"/>
  <c r="CB47" s="1"/>
  <c r="CY51"/>
  <c r="CB51" s="1"/>
  <c r="CY55"/>
  <c r="CB55" s="1"/>
  <c r="CY59"/>
  <c r="CB59" s="1"/>
  <c r="CY63"/>
  <c r="CB63" s="1"/>
  <c r="CY67"/>
  <c r="CB67" s="1"/>
  <c r="CY71"/>
  <c r="CB71" s="1"/>
  <c r="CY75"/>
  <c r="CB75" s="1"/>
  <c r="CY79"/>
  <c r="CB79" s="1"/>
  <c r="CY83"/>
  <c r="CB83" s="1"/>
  <c r="CY87"/>
  <c r="CB87" s="1"/>
  <c r="CY91"/>
  <c r="CB91" s="1"/>
  <c r="CY95"/>
  <c r="CB95" s="1"/>
  <c r="CY99"/>
  <c r="CB99" s="1"/>
  <c r="CY103"/>
  <c r="CB103" s="1"/>
  <c r="CY107"/>
  <c r="CB107" s="1"/>
  <c r="CY111"/>
  <c r="CB111" s="1"/>
  <c r="CY22"/>
  <c r="CB22" s="1"/>
  <c r="CY26"/>
  <c r="CB26" s="1"/>
  <c r="CY30"/>
  <c r="CB30" s="1"/>
  <c r="CY34"/>
  <c r="CB34" s="1"/>
  <c r="CY38"/>
  <c r="CB38" s="1"/>
  <c r="CY42"/>
  <c r="CB42" s="1"/>
  <c r="CY46"/>
  <c r="CB46" s="1"/>
  <c r="CY50"/>
  <c r="CB50" s="1"/>
  <c r="CY54"/>
  <c r="CB54" s="1"/>
  <c r="CY58"/>
  <c r="CB58" s="1"/>
  <c r="CY62"/>
  <c r="CB62" s="1"/>
  <c r="CY66"/>
  <c r="CB66" s="1"/>
  <c r="CY70"/>
  <c r="CB70" s="1"/>
  <c r="CY74"/>
  <c r="CB74" s="1"/>
  <c r="CY78"/>
  <c r="CB78" s="1"/>
  <c r="CY82"/>
  <c r="CB82" s="1"/>
  <c r="CY86"/>
  <c r="CB86" s="1"/>
  <c r="CY90"/>
  <c r="CB90" s="1"/>
  <c r="CY94"/>
  <c r="CB94" s="1"/>
  <c r="CY98"/>
  <c r="CB98" s="1"/>
  <c r="CY102"/>
  <c r="CB102" s="1"/>
  <c r="CY106"/>
  <c r="CB106" s="1"/>
  <c r="CY110"/>
  <c r="CB110" s="1"/>
  <c r="CY21"/>
  <c r="CB21" s="1"/>
  <c r="CY25"/>
  <c r="CB25" s="1"/>
  <c r="CY29"/>
  <c r="CB29" s="1"/>
  <c r="CY33"/>
  <c r="CB33" s="1"/>
  <c r="CY37"/>
  <c r="CB37" s="1"/>
  <c r="CY41"/>
  <c r="CB41" s="1"/>
  <c r="CY45"/>
  <c r="CB45" s="1"/>
  <c r="CY49"/>
  <c r="CB49" s="1"/>
  <c r="CY53"/>
  <c r="CB53" s="1"/>
  <c r="CY57"/>
  <c r="CB57" s="1"/>
  <c r="CY61"/>
  <c r="CB61" s="1"/>
  <c r="CY65"/>
  <c r="CB65" s="1"/>
  <c r="CY69"/>
  <c r="CB69" s="1"/>
  <c r="CY73"/>
  <c r="CB73" s="1"/>
  <c r="CY77"/>
  <c r="CB77" s="1"/>
  <c r="CY81"/>
  <c r="CB81" s="1"/>
  <c r="CY85"/>
  <c r="CB85" s="1"/>
  <c r="CY89"/>
  <c r="CB89" s="1"/>
  <c r="CY93"/>
  <c r="CB93" s="1"/>
  <c r="CY97"/>
  <c r="CB97" s="1"/>
  <c r="CY101"/>
  <c r="CB101" s="1"/>
  <c r="CY105"/>
  <c r="CB105" s="1"/>
  <c r="CY109"/>
  <c r="CB109" s="1"/>
  <c r="CY24"/>
  <c r="CB24" s="1"/>
  <c r="CY28"/>
  <c r="CB28" s="1"/>
  <c r="CY32"/>
  <c r="CB32" s="1"/>
  <c r="CY36"/>
  <c r="CB36" s="1"/>
  <c r="CY40"/>
  <c r="CB40" s="1"/>
  <c r="CY44"/>
  <c r="CB44" s="1"/>
  <c r="CY48"/>
  <c r="CB48" s="1"/>
  <c r="CY52"/>
  <c r="CB52" s="1"/>
  <c r="CY56"/>
  <c r="CB56" s="1"/>
  <c r="CY60"/>
  <c r="CB60" s="1"/>
  <c r="CY64"/>
  <c r="CB64" s="1"/>
  <c r="CY68"/>
  <c r="CB68" s="1"/>
  <c r="CY72"/>
  <c r="CB72" s="1"/>
  <c r="CY76"/>
  <c r="CB76" s="1"/>
  <c r="CY80"/>
  <c r="CB80" s="1"/>
  <c r="CY84"/>
  <c r="CB84" s="1"/>
  <c r="CY88"/>
  <c r="CB88" s="1"/>
  <c r="CY92"/>
  <c r="CB92" s="1"/>
  <c r="CY96"/>
  <c r="CB96" s="1"/>
  <c r="CY100"/>
  <c r="CB100" s="1"/>
  <c r="CY104"/>
  <c r="CB104" s="1"/>
  <c r="CY108"/>
  <c r="CB108" s="1"/>
  <c r="CY112"/>
  <c r="CB112" s="1"/>
  <c r="BT16" i="26"/>
  <c r="BT12"/>
  <c r="BT14"/>
  <c r="BT15"/>
  <c r="CY18" i="7"/>
  <c r="CB18" s="1"/>
  <c r="CY20"/>
  <c r="CB20" s="1"/>
  <c r="R12" i="26"/>
  <c r="R13"/>
  <c r="C9"/>
  <c r="C10" s="1"/>
  <c r="C11" s="1"/>
  <c r="C12" s="1"/>
  <c r="C13" s="1"/>
  <c r="C14" s="1"/>
  <c r="C8" i="7"/>
  <c r="G8"/>
  <c r="K8"/>
  <c r="P8"/>
  <c r="F8"/>
  <c r="J8"/>
  <c r="O8"/>
  <c r="E8"/>
  <c r="I8"/>
  <c r="M8"/>
  <c r="D8"/>
  <c r="H8"/>
  <c r="L8"/>
  <c r="Q8"/>
  <c r="U9"/>
  <c r="T9" s="1"/>
  <c r="T39"/>
  <c r="A39" s="1"/>
  <c r="T23"/>
  <c r="A23" s="1"/>
  <c r="T102"/>
  <c r="A102" s="1"/>
  <c r="T86"/>
  <c r="A86" s="1"/>
  <c r="T70"/>
  <c r="A70" s="1"/>
  <c r="T54"/>
  <c r="A54" s="1"/>
  <c r="T38"/>
  <c r="A38" s="1"/>
  <c r="T22"/>
  <c r="A22" s="1"/>
  <c r="T97"/>
  <c r="A97" s="1"/>
  <c r="T81"/>
  <c r="A81" s="1"/>
  <c r="T65"/>
  <c r="A65" s="1"/>
  <c r="T49"/>
  <c r="A49" s="1"/>
  <c r="T33"/>
  <c r="A33" s="1"/>
  <c r="T112"/>
  <c r="A112" s="1"/>
  <c r="T104"/>
  <c r="A104" s="1"/>
  <c r="T96"/>
  <c r="A96" s="1"/>
  <c r="T88"/>
  <c r="A88" s="1"/>
  <c r="T80"/>
  <c r="A80" s="1"/>
  <c r="T72"/>
  <c r="A72" s="1"/>
  <c r="T64"/>
  <c r="A64" s="1"/>
  <c r="T56"/>
  <c r="A56" s="1"/>
  <c r="T48"/>
  <c r="A48" s="1"/>
  <c r="T40"/>
  <c r="A40" s="1"/>
  <c r="T24"/>
  <c r="A24" s="1"/>
  <c r="T27"/>
  <c r="A27" s="1"/>
  <c r="T106"/>
  <c r="A106" s="1"/>
  <c r="T90"/>
  <c r="A90" s="1"/>
  <c r="T74"/>
  <c r="A74" s="1"/>
  <c r="T58"/>
  <c r="A58" s="1"/>
  <c r="T42"/>
  <c r="A42" s="1"/>
  <c r="T26"/>
  <c r="A26" s="1"/>
  <c r="T101"/>
  <c r="A101" s="1"/>
  <c r="T85"/>
  <c r="A85" s="1"/>
  <c r="T69"/>
  <c r="A69" s="1"/>
  <c r="T53"/>
  <c r="A53" s="1"/>
  <c r="T37"/>
  <c r="A37" s="1"/>
  <c r="T21"/>
  <c r="T28"/>
  <c r="A28" s="1"/>
  <c r="T31"/>
  <c r="A31" s="1"/>
  <c r="T110"/>
  <c r="A110" s="1"/>
  <c r="T94"/>
  <c r="A94" s="1"/>
  <c r="T78"/>
  <c r="A78" s="1"/>
  <c r="T62"/>
  <c r="A62" s="1"/>
  <c r="T46"/>
  <c r="A46" s="1"/>
  <c r="T30"/>
  <c r="A30" s="1"/>
  <c r="T105"/>
  <c r="A105" s="1"/>
  <c r="T89"/>
  <c r="A89" s="1"/>
  <c r="T73"/>
  <c r="A73" s="1"/>
  <c r="T57"/>
  <c r="A57" s="1"/>
  <c r="T41"/>
  <c r="A41" s="1"/>
  <c r="T25"/>
  <c r="A25" s="1"/>
  <c r="T108"/>
  <c r="A108" s="1"/>
  <c r="T100"/>
  <c r="A100" s="1"/>
  <c r="T92"/>
  <c r="A92" s="1"/>
  <c r="T84"/>
  <c r="A84" s="1"/>
  <c r="T76"/>
  <c r="A76" s="1"/>
  <c r="T68"/>
  <c r="A68" s="1"/>
  <c r="T60"/>
  <c r="A60" s="1"/>
  <c r="T52"/>
  <c r="A52" s="1"/>
  <c r="T44"/>
  <c r="A44" s="1"/>
  <c r="T32"/>
  <c r="A32" s="1"/>
  <c r="T35"/>
  <c r="A35" s="1"/>
  <c r="T98"/>
  <c r="A98" s="1"/>
  <c r="T82"/>
  <c r="A82" s="1"/>
  <c r="T66"/>
  <c r="A66" s="1"/>
  <c r="T50"/>
  <c r="A50" s="1"/>
  <c r="T34"/>
  <c r="A34" s="1"/>
  <c r="T109"/>
  <c r="A109" s="1"/>
  <c r="T93"/>
  <c r="A93" s="1"/>
  <c r="T77"/>
  <c r="A77" s="1"/>
  <c r="T61"/>
  <c r="A61" s="1"/>
  <c r="T45"/>
  <c r="A45" s="1"/>
  <c r="T29"/>
  <c r="A29" s="1"/>
  <c r="T36"/>
  <c r="A36" s="1"/>
  <c r="T79"/>
  <c r="A79" s="1"/>
  <c r="T111"/>
  <c r="A111" s="1"/>
  <c r="T59"/>
  <c r="A59" s="1"/>
  <c r="T91"/>
  <c r="A91" s="1"/>
  <c r="T71"/>
  <c r="A71" s="1"/>
  <c r="T103"/>
  <c r="A103" s="1"/>
  <c r="T43"/>
  <c r="A43" s="1"/>
  <c r="T83"/>
  <c r="A83" s="1"/>
  <c r="T51"/>
  <c r="A51" s="1"/>
  <c r="T63"/>
  <c r="A63" s="1"/>
  <c r="T95"/>
  <c r="A95" s="1"/>
  <c r="T75"/>
  <c r="A75" s="1"/>
  <c r="T107"/>
  <c r="A107" s="1"/>
  <c r="T47"/>
  <c r="A47" s="1"/>
  <c r="T87"/>
  <c r="A87" s="1"/>
  <c r="T55"/>
  <c r="A55" s="1"/>
  <c r="T67"/>
  <c r="A67" s="1"/>
  <c r="T99"/>
  <c r="A99" s="1"/>
  <c r="DT17"/>
  <c r="DT11"/>
  <c r="DT19"/>
  <c r="R11" i="26"/>
  <c r="R10"/>
  <c r="C7" i="7"/>
  <c r="R9" i="26"/>
  <c r="I7" i="7"/>
  <c r="E7"/>
  <c r="O7"/>
  <c r="J7"/>
  <c r="F7"/>
  <c r="P7"/>
  <c r="K7"/>
  <c r="G7"/>
  <c r="Q7"/>
  <c r="L7"/>
  <c r="H7"/>
  <c r="D7"/>
  <c r="T10" i="26" l="1"/>
  <c r="S10"/>
  <c r="S9"/>
  <c r="T9"/>
  <c r="T12"/>
  <c r="S12"/>
  <c r="T11"/>
  <c r="S11"/>
  <c r="S13"/>
  <c r="T13"/>
  <c r="T8"/>
  <c r="S8"/>
  <c r="T14"/>
  <c r="S14"/>
  <c r="L9" i="25"/>
  <c r="L13"/>
  <c r="L17"/>
  <c r="L21"/>
  <c r="L25"/>
  <c r="L29"/>
  <c r="L33"/>
  <c r="L37"/>
  <c r="L41"/>
  <c r="L45"/>
  <c r="L49"/>
  <c r="L53"/>
  <c r="L57"/>
  <c r="L61"/>
  <c r="L65"/>
  <c r="L69"/>
  <c r="L73"/>
  <c r="L77"/>
  <c r="L81"/>
  <c r="L85"/>
  <c r="L89"/>
  <c r="L93"/>
  <c r="L97"/>
  <c r="L101"/>
  <c r="L105"/>
  <c r="L109"/>
  <c r="L113"/>
  <c r="L8"/>
  <c r="L12"/>
  <c r="L16"/>
  <c r="L20"/>
  <c r="L24"/>
  <c r="L28"/>
  <c r="L32"/>
  <c r="L36"/>
  <c r="L40"/>
  <c r="L44"/>
  <c r="L48"/>
  <c r="L52"/>
  <c r="L56"/>
  <c r="L60"/>
  <c r="L64"/>
  <c r="L68"/>
  <c r="L72"/>
  <c r="L76"/>
  <c r="L80"/>
  <c r="L84"/>
  <c r="L88"/>
  <c r="L92"/>
  <c r="L96"/>
  <c r="L100"/>
  <c r="L104"/>
  <c r="L108"/>
  <c r="L112"/>
  <c r="K7"/>
  <c r="L11"/>
  <c r="L15"/>
  <c r="L19"/>
  <c r="L23"/>
  <c r="L27"/>
  <c r="L31"/>
  <c r="L35"/>
  <c r="L39"/>
  <c r="L43"/>
  <c r="L47"/>
  <c r="L51"/>
  <c r="L55"/>
  <c r="L59"/>
  <c r="L63"/>
  <c r="L67"/>
  <c r="L71"/>
  <c r="L75"/>
  <c r="L79"/>
  <c r="L83"/>
  <c r="L87"/>
  <c r="L91"/>
  <c r="L95"/>
  <c r="L99"/>
  <c r="L103"/>
  <c r="L107"/>
  <c r="L111"/>
  <c r="L115"/>
  <c r="L10"/>
  <c r="L14"/>
  <c r="L18"/>
  <c r="L22"/>
  <c r="L26"/>
  <c r="L30"/>
  <c r="L34"/>
  <c r="L38"/>
  <c r="L42"/>
  <c r="L46"/>
  <c r="L50"/>
  <c r="L54"/>
  <c r="L58"/>
  <c r="L62"/>
  <c r="L66"/>
  <c r="L70"/>
  <c r="L74"/>
  <c r="L78"/>
  <c r="L82"/>
  <c r="L86"/>
  <c r="L90"/>
  <c r="L94"/>
  <c r="L98"/>
  <c r="L102"/>
  <c r="L106"/>
  <c r="L110"/>
  <c r="L114"/>
  <c r="L7"/>
  <c r="A14" i="26"/>
  <c r="U15" i="7"/>
  <c r="T15" s="1"/>
  <c r="A10" i="26"/>
  <c r="A9"/>
  <c r="M7" i="25"/>
  <c r="U10" i="7"/>
  <c r="T10" s="1"/>
  <c r="K18" i="14"/>
  <c r="A19"/>
  <c r="M18"/>
  <c r="L18"/>
  <c r="J12" i="25"/>
  <c r="C12"/>
  <c r="M13"/>
  <c r="H16"/>
  <c r="Q16" s="1"/>
  <c r="G20"/>
  <c r="I21"/>
  <c r="K22"/>
  <c r="M23"/>
  <c r="I13"/>
  <c r="F16"/>
  <c r="J18"/>
  <c r="F20"/>
  <c r="H21"/>
  <c r="Q21" s="1"/>
  <c r="R21" s="1"/>
  <c r="J22"/>
  <c r="M12"/>
  <c r="I15"/>
  <c r="N17"/>
  <c r="O19"/>
  <c r="C21"/>
  <c r="B21" s="1"/>
  <c r="E22"/>
  <c r="G23"/>
  <c r="D12"/>
  <c r="F14"/>
  <c r="J16"/>
  <c r="N18"/>
  <c r="H20"/>
  <c r="Q20" s="1"/>
  <c r="R20" s="1"/>
  <c r="J21"/>
  <c r="N23"/>
  <c r="C25"/>
  <c r="B25" s="1"/>
  <c r="E26"/>
  <c r="G27"/>
  <c r="I28"/>
  <c r="K29"/>
  <c r="M30"/>
  <c r="O31"/>
  <c r="C33"/>
  <c r="B33" s="1"/>
  <c r="E34"/>
  <c r="G35"/>
  <c r="I36"/>
  <c r="K37"/>
  <c r="M38"/>
  <c r="O39"/>
  <c r="C41"/>
  <c r="B41" s="1"/>
  <c r="E42"/>
  <c r="G43"/>
  <c r="I44"/>
  <c r="K45"/>
  <c r="M46"/>
  <c r="O47"/>
  <c r="C49"/>
  <c r="B49" s="1"/>
  <c r="E50"/>
  <c r="G51"/>
  <c r="I52"/>
  <c r="K53"/>
  <c r="M54"/>
  <c r="O55"/>
  <c r="C57"/>
  <c r="B57" s="1"/>
  <c r="E58"/>
  <c r="G59"/>
  <c r="I60"/>
  <c r="K61"/>
  <c r="M62"/>
  <c r="O63"/>
  <c r="C65"/>
  <c r="B65" s="1"/>
  <c r="E66"/>
  <c r="G67"/>
  <c r="I68"/>
  <c r="K69"/>
  <c r="M70"/>
  <c r="D72"/>
  <c r="F73"/>
  <c r="H74"/>
  <c r="Q74" s="1"/>
  <c r="R74" s="1"/>
  <c r="I75"/>
  <c r="K76"/>
  <c r="M77"/>
  <c r="O78"/>
  <c r="C80"/>
  <c r="B80" s="1"/>
  <c r="E81"/>
  <c r="G82"/>
  <c r="I83"/>
  <c r="K84"/>
  <c r="M85"/>
  <c r="O86"/>
  <c r="P87"/>
  <c r="D89"/>
  <c r="F90"/>
  <c r="H91"/>
  <c r="Q91" s="1"/>
  <c r="R91" s="1"/>
  <c r="J92"/>
  <c r="N95"/>
  <c r="P96"/>
  <c r="D98"/>
  <c r="N25"/>
  <c r="P26"/>
  <c r="D28"/>
  <c r="F29"/>
  <c r="H30"/>
  <c r="Q30" s="1"/>
  <c r="R30" s="1"/>
  <c r="J31"/>
  <c r="N33"/>
  <c r="P34"/>
  <c r="D36"/>
  <c r="F37"/>
  <c r="H38"/>
  <c r="Q38" s="1"/>
  <c r="R38" s="1"/>
  <c r="J39"/>
  <c r="N41"/>
  <c r="P42"/>
  <c r="D44"/>
  <c r="F45"/>
  <c r="H46"/>
  <c r="Q46" s="1"/>
  <c r="R46" s="1"/>
  <c r="J47"/>
  <c r="N49"/>
  <c r="P50"/>
  <c r="D52"/>
  <c r="F53"/>
  <c r="H54"/>
  <c r="Q54" s="1"/>
  <c r="R54" s="1"/>
  <c r="J55"/>
  <c r="N57"/>
  <c r="P58"/>
  <c r="D60"/>
  <c r="F61"/>
  <c r="H62"/>
  <c r="Q62" s="1"/>
  <c r="R62" s="1"/>
  <c r="J63"/>
  <c r="N65"/>
  <c r="P66"/>
  <c r="D68"/>
  <c r="F69"/>
  <c r="H70"/>
  <c r="Q70" s="1"/>
  <c r="R70" s="1"/>
  <c r="I71"/>
  <c r="K72"/>
  <c r="M73"/>
  <c r="O74"/>
  <c r="P75"/>
  <c r="D77"/>
  <c r="F78"/>
  <c r="H79"/>
  <c r="Q79" s="1"/>
  <c r="R79" s="1"/>
  <c r="J80"/>
  <c r="N82"/>
  <c r="P83"/>
  <c r="D85"/>
  <c r="F86"/>
  <c r="G87"/>
  <c r="I88"/>
  <c r="K89"/>
  <c r="M90"/>
  <c r="O91"/>
  <c r="C93"/>
  <c r="B93" s="1"/>
  <c r="C94"/>
  <c r="B94" s="1"/>
  <c r="E95"/>
  <c r="G24"/>
  <c r="I25"/>
  <c r="K26"/>
  <c r="M27"/>
  <c r="O28"/>
  <c r="C30"/>
  <c r="B30" s="1"/>
  <c r="E31"/>
  <c r="G32"/>
  <c r="I33"/>
  <c r="K34"/>
  <c r="M35"/>
  <c r="O36"/>
  <c r="C38"/>
  <c r="B38" s="1"/>
  <c r="E39"/>
  <c r="G40"/>
  <c r="I41"/>
  <c r="K42"/>
  <c r="M43"/>
  <c r="O44"/>
  <c r="C46"/>
  <c r="B46" s="1"/>
  <c r="E47"/>
  <c r="G48"/>
  <c r="I49"/>
  <c r="K50"/>
  <c r="M51"/>
  <c r="O52"/>
  <c r="C54"/>
  <c r="B54" s="1"/>
  <c r="E55"/>
  <c r="G56"/>
  <c r="I57"/>
  <c r="K58"/>
  <c r="M59"/>
  <c r="O60"/>
  <c r="C62"/>
  <c r="B62" s="1"/>
  <c r="E63"/>
  <c r="G64"/>
  <c r="I65"/>
  <c r="K66"/>
  <c r="M67"/>
  <c r="O68"/>
  <c r="C70"/>
  <c r="B70" s="1"/>
  <c r="D71"/>
  <c r="F72"/>
  <c r="H73"/>
  <c r="Q73" s="1"/>
  <c r="R73" s="1"/>
  <c r="J74"/>
  <c r="K75"/>
  <c r="M76"/>
  <c r="O77"/>
  <c r="C79"/>
  <c r="B79" s="1"/>
  <c r="E80"/>
  <c r="G81"/>
  <c r="I82"/>
  <c r="K83"/>
  <c r="M84"/>
  <c r="O85"/>
  <c r="F87"/>
  <c r="H88"/>
  <c r="Q88" s="1"/>
  <c r="R88" s="1"/>
  <c r="J89"/>
  <c r="N91"/>
  <c r="P92"/>
  <c r="F94"/>
  <c r="H95"/>
  <c r="Q95" s="1"/>
  <c r="R95" s="1"/>
  <c r="J96"/>
  <c r="N98"/>
  <c r="P99"/>
  <c r="D25"/>
  <c r="F26"/>
  <c r="H27"/>
  <c r="Q27" s="1"/>
  <c r="R27" s="1"/>
  <c r="J28"/>
  <c r="N30"/>
  <c r="P31"/>
  <c r="D33"/>
  <c r="F34"/>
  <c r="H35"/>
  <c r="Q35" s="1"/>
  <c r="R35" s="1"/>
  <c r="J36"/>
  <c r="N38"/>
  <c r="P39"/>
  <c r="D41"/>
  <c r="F42"/>
  <c r="H43"/>
  <c r="Q43" s="1"/>
  <c r="R43" s="1"/>
  <c r="J44"/>
  <c r="N46"/>
  <c r="P47"/>
  <c r="D49"/>
  <c r="F50"/>
  <c r="H51"/>
  <c r="Q51" s="1"/>
  <c r="R51" s="1"/>
  <c r="J52"/>
  <c r="N54"/>
  <c r="P55"/>
  <c r="D57"/>
  <c r="F58"/>
  <c r="H59"/>
  <c r="Q59" s="1"/>
  <c r="R59" s="1"/>
  <c r="J60"/>
  <c r="N62"/>
  <c r="P63"/>
  <c r="D65"/>
  <c r="F66"/>
  <c r="H67"/>
  <c r="Q67" s="1"/>
  <c r="R67" s="1"/>
  <c r="J68"/>
  <c r="N70"/>
  <c r="O71"/>
  <c r="C73"/>
  <c r="B73" s="1"/>
  <c r="E74"/>
  <c r="J75"/>
  <c r="N77"/>
  <c r="P78"/>
  <c r="D80"/>
  <c r="F81"/>
  <c r="H82"/>
  <c r="Q82" s="1"/>
  <c r="R82" s="1"/>
  <c r="J83"/>
  <c r="N85"/>
  <c r="P86"/>
  <c r="C88"/>
  <c r="B88" s="1"/>
  <c r="E89"/>
  <c r="G90"/>
  <c r="I91"/>
  <c r="K92"/>
  <c r="M93"/>
  <c r="C95"/>
  <c r="B95" s="1"/>
  <c r="E96"/>
  <c r="K97"/>
  <c r="J99"/>
  <c r="N100"/>
  <c r="P101"/>
  <c r="P102"/>
  <c r="D104"/>
  <c r="F105"/>
  <c r="H106"/>
  <c r="Q106" s="1"/>
  <c r="R106" s="1"/>
  <c r="J107"/>
  <c r="N109"/>
  <c r="D111"/>
  <c r="F112"/>
  <c r="H113"/>
  <c r="Q113" s="1"/>
  <c r="R113" s="1"/>
  <c r="J114"/>
  <c r="C98"/>
  <c r="B98" s="1"/>
  <c r="N99"/>
  <c r="C101"/>
  <c r="B101" s="1"/>
  <c r="C102"/>
  <c r="B102" s="1"/>
  <c r="E103"/>
  <c r="G104"/>
  <c r="I105"/>
  <c r="K106"/>
  <c r="M107"/>
  <c r="O108"/>
  <c r="E110"/>
  <c r="G111"/>
  <c r="I112"/>
  <c r="K113"/>
  <c r="M114"/>
  <c r="O115"/>
  <c r="I98"/>
  <c r="D100"/>
  <c r="F101"/>
  <c r="J102"/>
  <c r="N104"/>
  <c r="P105"/>
  <c r="D107"/>
  <c r="F108"/>
  <c r="H109"/>
  <c r="Q109" s="1"/>
  <c r="R109" s="1"/>
  <c r="H110"/>
  <c r="Q110" s="1"/>
  <c r="R110" s="1"/>
  <c r="J111"/>
  <c r="N113"/>
  <c r="P114"/>
  <c r="G96"/>
  <c r="O98"/>
  <c r="G100"/>
  <c r="I101"/>
  <c r="M102"/>
  <c r="O103"/>
  <c r="C105"/>
  <c r="B105" s="1"/>
  <c r="E106"/>
  <c r="G107"/>
  <c r="I108"/>
  <c r="K109"/>
  <c r="K110"/>
  <c r="M111"/>
  <c r="O112"/>
  <c r="C114"/>
  <c r="B114" s="1"/>
  <c r="E115"/>
  <c r="D19"/>
  <c r="M18"/>
  <c r="G18"/>
  <c r="G16"/>
  <c r="D14"/>
  <c r="F15"/>
  <c r="O18"/>
  <c r="E14"/>
  <c r="G14"/>
  <c r="I18"/>
  <c r="I16"/>
  <c r="F13"/>
  <c r="O12"/>
  <c r="M15"/>
  <c r="D18"/>
  <c r="C20"/>
  <c r="B20" s="1"/>
  <c r="E21"/>
  <c r="G22"/>
  <c r="I23"/>
  <c r="N12"/>
  <c r="K15"/>
  <c r="P17"/>
  <c r="P19"/>
  <c r="D21"/>
  <c r="F22"/>
  <c r="H23"/>
  <c r="Q23" s="1"/>
  <c r="R23" s="1"/>
  <c r="I12"/>
  <c r="P14"/>
  <c r="F17"/>
  <c r="I19"/>
  <c r="M20"/>
  <c r="O21"/>
  <c r="C23"/>
  <c r="B23" s="1"/>
  <c r="E24"/>
  <c r="P12"/>
  <c r="O15"/>
  <c r="F18"/>
  <c r="D20"/>
  <c r="F21"/>
  <c r="H22"/>
  <c r="Q22" s="1"/>
  <c r="R22" s="1"/>
  <c r="J23"/>
  <c r="M24"/>
  <c r="O25"/>
  <c r="C27"/>
  <c r="B27" s="1"/>
  <c r="E28"/>
  <c r="G29"/>
  <c r="I30"/>
  <c r="K31"/>
  <c r="M32"/>
  <c r="O33"/>
  <c r="C35"/>
  <c r="B35" s="1"/>
  <c r="E36"/>
  <c r="G37"/>
  <c r="I38"/>
  <c r="K39"/>
  <c r="M40"/>
  <c r="O41"/>
  <c r="C43"/>
  <c r="B43" s="1"/>
  <c r="E44"/>
  <c r="G45"/>
  <c r="I46"/>
  <c r="K47"/>
  <c r="M48"/>
  <c r="O49"/>
  <c r="C51"/>
  <c r="B51" s="1"/>
  <c r="E52"/>
  <c r="G53"/>
  <c r="I54"/>
  <c r="K55"/>
  <c r="M56"/>
  <c r="O57"/>
  <c r="C59"/>
  <c r="B59" s="1"/>
  <c r="E60"/>
  <c r="G61"/>
  <c r="I62"/>
  <c r="K63"/>
  <c r="M64"/>
  <c r="O65"/>
  <c r="C67"/>
  <c r="B67" s="1"/>
  <c r="E68"/>
  <c r="G69"/>
  <c r="I70"/>
  <c r="N71"/>
  <c r="P72"/>
  <c r="D74"/>
  <c r="E75"/>
  <c r="G76"/>
  <c r="I77"/>
  <c r="K78"/>
  <c r="M79"/>
  <c r="O80"/>
  <c r="C82"/>
  <c r="B82" s="1"/>
  <c r="E83"/>
  <c r="G84"/>
  <c r="I85"/>
  <c r="K86"/>
  <c r="N88"/>
  <c r="P89"/>
  <c r="D91"/>
  <c r="F92"/>
  <c r="H93"/>
  <c r="Q93" s="1"/>
  <c r="R93" s="1"/>
  <c r="H94"/>
  <c r="Q94" s="1"/>
  <c r="R94" s="1"/>
  <c r="J95"/>
  <c r="N97"/>
  <c r="H24"/>
  <c r="Q24" s="1"/>
  <c r="R24" s="1"/>
  <c r="J25"/>
  <c r="N27"/>
  <c r="P28"/>
  <c r="D30"/>
  <c r="F31"/>
  <c r="H32"/>
  <c r="Q32" s="1"/>
  <c r="R32" s="1"/>
  <c r="J33"/>
  <c r="N35"/>
  <c r="P36"/>
  <c r="D38"/>
  <c r="F39"/>
  <c r="H40"/>
  <c r="Q40" s="1"/>
  <c r="R40" s="1"/>
  <c r="J41"/>
  <c r="N43"/>
  <c r="P44"/>
  <c r="D46"/>
  <c r="F47"/>
  <c r="H48"/>
  <c r="Q48" s="1"/>
  <c r="R48" s="1"/>
  <c r="J49"/>
  <c r="N51"/>
  <c r="P52"/>
  <c r="D54"/>
  <c r="F55"/>
  <c r="H56"/>
  <c r="Q56" s="1"/>
  <c r="R56" s="1"/>
  <c r="J57"/>
  <c r="N59"/>
  <c r="P60"/>
  <c r="D62"/>
  <c r="F63"/>
  <c r="H64"/>
  <c r="Q64" s="1"/>
  <c r="R64" s="1"/>
  <c r="J65"/>
  <c r="N67"/>
  <c r="P68"/>
  <c r="D70"/>
  <c r="E71"/>
  <c r="G72"/>
  <c r="I73"/>
  <c r="K74"/>
  <c r="N76"/>
  <c r="P77"/>
  <c r="D79"/>
  <c r="F80"/>
  <c r="H81"/>
  <c r="Q81" s="1"/>
  <c r="R81" s="1"/>
  <c r="J82"/>
  <c r="N84"/>
  <c r="P85"/>
  <c r="C87"/>
  <c r="B87" s="1"/>
  <c r="E88"/>
  <c r="G89"/>
  <c r="I90"/>
  <c r="K91"/>
  <c r="M92"/>
  <c r="O93"/>
  <c r="O94"/>
  <c r="C96"/>
  <c r="B96" s="1"/>
  <c r="E25"/>
  <c r="G26"/>
  <c r="I27"/>
  <c r="K28"/>
  <c r="M29"/>
  <c r="O30"/>
  <c r="C32"/>
  <c r="B32" s="1"/>
  <c r="E33"/>
  <c r="G34"/>
  <c r="I35"/>
  <c r="K36"/>
  <c r="M37"/>
  <c r="O38"/>
  <c r="C40"/>
  <c r="B40" s="1"/>
  <c r="E41"/>
  <c r="G42"/>
  <c r="I43"/>
  <c r="K44"/>
  <c r="M45"/>
  <c r="O46"/>
  <c r="C48"/>
  <c r="B48" s="1"/>
  <c r="E49"/>
  <c r="G50"/>
  <c r="I51"/>
  <c r="K52"/>
  <c r="M53"/>
  <c r="O54"/>
  <c r="C56"/>
  <c r="B56" s="1"/>
  <c r="E57"/>
  <c r="G58"/>
  <c r="I59"/>
  <c r="K60"/>
  <c r="M61"/>
  <c r="O62"/>
  <c r="C64"/>
  <c r="B64" s="1"/>
  <c r="E65"/>
  <c r="G66"/>
  <c r="I67"/>
  <c r="K68"/>
  <c r="M69"/>
  <c r="O70"/>
  <c r="P71"/>
  <c r="D73"/>
  <c r="F74"/>
  <c r="G75"/>
  <c r="I76"/>
  <c r="K77"/>
  <c r="M78"/>
  <c r="O79"/>
  <c r="C81"/>
  <c r="B81" s="1"/>
  <c r="E82"/>
  <c r="G83"/>
  <c r="I84"/>
  <c r="K85"/>
  <c r="M86"/>
  <c r="D88"/>
  <c r="F89"/>
  <c r="H90"/>
  <c r="Q90" s="1"/>
  <c r="R90" s="1"/>
  <c r="J91"/>
  <c r="N93"/>
  <c r="D95"/>
  <c r="F96"/>
  <c r="H97"/>
  <c r="Q97" s="1"/>
  <c r="R97" s="1"/>
  <c r="J98"/>
  <c r="N24"/>
  <c r="P25"/>
  <c r="D27"/>
  <c r="F28"/>
  <c r="H29"/>
  <c r="Q29" s="1"/>
  <c r="R29" s="1"/>
  <c r="J30"/>
  <c r="N32"/>
  <c r="P33"/>
  <c r="D35"/>
  <c r="F36"/>
  <c r="H37"/>
  <c r="Q37" s="1"/>
  <c r="R37" s="1"/>
  <c r="J38"/>
  <c r="N40"/>
  <c r="P41"/>
  <c r="D43"/>
  <c r="F44"/>
  <c r="H45"/>
  <c r="Q45" s="1"/>
  <c r="R45" s="1"/>
  <c r="J46"/>
  <c r="N48"/>
  <c r="P49"/>
  <c r="D51"/>
  <c r="F52"/>
  <c r="H53"/>
  <c r="Q53" s="1"/>
  <c r="R53" s="1"/>
  <c r="J54"/>
  <c r="N56"/>
  <c r="P57"/>
  <c r="D59"/>
  <c r="F60"/>
  <c r="H61"/>
  <c r="Q61" s="1"/>
  <c r="R61" s="1"/>
  <c r="J62"/>
  <c r="N64"/>
  <c r="P65"/>
  <c r="D67"/>
  <c r="F68"/>
  <c r="H69"/>
  <c r="Q69" s="1"/>
  <c r="R69" s="1"/>
  <c r="J70"/>
  <c r="K71"/>
  <c r="M72"/>
  <c r="O73"/>
  <c r="F75"/>
  <c r="H76"/>
  <c r="Q76" s="1"/>
  <c r="R76" s="1"/>
  <c r="J77"/>
  <c r="N79"/>
  <c r="P80"/>
  <c r="D82"/>
  <c r="F83"/>
  <c r="H84"/>
  <c r="Q84" s="1"/>
  <c r="R84" s="1"/>
  <c r="J85"/>
  <c r="M87"/>
  <c r="O88"/>
  <c r="C90"/>
  <c r="B90" s="1"/>
  <c r="E91"/>
  <c r="G92"/>
  <c r="I93"/>
  <c r="M94"/>
  <c r="O95"/>
  <c r="C97"/>
  <c r="B97" s="1"/>
  <c r="E99"/>
  <c r="J100"/>
  <c r="N103"/>
  <c r="P104"/>
  <c r="D106"/>
  <c r="F107"/>
  <c r="H108"/>
  <c r="Q108" s="1"/>
  <c r="R108" s="1"/>
  <c r="J109"/>
  <c r="N110"/>
  <c r="P111"/>
  <c r="D113"/>
  <c r="F114"/>
  <c r="H115"/>
  <c r="Q115" s="1"/>
  <c r="R115" s="1"/>
  <c r="I97"/>
  <c r="I99"/>
  <c r="M100"/>
  <c r="O101"/>
  <c r="O102"/>
  <c r="C104"/>
  <c r="B104" s="1"/>
  <c r="E105"/>
  <c r="G106"/>
  <c r="I107"/>
  <c r="K108"/>
  <c r="M109"/>
  <c r="C111"/>
  <c r="B111" s="1"/>
  <c r="E112"/>
  <c r="G113"/>
  <c r="I114"/>
  <c r="K115"/>
  <c r="O97"/>
  <c r="M99"/>
  <c r="P100"/>
  <c r="F102"/>
  <c r="H103"/>
  <c r="Q103" s="1"/>
  <c r="R103" s="1"/>
  <c r="J104"/>
  <c r="N106"/>
  <c r="P107"/>
  <c r="D109"/>
  <c r="D110"/>
  <c r="F111"/>
  <c r="H112"/>
  <c r="J113"/>
  <c r="N115"/>
  <c r="G98"/>
  <c r="C100"/>
  <c r="B100" s="1"/>
  <c r="E101"/>
  <c r="I102"/>
  <c r="K103"/>
  <c r="M104"/>
  <c r="O105"/>
  <c r="C107"/>
  <c r="B107" s="1"/>
  <c r="E108"/>
  <c r="G109"/>
  <c r="G110"/>
  <c r="I111"/>
  <c r="K112"/>
  <c r="M113"/>
  <c r="O114"/>
  <c r="K13"/>
  <c r="I14"/>
  <c r="H19"/>
  <c r="Q19" s="1"/>
  <c r="R19" s="1"/>
  <c r="M14"/>
  <c r="H15"/>
  <c r="C14"/>
  <c r="I17"/>
  <c r="G13"/>
  <c r="J15"/>
  <c r="E16"/>
  <c r="M16"/>
  <c r="J19"/>
  <c r="K14"/>
  <c r="D15"/>
  <c r="K12"/>
  <c r="E15"/>
  <c r="J17"/>
  <c r="O20"/>
  <c r="C22"/>
  <c r="B22" s="1"/>
  <c r="E23"/>
  <c r="F12"/>
  <c r="C15"/>
  <c r="H17"/>
  <c r="Q17" s="1"/>
  <c r="K19"/>
  <c r="N20"/>
  <c r="P21"/>
  <c r="D23"/>
  <c r="E12"/>
  <c r="H14"/>
  <c r="P18"/>
  <c r="I20"/>
  <c r="K21"/>
  <c r="M22"/>
  <c r="O23"/>
  <c r="G15"/>
  <c r="M19"/>
  <c r="P20"/>
  <c r="D22"/>
  <c r="F23"/>
  <c r="I24"/>
  <c r="K25"/>
  <c r="M26"/>
  <c r="O27"/>
  <c r="C29"/>
  <c r="B29" s="1"/>
  <c r="E30"/>
  <c r="G31"/>
  <c r="I32"/>
  <c r="K33"/>
  <c r="M34"/>
  <c r="O35"/>
  <c r="C37"/>
  <c r="B37" s="1"/>
  <c r="E38"/>
  <c r="G39"/>
  <c r="I40"/>
  <c r="K41"/>
  <c r="M42"/>
  <c r="O43"/>
  <c r="C45"/>
  <c r="B45" s="1"/>
  <c r="E46"/>
  <c r="G47"/>
  <c r="I48"/>
  <c r="K49"/>
  <c r="M50"/>
  <c r="O51"/>
  <c r="C53"/>
  <c r="B53" s="1"/>
  <c r="E54"/>
  <c r="G55"/>
  <c r="I56"/>
  <c r="K57"/>
  <c r="M58"/>
  <c r="O59"/>
  <c r="C61"/>
  <c r="B61" s="1"/>
  <c r="E62"/>
  <c r="G63"/>
  <c r="I64"/>
  <c r="K65"/>
  <c r="M66"/>
  <c r="O67"/>
  <c r="C69"/>
  <c r="B69" s="1"/>
  <c r="E70"/>
  <c r="J71"/>
  <c r="N73"/>
  <c r="P74"/>
  <c r="C76"/>
  <c r="B76" s="1"/>
  <c r="E77"/>
  <c r="G78"/>
  <c r="I79"/>
  <c r="K80"/>
  <c r="M81"/>
  <c r="O82"/>
  <c r="C84"/>
  <c r="B84" s="1"/>
  <c r="E85"/>
  <c r="G86"/>
  <c r="H87"/>
  <c r="Q87" s="1"/>
  <c r="R87" s="1"/>
  <c r="J88"/>
  <c r="N90"/>
  <c r="P91"/>
  <c r="D93"/>
  <c r="D94"/>
  <c r="F95"/>
  <c r="H96"/>
  <c r="Q96" s="1"/>
  <c r="R96" s="1"/>
  <c r="J97"/>
  <c r="F25"/>
  <c r="H26"/>
  <c r="Q26" s="1"/>
  <c r="R26" s="1"/>
  <c r="J27"/>
  <c r="N29"/>
  <c r="P30"/>
  <c r="D32"/>
  <c r="F33"/>
  <c r="H34"/>
  <c r="Q34" s="1"/>
  <c r="R34" s="1"/>
  <c r="J35"/>
  <c r="N37"/>
  <c r="P38"/>
  <c r="D40"/>
  <c r="F41"/>
  <c r="H42"/>
  <c r="Q42" s="1"/>
  <c r="R42" s="1"/>
  <c r="J43"/>
  <c r="N45"/>
  <c r="P46"/>
  <c r="D48"/>
  <c r="F49"/>
  <c r="H50"/>
  <c r="Q50" s="1"/>
  <c r="R50" s="1"/>
  <c r="J51"/>
  <c r="N53"/>
  <c r="P54"/>
  <c r="D56"/>
  <c r="F57"/>
  <c r="H58"/>
  <c r="Q58" s="1"/>
  <c r="R58" s="1"/>
  <c r="J59"/>
  <c r="N61"/>
  <c r="P62"/>
  <c r="D64"/>
  <c r="F65"/>
  <c r="H66"/>
  <c r="Q66" s="1"/>
  <c r="R66" s="1"/>
  <c r="J67"/>
  <c r="N69"/>
  <c r="P70"/>
  <c r="C72"/>
  <c r="B72" s="1"/>
  <c r="E73"/>
  <c r="G74"/>
  <c r="H75"/>
  <c r="Q75" s="1"/>
  <c r="R75" s="1"/>
  <c r="J76"/>
  <c r="N78"/>
  <c r="P79"/>
  <c r="D81"/>
  <c r="F82"/>
  <c r="H83"/>
  <c r="Q83" s="1"/>
  <c r="R83" s="1"/>
  <c r="J84"/>
  <c r="N86"/>
  <c r="O87"/>
  <c r="C89"/>
  <c r="B89" s="1"/>
  <c r="E90"/>
  <c r="G91"/>
  <c r="I92"/>
  <c r="K93"/>
  <c r="K94"/>
  <c r="M95"/>
  <c r="O24"/>
  <c r="C26"/>
  <c r="B26" s="1"/>
  <c r="E27"/>
  <c r="G28"/>
  <c r="I29"/>
  <c r="K30"/>
  <c r="M31"/>
  <c r="O32"/>
  <c r="C34"/>
  <c r="B34" s="1"/>
  <c r="E35"/>
  <c r="G36"/>
  <c r="I37"/>
  <c r="K38"/>
  <c r="M39"/>
  <c r="O40"/>
  <c r="C42"/>
  <c r="B42" s="1"/>
  <c r="E43"/>
  <c r="G44"/>
  <c r="I45"/>
  <c r="K46"/>
  <c r="M47"/>
  <c r="O48"/>
  <c r="C50"/>
  <c r="B50" s="1"/>
  <c r="E51"/>
  <c r="G52"/>
  <c r="I53"/>
  <c r="K54"/>
  <c r="M55"/>
  <c r="O56"/>
  <c r="C58"/>
  <c r="B58" s="1"/>
  <c r="E59"/>
  <c r="G60"/>
  <c r="I61"/>
  <c r="K62"/>
  <c r="M63"/>
  <c r="O64"/>
  <c r="C66"/>
  <c r="B66" s="1"/>
  <c r="E67"/>
  <c r="G68"/>
  <c r="I69"/>
  <c r="K70"/>
  <c r="N72"/>
  <c r="P73"/>
  <c r="C75"/>
  <c r="B75" s="1"/>
  <c r="E76"/>
  <c r="G77"/>
  <c r="I78"/>
  <c r="K79"/>
  <c r="M80"/>
  <c r="O81"/>
  <c r="C83"/>
  <c r="B83" s="1"/>
  <c r="E84"/>
  <c r="G85"/>
  <c r="I86"/>
  <c r="N87"/>
  <c r="P88"/>
  <c r="D90"/>
  <c r="F91"/>
  <c r="H92"/>
  <c r="Q92" s="1"/>
  <c r="R92" s="1"/>
  <c r="J93"/>
  <c r="N94"/>
  <c r="P95"/>
  <c r="D97"/>
  <c r="F98"/>
  <c r="H99"/>
  <c r="Q99" s="1"/>
  <c r="R99" s="1"/>
  <c r="J24"/>
  <c r="N26"/>
  <c r="P27"/>
  <c r="D29"/>
  <c r="F30"/>
  <c r="H31"/>
  <c r="Q31" s="1"/>
  <c r="R31" s="1"/>
  <c r="J32"/>
  <c r="N34"/>
  <c r="P35"/>
  <c r="D37"/>
  <c r="F38"/>
  <c r="H39"/>
  <c r="Q39" s="1"/>
  <c r="R39" s="1"/>
  <c r="J40"/>
  <c r="N42"/>
  <c r="P43"/>
  <c r="D45"/>
  <c r="F46"/>
  <c r="H47"/>
  <c r="Q47" s="1"/>
  <c r="R47" s="1"/>
  <c r="J48"/>
  <c r="N50"/>
  <c r="P51"/>
  <c r="D53"/>
  <c r="F54"/>
  <c r="H55"/>
  <c r="Q55" s="1"/>
  <c r="R55" s="1"/>
  <c r="J56"/>
  <c r="N58"/>
  <c r="P59"/>
  <c r="D61"/>
  <c r="F62"/>
  <c r="H63"/>
  <c r="Q63" s="1"/>
  <c r="R63" s="1"/>
  <c r="J64"/>
  <c r="N66"/>
  <c r="P67"/>
  <c r="D69"/>
  <c r="F70"/>
  <c r="G71"/>
  <c r="I72"/>
  <c r="K73"/>
  <c r="M74"/>
  <c r="D76"/>
  <c r="F77"/>
  <c r="H78"/>
  <c r="Q78" s="1"/>
  <c r="R78" s="1"/>
  <c r="J79"/>
  <c r="N81"/>
  <c r="P82"/>
  <c r="D84"/>
  <c r="F85"/>
  <c r="H86"/>
  <c r="Q86" s="1"/>
  <c r="R86" s="1"/>
  <c r="I87"/>
  <c r="K88"/>
  <c r="M89"/>
  <c r="O90"/>
  <c r="C92"/>
  <c r="B92" s="1"/>
  <c r="E93"/>
  <c r="I94"/>
  <c r="K95"/>
  <c r="M96"/>
  <c r="M98"/>
  <c r="F100"/>
  <c r="H101"/>
  <c r="Q101" s="1"/>
  <c r="R101" s="1"/>
  <c r="H102"/>
  <c r="Q102" s="1"/>
  <c r="R102" s="1"/>
  <c r="J103"/>
  <c r="N105"/>
  <c r="P106"/>
  <c r="D108"/>
  <c r="F109"/>
  <c r="J110"/>
  <c r="N112"/>
  <c r="P113"/>
  <c r="D115"/>
  <c r="O96"/>
  <c r="C99"/>
  <c r="B99" s="1"/>
  <c r="I100"/>
  <c r="K101"/>
  <c r="K102"/>
  <c r="M103"/>
  <c r="O104"/>
  <c r="C106"/>
  <c r="B106" s="1"/>
  <c r="E107"/>
  <c r="G108"/>
  <c r="I109"/>
  <c r="M110"/>
  <c r="O111"/>
  <c r="C113"/>
  <c r="B113" s="1"/>
  <c r="E114"/>
  <c r="G115"/>
  <c r="G97"/>
  <c r="G99"/>
  <c r="N101"/>
  <c r="D103"/>
  <c r="F104"/>
  <c r="H105"/>
  <c r="Q105" s="1"/>
  <c r="R105" s="1"/>
  <c r="J106"/>
  <c r="N108"/>
  <c r="P109"/>
  <c r="P110"/>
  <c r="D112"/>
  <c r="F113"/>
  <c r="H114"/>
  <c r="Q114" s="1"/>
  <c r="R114" s="1"/>
  <c r="J115"/>
  <c r="M97"/>
  <c r="K99"/>
  <c r="O100"/>
  <c r="E102"/>
  <c r="G103"/>
  <c r="I104"/>
  <c r="K105"/>
  <c r="M106"/>
  <c r="O107"/>
  <c r="C109"/>
  <c r="B109" s="1"/>
  <c r="C110"/>
  <c r="B110" s="1"/>
  <c r="E111"/>
  <c r="G112"/>
  <c r="I113"/>
  <c r="K114"/>
  <c r="M115"/>
  <c r="O16"/>
  <c r="O13"/>
  <c r="C16"/>
  <c r="B16" s="1"/>
  <c r="G17"/>
  <c r="K17"/>
  <c r="K18"/>
  <c r="K16"/>
  <c r="E18"/>
  <c r="H13"/>
  <c r="J13"/>
  <c r="C17"/>
  <c r="B17" s="1"/>
  <c r="O17"/>
  <c r="G12"/>
  <c r="P16"/>
  <c r="E19"/>
  <c r="K20"/>
  <c r="M21"/>
  <c r="O22"/>
  <c r="C24"/>
  <c r="B24" s="1"/>
  <c r="J14"/>
  <c r="N16"/>
  <c r="C19"/>
  <c r="B19" s="1"/>
  <c r="J20"/>
  <c r="N22"/>
  <c r="P23"/>
  <c r="E13"/>
  <c r="D16"/>
  <c r="H18"/>
  <c r="Q18" s="1"/>
  <c r="R18" s="1"/>
  <c r="E20"/>
  <c r="G21"/>
  <c r="I22"/>
  <c r="K23"/>
  <c r="H12"/>
  <c r="Q12" s="1"/>
  <c r="N14"/>
  <c r="D17"/>
  <c r="G19"/>
  <c r="N21"/>
  <c r="P22"/>
  <c r="D24"/>
  <c r="G25"/>
  <c r="I26"/>
  <c r="K27"/>
  <c r="M28"/>
  <c r="O29"/>
  <c r="C31"/>
  <c r="B31" s="1"/>
  <c r="E32"/>
  <c r="G33"/>
  <c r="I34"/>
  <c r="K35"/>
  <c r="M36"/>
  <c r="O37"/>
  <c r="C39"/>
  <c r="B39" s="1"/>
  <c r="E40"/>
  <c r="G41"/>
  <c r="I42"/>
  <c r="K43"/>
  <c r="M44"/>
  <c r="O45"/>
  <c r="C47"/>
  <c r="B47" s="1"/>
  <c r="E48"/>
  <c r="G49"/>
  <c r="I50"/>
  <c r="K51"/>
  <c r="M52"/>
  <c r="O53"/>
  <c r="C55"/>
  <c r="B55" s="1"/>
  <c r="E56"/>
  <c r="G57"/>
  <c r="I58"/>
  <c r="K59"/>
  <c r="M60"/>
  <c r="O61"/>
  <c r="C63"/>
  <c r="B63" s="1"/>
  <c r="E64"/>
  <c r="G65"/>
  <c r="I66"/>
  <c r="K67"/>
  <c r="M68"/>
  <c r="O69"/>
  <c r="F71"/>
  <c r="H72"/>
  <c r="Q72" s="1"/>
  <c r="R72" s="1"/>
  <c r="J73"/>
  <c r="M75"/>
  <c r="O76"/>
  <c r="C78"/>
  <c r="B78" s="1"/>
  <c r="E79"/>
  <c r="G80"/>
  <c r="I81"/>
  <c r="K82"/>
  <c r="M83"/>
  <c r="O84"/>
  <c r="C86"/>
  <c r="B86" s="1"/>
  <c r="D87"/>
  <c r="F88"/>
  <c r="H89"/>
  <c r="Q89" s="1"/>
  <c r="R89" s="1"/>
  <c r="J90"/>
  <c r="N92"/>
  <c r="P93"/>
  <c r="P94"/>
  <c r="D96"/>
  <c r="F97"/>
  <c r="H98"/>
  <c r="Q98" s="1"/>
  <c r="R98" s="1"/>
  <c r="P24"/>
  <c r="D26"/>
  <c r="F27"/>
  <c r="H28"/>
  <c r="Q28" s="1"/>
  <c r="R28" s="1"/>
  <c r="J29"/>
  <c r="N31"/>
  <c r="P32"/>
  <c r="D34"/>
  <c r="F35"/>
  <c r="H36"/>
  <c r="Q36" s="1"/>
  <c r="R36" s="1"/>
  <c r="J37"/>
  <c r="N39"/>
  <c r="P40"/>
  <c r="D42"/>
  <c r="F43"/>
  <c r="H44"/>
  <c r="Q44" s="1"/>
  <c r="R44" s="1"/>
  <c r="J45"/>
  <c r="N47"/>
  <c r="P48"/>
  <c r="D50"/>
  <c r="F51"/>
  <c r="H52"/>
  <c r="Q52" s="1"/>
  <c r="R52" s="1"/>
  <c r="J53"/>
  <c r="N55"/>
  <c r="P56"/>
  <c r="D58"/>
  <c r="F59"/>
  <c r="H60"/>
  <c r="Q60" s="1"/>
  <c r="R60" s="1"/>
  <c r="J61"/>
  <c r="N63"/>
  <c r="P64"/>
  <c r="D66"/>
  <c r="F67"/>
  <c r="H68"/>
  <c r="Q68" s="1"/>
  <c r="R68" s="1"/>
  <c r="J69"/>
  <c r="M71"/>
  <c r="O72"/>
  <c r="C74"/>
  <c r="B74" s="1"/>
  <c r="D75"/>
  <c r="F76"/>
  <c r="H77"/>
  <c r="Q77" s="1"/>
  <c r="R77" s="1"/>
  <c r="J78"/>
  <c r="N80"/>
  <c r="P81"/>
  <c r="D83"/>
  <c r="F84"/>
  <c r="H85"/>
  <c r="Q85" s="1"/>
  <c r="R85" s="1"/>
  <c r="J86"/>
  <c r="K87"/>
  <c r="M88"/>
  <c r="O89"/>
  <c r="C91"/>
  <c r="B91" s="1"/>
  <c r="E92"/>
  <c r="G93"/>
  <c r="G94"/>
  <c r="I95"/>
  <c r="K24"/>
  <c r="M25"/>
  <c r="O26"/>
  <c r="C28"/>
  <c r="B28" s="1"/>
  <c r="E29"/>
  <c r="G30"/>
  <c r="I31"/>
  <c r="K32"/>
  <c r="M33"/>
  <c r="O34"/>
  <c r="C36"/>
  <c r="B36" s="1"/>
  <c r="E37"/>
  <c r="G38"/>
  <c r="I39"/>
  <c r="K40"/>
  <c r="M41"/>
  <c r="O42"/>
  <c r="C44"/>
  <c r="B44" s="1"/>
  <c r="E45"/>
  <c r="G46"/>
  <c r="I47"/>
  <c r="K48"/>
  <c r="M49"/>
  <c r="O50"/>
  <c r="C52"/>
  <c r="B52" s="1"/>
  <c r="E53"/>
  <c r="G54"/>
  <c r="I55"/>
  <c r="K56"/>
  <c r="M57"/>
  <c r="O58"/>
  <c r="C60"/>
  <c r="B60" s="1"/>
  <c r="E61"/>
  <c r="G62"/>
  <c r="I63"/>
  <c r="K64"/>
  <c r="M65"/>
  <c r="O66"/>
  <c r="C68"/>
  <c r="B68" s="1"/>
  <c r="E69"/>
  <c r="G70"/>
  <c r="H71"/>
  <c r="Q71" s="1"/>
  <c r="R71" s="1"/>
  <c r="J72"/>
  <c r="N74"/>
  <c r="O75"/>
  <c r="C77"/>
  <c r="B77" s="1"/>
  <c r="E78"/>
  <c r="G79"/>
  <c r="I80"/>
  <c r="K81"/>
  <c r="M82"/>
  <c r="O83"/>
  <c r="C85"/>
  <c r="B85" s="1"/>
  <c r="E86"/>
  <c r="J87"/>
  <c r="N89"/>
  <c r="P90"/>
  <c r="D92"/>
  <c r="F93"/>
  <c r="J94"/>
  <c r="N96"/>
  <c r="P97"/>
  <c r="D99"/>
  <c r="F24"/>
  <c r="H25"/>
  <c r="Q25" s="1"/>
  <c r="R25" s="1"/>
  <c r="J26"/>
  <c r="N28"/>
  <c r="P29"/>
  <c r="D31"/>
  <c r="F32"/>
  <c r="H33"/>
  <c r="Q33" s="1"/>
  <c r="R33" s="1"/>
  <c r="J34"/>
  <c r="N36"/>
  <c r="P37"/>
  <c r="D39"/>
  <c r="F40"/>
  <c r="H41"/>
  <c r="Q41" s="1"/>
  <c r="R41" s="1"/>
  <c r="J42"/>
  <c r="N44"/>
  <c r="P45"/>
  <c r="D47"/>
  <c r="F48"/>
  <c r="H49"/>
  <c r="Q49" s="1"/>
  <c r="R49" s="1"/>
  <c r="J50"/>
  <c r="N52"/>
  <c r="P53"/>
  <c r="D55"/>
  <c r="F56"/>
  <c r="H57"/>
  <c r="Q57" s="1"/>
  <c r="R57" s="1"/>
  <c r="J58"/>
  <c r="N60"/>
  <c r="P61"/>
  <c r="D63"/>
  <c r="F64"/>
  <c r="H65"/>
  <c r="Q65" s="1"/>
  <c r="R65" s="1"/>
  <c r="J66"/>
  <c r="N68"/>
  <c r="P69"/>
  <c r="C71"/>
  <c r="B71" s="1"/>
  <c r="E72"/>
  <c r="G73"/>
  <c r="I74"/>
  <c r="N75"/>
  <c r="P76"/>
  <c r="D78"/>
  <c r="F79"/>
  <c r="H80"/>
  <c r="Q80" s="1"/>
  <c r="R80" s="1"/>
  <c r="J81"/>
  <c r="N83"/>
  <c r="P84"/>
  <c r="D86"/>
  <c r="E87"/>
  <c r="G88"/>
  <c r="I89"/>
  <c r="K90"/>
  <c r="M91"/>
  <c r="O92"/>
  <c r="E94"/>
  <c r="G95"/>
  <c r="I96"/>
  <c r="E98"/>
  <c r="O99"/>
  <c r="D101"/>
  <c r="D102"/>
  <c r="F103"/>
  <c r="H104"/>
  <c r="Q104" s="1"/>
  <c r="R104" s="1"/>
  <c r="J105"/>
  <c r="N107"/>
  <c r="P108"/>
  <c r="F110"/>
  <c r="H111"/>
  <c r="Q111" s="1"/>
  <c r="R111" s="1"/>
  <c r="J112"/>
  <c r="N114"/>
  <c r="P115"/>
  <c r="K98"/>
  <c r="E100"/>
  <c r="G101"/>
  <c r="G102"/>
  <c r="I103"/>
  <c r="K104"/>
  <c r="M105"/>
  <c r="O106"/>
  <c r="C108"/>
  <c r="B108" s="1"/>
  <c r="E109"/>
  <c r="I110"/>
  <c r="K111"/>
  <c r="M112"/>
  <c r="O113"/>
  <c r="C115"/>
  <c r="B115" s="1"/>
  <c r="K96"/>
  <c r="P98"/>
  <c r="H100"/>
  <c r="Q100" s="1"/>
  <c r="R100" s="1"/>
  <c r="J101"/>
  <c r="N102"/>
  <c r="P103"/>
  <c r="D105"/>
  <c r="F106"/>
  <c r="H107"/>
  <c r="Q107" s="1"/>
  <c r="R107" s="1"/>
  <c r="J108"/>
  <c r="N111"/>
  <c r="P112"/>
  <c r="D114"/>
  <c r="F115"/>
  <c r="E97"/>
  <c r="F99"/>
  <c r="K100"/>
  <c r="M101"/>
  <c r="C103"/>
  <c r="B103" s="1"/>
  <c r="E104"/>
  <c r="G105"/>
  <c r="I106"/>
  <c r="K107"/>
  <c r="M108"/>
  <c r="O109"/>
  <c r="O110"/>
  <c r="C112"/>
  <c r="B112" s="1"/>
  <c r="E113"/>
  <c r="G114"/>
  <c r="I115"/>
  <c r="C18"/>
  <c r="B18" s="1"/>
  <c r="O14"/>
  <c r="E17"/>
  <c r="F19"/>
  <c r="P13"/>
  <c r="C13"/>
  <c r="N19"/>
  <c r="M17"/>
  <c r="D13"/>
  <c r="N15"/>
  <c r="P15"/>
  <c r="N13"/>
  <c r="U8" i="7"/>
  <c r="T8" s="1"/>
  <c r="CY8"/>
  <c r="CB8" s="1"/>
  <c r="CY9"/>
  <c r="CB9" s="1"/>
  <c r="A11" i="26"/>
  <c r="CY10" i="7"/>
  <c r="CB10" s="1"/>
  <c r="CY11"/>
  <c r="CB11" s="1"/>
  <c r="CY19"/>
  <c r="CB19" s="1"/>
  <c r="CY13"/>
  <c r="CB13" s="1"/>
  <c r="CY14"/>
  <c r="CB14" s="1"/>
  <c r="CY15"/>
  <c r="CB15" s="1"/>
  <c r="CY12"/>
  <c r="CB12" s="1"/>
  <c r="CY17"/>
  <c r="CB17" s="1"/>
  <c r="CY16"/>
  <c r="CB16" s="1"/>
  <c r="A13" i="26"/>
  <c r="V1"/>
  <c r="U17" i="7"/>
  <c r="T17" s="1"/>
  <c r="U12"/>
  <c r="T12" s="1"/>
  <c r="U14"/>
  <c r="T14" s="1"/>
  <c r="U19"/>
  <c r="T19" s="1"/>
  <c r="U13"/>
  <c r="T13" s="1"/>
  <c r="U20"/>
  <c r="T20" s="1"/>
  <c r="U18"/>
  <c r="T18" s="1"/>
  <c r="U11"/>
  <c r="T11" s="1"/>
  <c r="W1" i="26"/>
  <c r="I9" i="25"/>
  <c r="I8"/>
  <c r="I11"/>
  <c r="H7"/>
  <c r="I10"/>
  <c r="I7"/>
  <c r="C7"/>
  <c r="B7" s="1"/>
  <c r="CY7" i="7"/>
  <c r="CB7" s="1"/>
  <c r="CQ7"/>
  <c r="CT7" s="1"/>
  <c r="F8" i="25"/>
  <c r="K8"/>
  <c r="O8"/>
  <c r="E9"/>
  <c r="J9"/>
  <c r="O9"/>
  <c r="E10"/>
  <c r="J10"/>
  <c r="N10"/>
  <c r="D11"/>
  <c r="H11"/>
  <c r="M11"/>
  <c r="P7"/>
  <c r="E8"/>
  <c r="J8"/>
  <c r="N8"/>
  <c r="D9"/>
  <c r="H9"/>
  <c r="N9"/>
  <c r="D10"/>
  <c r="H10"/>
  <c r="M10"/>
  <c r="C11"/>
  <c r="G11"/>
  <c r="P11"/>
  <c r="D8"/>
  <c r="H8"/>
  <c r="M8"/>
  <c r="C9"/>
  <c r="G9"/>
  <c r="M9"/>
  <c r="C10"/>
  <c r="G10"/>
  <c r="P10"/>
  <c r="F11"/>
  <c r="K11"/>
  <c r="O11"/>
  <c r="C8"/>
  <c r="G8"/>
  <c r="P8"/>
  <c r="F9"/>
  <c r="K9"/>
  <c r="P9"/>
  <c r="F10"/>
  <c r="K10"/>
  <c r="O10"/>
  <c r="E11"/>
  <c r="J11"/>
  <c r="N11"/>
  <c r="N7"/>
  <c r="O7"/>
  <c r="F7"/>
  <c r="G7"/>
  <c r="D7"/>
  <c r="J7"/>
  <c r="E7"/>
  <c r="Q6" i="9"/>
  <c r="A1" i="13"/>
  <c r="AC30" i="7"/>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A1" i="9"/>
  <c r="A1" i="14"/>
  <c r="Q15" i="25" l="1"/>
  <c r="R15" s="1"/>
  <c r="R16"/>
  <c r="R17"/>
  <c r="Q112"/>
  <c r="R112" s="1"/>
  <c r="CT15" i="7"/>
  <c r="CT23"/>
  <c r="CT31"/>
  <c r="CT39"/>
  <c r="CT47"/>
  <c r="CT55"/>
  <c r="CT63"/>
  <c r="CT71"/>
  <c r="CT79"/>
  <c r="CT87"/>
  <c r="CT95"/>
  <c r="CT103"/>
  <c r="CT111"/>
  <c r="CT14"/>
  <c r="CT22"/>
  <c r="CT30"/>
  <c r="CT38"/>
  <c r="CT46"/>
  <c r="CT54"/>
  <c r="CT62"/>
  <c r="CT70"/>
  <c r="CT78"/>
  <c r="CT86"/>
  <c r="CT94"/>
  <c r="CT102"/>
  <c r="CT110"/>
  <c r="CT13"/>
  <c r="CT21"/>
  <c r="CT29"/>
  <c r="CT37"/>
  <c r="CT45"/>
  <c r="CT53"/>
  <c r="CT61"/>
  <c r="CT69"/>
  <c r="CT77"/>
  <c r="CT85"/>
  <c r="CT93"/>
  <c r="CT101"/>
  <c r="CT109"/>
  <c r="CT12"/>
  <c r="CT20"/>
  <c r="CT28"/>
  <c r="CT36"/>
  <c r="CT44"/>
  <c r="CT52"/>
  <c r="CT60"/>
  <c r="CT68"/>
  <c r="CT76"/>
  <c r="CT84"/>
  <c r="CT92"/>
  <c r="CT100"/>
  <c r="CT108"/>
  <c r="CT11"/>
  <c r="CT19"/>
  <c r="CT27"/>
  <c r="CT35"/>
  <c r="CT43"/>
  <c r="CT51"/>
  <c r="CT59"/>
  <c r="CT67"/>
  <c r="CT75"/>
  <c r="CT83"/>
  <c r="CT91"/>
  <c r="CT99"/>
  <c r="CT107"/>
  <c r="CT10"/>
  <c r="CT18"/>
  <c r="CT26"/>
  <c r="CT34"/>
  <c r="CT42"/>
  <c r="CT50"/>
  <c r="CT58"/>
  <c r="CT66"/>
  <c r="CT74"/>
  <c r="CT82"/>
  <c r="CT90"/>
  <c r="CT98"/>
  <c r="CT106"/>
  <c r="CT9"/>
  <c r="CT17"/>
  <c r="CT25"/>
  <c r="CT33"/>
  <c r="CT41"/>
  <c r="CT49"/>
  <c r="CT57"/>
  <c r="CT65"/>
  <c r="CT73"/>
  <c r="CT81"/>
  <c r="CT89"/>
  <c r="CT97"/>
  <c r="CT105"/>
  <c r="CT8"/>
  <c r="CT16"/>
  <c r="CT24"/>
  <c r="CT32"/>
  <c r="CT40"/>
  <c r="CT48"/>
  <c r="CT56"/>
  <c r="CT64"/>
  <c r="CT72"/>
  <c r="CT80"/>
  <c r="CT88"/>
  <c r="CT96"/>
  <c r="CT104"/>
  <c r="CT112"/>
  <c r="Q14" i="25"/>
  <c r="Q13"/>
  <c r="K19" i="14"/>
  <c r="L19"/>
  <c r="M19"/>
  <c r="BT13" i="26"/>
  <c r="BX9"/>
  <c r="CB9"/>
  <c r="CJ9"/>
  <c r="BZ10"/>
  <c r="CD10"/>
  <c r="CH10"/>
  <c r="BW9"/>
  <c r="CA9"/>
  <c r="CE9"/>
  <c r="CI9"/>
  <c r="BY10"/>
  <c r="CC10"/>
  <c r="CG10"/>
  <c r="BZ9"/>
  <c r="CD9"/>
  <c r="CH9"/>
  <c r="BX10"/>
  <c r="CB10"/>
  <c r="CJ10"/>
  <c r="BY9"/>
  <c r="CC9"/>
  <c r="CG9"/>
  <c r="BW10"/>
  <c r="CA10"/>
  <c r="CE10"/>
  <c r="CI10"/>
  <c r="CI8"/>
  <c r="CE8"/>
  <c r="CA8"/>
  <c r="CJ8"/>
  <c r="CB8"/>
  <c r="BX8"/>
  <c r="CC8"/>
  <c r="BY8"/>
  <c r="CH8"/>
  <c r="CD8"/>
  <c r="BZ8"/>
  <c r="BT11"/>
  <c r="BT9"/>
  <c r="BT10"/>
  <c r="BT8"/>
  <c r="A12"/>
  <c r="B8" i="25"/>
  <c r="B9" s="1"/>
  <c r="B10" s="1"/>
  <c r="B11" s="1"/>
  <c r="B12" s="1"/>
  <c r="B13" s="1"/>
  <c r="B14" s="1"/>
  <c r="B15" s="1"/>
  <c r="Q7"/>
  <c r="Q8"/>
  <c r="Q10"/>
  <c r="Q9"/>
  <c r="Q11"/>
  <c r="BV13" i="26" l="1"/>
  <c r="BV12"/>
  <c r="BV11"/>
  <c r="R7" i="25"/>
  <c r="R9"/>
  <c r="R11"/>
  <c r="R13"/>
  <c r="R12"/>
  <c r="R8"/>
  <c r="R10"/>
  <c r="R14"/>
  <c r="CK9" i="26"/>
  <c r="CK10"/>
  <c r="CM10" s="1"/>
  <c r="CK8"/>
  <c r="X1" i="25"/>
  <c r="Y1"/>
  <c r="U7" i="7"/>
  <c r="T7" s="1"/>
  <c r="CM13" i="26" l="1"/>
  <c r="CM12"/>
  <c r="BS12"/>
  <c r="BS8"/>
  <c r="CM8"/>
  <c r="CM9"/>
  <c r="CM11"/>
  <c r="BS13"/>
  <c r="BV10"/>
  <c r="BS10"/>
  <c r="BV8"/>
  <c r="BV9"/>
  <c r="BS9"/>
  <c r="BS11"/>
  <c r="CL13"/>
  <c r="CL12"/>
  <c r="CL11"/>
  <c r="CL9"/>
  <c r="CL10"/>
  <c r="CL8"/>
  <c r="A7" i="7"/>
  <c r="K25" i="24" l="1"/>
  <c r="R12"/>
  <c r="R16"/>
  <c r="R20"/>
  <c r="R24"/>
  <c r="R28"/>
  <c r="R32"/>
  <c r="R36"/>
  <c r="R40"/>
  <c r="R44"/>
  <c r="R48"/>
  <c r="R52"/>
  <c r="R56"/>
  <c r="R60"/>
  <c r="R64"/>
  <c r="R68"/>
  <c r="R72"/>
  <c r="R76"/>
  <c r="R80"/>
  <c r="R84"/>
  <c r="R88"/>
  <c r="R92"/>
  <c r="R96"/>
  <c r="R100"/>
  <c r="R104"/>
  <c r="R108"/>
  <c r="R112"/>
  <c r="R116"/>
  <c r="R120"/>
  <c r="R124"/>
  <c r="R128"/>
  <c r="R132"/>
  <c r="R136"/>
  <c r="R140"/>
  <c r="R144"/>
  <c r="R148"/>
  <c r="R152"/>
  <c r="R156"/>
  <c r="R160"/>
  <c r="R164"/>
  <c r="R168"/>
  <c r="R172"/>
  <c r="R176"/>
  <c r="R180"/>
  <c r="R184"/>
  <c r="R188"/>
  <c r="R192"/>
  <c r="R196"/>
  <c r="R200"/>
  <c r="R204"/>
  <c r="R208"/>
  <c r="R212"/>
  <c r="R216"/>
  <c r="R220"/>
  <c r="R224"/>
  <c r="R228"/>
  <c r="R232"/>
  <c r="R236"/>
  <c r="R240"/>
  <c r="R244"/>
  <c r="R248"/>
  <c r="R252"/>
  <c r="R256"/>
  <c r="R260"/>
  <c r="R264"/>
  <c r="R268"/>
  <c r="R272"/>
  <c r="R276"/>
  <c r="R280"/>
  <c r="R284"/>
  <c r="R288"/>
  <c r="R292"/>
  <c r="R296"/>
  <c r="R300"/>
  <c r="R304"/>
  <c r="R308"/>
  <c r="R312"/>
  <c r="R316"/>
  <c r="R320"/>
  <c r="R324"/>
  <c r="R328"/>
  <c r="R332"/>
  <c r="R336"/>
  <c r="R340"/>
  <c r="R344"/>
  <c r="R348"/>
  <c r="R352"/>
  <c r="R356"/>
  <c r="R11"/>
  <c r="R15"/>
  <c r="R19"/>
  <c r="R23"/>
  <c r="R27"/>
  <c r="R31"/>
  <c r="R35"/>
  <c r="R39"/>
  <c r="R43"/>
  <c r="R47"/>
  <c r="R51"/>
  <c r="R55"/>
  <c r="R59"/>
  <c r="R63"/>
  <c r="R67"/>
  <c r="R71"/>
  <c r="R75"/>
  <c r="R79"/>
  <c r="R83"/>
  <c r="R87"/>
  <c r="R91"/>
  <c r="R95"/>
  <c r="R99"/>
  <c r="R103"/>
  <c r="R107"/>
  <c r="R111"/>
  <c r="R115"/>
  <c r="R119"/>
  <c r="R123"/>
  <c r="R127"/>
  <c r="R131"/>
  <c r="R135"/>
  <c r="R139"/>
  <c r="R143"/>
  <c r="R147"/>
  <c r="R151"/>
  <c r="R155"/>
  <c r="R159"/>
  <c r="R163"/>
  <c r="R167"/>
  <c r="R171"/>
  <c r="R175"/>
  <c r="R179"/>
  <c r="R183"/>
  <c r="R187"/>
  <c r="R191"/>
  <c r="R195"/>
  <c r="R199"/>
  <c r="R203"/>
  <c r="R207"/>
  <c r="R211"/>
  <c r="R215"/>
  <c r="R219"/>
  <c r="R223"/>
  <c r="R227"/>
  <c r="R231"/>
  <c r="R235"/>
  <c r="R239"/>
  <c r="R243"/>
  <c r="R247"/>
  <c r="R251"/>
  <c r="R255"/>
  <c r="R259"/>
  <c r="R263"/>
  <c r="R267"/>
  <c r="R271"/>
  <c r="R275"/>
  <c r="R279"/>
  <c r="R283"/>
  <c r="R287"/>
  <c r="R291"/>
  <c r="R295"/>
  <c r="R299"/>
  <c r="R303"/>
  <c r="R307"/>
  <c r="R311"/>
  <c r="R315"/>
  <c r="R319"/>
  <c r="R323"/>
  <c r="R327"/>
  <c r="R331"/>
  <c r="R335"/>
  <c r="R339"/>
  <c r="R343"/>
  <c r="R347"/>
  <c r="R351"/>
  <c r="R355"/>
  <c r="R8"/>
  <c r="R10"/>
  <c r="R14"/>
  <c r="R18"/>
  <c r="R22"/>
  <c r="R26"/>
  <c r="R30"/>
  <c r="R34"/>
  <c r="R38"/>
  <c r="R42"/>
  <c r="R46"/>
  <c r="R50"/>
  <c r="R54"/>
  <c r="R58"/>
  <c r="R62"/>
  <c r="R66"/>
  <c r="R70"/>
  <c r="R74"/>
  <c r="R78"/>
  <c r="R82"/>
  <c r="R86"/>
  <c r="R90"/>
  <c r="R94"/>
  <c r="R98"/>
  <c r="R102"/>
  <c r="R106"/>
  <c r="R110"/>
  <c r="R114"/>
  <c r="R118"/>
  <c r="R122"/>
  <c r="R126"/>
  <c r="R130"/>
  <c r="R134"/>
  <c r="R138"/>
  <c r="R142"/>
  <c r="R146"/>
  <c r="R150"/>
  <c r="R154"/>
  <c r="R158"/>
  <c r="R162"/>
  <c r="R166"/>
  <c r="R170"/>
  <c r="R174"/>
  <c r="R178"/>
  <c r="R182"/>
  <c r="R186"/>
  <c r="R190"/>
  <c r="R194"/>
  <c r="R198"/>
  <c r="R202"/>
  <c r="R206"/>
  <c r="R210"/>
  <c r="R214"/>
  <c r="R218"/>
  <c r="R222"/>
  <c r="R226"/>
  <c r="R230"/>
  <c r="R234"/>
  <c r="R238"/>
  <c r="R242"/>
  <c r="R246"/>
  <c r="R250"/>
  <c r="R254"/>
  <c r="R258"/>
  <c r="R262"/>
  <c r="R266"/>
  <c r="R270"/>
  <c r="R274"/>
  <c r="R278"/>
  <c r="R282"/>
  <c r="R286"/>
  <c r="R290"/>
  <c r="R294"/>
  <c r="R298"/>
  <c r="R302"/>
  <c r="R306"/>
  <c r="R310"/>
  <c r="R314"/>
  <c r="R318"/>
  <c r="R322"/>
  <c r="R326"/>
  <c r="R330"/>
  <c r="R334"/>
  <c r="R338"/>
  <c r="R342"/>
  <c r="R346"/>
  <c r="R350"/>
  <c r="R354"/>
  <c r="R358"/>
  <c r="R9"/>
  <c r="R13"/>
  <c r="R17"/>
  <c r="R21"/>
  <c r="R25"/>
  <c r="R29"/>
  <c r="R33"/>
  <c r="R37"/>
  <c r="R41"/>
  <c r="R45"/>
  <c r="R49"/>
  <c r="R53"/>
  <c r="R57"/>
  <c r="R61"/>
  <c r="R65"/>
  <c r="R69"/>
  <c r="R73"/>
  <c r="R77"/>
  <c r="R81"/>
  <c r="R85"/>
  <c r="R89"/>
  <c r="R93"/>
  <c r="R97"/>
  <c r="R101"/>
  <c r="R105"/>
  <c r="R109"/>
  <c r="R113"/>
  <c r="R117"/>
  <c r="R121"/>
  <c r="R125"/>
  <c r="R129"/>
  <c r="R133"/>
  <c r="R137"/>
  <c r="R141"/>
  <c r="R145"/>
  <c r="R149"/>
  <c r="R153"/>
  <c r="R157"/>
  <c r="R161"/>
  <c r="R165"/>
  <c r="R169"/>
  <c r="R173"/>
  <c r="R177"/>
  <c r="R181"/>
  <c r="R185"/>
  <c r="R189"/>
  <c r="R193"/>
  <c r="R197"/>
  <c r="R201"/>
  <c r="R205"/>
  <c r="R209"/>
  <c r="R213"/>
  <c r="R217"/>
  <c r="R221"/>
  <c r="R225"/>
  <c r="R229"/>
  <c r="R233"/>
  <c r="R237"/>
  <c r="R241"/>
  <c r="R245"/>
  <c r="R249"/>
  <c r="R253"/>
  <c r="R257"/>
  <c r="R261"/>
  <c r="R265"/>
  <c r="R269"/>
  <c r="R273"/>
  <c r="R277"/>
  <c r="R281"/>
  <c r="R285"/>
  <c r="R289"/>
  <c r="R293"/>
  <c r="R297"/>
  <c r="R301"/>
  <c r="R305"/>
  <c r="R309"/>
  <c r="R313"/>
  <c r="R317"/>
  <c r="R321"/>
  <c r="R325"/>
  <c r="R329"/>
  <c r="R333"/>
  <c r="R337"/>
  <c r="R341"/>
  <c r="R345"/>
  <c r="R349"/>
  <c r="R353"/>
  <c r="R357"/>
  <c r="Q9"/>
  <c r="Q13"/>
  <c r="Q17"/>
  <c r="Q21"/>
  <c r="Q25"/>
  <c r="Q29"/>
  <c r="Q33"/>
  <c r="Q37"/>
  <c r="Q41"/>
  <c r="Q45"/>
  <c r="Q49"/>
  <c r="Q53"/>
  <c r="Q57"/>
  <c r="Q61"/>
  <c r="Q65"/>
  <c r="Q69"/>
  <c r="Q73"/>
  <c r="Q77"/>
  <c r="Q81"/>
  <c r="Q85"/>
  <c r="Q89"/>
  <c r="Q93"/>
  <c r="Q97"/>
  <c r="Q101"/>
  <c r="Q105"/>
  <c r="Q109"/>
  <c r="Q113"/>
  <c r="Q117"/>
  <c r="Q121"/>
  <c r="Q125"/>
  <c r="Q129"/>
  <c r="Q133"/>
  <c r="Q137"/>
  <c r="Q141"/>
  <c r="Q145"/>
  <c r="Q149"/>
  <c r="Q153"/>
  <c r="Q157"/>
  <c r="Q161"/>
  <c r="Q165"/>
  <c r="Q169"/>
  <c r="Q173"/>
  <c r="Q177"/>
  <c r="Q181"/>
  <c r="Q185"/>
  <c r="Q189"/>
  <c r="Q193"/>
  <c r="Q197"/>
  <c r="Q201"/>
  <c r="Q205"/>
  <c r="Q209"/>
  <c r="Q213"/>
  <c r="Q217"/>
  <c r="Q221"/>
  <c r="Q225"/>
  <c r="Q229"/>
  <c r="Q233"/>
  <c r="Q237"/>
  <c r="Q241"/>
  <c r="Q245"/>
  <c r="Q249"/>
  <c r="Q253"/>
  <c r="Q257"/>
  <c r="Q261"/>
  <c r="Q265"/>
  <c r="Q269"/>
  <c r="Q273"/>
  <c r="Q277"/>
  <c r="Q281"/>
  <c r="Q285"/>
  <c r="Q289"/>
  <c r="Q293"/>
  <c r="Q297"/>
  <c r="Q301"/>
  <c r="Q305"/>
  <c r="Q309"/>
  <c r="Q313"/>
  <c r="Q317"/>
  <c r="Q321"/>
  <c r="Q325"/>
  <c r="Q329"/>
  <c r="Q333"/>
  <c r="Q337"/>
  <c r="Q341"/>
  <c r="Q345"/>
  <c r="Q349"/>
  <c r="Q353"/>
  <c r="Q357"/>
  <c r="Q12"/>
  <c r="Q16"/>
  <c r="Q20"/>
  <c r="Q24"/>
  <c r="Q28"/>
  <c r="Q32"/>
  <c r="Q36"/>
  <c r="Q40"/>
  <c r="Q44"/>
  <c r="Q48"/>
  <c r="Q52"/>
  <c r="Q56"/>
  <c r="Q60"/>
  <c r="Q64"/>
  <c r="Q68"/>
  <c r="Q72"/>
  <c r="Q76"/>
  <c r="Q80"/>
  <c r="Q84"/>
  <c r="Q88"/>
  <c r="Q92"/>
  <c r="Q96"/>
  <c r="Q100"/>
  <c r="Q104"/>
  <c r="Q108"/>
  <c r="Q112"/>
  <c r="Q116"/>
  <c r="Q120"/>
  <c r="Q124"/>
  <c r="Q128"/>
  <c r="Q132"/>
  <c r="Q136"/>
  <c r="Q140"/>
  <c r="Q144"/>
  <c r="Q148"/>
  <c r="Q152"/>
  <c r="Q156"/>
  <c r="Q160"/>
  <c r="Q164"/>
  <c r="Q168"/>
  <c r="Q172"/>
  <c r="Q176"/>
  <c r="Q180"/>
  <c r="Q184"/>
  <c r="Q188"/>
  <c r="Q192"/>
  <c r="Q196"/>
  <c r="Q200"/>
  <c r="Q204"/>
  <c r="Q208"/>
  <c r="Q212"/>
  <c r="Q216"/>
  <c r="Q220"/>
  <c r="Q224"/>
  <c r="Q228"/>
  <c r="Q232"/>
  <c r="Q236"/>
  <c r="Q240"/>
  <c r="Q244"/>
  <c r="Q252"/>
  <c r="Q256"/>
  <c r="Q260"/>
  <c r="Q264"/>
  <c r="Q268"/>
  <c r="Q272"/>
  <c r="Q280"/>
  <c r="Q288"/>
  <c r="Q296"/>
  <c r="Q304"/>
  <c r="Q312"/>
  <c r="Q320"/>
  <c r="Q328"/>
  <c r="Q336"/>
  <c r="Q344"/>
  <c r="Q352"/>
  <c r="Q11"/>
  <c r="Q15"/>
  <c r="Q19"/>
  <c r="Q23"/>
  <c r="Q27"/>
  <c r="Q31"/>
  <c r="Q35"/>
  <c r="Q39"/>
  <c r="Q43"/>
  <c r="Q47"/>
  <c r="Q51"/>
  <c r="Q55"/>
  <c r="Q59"/>
  <c r="Q63"/>
  <c r="Q67"/>
  <c r="Q71"/>
  <c r="Q75"/>
  <c r="Q79"/>
  <c r="Q83"/>
  <c r="Q87"/>
  <c r="Q91"/>
  <c r="Q95"/>
  <c r="Q99"/>
  <c r="Q103"/>
  <c r="Q107"/>
  <c r="Q111"/>
  <c r="Q115"/>
  <c r="Q119"/>
  <c r="Q123"/>
  <c r="Q127"/>
  <c r="Q131"/>
  <c r="Q135"/>
  <c r="Q139"/>
  <c r="Q143"/>
  <c r="Q147"/>
  <c r="Q151"/>
  <c r="Q155"/>
  <c r="Q159"/>
  <c r="Q163"/>
  <c r="Q167"/>
  <c r="Q171"/>
  <c r="Q175"/>
  <c r="Q179"/>
  <c r="Q183"/>
  <c r="Q187"/>
  <c r="Q191"/>
  <c r="Q195"/>
  <c r="Q199"/>
  <c r="Q203"/>
  <c r="Q207"/>
  <c r="Q211"/>
  <c r="Q215"/>
  <c r="Q219"/>
  <c r="Q223"/>
  <c r="Q227"/>
  <c r="Q231"/>
  <c r="Q235"/>
  <c r="Q239"/>
  <c r="Q243"/>
  <c r="Q247"/>
  <c r="Q251"/>
  <c r="Q255"/>
  <c r="Q259"/>
  <c r="Q263"/>
  <c r="Q267"/>
  <c r="Q271"/>
  <c r="Q275"/>
  <c r="Q279"/>
  <c r="Q283"/>
  <c r="Q287"/>
  <c r="Q291"/>
  <c r="Q295"/>
  <c r="Q299"/>
  <c r="Q303"/>
  <c r="Q307"/>
  <c r="Q311"/>
  <c r="Q315"/>
  <c r="Q319"/>
  <c r="Q323"/>
  <c r="Q327"/>
  <c r="Q331"/>
  <c r="Q335"/>
  <c r="Q339"/>
  <c r="Q343"/>
  <c r="Q347"/>
  <c r="Q351"/>
  <c r="Q355"/>
  <c r="Q8"/>
  <c r="Q226"/>
  <c r="Q230"/>
  <c r="Q234"/>
  <c r="Q238"/>
  <c r="Q242"/>
  <c r="Q246"/>
  <c r="Q250"/>
  <c r="Q254"/>
  <c r="Q258"/>
  <c r="Q262"/>
  <c r="Q266"/>
  <c r="Q270"/>
  <c r="Q274"/>
  <c r="Q278"/>
  <c r="Q282"/>
  <c r="Q286"/>
  <c r="Q290"/>
  <c r="Q294"/>
  <c r="Q298"/>
  <c r="Q302"/>
  <c r="Q306"/>
  <c r="Q310"/>
  <c r="Q314"/>
  <c r="Q318"/>
  <c r="Q322"/>
  <c r="Q326"/>
  <c r="Q330"/>
  <c r="Q334"/>
  <c r="Q338"/>
  <c r="Q342"/>
  <c r="Q346"/>
  <c r="Q350"/>
  <c r="Q354"/>
  <c r="Q358"/>
  <c r="Q248"/>
  <c r="Q276"/>
  <c r="Q284"/>
  <c r="Q292"/>
  <c r="Q300"/>
  <c r="Q308"/>
  <c r="Q316"/>
  <c r="Q324"/>
  <c r="Q332"/>
  <c r="Q340"/>
  <c r="Q348"/>
  <c r="Q356"/>
  <c r="Q10"/>
  <c r="Q14"/>
  <c r="Q18"/>
  <c r="Q22"/>
  <c r="Q26"/>
  <c r="Q30"/>
  <c r="Q34"/>
  <c r="Q38"/>
  <c r="Q42"/>
  <c r="Q46"/>
  <c r="Q50"/>
  <c r="Q54"/>
  <c r="Q58"/>
  <c r="Q62"/>
  <c r="Q66"/>
  <c r="Q70"/>
  <c r="Q74"/>
  <c r="Q78"/>
  <c r="Q82"/>
  <c r="Q86"/>
  <c r="Q90"/>
  <c r="Q94"/>
  <c r="Q98"/>
  <c r="Q102"/>
  <c r="Q106"/>
  <c r="Q110"/>
  <c r="Q114"/>
  <c r="Q118"/>
  <c r="Q122"/>
  <c r="Q126"/>
  <c r="Q130"/>
  <c r="Q134"/>
  <c r="Q138"/>
  <c r="Q142"/>
  <c r="Q146"/>
  <c r="Q150"/>
  <c r="Q154"/>
  <c r="Q158"/>
  <c r="Q162"/>
  <c r="Q166"/>
  <c r="Q170"/>
  <c r="Q174"/>
  <c r="Q178"/>
  <c r="Q182"/>
  <c r="Q186"/>
  <c r="Q190"/>
  <c r="Q194"/>
  <c r="Q198"/>
  <c r="Q202"/>
  <c r="Q206"/>
  <c r="Q210"/>
  <c r="Q214"/>
  <c r="Q218"/>
  <c r="Q222"/>
  <c r="K10"/>
  <c r="K352"/>
  <c r="K336"/>
  <c r="K320"/>
  <c r="K304"/>
  <c r="K288"/>
  <c r="K272"/>
  <c r="K256"/>
  <c r="K240"/>
  <c r="K224"/>
  <c r="K208"/>
  <c r="K192"/>
  <c r="K176"/>
  <c r="K160"/>
  <c r="K144"/>
  <c r="K128"/>
  <c r="K112"/>
  <c r="K96"/>
  <c r="K78"/>
  <c r="K349"/>
  <c r="K333"/>
  <c r="K317"/>
  <c r="K301"/>
  <c r="K285"/>
  <c r="K269"/>
  <c r="K253"/>
  <c r="K237"/>
  <c r="K221"/>
  <c r="K205"/>
  <c r="K189"/>
  <c r="K173"/>
  <c r="K157"/>
  <c r="K141"/>
  <c r="K125"/>
  <c r="K109"/>
  <c r="K93"/>
  <c r="K72"/>
  <c r="K346"/>
  <c r="K330"/>
  <c r="K314"/>
  <c r="K298"/>
  <c r="K282"/>
  <c r="K266"/>
  <c r="K250"/>
  <c r="K234"/>
  <c r="K218"/>
  <c r="K202"/>
  <c r="K186"/>
  <c r="K170"/>
  <c r="K154"/>
  <c r="K138"/>
  <c r="K122"/>
  <c r="K106"/>
  <c r="K90"/>
  <c r="K8"/>
  <c r="K343"/>
  <c r="K327"/>
  <c r="K311"/>
  <c r="K295"/>
  <c r="K279"/>
  <c r="K263"/>
  <c r="K247"/>
  <c r="K231"/>
  <c r="K215"/>
  <c r="K199"/>
  <c r="K183"/>
  <c r="K167"/>
  <c r="K151"/>
  <c r="K135"/>
  <c r="K119"/>
  <c r="K103"/>
  <c r="K87"/>
  <c r="K62"/>
  <c r="K46"/>
  <c r="K30"/>
  <c r="K14"/>
  <c r="K71"/>
  <c r="K55"/>
  <c r="K39"/>
  <c r="K23"/>
  <c r="K68"/>
  <c r="K52"/>
  <c r="K36"/>
  <c r="K20"/>
  <c r="K77"/>
  <c r="K61"/>
  <c r="K45"/>
  <c r="K29"/>
  <c r="K13"/>
  <c r="K356"/>
  <c r="K340"/>
  <c r="K324"/>
  <c r="K308"/>
  <c r="K292"/>
  <c r="K276"/>
  <c r="K260"/>
  <c r="K244"/>
  <c r="K228"/>
  <c r="K212"/>
  <c r="K196"/>
  <c r="K180"/>
  <c r="K164"/>
  <c r="K148"/>
  <c r="K132"/>
  <c r="K116"/>
  <c r="K100"/>
  <c r="K84"/>
  <c r="K353"/>
  <c r="K337"/>
  <c r="K321"/>
  <c r="K305"/>
  <c r="K289"/>
  <c r="K273"/>
  <c r="K257"/>
  <c r="K241"/>
  <c r="K225"/>
  <c r="K209"/>
  <c r="K193"/>
  <c r="K177"/>
  <c r="K161"/>
  <c r="K145"/>
  <c r="K129"/>
  <c r="K113"/>
  <c r="K97"/>
  <c r="K80"/>
  <c r="K350"/>
  <c r="K334"/>
  <c r="K318"/>
  <c r="K302"/>
  <c r="K286"/>
  <c r="K270"/>
  <c r="K254"/>
  <c r="K238"/>
  <c r="K222"/>
  <c r="K206"/>
  <c r="K190"/>
  <c r="K174"/>
  <c r="K158"/>
  <c r="K142"/>
  <c r="K126"/>
  <c r="K110"/>
  <c r="K94"/>
  <c r="K74"/>
  <c r="K347"/>
  <c r="K331"/>
  <c r="K315"/>
  <c r="K299"/>
  <c r="K283"/>
  <c r="K267"/>
  <c r="K251"/>
  <c r="K235"/>
  <c r="K219"/>
  <c r="K203"/>
  <c r="K187"/>
  <c r="K171"/>
  <c r="K155"/>
  <c r="K139"/>
  <c r="K123"/>
  <c r="K107"/>
  <c r="K91"/>
  <c r="K66"/>
  <c r="K50"/>
  <c r="K34"/>
  <c r="K18"/>
  <c r="K75"/>
  <c r="K59"/>
  <c r="K43"/>
  <c r="K27"/>
  <c r="K11"/>
  <c r="K56"/>
  <c r="K40"/>
  <c r="K24"/>
  <c r="K81"/>
  <c r="K65"/>
  <c r="K49"/>
  <c r="K33"/>
  <c r="K17"/>
  <c r="K344"/>
  <c r="K328"/>
  <c r="K312"/>
  <c r="K296"/>
  <c r="K280"/>
  <c r="K264"/>
  <c r="K248"/>
  <c r="K232"/>
  <c r="K216"/>
  <c r="K200"/>
  <c r="K184"/>
  <c r="K168"/>
  <c r="K152"/>
  <c r="K136"/>
  <c r="K120"/>
  <c r="K104"/>
  <c r="K88"/>
  <c r="K357"/>
  <c r="K341"/>
  <c r="K325"/>
  <c r="K309"/>
  <c r="K293"/>
  <c r="K277"/>
  <c r="K261"/>
  <c r="K245"/>
  <c r="K229"/>
  <c r="K213"/>
  <c r="K197"/>
  <c r="K181"/>
  <c r="K165"/>
  <c r="K149"/>
  <c r="K133"/>
  <c r="K117"/>
  <c r="K101"/>
  <c r="K85"/>
  <c r="K354"/>
  <c r="K338"/>
  <c r="K322"/>
  <c r="K306"/>
  <c r="K290"/>
  <c r="K274"/>
  <c r="K258"/>
  <c r="K242"/>
  <c r="K226"/>
  <c r="K210"/>
  <c r="K194"/>
  <c r="K178"/>
  <c r="K162"/>
  <c r="K146"/>
  <c r="K130"/>
  <c r="K114"/>
  <c r="K98"/>
  <c r="K82"/>
  <c r="K351"/>
  <c r="K335"/>
  <c r="K319"/>
  <c r="K303"/>
  <c r="K287"/>
  <c r="K271"/>
  <c r="K255"/>
  <c r="K239"/>
  <c r="K223"/>
  <c r="K207"/>
  <c r="K191"/>
  <c r="K175"/>
  <c r="K159"/>
  <c r="K143"/>
  <c r="K127"/>
  <c r="K111"/>
  <c r="K95"/>
  <c r="K76"/>
  <c r="K54"/>
  <c r="K38"/>
  <c r="K22"/>
  <c r="K79"/>
  <c r="K63"/>
  <c r="K47"/>
  <c r="K31"/>
  <c r="K15"/>
  <c r="K60"/>
  <c r="K44"/>
  <c r="K28"/>
  <c r="K12"/>
  <c r="K69"/>
  <c r="K53"/>
  <c r="K37"/>
  <c r="K21"/>
  <c r="K348"/>
  <c r="K332"/>
  <c r="K316"/>
  <c r="K300"/>
  <c r="K284"/>
  <c r="K268"/>
  <c r="K252"/>
  <c r="K236"/>
  <c r="K220"/>
  <c r="K204"/>
  <c r="K188"/>
  <c r="K172"/>
  <c r="K156"/>
  <c r="K140"/>
  <c r="K124"/>
  <c r="K108"/>
  <c r="K92"/>
  <c r="K70"/>
  <c r="K345"/>
  <c r="K329"/>
  <c r="K313"/>
  <c r="K297"/>
  <c r="K281"/>
  <c r="K265"/>
  <c r="K249"/>
  <c r="K233"/>
  <c r="K217"/>
  <c r="K201"/>
  <c r="K185"/>
  <c r="K169"/>
  <c r="K153"/>
  <c r="K137"/>
  <c r="K121"/>
  <c r="K105"/>
  <c r="K89"/>
  <c r="K358"/>
  <c r="K342"/>
  <c r="K326"/>
  <c r="K310"/>
  <c r="K294"/>
  <c r="K278"/>
  <c r="K262"/>
  <c r="K246"/>
  <c r="K230"/>
  <c r="K214"/>
  <c r="K198"/>
  <c r="K182"/>
  <c r="K166"/>
  <c r="K150"/>
  <c r="K134"/>
  <c r="K118"/>
  <c r="K102"/>
  <c r="K86"/>
  <c r="K355"/>
  <c r="K339"/>
  <c r="K323"/>
  <c r="K307"/>
  <c r="K291"/>
  <c r="K275"/>
  <c r="K259"/>
  <c r="K243"/>
  <c r="K227"/>
  <c r="K211"/>
  <c r="K195"/>
  <c r="K179"/>
  <c r="K163"/>
  <c r="K147"/>
  <c r="K131"/>
  <c r="K115"/>
  <c r="K99"/>
  <c r="K83"/>
  <c r="K58"/>
  <c r="K42"/>
  <c r="K26"/>
  <c r="K9"/>
  <c r="K67"/>
  <c r="K51"/>
  <c r="K35"/>
  <c r="K19"/>
  <c r="K64"/>
  <c r="K48"/>
  <c r="K32"/>
  <c r="K16"/>
  <c r="K73"/>
  <c r="K57"/>
  <c r="K41"/>
  <c r="F12"/>
  <c r="J12"/>
  <c r="N12"/>
  <c r="C13"/>
  <c r="G13"/>
  <c r="O13"/>
  <c r="D14"/>
  <c r="H14"/>
  <c r="L14"/>
  <c r="P14"/>
  <c r="E15"/>
  <c r="I15"/>
  <c r="M15"/>
  <c r="F16"/>
  <c r="J16"/>
  <c r="N16"/>
  <c r="C17"/>
  <c r="B17" s="1"/>
  <c r="G17"/>
  <c r="O17"/>
  <c r="D18"/>
  <c r="H18"/>
  <c r="L18"/>
  <c r="P18"/>
  <c r="E19"/>
  <c r="I19"/>
  <c r="M19"/>
  <c r="F20"/>
  <c r="J20"/>
  <c r="N20"/>
  <c r="C21"/>
  <c r="B21" s="1"/>
  <c r="G21"/>
  <c r="O21"/>
  <c r="D22"/>
  <c r="H22"/>
  <c r="L22"/>
  <c r="P22"/>
  <c r="E23"/>
  <c r="I23"/>
  <c r="M23"/>
  <c r="F24"/>
  <c r="J24"/>
  <c r="N24"/>
  <c r="C25"/>
  <c r="B25" s="1"/>
  <c r="G25"/>
  <c r="O25"/>
  <c r="D26"/>
  <c r="H26"/>
  <c r="L26"/>
  <c r="P26"/>
  <c r="E27"/>
  <c r="I27"/>
  <c r="M27"/>
  <c r="F28"/>
  <c r="J28"/>
  <c r="N28"/>
  <c r="C29"/>
  <c r="B29" s="1"/>
  <c r="G29"/>
  <c r="O29"/>
  <c r="D30"/>
  <c r="H30"/>
  <c r="L30"/>
  <c r="P30"/>
  <c r="E31"/>
  <c r="I31"/>
  <c r="M31"/>
  <c r="F32"/>
  <c r="J32"/>
  <c r="N32"/>
  <c r="C33"/>
  <c r="B33" s="1"/>
  <c r="G33"/>
  <c r="O33"/>
  <c r="D34"/>
  <c r="H34"/>
  <c r="L34"/>
  <c r="P34"/>
  <c r="E35"/>
  <c r="I35"/>
  <c r="M35"/>
  <c r="F36"/>
  <c r="J36"/>
  <c r="N36"/>
  <c r="C37"/>
  <c r="B37" s="1"/>
  <c r="G37"/>
  <c r="O37"/>
  <c r="D38"/>
  <c r="H38"/>
  <c r="L38"/>
  <c r="P38"/>
  <c r="E39"/>
  <c r="I39"/>
  <c r="M39"/>
  <c r="F40"/>
  <c r="J40"/>
  <c r="N40"/>
  <c r="C41"/>
  <c r="B41" s="1"/>
  <c r="G41"/>
  <c r="O41"/>
  <c r="D42"/>
  <c r="H42"/>
  <c r="L42"/>
  <c r="P42"/>
  <c r="E43"/>
  <c r="I43"/>
  <c r="M43"/>
  <c r="F44"/>
  <c r="J44"/>
  <c r="N44"/>
  <c r="C45"/>
  <c r="B45" s="1"/>
  <c r="G45"/>
  <c r="O45"/>
  <c r="D46"/>
  <c r="H46"/>
  <c r="L46"/>
  <c r="P46"/>
  <c r="E47"/>
  <c r="I47"/>
  <c r="M47"/>
  <c r="F48"/>
  <c r="J48"/>
  <c r="N48"/>
  <c r="C49"/>
  <c r="B49" s="1"/>
  <c r="G49"/>
  <c r="O49"/>
  <c r="D50"/>
  <c r="H50"/>
  <c r="L50"/>
  <c r="P50"/>
  <c r="E51"/>
  <c r="I51"/>
  <c r="M51"/>
  <c r="F52"/>
  <c r="J52"/>
  <c r="N52"/>
  <c r="C53"/>
  <c r="B53" s="1"/>
  <c r="G53"/>
  <c r="O53"/>
  <c r="D54"/>
  <c r="H54"/>
  <c r="L54"/>
  <c r="P54"/>
  <c r="E55"/>
  <c r="I55"/>
  <c r="M55"/>
  <c r="F56"/>
  <c r="J56"/>
  <c r="N56"/>
  <c r="C57"/>
  <c r="B57" s="1"/>
  <c r="G57"/>
  <c r="O57"/>
  <c r="D58"/>
  <c r="H58"/>
  <c r="L58"/>
  <c r="P58"/>
  <c r="E59"/>
  <c r="I59"/>
  <c r="M59"/>
  <c r="F60"/>
  <c r="J60"/>
  <c r="N60"/>
  <c r="C61"/>
  <c r="B61" s="1"/>
  <c r="G61"/>
  <c r="O61"/>
  <c r="D62"/>
  <c r="H62"/>
  <c r="L62"/>
  <c r="P62"/>
  <c r="E63"/>
  <c r="I63"/>
  <c r="M63"/>
  <c r="F64"/>
  <c r="J64"/>
  <c r="N64"/>
  <c r="C65"/>
  <c r="B65" s="1"/>
  <c r="G65"/>
  <c r="O65"/>
  <c r="D66"/>
  <c r="H66"/>
  <c r="L66"/>
  <c r="P66"/>
  <c r="E67"/>
  <c r="I67"/>
  <c r="M67"/>
  <c r="F68"/>
  <c r="J68"/>
  <c r="N68"/>
  <c r="C69"/>
  <c r="B69" s="1"/>
  <c r="G69"/>
  <c r="O69"/>
  <c r="D70"/>
  <c r="H70"/>
  <c r="L70"/>
  <c r="P70"/>
  <c r="E71"/>
  <c r="I71"/>
  <c r="M71"/>
  <c r="F72"/>
  <c r="J72"/>
  <c r="N72"/>
  <c r="C73"/>
  <c r="B73" s="1"/>
  <c r="G73"/>
  <c r="O73"/>
  <c r="D74"/>
  <c r="H74"/>
  <c r="L74"/>
  <c r="P74"/>
  <c r="E75"/>
  <c r="I75"/>
  <c r="M75"/>
  <c r="F76"/>
  <c r="J76"/>
  <c r="N76"/>
  <c r="C77"/>
  <c r="B77" s="1"/>
  <c r="G77"/>
  <c r="O77"/>
  <c r="D78"/>
  <c r="H78"/>
  <c r="L78"/>
  <c r="P78"/>
  <c r="E79"/>
  <c r="I79"/>
  <c r="M79"/>
  <c r="F80"/>
  <c r="E12"/>
  <c r="I12"/>
  <c r="M12"/>
  <c r="F13"/>
  <c r="J13"/>
  <c r="N13"/>
  <c r="C14"/>
  <c r="B14" s="1"/>
  <c r="G14"/>
  <c r="O14"/>
  <c r="D15"/>
  <c r="H15"/>
  <c r="L15"/>
  <c r="P15"/>
  <c r="E16"/>
  <c r="I16"/>
  <c r="M16"/>
  <c r="F17"/>
  <c r="J17"/>
  <c r="N17"/>
  <c r="C18"/>
  <c r="B18" s="1"/>
  <c r="G18"/>
  <c r="O18"/>
  <c r="D19"/>
  <c r="H19"/>
  <c r="L19"/>
  <c r="P19"/>
  <c r="E20"/>
  <c r="I20"/>
  <c r="M20"/>
  <c r="F21"/>
  <c r="J21"/>
  <c r="N21"/>
  <c r="C22"/>
  <c r="B22" s="1"/>
  <c r="G22"/>
  <c r="O22"/>
  <c r="D23"/>
  <c r="H23"/>
  <c r="L23"/>
  <c r="P23"/>
  <c r="E24"/>
  <c r="I24"/>
  <c r="M24"/>
  <c r="F25"/>
  <c r="J25"/>
  <c r="N25"/>
  <c r="C26"/>
  <c r="B26" s="1"/>
  <c r="G26"/>
  <c r="O26"/>
  <c r="D27"/>
  <c r="H27"/>
  <c r="L27"/>
  <c r="P27"/>
  <c r="E28"/>
  <c r="I28"/>
  <c r="M28"/>
  <c r="F29"/>
  <c r="J29"/>
  <c r="N29"/>
  <c r="C30"/>
  <c r="B30" s="1"/>
  <c r="G30"/>
  <c r="O30"/>
  <c r="D31"/>
  <c r="H31"/>
  <c r="L31"/>
  <c r="P31"/>
  <c r="E32"/>
  <c r="I32"/>
  <c r="M32"/>
  <c r="F33"/>
  <c r="J33"/>
  <c r="N33"/>
  <c r="C34"/>
  <c r="B34" s="1"/>
  <c r="G34"/>
  <c r="O34"/>
  <c r="D35"/>
  <c r="H35"/>
  <c r="L35"/>
  <c r="P35"/>
  <c r="E36"/>
  <c r="I36"/>
  <c r="M36"/>
  <c r="F37"/>
  <c r="J37"/>
  <c r="N37"/>
  <c r="C38"/>
  <c r="B38" s="1"/>
  <c r="G38"/>
  <c r="O38"/>
  <c r="D39"/>
  <c r="H39"/>
  <c r="L39"/>
  <c r="P39"/>
  <c r="E40"/>
  <c r="I40"/>
  <c r="M40"/>
  <c r="F41"/>
  <c r="J41"/>
  <c r="N41"/>
  <c r="C42"/>
  <c r="B42" s="1"/>
  <c r="G42"/>
  <c r="O42"/>
  <c r="D43"/>
  <c r="H43"/>
  <c r="L43"/>
  <c r="P43"/>
  <c r="E44"/>
  <c r="I44"/>
  <c r="M44"/>
  <c r="F45"/>
  <c r="J45"/>
  <c r="N45"/>
  <c r="C46"/>
  <c r="B46" s="1"/>
  <c r="G46"/>
  <c r="O46"/>
  <c r="D47"/>
  <c r="H47"/>
  <c r="L47"/>
  <c r="P47"/>
  <c r="E48"/>
  <c r="I48"/>
  <c r="M48"/>
  <c r="F49"/>
  <c r="J49"/>
  <c r="N49"/>
  <c r="C50"/>
  <c r="B50" s="1"/>
  <c r="G50"/>
  <c r="O50"/>
  <c r="D51"/>
  <c r="H51"/>
  <c r="L51"/>
  <c r="P51"/>
  <c r="E52"/>
  <c r="I52"/>
  <c r="M52"/>
  <c r="F53"/>
  <c r="J53"/>
  <c r="N53"/>
  <c r="C54"/>
  <c r="B54" s="1"/>
  <c r="G54"/>
  <c r="O54"/>
  <c r="D55"/>
  <c r="H55"/>
  <c r="L55"/>
  <c r="P55"/>
  <c r="E56"/>
  <c r="I56"/>
  <c r="M56"/>
  <c r="F57"/>
  <c r="J57"/>
  <c r="N57"/>
  <c r="C58"/>
  <c r="B58" s="1"/>
  <c r="G58"/>
  <c r="O58"/>
  <c r="D59"/>
  <c r="H59"/>
  <c r="L59"/>
  <c r="P59"/>
  <c r="E60"/>
  <c r="I60"/>
  <c r="M60"/>
  <c r="F61"/>
  <c r="J61"/>
  <c r="N61"/>
  <c r="C62"/>
  <c r="B62" s="1"/>
  <c r="G62"/>
  <c r="O62"/>
  <c r="D63"/>
  <c r="H63"/>
  <c r="L63"/>
  <c r="P63"/>
  <c r="E64"/>
  <c r="I64"/>
  <c r="M64"/>
  <c r="F65"/>
  <c r="J65"/>
  <c r="N65"/>
  <c r="C66"/>
  <c r="B66" s="1"/>
  <c r="G66"/>
  <c r="O66"/>
  <c r="D67"/>
  <c r="H67"/>
  <c r="L67"/>
  <c r="P67"/>
  <c r="E68"/>
  <c r="I68"/>
  <c r="M68"/>
  <c r="F69"/>
  <c r="J69"/>
  <c r="N69"/>
  <c r="C70"/>
  <c r="B70" s="1"/>
  <c r="G70"/>
  <c r="O70"/>
  <c r="D71"/>
  <c r="H71"/>
  <c r="L71"/>
  <c r="P71"/>
  <c r="E72"/>
  <c r="I72"/>
  <c r="M72"/>
  <c r="F73"/>
  <c r="J73"/>
  <c r="N73"/>
  <c r="C74"/>
  <c r="B74" s="1"/>
  <c r="G74"/>
  <c r="O74"/>
  <c r="D75"/>
  <c r="H75"/>
  <c r="L75"/>
  <c r="P75"/>
  <c r="E76"/>
  <c r="I76"/>
  <c r="M76"/>
  <c r="F77"/>
  <c r="J77"/>
  <c r="N77"/>
  <c r="C78"/>
  <c r="B78" s="1"/>
  <c r="G78"/>
  <c r="O78"/>
  <c r="D79"/>
  <c r="H79"/>
  <c r="L79"/>
  <c r="P79"/>
  <c r="E80"/>
  <c r="D12"/>
  <c r="H12"/>
  <c r="L12"/>
  <c r="P12"/>
  <c r="E13"/>
  <c r="I13"/>
  <c r="M13"/>
  <c r="F14"/>
  <c r="J14"/>
  <c r="N14"/>
  <c r="C15"/>
  <c r="B15" s="1"/>
  <c r="G15"/>
  <c r="O15"/>
  <c r="D16"/>
  <c r="H16"/>
  <c r="L16"/>
  <c r="P16"/>
  <c r="E17"/>
  <c r="I17"/>
  <c r="M17"/>
  <c r="F18"/>
  <c r="J18"/>
  <c r="N18"/>
  <c r="C19"/>
  <c r="B19" s="1"/>
  <c r="G19"/>
  <c r="O19"/>
  <c r="D20"/>
  <c r="H20"/>
  <c r="L20"/>
  <c r="P20"/>
  <c r="E21"/>
  <c r="I21"/>
  <c r="M21"/>
  <c r="F22"/>
  <c r="J22"/>
  <c r="N22"/>
  <c r="C23"/>
  <c r="B23" s="1"/>
  <c r="G23"/>
  <c r="O23"/>
  <c r="D24"/>
  <c r="H24"/>
  <c r="L24"/>
  <c r="P24"/>
  <c r="E25"/>
  <c r="I25"/>
  <c r="M25"/>
  <c r="F26"/>
  <c r="J26"/>
  <c r="N26"/>
  <c r="C27"/>
  <c r="B27" s="1"/>
  <c r="G27"/>
  <c r="O27"/>
  <c r="D28"/>
  <c r="H28"/>
  <c r="L28"/>
  <c r="P28"/>
  <c r="E29"/>
  <c r="I29"/>
  <c r="M29"/>
  <c r="F30"/>
  <c r="J30"/>
  <c r="N30"/>
  <c r="C31"/>
  <c r="B31" s="1"/>
  <c r="G31"/>
  <c r="O31"/>
  <c r="D32"/>
  <c r="H32"/>
  <c r="L32"/>
  <c r="P32"/>
  <c r="E33"/>
  <c r="I33"/>
  <c r="M33"/>
  <c r="F34"/>
  <c r="J34"/>
  <c r="N34"/>
  <c r="C35"/>
  <c r="B35" s="1"/>
  <c r="G35"/>
  <c r="O35"/>
  <c r="D36"/>
  <c r="H36"/>
  <c r="L36"/>
  <c r="P36"/>
  <c r="E37"/>
  <c r="I37"/>
  <c r="M37"/>
  <c r="F38"/>
  <c r="J38"/>
  <c r="N38"/>
  <c r="C39"/>
  <c r="B39" s="1"/>
  <c r="G39"/>
  <c r="O39"/>
  <c r="D40"/>
  <c r="H40"/>
  <c r="L40"/>
  <c r="P40"/>
  <c r="E41"/>
  <c r="I41"/>
  <c r="M41"/>
  <c r="F42"/>
  <c r="J42"/>
  <c r="N42"/>
  <c r="C43"/>
  <c r="B43" s="1"/>
  <c r="G43"/>
  <c r="O43"/>
  <c r="D44"/>
  <c r="H44"/>
  <c r="L44"/>
  <c r="P44"/>
  <c r="E45"/>
  <c r="I45"/>
  <c r="M45"/>
  <c r="F46"/>
  <c r="J46"/>
  <c r="N46"/>
  <c r="C47"/>
  <c r="B47" s="1"/>
  <c r="G47"/>
  <c r="O47"/>
  <c r="D48"/>
  <c r="H48"/>
  <c r="L48"/>
  <c r="P48"/>
  <c r="E49"/>
  <c r="I49"/>
  <c r="M49"/>
  <c r="F50"/>
  <c r="J50"/>
  <c r="N50"/>
  <c r="C51"/>
  <c r="B51" s="1"/>
  <c r="G51"/>
  <c r="O51"/>
  <c r="D52"/>
  <c r="H52"/>
  <c r="L52"/>
  <c r="P52"/>
  <c r="E53"/>
  <c r="I53"/>
  <c r="M53"/>
  <c r="F54"/>
  <c r="J54"/>
  <c r="N54"/>
  <c r="C55"/>
  <c r="B55" s="1"/>
  <c r="G55"/>
  <c r="O55"/>
  <c r="D56"/>
  <c r="H56"/>
  <c r="L56"/>
  <c r="P56"/>
  <c r="E57"/>
  <c r="I57"/>
  <c r="M57"/>
  <c r="F58"/>
  <c r="J58"/>
  <c r="N58"/>
  <c r="C59"/>
  <c r="B59" s="1"/>
  <c r="G59"/>
  <c r="O59"/>
  <c r="D60"/>
  <c r="H60"/>
  <c r="L60"/>
  <c r="P60"/>
  <c r="E61"/>
  <c r="I61"/>
  <c r="M61"/>
  <c r="F62"/>
  <c r="J62"/>
  <c r="N62"/>
  <c r="C63"/>
  <c r="B63" s="1"/>
  <c r="G63"/>
  <c r="O63"/>
  <c r="D64"/>
  <c r="H64"/>
  <c r="L64"/>
  <c r="P64"/>
  <c r="E65"/>
  <c r="I65"/>
  <c r="M65"/>
  <c r="F66"/>
  <c r="J66"/>
  <c r="N66"/>
  <c r="C67"/>
  <c r="B67" s="1"/>
  <c r="G67"/>
  <c r="O67"/>
  <c r="D68"/>
  <c r="H68"/>
  <c r="L68"/>
  <c r="P68"/>
  <c r="E69"/>
  <c r="I69"/>
  <c r="M69"/>
  <c r="F70"/>
  <c r="J70"/>
  <c r="N70"/>
  <c r="C71"/>
  <c r="B71" s="1"/>
  <c r="G71"/>
  <c r="O71"/>
  <c r="D72"/>
  <c r="H72"/>
  <c r="L72"/>
  <c r="P72"/>
  <c r="E73"/>
  <c r="I73"/>
  <c r="M73"/>
  <c r="F74"/>
  <c r="J74"/>
  <c r="N74"/>
  <c r="C75"/>
  <c r="B75" s="1"/>
  <c r="G75"/>
  <c r="O75"/>
  <c r="D76"/>
  <c r="H76"/>
  <c r="L76"/>
  <c r="P76"/>
  <c r="E77"/>
  <c r="I77"/>
  <c r="M77"/>
  <c r="F78"/>
  <c r="J78"/>
  <c r="N78"/>
  <c r="C79"/>
  <c r="B79" s="1"/>
  <c r="G79"/>
  <c r="O79"/>
  <c r="D80"/>
  <c r="C12"/>
  <c r="G12"/>
  <c r="O12"/>
  <c r="D13"/>
  <c r="H13"/>
  <c r="L13"/>
  <c r="P13"/>
  <c r="E14"/>
  <c r="I14"/>
  <c r="M14"/>
  <c r="F15"/>
  <c r="J15"/>
  <c r="N15"/>
  <c r="C16"/>
  <c r="B16" s="1"/>
  <c r="G16"/>
  <c r="O16"/>
  <c r="D17"/>
  <c r="H17"/>
  <c r="L17"/>
  <c r="P17"/>
  <c r="E18"/>
  <c r="I18"/>
  <c r="M18"/>
  <c r="F19"/>
  <c r="J19"/>
  <c r="N19"/>
  <c r="C20"/>
  <c r="B20" s="1"/>
  <c r="G20"/>
  <c r="O20"/>
  <c r="D21"/>
  <c r="H21"/>
  <c r="L21"/>
  <c r="P21"/>
  <c r="E22"/>
  <c r="I22"/>
  <c r="M22"/>
  <c r="F23"/>
  <c r="J23"/>
  <c r="N23"/>
  <c r="C24"/>
  <c r="B24" s="1"/>
  <c r="G24"/>
  <c r="O24"/>
  <c r="D25"/>
  <c r="H25"/>
  <c r="L25"/>
  <c r="P25"/>
  <c r="E26"/>
  <c r="I26"/>
  <c r="M26"/>
  <c r="F27"/>
  <c r="J27"/>
  <c r="N27"/>
  <c r="C28"/>
  <c r="B28" s="1"/>
  <c r="G28"/>
  <c r="O28"/>
  <c r="D29"/>
  <c r="H29"/>
  <c r="L29"/>
  <c r="P29"/>
  <c r="E30"/>
  <c r="I30"/>
  <c r="M30"/>
  <c r="F31"/>
  <c r="J31"/>
  <c r="N31"/>
  <c r="C32"/>
  <c r="B32" s="1"/>
  <c r="G32"/>
  <c r="O32"/>
  <c r="D33"/>
  <c r="H33"/>
  <c r="L33"/>
  <c r="P33"/>
  <c r="E34"/>
  <c r="I34"/>
  <c r="M34"/>
  <c r="F35"/>
  <c r="J35"/>
  <c r="N35"/>
  <c r="C36"/>
  <c r="B36" s="1"/>
  <c r="G36"/>
  <c r="O36"/>
  <c r="D37"/>
  <c r="H37"/>
  <c r="L37"/>
  <c r="P37"/>
  <c r="E38"/>
  <c r="I38"/>
  <c r="M38"/>
  <c r="F39"/>
  <c r="J39"/>
  <c r="N39"/>
  <c r="C40"/>
  <c r="B40" s="1"/>
  <c r="G40"/>
  <c r="O40"/>
  <c r="D41"/>
  <c r="H41"/>
  <c r="L41"/>
  <c r="P41"/>
  <c r="E42"/>
  <c r="I42"/>
  <c r="M42"/>
  <c r="F43"/>
  <c r="J43"/>
  <c r="N43"/>
  <c r="C44"/>
  <c r="B44" s="1"/>
  <c r="G44"/>
  <c r="O44"/>
  <c r="D45"/>
  <c r="H45"/>
  <c r="L45"/>
  <c r="P45"/>
  <c r="E46"/>
  <c r="I46"/>
  <c r="M46"/>
  <c r="F47"/>
  <c r="J47"/>
  <c r="N47"/>
  <c r="C48"/>
  <c r="B48" s="1"/>
  <c r="G48"/>
  <c r="O48"/>
  <c r="D49"/>
  <c r="H49"/>
  <c r="L49"/>
  <c r="P49"/>
  <c r="E50"/>
  <c r="I50"/>
  <c r="M50"/>
  <c r="F51"/>
  <c r="J51"/>
  <c r="N51"/>
  <c r="C52"/>
  <c r="B52" s="1"/>
  <c r="G52"/>
  <c r="O52"/>
  <c r="D53"/>
  <c r="H53"/>
  <c r="L53"/>
  <c r="P53"/>
  <c r="E54"/>
  <c r="I54"/>
  <c r="M54"/>
  <c r="F55"/>
  <c r="J55"/>
  <c r="N55"/>
  <c r="C56"/>
  <c r="B56" s="1"/>
  <c r="G56"/>
  <c r="O56"/>
  <c r="D57"/>
  <c r="H57"/>
  <c r="L57"/>
  <c r="P57"/>
  <c r="E58"/>
  <c r="I58"/>
  <c r="M58"/>
  <c r="F59"/>
  <c r="J59"/>
  <c r="N59"/>
  <c r="C60"/>
  <c r="B60" s="1"/>
  <c r="G60"/>
  <c r="O60"/>
  <c r="D61"/>
  <c r="H61"/>
  <c r="L61"/>
  <c r="P61"/>
  <c r="E62"/>
  <c r="I62"/>
  <c r="M62"/>
  <c r="F63"/>
  <c r="J63"/>
  <c r="N63"/>
  <c r="C64"/>
  <c r="B64" s="1"/>
  <c r="G64"/>
  <c r="O64"/>
  <c r="D65"/>
  <c r="H65"/>
  <c r="L65"/>
  <c r="P65"/>
  <c r="E66"/>
  <c r="I66"/>
  <c r="M66"/>
  <c r="F67"/>
  <c r="J67"/>
  <c r="N67"/>
  <c r="C68"/>
  <c r="B68" s="1"/>
  <c r="G68"/>
  <c r="O68"/>
  <c r="D69"/>
  <c r="H69"/>
  <c r="L69"/>
  <c r="P69"/>
  <c r="E70"/>
  <c r="I70"/>
  <c r="M70"/>
  <c r="F71"/>
  <c r="J71"/>
  <c r="N71"/>
  <c r="C72"/>
  <c r="B72" s="1"/>
  <c r="G72"/>
  <c r="O72"/>
  <c r="D73"/>
  <c r="H73"/>
  <c r="L73"/>
  <c r="P73"/>
  <c r="E74"/>
  <c r="I74"/>
  <c r="M74"/>
  <c r="F75"/>
  <c r="J75"/>
  <c r="N75"/>
  <c r="C76"/>
  <c r="B76" s="1"/>
  <c r="G76"/>
  <c r="O76"/>
  <c r="D77"/>
  <c r="H77"/>
  <c r="L77"/>
  <c r="P77"/>
  <c r="E78"/>
  <c r="I78"/>
  <c r="M78"/>
  <c r="F79"/>
  <c r="J79"/>
  <c r="N79"/>
  <c r="C80"/>
  <c r="B80" s="1"/>
  <c r="J80"/>
  <c r="N80"/>
  <c r="C81"/>
  <c r="B81" s="1"/>
  <c r="G81"/>
  <c r="O81"/>
  <c r="D82"/>
  <c r="H82"/>
  <c r="L82"/>
  <c r="P82"/>
  <c r="E83"/>
  <c r="I83"/>
  <c r="M83"/>
  <c r="F84"/>
  <c r="J84"/>
  <c r="N84"/>
  <c r="C85"/>
  <c r="B85" s="1"/>
  <c r="G85"/>
  <c r="O85"/>
  <c r="D86"/>
  <c r="H86"/>
  <c r="L86"/>
  <c r="P86"/>
  <c r="E87"/>
  <c r="I87"/>
  <c r="M87"/>
  <c r="F88"/>
  <c r="J88"/>
  <c r="N88"/>
  <c r="C89"/>
  <c r="B89" s="1"/>
  <c r="G89"/>
  <c r="O89"/>
  <c r="D90"/>
  <c r="H90"/>
  <c r="L90"/>
  <c r="P90"/>
  <c r="E91"/>
  <c r="I91"/>
  <c r="M91"/>
  <c r="F92"/>
  <c r="J92"/>
  <c r="N92"/>
  <c r="C93"/>
  <c r="B93" s="1"/>
  <c r="G93"/>
  <c r="O93"/>
  <c r="D94"/>
  <c r="H94"/>
  <c r="L94"/>
  <c r="P94"/>
  <c r="E95"/>
  <c r="I95"/>
  <c r="M95"/>
  <c r="F96"/>
  <c r="J96"/>
  <c r="N96"/>
  <c r="C97"/>
  <c r="B97" s="1"/>
  <c r="G97"/>
  <c r="O97"/>
  <c r="D98"/>
  <c r="H98"/>
  <c r="L98"/>
  <c r="P98"/>
  <c r="E99"/>
  <c r="I99"/>
  <c r="M99"/>
  <c r="F100"/>
  <c r="J100"/>
  <c r="N100"/>
  <c r="C101"/>
  <c r="B101" s="1"/>
  <c r="G101"/>
  <c r="O101"/>
  <c r="D102"/>
  <c r="H102"/>
  <c r="L102"/>
  <c r="P102"/>
  <c r="E103"/>
  <c r="I103"/>
  <c r="M103"/>
  <c r="F104"/>
  <c r="J104"/>
  <c r="N104"/>
  <c r="C105"/>
  <c r="B105" s="1"/>
  <c r="G105"/>
  <c r="O105"/>
  <c r="D106"/>
  <c r="H106"/>
  <c r="L106"/>
  <c r="P106"/>
  <c r="E107"/>
  <c r="I107"/>
  <c r="M107"/>
  <c r="F108"/>
  <c r="J108"/>
  <c r="N108"/>
  <c r="C109"/>
  <c r="B109" s="1"/>
  <c r="G109"/>
  <c r="O109"/>
  <c r="D110"/>
  <c r="H110"/>
  <c r="L110"/>
  <c r="P110"/>
  <c r="E111"/>
  <c r="I111"/>
  <c r="M111"/>
  <c r="F112"/>
  <c r="J112"/>
  <c r="N112"/>
  <c r="C113"/>
  <c r="B113" s="1"/>
  <c r="G113"/>
  <c r="O113"/>
  <c r="D114"/>
  <c r="H114"/>
  <c r="L114"/>
  <c r="P114"/>
  <c r="E115"/>
  <c r="I115"/>
  <c r="M115"/>
  <c r="F116"/>
  <c r="J116"/>
  <c r="N116"/>
  <c r="C117"/>
  <c r="B117" s="1"/>
  <c r="G117"/>
  <c r="O117"/>
  <c r="D118"/>
  <c r="H118"/>
  <c r="L118"/>
  <c r="P118"/>
  <c r="E119"/>
  <c r="I119"/>
  <c r="M119"/>
  <c r="F120"/>
  <c r="J120"/>
  <c r="N120"/>
  <c r="C121"/>
  <c r="B121" s="1"/>
  <c r="G121"/>
  <c r="O121"/>
  <c r="D122"/>
  <c r="H122"/>
  <c r="L122"/>
  <c r="P122"/>
  <c r="E123"/>
  <c r="I123"/>
  <c r="M123"/>
  <c r="F124"/>
  <c r="J124"/>
  <c r="N124"/>
  <c r="C125"/>
  <c r="B125" s="1"/>
  <c r="G125"/>
  <c r="O125"/>
  <c r="D126"/>
  <c r="H126"/>
  <c r="L126"/>
  <c r="P126"/>
  <c r="E127"/>
  <c r="I127"/>
  <c r="M127"/>
  <c r="F128"/>
  <c r="J128"/>
  <c r="N128"/>
  <c r="C129"/>
  <c r="B129" s="1"/>
  <c r="G129"/>
  <c r="O129"/>
  <c r="D130"/>
  <c r="H130"/>
  <c r="L130"/>
  <c r="P130"/>
  <c r="E131"/>
  <c r="I131"/>
  <c r="M131"/>
  <c r="F132"/>
  <c r="J132"/>
  <c r="N132"/>
  <c r="C133"/>
  <c r="B133" s="1"/>
  <c r="G133"/>
  <c r="O133"/>
  <c r="D134"/>
  <c r="H134"/>
  <c r="L134"/>
  <c r="P134"/>
  <c r="E135"/>
  <c r="I135"/>
  <c r="M135"/>
  <c r="F136"/>
  <c r="J136"/>
  <c r="N136"/>
  <c r="C137"/>
  <c r="B137" s="1"/>
  <c r="G137"/>
  <c r="O137"/>
  <c r="D138"/>
  <c r="H138"/>
  <c r="L138"/>
  <c r="P138"/>
  <c r="E139"/>
  <c r="I139"/>
  <c r="M139"/>
  <c r="F140"/>
  <c r="J140"/>
  <c r="N140"/>
  <c r="C141"/>
  <c r="B141" s="1"/>
  <c r="G141"/>
  <c r="O141"/>
  <c r="D142"/>
  <c r="H142"/>
  <c r="L142"/>
  <c r="P142"/>
  <c r="E143"/>
  <c r="I143"/>
  <c r="M143"/>
  <c r="F144"/>
  <c r="J144"/>
  <c r="N144"/>
  <c r="C145"/>
  <c r="B145" s="1"/>
  <c r="G145"/>
  <c r="O145"/>
  <c r="D146"/>
  <c r="H146"/>
  <c r="L146"/>
  <c r="P146"/>
  <c r="E147"/>
  <c r="I147"/>
  <c r="M147"/>
  <c r="F148"/>
  <c r="J148"/>
  <c r="N148"/>
  <c r="C149"/>
  <c r="B149" s="1"/>
  <c r="G149"/>
  <c r="O149"/>
  <c r="D150"/>
  <c r="H150"/>
  <c r="L150"/>
  <c r="P150"/>
  <c r="E151"/>
  <c r="I151"/>
  <c r="M151"/>
  <c r="F152"/>
  <c r="J152"/>
  <c r="N152"/>
  <c r="C153"/>
  <c r="B153" s="1"/>
  <c r="G153"/>
  <c r="O153"/>
  <c r="D154"/>
  <c r="H154"/>
  <c r="L154"/>
  <c r="P154"/>
  <c r="E155"/>
  <c r="I155"/>
  <c r="M155"/>
  <c r="F156"/>
  <c r="J156"/>
  <c r="N156"/>
  <c r="C157"/>
  <c r="B157" s="1"/>
  <c r="G157"/>
  <c r="O157"/>
  <c r="D158"/>
  <c r="H158"/>
  <c r="L158"/>
  <c r="P158"/>
  <c r="E159"/>
  <c r="I159"/>
  <c r="M159"/>
  <c r="F160"/>
  <c r="J160"/>
  <c r="N160"/>
  <c r="C161"/>
  <c r="B161" s="1"/>
  <c r="G161"/>
  <c r="O161"/>
  <c r="D162"/>
  <c r="H162"/>
  <c r="L162"/>
  <c r="P162"/>
  <c r="E163"/>
  <c r="I163"/>
  <c r="M163"/>
  <c r="F164"/>
  <c r="J164"/>
  <c r="N164"/>
  <c r="C165"/>
  <c r="B165" s="1"/>
  <c r="G165"/>
  <c r="O165"/>
  <c r="D166"/>
  <c r="H166"/>
  <c r="L166"/>
  <c r="P166"/>
  <c r="E167"/>
  <c r="I167"/>
  <c r="M167"/>
  <c r="F168"/>
  <c r="J168"/>
  <c r="N168"/>
  <c r="C169"/>
  <c r="B169" s="1"/>
  <c r="G169"/>
  <c r="O169"/>
  <c r="D170"/>
  <c r="H170"/>
  <c r="L170"/>
  <c r="P170"/>
  <c r="E171"/>
  <c r="I171"/>
  <c r="M171"/>
  <c r="F172"/>
  <c r="J172"/>
  <c r="N172"/>
  <c r="C173"/>
  <c r="B173" s="1"/>
  <c r="G173"/>
  <c r="O173"/>
  <c r="D174"/>
  <c r="H174"/>
  <c r="L174"/>
  <c r="P174"/>
  <c r="E175"/>
  <c r="I175"/>
  <c r="M175"/>
  <c r="F176"/>
  <c r="J176"/>
  <c r="N176"/>
  <c r="C177"/>
  <c r="B177" s="1"/>
  <c r="G177"/>
  <c r="O177"/>
  <c r="D178"/>
  <c r="H178"/>
  <c r="L178"/>
  <c r="P178"/>
  <c r="E179"/>
  <c r="I179"/>
  <c r="M179"/>
  <c r="F180"/>
  <c r="J180"/>
  <c r="N180"/>
  <c r="C181"/>
  <c r="B181" s="1"/>
  <c r="G181"/>
  <c r="O181"/>
  <c r="D182"/>
  <c r="H182"/>
  <c r="L182"/>
  <c r="P182"/>
  <c r="E183"/>
  <c r="I183"/>
  <c r="M183"/>
  <c r="F184"/>
  <c r="J184"/>
  <c r="N184"/>
  <c r="C185"/>
  <c r="B185" s="1"/>
  <c r="G185"/>
  <c r="O185"/>
  <c r="D186"/>
  <c r="H186"/>
  <c r="L186"/>
  <c r="P186"/>
  <c r="E187"/>
  <c r="I187"/>
  <c r="M187"/>
  <c r="F188"/>
  <c r="J188"/>
  <c r="N188"/>
  <c r="C189"/>
  <c r="B189" s="1"/>
  <c r="G189"/>
  <c r="O189"/>
  <c r="D190"/>
  <c r="H190"/>
  <c r="L190"/>
  <c r="P190"/>
  <c r="E191"/>
  <c r="I191"/>
  <c r="M191"/>
  <c r="F192"/>
  <c r="J192"/>
  <c r="N192"/>
  <c r="C193"/>
  <c r="B193" s="1"/>
  <c r="G193"/>
  <c r="O193"/>
  <c r="D194"/>
  <c r="H194"/>
  <c r="L194"/>
  <c r="P194"/>
  <c r="E195"/>
  <c r="I195"/>
  <c r="M195"/>
  <c r="F196"/>
  <c r="J196"/>
  <c r="N196"/>
  <c r="C197"/>
  <c r="B197" s="1"/>
  <c r="G197"/>
  <c r="O197"/>
  <c r="D198"/>
  <c r="H198"/>
  <c r="L198"/>
  <c r="P198"/>
  <c r="E199"/>
  <c r="I199"/>
  <c r="M199"/>
  <c r="F200"/>
  <c r="J200"/>
  <c r="N200"/>
  <c r="C201"/>
  <c r="B201" s="1"/>
  <c r="G201"/>
  <c r="O201"/>
  <c r="D202"/>
  <c r="H202"/>
  <c r="L202"/>
  <c r="P202"/>
  <c r="E203"/>
  <c r="I203"/>
  <c r="M203"/>
  <c r="F204"/>
  <c r="J204"/>
  <c r="N204"/>
  <c r="C205"/>
  <c r="B205" s="1"/>
  <c r="G205"/>
  <c r="O205"/>
  <c r="D206"/>
  <c r="H206"/>
  <c r="L206"/>
  <c r="P206"/>
  <c r="E207"/>
  <c r="I207"/>
  <c r="M207"/>
  <c r="F208"/>
  <c r="J208"/>
  <c r="N208"/>
  <c r="C209"/>
  <c r="B209" s="1"/>
  <c r="G209"/>
  <c r="O209"/>
  <c r="D210"/>
  <c r="H210"/>
  <c r="L210"/>
  <c r="P210"/>
  <c r="E211"/>
  <c r="I211"/>
  <c r="M211"/>
  <c r="F212"/>
  <c r="J212"/>
  <c r="N212"/>
  <c r="C213"/>
  <c r="B213" s="1"/>
  <c r="G213"/>
  <c r="O213"/>
  <c r="D214"/>
  <c r="H214"/>
  <c r="L214"/>
  <c r="P214"/>
  <c r="E215"/>
  <c r="I215"/>
  <c r="M215"/>
  <c r="F216"/>
  <c r="J216"/>
  <c r="N216"/>
  <c r="I80"/>
  <c r="M80"/>
  <c r="F81"/>
  <c r="J81"/>
  <c r="N81"/>
  <c r="C82"/>
  <c r="B82" s="1"/>
  <c r="G82"/>
  <c r="O82"/>
  <c r="D83"/>
  <c r="H83"/>
  <c r="L83"/>
  <c r="P83"/>
  <c r="E84"/>
  <c r="I84"/>
  <c r="M84"/>
  <c r="F85"/>
  <c r="J85"/>
  <c r="N85"/>
  <c r="C86"/>
  <c r="B86" s="1"/>
  <c r="G86"/>
  <c r="O86"/>
  <c r="D87"/>
  <c r="H87"/>
  <c r="L87"/>
  <c r="P87"/>
  <c r="E88"/>
  <c r="I88"/>
  <c r="M88"/>
  <c r="F89"/>
  <c r="J89"/>
  <c r="N89"/>
  <c r="C90"/>
  <c r="B90" s="1"/>
  <c r="G90"/>
  <c r="O90"/>
  <c r="D91"/>
  <c r="H91"/>
  <c r="L91"/>
  <c r="P91"/>
  <c r="E92"/>
  <c r="I92"/>
  <c r="M92"/>
  <c r="F93"/>
  <c r="J93"/>
  <c r="N93"/>
  <c r="C94"/>
  <c r="B94" s="1"/>
  <c r="G94"/>
  <c r="O94"/>
  <c r="D95"/>
  <c r="H95"/>
  <c r="L95"/>
  <c r="P95"/>
  <c r="E96"/>
  <c r="I96"/>
  <c r="M96"/>
  <c r="F97"/>
  <c r="J97"/>
  <c r="N97"/>
  <c r="C98"/>
  <c r="B98" s="1"/>
  <c r="G98"/>
  <c r="O98"/>
  <c r="D99"/>
  <c r="H99"/>
  <c r="L99"/>
  <c r="P99"/>
  <c r="E100"/>
  <c r="I100"/>
  <c r="M100"/>
  <c r="F101"/>
  <c r="J101"/>
  <c r="N101"/>
  <c r="C102"/>
  <c r="B102" s="1"/>
  <c r="G102"/>
  <c r="O102"/>
  <c r="D103"/>
  <c r="H103"/>
  <c r="L103"/>
  <c r="P103"/>
  <c r="E104"/>
  <c r="I104"/>
  <c r="M104"/>
  <c r="F105"/>
  <c r="J105"/>
  <c r="N105"/>
  <c r="C106"/>
  <c r="B106" s="1"/>
  <c r="G106"/>
  <c r="O106"/>
  <c r="D107"/>
  <c r="H107"/>
  <c r="L107"/>
  <c r="P107"/>
  <c r="E108"/>
  <c r="I108"/>
  <c r="M108"/>
  <c r="F109"/>
  <c r="J109"/>
  <c r="N109"/>
  <c r="C110"/>
  <c r="B110" s="1"/>
  <c r="G110"/>
  <c r="O110"/>
  <c r="D111"/>
  <c r="H111"/>
  <c r="L111"/>
  <c r="P111"/>
  <c r="E112"/>
  <c r="I112"/>
  <c r="M112"/>
  <c r="F113"/>
  <c r="J113"/>
  <c r="N113"/>
  <c r="C114"/>
  <c r="B114" s="1"/>
  <c r="G114"/>
  <c r="O114"/>
  <c r="D115"/>
  <c r="H115"/>
  <c r="L115"/>
  <c r="P115"/>
  <c r="E116"/>
  <c r="I116"/>
  <c r="M116"/>
  <c r="F117"/>
  <c r="J117"/>
  <c r="N117"/>
  <c r="C118"/>
  <c r="B118" s="1"/>
  <c r="G118"/>
  <c r="O118"/>
  <c r="D119"/>
  <c r="H119"/>
  <c r="L119"/>
  <c r="P119"/>
  <c r="E120"/>
  <c r="I120"/>
  <c r="M120"/>
  <c r="F121"/>
  <c r="J121"/>
  <c r="N121"/>
  <c r="C122"/>
  <c r="B122" s="1"/>
  <c r="G122"/>
  <c r="O122"/>
  <c r="D123"/>
  <c r="H123"/>
  <c r="L123"/>
  <c r="P123"/>
  <c r="E124"/>
  <c r="I124"/>
  <c r="M124"/>
  <c r="F125"/>
  <c r="J125"/>
  <c r="N125"/>
  <c r="C126"/>
  <c r="B126" s="1"/>
  <c r="G126"/>
  <c r="O126"/>
  <c r="D127"/>
  <c r="H127"/>
  <c r="L127"/>
  <c r="P127"/>
  <c r="E128"/>
  <c r="I128"/>
  <c r="M128"/>
  <c r="F129"/>
  <c r="J129"/>
  <c r="N129"/>
  <c r="C130"/>
  <c r="B130" s="1"/>
  <c r="G130"/>
  <c r="O130"/>
  <c r="D131"/>
  <c r="H131"/>
  <c r="L131"/>
  <c r="P131"/>
  <c r="E132"/>
  <c r="I132"/>
  <c r="M132"/>
  <c r="F133"/>
  <c r="J133"/>
  <c r="N133"/>
  <c r="C134"/>
  <c r="B134" s="1"/>
  <c r="G134"/>
  <c r="O134"/>
  <c r="D135"/>
  <c r="H135"/>
  <c r="L135"/>
  <c r="P135"/>
  <c r="E136"/>
  <c r="I136"/>
  <c r="M136"/>
  <c r="F137"/>
  <c r="J137"/>
  <c r="N137"/>
  <c r="C138"/>
  <c r="B138" s="1"/>
  <c r="G138"/>
  <c r="O138"/>
  <c r="D139"/>
  <c r="H139"/>
  <c r="L139"/>
  <c r="P139"/>
  <c r="E140"/>
  <c r="I140"/>
  <c r="M140"/>
  <c r="F141"/>
  <c r="J141"/>
  <c r="N141"/>
  <c r="C142"/>
  <c r="B142" s="1"/>
  <c r="G142"/>
  <c r="O142"/>
  <c r="D143"/>
  <c r="H143"/>
  <c r="L143"/>
  <c r="P143"/>
  <c r="E144"/>
  <c r="I144"/>
  <c r="M144"/>
  <c r="F145"/>
  <c r="J145"/>
  <c r="N145"/>
  <c r="C146"/>
  <c r="B146" s="1"/>
  <c r="G146"/>
  <c r="O146"/>
  <c r="D147"/>
  <c r="H147"/>
  <c r="L147"/>
  <c r="P147"/>
  <c r="E148"/>
  <c r="I148"/>
  <c r="M148"/>
  <c r="F149"/>
  <c r="J149"/>
  <c r="N149"/>
  <c r="C150"/>
  <c r="B150" s="1"/>
  <c r="G150"/>
  <c r="O150"/>
  <c r="D151"/>
  <c r="H151"/>
  <c r="L151"/>
  <c r="P151"/>
  <c r="E152"/>
  <c r="I152"/>
  <c r="M152"/>
  <c r="F153"/>
  <c r="J153"/>
  <c r="N153"/>
  <c r="C154"/>
  <c r="B154" s="1"/>
  <c r="G154"/>
  <c r="O154"/>
  <c r="D155"/>
  <c r="H155"/>
  <c r="L155"/>
  <c r="P155"/>
  <c r="E156"/>
  <c r="I156"/>
  <c r="M156"/>
  <c r="F157"/>
  <c r="J157"/>
  <c r="N157"/>
  <c r="C158"/>
  <c r="B158" s="1"/>
  <c r="G158"/>
  <c r="O158"/>
  <c r="D159"/>
  <c r="H159"/>
  <c r="L159"/>
  <c r="P159"/>
  <c r="E160"/>
  <c r="I160"/>
  <c r="M160"/>
  <c r="F161"/>
  <c r="J161"/>
  <c r="N161"/>
  <c r="C162"/>
  <c r="B162" s="1"/>
  <c r="G162"/>
  <c r="O162"/>
  <c r="D163"/>
  <c r="H163"/>
  <c r="L163"/>
  <c r="P163"/>
  <c r="E164"/>
  <c r="I164"/>
  <c r="M164"/>
  <c r="F165"/>
  <c r="J165"/>
  <c r="N165"/>
  <c r="C166"/>
  <c r="B166" s="1"/>
  <c r="G166"/>
  <c r="O166"/>
  <c r="D167"/>
  <c r="H167"/>
  <c r="L167"/>
  <c r="P167"/>
  <c r="E168"/>
  <c r="I168"/>
  <c r="M168"/>
  <c r="F169"/>
  <c r="J169"/>
  <c r="N169"/>
  <c r="C170"/>
  <c r="B170" s="1"/>
  <c r="G170"/>
  <c r="O170"/>
  <c r="D171"/>
  <c r="H171"/>
  <c r="L171"/>
  <c r="P171"/>
  <c r="E172"/>
  <c r="I172"/>
  <c r="M172"/>
  <c r="F173"/>
  <c r="J173"/>
  <c r="N173"/>
  <c r="C174"/>
  <c r="B174" s="1"/>
  <c r="G174"/>
  <c r="O174"/>
  <c r="D175"/>
  <c r="H175"/>
  <c r="L175"/>
  <c r="P175"/>
  <c r="E176"/>
  <c r="I176"/>
  <c r="M176"/>
  <c r="F177"/>
  <c r="J177"/>
  <c r="N177"/>
  <c r="C178"/>
  <c r="B178" s="1"/>
  <c r="G178"/>
  <c r="O178"/>
  <c r="D179"/>
  <c r="H179"/>
  <c r="L179"/>
  <c r="P179"/>
  <c r="E180"/>
  <c r="I180"/>
  <c r="M180"/>
  <c r="F181"/>
  <c r="J181"/>
  <c r="N181"/>
  <c r="C182"/>
  <c r="B182" s="1"/>
  <c r="G182"/>
  <c r="O182"/>
  <c r="D183"/>
  <c r="H183"/>
  <c r="L183"/>
  <c r="P183"/>
  <c r="E184"/>
  <c r="I184"/>
  <c r="M184"/>
  <c r="F185"/>
  <c r="J185"/>
  <c r="N185"/>
  <c r="C186"/>
  <c r="B186" s="1"/>
  <c r="G186"/>
  <c r="O186"/>
  <c r="D187"/>
  <c r="H187"/>
  <c r="L187"/>
  <c r="P187"/>
  <c r="E188"/>
  <c r="I188"/>
  <c r="M188"/>
  <c r="F189"/>
  <c r="J189"/>
  <c r="N189"/>
  <c r="C190"/>
  <c r="B190" s="1"/>
  <c r="G190"/>
  <c r="O190"/>
  <c r="D191"/>
  <c r="H191"/>
  <c r="L191"/>
  <c r="P191"/>
  <c r="E192"/>
  <c r="I192"/>
  <c r="M192"/>
  <c r="F193"/>
  <c r="J193"/>
  <c r="N193"/>
  <c r="C194"/>
  <c r="B194" s="1"/>
  <c r="G194"/>
  <c r="O194"/>
  <c r="D195"/>
  <c r="H195"/>
  <c r="L195"/>
  <c r="P195"/>
  <c r="E196"/>
  <c r="I196"/>
  <c r="M196"/>
  <c r="F197"/>
  <c r="J197"/>
  <c r="N197"/>
  <c r="C198"/>
  <c r="B198" s="1"/>
  <c r="G198"/>
  <c r="O198"/>
  <c r="D199"/>
  <c r="H199"/>
  <c r="L199"/>
  <c r="P199"/>
  <c r="E200"/>
  <c r="I200"/>
  <c r="M200"/>
  <c r="F201"/>
  <c r="J201"/>
  <c r="N201"/>
  <c r="C202"/>
  <c r="B202" s="1"/>
  <c r="G202"/>
  <c r="O202"/>
  <c r="D203"/>
  <c r="H203"/>
  <c r="L203"/>
  <c r="P203"/>
  <c r="E204"/>
  <c r="I204"/>
  <c r="M204"/>
  <c r="F205"/>
  <c r="J205"/>
  <c r="N205"/>
  <c r="C206"/>
  <c r="B206" s="1"/>
  <c r="G206"/>
  <c r="O206"/>
  <c r="D207"/>
  <c r="H207"/>
  <c r="L207"/>
  <c r="P207"/>
  <c r="E208"/>
  <c r="I208"/>
  <c r="M208"/>
  <c r="F209"/>
  <c r="J209"/>
  <c r="N209"/>
  <c r="C210"/>
  <c r="B210" s="1"/>
  <c r="G210"/>
  <c r="O210"/>
  <c r="D211"/>
  <c r="H211"/>
  <c r="L211"/>
  <c r="P211"/>
  <c r="E212"/>
  <c r="I212"/>
  <c r="M212"/>
  <c r="F213"/>
  <c r="J213"/>
  <c r="N213"/>
  <c r="C214"/>
  <c r="B214" s="1"/>
  <c r="G214"/>
  <c r="O214"/>
  <c r="D215"/>
  <c r="H215"/>
  <c r="L215"/>
  <c r="P215"/>
  <c r="E216"/>
  <c r="I216"/>
  <c r="M216"/>
  <c r="H80"/>
  <c r="L80"/>
  <c r="P80"/>
  <c r="E81"/>
  <c r="I81"/>
  <c r="M81"/>
  <c r="F82"/>
  <c r="J82"/>
  <c r="N82"/>
  <c r="C83"/>
  <c r="B83" s="1"/>
  <c r="G83"/>
  <c r="O83"/>
  <c r="D84"/>
  <c r="H84"/>
  <c r="L84"/>
  <c r="P84"/>
  <c r="E85"/>
  <c r="I85"/>
  <c r="M85"/>
  <c r="F86"/>
  <c r="J86"/>
  <c r="N86"/>
  <c r="C87"/>
  <c r="B87" s="1"/>
  <c r="G87"/>
  <c r="O87"/>
  <c r="D88"/>
  <c r="H88"/>
  <c r="L88"/>
  <c r="P88"/>
  <c r="E89"/>
  <c r="I89"/>
  <c r="M89"/>
  <c r="F90"/>
  <c r="J90"/>
  <c r="N90"/>
  <c r="C91"/>
  <c r="B91" s="1"/>
  <c r="G91"/>
  <c r="O91"/>
  <c r="D92"/>
  <c r="H92"/>
  <c r="L92"/>
  <c r="P92"/>
  <c r="E93"/>
  <c r="I93"/>
  <c r="M93"/>
  <c r="F94"/>
  <c r="J94"/>
  <c r="N94"/>
  <c r="C95"/>
  <c r="B95" s="1"/>
  <c r="G95"/>
  <c r="O95"/>
  <c r="D96"/>
  <c r="H96"/>
  <c r="L96"/>
  <c r="P96"/>
  <c r="E97"/>
  <c r="I97"/>
  <c r="M97"/>
  <c r="F98"/>
  <c r="J98"/>
  <c r="N98"/>
  <c r="C99"/>
  <c r="B99" s="1"/>
  <c r="G99"/>
  <c r="O99"/>
  <c r="D100"/>
  <c r="H100"/>
  <c r="L100"/>
  <c r="P100"/>
  <c r="E101"/>
  <c r="I101"/>
  <c r="M101"/>
  <c r="F102"/>
  <c r="J102"/>
  <c r="N102"/>
  <c r="C103"/>
  <c r="B103" s="1"/>
  <c r="G103"/>
  <c r="O103"/>
  <c r="D104"/>
  <c r="H104"/>
  <c r="L104"/>
  <c r="P104"/>
  <c r="E105"/>
  <c r="I105"/>
  <c r="M105"/>
  <c r="F106"/>
  <c r="J106"/>
  <c r="N106"/>
  <c r="C107"/>
  <c r="B107" s="1"/>
  <c r="G107"/>
  <c r="O107"/>
  <c r="D108"/>
  <c r="H108"/>
  <c r="L108"/>
  <c r="P108"/>
  <c r="E109"/>
  <c r="I109"/>
  <c r="M109"/>
  <c r="F110"/>
  <c r="J110"/>
  <c r="N110"/>
  <c r="C111"/>
  <c r="B111" s="1"/>
  <c r="G111"/>
  <c r="O111"/>
  <c r="D112"/>
  <c r="H112"/>
  <c r="L112"/>
  <c r="P112"/>
  <c r="E113"/>
  <c r="I113"/>
  <c r="M113"/>
  <c r="F114"/>
  <c r="J114"/>
  <c r="N114"/>
  <c r="C115"/>
  <c r="B115" s="1"/>
  <c r="G115"/>
  <c r="O115"/>
  <c r="D116"/>
  <c r="H116"/>
  <c r="L116"/>
  <c r="P116"/>
  <c r="E117"/>
  <c r="I117"/>
  <c r="M117"/>
  <c r="F118"/>
  <c r="J118"/>
  <c r="N118"/>
  <c r="C119"/>
  <c r="B119" s="1"/>
  <c r="G119"/>
  <c r="O119"/>
  <c r="D120"/>
  <c r="H120"/>
  <c r="L120"/>
  <c r="P120"/>
  <c r="E121"/>
  <c r="I121"/>
  <c r="M121"/>
  <c r="F122"/>
  <c r="J122"/>
  <c r="N122"/>
  <c r="C123"/>
  <c r="B123" s="1"/>
  <c r="G123"/>
  <c r="O123"/>
  <c r="D124"/>
  <c r="H124"/>
  <c r="L124"/>
  <c r="P124"/>
  <c r="E125"/>
  <c r="I125"/>
  <c r="M125"/>
  <c r="F126"/>
  <c r="J126"/>
  <c r="N126"/>
  <c r="C127"/>
  <c r="B127" s="1"/>
  <c r="G127"/>
  <c r="O127"/>
  <c r="D128"/>
  <c r="H128"/>
  <c r="L128"/>
  <c r="P128"/>
  <c r="E129"/>
  <c r="I129"/>
  <c r="M129"/>
  <c r="F130"/>
  <c r="J130"/>
  <c r="N130"/>
  <c r="C131"/>
  <c r="B131" s="1"/>
  <c r="G131"/>
  <c r="O131"/>
  <c r="D132"/>
  <c r="H132"/>
  <c r="L132"/>
  <c r="P132"/>
  <c r="E133"/>
  <c r="I133"/>
  <c r="M133"/>
  <c r="F134"/>
  <c r="J134"/>
  <c r="N134"/>
  <c r="C135"/>
  <c r="B135" s="1"/>
  <c r="G135"/>
  <c r="O135"/>
  <c r="D136"/>
  <c r="H136"/>
  <c r="L136"/>
  <c r="P136"/>
  <c r="E137"/>
  <c r="I137"/>
  <c r="M137"/>
  <c r="F138"/>
  <c r="J138"/>
  <c r="N138"/>
  <c r="C139"/>
  <c r="B139" s="1"/>
  <c r="G139"/>
  <c r="O139"/>
  <c r="D140"/>
  <c r="H140"/>
  <c r="L140"/>
  <c r="P140"/>
  <c r="E141"/>
  <c r="I141"/>
  <c r="M141"/>
  <c r="F142"/>
  <c r="J142"/>
  <c r="N142"/>
  <c r="C143"/>
  <c r="B143" s="1"/>
  <c r="G143"/>
  <c r="O143"/>
  <c r="D144"/>
  <c r="H144"/>
  <c r="L144"/>
  <c r="P144"/>
  <c r="E145"/>
  <c r="I145"/>
  <c r="M145"/>
  <c r="F146"/>
  <c r="J146"/>
  <c r="N146"/>
  <c r="C147"/>
  <c r="B147" s="1"/>
  <c r="G147"/>
  <c r="O147"/>
  <c r="D148"/>
  <c r="H148"/>
  <c r="L148"/>
  <c r="P148"/>
  <c r="E149"/>
  <c r="I149"/>
  <c r="M149"/>
  <c r="F150"/>
  <c r="J150"/>
  <c r="N150"/>
  <c r="C151"/>
  <c r="B151" s="1"/>
  <c r="G151"/>
  <c r="O151"/>
  <c r="D152"/>
  <c r="H152"/>
  <c r="L152"/>
  <c r="P152"/>
  <c r="E153"/>
  <c r="I153"/>
  <c r="M153"/>
  <c r="F154"/>
  <c r="J154"/>
  <c r="N154"/>
  <c r="C155"/>
  <c r="B155" s="1"/>
  <c r="G155"/>
  <c r="O155"/>
  <c r="D156"/>
  <c r="H156"/>
  <c r="L156"/>
  <c r="P156"/>
  <c r="E157"/>
  <c r="I157"/>
  <c r="M157"/>
  <c r="F158"/>
  <c r="J158"/>
  <c r="N158"/>
  <c r="C159"/>
  <c r="B159" s="1"/>
  <c r="G159"/>
  <c r="O159"/>
  <c r="D160"/>
  <c r="H160"/>
  <c r="L160"/>
  <c r="P160"/>
  <c r="E161"/>
  <c r="I161"/>
  <c r="M161"/>
  <c r="F162"/>
  <c r="J162"/>
  <c r="N162"/>
  <c r="C163"/>
  <c r="B163" s="1"/>
  <c r="G163"/>
  <c r="O163"/>
  <c r="D164"/>
  <c r="H164"/>
  <c r="L164"/>
  <c r="P164"/>
  <c r="E165"/>
  <c r="I165"/>
  <c r="M165"/>
  <c r="F166"/>
  <c r="J166"/>
  <c r="N166"/>
  <c r="C167"/>
  <c r="B167" s="1"/>
  <c r="G167"/>
  <c r="O167"/>
  <c r="D168"/>
  <c r="H168"/>
  <c r="L168"/>
  <c r="P168"/>
  <c r="E169"/>
  <c r="I169"/>
  <c r="M169"/>
  <c r="F170"/>
  <c r="J170"/>
  <c r="N170"/>
  <c r="C171"/>
  <c r="B171" s="1"/>
  <c r="G171"/>
  <c r="O171"/>
  <c r="D172"/>
  <c r="H172"/>
  <c r="L172"/>
  <c r="P172"/>
  <c r="E173"/>
  <c r="I173"/>
  <c r="M173"/>
  <c r="F174"/>
  <c r="J174"/>
  <c r="N174"/>
  <c r="C175"/>
  <c r="B175" s="1"/>
  <c r="G175"/>
  <c r="O175"/>
  <c r="D176"/>
  <c r="H176"/>
  <c r="L176"/>
  <c r="P176"/>
  <c r="E177"/>
  <c r="I177"/>
  <c r="M177"/>
  <c r="F178"/>
  <c r="J178"/>
  <c r="N178"/>
  <c r="C179"/>
  <c r="B179" s="1"/>
  <c r="G179"/>
  <c r="O179"/>
  <c r="D180"/>
  <c r="H180"/>
  <c r="L180"/>
  <c r="P180"/>
  <c r="E181"/>
  <c r="I181"/>
  <c r="M181"/>
  <c r="F182"/>
  <c r="J182"/>
  <c r="N182"/>
  <c r="C183"/>
  <c r="B183" s="1"/>
  <c r="G183"/>
  <c r="O183"/>
  <c r="D184"/>
  <c r="H184"/>
  <c r="L184"/>
  <c r="P184"/>
  <c r="E185"/>
  <c r="I185"/>
  <c r="M185"/>
  <c r="F186"/>
  <c r="J186"/>
  <c r="N186"/>
  <c r="C187"/>
  <c r="B187" s="1"/>
  <c r="G187"/>
  <c r="O187"/>
  <c r="D188"/>
  <c r="H188"/>
  <c r="L188"/>
  <c r="P188"/>
  <c r="E189"/>
  <c r="I189"/>
  <c r="M189"/>
  <c r="F190"/>
  <c r="J190"/>
  <c r="N190"/>
  <c r="C191"/>
  <c r="B191" s="1"/>
  <c r="G191"/>
  <c r="O191"/>
  <c r="D192"/>
  <c r="H192"/>
  <c r="L192"/>
  <c r="P192"/>
  <c r="E193"/>
  <c r="I193"/>
  <c r="M193"/>
  <c r="F194"/>
  <c r="J194"/>
  <c r="N194"/>
  <c r="C195"/>
  <c r="B195" s="1"/>
  <c r="G195"/>
  <c r="O195"/>
  <c r="D196"/>
  <c r="H196"/>
  <c r="L196"/>
  <c r="P196"/>
  <c r="E197"/>
  <c r="I197"/>
  <c r="M197"/>
  <c r="F198"/>
  <c r="J198"/>
  <c r="N198"/>
  <c r="C199"/>
  <c r="B199" s="1"/>
  <c r="G199"/>
  <c r="O199"/>
  <c r="D200"/>
  <c r="H200"/>
  <c r="L200"/>
  <c r="P200"/>
  <c r="E201"/>
  <c r="I201"/>
  <c r="M201"/>
  <c r="F202"/>
  <c r="J202"/>
  <c r="N202"/>
  <c r="C203"/>
  <c r="B203" s="1"/>
  <c r="G203"/>
  <c r="O203"/>
  <c r="D204"/>
  <c r="H204"/>
  <c r="L204"/>
  <c r="P204"/>
  <c r="E205"/>
  <c r="I205"/>
  <c r="M205"/>
  <c r="F206"/>
  <c r="J206"/>
  <c r="N206"/>
  <c r="C207"/>
  <c r="B207" s="1"/>
  <c r="G207"/>
  <c r="O207"/>
  <c r="D208"/>
  <c r="H208"/>
  <c r="L208"/>
  <c r="P208"/>
  <c r="E209"/>
  <c r="I209"/>
  <c r="M209"/>
  <c r="F210"/>
  <c r="J210"/>
  <c r="N210"/>
  <c r="C211"/>
  <c r="B211" s="1"/>
  <c r="G211"/>
  <c r="O211"/>
  <c r="D212"/>
  <c r="H212"/>
  <c r="L212"/>
  <c r="P212"/>
  <c r="E213"/>
  <c r="I213"/>
  <c r="M213"/>
  <c r="F214"/>
  <c r="J214"/>
  <c r="N214"/>
  <c r="C215"/>
  <c r="B215" s="1"/>
  <c r="G215"/>
  <c r="O215"/>
  <c r="D216"/>
  <c r="H216"/>
  <c r="L216"/>
  <c r="G80"/>
  <c r="O80"/>
  <c r="D81"/>
  <c r="H81"/>
  <c r="L81"/>
  <c r="P81"/>
  <c r="E82"/>
  <c r="I82"/>
  <c r="M82"/>
  <c r="F83"/>
  <c r="J83"/>
  <c r="N83"/>
  <c r="C84"/>
  <c r="B84" s="1"/>
  <c r="G84"/>
  <c r="O84"/>
  <c r="D85"/>
  <c r="H85"/>
  <c r="L85"/>
  <c r="P85"/>
  <c r="E86"/>
  <c r="I86"/>
  <c r="M86"/>
  <c r="F87"/>
  <c r="J87"/>
  <c r="N87"/>
  <c r="C88"/>
  <c r="B88" s="1"/>
  <c r="G88"/>
  <c r="O88"/>
  <c r="D89"/>
  <c r="H89"/>
  <c r="L89"/>
  <c r="P89"/>
  <c r="E90"/>
  <c r="I90"/>
  <c r="M90"/>
  <c r="F91"/>
  <c r="J91"/>
  <c r="N91"/>
  <c r="C92"/>
  <c r="B92" s="1"/>
  <c r="G92"/>
  <c r="O92"/>
  <c r="D93"/>
  <c r="H93"/>
  <c r="L93"/>
  <c r="P93"/>
  <c r="E94"/>
  <c r="I94"/>
  <c r="M94"/>
  <c r="F95"/>
  <c r="J95"/>
  <c r="N95"/>
  <c r="C96"/>
  <c r="B96" s="1"/>
  <c r="G96"/>
  <c r="O96"/>
  <c r="D97"/>
  <c r="H97"/>
  <c r="L97"/>
  <c r="P97"/>
  <c r="E98"/>
  <c r="I98"/>
  <c r="M98"/>
  <c r="F99"/>
  <c r="J99"/>
  <c r="N99"/>
  <c r="C100"/>
  <c r="B100" s="1"/>
  <c r="G100"/>
  <c r="O100"/>
  <c r="D101"/>
  <c r="H101"/>
  <c r="L101"/>
  <c r="P101"/>
  <c r="E102"/>
  <c r="I102"/>
  <c r="M102"/>
  <c r="F103"/>
  <c r="J103"/>
  <c r="N103"/>
  <c r="C104"/>
  <c r="B104" s="1"/>
  <c r="G104"/>
  <c r="O104"/>
  <c r="D105"/>
  <c r="H105"/>
  <c r="L105"/>
  <c r="P105"/>
  <c r="E106"/>
  <c r="I106"/>
  <c r="M106"/>
  <c r="F107"/>
  <c r="J107"/>
  <c r="N107"/>
  <c r="C108"/>
  <c r="B108" s="1"/>
  <c r="G108"/>
  <c r="O108"/>
  <c r="D109"/>
  <c r="H109"/>
  <c r="L109"/>
  <c r="P109"/>
  <c r="E110"/>
  <c r="I110"/>
  <c r="M110"/>
  <c r="F111"/>
  <c r="J111"/>
  <c r="N111"/>
  <c r="C112"/>
  <c r="B112" s="1"/>
  <c r="G112"/>
  <c r="O112"/>
  <c r="D113"/>
  <c r="H113"/>
  <c r="L113"/>
  <c r="P113"/>
  <c r="E114"/>
  <c r="I114"/>
  <c r="M114"/>
  <c r="F115"/>
  <c r="J115"/>
  <c r="N115"/>
  <c r="C116"/>
  <c r="B116" s="1"/>
  <c r="G116"/>
  <c r="O116"/>
  <c r="D117"/>
  <c r="H117"/>
  <c r="L117"/>
  <c r="P117"/>
  <c r="E118"/>
  <c r="I118"/>
  <c r="M118"/>
  <c r="F119"/>
  <c r="J119"/>
  <c r="N119"/>
  <c r="C120"/>
  <c r="B120" s="1"/>
  <c r="G120"/>
  <c r="O120"/>
  <c r="D121"/>
  <c r="H121"/>
  <c r="L121"/>
  <c r="P121"/>
  <c r="E122"/>
  <c r="I122"/>
  <c r="M122"/>
  <c r="F123"/>
  <c r="J123"/>
  <c r="N123"/>
  <c r="C124"/>
  <c r="B124" s="1"/>
  <c r="G124"/>
  <c r="O124"/>
  <c r="D125"/>
  <c r="H125"/>
  <c r="L125"/>
  <c r="P125"/>
  <c r="E126"/>
  <c r="I126"/>
  <c r="M126"/>
  <c r="F127"/>
  <c r="J127"/>
  <c r="N127"/>
  <c r="C128"/>
  <c r="B128" s="1"/>
  <c r="G128"/>
  <c r="O128"/>
  <c r="D129"/>
  <c r="H129"/>
  <c r="L129"/>
  <c r="P129"/>
  <c r="E130"/>
  <c r="I130"/>
  <c r="M130"/>
  <c r="F131"/>
  <c r="J131"/>
  <c r="N131"/>
  <c r="C132"/>
  <c r="B132" s="1"/>
  <c r="G132"/>
  <c r="O132"/>
  <c r="D133"/>
  <c r="H133"/>
  <c r="L133"/>
  <c r="P133"/>
  <c r="E134"/>
  <c r="I134"/>
  <c r="M134"/>
  <c r="F135"/>
  <c r="J135"/>
  <c r="N135"/>
  <c r="C136"/>
  <c r="B136" s="1"/>
  <c r="G136"/>
  <c r="O136"/>
  <c r="D137"/>
  <c r="H137"/>
  <c r="L137"/>
  <c r="P137"/>
  <c r="E138"/>
  <c r="I138"/>
  <c r="M138"/>
  <c r="F139"/>
  <c r="J139"/>
  <c r="N139"/>
  <c r="C140"/>
  <c r="B140" s="1"/>
  <c r="G140"/>
  <c r="O140"/>
  <c r="D141"/>
  <c r="H141"/>
  <c r="L141"/>
  <c r="P141"/>
  <c r="E142"/>
  <c r="I142"/>
  <c r="M142"/>
  <c r="F143"/>
  <c r="J143"/>
  <c r="N143"/>
  <c r="C144"/>
  <c r="B144" s="1"/>
  <c r="G144"/>
  <c r="O144"/>
  <c r="D145"/>
  <c r="H145"/>
  <c r="L145"/>
  <c r="P145"/>
  <c r="E146"/>
  <c r="I146"/>
  <c r="M146"/>
  <c r="F147"/>
  <c r="J147"/>
  <c r="N147"/>
  <c r="C148"/>
  <c r="B148" s="1"/>
  <c r="G148"/>
  <c r="O148"/>
  <c r="D149"/>
  <c r="H149"/>
  <c r="L149"/>
  <c r="P149"/>
  <c r="E150"/>
  <c r="I150"/>
  <c r="M150"/>
  <c r="F151"/>
  <c r="J151"/>
  <c r="N151"/>
  <c r="C152"/>
  <c r="B152" s="1"/>
  <c r="G152"/>
  <c r="O152"/>
  <c r="D153"/>
  <c r="H153"/>
  <c r="L153"/>
  <c r="P153"/>
  <c r="E154"/>
  <c r="I154"/>
  <c r="M154"/>
  <c r="F155"/>
  <c r="J155"/>
  <c r="N155"/>
  <c r="C156"/>
  <c r="B156" s="1"/>
  <c r="G156"/>
  <c r="O156"/>
  <c r="D157"/>
  <c r="H157"/>
  <c r="L157"/>
  <c r="P157"/>
  <c r="E158"/>
  <c r="I158"/>
  <c r="M158"/>
  <c r="F159"/>
  <c r="J159"/>
  <c r="N159"/>
  <c r="C160"/>
  <c r="B160" s="1"/>
  <c r="G160"/>
  <c r="O160"/>
  <c r="D161"/>
  <c r="H161"/>
  <c r="L161"/>
  <c r="P161"/>
  <c r="E162"/>
  <c r="I162"/>
  <c r="M162"/>
  <c r="F163"/>
  <c r="J163"/>
  <c r="N163"/>
  <c r="C164"/>
  <c r="B164" s="1"/>
  <c r="G164"/>
  <c r="O164"/>
  <c r="D165"/>
  <c r="H165"/>
  <c r="L165"/>
  <c r="P165"/>
  <c r="E166"/>
  <c r="I166"/>
  <c r="M166"/>
  <c r="F167"/>
  <c r="J167"/>
  <c r="N167"/>
  <c r="C168"/>
  <c r="B168" s="1"/>
  <c r="G168"/>
  <c r="O168"/>
  <c r="D169"/>
  <c r="H169"/>
  <c r="L169"/>
  <c r="P169"/>
  <c r="E170"/>
  <c r="I170"/>
  <c r="M170"/>
  <c r="F171"/>
  <c r="J171"/>
  <c r="N171"/>
  <c r="C172"/>
  <c r="B172" s="1"/>
  <c r="G172"/>
  <c r="O172"/>
  <c r="D173"/>
  <c r="H173"/>
  <c r="L173"/>
  <c r="P173"/>
  <c r="E174"/>
  <c r="I174"/>
  <c r="M174"/>
  <c r="F175"/>
  <c r="J175"/>
  <c r="N175"/>
  <c r="C176"/>
  <c r="B176" s="1"/>
  <c r="G176"/>
  <c r="O176"/>
  <c r="D177"/>
  <c r="H177"/>
  <c r="L177"/>
  <c r="P177"/>
  <c r="E178"/>
  <c r="I178"/>
  <c r="M178"/>
  <c r="F179"/>
  <c r="J179"/>
  <c r="N179"/>
  <c r="C180"/>
  <c r="B180" s="1"/>
  <c r="G180"/>
  <c r="O180"/>
  <c r="D181"/>
  <c r="H181"/>
  <c r="L181"/>
  <c r="P181"/>
  <c r="E182"/>
  <c r="I182"/>
  <c r="M182"/>
  <c r="F183"/>
  <c r="J183"/>
  <c r="N183"/>
  <c r="C184"/>
  <c r="B184" s="1"/>
  <c r="G184"/>
  <c r="O184"/>
  <c r="D185"/>
  <c r="H185"/>
  <c r="L185"/>
  <c r="P185"/>
  <c r="E186"/>
  <c r="I186"/>
  <c r="M186"/>
  <c r="F187"/>
  <c r="J187"/>
  <c r="N187"/>
  <c r="C188"/>
  <c r="B188" s="1"/>
  <c r="G188"/>
  <c r="O188"/>
  <c r="D189"/>
  <c r="H189"/>
  <c r="L189"/>
  <c r="P189"/>
  <c r="E190"/>
  <c r="I190"/>
  <c r="M190"/>
  <c r="F191"/>
  <c r="J191"/>
  <c r="N191"/>
  <c r="C192"/>
  <c r="B192" s="1"/>
  <c r="G192"/>
  <c r="O192"/>
  <c r="D193"/>
  <c r="H193"/>
  <c r="L193"/>
  <c r="P193"/>
  <c r="E194"/>
  <c r="I194"/>
  <c r="M194"/>
  <c r="F195"/>
  <c r="J195"/>
  <c r="N195"/>
  <c r="C196"/>
  <c r="B196" s="1"/>
  <c r="G196"/>
  <c r="O196"/>
  <c r="D197"/>
  <c r="H197"/>
  <c r="L197"/>
  <c r="P197"/>
  <c r="E198"/>
  <c r="I198"/>
  <c r="M198"/>
  <c r="F199"/>
  <c r="J199"/>
  <c r="N199"/>
  <c r="C200"/>
  <c r="B200" s="1"/>
  <c r="G200"/>
  <c r="O200"/>
  <c r="D201"/>
  <c r="H201"/>
  <c r="L201"/>
  <c r="P201"/>
  <c r="E202"/>
  <c r="I202"/>
  <c r="M202"/>
  <c r="F203"/>
  <c r="J203"/>
  <c r="N203"/>
  <c r="C204"/>
  <c r="B204" s="1"/>
  <c r="G204"/>
  <c r="O204"/>
  <c r="D205"/>
  <c r="H205"/>
  <c r="L205"/>
  <c r="P205"/>
  <c r="E206"/>
  <c r="I206"/>
  <c r="M206"/>
  <c r="F207"/>
  <c r="J207"/>
  <c r="N207"/>
  <c r="C208"/>
  <c r="B208" s="1"/>
  <c r="G208"/>
  <c r="O208"/>
  <c r="D209"/>
  <c r="H209"/>
  <c r="L209"/>
  <c r="P209"/>
  <c r="E210"/>
  <c r="I210"/>
  <c r="M210"/>
  <c r="F211"/>
  <c r="J211"/>
  <c r="N211"/>
  <c r="C212"/>
  <c r="B212" s="1"/>
  <c r="G212"/>
  <c r="O212"/>
  <c r="D213"/>
  <c r="H213"/>
  <c r="L213"/>
  <c r="P213"/>
  <c r="E214"/>
  <c r="I214"/>
  <c r="M214"/>
  <c r="F215"/>
  <c r="J215"/>
  <c r="N215"/>
  <c r="C216"/>
  <c r="B216" s="1"/>
  <c r="G216"/>
  <c r="C217"/>
  <c r="B217" s="1"/>
  <c r="G217"/>
  <c r="O217"/>
  <c r="D218"/>
  <c r="H218"/>
  <c r="L218"/>
  <c r="P218"/>
  <c r="E219"/>
  <c r="I219"/>
  <c r="M219"/>
  <c r="F220"/>
  <c r="J220"/>
  <c r="N220"/>
  <c r="C221"/>
  <c r="B221" s="1"/>
  <c r="G221"/>
  <c r="O221"/>
  <c r="D222"/>
  <c r="H222"/>
  <c r="L222"/>
  <c r="P222"/>
  <c r="E223"/>
  <c r="I223"/>
  <c r="M223"/>
  <c r="F224"/>
  <c r="J224"/>
  <c r="N224"/>
  <c r="C225"/>
  <c r="B225" s="1"/>
  <c r="G225"/>
  <c r="O225"/>
  <c r="D226"/>
  <c r="H226"/>
  <c r="L226"/>
  <c r="P226"/>
  <c r="E227"/>
  <c r="I227"/>
  <c r="M227"/>
  <c r="F228"/>
  <c r="J228"/>
  <c r="N228"/>
  <c r="C229"/>
  <c r="B229" s="1"/>
  <c r="G229"/>
  <c r="O229"/>
  <c r="D230"/>
  <c r="H230"/>
  <c r="L230"/>
  <c r="P230"/>
  <c r="E231"/>
  <c r="I231"/>
  <c r="M231"/>
  <c r="F232"/>
  <c r="J232"/>
  <c r="N232"/>
  <c r="C233"/>
  <c r="B233" s="1"/>
  <c r="G233"/>
  <c r="O233"/>
  <c r="D234"/>
  <c r="H234"/>
  <c r="L234"/>
  <c r="P234"/>
  <c r="E235"/>
  <c r="I235"/>
  <c r="M235"/>
  <c r="F236"/>
  <c r="J236"/>
  <c r="N236"/>
  <c r="C237"/>
  <c r="B237" s="1"/>
  <c r="G237"/>
  <c r="O237"/>
  <c r="D238"/>
  <c r="H238"/>
  <c r="L238"/>
  <c r="P238"/>
  <c r="E239"/>
  <c r="I239"/>
  <c r="M239"/>
  <c r="F240"/>
  <c r="J240"/>
  <c r="N240"/>
  <c r="C241"/>
  <c r="B241" s="1"/>
  <c r="G241"/>
  <c r="O241"/>
  <c r="D242"/>
  <c r="H242"/>
  <c r="L242"/>
  <c r="P242"/>
  <c r="E243"/>
  <c r="I243"/>
  <c r="M243"/>
  <c r="F244"/>
  <c r="J244"/>
  <c r="N244"/>
  <c r="C245"/>
  <c r="B245" s="1"/>
  <c r="G245"/>
  <c r="O245"/>
  <c r="D246"/>
  <c r="H246"/>
  <c r="L246"/>
  <c r="P246"/>
  <c r="E247"/>
  <c r="I247"/>
  <c r="M247"/>
  <c r="F248"/>
  <c r="J248"/>
  <c r="N248"/>
  <c r="C249"/>
  <c r="B249" s="1"/>
  <c r="G249"/>
  <c r="O249"/>
  <c r="D250"/>
  <c r="H250"/>
  <c r="L250"/>
  <c r="P250"/>
  <c r="E251"/>
  <c r="I251"/>
  <c r="M251"/>
  <c r="F252"/>
  <c r="J252"/>
  <c r="N252"/>
  <c r="C253"/>
  <c r="B253" s="1"/>
  <c r="G253"/>
  <c r="O253"/>
  <c r="D254"/>
  <c r="H254"/>
  <c r="L254"/>
  <c r="P254"/>
  <c r="E255"/>
  <c r="I255"/>
  <c r="M255"/>
  <c r="F256"/>
  <c r="J256"/>
  <c r="N256"/>
  <c r="C257"/>
  <c r="B257" s="1"/>
  <c r="G257"/>
  <c r="O257"/>
  <c r="D258"/>
  <c r="H258"/>
  <c r="L258"/>
  <c r="P258"/>
  <c r="E259"/>
  <c r="I259"/>
  <c r="M259"/>
  <c r="F260"/>
  <c r="J260"/>
  <c r="N260"/>
  <c r="C261"/>
  <c r="B261" s="1"/>
  <c r="G261"/>
  <c r="O261"/>
  <c r="D262"/>
  <c r="H262"/>
  <c r="L262"/>
  <c r="P262"/>
  <c r="E263"/>
  <c r="I263"/>
  <c r="M263"/>
  <c r="F264"/>
  <c r="J264"/>
  <c r="N264"/>
  <c r="C265"/>
  <c r="B265" s="1"/>
  <c r="G265"/>
  <c r="O265"/>
  <c r="D266"/>
  <c r="H266"/>
  <c r="L266"/>
  <c r="P266"/>
  <c r="E267"/>
  <c r="I267"/>
  <c r="M267"/>
  <c r="E268"/>
  <c r="I268"/>
  <c r="M268"/>
  <c r="E269"/>
  <c r="I269"/>
  <c r="M269"/>
  <c r="E270"/>
  <c r="I270"/>
  <c r="M270"/>
  <c r="F271"/>
  <c r="J271"/>
  <c r="N271"/>
  <c r="C272"/>
  <c r="B272" s="1"/>
  <c r="G272"/>
  <c r="O272"/>
  <c r="D273"/>
  <c r="H273"/>
  <c r="L273"/>
  <c r="P273"/>
  <c r="E274"/>
  <c r="I274"/>
  <c r="M274"/>
  <c r="F275"/>
  <c r="J275"/>
  <c r="N275"/>
  <c r="C276"/>
  <c r="B276" s="1"/>
  <c r="G276"/>
  <c r="O276"/>
  <c r="D277"/>
  <c r="H277"/>
  <c r="L277"/>
  <c r="P277"/>
  <c r="E278"/>
  <c r="I278"/>
  <c r="M278"/>
  <c r="F279"/>
  <c r="J279"/>
  <c r="N279"/>
  <c r="C280"/>
  <c r="B280" s="1"/>
  <c r="G280"/>
  <c r="O280"/>
  <c r="D281"/>
  <c r="H281"/>
  <c r="L281"/>
  <c r="P281"/>
  <c r="E282"/>
  <c r="I282"/>
  <c r="M282"/>
  <c r="F283"/>
  <c r="J283"/>
  <c r="N283"/>
  <c r="C284"/>
  <c r="B284" s="1"/>
  <c r="G284"/>
  <c r="O284"/>
  <c r="D285"/>
  <c r="H285"/>
  <c r="L285"/>
  <c r="P285"/>
  <c r="E286"/>
  <c r="I286"/>
  <c r="M286"/>
  <c r="F287"/>
  <c r="J287"/>
  <c r="N287"/>
  <c r="C288"/>
  <c r="B288" s="1"/>
  <c r="G288"/>
  <c r="O288"/>
  <c r="D289"/>
  <c r="H289"/>
  <c r="L289"/>
  <c r="P289"/>
  <c r="E290"/>
  <c r="I290"/>
  <c r="M290"/>
  <c r="F291"/>
  <c r="J291"/>
  <c r="N291"/>
  <c r="C292"/>
  <c r="B292" s="1"/>
  <c r="G292"/>
  <c r="O292"/>
  <c r="D293"/>
  <c r="H293"/>
  <c r="L293"/>
  <c r="P293"/>
  <c r="E294"/>
  <c r="I294"/>
  <c r="M294"/>
  <c r="F295"/>
  <c r="J295"/>
  <c r="N295"/>
  <c r="C296"/>
  <c r="B296" s="1"/>
  <c r="G296"/>
  <c r="O296"/>
  <c r="D297"/>
  <c r="H297"/>
  <c r="L297"/>
  <c r="P297"/>
  <c r="E298"/>
  <c r="I298"/>
  <c r="M298"/>
  <c r="F299"/>
  <c r="J299"/>
  <c r="N299"/>
  <c r="C300"/>
  <c r="B300" s="1"/>
  <c r="G300"/>
  <c r="O300"/>
  <c r="D301"/>
  <c r="H301"/>
  <c r="L301"/>
  <c r="P301"/>
  <c r="E302"/>
  <c r="I302"/>
  <c r="M302"/>
  <c r="F303"/>
  <c r="J303"/>
  <c r="N303"/>
  <c r="C304"/>
  <c r="B304" s="1"/>
  <c r="G304"/>
  <c r="O304"/>
  <c r="D305"/>
  <c r="H305"/>
  <c r="L305"/>
  <c r="P305"/>
  <c r="E306"/>
  <c r="I306"/>
  <c r="M306"/>
  <c r="F307"/>
  <c r="J307"/>
  <c r="N307"/>
  <c r="C308"/>
  <c r="B308" s="1"/>
  <c r="G308"/>
  <c r="O308"/>
  <c r="D309"/>
  <c r="H309"/>
  <c r="L309"/>
  <c r="P309"/>
  <c r="E310"/>
  <c r="I310"/>
  <c r="M310"/>
  <c r="F311"/>
  <c r="J311"/>
  <c r="N311"/>
  <c r="C312"/>
  <c r="B312" s="1"/>
  <c r="G312"/>
  <c r="O312"/>
  <c r="D313"/>
  <c r="H313"/>
  <c r="L313"/>
  <c r="P313"/>
  <c r="E314"/>
  <c r="I314"/>
  <c r="M314"/>
  <c r="F315"/>
  <c r="J315"/>
  <c r="N315"/>
  <c r="C316"/>
  <c r="B316" s="1"/>
  <c r="G316"/>
  <c r="O316"/>
  <c r="D317"/>
  <c r="H317"/>
  <c r="L317"/>
  <c r="P317"/>
  <c r="E318"/>
  <c r="I318"/>
  <c r="M318"/>
  <c r="F319"/>
  <c r="J319"/>
  <c r="N319"/>
  <c r="C320"/>
  <c r="B320" s="1"/>
  <c r="G320"/>
  <c r="O320"/>
  <c r="D321"/>
  <c r="H321"/>
  <c r="L321"/>
  <c r="P321"/>
  <c r="E322"/>
  <c r="I322"/>
  <c r="M322"/>
  <c r="F323"/>
  <c r="J323"/>
  <c r="N323"/>
  <c r="C324"/>
  <c r="B324" s="1"/>
  <c r="G324"/>
  <c r="O324"/>
  <c r="D325"/>
  <c r="H325"/>
  <c r="L325"/>
  <c r="P325"/>
  <c r="E326"/>
  <c r="I326"/>
  <c r="M326"/>
  <c r="F327"/>
  <c r="J327"/>
  <c r="N327"/>
  <c r="C328"/>
  <c r="B328" s="1"/>
  <c r="G328"/>
  <c r="O328"/>
  <c r="D329"/>
  <c r="H329"/>
  <c r="L329"/>
  <c r="P329"/>
  <c r="E330"/>
  <c r="I330"/>
  <c r="M330"/>
  <c r="F331"/>
  <c r="J331"/>
  <c r="N331"/>
  <c r="C332"/>
  <c r="B332" s="1"/>
  <c r="G332"/>
  <c r="O332"/>
  <c r="D333"/>
  <c r="H333"/>
  <c r="L333"/>
  <c r="P333"/>
  <c r="E334"/>
  <c r="I334"/>
  <c r="M334"/>
  <c r="F335"/>
  <c r="J335"/>
  <c r="N335"/>
  <c r="C336"/>
  <c r="B336" s="1"/>
  <c r="G336"/>
  <c r="O336"/>
  <c r="D337"/>
  <c r="H337"/>
  <c r="L337"/>
  <c r="P337"/>
  <c r="E338"/>
  <c r="I338"/>
  <c r="M338"/>
  <c r="F339"/>
  <c r="J339"/>
  <c r="N339"/>
  <c r="C340"/>
  <c r="B340" s="1"/>
  <c r="G340"/>
  <c r="O340"/>
  <c r="D341"/>
  <c r="H341"/>
  <c r="L341"/>
  <c r="P341"/>
  <c r="E342"/>
  <c r="I342"/>
  <c r="M342"/>
  <c r="F343"/>
  <c r="J343"/>
  <c r="N343"/>
  <c r="C344"/>
  <c r="B344" s="1"/>
  <c r="G344"/>
  <c r="O344"/>
  <c r="D345"/>
  <c r="H345"/>
  <c r="L345"/>
  <c r="P345"/>
  <c r="E346"/>
  <c r="I346"/>
  <c r="M346"/>
  <c r="F347"/>
  <c r="J347"/>
  <c r="N347"/>
  <c r="C348"/>
  <c r="B348" s="1"/>
  <c r="G348"/>
  <c r="O348"/>
  <c r="D349"/>
  <c r="H349"/>
  <c r="L349"/>
  <c r="P349"/>
  <c r="E350"/>
  <c r="I350"/>
  <c r="M350"/>
  <c r="F351"/>
  <c r="J351"/>
  <c r="N351"/>
  <c r="C352"/>
  <c r="B352" s="1"/>
  <c r="G352"/>
  <c r="O352"/>
  <c r="D353"/>
  <c r="H353"/>
  <c r="L353"/>
  <c r="P353"/>
  <c r="E354"/>
  <c r="I354"/>
  <c r="M354"/>
  <c r="F355"/>
  <c r="J355"/>
  <c r="N355"/>
  <c r="C356"/>
  <c r="B356" s="1"/>
  <c r="G356"/>
  <c r="O356"/>
  <c r="D357"/>
  <c r="H357"/>
  <c r="L357"/>
  <c r="P357"/>
  <c r="E358"/>
  <c r="I358"/>
  <c r="M358"/>
  <c r="F217"/>
  <c r="J217"/>
  <c r="N217"/>
  <c r="C218"/>
  <c r="B218" s="1"/>
  <c r="G218"/>
  <c r="O218"/>
  <c r="D219"/>
  <c r="H219"/>
  <c r="L219"/>
  <c r="P219"/>
  <c r="E220"/>
  <c r="I220"/>
  <c r="M220"/>
  <c r="F221"/>
  <c r="J221"/>
  <c r="N221"/>
  <c r="C222"/>
  <c r="B222" s="1"/>
  <c r="G222"/>
  <c r="O222"/>
  <c r="D223"/>
  <c r="H223"/>
  <c r="L223"/>
  <c r="P223"/>
  <c r="E224"/>
  <c r="I224"/>
  <c r="M224"/>
  <c r="F225"/>
  <c r="J225"/>
  <c r="N225"/>
  <c r="C226"/>
  <c r="B226" s="1"/>
  <c r="G226"/>
  <c r="O226"/>
  <c r="D227"/>
  <c r="H227"/>
  <c r="L227"/>
  <c r="P227"/>
  <c r="E228"/>
  <c r="I228"/>
  <c r="M228"/>
  <c r="F229"/>
  <c r="J229"/>
  <c r="N229"/>
  <c r="C230"/>
  <c r="B230" s="1"/>
  <c r="G230"/>
  <c r="O230"/>
  <c r="D231"/>
  <c r="H231"/>
  <c r="L231"/>
  <c r="P231"/>
  <c r="E232"/>
  <c r="I232"/>
  <c r="M232"/>
  <c r="F233"/>
  <c r="J233"/>
  <c r="N233"/>
  <c r="C234"/>
  <c r="B234" s="1"/>
  <c r="G234"/>
  <c r="O234"/>
  <c r="D235"/>
  <c r="H235"/>
  <c r="L235"/>
  <c r="P235"/>
  <c r="E236"/>
  <c r="I236"/>
  <c r="M236"/>
  <c r="F237"/>
  <c r="J237"/>
  <c r="N237"/>
  <c r="C238"/>
  <c r="B238" s="1"/>
  <c r="G238"/>
  <c r="O238"/>
  <c r="D239"/>
  <c r="H239"/>
  <c r="L239"/>
  <c r="P239"/>
  <c r="E240"/>
  <c r="I240"/>
  <c r="M240"/>
  <c r="F241"/>
  <c r="J241"/>
  <c r="N241"/>
  <c r="C242"/>
  <c r="B242" s="1"/>
  <c r="G242"/>
  <c r="O242"/>
  <c r="D243"/>
  <c r="H243"/>
  <c r="L243"/>
  <c r="P243"/>
  <c r="E244"/>
  <c r="I244"/>
  <c r="M244"/>
  <c r="F245"/>
  <c r="J245"/>
  <c r="N245"/>
  <c r="C246"/>
  <c r="B246" s="1"/>
  <c r="G246"/>
  <c r="O246"/>
  <c r="D247"/>
  <c r="H247"/>
  <c r="L247"/>
  <c r="P247"/>
  <c r="E248"/>
  <c r="I248"/>
  <c r="M248"/>
  <c r="F249"/>
  <c r="J249"/>
  <c r="N249"/>
  <c r="C250"/>
  <c r="B250" s="1"/>
  <c r="G250"/>
  <c r="O250"/>
  <c r="D251"/>
  <c r="H251"/>
  <c r="L251"/>
  <c r="P251"/>
  <c r="E252"/>
  <c r="I252"/>
  <c r="M252"/>
  <c r="F253"/>
  <c r="J253"/>
  <c r="N253"/>
  <c r="C254"/>
  <c r="B254" s="1"/>
  <c r="G254"/>
  <c r="O254"/>
  <c r="D255"/>
  <c r="H255"/>
  <c r="L255"/>
  <c r="P255"/>
  <c r="E256"/>
  <c r="I256"/>
  <c r="M256"/>
  <c r="F257"/>
  <c r="J257"/>
  <c r="N257"/>
  <c r="C258"/>
  <c r="B258" s="1"/>
  <c r="G258"/>
  <c r="O258"/>
  <c r="D259"/>
  <c r="H259"/>
  <c r="L259"/>
  <c r="P259"/>
  <c r="E260"/>
  <c r="I260"/>
  <c r="M260"/>
  <c r="F261"/>
  <c r="J261"/>
  <c r="N261"/>
  <c r="C262"/>
  <c r="B262" s="1"/>
  <c r="G262"/>
  <c r="O262"/>
  <c r="D263"/>
  <c r="H263"/>
  <c r="L263"/>
  <c r="P263"/>
  <c r="E264"/>
  <c r="I264"/>
  <c r="M264"/>
  <c r="F265"/>
  <c r="J265"/>
  <c r="N265"/>
  <c r="C266"/>
  <c r="B266" s="1"/>
  <c r="G266"/>
  <c r="O266"/>
  <c r="D267"/>
  <c r="H267"/>
  <c r="L267"/>
  <c r="P267"/>
  <c r="D268"/>
  <c r="H268"/>
  <c r="L268"/>
  <c r="P268"/>
  <c r="D269"/>
  <c r="H269"/>
  <c r="L269"/>
  <c r="P269"/>
  <c r="D270"/>
  <c r="H270"/>
  <c r="L270"/>
  <c r="P270"/>
  <c r="E271"/>
  <c r="I271"/>
  <c r="M271"/>
  <c r="F272"/>
  <c r="J272"/>
  <c r="N272"/>
  <c r="C273"/>
  <c r="B273" s="1"/>
  <c r="G273"/>
  <c r="O273"/>
  <c r="D274"/>
  <c r="H274"/>
  <c r="L274"/>
  <c r="P274"/>
  <c r="E275"/>
  <c r="I275"/>
  <c r="M275"/>
  <c r="F276"/>
  <c r="J276"/>
  <c r="N276"/>
  <c r="C277"/>
  <c r="B277" s="1"/>
  <c r="G277"/>
  <c r="O277"/>
  <c r="D278"/>
  <c r="H278"/>
  <c r="L278"/>
  <c r="P278"/>
  <c r="E279"/>
  <c r="I279"/>
  <c r="M279"/>
  <c r="F280"/>
  <c r="J280"/>
  <c r="N280"/>
  <c r="C281"/>
  <c r="B281" s="1"/>
  <c r="G281"/>
  <c r="O281"/>
  <c r="D282"/>
  <c r="H282"/>
  <c r="L282"/>
  <c r="P282"/>
  <c r="E283"/>
  <c r="I283"/>
  <c r="M283"/>
  <c r="F284"/>
  <c r="J284"/>
  <c r="N284"/>
  <c r="C285"/>
  <c r="B285" s="1"/>
  <c r="G285"/>
  <c r="O285"/>
  <c r="D286"/>
  <c r="H286"/>
  <c r="L286"/>
  <c r="P286"/>
  <c r="E287"/>
  <c r="I287"/>
  <c r="M287"/>
  <c r="F288"/>
  <c r="J288"/>
  <c r="N288"/>
  <c r="C289"/>
  <c r="B289" s="1"/>
  <c r="G289"/>
  <c r="O289"/>
  <c r="D290"/>
  <c r="H290"/>
  <c r="L290"/>
  <c r="P290"/>
  <c r="E291"/>
  <c r="I291"/>
  <c r="M291"/>
  <c r="F292"/>
  <c r="J292"/>
  <c r="N292"/>
  <c r="C293"/>
  <c r="B293" s="1"/>
  <c r="G293"/>
  <c r="O293"/>
  <c r="D294"/>
  <c r="H294"/>
  <c r="L294"/>
  <c r="P294"/>
  <c r="E295"/>
  <c r="I295"/>
  <c r="M295"/>
  <c r="F296"/>
  <c r="J296"/>
  <c r="N296"/>
  <c r="C297"/>
  <c r="B297" s="1"/>
  <c r="G297"/>
  <c r="O297"/>
  <c r="D298"/>
  <c r="H298"/>
  <c r="L298"/>
  <c r="P298"/>
  <c r="E299"/>
  <c r="I299"/>
  <c r="M299"/>
  <c r="F300"/>
  <c r="J300"/>
  <c r="N300"/>
  <c r="C301"/>
  <c r="B301" s="1"/>
  <c r="G301"/>
  <c r="O301"/>
  <c r="D302"/>
  <c r="H302"/>
  <c r="L302"/>
  <c r="P302"/>
  <c r="E303"/>
  <c r="I303"/>
  <c r="M303"/>
  <c r="F304"/>
  <c r="J304"/>
  <c r="N304"/>
  <c r="C305"/>
  <c r="B305" s="1"/>
  <c r="G305"/>
  <c r="O305"/>
  <c r="D306"/>
  <c r="H306"/>
  <c r="L306"/>
  <c r="P306"/>
  <c r="E307"/>
  <c r="I307"/>
  <c r="M307"/>
  <c r="F308"/>
  <c r="J308"/>
  <c r="N308"/>
  <c r="C309"/>
  <c r="B309" s="1"/>
  <c r="G309"/>
  <c r="O309"/>
  <c r="D310"/>
  <c r="H310"/>
  <c r="L310"/>
  <c r="P310"/>
  <c r="E311"/>
  <c r="I311"/>
  <c r="M311"/>
  <c r="F312"/>
  <c r="J312"/>
  <c r="N312"/>
  <c r="C313"/>
  <c r="B313" s="1"/>
  <c r="G313"/>
  <c r="O313"/>
  <c r="D314"/>
  <c r="H314"/>
  <c r="L314"/>
  <c r="P314"/>
  <c r="E315"/>
  <c r="I315"/>
  <c r="M315"/>
  <c r="F316"/>
  <c r="J316"/>
  <c r="N316"/>
  <c r="C317"/>
  <c r="B317" s="1"/>
  <c r="G317"/>
  <c r="O317"/>
  <c r="D318"/>
  <c r="H318"/>
  <c r="L318"/>
  <c r="P318"/>
  <c r="E319"/>
  <c r="I319"/>
  <c r="M319"/>
  <c r="F320"/>
  <c r="J320"/>
  <c r="N320"/>
  <c r="C321"/>
  <c r="B321" s="1"/>
  <c r="G321"/>
  <c r="O321"/>
  <c r="D322"/>
  <c r="H322"/>
  <c r="L322"/>
  <c r="P322"/>
  <c r="E323"/>
  <c r="I323"/>
  <c r="M323"/>
  <c r="F324"/>
  <c r="J324"/>
  <c r="N324"/>
  <c r="C325"/>
  <c r="B325" s="1"/>
  <c r="G325"/>
  <c r="O325"/>
  <c r="D326"/>
  <c r="H326"/>
  <c r="L326"/>
  <c r="P326"/>
  <c r="E327"/>
  <c r="I327"/>
  <c r="M327"/>
  <c r="F328"/>
  <c r="J328"/>
  <c r="N328"/>
  <c r="C329"/>
  <c r="B329" s="1"/>
  <c r="G329"/>
  <c r="O329"/>
  <c r="D330"/>
  <c r="H330"/>
  <c r="L330"/>
  <c r="P330"/>
  <c r="E331"/>
  <c r="I331"/>
  <c r="M331"/>
  <c r="F332"/>
  <c r="J332"/>
  <c r="N332"/>
  <c r="C333"/>
  <c r="B333" s="1"/>
  <c r="G333"/>
  <c r="O333"/>
  <c r="D334"/>
  <c r="H334"/>
  <c r="L334"/>
  <c r="P334"/>
  <c r="E335"/>
  <c r="I335"/>
  <c r="M335"/>
  <c r="F336"/>
  <c r="J336"/>
  <c r="N336"/>
  <c r="C337"/>
  <c r="B337" s="1"/>
  <c r="G337"/>
  <c r="O337"/>
  <c r="D338"/>
  <c r="H338"/>
  <c r="L338"/>
  <c r="P338"/>
  <c r="E339"/>
  <c r="I339"/>
  <c r="M339"/>
  <c r="F340"/>
  <c r="J340"/>
  <c r="N340"/>
  <c r="C341"/>
  <c r="B341" s="1"/>
  <c r="G341"/>
  <c r="O341"/>
  <c r="D342"/>
  <c r="H342"/>
  <c r="L342"/>
  <c r="P342"/>
  <c r="E343"/>
  <c r="I343"/>
  <c r="M343"/>
  <c r="F344"/>
  <c r="J344"/>
  <c r="N344"/>
  <c r="C345"/>
  <c r="B345" s="1"/>
  <c r="G345"/>
  <c r="O345"/>
  <c r="D346"/>
  <c r="H346"/>
  <c r="L346"/>
  <c r="P346"/>
  <c r="E347"/>
  <c r="I347"/>
  <c r="M347"/>
  <c r="F348"/>
  <c r="J348"/>
  <c r="N348"/>
  <c r="C349"/>
  <c r="B349" s="1"/>
  <c r="G349"/>
  <c r="O349"/>
  <c r="D350"/>
  <c r="H350"/>
  <c r="L350"/>
  <c r="P350"/>
  <c r="E351"/>
  <c r="I351"/>
  <c r="M351"/>
  <c r="F352"/>
  <c r="J352"/>
  <c r="N352"/>
  <c r="C353"/>
  <c r="B353" s="1"/>
  <c r="G353"/>
  <c r="O353"/>
  <c r="D354"/>
  <c r="H354"/>
  <c r="L354"/>
  <c r="P354"/>
  <c r="E355"/>
  <c r="I355"/>
  <c r="M355"/>
  <c r="F356"/>
  <c r="J356"/>
  <c r="N356"/>
  <c r="C357"/>
  <c r="B357" s="1"/>
  <c r="G357"/>
  <c r="O357"/>
  <c r="D358"/>
  <c r="H358"/>
  <c r="L358"/>
  <c r="P358"/>
  <c r="P216"/>
  <c r="E217"/>
  <c r="I217"/>
  <c r="M217"/>
  <c r="F218"/>
  <c r="J218"/>
  <c r="N218"/>
  <c r="C219"/>
  <c r="B219" s="1"/>
  <c r="G219"/>
  <c r="O219"/>
  <c r="D220"/>
  <c r="H220"/>
  <c r="L220"/>
  <c r="P220"/>
  <c r="E221"/>
  <c r="I221"/>
  <c r="M221"/>
  <c r="F222"/>
  <c r="J222"/>
  <c r="N222"/>
  <c r="C223"/>
  <c r="B223" s="1"/>
  <c r="G223"/>
  <c r="O223"/>
  <c r="D224"/>
  <c r="H224"/>
  <c r="L224"/>
  <c r="P224"/>
  <c r="E225"/>
  <c r="I225"/>
  <c r="M225"/>
  <c r="F226"/>
  <c r="J226"/>
  <c r="N226"/>
  <c r="C227"/>
  <c r="B227" s="1"/>
  <c r="G227"/>
  <c r="O227"/>
  <c r="D228"/>
  <c r="H228"/>
  <c r="L228"/>
  <c r="P228"/>
  <c r="E229"/>
  <c r="I229"/>
  <c r="M229"/>
  <c r="F230"/>
  <c r="J230"/>
  <c r="N230"/>
  <c r="C231"/>
  <c r="B231" s="1"/>
  <c r="G231"/>
  <c r="O231"/>
  <c r="D232"/>
  <c r="H232"/>
  <c r="L232"/>
  <c r="P232"/>
  <c r="E233"/>
  <c r="I233"/>
  <c r="M233"/>
  <c r="F234"/>
  <c r="J234"/>
  <c r="N234"/>
  <c r="C235"/>
  <c r="B235" s="1"/>
  <c r="G235"/>
  <c r="O235"/>
  <c r="D236"/>
  <c r="H236"/>
  <c r="L236"/>
  <c r="P236"/>
  <c r="E237"/>
  <c r="I237"/>
  <c r="M237"/>
  <c r="F238"/>
  <c r="J238"/>
  <c r="N238"/>
  <c r="C239"/>
  <c r="B239" s="1"/>
  <c r="G239"/>
  <c r="O239"/>
  <c r="D240"/>
  <c r="H240"/>
  <c r="L240"/>
  <c r="P240"/>
  <c r="E241"/>
  <c r="I241"/>
  <c r="M241"/>
  <c r="F242"/>
  <c r="J242"/>
  <c r="N242"/>
  <c r="C243"/>
  <c r="B243" s="1"/>
  <c r="G243"/>
  <c r="O243"/>
  <c r="D244"/>
  <c r="H244"/>
  <c r="L244"/>
  <c r="P244"/>
  <c r="E245"/>
  <c r="I245"/>
  <c r="M245"/>
  <c r="F246"/>
  <c r="J246"/>
  <c r="N246"/>
  <c r="C247"/>
  <c r="B247" s="1"/>
  <c r="G247"/>
  <c r="O247"/>
  <c r="D248"/>
  <c r="H248"/>
  <c r="L248"/>
  <c r="P248"/>
  <c r="E249"/>
  <c r="I249"/>
  <c r="M249"/>
  <c r="F250"/>
  <c r="J250"/>
  <c r="N250"/>
  <c r="C251"/>
  <c r="B251" s="1"/>
  <c r="G251"/>
  <c r="O251"/>
  <c r="D252"/>
  <c r="H252"/>
  <c r="L252"/>
  <c r="P252"/>
  <c r="E253"/>
  <c r="I253"/>
  <c r="M253"/>
  <c r="F254"/>
  <c r="J254"/>
  <c r="N254"/>
  <c r="C255"/>
  <c r="B255" s="1"/>
  <c r="G255"/>
  <c r="O255"/>
  <c r="D256"/>
  <c r="H256"/>
  <c r="L256"/>
  <c r="P256"/>
  <c r="E257"/>
  <c r="I257"/>
  <c r="M257"/>
  <c r="F258"/>
  <c r="J258"/>
  <c r="N258"/>
  <c r="C259"/>
  <c r="B259" s="1"/>
  <c r="G259"/>
  <c r="O259"/>
  <c r="D260"/>
  <c r="H260"/>
  <c r="L260"/>
  <c r="P260"/>
  <c r="E261"/>
  <c r="I261"/>
  <c r="M261"/>
  <c r="F262"/>
  <c r="J262"/>
  <c r="N262"/>
  <c r="C263"/>
  <c r="B263" s="1"/>
  <c r="G263"/>
  <c r="O263"/>
  <c r="D264"/>
  <c r="H264"/>
  <c r="L264"/>
  <c r="P264"/>
  <c r="E265"/>
  <c r="I265"/>
  <c r="M265"/>
  <c r="F266"/>
  <c r="J266"/>
  <c r="N266"/>
  <c r="C267"/>
  <c r="B267" s="1"/>
  <c r="G267"/>
  <c r="O267"/>
  <c r="C268"/>
  <c r="B268" s="1"/>
  <c r="G268"/>
  <c r="O268"/>
  <c r="C269"/>
  <c r="B269" s="1"/>
  <c r="G269"/>
  <c r="O269"/>
  <c r="C270"/>
  <c r="B270" s="1"/>
  <c r="G270"/>
  <c r="O270"/>
  <c r="D271"/>
  <c r="H271"/>
  <c r="L271"/>
  <c r="P271"/>
  <c r="E272"/>
  <c r="I272"/>
  <c r="M272"/>
  <c r="F273"/>
  <c r="J273"/>
  <c r="N273"/>
  <c r="C274"/>
  <c r="B274" s="1"/>
  <c r="G274"/>
  <c r="O274"/>
  <c r="D275"/>
  <c r="H275"/>
  <c r="L275"/>
  <c r="P275"/>
  <c r="E276"/>
  <c r="I276"/>
  <c r="M276"/>
  <c r="F277"/>
  <c r="J277"/>
  <c r="N277"/>
  <c r="C278"/>
  <c r="B278" s="1"/>
  <c r="G278"/>
  <c r="O278"/>
  <c r="D279"/>
  <c r="H279"/>
  <c r="L279"/>
  <c r="P279"/>
  <c r="E280"/>
  <c r="I280"/>
  <c r="M280"/>
  <c r="F281"/>
  <c r="J281"/>
  <c r="N281"/>
  <c r="C282"/>
  <c r="B282" s="1"/>
  <c r="G282"/>
  <c r="O282"/>
  <c r="D283"/>
  <c r="H283"/>
  <c r="L283"/>
  <c r="P283"/>
  <c r="E284"/>
  <c r="I284"/>
  <c r="M284"/>
  <c r="F285"/>
  <c r="J285"/>
  <c r="N285"/>
  <c r="C286"/>
  <c r="B286" s="1"/>
  <c r="G286"/>
  <c r="O286"/>
  <c r="D287"/>
  <c r="H287"/>
  <c r="L287"/>
  <c r="P287"/>
  <c r="E288"/>
  <c r="I288"/>
  <c r="M288"/>
  <c r="F289"/>
  <c r="J289"/>
  <c r="N289"/>
  <c r="C290"/>
  <c r="B290" s="1"/>
  <c r="G290"/>
  <c r="O290"/>
  <c r="D291"/>
  <c r="H291"/>
  <c r="L291"/>
  <c r="P291"/>
  <c r="E292"/>
  <c r="I292"/>
  <c r="M292"/>
  <c r="F293"/>
  <c r="J293"/>
  <c r="N293"/>
  <c r="C294"/>
  <c r="B294" s="1"/>
  <c r="G294"/>
  <c r="O294"/>
  <c r="D295"/>
  <c r="H295"/>
  <c r="L295"/>
  <c r="P295"/>
  <c r="E296"/>
  <c r="I296"/>
  <c r="M296"/>
  <c r="F297"/>
  <c r="J297"/>
  <c r="N297"/>
  <c r="C298"/>
  <c r="B298" s="1"/>
  <c r="G298"/>
  <c r="O298"/>
  <c r="D299"/>
  <c r="H299"/>
  <c r="L299"/>
  <c r="P299"/>
  <c r="E300"/>
  <c r="I300"/>
  <c r="M300"/>
  <c r="F301"/>
  <c r="J301"/>
  <c r="N301"/>
  <c r="C302"/>
  <c r="B302" s="1"/>
  <c r="G302"/>
  <c r="O302"/>
  <c r="D303"/>
  <c r="H303"/>
  <c r="L303"/>
  <c r="P303"/>
  <c r="E304"/>
  <c r="I304"/>
  <c r="M304"/>
  <c r="F305"/>
  <c r="J305"/>
  <c r="N305"/>
  <c r="C306"/>
  <c r="B306" s="1"/>
  <c r="G306"/>
  <c r="O306"/>
  <c r="D307"/>
  <c r="H307"/>
  <c r="L307"/>
  <c r="P307"/>
  <c r="E308"/>
  <c r="I308"/>
  <c r="M308"/>
  <c r="F309"/>
  <c r="J309"/>
  <c r="N309"/>
  <c r="C310"/>
  <c r="B310" s="1"/>
  <c r="G310"/>
  <c r="O310"/>
  <c r="D311"/>
  <c r="H311"/>
  <c r="L311"/>
  <c r="P311"/>
  <c r="E312"/>
  <c r="I312"/>
  <c r="M312"/>
  <c r="F313"/>
  <c r="J313"/>
  <c r="N313"/>
  <c r="C314"/>
  <c r="B314" s="1"/>
  <c r="G314"/>
  <c r="O314"/>
  <c r="D315"/>
  <c r="H315"/>
  <c r="L315"/>
  <c r="P315"/>
  <c r="E316"/>
  <c r="I316"/>
  <c r="M316"/>
  <c r="F317"/>
  <c r="J317"/>
  <c r="N317"/>
  <c r="C318"/>
  <c r="B318" s="1"/>
  <c r="G318"/>
  <c r="O318"/>
  <c r="D319"/>
  <c r="H319"/>
  <c r="L319"/>
  <c r="P319"/>
  <c r="E320"/>
  <c r="I320"/>
  <c r="M320"/>
  <c r="F321"/>
  <c r="J321"/>
  <c r="N321"/>
  <c r="C322"/>
  <c r="B322" s="1"/>
  <c r="G322"/>
  <c r="O322"/>
  <c r="D323"/>
  <c r="H323"/>
  <c r="L323"/>
  <c r="P323"/>
  <c r="E324"/>
  <c r="I324"/>
  <c r="M324"/>
  <c r="F325"/>
  <c r="J325"/>
  <c r="N325"/>
  <c r="C326"/>
  <c r="B326" s="1"/>
  <c r="G326"/>
  <c r="O326"/>
  <c r="D327"/>
  <c r="H327"/>
  <c r="L327"/>
  <c r="P327"/>
  <c r="E328"/>
  <c r="I328"/>
  <c r="M328"/>
  <c r="F329"/>
  <c r="J329"/>
  <c r="N329"/>
  <c r="C330"/>
  <c r="B330" s="1"/>
  <c r="G330"/>
  <c r="O330"/>
  <c r="D331"/>
  <c r="H331"/>
  <c r="L331"/>
  <c r="P331"/>
  <c r="E332"/>
  <c r="I332"/>
  <c r="M332"/>
  <c r="F333"/>
  <c r="J333"/>
  <c r="N333"/>
  <c r="C334"/>
  <c r="B334" s="1"/>
  <c r="G334"/>
  <c r="O334"/>
  <c r="D335"/>
  <c r="H335"/>
  <c r="L335"/>
  <c r="P335"/>
  <c r="E336"/>
  <c r="I336"/>
  <c r="M336"/>
  <c r="F337"/>
  <c r="J337"/>
  <c r="N337"/>
  <c r="C338"/>
  <c r="B338" s="1"/>
  <c r="G338"/>
  <c r="O338"/>
  <c r="D339"/>
  <c r="H339"/>
  <c r="L339"/>
  <c r="P339"/>
  <c r="E340"/>
  <c r="I340"/>
  <c r="M340"/>
  <c r="F341"/>
  <c r="J341"/>
  <c r="N341"/>
  <c r="C342"/>
  <c r="B342" s="1"/>
  <c r="G342"/>
  <c r="O342"/>
  <c r="D343"/>
  <c r="H343"/>
  <c r="L343"/>
  <c r="P343"/>
  <c r="E344"/>
  <c r="I344"/>
  <c r="M344"/>
  <c r="F345"/>
  <c r="J345"/>
  <c r="N345"/>
  <c r="C346"/>
  <c r="B346" s="1"/>
  <c r="G346"/>
  <c r="O346"/>
  <c r="D347"/>
  <c r="H347"/>
  <c r="L347"/>
  <c r="P347"/>
  <c r="E348"/>
  <c r="I348"/>
  <c r="M348"/>
  <c r="F349"/>
  <c r="J349"/>
  <c r="N349"/>
  <c r="C350"/>
  <c r="B350" s="1"/>
  <c r="G350"/>
  <c r="O350"/>
  <c r="D351"/>
  <c r="H351"/>
  <c r="L351"/>
  <c r="P351"/>
  <c r="E352"/>
  <c r="I352"/>
  <c r="M352"/>
  <c r="F353"/>
  <c r="J353"/>
  <c r="N353"/>
  <c r="C354"/>
  <c r="B354" s="1"/>
  <c r="G354"/>
  <c r="O354"/>
  <c r="D355"/>
  <c r="H355"/>
  <c r="L355"/>
  <c r="P355"/>
  <c r="E356"/>
  <c r="I356"/>
  <c r="M356"/>
  <c r="F357"/>
  <c r="J357"/>
  <c r="N357"/>
  <c r="C358"/>
  <c r="B358" s="1"/>
  <c r="G358"/>
  <c r="O358"/>
  <c r="O216"/>
  <c r="D217"/>
  <c r="H217"/>
  <c r="L217"/>
  <c r="P217"/>
  <c r="E218"/>
  <c r="I218"/>
  <c r="M218"/>
  <c r="F219"/>
  <c r="J219"/>
  <c r="N219"/>
  <c r="C220"/>
  <c r="B220" s="1"/>
  <c r="G220"/>
  <c r="O220"/>
  <c r="D221"/>
  <c r="H221"/>
  <c r="L221"/>
  <c r="P221"/>
  <c r="E222"/>
  <c r="I222"/>
  <c r="M222"/>
  <c r="F223"/>
  <c r="J223"/>
  <c r="N223"/>
  <c r="C224"/>
  <c r="B224" s="1"/>
  <c r="G224"/>
  <c r="O224"/>
  <c r="D225"/>
  <c r="H225"/>
  <c r="L225"/>
  <c r="P225"/>
  <c r="E226"/>
  <c r="I226"/>
  <c r="M226"/>
  <c r="F227"/>
  <c r="J227"/>
  <c r="N227"/>
  <c r="C228"/>
  <c r="B228" s="1"/>
  <c r="G228"/>
  <c r="O228"/>
  <c r="D229"/>
  <c r="H229"/>
  <c r="L229"/>
  <c r="P229"/>
  <c r="E230"/>
  <c r="I230"/>
  <c r="M230"/>
  <c r="F231"/>
  <c r="J231"/>
  <c r="N231"/>
  <c r="C232"/>
  <c r="B232" s="1"/>
  <c r="G232"/>
  <c r="O232"/>
  <c r="D233"/>
  <c r="H233"/>
  <c r="L233"/>
  <c r="P233"/>
  <c r="E234"/>
  <c r="I234"/>
  <c r="M234"/>
  <c r="F235"/>
  <c r="J235"/>
  <c r="N235"/>
  <c r="C236"/>
  <c r="B236" s="1"/>
  <c r="G236"/>
  <c r="O236"/>
  <c r="D237"/>
  <c r="H237"/>
  <c r="L237"/>
  <c r="P237"/>
  <c r="E238"/>
  <c r="I238"/>
  <c r="M238"/>
  <c r="F239"/>
  <c r="J239"/>
  <c r="N239"/>
  <c r="C240"/>
  <c r="B240" s="1"/>
  <c r="G240"/>
  <c r="O240"/>
  <c r="D241"/>
  <c r="H241"/>
  <c r="L241"/>
  <c r="P241"/>
  <c r="E242"/>
  <c r="I242"/>
  <c r="M242"/>
  <c r="F243"/>
  <c r="J243"/>
  <c r="N243"/>
  <c r="C244"/>
  <c r="B244" s="1"/>
  <c r="G244"/>
  <c r="O244"/>
  <c r="D245"/>
  <c r="H245"/>
  <c r="L245"/>
  <c r="P245"/>
  <c r="E246"/>
  <c r="I246"/>
  <c r="M246"/>
  <c r="F247"/>
  <c r="J247"/>
  <c r="N247"/>
  <c r="C248"/>
  <c r="B248" s="1"/>
  <c r="G248"/>
  <c r="O248"/>
  <c r="D249"/>
  <c r="H249"/>
  <c r="L249"/>
  <c r="P249"/>
  <c r="E250"/>
  <c r="I250"/>
  <c r="M250"/>
  <c r="F251"/>
  <c r="J251"/>
  <c r="N251"/>
  <c r="C252"/>
  <c r="B252" s="1"/>
  <c r="G252"/>
  <c r="O252"/>
  <c r="D253"/>
  <c r="H253"/>
  <c r="L253"/>
  <c r="P253"/>
  <c r="E254"/>
  <c r="I254"/>
  <c r="M254"/>
  <c r="F255"/>
  <c r="J255"/>
  <c r="N255"/>
  <c r="C256"/>
  <c r="B256" s="1"/>
  <c r="G256"/>
  <c r="O256"/>
  <c r="D257"/>
  <c r="H257"/>
  <c r="L257"/>
  <c r="P257"/>
  <c r="E258"/>
  <c r="I258"/>
  <c r="M258"/>
  <c r="F259"/>
  <c r="J259"/>
  <c r="N259"/>
  <c r="C260"/>
  <c r="B260" s="1"/>
  <c r="G260"/>
  <c r="O260"/>
  <c r="D261"/>
  <c r="H261"/>
  <c r="L261"/>
  <c r="P261"/>
  <c r="E262"/>
  <c r="I262"/>
  <c r="M262"/>
  <c r="F263"/>
  <c r="J263"/>
  <c r="N263"/>
  <c r="C264"/>
  <c r="B264" s="1"/>
  <c r="G264"/>
  <c r="O264"/>
  <c r="D265"/>
  <c r="H265"/>
  <c r="L265"/>
  <c r="P265"/>
  <c r="E266"/>
  <c r="I266"/>
  <c r="M266"/>
  <c r="F267"/>
  <c r="J267"/>
  <c r="N267"/>
  <c r="F268"/>
  <c r="J268"/>
  <c r="N268"/>
  <c r="F269"/>
  <c r="J269"/>
  <c r="N269"/>
  <c r="F270"/>
  <c r="J270"/>
  <c r="N270"/>
  <c r="C271"/>
  <c r="B271" s="1"/>
  <c r="G271"/>
  <c r="O271"/>
  <c r="D272"/>
  <c r="H272"/>
  <c r="L272"/>
  <c r="P272"/>
  <c r="E273"/>
  <c r="I273"/>
  <c r="M273"/>
  <c r="F274"/>
  <c r="J274"/>
  <c r="N274"/>
  <c r="C275"/>
  <c r="B275" s="1"/>
  <c r="G275"/>
  <c r="O275"/>
  <c r="D276"/>
  <c r="H276"/>
  <c r="L276"/>
  <c r="P276"/>
  <c r="E277"/>
  <c r="I277"/>
  <c r="M277"/>
  <c r="F278"/>
  <c r="J278"/>
  <c r="N278"/>
  <c r="C279"/>
  <c r="B279" s="1"/>
  <c r="G279"/>
  <c r="O279"/>
  <c r="D280"/>
  <c r="H280"/>
  <c r="L280"/>
  <c r="P280"/>
  <c r="E281"/>
  <c r="I281"/>
  <c r="M281"/>
  <c r="F282"/>
  <c r="J282"/>
  <c r="N282"/>
  <c r="C283"/>
  <c r="B283" s="1"/>
  <c r="G283"/>
  <c r="O283"/>
  <c r="D284"/>
  <c r="H284"/>
  <c r="L284"/>
  <c r="P284"/>
  <c r="E285"/>
  <c r="I285"/>
  <c r="M285"/>
  <c r="F286"/>
  <c r="J286"/>
  <c r="N286"/>
  <c r="C287"/>
  <c r="B287" s="1"/>
  <c r="G287"/>
  <c r="O287"/>
  <c r="D288"/>
  <c r="H288"/>
  <c r="L288"/>
  <c r="P288"/>
  <c r="E289"/>
  <c r="I289"/>
  <c r="M289"/>
  <c r="F290"/>
  <c r="J290"/>
  <c r="N290"/>
  <c r="C291"/>
  <c r="B291" s="1"/>
  <c r="G291"/>
  <c r="O291"/>
  <c r="D292"/>
  <c r="H292"/>
  <c r="L292"/>
  <c r="P292"/>
  <c r="E293"/>
  <c r="I293"/>
  <c r="M293"/>
  <c r="F294"/>
  <c r="J294"/>
  <c r="N294"/>
  <c r="C295"/>
  <c r="B295" s="1"/>
  <c r="G295"/>
  <c r="O295"/>
  <c r="D296"/>
  <c r="H296"/>
  <c r="L296"/>
  <c r="P296"/>
  <c r="E297"/>
  <c r="I297"/>
  <c r="M297"/>
  <c r="F298"/>
  <c r="J298"/>
  <c r="N298"/>
  <c r="C299"/>
  <c r="B299" s="1"/>
  <c r="G299"/>
  <c r="O299"/>
  <c r="D300"/>
  <c r="H300"/>
  <c r="L300"/>
  <c r="P300"/>
  <c r="E301"/>
  <c r="I301"/>
  <c r="M301"/>
  <c r="F302"/>
  <c r="J302"/>
  <c r="N302"/>
  <c r="C303"/>
  <c r="B303" s="1"/>
  <c r="G303"/>
  <c r="O303"/>
  <c r="D304"/>
  <c r="H304"/>
  <c r="L304"/>
  <c r="P304"/>
  <c r="E305"/>
  <c r="I305"/>
  <c r="M305"/>
  <c r="F306"/>
  <c r="J306"/>
  <c r="N306"/>
  <c r="C307"/>
  <c r="B307" s="1"/>
  <c r="G307"/>
  <c r="O307"/>
  <c r="D308"/>
  <c r="H308"/>
  <c r="L308"/>
  <c r="P308"/>
  <c r="E309"/>
  <c r="I309"/>
  <c r="M309"/>
  <c r="F310"/>
  <c r="J310"/>
  <c r="N310"/>
  <c r="C311"/>
  <c r="B311" s="1"/>
  <c r="G311"/>
  <c r="O311"/>
  <c r="D312"/>
  <c r="H312"/>
  <c r="L312"/>
  <c r="P312"/>
  <c r="E313"/>
  <c r="I313"/>
  <c r="M313"/>
  <c r="F314"/>
  <c r="J314"/>
  <c r="N314"/>
  <c r="C315"/>
  <c r="B315" s="1"/>
  <c r="G315"/>
  <c r="O315"/>
  <c r="D316"/>
  <c r="H316"/>
  <c r="L316"/>
  <c r="P316"/>
  <c r="E317"/>
  <c r="I317"/>
  <c r="M317"/>
  <c r="F318"/>
  <c r="J318"/>
  <c r="N318"/>
  <c r="C319"/>
  <c r="B319" s="1"/>
  <c r="G319"/>
  <c r="O319"/>
  <c r="D320"/>
  <c r="H320"/>
  <c r="L320"/>
  <c r="P320"/>
  <c r="E321"/>
  <c r="I321"/>
  <c r="M321"/>
  <c r="F322"/>
  <c r="J322"/>
  <c r="N322"/>
  <c r="C323"/>
  <c r="B323" s="1"/>
  <c r="G323"/>
  <c r="O323"/>
  <c r="D324"/>
  <c r="H324"/>
  <c r="L324"/>
  <c r="P324"/>
  <c r="E325"/>
  <c r="I325"/>
  <c r="M325"/>
  <c r="F326"/>
  <c r="J326"/>
  <c r="N326"/>
  <c r="C327"/>
  <c r="B327" s="1"/>
  <c r="G327"/>
  <c r="O327"/>
  <c r="D328"/>
  <c r="H328"/>
  <c r="L328"/>
  <c r="P328"/>
  <c r="E329"/>
  <c r="I329"/>
  <c r="M329"/>
  <c r="F330"/>
  <c r="J330"/>
  <c r="N330"/>
  <c r="C331"/>
  <c r="B331" s="1"/>
  <c r="G331"/>
  <c r="O331"/>
  <c r="D332"/>
  <c r="H332"/>
  <c r="L332"/>
  <c r="P332"/>
  <c r="E333"/>
  <c r="I333"/>
  <c r="M333"/>
  <c r="F334"/>
  <c r="J334"/>
  <c r="N334"/>
  <c r="C335"/>
  <c r="B335" s="1"/>
  <c r="G335"/>
  <c r="O335"/>
  <c r="D336"/>
  <c r="H336"/>
  <c r="L336"/>
  <c r="P336"/>
  <c r="E337"/>
  <c r="I337"/>
  <c r="M337"/>
  <c r="F338"/>
  <c r="J338"/>
  <c r="N338"/>
  <c r="C339"/>
  <c r="B339" s="1"/>
  <c r="G339"/>
  <c r="O339"/>
  <c r="D340"/>
  <c r="H340"/>
  <c r="L340"/>
  <c r="P340"/>
  <c r="E341"/>
  <c r="I341"/>
  <c r="M341"/>
  <c r="F342"/>
  <c r="J342"/>
  <c r="N342"/>
  <c r="C343"/>
  <c r="B343" s="1"/>
  <c r="G343"/>
  <c r="O343"/>
  <c r="D344"/>
  <c r="H344"/>
  <c r="L344"/>
  <c r="P344"/>
  <c r="E345"/>
  <c r="I345"/>
  <c r="M345"/>
  <c r="F346"/>
  <c r="J346"/>
  <c r="N346"/>
  <c r="C347"/>
  <c r="B347" s="1"/>
  <c r="G347"/>
  <c r="O347"/>
  <c r="D348"/>
  <c r="H348"/>
  <c r="L348"/>
  <c r="P348"/>
  <c r="E349"/>
  <c r="I349"/>
  <c r="M349"/>
  <c r="F350"/>
  <c r="J350"/>
  <c r="N350"/>
  <c r="C351"/>
  <c r="B351" s="1"/>
  <c r="G351"/>
  <c r="O351"/>
  <c r="D352"/>
  <c r="H352"/>
  <c r="L352"/>
  <c r="P352"/>
  <c r="E353"/>
  <c r="I353"/>
  <c r="M353"/>
  <c r="F354"/>
  <c r="J354"/>
  <c r="N354"/>
  <c r="C355"/>
  <c r="B355" s="1"/>
  <c r="G355"/>
  <c r="O355"/>
  <c r="D356"/>
  <c r="H356"/>
  <c r="L356"/>
  <c r="P356"/>
  <c r="E357"/>
  <c r="I357"/>
  <c r="M357"/>
  <c r="F358"/>
  <c r="J358"/>
  <c r="N358"/>
  <c r="F9"/>
  <c r="J9"/>
  <c r="N9"/>
  <c r="C10"/>
  <c r="G10"/>
  <c r="O10"/>
  <c r="D11"/>
  <c r="H11"/>
  <c r="L11"/>
  <c r="P11"/>
  <c r="P8"/>
  <c r="L8"/>
  <c r="H8"/>
  <c r="D8"/>
  <c r="E9"/>
  <c r="I9"/>
  <c r="M9"/>
  <c r="F10"/>
  <c r="J10"/>
  <c r="N10"/>
  <c r="C11"/>
  <c r="G11"/>
  <c r="O11"/>
  <c r="M8"/>
  <c r="I8"/>
  <c r="E8"/>
  <c r="D9"/>
  <c r="H9"/>
  <c r="L9"/>
  <c r="P9"/>
  <c r="E10"/>
  <c r="I10"/>
  <c r="M10"/>
  <c r="F11"/>
  <c r="J11"/>
  <c r="N11"/>
  <c r="BT17" i="26"/>
  <c r="N8" i="24"/>
  <c r="J8"/>
  <c r="F8"/>
  <c r="C9"/>
  <c r="G9"/>
  <c r="O9"/>
  <c r="D10"/>
  <c r="H10"/>
  <c r="L10"/>
  <c r="P10"/>
  <c r="E11"/>
  <c r="I11"/>
  <c r="M11"/>
  <c r="BT18" i="26"/>
  <c r="O8" i="24"/>
  <c r="G8"/>
  <c r="C8"/>
  <c r="B8" s="1"/>
  <c r="A8" i="7"/>
  <c r="R8" i="9"/>
  <c r="D8"/>
  <c r="Q8"/>
  <c r="G6"/>
  <c r="D11"/>
  <c r="Q11"/>
  <c r="R10"/>
  <c r="M9"/>
  <c r="G11"/>
  <c r="R11"/>
  <c r="P7"/>
  <c r="J9"/>
  <c r="J6"/>
  <c r="D6"/>
  <c r="B12"/>
  <c r="D9"/>
  <c r="Q9"/>
  <c r="M7"/>
  <c r="G9"/>
  <c r="P10"/>
  <c r="R9"/>
  <c r="J7"/>
  <c r="M10"/>
  <c r="R6"/>
  <c r="M6"/>
  <c r="D7"/>
  <c r="Q7"/>
  <c r="G7"/>
  <c r="P8"/>
  <c r="J10"/>
  <c r="R7"/>
  <c r="M8"/>
  <c r="G10"/>
  <c r="P11"/>
  <c r="P6"/>
  <c r="D10"/>
  <c r="Q10"/>
  <c r="J8"/>
  <c r="M11"/>
  <c r="G8"/>
  <c r="P9"/>
  <c r="J11"/>
  <c r="B9" i="24" l="1"/>
  <c r="R12" i="9"/>
  <c r="G12"/>
  <c r="M12"/>
  <c r="J12"/>
  <c r="D12"/>
  <c r="P12"/>
  <c r="Q12"/>
  <c r="A9" i="7"/>
  <c r="S9" i="9"/>
  <c r="S10"/>
  <c r="S6"/>
  <c r="S7"/>
  <c r="S8"/>
  <c r="S11"/>
  <c r="BU7" i="14"/>
  <c r="BX7" s="1"/>
  <c r="BV7"/>
  <c r="BY7" s="1"/>
  <c r="BW7"/>
  <c r="BZ7" s="1"/>
  <c r="BU8"/>
  <c r="BX8" s="1"/>
  <c r="BV8"/>
  <c r="BY8" s="1"/>
  <c r="BW8"/>
  <c r="BZ8" s="1"/>
  <c r="BU9"/>
  <c r="BX9" s="1"/>
  <c r="BV9"/>
  <c r="BY9" s="1"/>
  <c r="BW9"/>
  <c r="BZ9" s="1"/>
  <c r="BU10"/>
  <c r="BX10" s="1"/>
  <c r="BV10"/>
  <c r="BY10" s="1"/>
  <c r="BW10"/>
  <c r="BZ10" s="1"/>
  <c r="BU11"/>
  <c r="BX11" s="1"/>
  <c r="BV11"/>
  <c r="BY11" s="1"/>
  <c r="BW11"/>
  <c r="BZ11" s="1"/>
  <c r="BU12"/>
  <c r="BX12" s="1"/>
  <c r="BV12"/>
  <c r="BY12" s="1"/>
  <c r="BW12"/>
  <c r="BZ12" s="1"/>
  <c r="BU13"/>
  <c r="BX13" s="1"/>
  <c r="BV13"/>
  <c r="BY13" s="1"/>
  <c r="BW13"/>
  <c r="BZ13" s="1"/>
  <c r="BU14"/>
  <c r="BX14" s="1"/>
  <c r="BV14"/>
  <c r="BY14" s="1"/>
  <c r="BW14"/>
  <c r="BZ14" s="1"/>
  <c r="BU15"/>
  <c r="BX15" s="1"/>
  <c r="BV15"/>
  <c r="BY15" s="1"/>
  <c r="BW15"/>
  <c r="BZ15" s="1"/>
  <c r="BU16"/>
  <c r="BX16" s="1"/>
  <c r="BV16"/>
  <c r="BY16" s="1"/>
  <c r="BW16"/>
  <c r="BZ16" s="1"/>
  <c r="BU17"/>
  <c r="BX17" s="1"/>
  <c r="BV17"/>
  <c r="BY17" s="1"/>
  <c r="BW17"/>
  <c r="BZ17" s="1"/>
  <c r="BU18"/>
  <c r="BX18" s="1"/>
  <c r="BV18"/>
  <c r="BY18" s="1"/>
  <c r="BW18"/>
  <c r="BZ18" s="1"/>
  <c r="BU19"/>
  <c r="BX19" s="1"/>
  <c r="BV19"/>
  <c r="BY19" s="1"/>
  <c r="BW19"/>
  <c r="BZ19" s="1"/>
  <c r="BU20"/>
  <c r="BX20" s="1"/>
  <c r="BV20"/>
  <c r="BY20" s="1"/>
  <c r="BW20"/>
  <c r="BZ20" s="1"/>
  <c r="BU21"/>
  <c r="BX21" s="1"/>
  <c r="BV21"/>
  <c r="BY21" s="1"/>
  <c r="BW21"/>
  <c r="BZ21" s="1"/>
  <c r="BU22"/>
  <c r="BX22" s="1"/>
  <c r="BV22"/>
  <c r="BY22" s="1"/>
  <c r="BW22"/>
  <c r="BZ22" s="1"/>
  <c r="BU23"/>
  <c r="BX23" s="1"/>
  <c r="BV23"/>
  <c r="BY23" s="1"/>
  <c r="BW23"/>
  <c r="BZ23" s="1"/>
  <c r="BU24"/>
  <c r="BX24" s="1"/>
  <c r="BV24"/>
  <c r="BY24" s="1"/>
  <c r="BW24"/>
  <c r="BZ24" s="1"/>
  <c r="BU25"/>
  <c r="BX25" s="1"/>
  <c r="BV25"/>
  <c r="BY25" s="1"/>
  <c r="BW25"/>
  <c r="BZ25" s="1"/>
  <c r="BU26"/>
  <c r="BX26" s="1"/>
  <c r="BV26"/>
  <c r="BY26" s="1"/>
  <c r="BW26"/>
  <c r="BZ26" s="1"/>
  <c r="BU27"/>
  <c r="BX27" s="1"/>
  <c r="BV27"/>
  <c r="BY27" s="1"/>
  <c r="BW27"/>
  <c r="BZ27" s="1"/>
  <c r="BU28"/>
  <c r="BX28" s="1"/>
  <c r="BV28"/>
  <c r="BY28" s="1"/>
  <c r="BW28"/>
  <c r="BZ28" s="1"/>
  <c r="BU29"/>
  <c r="BX29" s="1"/>
  <c r="BV29"/>
  <c r="BY29" s="1"/>
  <c r="BW29"/>
  <c r="BZ29" s="1"/>
  <c r="BU30"/>
  <c r="BX30" s="1"/>
  <c r="BV30"/>
  <c r="BY30" s="1"/>
  <c r="BW30"/>
  <c r="BZ30" s="1"/>
  <c r="BU31"/>
  <c r="BX31" s="1"/>
  <c r="BV31"/>
  <c r="BY31" s="1"/>
  <c r="BW31"/>
  <c r="BZ31" s="1"/>
  <c r="BU32"/>
  <c r="BX32" s="1"/>
  <c r="BV32"/>
  <c r="BY32" s="1"/>
  <c r="BW32"/>
  <c r="BZ32" s="1"/>
  <c r="BU33"/>
  <c r="BX33" s="1"/>
  <c r="BV33"/>
  <c r="BY33" s="1"/>
  <c r="BW33"/>
  <c r="BZ33" s="1"/>
  <c r="BU34"/>
  <c r="BX34" s="1"/>
  <c r="BV34"/>
  <c r="BY34" s="1"/>
  <c r="BW34"/>
  <c r="BZ34" s="1"/>
  <c r="BU35"/>
  <c r="BX35" s="1"/>
  <c r="BV35"/>
  <c r="BY35" s="1"/>
  <c r="BW35"/>
  <c r="BZ35" s="1"/>
  <c r="BU36"/>
  <c r="BX36" s="1"/>
  <c r="BV36"/>
  <c r="BY36" s="1"/>
  <c r="BW36"/>
  <c r="BZ36" s="1"/>
  <c r="BU37"/>
  <c r="BX37" s="1"/>
  <c r="BV37"/>
  <c r="BY37" s="1"/>
  <c r="BW37"/>
  <c r="BZ37" s="1"/>
  <c r="BU38"/>
  <c r="BX38" s="1"/>
  <c r="BV38"/>
  <c r="BY38" s="1"/>
  <c r="BW38"/>
  <c r="BZ38" s="1"/>
  <c r="BU39"/>
  <c r="BX39" s="1"/>
  <c r="BV39"/>
  <c r="BY39" s="1"/>
  <c r="BW39"/>
  <c r="BZ39" s="1"/>
  <c r="BU40"/>
  <c r="BX40" s="1"/>
  <c r="BV40"/>
  <c r="BY40" s="1"/>
  <c r="BW40"/>
  <c r="BZ40" s="1"/>
  <c r="BU41"/>
  <c r="BX41" s="1"/>
  <c r="BV41"/>
  <c r="BY41" s="1"/>
  <c r="BW41"/>
  <c r="BZ41" s="1"/>
  <c r="BU42"/>
  <c r="BX42" s="1"/>
  <c r="BV42"/>
  <c r="BY42" s="1"/>
  <c r="BW42"/>
  <c r="BZ42" s="1"/>
  <c r="BU43"/>
  <c r="BX43" s="1"/>
  <c r="BV43"/>
  <c r="BY43" s="1"/>
  <c r="BW43"/>
  <c r="BZ43" s="1"/>
  <c r="BU44"/>
  <c r="BX44" s="1"/>
  <c r="BV44"/>
  <c r="BY44" s="1"/>
  <c r="BW44"/>
  <c r="BZ44" s="1"/>
  <c r="BU45"/>
  <c r="BX45" s="1"/>
  <c r="BV45"/>
  <c r="BY45" s="1"/>
  <c r="BW45"/>
  <c r="BZ45" s="1"/>
  <c r="BU46"/>
  <c r="BX46" s="1"/>
  <c r="BV46"/>
  <c r="BY46" s="1"/>
  <c r="BW46"/>
  <c r="BZ46" s="1"/>
  <c r="BU47"/>
  <c r="BX47" s="1"/>
  <c r="BV47"/>
  <c r="BY47" s="1"/>
  <c r="BW47"/>
  <c r="BZ47" s="1"/>
  <c r="BU48"/>
  <c r="BX48" s="1"/>
  <c r="BV48"/>
  <c r="BY48" s="1"/>
  <c r="BW48"/>
  <c r="BZ48" s="1"/>
  <c r="BU49"/>
  <c r="BX49" s="1"/>
  <c r="BV49"/>
  <c r="BY49" s="1"/>
  <c r="BW49"/>
  <c r="BZ49" s="1"/>
  <c r="BU50"/>
  <c r="BX50" s="1"/>
  <c r="BV50"/>
  <c r="BY50" s="1"/>
  <c r="BW50"/>
  <c r="BZ50" s="1"/>
  <c r="BU51"/>
  <c r="BX51" s="1"/>
  <c r="BV51"/>
  <c r="BY51" s="1"/>
  <c r="BW51"/>
  <c r="BZ51" s="1"/>
  <c r="BU52"/>
  <c r="BX52" s="1"/>
  <c r="BV52"/>
  <c r="BY52" s="1"/>
  <c r="BW52"/>
  <c r="BZ52" s="1"/>
  <c r="BU53"/>
  <c r="BX53" s="1"/>
  <c r="BV53"/>
  <c r="BY53" s="1"/>
  <c r="BW53"/>
  <c r="BZ53" s="1"/>
  <c r="BU54"/>
  <c r="BX54" s="1"/>
  <c r="BV54"/>
  <c r="BY54" s="1"/>
  <c r="BW54"/>
  <c r="BZ54" s="1"/>
  <c r="BU55"/>
  <c r="BX55" s="1"/>
  <c r="BV55"/>
  <c r="BY55" s="1"/>
  <c r="BW55"/>
  <c r="BZ55" s="1"/>
  <c r="BU56"/>
  <c r="BX56" s="1"/>
  <c r="BV56"/>
  <c r="BY56" s="1"/>
  <c r="BW56"/>
  <c r="BZ56" s="1"/>
  <c r="BU57"/>
  <c r="BX57" s="1"/>
  <c r="BV57"/>
  <c r="BY57" s="1"/>
  <c r="BW57"/>
  <c r="BZ57" s="1"/>
  <c r="BU58"/>
  <c r="BX58" s="1"/>
  <c r="BV58"/>
  <c r="BY58" s="1"/>
  <c r="BW58"/>
  <c r="BZ58" s="1"/>
  <c r="BU59"/>
  <c r="BX59" s="1"/>
  <c r="BV59"/>
  <c r="BY59" s="1"/>
  <c r="BW59"/>
  <c r="BZ59" s="1"/>
  <c r="BU60"/>
  <c r="BX60" s="1"/>
  <c r="BV60"/>
  <c r="BY60" s="1"/>
  <c r="BW60"/>
  <c r="BZ60" s="1"/>
  <c r="BU61"/>
  <c r="BX61" s="1"/>
  <c r="BV61"/>
  <c r="BY61" s="1"/>
  <c r="BW61"/>
  <c r="BZ61" s="1"/>
  <c r="BU62"/>
  <c r="BX62" s="1"/>
  <c r="BV62"/>
  <c r="BY62" s="1"/>
  <c r="BW62"/>
  <c r="BZ62" s="1"/>
  <c r="BU63"/>
  <c r="BX63" s="1"/>
  <c r="BV63"/>
  <c r="BY63" s="1"/>
  <c r="BW63"/>
  <c r="BZ63" s="1"/>
  <c r="BU64"/>
  <c r="BX64" s="1"/>
  <c r="BV64"/>
  <c r="BY64" s="1"/>
  <c r="BW64"/>
  <c r="BZ64" s="1"/>
  <c r="BU65"/>
  <c r="BX65" s="1"/>
  <c r="BV65"/>
  <c r="BY65" s="1"/>
  <c r="BW65"/>
  <c r="BZ65" s="1"/>
  <c r="BU66"/>
  <c r="BX66" s="1"/>
  <c r="BV66"/>
  <c r="BY66" s="1"/>
  <c r="BW66"/>
  <c r="BZ66" s="1"/>
  <c r="BU67"/>
  <c r="BX67" s="1"/>
  <c r="BV67"/>
  <c r="BY67" s="1"/>
  <c r="BW67"/>
  <c r="BZ67" s="1"/>
  <c r="BU68"/>
  <c r="BX68" s="1"/>
  <c r="BV68"/>
  <c r="BY68" s="1"/>
  <c r="BW68"/>
  <c r="BZ68" s="1"/>
  <c r="BU69"/>
  <c r="BX69" s="1"/>
  <c r="BV69"/>
  <c r="BY69" s="1"/>
  <c r="BW69"/>
  <c r="BZ69" s="1"/>
  <c r="BU70"/>
  <c r="BX70" s="1"/>
  <c r="BV70"/>
  <c r="BY70" s="1"/>
  <c r="BW70"/>
  <c r="BZ70" s="1"/>
  <c r="BU71"/>
  <c r="BX71" s="1"/>
  <c r="BV71"/>
  <c r="BY71" s="1"/>
  <c r="BW71"/>
  <c r="BZ71" s="1"/>
  <c r="BU72"/>
  <c r="BX72" s="1"/>
  <c r="BV72"/>
  <c r="BY72" s="1"/>
  <c r="BW72"/>
  <c r="BZ72" s="1"/>
  <c r="BU73"/>
  <c r="BX73" s="1"/>
  <c r="BV73"/>
  <c r="BY73" s="1"/>
  <c r="BW73"/>
  <c r="BZ73" s="1"/>
  <c r="BU74"/>
  <c r="BX74" s="1"/>
  <c r="BV74"/>
  <c r="BY74" s="1"/>
  <c r="BW74"/>
  <c r="BZ74" s="1"/>
  <c r="BU75"/>
  <c r="BX75" s="1"/>
  <c r="BV75"/>
  <c r="BY75" s="1"/>
  <c r="BW75"/>
  <c r="BZ75" s="1"/>
  <c r="BU76"/>
  <c r="BX76" s="1"/>
  <c r="BV76"/>
  <c r="BY76" s="1"/>
  <c r="BW76"/>
  <c r="BZ76" s="1"/>
  <c r="BU77"/>
  <c r="BX77" s="1"/>
  <c r="BV77"/>
  <c r="BY77" s="1"/>
  <c r="BW77"/>
  <c r="BZ77" s="1"/>
  <c r="BU78"/>
  <c r="BX78" s="1"/>
  <c r="BV78"/>
  <c r="BY78" s="1"/>
  <c r="BW78"/>
  <c r="BZ78" s="1"/>
  <c r="BU79"/>
  <c r="BX79" s="1"/>
  <c r="BV79"/>
  <c r="BY79" s="1"/>
  <c r="BW79"/>
  <c r="BZ79" s="1"/>
  <c r="BU80"/>
  <c r="BX80" s="1"/>
  <c r="BV80"/>
  <c r="BY80" s="1"/>
  <c r="BW80"/>
  <c r="BZ80" s="1"/>
  <c r="BU81"/>
  <c r="BX81" s="1"/>
  <c r="BV81"/>
  <c r="BY81" s="1"/>
  <c r="BW81"/>
  <c r="BZ81" s="1"/>
  <c r="BU82"/>
  <c r="BX82" s="1"/>
  <c r="BV82"/>
  <c r="BY82" s="1"/>
  <c r="BW82"/>
  <c r="BZ82" s="1"/>
  <c r="BU83"/>
  <c r="BX83" s="1"/>
  <c r="BV83"/>
  <c r="BY83" s="1"/>
  <c r="BW83"/>
  <c r="BZ83" s="1"/>
  <c r="BU84"/>
  <c r="BX84" s="1"/>
  <c r="BV84"/>
  <c r="BY84" s="1"/>
  <c r="BW84"/>
  <c r="BZ84" s="1"/>
  <c r="BU85"/>
  <c r="BX85" s="1"/>
  <c r="BV85"/>
  <c r="BY85" s="1"/>
  <c r="BW85"/>
  <c r="BZ85" s="1"/>
  <c r="BU86"/>
  <c r="BX86" s="1"/>
  <c r="BV86"/>
  <c r="BY86" s="1"/>
  <c r="BW86"/>
  <c r="BZ86" s="1"/>
  <c r="BU87"/>
  <c r="BX87" s="1"/>
  <c r="BV87"/>
  <c r="BY87" s="1"/>
  <c r="BW87"/>
  <c r="BZ87" s="1"/>
  <c r="BU88"/>
  <c r="BX88" s="1"/>
  <c r="BV88"/>
  <c r="BY88" s="1"/>
  <c r="BW88"/>
  <c r="BZ88" s="1"/>
  <c r="BU89"/>
  <c r="BX89" s="1"/>
  <c r="BV89"/>
  <c r="BY89" s="1"/>
  <c r="BW89"/>
  <c r="BZ89" s="1"/>
  <c r="BU90"/>
  <c r="BX90" s="1"/>
  <c r="BV90"/>
  <c r="BY90" s="1"/>
  <c r="BW90"/>
  <c r="BZ90" s="1"/>
  <c r="BU91"/>
  <c r="BX91" s="1"/>
  <c r="BV91"/>
  <c r="BY91" s="1"/>
  <c r="BW91"/>
  <c r="BZ91" s="1"/>
  <c r="BU92"/>
  <c r="BX92" s="1"/>
  <c r="BV92"/>
  <c r="BY92" s="1"/>
  <c r="BW92"/>
  <c r="BZ92" s="1"/>
  <c r="BU93"/>
  <c r="BX93" s="1"/>
  <c r="BV93"/>
  <c r="BY93" s="1"/>
  <c r="BW93"/>
  <c r="BZ93" s="1"/>
  <c r="BU94"/>
  <c r="BX94" s="1"/>
  <c r="BV94"/>
  <c r="BY94" s="1"/>
  <c r="BW94"/>
  <c r="BZ94" s="1"/>
  <c r="BU95"/>
  <c r="BX95" s="1"/>
  <c r="BV95"/>
  <c r="BY95" s="1"/>
  <c r="BW95"/>
  <c r="BZ95" s="1"/>
  <c r="BU96"/>
  <c r="BX96" s="1"/>
  <c r="BV96"/>
  <c r="BY96" s="1"/>
  <c r="BW96"/>
  <c r="BZ96" s="1"/>
  <c r="BU97"/>
  <c r="BX97" s="1"/>
  <c r="BV97"/>
  <c r="BY97" s="1"/>
  <c r="BW97"/>
  <c r="BZ97" s="1"/>
  <c r="BU98"/>
  <c r="BX98" s="1"/>
  <c r="BV98"/>
  <c r="BY98" s="1"/>
  <c r="BW98"/>
  <c r="BZ98" s="1"/>
  <c r="BU99"/>
  <c r="BX99" s="1"/>
  <c r="BV99"/>
  <c r="BY99" s="1"/>
  <c r="BW99"/>
  <c r="BZ99" s="1"/>
  <c r="BU100"/>
  <c r="BX100" s="1"/>
  <c r="BV100"/>
  <c r="BY100" s="1"/>
  <c r="BW100"/>
  <c r="BZ100" s="1"/>
  <c r="BU101"/>
  <c r="BX101" s="1"/>
  <c r="BV101"/>
  <c r="BY101" s="1"/>
  <c r="BW101"/>
  <c r="BZ101" s="1"/>
  <c r="BU102"/>
  <c r="BX102" s="1"/>
  <c r="BV102"/>
  <c r="BY102" s="1"/>
  <c r="BW102"/>
  <c r="BZ102" s="1"/>
  <c r="BU103"/>
  <c r="BX103" s="1"/>
  <c r="BV103"/>
  <c r="BY103" s="1"/>
  <c r="BW103"/>
  <c r="BZ103" s="1"/>
  <c r="BU104"/>
  <c r="BX104" s="1"/>
  <c r="BV104"/>
  <c r="BY104" s="1"/>
  <c r="BW104"/>
  <c r="BZ104" s="1"/>
  <c r="BU105"/>
  <c r="BX105" s="1"/>
  <c r="BV105"/>
  <c r="BY105" s="1"/>
  <c r="BW105"/>
  <c r="BZ105" s="1"/>
  <c r="BU106"/>
  <c r="BX106" s="1"/>
  <c r="BV106"/>
  <c r="BY106" s="1"/>
  <c r="BW106"/>
  <c r="BZ106" s="1"/>
  <c r="BU107"/>
  <c r="BX107" s="1"/>
  <c r="BV107"/>
  <c r="BY107" s="1"/>
  <c r="BW107"/>
  <c r="BZ107" s="1"/>
  <c r="BU108"/>
  <c r="BX108" s="1"/>
  <c r="BV108"/>
  <c r="BY108" s="1"/>
  <c r="BW108"/>
  <c r="BZ108" s="1"/>
  <c r="BU109"/>
  <c r="BX109" s="1"/>
  <c r="BV109"/>
  <c r="BY109" s="1"/>
  <c r="BW109"/>
  <c r="BZ109" s="1"/>
  <c r="BU110"/>
  <c r="BX110" s="1"/>
  <c r="BV110"/>
  <c r="BY110" s="1"/>
  <c r="BW110"/>
  <c r="BZ110" s="1"/>
  <c r="BU111"/>
  <c r="BX111" s="1"/>
  <c r="BV111"/>
  <c r="BY111" s="1"/>
  <c r="BW111"/>
  <c r="BZ111" s="1"/>
  <c r="BW6"/>
  <c r="BZ6" s="1"/>
  <c r="BV6"/>
  <c r="BY6" s="1"/>
  <c r="BU6"/>
  <c r="BX6" s="1"/>
  <c r="A10" i="7" l="1"/>
  <c r="CA58" i="14"/>
  <c r="J58" s="1"/>
  <c r="CA67"/>
  <c r="J67" s="1"/>
  <c r="CA62"/>
  <c r="J62" s="1"/>
  <c r="CA90"/>
  <c r="J90" s="1"/>
  <c r="CA79"/>
  <c r="J79" s="1"/>
  <c r="CA102"/>
  <c r="J102" s="1"/>
  <c r="CA70"/>
  <c r="J70" s="1"/>
  <c r="CA45"/>
  <c r="J45" s="1"/>
  <c r="CA29"/>
  <c r="J29" s="1"/>
  <c r="CA98"/>
  <c r="J98" s="1"/>
  <c r="CA80"/>
  <c r="J80" s="1"/>
  <c r="CA110"/>
  <c r="J110" s="1"/>
  <c r="CA99"/>
  <c r="J99" s="1"/>
  <c r="CA74"/>
  <c r="J74" s="1"/>
  <c r="CA63"/>
  <c r="J63" s="1"/>
  <c r="CA50"/>
  <c r="J50" s="1"/>
  <c r="CA43"/>
  <c r="J43" s="1"/>
  <c r="CA37"/>
  <c r="J37" s="1"/>
  <c r="CA106"/>
  <c r="J106" s="1"/>
  <c r="CA95"/>
  <c r="J95" s="1"/>
  <c r="CA82"/>
  <c r="J82" s="1"/>
  <c r="CA78"/>
  <c r="J78" s="1"/>
  <c r="CA66"/>
  <c r="J66" s="1"/>
  <c r="CA111"/>
  <c r="J111" s="1"/>
  <c r="CA94"/>
  <c r="J94" s="1"/>
  <c r="CA86"/>
  <c r="J86" s="1"/>
  <c r="CA83"/>
  <c r="J83" s="1"/>
  <c r="CA54"/>
  <c r="J54" s="1"/>
  <c r="CA27"/>
  <c r="J27" s="1"/>
  <c r="CA21"/>
  <c r="J21" s="1"/>
  <c r="CA96"/>
  <c r="J96" s="1"/>
  <c r="CA64"/>
  <c r="J64" s="1"/>
  <c r="CA51"/>
  <c r="J51" s="1"/>
  <c r="CA35"/>
  <c r="J35" s="1"/>
  <c r="CA19"/>
  <c r="J19" s="1"/>
  <c r="CA13"/>
  <c r="J13" s="1"/>
  <c r="S12" i="9"/>
  <c r="CA11" i="14"/>
  <c r="J11" s="1"/>
  <c r="CA6"/>
  <c r="J6" s="1"/>
  <c r="CA104"/>
  <c r="J104" s="1"/>
  <c r="CA103"/>
  <c r="J103" s="1"/>
  <c r="CA88"/>
  <c r="J88" s="1"/>
  <c r="CA87"/>
  <c r="J87" s="1"/>
  <c r="CA72"/>
  <c r="J72" s="1"/>
  <c r="CA71"/>
  <c r="J71" s="1"/>
  <c r="CA56"/>
  <c r="J56" s="1"/>
  <c r="CA55"/>
  <c r="J55" s="1"/>
  <c r="CA100"/>
  <c r="J100" s="1"/>
  <c r="CA84"/>
  <c r="J84" s="1"/>
  <c r="CA68"/>
  <c r="J68" s="1"/>
  <c r="CA52"/>
  <c r="J52" s="1"/>
  <c r="CA48"/>
  <c r="J48" s="1"/>
  <c r="CA40"/>
  <c r="J40" s="1"/>
  <c r="CA32"/>
  <c r="J32" s="1"/>
  <c r="CA24"/>
  <c r="J24" s="1"/>
  <c r="CA16"/>
  <c r="J16" s="1"/>
  <c r="CA8"/>
  <c r="J8" s="1"/>
  <c r="CA42"/>
  <c r="J42" s="1"/>
  <c r="CA34"/>
  <c r="J34" s="1"/>
  <c r="CA26"/>
  <c r="J26" s="1"/>
  <c r="CA18"/>
  <c r="J18" s="1"/>
  <c r="CA10"/>
  <c r="J10" s="1"/>
  <c r="CA108"/>
  <c r="J108" s="1"/>
  <c r="CA107"/>
  <c r="J107" s="1"/>
  <c r="CA92"/>
  <c r="J92" s="1"/>
  <c r="CA91"/>
  <c r="J91" s="1"/>
  <c r="CA76"/>
  <c r="J76" s="1"/>
  <c r="CA75"/>
  <c r="J75" s="1"/>
  <c r="CA60"/>
  <c r="J60" s="1"/>
  <c r="CA59"/>
  <c r="J59" s="1"/>
  <c r="CA109"/>
  <c r="J109" s="1"/>
  <c r="CA105"/>
  <c r="J105" s="1"/>
  <c r="CA101"/>
  <c r="J101" s="1"/>
  <c r="CA97"/>
  <c r="J97" s="1"/>
  <c r="CA93"/>
  <c r="J93" s="1"/>
  <c r="CA89"/>
  <c r="J89" s="1"/>
  <c r="CA85"/>
  <c r="J85" s="1"/>
  <c r="CA81"/>
  <c r="J81" s="1"/>
  <c r="CA77"/>
  <c r="J77" s="1"/>
  <c r="CA73"/>
  <c r="J73" s="1"/>
  <c r="CA69"/>
  <c r="J69" s="1"/>
  <c r="CA65"/>
  <c r="J65" s="1"/>
  <c r="CA61"/>
  <c r="J61" s="1"/>
  <c r="CA57"/>
  <c r="J57" s="1"/>
  <c r="CA53"/>
  <c r="J53" s="1"/>
  <c r="CA49"/>
  <c r="J49" s="1"/>
  <c r="CA46"/>
  <c r="J46" s="1"/>
  <c r="CA41"/>
  <c r="J41" s="1"/>
  <c r="CA38"/>
  <c r="J38" s="1"/>
  <c r="CA33"/>
  <c r="J33" s="1"/>
  <c r="CA30"/>
  <c r="J30" s="1"/>
  <c r="CA25"/>
  <c r="J25" s="1"/>
  <c r="CA22"/>
  <c r="J22" s="1"/>
  <c r="CA17"/>
  <c r="J17" s="1"/>
  <c r="CA14"/>
  <c r="J14" s="1"/>
  <c r="CA9"/>
  <c r="J9" s="1"/>
  <c r="CA47"/>
  <c r="J47" s="1"/>
  <c r="CA44"/>
  <c r="J44" s="1"/>
  <c r="CA39"/>
  <c r="J39" s="1"/>
  <c r="CA36"/>
  <c r="J36" s="1"/>
  <c r="CA31"/>
  <c r="J31" s="1"/>
  <c r="CA28"/>
  <c r="J28" s="1"/>
  <c r="CA23"/>
  <c r="J23" s="1"/>
  <c r="CA20"/>
  <c r="J20" s="1"/>
  <c r="CA15"/>
  <c r="J15" s="1"/>
  <c r="CA12"/>
  <c r="J12" s="1"/>
  <c r="CA7"/>
  <c r="J7" s="1"/>
  <c r="A11" i="7" l="1"/>
  <c r="A12" l="1"/>
  <c r="M7" i="14"/>
  <c r="L7"/>
  <c r="K7"/>
  <c r="L6"/>
  <c r="M6"/>
  <c r="M15"/>
  <c r="L15"/>
  <c r="K15"/>
  <c r="K16"/>
  <c r="M16"/>
  <c r="L16"/>
  <c r="A13" i="7" l="1"/>
  <c r="K8" i="14"/>
  <c r="M8"/>
  <c r="L8"/>
  <c r="A14" i="7" l="1"/>
  <c r="A15" s="1"/>
  <c r="L9" i="14"/>
  <c r="K9"/>
  <c r="M9"/>
  <c r="A16" i="7" l="1"/>
  <c r="A17" s="1"/>
  <c r="L10" i="14"/>
  <c r="K10"/>
  <c r="M10"/>
  <c r="A18" i="7" l="1"/>
  <c r="A19" s="1"/>
  <c r="A20" s="1"/>
  <c r="M11" i="14"/>
  <c r="K11"/>
  <c r="L11"/>
  <c r="A21" i="7" l="1"/>
  <c r="M12" i="14"/>
  <c r="L12"/>
  <c r="K12"/>
  <c r="I8" i="8" l="1"/>
  <c r="F8"/>
  <c r="G8"/>
  <c r="N8"/>
  <c r="F9"/>
  <c r="K8"/>
  <c r="I10"/>
  <c r="F10"/>
  <c r="K11"/>
  <c r="G10"/>
  <c r="I9"/>
  <c r="G9"/>
  <c r="K9"/>
  <c r="F11"/>
  <c r="K10"/>
  <c r="F12"/>
  <c r="H8"/>
  <c r="K12"/>
  <c r="G12"/>
  <c r="I12"/>
  <c r="M8"/>
  <c r="I11"/>
  <c r="G11"/>
  <c r="L8"/>
  <c r="F965"/>
  <c r="K24"/>
  <c r="K330"/>
  <c r="G899"/>
  <c r="K843"/>
  <c r="F76"/>
  <c r="G504"/>
  <c r="K192"/>
  <c r="I405"/>
  <c r="G172"/>
  <c r="F865"/>
  <c r="I57"/>
  <c r="I828"/>
  <c r="F533"/>
  <c r="G786"/>
  <c r="I496"/>
  <c r="F201"/>
  <c r="G454"/>
  <c r="I164"/>
  <c r="F814"/>
  <c r="G122"/>
  <c r="K849"/>
  <c r="F482"/>
  <c r="I778"/>
  <c r="K437"/>
  <c r="F86"/>
  <c r="I398"/>
  <c r="K105"/>
  <c r="F699"/>
  <c r="I66"/>
  <c r="K798"/>
  <c r="F367"/>
  <c r="G715"/>
  <c r="K418"/>
  <c r="F900"/>
  <c r="G367"/>
  <c r="K70"/>
  <c r="F584"/>
  <c r="G51"/>
  <c r="K763"/>
  <c r="F252"/>
  <c r="I723"/>
  <c r="K175"/>
  <c r="I902"/>
  <c r="K868"/>
  <c r="I554"/>
  <c r="K536"/>
  <c r="F219"/>
  <c r="G56"/>
  <c r="F768"/>
  <c r="I728"/>
  <c r="F420"/>
  <c r="I380"/>
  <c r="F104"/>
  <c r="I48"/>
  <c r="G773"/>
  <c r="K717"/>
  <c r="G441"/>
  <c r="K401"/>
  <c r="G93"/>
  <c r="K758"/>
  <c r="I461"/>
  <c r="K426"/>
  <c r="I129"/>
  <c r="K94"/>
  <c r="G778"/>
  <c r="K739"/>
  <c r="G430"/>
  <c r="K391"/>
  <c r="G114"/>
  <c r="K59"/>
  <c r="I786"/>
  <c r="K752"/>
  <c r="I454"/>
  <c r="K420"/>
  <c r="I106"/>
  <c r="K88"/>
  <c r="F423"/>
  <c r="G308"/>
  <c r="F972"/>
  <c r="I852"/>
  <c r="F576"/>
  <c r="I536"/>
  <c r="F228"/>
  <c r="I188"/>
  <c r="G913"/>
  <c r="K857"/>
  <c r="G581"/>
  <c r="K525"/>
  <c r="G249"/>
  <c r="K209"/>
  <c r="I905"/>
  <c r="K822"/>
  <c r="I525"/>
  <c r="K490"/>
  <c r="I193"/>
  <c r="K158"/>
  <c r="G842"/>
  <c r="K803"/>
  <c r="G494"/>
  <c r="K455"/>
  <c r="G178"/>
  <c r="K123"/>
  <c r="I850"/>
  <c r="K816"/>
  <c r="I518"/>
  <c r="F209"/>
  <c r="K841"/>
  <c r="I148"/>
  <c r="K833"/>
  <c r="F133"/>
  <c r="G130"/>
  <c r="G707"/>
  <c r="K214"/>
  <c r="I235"/>
  <c r="I233"/>
  <c r="F450"/>
  <c r="K562"/>
  <c r="I583"/>
  <c r="I581"/>
  <c r="F782"/>
  <c r="K878"/>
  <c r="I915"/>
  <c r="I913"/>
  <c r="F169"/>
  <c r="K185"/>
  <c r="G243"/>
  <c r="G241"/>
  <c r="F501"/>
  <c r="K517"/>
  <c r="G559"/>
  <c r="G557"/>
  <c r="F833"/>
  <c r="K865"/>
  <c r="G907"/>
  <c r="G969"/>
  <c r="K224"/>
  <c r="I244"/>
  <c r="I258"/>
  <c r="F300"/>
  <c r="K556"/>
  <c r="I576"/>
  <c r="I590"/>
  <c r="F632"/>
  <c r="K888"/>
  <c r="I972"/>
  <c r="I970"/>
  <c r="F83"/>
  <c r="K275"/>
  <c r="G316"/>
  <c r="G314"/>
  <c r="F415"/>
  <c r="K591"/>
  <c r="G648"/>
  <c r="G646"/>
  <c r="F747"/>
  <c r="K923"/>
  <c r="G964"/>
  <c r="G978"/>
  <c r="F134"/>
  <c r="K230"/>
  <c r="I251"/>
  <c r="I249"/>
  <c r="F466"/>
  <c r="K578"/>
  <c r="I599"/>
  <c r="I597"/>
  <c r="F798"/>
  <c r="K894"/>
  <c r="I931"/>
  <c r="I929"/>
  <c r="F249"/>
  <c r="K585"/>
  <c r="K662"/>
  <c r="I683"/>
  <c r="I681"/>
  <c r="F898"/>
  <c r="K1010"/>
  <c r="G27"/>
  <c r="G25"/>
  <c r="F285"/>
  <c r="K301"/>
  <c r="G359"/>
  <c r="G357"/>
  <c r="F617"/>
  <c r="K633"/>
  <c r="G691"/>
  <c r="G689"/>
  <c r="F949"/>
  <c r="K965"/>
  <c r="G1007"/>
  <c r="G1005"/>
  <c r="K276"/>
  <c r="I312"/>
  <c r="I310"/>
  <c r="F416"/>
  <c r="K672"/>
  <c r="I692"/>
  <c r="I706"/>
  <c r="F748"/>
  <c r="K1004"/>
  <c r="G20"/>
  <c r="G34"/>
  <c r="F135"/>
  <c r="K311"/>
  <c r="G416"/>
  <c r="G414"/>
  <c r="F531"/>
  <c r="K723"/>
  <c r="G764"/>
  <c r="G762"/>
  <c r="F863"/>
  <c r="K14"/>
  <c r="I51"/>
  <c r="I49"/>
  <c r="F250"/>
  <c r="K346"/>
  <c r="I383"/>
  <c r="I381"/>
  <c r="F582"/>
  <c r="K678"/>
  <c r="I699"/>
  <c r="I697"/>
  <c r="F914"/>
  <c r="I22"/>
  <c r="G43"/>
  <c r="G41"/>
  <c r="F301"/>
  <c r="K317"/>
  <c r="G375"/>
  <c r="G373"/>
  <c r="F697"/>
  <c r="K777"/>
  <c r="G835"/>
  <c r="G833"/>
  <c r="F633"/>
  <c r="G771"/>
  <c r="K598"/>
  <c r="I619"/>
  <c r="I617"/>
  <c r="F834"/>
  <c r="K946"/>
  <c r="I967"/>
  <c r="I965"/>
  <c r="F221"/>
  <c r="K237"/>
  <c r="G295"/>
  <c r="G293"/>
  <c r="F553"/>
  <c r="K569"/>
  <c r="G627"/>
  <c r="G625"/>
  <c r="F885"/>
  <c r="K901"/>
  <c r="G943"/>
  <c r="G941"/>
  <c r="K212"/>
  <c r="I248"/>
  <c r="I246"/>
  <c r="F608"/>
  <c r="K864"/>
  <c r="I884"/>
  <c r="I898"/>
  <c r="F940"/>
  <c r="K171"/>
  <c r="G212"/>
  <c r="G226"/>
  <c r="F327"/>
  <c r="K503"/>
  <c r="G864"/>
  <c r="G862"/>
  <c r="F979"/>
  <c r="K146"/>
  <c r="I167"/>
  <c r="I165"/>
  <c r="F366"/>
  <c r="K462"/>
  <c r="I499"/>
  <c r="I497"/>
  <c r="F698"/>
  <c r="K794"/>
  <c r="I831"/>
  <c r="I829"/>
  <c r="F85"/>
  <c r="K101"/>
  <c r="G143"/>
  <c r="G141"/>
  <c r="F417"/>
  <c r="K449"/>
  <c r="G491"/>
  <c r="G489"/>
  <c r="F749"/>
  <c r="K765"/>
  <c r="G823"/>
  <c r="G821"/>
  <c r="K396"/>
  <c r="G258"/>
  <c r="K277"/>
  <c r="G319"/>
  <c r="G317"/>
  <c r="F593"/>
  <c r="K625"/>
  <c r="G667"/>
  <c r="G665"/>
  <c r="F925"/>
  <c r="K941"/>
  <c r="G999"/>
  <c r="G997"/>
  <c r="K252"/>
  <c r="I272"/>
  <c r="I286"/>
  <c r="F328"/>
  <c r="K584"/>
  <c r="I604"/>
  <c r="I602"/>
  <c r="F644"/>
  <c r="K916"/>
  <c r="I952"/>
  <c r="I950"/>
  <c r="F111"/>
  <c r="K287"/>
  <c r="G344"/>
  <c r="G342"/>
  <c r="F443"/>
  <c r="K619"/>
  <c r="G660"/>
  <c r="G674"/>
  <c r="F775"/>
  <c r="K951"/>
  <c r="F52"/>
  <c r="F50"/>
  <c r="F226"/>
  <c r="K338"/>
  <c r="I359"/>
  <c r="I357"/>
  <c r="F558"/>
  <c r="K654"/>
  <c r="I691"/>
  <c r="I689"/>
  <c r="F890"/>
  <c r="K986"/>
  <c r="G19"/>
  <c r="G17"/>
  <c r="F277"/>
  <c r="K293"/>
  <c r="G335"/>
  <c r="G333"/>
  <c r="F609"/>
  <c r="K641"/>
  <c r="G683"/>
  <c r="G681"/>
  <c r="F941"/>
  <c r="K957"/>
  <c r="I994"/>
  <c r="F411"/>
  <c r="K587"/>
  <c r="I685"/>
  <c r="I942"/>
  <c r="K22"/>
  <c r="I43"/>
  <c r="I41"/>
  <c r="F258"/>
  <c r="K370"/>
  <c r="I391"/>
  <c r="I389"/>
  <c r="F590"/>
  <c r="F453"/>
  <c r="G642"/>
  <c r="I174"/>
  <c r="K983"/>
  <c r="F20"/>
  <c r="F18"/>
  <c r="F194"/>
  <c r="K306"/>
  <c r="I327"/>
  <c r="I325"/>
  <c r="F526"/>
  <c r="K622"/>
  <c r="I659"/>
  <c r="I657"/>
  <c r="F858"/>
  <c r="K954"/>
  <c r="I991"/>
  <c r="I989"/>
  <c r="F245"/>
  <c r="K261"/>
  <c r="G303"/>
  <c r="G301"/>
  <c r="F577"/>
  <c r="K609"/>
  <c r="G651"/>
  <c r="G713"/>
  <c r="F973"/>
  <c r="K989"/>
  <c r="F43"/>
  <c r="F41"/>
  <c r="K300"/>
  <c r="I320"/>
  <c r="I334"/>
  <c r="F376"/>
  <c r="K632"/>
  <c r="I716"/>
  <c r="I714"/>
  <c r="F756"/>
  <c r="K19"/>
  <c r="G60"/>
  <c r="G58"/>
  <c r="F159"/>
  <c r="K335"/>
  <c r="G392"/>
  <c r="G390"/>
  <c r="F491"/>
  <c r="K667"/>
  <c r="G708"/>
  <c r="G722"/>
  <c r="F823"/>
  <c r="K999"/>
  <c r="F36"/>
  <c r="F34"/>
  <c r="F210"/>
  <c r="K322"/>
  <c r="I343"/>
  <c r="I341"/>
  <c r="F542"/>
  <c r="K638"/>
  <c r="I675"/>
  <c r="I673"/>
  <c r="F938"/>
  <c r="I352"/>
  <c r="K405"/>
  <c r="G447"/>
  <c r="G445"/>
  <c r="F721"/>
  <c r="K753"/>
  <c r="G795"/>
  <c r="G793"/>
  <c r="K48"/>
  <c r="I68"/>
  <c r="I82"/>
  <c r="F124"/>
  <c r="K380"/>
  <c r="I400"/>
  <c r="I414"/>
  <c r="F456"/>
  <c r="K712"/>
  <c r="I732"/>
  <c r="I730"/>
  <c r="F772"/>
  <c r="K35"/>
  <c r="G76"/>
  <c r="G74"/>
  <c r="F239"/>
  <c r="K415"/>
  <c r="G472"/>
  <c r="G470"/>
  <c r="F571"/>
  <c r="K747"/>
  <c r="G788"/>
  <c r="G802"/>
  <c r="F903"/>
  <c r="K54"/>
  <c r="I139"/>
  <c r="I137"/>
  <c r="F354"/>
  <c r="K466"/>
  <c r="I487"/>
  <c r="I485"/>
  <c r="F686"/>
  <c r="K782"/>
  <c r="I819"/>
  <c r="I817"/>
  <c r="F73"/>
  <c r="K89"/>
  <c r="G147"/>
  <c r="G145"/>
  <c r="F405"/>
  <c r="K421"/>
  <c r="G463"/>
  <c r="G461"/>
  <c r="F737"/>
  <c r="K769"/>
  <c r="G811"/>
  <c r="G809"/>
  <c r="K64"/>
  <c r="I84"/>
  <c r="I98"/>
  <c r="F204"/>
  <c r="K460"/>
  <c r="I544"/>
  <c r="I558"/>
  <c r="F600"/>
  <c r="K651"/>
  <c r="I1006"/>
  <c r="K341"/>
  <c r="G383"/>
  <c r="G381"/>
  <c r="F657"/>
  <c r="K689"/>
  <c r="G731"/>
  <c r="G729"/>
  <c r="F989"/>
  <c r="K1005"/>
  <c r="F59"/>
  <c r="F57"/>
  <c r="K316"/>
  <c r="I336"/>
  <c r="I350"/>
  <c r="F392"/>
  <c r="K648"/>
  <c r="I668"/>
  <c r="I666"/>
  <c r="F708"/>
  <c r="K980"/>
  <c r="I245"/>
  <c r="F510"/>
  <c r="K606"/>
  <c r="I643"/>
  <c r="I641"/>
  <c r="F842"/>
  <c r="K938"/>
  <c r="I975"/>
  <c r="I973"/>
  <c r="F229"/>
  <c r="K501"/>
  <c r="G607"/>
  <c r="G605"/>
  <c r="F881"/>
  <c r="K913"/>
  <c r="G955"/>
  <c r="G953"/>
  <c r="K208"/>
  <c r="I228"/>
  <c r="I242"/>
  <c r="F284"/>
  <c r="K540"/>
  <c r="I560"/>
  <c r="I574"/>
  <c r="F616"/>
  <c r="K872"/>
  <c r="I892"/>
  <c r="I890"/>
  <c r="F932"/>
  <c r="K195"/>
  <c r="G236"/>
  <c r="G234"/>
  <c r="F335"/>
  <c r="K511"/>
  <c r="G568"/>
  <c r="G566"/>
  <c r="F731"/>
  <c r="I224"/>
  <c r="F374"/>
  <c r="I110"/>
  <c r="I687"/>
  <c r="K726"/>
  <c r="I747"/>
  <c r="I745"/>
  <c r="F962"/>
  <c r="K49"/>
  <c r="G91"/>
  <c r="G89"/>
  <c r="F349"/>
  <c r="K365"/>
  <c r="G423"/>
  <c r="G421"/>
  <c r="F681"/>
  <c r="K697"/>
  <c r="G755"/>
  <c r="G753"/>
  <c r="I28"/>
  <c r="G48"/>
  <c r="G46"/>
  <c r="F163"/>
  <c r="K355"/>
  <c r="G396"/>
  <c r="G394"/>
  <c r="F559"/>
  <c r="K735"/>
  <c r="G792"/>
  <c r="G790"/>
  <c r="F891"/>
  <c r="K42"/>
  <c r="I79"/>
  <c r="I77"/>
  <c r="F278"/>
  <c r="K374"/>
  <c r="I459"/>
  <c r="I457"/>
  <c r="F674"/>
  <c r="K786"/>
  <c r="I807"/>
  <c r="I805"/>
  <c r="F1006"/>
  <c r="K77"/>
  <c r="G135"/>
  <c r="G133"/>
  <c r="F393"/>
  <c r="K409"/>
  <c r="G467"/>
  <c r="G465"/>
  <c r="F725"/>
  <c r="K741"/>
  <c r="G783"/>
  <c r="G781"/>
  <c r="K52"/>
  <c r="I88"/>
  <c r="I86"/>
  <c r="F128"/>
  <c r="K384"/>
  <c r="I404"/>
  <c r="I418"/>
  <c r="F524"/>
  <c r="K780"/>
  <c r="K152"/>
  <c r="I172"/>
  <c r="I170"/>
  <c r="F212"/>
  <c r="K484"/>
  <c r="G897"/>
  <c r="I160"/>
  <c r="K472"/>
  <c r="I492"/>
  <c r="I490"/>
  <c r="F532"/>
  <c r="K804"/>
  <c r="I840"/>
  <c r="I838"/>
  <c r="F880"/>
  <c r="K111"/>
  <c r="G168"/>
  <c r="G166"/>
  <c r="F267"/>
  <c r="K443"/>
  <c r="G484"/>
  <c r="G498"/>
  <c r="F599"/>
  <c r="K775"/>
  <c r="G816"/>
  <c r="G814"/>
  <c r="F931"/>
  <c r="K98"/>
  <c r="I119"/>
  <c r="I117"/>
  <c r="F382"/>
  <c r="K478"/>
  <c r="I515"/>
  <c r="I513"/>
  <c r="F714"/>
  <c r="K810"/>
  <c r="I847"/>
  <c r="I845"/>
  <c r="F101"/>
  <c r="K117"/>
  <c r="G223"/>
  <c r="G221"/>
  <c r="F497"/>
  <c r="K529"/>
  <c r="G571"/>
  <c r="G569"/>
  <c r="F829"/>
  <c r="K845"/>
  <c r="G903"/>
  <c r="G901"/>
  <c r="K156"/>
  <c r="I176"/>
  <c r="I190"/>
  <c r="F232"/>
  <c r="K488"/>
  <c r="I508"/>
  <c r="I506"/>
  <c r="G436"/>
  <c r="G898"/>
  <c r="K844"/>
  <c r="I993"/>
  <c r="G760"/>
  <c r="K448"/>
  <c r="I917"/>
  <c r="G428"/>
  <c r="K116"/>
  <c r="I569"/>
  <c r="G80"/>
  <c r="F789"/>
  <c r="I253"/>
  <c r="I752"/>
  <c r="F457"/>
  <c r="G966"/>
  <c r="I420"/>
  <c r="F125"/>
  <c r="G634"/>
  <c r="I104"/>
  <c r="F738"/>
  <c r="G286"/>
  <c r="K693"/>
  <c r="F342"/>
  <c r="I910"/>
  <c r="K361"/>
  <c r="F955"/>
  <c r="I578"/>
  <c r="K29"/>
  <c r="F623"/>
  <c r="I182"/>
  <c r="K674"/>
  <c r="F227"/>
  <c r="G879"/>
  <c r="K326"/>
  <c r="F840"/>
  <c r="G563"/>
  <c r="I15"/>
  <c r="F508"/>
  <c r="G231"/>
  <c r="K431"/>
  <c r="G154"/>
  <c r="K115"/>
  <c r="I810"/>
  <c r="K792"/>
  <c r="F475"/>
  <c r="G312"/>
  <c r="F79"/>
  <c r="I984"/>
  <c r="F676"/>
  <c r="I636"/>
  <c r="F360"/>
  <c r="I304"/>
  <c r="F25"/>
  <c r="K973"/>
  <c r="G697"/>
  <c r="K657"/>
  <c r="G349"/>
  <c r="K245"/>
  <c r="I717"/>
  <c r="K682"/>
  <c r="I385"/>
  <c r="K350"/>
  <c r="F30"/>
  <c r="K482"/>
  <c r="I153"/>
  <c r="K134"/>
  <c r="G882"/>
  <c r="K827"/>
  <c r="G550"/>
  <c r="K495"/>
  <c r="G218"/>
  <c r="K179"/>
  <c r="I874"/>
  <c r="K856"/>
  <c r="F246"/>
  <c r="I47"/>
  <c r="F795"/>
  <c r="G632"/>
  <c r="F399"/>
  <c r="G300"/>
  <c r="F996"/>
  <c r="I956"/>
  <c r="F680"/>
  <c r="I624"/>
  <c r="F348"/>
  <c r="I292"/>
  <c r="F13"/>
  <c r="K977"/>
  <c r="G669"/>
  <c r="K565"/>
  <c r="G289"/>
  <c r="K233"/>
  <c r="I961"/>
  <c r="K926"/>
  <c r="I565"/>
  <c r="K546"/>
  <c r="I217"/>
  <c r="K198"/>
  <c r="G946"/>
  <c r="K891"/>
  <c r="G614"/>
  <c r="K559"/>
  <c r="G282"/>
  <c r="K228"/>
  <c r="I864"/>
  <c r="K127"/>
  <c r="K820"/>
  <c r="I367"/>
  <c r="F261"/>
  <c r="F844"/>
  <c r="G503"/>
  <c r="K190"/>
  <c r="F448"/>
  <c r="G171"/>
  <c r="K899"/>
  <c r="F100"/>
  <c r="I827"/>
  <c r="K551"/>
  <c r="G785"/>
  <c r="I511"/>
  <c r="K219"/>
  <c r="G453"/>
  <c r="I179"/>
  <c r="K912"/>
  <c r="G121"/>
  <c r="G892"/>
  <c r="K580"/>
  <c r="I777"/>
  <c r="G544"/>
  <c r="K184"/>
  <c r="I397"/>
  <c r="G148"/>
  <c r="F857"/>
  <c r="I65"/>
  <c r="I820"/>
  <c r="F525"/>
  <c r="G714"/>
  <c r="I440"/>
  <c r="F129"/>
  <c r="G366"/>
  <c r="I92"/>
  <c r="F742"/>
  <c r="G50"/>
  <c r="K761"/>
  <c r="F410"/>
  <c r="I722"/>
  <c r="K429"/>
  <c r="G921"/>
  <c r="K881"/>
  <c r="G573"/>
  <c r="K533"/>
  <c r="K652"/>
  <c r="I34"/>
  <c r="F1005"/>
  <c r="G747"/>
  <c r="F673"/>
  <c r="G399"/>
  <c r="F341"/>
  <c r="G83"/>
  <c r="F954"/>
  <c r="I755"/>
  <c r="F622"/>
  <c r="I423"/>
  <c r="F290"/>
  <c r="I75"/>
  <c r="F583"/>
  <c r="G468"/>
  <c r="F251"/>
  <c r="G152"/>
  <c r="F864"/>
  <c r="I760"/>
  <c r="F452"/>
  <c r="I412"/>
  <c r="F136"/>
  <c r="I80"/>
  <c r="G805"/>
  <c r="K749"/>
  <c r="G473"/>
  <c r="K433"/>
  <c r="G125"/>
  <c r="K85"/>
  <c r="K395"/>
  <c r="I302"/>
  <c r="K204"/>
  <c r="G887"/>
  <c r="F813"/>
  <c r="G555"/>
  <c r="F481"/>
  <c r="G207"/>
  <c r="F149"/>
  <c r="I895"/>
  <c r="F762"/>
  <c r="I563"/>
  <c r="F430"/>
  <c r="I231"/>
  <c r="F98"/>
  <c r="G928"/>
  <c r="F647"/>
  <c r="G532"/>
  <c r="F315"/>
  <c r="G216"/>
  <c r="F928"/>
  <c r="I824"/>
  <c r="F516"/>
  <c r="I476"/>
  <c r="F200"/>
  <c r="I144"/>
  <c r="G869"/>
  <c r="K813"/>
  <c r="G537"/>
  <c r="K497"/>
  <c r="I940"/>
  <c r="I161"/>
  <c r="G874"/>
  <c r="G451"/>
  <c r="G884"/>
  <c r="F566"/>
  <c r="F155"/>
  <c r="G759"/>
  <c r="K446"/>
  <c r="F960"/>
  <c r="G427"/>
  <c r="K130"/>
  <c r="F612"/>
  <c r="G79"/>
  <c r="K807"/>
  <c r="F296"/>
  <c r="I767"/>
  <c r="K475"/>
  <c r="G965"/>
  <c r="I435"/>
  <c r="K143"/>
  <c r="G633"/>
  <c r="I103"/>
  <c r="K836"/>
  <c r="G285"/>
  <c r="G800"/>
  <c r="K440"/>
  <c r="I909"/>
  <c r="G404"/>
  <c r="K108"/>
  <c r="I577"/>
  <c r="G88"/>
  <c r="F781"/>
  <c r="I181"/>
  <c r="I696"/>
  <c r="F385"/>
  <c r="G878"/>
  <c r="I348"/>
  <c r="F998"/>
  <c r="G562"/>
  <c r="I13"/>
  <c r="F666"/>
  <c r="G230"/>
  <c r="K685"/>
  <c r="F176"/>
  <c r="I136"/>
  <c r="G829"/>
  <c r="K789"/>
  <c r="K139"/>
  <c r="I290"/>
  <c r="K256"/>
  <c r="G1003"/>
  <c r="F929"/>
  <c r="G655"/>
  <c r="F597"/>
  <c r="G339"/>
  <c r="F265"/>
  <c r="I1011"/>
  <c r="F878"/>
  <c r="I679"/>
  <c r="F546"/>
  <c r="I331"/>
  <c r="G737"/>
  <c r="K681"/>
  <c r="G405"/>
  <c r="K349"/>
  <c r="G73"/>
  <c r="K483"/>
  <c r="G174"/>
  <c r="K135"/>
  <c r="I862"/>
  <c r="K828"/>
  <c r="I530"/>
  <c r="K496"/>
  <c r="I198"/>
  <c r="K164"/>
  <c r="G895"/>
  <c r="F22"/>
  <c r="F167"/>
  <c r="G52"/>
  <c r="F716"/>
  <c r="I596"/>
  <c r="F320"/>
  <c r="I280"/>
  <c r="G973"/>
  <c r="K933"/>
  <c r="G657"/>
  <c r="K601"/>
  <c r="G325"/>
  <c r="K269"/>
  <c r="I997"/>
  <c r="K978"/>
  <c r="I649"/>
  <c r="K566"/>
  <c r="I269"/>
  <c r="K234"/>
  <c r="G982"/>
  <c r="K927"/>
  <c r="G586"/>
  <c r="K547"/>
  <c r="G238"/>
  <c r="K199"/>
  <c r="I926"/>
  <c r="K892"/>
  <c r="I594"/>
  <c r="K560"/>
  <c r="I262"/>
  <c r="F130"/>
  <c r="K778"/>
  <c r="K125"/>
  <c r="K834"/>
  <c r="I261"/>
  <c r="K919"/>
  <c r="I855"/>
  <c r="I853"/>
  <c r="G372"/>
  <c r="F182"/>
  <c r="F667"/>
  <c r="I739"/>
  <c r="K447"/>
  <c r="G937"/>
  <c r="I407"/>
  <c r="K131"/>
  <c r="G589"/>
  <c r="I59"/>
  <c r="K808"/>
  <c r="G273"/>
  <c r="G772"/>
  <c r="K476"/>
  <c r="I945"/>
  <c r="G456"/>
  <c r="K144"/>
  <c r="I613"/>
  <c r="G124"/>
  <c r="F817"/>
  <c r="I265"/>
  <c r="I780"/>
  <c r="F421"/>
  <c r="G930"/>
  <c r="I384"/>
  <c r="F89"/>
  <c r="G598"/>
  <c r="I52"/>
  <c r="F702"/>
  <c r="G202"/>
  <c r="K673"/>
  <c r="F306"/>
  <c r="I858"/>
  <c r="K325"/>
  <c r="F919"/>
  <c r="I542"/>
  <c r="I14"/>
  <c r="F587"/>
  <c r="I210"/>
  <c r="K686"/>
  <c r="I901"/>
  <c r="K882"/>
  <c r="I553"/>
  <c r="K534"/>
  <c r="F377"/>
  <c r="G55"/>
  <c r="F926"/>
  <c r="I727"/>
  <c r="F594"/>
  <c r="I379"/>
  <c r="F262"/>
  <c r="I63"/>
  <c r="F875"/>
  <c r="G776"/>
  <c r="F543"/>
  <c r="G444"/>
  <c r="F211"/>
  <c r="G96"/>
  <c r="F504"/>
  <c r="I448"/>
  <c r="F172"/>
  <c r="I116"/>
  <c r="G841"/>
  <c r="K737"/>
  <c r="G429"/>
  <c r="K389"/>
  <c r="G113"/>
  <c r="K57"/>
  <c r="I785"/>
  <c r="K750"/>
  <c r="I453"/>
  <c r="K434"/>
  <c r="I105"/>
  <c r="K86"/>
  <c r="F581"/>
  <c r="G323"/>
  <c r="F185"/>
  <c r="I867"/>
  <c r="F734"/>
  <c r="I535"/>
  <c r="F402"/>
  <c r="I187"/>
  <c r="F70"/>
  <c r="G900"/>
  <c r="F683"/>
  <c r="G584"/>
  <c r="F351"/>
  <c r="G252"/>
  <c r="F948"/>
  <c r="I908"/>
  <c r="F568"/>
  <c r="I512"/>
  <c r="F236"/>
  <c r="I180"/>
  <c r="G905"/>
  <c r="K801"/>
  <c r="G493"/>
  <c r="K453"/>
  <c r="G177"/>
  <c r="K121"/>
  <c r="I849"/>
  <c r="K814"/>
  <c r="I517"/>
  <c r="K498"/>
  <c r="K918"/>
  <c r="I162"/>
  <c r="G875"/>
  <c r="I877"/>
  <c r="G706"/>
  <c r="K215"/>
  <c r="G256"/>
  <c r="G254"/>
  <c r="F371"/>
  <c r="K563"/>
  <c r="G604"/>
  <c r="G602"/>
  <c r="F703"/>
  <c r="K879"/>
  <c r="G936"/>
  <c r="G934"/>
  <c r="F90"/>
  <c r="K186"/>
  <c r="I223"/>
  <c r="I221"/>
  <c r="F422"/>
  <c r="K518"/>
  <c r="I539"/>
  <c r="I537"/>
  <c r="F754"/>
  <c r="K866"/>
  <c r="I887"/>
  <c r="I885"/>
  <c r="F205"/>
  <c r="K221"/>
  <c r="G279"/>
  <c r="G277"/>
  <c r="F537"/>
  <c r="K553"/>
  <c r="G611"/>
  <c r="G609"/>
  <c r="F869"/>
  <c r="K885"/>
  <c r="G991"/>
  <c r="G989"/>
  <c r="K260"/>
  <c r="I296"/>
  <c r="I294"/>
  <c r="F336"/>
  <c r="K592"/>
  <c r="I612"/>
  <c r="I626"/>
  <c r="F668"/>
  <c r="K924"/>
  <c r="I944"/>
  <c r="I958"/>
  <c r="F1000"/>
  <c r="K231"/>
  <c r="G272"/>
  <c r="G270"/>
  <c r="F387"/>
  <c r="K579"/>
  <c r="G620"/>
  <c r="G618"/>
  <c r="F719"/>
  <c r="K895"/>
  <c r="G952"/>
  <c r="G950"/>
  <c r="F170"/>
  <c r="K522"/>
  <c r="K663"/>
  <c r="G704"/>
  <c r="G702"/>
  <c r="F819"/>
  <c r="K1011"/>
  <c r="F48"/>
  <c r="F46"/>
  <c r="F206"/>
  <c r="K302"/>
  <c r="I339"/>
  <c r="I337"/>
  <c r="F538"/>
  <c r="K634"/>
  <c r="I671"/>
  <c r="I669"/>
  <c r="F870"/>
  <c r="K966"/>
  <c r="I987"/>
  <c r="I985"/>
  <c r="F257"/>
  <c r="K289"/>
  <c r="G331"/>
  <c r="G393"/>
  <c r="F653"/>
  <c r="K669"/>
  <c r="G727"/>
  <c r="G725"/>
  <c r="F985"/>
  <c r="K1001"/>
  <c r="F55"/>
  <c r="F53"/>
  <c r="K312"/>
  <c r="I396"/>
  <c r="I394"/>
  <c r="F436"/>
  <c r="K708"/>
  <c r="I744"/>
  <c r="I742"/>
  <c r="F784"/>
  <c r="K15"/>
  <c r="G72"/>
  <c r="G70"/>
  <c r="F171"/>
  <c r="K347"/>
  <c r="G388"/>
  <c r="G402"/>
  <c r="F503"/>
  <c r="K679"/>
  <c r="G720"/>
  <c r="G718"/>
  <c r="F835"/>
  <c r="I23"/>
  <c r="F64"/>
  <c r="F62"/>
  <c r="F222"/>
  <c r="K318"/>
  <c r="I355"/>
  <c r="I353"/>
  <c r="F618"/>
  <c r="K714"/>
  <c r="I815"/>
  <c r="I813"/>
  <c r="F69"/>
  <c r="F24"/>
  <c r="K599"/>
  <c r="G640"/>
  <c r="G638"/>
  <c r="F755"/>
  <c r="K947"/>
  <c r="G988"/>
  <c r="G986"/>
  <c r="F142"/>
  <c r="K238"/>
  <c r="I275"/>
  <c r="I273"/>
  <c r="F474"/>
  <c r="K570"/>
  <c r="I607"/>
  <c r="I605"/>
  <c r="F806"/>
  <c r="K902"/>
  <c r="I923"/>
  <c r="I921"/>
  <c r="F193"/>
  <c r="K225"/>
  <c r="G267"/>
  <c r="G585"/>
  <c r="F845"/>
  <c r="K861"/>
  <c r="G919"/>
  <c r="G917"/>
  <c r="K172"/>
  <c r="I192"/>
  <c r="I206"/>
  <c r="F248"/>
  <c r="K504"/>
  <c r="I844"/>
  <c r="I842"/>
  <c r="F884"/>
  <c r="K147"/>
  <c r="G188"/>
  <c r="G186"/>
  <c r="F287"/>
  <c r="K463"/>
  <c r="G520"/>
  <c r="G518"/>
  <c r="F619"/>
  <c r="K795"/>
  <c r="G836"/>
  <c r="G850"/>
  <c r="F951"/>
  <c r="K102"/>
  <c r="I123"/>
  <c r="I121"/>
  <c r="F338"/>
  <c r="K450"/>
  <c r="I471"/>
  <c r="I469"/>
  <c r="F670"/>
  <c r="K766"/>
  <c r="I803"/>
  <c r="I801"/>
  <c r="F121"/>
  <c r="I1007"/>
  <c r="K278"/>
  <c r="I299"/>
  <c r="I297"/>
  <c r="F514"/>
  <c r="K626"/>
  <c r="I647"/>
  <c r="I645"/>
  <c r="F846"/>
  <c r="K942"/>
  <c r="I979"/>
  <c r="I977"/>
  <c r="F233"/>
  <c r="K249"/>
  <c r="G307"/>
  <c r="G305"/>
  <c r="F565"/>
  <c r="K581"/>
  <c r="G623"/>
  <c r="G621"/>
  <c r="F897"/>
  <c r="K929"/>
  <c r="G971"/>
  <c r="F29"/>
  <c r="K288"/>
  <c r="I308"/>
  <c r="I322"/>
  <c r="F364"/>
  <c r="K620"/>
  <c r="I640"/>
  <c r="I654"/>
  <c r="F696"/>
  <c r="K952"/>
  <c r="G32"/>
  <c r="G30"/>
  <c r="F147"/>
  <c r="K339"/>
  <c r="G380"/>
  <c r="G378"/>
  <c r="F479"/>
  <c r="K655"/>
  <c r="G712"/>
  <c r="G710"/>
  <c r="F811"/>
  <c r="K987"/>
  <c r="F40"/>
  <c r="F38"/>
  <c r="F198"/>
  <c r="K294"/>
  <c r="I315"/>
  <c r="I313"/>
  <c r="F530"/>
  <c r="K642"/>
  <c r="I663"/>
  <c r="I661"/>
  <c r="F862"/>
  <c r="K958"/>
  <c r="I995"/>
  <c r="F332"/>
  <c r="K588"/>
  <c r="F21"/>
  <c r="I672"/>
  <c r="K23"/>
  <c r="G64"/>
  <c r="G62"/>
  <c r="F179"/>
  <c r="K371"/>
  <c r="G412"/>
  <c r="G410"/>
  <c r="F511"/>
  <c r="K687"/>
  <c r="G193"/>
  <c r="K74"/>
  <c r="K984"/>
  <c r="I1004"/>
  <c r="I1002"/>
  <c r="F115"/>
  <c r="K307"/>
  <c r="G348"/>
  <c r="G346"/>
  <c r="F447"/>
  <c r="K623"/>
  <c r="G680"/>
  <c r="G678"/>
  <c r="F779"/>
  <c r="K955"/>
  <c r="G996"/>
  <c r="G1010"/>
  <c r="F166"/>
  <c r="K262"/>
  <c r="I283"/>
  <c r="I281"/>
  <c r="F498"/>
  <c r="K610"/>
  <c r="I631"/>
  <c r="I629"/>
  <c r="F894"/>
  <c r="K990"/>
  <c r="G23"/>
  <c r="G21"/>
  <c r="F281"/>
  <c r="K297"/>
  <c r="G355"/>
  <c r="G353"/>
  <c r="F613"/>
  <c r="K629"/>
  <c r="G735"/>
  <c r="G733"/>
  <c r="F1009"/>
  <c r="I40"/>
  <c r="I38"/>
  <c r="F80"/>
  <c r="K336"/>
  <c r="I356"/>
  <c r="I370"/>
  <c r="F412"/>
  <c r="K668"/>
  <c r="I688"/>
  <c r="I702"/>
  <c r="F744"/>
  <c r="K1000"/>
  <c r="G16"/>
  <c r="G14"/>
  <c r="F131"/>
  <c r="K323"/>
  <c r="G364"/>
  <c r="G362"/>
  <c r="F463"/>
  <c r="K639"/>
  <c r="G696"/>
  <c r="G694"/>
  <c r="F859"/>
  <c r="K329"/>
  <c r="K406"/>
  <c r="I427"/>
  <c r="I425"/>
  <c r="F642"/>
  <c r="K754"/>
  <c r="I775"/>
  <c r="I773"/>
  <c r="F974"/>
  <c r="K45"/>
  <c r="G103"/>
  <c r="G101"/>
  <c r="F361"/>
  <c r="K377"/>
  <c r="G435"/>
  <c r="G433"/>
  <c r="F693"/>
  <c r="K709"/>
  <c r="G751"/>
  <c r="G749"/>
  <c r="K20"/>
  <c r="I56"/>
  <c r="I54"/>
  <c r="F160"/>
  <c r="K416"/>
  <c r="I436"/>
  <c r="I450"/>
  <c r="F492"/>
  <c r="K748"/>
  <c r="I768"/>
  <c r="I782"/>
  <c r="F824"/>
  <c r="K55"/>
  <c r="G160"/>
  <c r="G158"/>
  <c r="F275"/>
  <c r="K467"/>
  <c r="G508"/>
  <c r="G506"/>
  <c r="F607"/>
  <c r="K783"/>
  <c r="G840"/>
  <c r="G838"/>
  <c r="F939"/>
  <c r="K90"/>
  <c r="I127"/>
  <c r="I125"/>
  <c r="F326"/>
  <c r="K422"/>
  <c r="I443"/>
  <c r="I441"/>
  <c r="F658"/>
  <c r="K770"/>
  <c r="I791"/>
  <c r="I789"/>
  <c r="F990"/>
  <c r="K61"/>
  <c r="G119"/>
  <c r="G117"/>
  <c r="F441"/>
  <c r="K521"/>
  <c r="G579"/>
  <c r="G577"/>
  <c r="F837"/>
  <c r="G259"/>
  <c r="K342"/>
  <c r="I363"/>
  <c r="I361"/>
  <c r="F578"/>
  <c r="K690"/>
  <c r="I711"/>
  <c r="I709"/>
  <c r="F910"/>
  <c r="K1006"/>
  <c r="G39"/>
  <c r="G37"/>
  <c r="F297"/>
  <c r="K313"/>
  <c r="G371"/>
  <c r="G369"/>
  <c r="F629"/>
  <c r="K645"/>
  <c r="G687"/>
  <c r="G685"/>
  <c r="F961"/>
  <c r="K993"/>
  <c r="G266"/>
  <c r="F431"/>
  <c r="K607"/>
  <c r="G664"/>
  <c r="G662"/>
  <c r="F763"/>
  <c r="K939"/>
  <c r="G980"/>
  <c r="G994"/>
  <c r="F150"/>
  <c r="K246"/>
  <c r="I587"/>
  <c r="I585"/>
  <c r="F802"/>
  <c r="K914"/>
  <c r="I935"/>
  <c r="I933"/>
  <c r="F189"/>
  <c r="K205"/>
  <c r="G263"/>
  <c r="G261"/>
  <c r="F521"/>
  <c r="K537"/>
  <c r="G595"/>
  <c r="G593"/>
  <c r="F853"/>
  <c r="K869"/>
  <c r="G911"/>
  <c r="G909"/>
  <c r="K180"/>
  <c r="I216"/>
  <c r="I214"/>
  <c r="F256"/>
  <c r="K512"/>
  <c r="I532"/>
  <c r="I546"/>
  <c r="F652"/>
  <c r="K907"/>
  <c r="F773"/>
  <c r="I109"/>
  <c r="I686"/>
  <c r="K727"/>
  <c r="G768"/>
  <c r="G766"/>
  <c r="F883"/>
  <c r="K50"/>
  <c r="I71"/>
  <c r="I69"/>
  <c r="F270"/>
  <c r="K366"/>
  <c r="I403"/>
  <c r="I401"/>
  <c r="F602"/>
  <c r="K698"/>
  <c r="I735"/>
  <c r="I733"/>
  <c r="F934"/>
  <c r="I25"/>
  <c r="F67"/>
  <c r="F65"/>
  <c r="K340"/>
  <c r="I376"/>
  <c r="I374"/>
  <c r="F480"/>
  <c r="K736"/>
  <c r="I756"/>
  <c r="I770"/>
  <c r="F812"/>
  <c r="K43"/>
  <c r="G84"/>
  <c r="G98"/>
  <c r="F199"/>
  <c r="K375"/>
  <c r="G480"/>
  <c r="G478"/>
  <c r="F595"/>
  <c r="K787"/>
  <c r="G828"/>
  <c r="G826"/>
  <c r="F927"/>
  <c r="K78"/>
  <c r="I115"/>
  <c r="I113"/>
  <c r="F314"/>
  <c r="K410"/>
  <c r="I447"/>
  <c r="I445"/>
  <c r="F646"/>
  <c r="K742"/>
  <c r="I763"/>
  <c r="I761"/>
  <c r="F978"/>
  <c r="K65"/>
  <c r="G107"/>
  <c r="G105"/>
  <c r="F365"/>
  <c r="K381"/>
  <c r="G439"/>
  <c r="G437"/>
  <c r="F761"/>
  <c r="I96"/>
  <c r="K149"/>
  <c r="G191"/>
  <c r="G189"/>
  <c r="F465"/>
  <c r="F295"/>
  <c r="I623"/>
  <c r="G180"/>
  <c r="K469"/>
  <c r="G511"/>
  <c r="G509"/>
  <c r="F785"/>
  <c r="K817"/>
  <c r="G859"/>
  <c r="G857"/>
  <c r="K112"/>
  <c r="I132"/>
  <c r="I146"/>
  <c r="F188"/>
  <c r="K444"/>
  <c r="I464"/>
  <c r="I478"/>
  <c r="F520"/>
  <c r="K776"/>
  <c r="I796"/>
  <c r="I794"/>
  <c r="F836"/>
  <c r="K99"/>
  <c r="G140"/>
  <c r="G138"/>
  <c r="F303"/>
  <c r="K479"/>
  <c r="G536"/>
  <c r="G534"/>
  <c r="F635"/>
  <c r="K811"/>
  <c r="G852"/>
  <c r="G866"/>
  <c r="F967"/>
  <c r="K118"/>
  <c r="I203"/>
  <c r="I201"/>
  <c r="F418"/>
  <c r="K530"/>
  <c r="I551"/>
  <c r="I549"/>
  <c r="F750"/>
  <c r="K846"/>
  <c r="I883"/>
  <c r="I881"/>
  <c r="F137"/>
  <c r="K153"/>
  <c r="G211"/>
  <c r="G209"/>
  <c r="F469"/>
  <c r="K485"/>
  <c r="G527"/>
  <c r="I430"/>
  <c r="G387"/>
  <c r="F645"/>
  <c r="F588"/>
  <c r="G247"/>
  <c r="K703"/>
  <c r="F192"/>
  <c r="I919"/>
  <c r="K387"/>
  <c r="G845"/>
  <c r="I571"/>
  <c r="K39"/>
  <c r="G529"/>
  <c r="I255"/>
  <c r="K732"/>
  <c r="G197"/>
  <c r="G968"/>
  <c r="K400"/>
  <c r="I869"/>
  <c r="G636"/>
  <c r="K68"/>
  <c r="I521"/>
  <c r="G288"/>
  <c r="F677"/>
  <c r="I141"/>
  <c r="I896"/>
  <c r="F345"/>
  <c r="G854"/>
  <c r="I564"/>
  <c r="F958"/>
  <c r="G458"/>
  <c r="I184"/>
  <c r="F562"/>
  <c r="G110"/>
  <c r="K837"/>
  <c r="F230"/>
  <c r="I798"/>
  <c r="K505"/>
  <c r="F843"/>
  <c r="I466"/>
  <c r="K173"/>
  <c r="G153"/>
  <c r="K113"/>
  <c r="I809"/>
  <c r="K790"/>
  <c r="F889"/>
  <c r="G311"/>
  <c r="F237"/>
  <c r="I983"/>
  <c r="F850"/>
  <c r="I635"/>
  <c r="F518"/>
  <c r="I319"/>
  <c r="F186"/>
  <c r="F28"/>
  <c r="F799"/>
  <c r="G700"/>
  <c r="F467"/>
  <c r="G352"/>
  <c r="F760"/>
  <c r="I704"/>
  <c r="F428"/>
  <c r="I372"/>
  <c r="F96"/>
  <c r="I504"/>
  <c r="F196"/>
  <c r="I156"/>
  <c r="G881"/>
  <c r="K825"/>
  <c r="G549"/>
  <c r="K493"/>
  <c r="G217"/>
  <c r="K177"/>
  <c r="I873"/>
  <c r="K854"/>
  <c r="K908"/>
  <c r="I46"/>
  <c r="F953"/>
  <c r="G631"/>
  <c r="F557"/>
  <c r="G299"/>
  <c r="F225"/>
  <c r="I955"/>
  <c r="F838"/>
  <c r="I639"/>
  <c r="F506"/>
  <c r="I307"/>
  <c r="F174"/>
  <c r="F16"/>
  <c r="F787"/>
  <c r="G672"/>
  <c r="F391"/>
  <c r="G276"/>
  <c r="F1004"/>
  <c r="I948"/>
  <c r="F672"/>
  <c r="I568"/>
  <c r="F260"/>
  <c r="I220"/>
  <c r="G945"/>
  <c r="K889"/>
  <c r="G613"/>
  <c r="K557"/>
  <c r="G281"/>
  <c r="K241"/>
  <c r="K917"/>
  <c r="G184"/>
  <c r="I856"/>
  <c r="K586"/>
  <c r="F103"/>
  <c r="F234"/>
  <c r="I482"/>
  <c r="K445"/>
  <c r="F94"/>
  <c r="I406"/>
  <c r="K129"/>
  <c r="F707"/>
  <c r="I58"/>
  <c r="K806"/>
  <c r="F375"/>
  <c r="G787"/>
  <c r="K474"/>
  <c r="F988"/>
  <c r="G455"/>
  <c r="K142"/>
  <c r="F656"/>
  <c r="G123"/>
  <c r="K851"/>
  <c r="F308"/>
  <c r="I779"/>
  <c r="K439"/>
  <c r="G929"/>
  <c r="I399"/>
  <c r="K107"/>
  <c r="G597"/>
  <c r="I67"/>
  <c r="K800"/>
  <c r="G265"/>
  <c r="G716"/>
  <c r="K404"/>
  <c r="I857"/>
  <c r="G368"/>
  <c r="K72"/>
  <c r="I541"/>
  <c r="G36"/>
  <c r="F745"/>
  <c r="I209"/>
  <c r="I708"/>
  <c r="F78"/>
  <c r="G924"/>
  <c r="F691"/>
  <c r="G576"/>
  <c r="G244"/>
  <c r="I33"/>
  <c r="I19"/>
  <c r="G746"/>
  <c r="K707"/>
  <c r="G398"/>
  <c r="K359"/>
  <c r="G82"/>
  <c r="K27"/>
  <c r="I754"/>
  <c r="K720"/>
  <c r="I422"/>
  <c r="K388"/>
  <c r="I74"/>
  <c r="F741"/>
  <c r="G483"/>
  <c r="F409"/>
  <c r="G151"/>
  <c r="F77"/>
  <c r="I759"/>
  <c r="F626"/>
  <c r="I411"/>
  <c r="F294"/>
  <c r="I95"/>
  <c r="F907"/>
  <c r="G808"/>
  <c r="F575"/>
  <c r="G476"/>
  <c r="F243"/>
  <c r="G128"/>
  <c r="I992"/>
  <c r="I301"/>
  <c r="K202"/>
  <c r="G886"/>
  <c r="K831"/>
  <c r="G554"/>
  <c r="K515"/>
  <c r="G206"/>
  <c r="K167"/>
  <c r="I894"/>
  <c r="K860"/>
  <c r="I562"/>
  <c r="K528"/>
  <c r="I230"/>
  <c r="K196"/>
  <c r="G927"/>
  <c r="F805"/>
  <c r="G547"/>
  <c r="F473"/>
  <c r="G215"/>
  <c r="F141"/>
  <c r="I823"/>
  <c r="F690"/>
  <c r="I475"/>
  <c r="F358"/>
  <c r="I159"/>
  <c r="F971"/>
  <c r="G872"/>
  <c r="F639"/>
  <c r="G540"/>
  <c r="I938"/>
  <c r="F426"/>
  <c r="F975"/>
  <c r="F643"/>
  <c r="G450"/>
  <c r="F728"/>
  <c r="F746"/>
  <c r="I738"/>
  <c r="K701"/>
  <c r="F350"/>
  <c r="I918"/>
  <c r="K385"/>
  <c r="F963"/>
  <c r="I570"/>
  <c r="K37"/>
  <c r="F631"/>
  <c r="I254"/>
  <c r="K730"/>
  <c r="F299"/>
  <c r="G967"/>
  <c r="K398"/>
  <c r="F912"/>
  <c r="G635"/>
  <c r="K82"/>
  <c r="F564"/>
  <c r="G287"/>
  <c r="K695"/>
  <c r="F184"/>
  <c r="I911"/>
  <c r="K363"/>
  <c r="G853"/>
  <c r="I579"/>
  <c r="K31"/>
  <c r="G521"/>
  <c r="I183"/>
  <c r="K660"/>
  <c r="G109"/>
  <c r="G880"/>
  <c r="K328"/>
  <c r="I797"/>
  <c r="G548"/>
  <c r="F1001"/>
  <c r="I465"/>
  <c r="G232"/>
  <c r="F334"/>
  <c r="I135"/>
  <c r="F947"/>
  <c r="G832"/>
  <c r="G756"/>
  <c r="I289"/>
  <c r="K254"/>
  <c r="G1002"/>
  <c r="K963"/>
  <c r="G654"/>
  <c r="K615"/>
  <c r="G338"/>
  <c r="K283"/>
  <c r="I1010"/>
  <c r="K976"/>
  <c r="I678"/>
  <c r="K644"/>
  <c r="I330"/>
  <c r="F839"/>
  <c r="G724"/>
  <c r="F507"/>
  <c r="G408"/>
  <c r="F175"/>
  <c r="K481"/>
  <c r="G173"/>
  <c r="K133"/>
  <c r="I861"/>
  <c r="K826"/>
  <c r="I529"/>
  <c r="K494"/>
  <c r="I197"/>
  <c r="K178"/>
  <c r="G894"/>
  <c r="K855"/>
  <c r="F325"/>
  <c r="G67"/>
  <c r="F874"/>
  <c r="I611"/>
  <c r="F478"/>
  <c r="I279"/>
  <c r="F146"/>
  <c r="G976"/>
  <c r="F759"/>
  <c r="G644"/>
  <c r="F427"/>
  <c r="G328"/>
  <c r="F95"/>
  <c r="I1000"/>
  <c r="F692"/>
  <c r="I652"/>
  <c r="F312"/>
  <c r="I256"/>
  <c r="G981"/>
  <c r="K925"/>
  <c r="G649"/>
  <c r="K545"/>
  <c r="G237"/>
  <c r="K197"/>
  <c r="I925"/>
  <c r="K890"/>
  <c r="I593"/>
  <c r="K558"/>
  <c r="K242"/>
  <c r="G183"/>
  <c r="G181"/>
  <c r="G948"/>
  <c r="F408"/>
  <c r="F1002"/>
  <c r="G246"/>
  <c r="K702"/>
  <c r="F271"/>
  <c r="G939"/>
  <c r="K386"/>
  <c r="F868"/>
  <c r="G591"/>
  <c r="K38"/>
  <c r="F552"/>
  <c r="G275"/>
  <c r="K731"/>
  <c r="F220"/>
  <c r="I947"/>
  <c r="K399"/>
  <c r="G889"/>
  <c r="I615"/>
  <c r="K83"/>
  <c r="G541"/>
  <c r="I267"/>
  <c r="K696"/>
  <c r="G161"/>
  <c r="G916"/>
  <c r="K364"/>
  <c r="I833"/>
  <c r="G600"/>
  <c r="K32"/>
  <c r="I437"/>
  <c r="G204"/>
  <c r="F641"/>
  <c r="I89"/>
  <c r="I860"/>
  <c r="F309"/>
  <c r="G818"/>
  <c r="I528"/>
  <c r="F922"/>
  <c r="G486"/>
  <c r="I196"/>
  <c r="F944"/>
  <c r="I904"/>
  <c r="F596"/>
  <c r="I556"/>
  <c r="K906"/>
  <c r="G54"/>
  <c r="I20"/>
  <c r="I726"/>
  <c r="K692"/>
  <c r="I378"/>
  <c r="K360"/>
  <c r="I62"/>
  <c r="K28"/>
  <c r="G775"/>
  <c r="F701"/>
  <c r="G443"/>
  <c r="F369"/>
  <c r="G95"/>
  <c r="F662"/>
  <c r="I463"/>
  <c r="F330"/>
  <c r="I131"/>
  <c r="F943"/>
  <c r="G780"/>
  <c r="F547"/>
  <c r="G432"/>
  <c r="F215"/>
  <c r="G100"/>
  <c r="F828"/>
  <c r="I772"/>
  <c r="F496"/>
  <c r="I456"/>
  <c r="F148"/>
  <c r="I108"/>
  <c r="K201"/>
  <c r="G322"/>
  <c r="K203"/>
  <c r="I866"/>
  <c r="K832"/>
  <c r="I534"/>
  <c r="K500"/>
  <c r="I186"/>
  <c r="K168"/>
  <c r="G915"/>
  <c r="F841"/>
  <c r="G583"/>
  <c r="F509"/>
  <c r="G251"/>
  <c r="F177"/>
  <c r="I907"/>
  <c r="F726"/>
  <c r="I527"/>
  <c r="F394"/>
  <c r="I195"/>
  <c r="F1007"/>
  <c r="G844"/>
  <c r="F611"/>
  <c r="G496"/>
  <c r="F279"/>
  <c r="G164"/>
  <c r="F892"/>
  <c r="I836"/>
  <c r="F560"/>
  <c r="I520"/>
  <c r="I939"/>
  <c r="F268"/>
  <c r="G873"/>
  <c r="F216"/>
  <c r="G116"/>
  <c r="K216"/>
  <c r="I236"/>
  <c r="I234"/>
  <c r="F276"/>
  <c r="K548"/>
  <c r="I584"/>
  <c r="I582"/>
  <c r="F624"/>
  <c r="K880"/>
  <c r="I900"/>
  <c r="I914"/>
  <c r="F956"/>
  <c r="K187"/>
  <c r="G228"/>
  <c r="G242"/>
  <c r="F343"/>
  <c r="K519"/>
  <c r="G560"/>
  <c r="G558"/>
  <c r="F675"/>
  <c r="K867"/>
  <c r="G908"/>
  <c r="G906"/>
  <c r="F126"/>
  <c r="K222"/>
  <c r="I259"/>
  <c r="I257"/>
  <c r="F458"/>
  <c r="K554"/>
  <c r="I591"/>
  <c r="I589"/>
  <c r="F790"/>
  <c r="K886"/>
  <c r="I971"/>
  <c r="I969"/>
  <c r="F241"/>
  <c r="K273"/>
  <c r="G315"/>
  <c r="G313"/>
  <c r="F573"/>
  <c r="K589"/>
  <c r="G647"/>
  <c r="G645"/>
  <c r="F905"/>
  <c r="K921"/>
  <c r="G979"/>
  <c r="G977"/>
  <c r="K232"/>
  <c r="I252"/>
  <c r="I250"/>
  <c r="F292"/>
  <c r="K564"/>
  <c r="I600"/>
  <c r="I598"/>
  <c r="F640"/>
  <c r="K896"/>
  <c r="I916"/>
  <c r="I930"/>
  <c r="F91"/>
  <c r="K267"/>
  <c r="K664"/>
  <c r="I684"/>
  <c r="I682"/>
  <c r="F724"/>
  <c r="K996"/>
  <c r="G28"/>
  <c r="G26"/>
  <c r="F127"/>
  <c r="K303"/>
  <c r="G360"/>
  <c r="G358"/>
  <c r="F459"/>
  <c r="K635"/>
  <c r="G676"/>
  <c r="G690"/>
  <c r="F791"/>
  <c r="K967"/>
  <c r="G1008"/>
  <c r="G1006"/>
  <c r="F178"/>
  <c r="K290"/>
  <c r="I311"/>
  <c r="I309"/>
  <c r="F574"/>
  <c r="K670"/>
  <c r="I707"/>
  <c r="I705"/>
  <c r="F906"/>
  <c r="K1002"/>
  <c r="G35"/>
  <c r="G33"/>
  <c r="F293"/>
  <c r="K309"/>
  <c r="G415"/>
  <c r="G413"/>
  <c r="F689"/>
  <c r="K721"/>
  <c r="G763"/>
  <c r="G761"/>
  <c r="K16"/>
  <c r="I36"/>
  <c r="I50"/>
  <c r="F92"/>
  <c r="K348"/>
  <c r="I368"/>
  <c r="I382"/>
  <c r="F424"/>
  <c r="K680"/>
  <c r="I700"/>
  <c r="I698"/>
  <c r="F740"/>
  <c r="I24"/>
  <c r="G44"/>
  <c r="G42"/>
  <c r="F143"/>
  <c r="K319"/>
  <c r="G376"/>
  <c r="G374"/>
  <c r="F539"/>
  <c r="K715"/>
  <c r="G820"/>
  <c r="G834"/>
  <c r="F935"/>
  <c r="K969"/>
  <c r="K600"/>
  <c r="I620"/>
  <c r="I618"/>
  <c r="F660"/>
  <c r="K932"/>
  <c r="I968"/>
  <c r="I966"/>
  <c r="F1008"/>
  <c r="K239"/>
  <c r="G296"/>
  <c r="G294"/>
  <c r="F395"/>
  <c r="K571"/>
  <c r="G612"/>
  <c r="G626"/>
  <c r="F727"/>
  <c r="K903"/>
  <c r="G944"/>
  <c r="G942"/>
  <c r="F114"/>
  <c r="K226"/>
  <c r="I247"/>
  <c r="I501"/>
  <c r="F766"/>
  <c r="K862"/>
  <c r="I899"/>
  <c r="I897"/>
  <c r="F153"/>
  <c r="K169"/>
  <c r="G227"/>
  <c r="G225"/>
  <c r="F485"/>
  <c r="K757"/>
  <c r="G863"/>
  <c r="G861"/>
  <c r="K132"/>
  <c r="I168"/>
  <c r="I166"/>
  <c r="F208"/>
  <c r="K464"/>
  <c r="I484"/>
  <c r="I498"/>
  <c r="F540"/>
  <c r="K796"/>
  <c r="I816"/>
  <c r="I830"/>
  <c r="F872"/>
  <c r="K103"/>
  <c r="G144"/>
  <c r="G142"/>
  <c r="F259"/>
  <c r="K451"/>
  <c r="G492"/>
  <c r="G490"/>
  <c r="F591"/>
  <c r="K767"/>
  <c r="G824"/>
  <c r="G822"/>
  <c r="F987"/>
  <c r="I736"/>
  <c r="K279"/>
  <c r="G320"/>
  <c r="G318"/>
  <c r="F435"/>
  <c r="K627"/>
  <c r="G668"/>
  <c r="G666"/>
  <c r="F767"/>
  <c r="K943"/>
  <c r="G1000"/>
  <c r="G998"/>
  <c r="F154"/>
  <c r="K250"/>
  <c r="I287"/>
  <c r="I285"/>
  <c r="F486"/>
  <c r="K582"/>
  <c r="I603"/>
  <c r="I601"/>
  <c r="F818"/>
  <c r="K930"/>
  <c r="I951"/>
  <c r="I949"/>
  <c r="F269"/>
  <c r="K285"/>
  <c r="G343"/>
  <c r="G341"/>
  <c r="F601"/>
  <c r="K617"/>
  <c r="G675"/>
  <c r="G673"/>
  <c r="F933"/>
  <c r="K949"/>
  <c r="F51"/>
  <c r="F49"/>
  <c r="K324"/>
  <c r="I360"/>
  <c r="I358"/>
  <c r="F400"/>
  <c r="K656"/>
  <c r="I676"/>
  <c r="I690"/>
  <c r="F732"/>
  <c r="K988"/>
  <c r="I1008"/>
  <c r="G18"/>
  <c r="F119"/>
  <c r="K295"/>
  <c r="G336"/>
  <c r="G334"/>
  <c r="F451"/>
  <c r="K643"/>
  <c r="G684"/>
  <c r="G682"/>
  <c r="F783"/>
  <c r="K959"/>
  <c r="G245"/>
  <c r="F569"/>
  <c r="F487"/>
  <c r="I879"/>
  <c r="I928"/>
  <c r="I44"/>
  <c r="I42"/>
  <c r="F84"/>
  <c r="K356"/>
  <c r="I392"/>
  <c r="I390"/>
  <c r="F432"/>
  <c r="K688"/>
  <c r="F536"/>
  <c r="G628"/>
  <c r="K393"/>
  <c r="K981"/>
  <c r="F19"/>
  <c r="F17"/>
  <c r="K292"/>
  <c r="I328"/>
  <c r="I326"/>
  <c r="F368"/>
  <c r="K624"/>
  <c r="I644"/>
  <c r="I658"/>
  <c r="F700"/>
  <c r="K956"/>
  <c r="I976"/>
  <c r="I990"/>
  <c r="F87"/>
  <c r="K263"/>
  <c r="G304"/>
  <c r="G302"/>
  <c r="F419"/>
  <c r="K611"/>
  <c r="G652"/>
  <c r="G650"/>
  <c r="F815"/>
  <c r="K991"/>
  <c r="F44"/>
  <c r="F42"/>
  <c r="F202"/>
  <c r="K298"/>
  <c r="I335"/>
  <c r="I333"/>
  <c r="F534"/>
  <c r="K630"/>
  <c r="I715"/>
  <c r="I713"/>
  <c r="F930"/>
  <c r="K17"/>
  <c r="G59"/>
  <c r="G57"/>
  <c r="F317"/>
  <c r="K333"/>
  <c r="G391"/>
  <c r="G389"/>
  <c r="F649"/>
  <c r="K665"/>
  <c r="G723"/>
  <c r="G721"/>
  <c r="F981"/>
  <c r="K997"/>
  <c r="F35"/>
  <c r="F33"/>
  <c r="K308"/>
  <c r="I344"/>
  <c r="I342"/>
  <c r="F384"/>
  <c r="K640"/>
  <c r="I660"/>
  <c r="I674"/>
  <c r="F780"/>
  <c r="K266"/>
  <c r="K407"/>
  <c r="G448"/>
  <c r="G446"/>
  <c r="F563"/>
  <c r="K755"/>
  <c r="G796"/>
  <c r="G794"/>
  <c r="F895"/>
  <c r="K46"/>
  <c r="I83"/>
  <c r="I81"/>
  <c r="F282"/>
  <c r="K378"/>
  <c r="I415"/>
  <c r="I413"/>
  <c r="F614"/>
  <c r="K710"/>
  <c r="I731"/>
  <c r="I729"/>
  <c r="F946"/>
  <c r="K33"/>
  <c r="G75"/>
  <c r="G137"/>
  <c r="F397"/>
  <c r="K413"/>
  <c r="G471"/>
  <c r="G469"/>
  <c r="F729"/>
  <c r="K745"/>
  <c r="G803"/>
  <c r="G801"/>
  <c r="K56"/>
  <c r="I140"/>
  <c r="I138"/>
  <c r="F180"/>
  <c r="K452"/>
  <c r="I488"/>
  <c r="I486"/>
  <c r="F528"/>
  <c r="K784"/>
  <c r="I804"/>
  <c r="I818"/>
  <c r="F860"/>
  <c r="K91"/>
  <c r="G132"/>
  <c r="G146"/>
  <c r="F247"/>
  <c r="K423"/>
  <c r="G464"/>
  <c r="G462"/>
  <c r="F579"/>
  <c r="K771"/>
  <c r="G812"/>
  <c r="G810"/>
  <c r="F911"/>
  <c r="K62"/>
  <c r="I99"/>
  <c r="I97"/>
  <c r="F362"/>
  <c r="K458"/>
  <c r="I559"/>
  <c r="I557"/>
  <c r="F758"/>
  <c r="G500"/>
  <c r="K343"/>
  <c r="G384"/>
  <c r="G382"/>
  <c r="F499"/>
  <c r="K691"/>
  <c r="G732"/>
  <c r="G730"/>
  <c r="F831"/>
  <c r="K1007"/>
  <c r="F60"/>
  <c r="F58"/>
  <c r="F218"/>
  <c r="K314"/>
  <c r="I351"/>
  <c r="I349"/>
  <c r="F550"/>
  <c r="K646"/>
  <c r="I667"/>
  <c r="I665"/>
  <c r="F882"/>
  <c r="K994"/>
  <c r="F31"/>
  <c r="F352"/>
  <c r="K608"/>
  <c r="I628"/>
  <c r="I642"/>
  <c r="F684"/>
  <c r="K940"/>
  <c r="I960"/>
  <c r="I974"/>
  <c r="F71"/>
  <c r="K247"/>
  <c r="G608"/>
  <c r="G606"/>
  <c r="F723"/>
  <c r="K915"/>
  <c r="G956"/>
  <c r="G954"/>
  <c r="F110"/>
  <c r="K206"/>
  <c r="I243"/>
  <c r="I241"/>
  <c r="F442"/>
  <c r="K538"/>
  <c r="I575"/>
  <c r="I573"/>
  <c r="F774"/>
  <c r="K870"/>
  <c r="I891"/>
  <c r="I889"/>
  <c r="F161"/>
  <c r="K193"/>
  <c r="G235"/>
  <c r="G233"/>
  <c r="F493"/>
  <c r="K509"/>
  <c r="G567"/>
  <c r="G565"/>
  <c r="K140"/>
  <c r="I750"/>
  <c r="G513"/>
  <c r="K137"/>
  <c r="K728"/>
  <c r="I748"/>
  <c r="I746"/>
  <c r="F788"/>
  <c r="K51"/>
  <c r="G92"/>
  <c r="G90"/>
  <c r="F191"/>
  <c r="K367"/>
  <c r="G424"/>
  <c r="G422"/>
  <c r="F523"/>
  <c r="K699"/>
  <c r="G740"/>
  <c r="G754"/>
  <c r="F855"/>
  <c r="I26"/>
  <c r="G47"/>
  <c r="G45"/>
  <c r="F321"/>
  <c r="K353"/>
  <c r="G395"/>
  <c r="G457"/>
  <c r="F717"/>
  <c r="K733"/>
  <c r="G791"/>
  <c r="G789"/>
  <c r="K44"/>
  <c r="I64"/>
  <c r="I78"/>
  <c r="F120"/>
  <c r="K376"/>
  <c r="I460"/>
  <c r="I458"/>
  <c r="F500"/>
  <c r="K772"/>
  <c r="I808"/>
  <c r="I806"/>
  <c r="F848"/>
  <c r="K79"/>
  <c r="G136"/>
  <c r="G134"/>
  <c r="F235"/>
  <c r="K411"/>
  <c r="G452"/>
  <c r="G466"/>
  <c r="F567"/>
  <c r="K743"/>
  <c r="G784"/>
  <c r="G782"/>
  <c r="F899"/>
  <c r="K66"/>
  <c r="I87"/>
  <c r="I85"/>
  <c r="F286"/>
  <c r="K382"/>
  <c r="I419"/>
  <c r="I417"/>
  <c r="F682"/>
  <c r="K73"/>
  <c r="K150"/>
  <c r="I171"/>
  <c r="I169"/>
  <c r="F386"/>
  <c r="F694"/>
  <c r="I622"/>
  <c r="G195"/>
  <c r="K470"/>
  <c r="I491"/>
  <c r="I489"/>
  <c r="F706"/>
  <c r="K818"/>
  <c r="I839"/>
  <c r="I837"/>
  <c r="F93"/>
  <c r="K109"/>
  <c r="G167"/>
  <c r="G165"/>
  <c r="F425"/>
  <c r="K441"/>
  <c r="G499"/>
  <c r="G497"/>
  <c r="F757"/>
  <c r="K773"/>
  <c r="G815"/>
  <c r="G813"/>
  <c r="K84"/>
  <c r="I120"/>
  <c r="I118"/>
  <c r="F224"/>
  <c r="K480"/>
  <c r="I500"/>
  <c r="I514"/>
  <c r="F556"/>
  <c r="K812"/>
  <c r="I832"/>
  <c r="I846"/>
  <c r="F888"/>
  <c r="K119"/>
  <c r="G224"/>
  <c r="G222"/>
  <c r="F339"/>
  <c r="K531"/>
  <c r="G572"/>
  <c r="G570"/>
  <c r="F671"/>
  <c r="K847"/>
  <c r="G904"/>
  <c r="G902"/>
  <c r="F1003"/>
  <c r="K154"/>
  <c r="I191"/>
  <c r="I189"/>
  <c r="F390"/>
  <c r="K486"/>
  <c r="I507"/>
  <c r="I505"/>
  <c r="K649"/>
  <c r="F807"/>
  <c r="F923"/>
  <c r="I226"/>
  <c r="K189"/>
  <c r="F527"/>
  <c r="I150"/>
  <c r="K898"/>
  <c r="F195"/>
  <c r="G847"/>
  <c r="K550"/>
  <c r="F808"/>
  <c r="G531"/>
  <c r="K218"/>
  <c r="F476"/>
  <c r="G199"/>
  <c r="K911"/>
  <c r="F144"/>
  <c r="I871"/>
  <c r="K595"/>
  <c r="G797"/>
  <c r="I523"/>
  <c r="K183"/>
  <c r="G417"/>
  <c r="I143"/>
  <c r="K876"/>
  <c r="G85"/>
  <c r="G856"/>
  <c r="K544"/>
  <c r="I693"/>
  <c r="G460"/>
  <c r="K148"/>
  <c r="I345"/>
  <c r="G112"/>
  <c r="F821"/>
  <c r="I29"/>
  <c r="I784"/>
  <c r="F489"/>
  <c r="G742"/>
  <c r="I452"/>
  <c r="F255"/>
  <c r="G156"/>
  <c r="F852"/>
  <c r="I812"/>
  <c r="K713"/>
  <c r="G310"/>
  <c r="K255"/>
  <c r="I982"/>
  <c r="K948"/>
  <c r="I634"/>
  <c r="K616"/>
  <c r="I318"/>
  <c r="K284"/>
  <c r="F27"/>
  <c r="F957"/>
  <c r="G699"/>
  <c r="F625"/>
  <c r="G351"/>
  <c r="F918"/>
  <c r="I719"/>
  <c r="F586"/>
  <c r="I387"/>
  <c r="F254"/>
  <c r="I503"/>
  <c r="F370"/>
  <c r="I155"/>
  <c r="F983"/>
  <c r="G868"/>
  <c r="F651"/>
  <c r="G552"/>
  <c r="F319"/>
  <c r="G220"/>
  <c r="F916"/>
  <c r="I876"/>
  <c r="I480"/>
  <c r="I45"/>
  <c r="K971"/>
  <c r="G630"/>
  <c r="K575"/>
  <c r="G298"/>
  <c r="K259"/>
  <c r="I954"/>
  <c r="K936"/>
  <c r="I638"/>
  <c r="K604"/>
  <c r="I306"/>
  <c r="K272"/>
  <c r="F15"/>
  <c r="F945"/>
  <c r="G671"/>
  <c r="F549"/>
  <c r="G291"/>
  <c r="F217"/>
  <c r="I963"/>
  <c r="F830"/>
  <c r="I567"/>
  <c r="F434"/>
  <c r="I219"/>
  <c r="F102"/>
  <c r="G932"/>
  <c r="F715"/>
  <c r="G616"/>
  <c r="F383"/>
  <c r="G284"/>
  <c r="G959"/>
  <c r="G182"/>
  <c r="I854"/>
  <c r="K905"/>
  <c r="G385"/>
  <c r="F825"/>
  <c r="G758"/>
  <c r="I724"/>
  <c r="F429"/>
  <c r="G938"/>
  <c r="I408"/>
  <c r="F97"/>
  <c r="G590"/>
  <c r="I60"/>
  <c r="F710"/>
  <c r="G274"/>
  <c r="K729"/>
  <c r="F378"/>
  <c r="I946"/>
  <c r="K397"/>
  <c r="F991"/>
  <c r="I614"/>
  <c r="K81"/>
  <c r="F659"/>
  <c r="I266"/>
  <c r="K694"/>
  <c r="F263"/>
  <c r="G931"/>
  <c r="K362"/>
  <c r="F876"/>
  <c r="G599"/>
  <c r="K30"/>
  <c r="F544"/>
  <c r="G203"/>
  <c r="K675"/>
  <c r="F132"/>
  <c r="I859"/>
  <c r="K327"/>
  <c r="G817"/>
  <c r="I543"/>
  <c r="I16"/>
  <c r="G485"/>
  <c r="I211"/>
  <c r="K176"/>
  <c r="G923"/>
  <c r="F849"/>
  <c r="G575"/>
  <c r="G770"/>
  <c r="F140"/>
  <c r="I17"/>
  <c r="G745"/>
  <c r="K705"/>
  <c r="G397"/>
  <c r="K357"/>
  <c r="G81"/>
  <c r="K25"/>
  <c r="I753"/>
  <c r="K718"/>
  <c r="I421"/>
  <c r="K402"/>
  <c r="I73"/>
  <c r="K759"/>
  <c r="G482"/>
  <c r="K427"/>
  <c r="G150"/>
  <c r="K95"/>
  <c r="I502"/>
  <c r="K724"/>
  <c r="I410"/>
  <c r="K392"/>
  <c r="I94"/>
  <c r="K60"/>
  <c r="G807"/>
  <c r="F733"/>
  <c r="G475"/>
  <c r="F401"/>
  <c r="G127"/>
  <c r="I494"/>
  <c r="F344"/>
  <c r="I288"/>
  <c r="G885"/>
  <c r="K829"/>
  <c r="G553"/>
  <c r="K513"/>
  <c r="G205"/>
  <c r="K165"/>
  <c r="I893"/>
  <c r="K858"/>
  <c r="I561"/>
  <c r="K526"/>
  <c r="I229"/>
  <c r="K210"/>
  <c r="G926"/>
  <c r="K823"/>
  <c r="G546"/>
  <c r="K491"/>
  <c r="G214"/>
  <c r="K159"/>
  <c r="I822"/>
  <c r="K788"/>
  <c r="I474"/>
  <c r="K456"/>
  <c r="I158"/>
  <c r="K124"/>
  <c r="G871"/>
  <c r="F797"/>
  <c r="G539"/>
  <c r="F980"/>
  <c r="K523"/>
  <c r="K126"/>
  <c r="K835"/>
  <c r="I431"/>
  <c r="I1005"/>
  <c r="K76"/>
  <c r="I481"/>
  <c r="G248"/>
  <c r="F685"/>
  <c r="I149"/>
  <c r="I920"/>
  <c r="F353"/>
  <c r="G846"/>
  <c r="I572"/>
  <c r="F966"/>
  <c r="G530"/>
  <c r="I240"/>
  <c r="F634"/>
  <c r="G198"/>
  <c r="K909"/>
  <c r="F302"/>
  <c r="I870"/>
  <c r="K593"/>
  <c r="F915"/>
  <c r="I522"/>
  <c r="K181"/>
  <c r="F519"/>
  <c r="I142"/>
  <c r="K874"/>
  <c r="F187"/>
  <c r="G855"/>
  <c r="K542"/>
  <c r="F800"/>
  <c r="G459"/>
  <c r="K162"/>
  <c r="F388"/>
  <c r="G111"/>
  <c r="K839"/>
  <c r="F72"/>
  <c r="I799"/>
  <c r="K507"/>
  <c r="G741"/>
  <c r="I467"/>
  <c r="K432"/>
  <c r="I134"/>
  <c r="K100"/>
  <c r="G831"/>
  <c r="I237"/>
  <c r="F396"/>
  <c r="I276"/>
  <c r="G1001"/>
  <c r="K961"/>
  <c r="G653"/>
  <c r="K613"/>
  <c r="G337"/>
  <c r="K281"/>
  <c r="I1009"/>
  <c r="K974"/>
  <c r="I677"/>
  <c r="K658"/>
  <c r="I329"/>
  <c r="F997"/>
  <c r="G739"/>
  <c r="F665"/>
  <c r="G407"/>
  <c r="F333"/>
  <c r="G524"/>
  <c r="F291"/>
  <c r="G176"/>
  <c r="F904"/>
  <c r="I848"/>
  <c r="F572"/>
  <c r="I516"/>
  <c r="F240"/>
  <c r="I200"/>
  <c r="G893"/>
  <c r="K853"/>
  <c r="K650"/>
  <c r="G66"/>
  <c r="K972"/>
  <c r="I610"/>
  <c r="K576"/>
  <c r="I278"/>
  <c r="K244"/>
  <c r="G975"/>
  <c r="F917"/>
  <c r="G659"/>
  <c r="F585"/>
  <c r="G327"/>
  <c r="F253"/>
  <c r="I999"/>
  <c r="F866"/>
  <c r="I651"/>
  <c r="F470"/>
  <c r="I271"/>
  <c r="F138"/>
  <c r="G984"/>
  <c r="F751"/>
  <c r="G588"/>
  <c r="F355"/>
  <c r="G240"/>
  <c r="F968"/>
  <c r="I912"/>
  <c r="F636"/>
  <c r="I580"/>
  <c r="F304"/>
  <c r="I264"/>
  <c r="G960"/>
  <c r="F722"/>
  <c r="G525"/>
  <c r="I365"/>
  <c r="K332"/>
  <c r="I737"/>
  <c r="I212"/>
  <c r="F606"/>
  <c r="G170"/>
  <c r="K897"/>
  <c r="F274"/>
  <c r="I826"/>
  <c r="K549"/>
  <c r="F887"/>
  <c r="I510"/>
  <c r="K217"/>
  <c r="F555"/>
  <c r="I178"/>
  <c r="K910"/>
  <c r="F223"/>
  <c r="G891"/>
  <c r="K594"/>
  <c r="F820"/>
  <c r="G543"/>
  <c r="K182"/>
  <c r="F440"/>
  <c r="G163"/>
  <c r="K875"/>
  <c r="F108"/>
  <c r="I835"/>
  <c r="K543"/>
  <c r="G777"/>
  <c r="I439"/>
  <c r="K163"/>
  <c r="G365"/>
  <c r="I91"/>
  <c r="K840"/>
  <c r="G49"/>
  <c r="G804"/>
  <c r="K508"/>
  <c r="I721"/>
  <c r="G488"/>
  <c r="F157"/>
  <c r="I903"/>
  <c r="F770"/>
  <c r="I555"/>
  <c r="G515"/>
  <c r="G53"/>
  <c r="I18"/>
  <c r="I725"/>
  <c r="K706"/>
  <c r="I377"/>
  <c r="K358"/>
  <c r="I61"/>
  <c r="K26"/>
  <c r="G774"/>
  <c r="K719"/>
  <c r="G442"/>
  <c r="K403"/>
  <c r="G94"/>
  <c r="K760"/>
  <c r="I462"/>
  <c r="K428"/>
  <c r="I130"/>
  <c r="K96"/>
  <c r="G523"/>
  <c r="F705"/>
  <c r="G431"/>
  <c r="F373"/>
  <c r="G115"/>
  <c r="F986"/>
  <c r="I787"/>
  <c r="F654"/>
  <c r="I455"/>
  <c r="F322"/>
  <c r="I107"/>
  <c r="I751"/>
  <c r="G321"/>
  <c r="K265"/>
  <c r="I865"/>
  <c r="K830"/>
  <c r="I533"/>
  <c r="K514"/>
  <c r="I185"/>
  <c r="K166"/>
  <c r="G914"/>
  <c r="K859"/>
  <c r="G582"/>
  <c r="K527"/>
  <c r="G250"/>
  <c r="K211"/>
  <c r="I906"/>
  <c r="K824"/>
  <c r="I526"/>
  <c r="K492"/>
  <c r="I194"/>
  <c r="K160"/>
  <c r="G843"/>
  <c r="F769"/>
  <c r="G495"/>
  <c r="F437"/>
  <c r="G179"/>
  <c r="F105"/>
  <c r="I851"/>
  <c r="F718"/>
  <c r="I519"/>
  <c r="I937"/>
  <c r="K524"/>
  <c r="K128"/>
  <c r="F801"/>
  <c r="F615"/>
  <c r="G131"/>
  <c r="G692"/>
  <c r="K213"/>
  <c r="G255"/>
  <c r="G253"/>
  <c r="F529"/>
  <c r="K561"/>
  <c r="G603"/>
  <c r="G601"/>
  <c r="F861"/>
  <c r="K877"/>
  <c r="G935"/>
  <c r="G933"/>
  <c r="K188"/>
  <c r="I208"/>
  <c r="I222"/>
  <c r="F264"/>
  <c r="K520"/>
  <c r="I540"/>
  <c r="I538"/>
  <c r="F580"/>
  <c r="K852"/>
  <c r="I888"/>
  <c r="I886"/>
  <c r="F992"/>
  <c r="K223"/>
  <c r="G280"/>
  <c r="G278"/>
  <c r="F379"/>
  <c r="K555"/>
  <c r="G596"/>
  <c r="G610"/>
  <c r="F711"/>
  <c r="K887"/>
  <c r="G992"/>
  <c r="G990"/>
  <c r="F162"/>
  <c r="K274"/>
  <c r="I295"/>
  <c r="I293"/>
  <c r="F494"/>
  <c r="K590"/>
  <c r="I627"/>
  <c r="I625"/>
  <c r="F826"/>
  <c r="K922"/>
  <c r="I959"/>
  <c r="I957"/>
  <c r="F213"/>
  <c r="K229"/>
  <c r="G271"/>
  <c r="G269"/>
  <c r="F545"/>
  <c r="K577"/>
  <c r="G619"/>
  <c r="G617"/>
  <c r="F877"/>
  <c r="K893"/>
  <c r="G951"/>
  <c r="G949"/>
  <c r="K268"/>
  <c r="I608"/>
  <c r="K661"/>
  <c r="G703"/>
  <c r="G701"/>
  <c r="F977"/>
  <c r="K1009"/>
  <c r="F47"/>
  <c r="F45"/>
  <c r="K304"/>
  <c r="I324"/>
  <c r="I338"/>
  <c r="F380"/>
  <c r="K636"/>
  <c r="I656"/>
  <c r="I670"/>
  <c r="F712"/>
  <c r="K968"/>
  <c r="I988"/>
  <c r="I986"/>
  <c r="F99"/>
  <c r="K291"/>
  <c r="G332"/>
  <c r="G330"/>
  <c r="F495"/>
  <c r="K671"/>
  <c r="G728"/>
  <c r="G726"/>
  <c r="F827"/>
  <c r="K1003"/>
  <c r="F56"/>
  <c r="F54"/>
  <c r="F214"/>
  <c r="K310"/>
  <c r="I395"/>
  <c r="I393"/>
  <c r="F610"/>
  <c r="K722"/>
  <c r="I743"/>
  <c r="I741"/>
  <c r="F942"/>
  <c r="K13"/>
  <c r="G71"/>
  <c r="G69"/>
  <c r="F329"/>
  <c r="K345"/>
  <c r="G403"/>
  <c r="G401"/>
  <c r="F661"/>
  <c r="K677"/>
  <c r="G719"/>
  <c r="G717"/>
  <c r="F993"/>
  <c r="I21"/>
  <c r="F63"/>
  <c r="F61"/>
  <c r="K320"/>
  <c r="I340"/>
  <c r="I354"/>
  <c r="F460"/>
  <c r="K716"/>
  <c r="I800"/>
  <c r="I814"/>
  <c r="F856"/>
  <c r="K138"/>
  <c r="G514"/>
  <c r="K597"/>
  <c r="G639"/>
  <c r="G637"/>
  <c r="F913"/>
  <c r="K945"/>
  <c r="G987"/>
  <c r="G985"/>
  <c r="K240"/>
  <c r="I260"/>
  <c r="I274"/>
  <c r="F316"/>
  <c r="K572"/>
  <c r="I592"/>
  <c r="I606"/>
  <c r="F648"/>
  <c r="K904"/>
  <c r="I924"/>
  <c r="I922"/>
  <c r="F964"/>
  <c r="K227"/>
  <c r="G268"/>
  <c r="G522"/>
  <c r="F687"/>
  <c r="K863"/>
  <c r="G920"/>
  <c r="G918"/>
  <c r="F74"/>
  <c r="K170"/>
  <c r="I207"/>
  <c r="I205"/>
  <c r="F406"/>
  <c r="K502"/>
  <c r="I843"/>
  <c r="I841"/>
  <c r="F113"/>
  <c r="K145"/>
  <c r="G187"/>
  <c r="G185"/>
  <c r="F445"/>
  <c r="K461"/>
  <c r="G519"/>
  <c r="G517"/>
  <c r="F777"/>
  <c r="K793"/>
  <c r="G851"/>
  <c r="G849"/>
  <c r="K104"/>
  <c r="I124"/>
  <c r="I122"/>
  <c r="F164"/>
  <c r="K436"/>
  <c r="I472"/>
  <c r="I470"/>
  <c r="F512"/>
  <c r="K768"/>
  <c r="I788"/>
  <c r="I802"/>
  <c r="F908"/>
  <c r="K394"/>
  <c r="K280"/>
  <c r="I300"/>
  <c r="I298"/>
  <c r="F340"/>
  <c r="K612"/>
  <c r="I648"/>
  <c r="I646"/>
  <c r="F688"/>
  <c r="K944"/>
  <c r="I964"/>
  <c r="I978"/>
  <c r="F75"/>
  <c r="K251"/>
  <c r="G292"/>
  <c r="G306"/>
  <c r="F407"/>
  <c r="K583"/>
  <c r="G624"/>
  <c r="G622"/>
  <c r="F739"/>
  <c r="K931"/>
  <c r="G972"/>
  <c r="G970"/>
  <c r="F190"/>
  <c r="K286"/>
  <c r="I323"/>
  <c r="I321"/>
  <c r="F522"/>
  <c r="K618"/>
  <c r="I655"/>
  <c r="I653"/>
  <c r="F854"/>
  <c r="K950"/>
  <c r="G31"/>
  <c r="G29"/>
  <c r="F305"/>
  <c r="K337"/>
  <c r="G379"/>
  <c r="G377"/>
  <c r="F637"/>
  <c r="K653"/>
  <c r="G711"/>
  <c r="G709"/>
  <c r="F969"/>
  <c r="K985"/>
  <c r="F39"/>
  <c r="F37"/>
  <c r="K296"/>
  <c r="I316"/>
  <c r="I314"/>
  <c r="F356"/>
  <c r="K628"/>
  <c r="I664"/>
  <c r="I662"/>
  <c r="F704"/>
  <c r="K960"/>
  <c r="I980"/>
  <c r="I225"/>
  <c r="F490"/>
  <c r="F886"/>
  <c r="I878"/>
  <c r="I943"/>
  <c r="K21"/>
  <c r="G63"/>
  <c r="G61"/>
  <c r="F337"/>
  <c r="K369"/>
  <c r="G411"/>
  <c r="G409"/>
  <c r="F669"/>
  <c r="F999"/>
  <c r="G643"/>
  <c r="I175"/>
  <c r="K982"/>
  <c r="I1003"/>
  <c r="I1001"/>
  <c r="F273"/>
  <c r="K305"/>
  <c r="G347"/>
  <c r="G345"/>
  <c r="F605"/>
  <c r="K621"/>
  <c r="G679"/>
  <c r="G677"/>
  <c r="F937"/>
  <c r="K953"/>
  <c r="G1011"/>
  <c r="G1009"/>
  <c r="K264"/>
  <c r="I284"/>
  <c r="I282"/>
  <c r="F324"/>
  <c r="K596"/>
  <c r="I632"/>
  <c r="I630"/>
  <c r="F736"/>
  <c r="K992"/>
  <c r="G24"/>
  <c r="G22"/>
  <c r="F123"/>
  <c r="K299"/>
  <c r="G340"/>
  <c r="G354"/>
  <c r="F455"/>
  <c r="K631"/>
  <c r="G736"/>
  <c r="G734"/>
  <c r="F851"/>
  <c r="K18"/>
  <c r="I39"/>
  <c r="I37"/>
  <c r="F238"/>
  <c r="K334"/>
  <c r="I371"/>
  <c r="I369"/>
  <c r="F570"/>
  <c r="K666"/>
  <c r="I703"/>
  <c r="I701"/>
  <c r="F902"/>
  <c r="K998"/>
  <c r="G15"/>
  <c r="G13"/>
  <c r="F289"/>
  <c r="K321"/>
  <c r="G363"/>
  <c r="G361"/>
  <c r="F621"/>
  <c r="K637"/>
  <c r="G695"/>
  <c r="G693"/>
  <c r="K408"/>
  <c r="I428"/>
  <c r="I426"/>
  <c r="F468"/>
  <c r="K740"/>
  <c r="I776"/>
  <c r="I774"/>
  <c r="F816"/>
  <c r="K47"/>
  <c r="G104"/>
  <c r="G102"/>
  <c r="F203"/>
  <c r="K379"/>
  <c r="G420"/>
  <c r="G434"/>
  <c r="F535"/>
  <c r="K711"/>
  <c r="G752"/>
  <c r="G750"/>
  <c r="F867"/>
  <c r="K34"/>
  <c r="I55"/>
  <c r="I53"/>
  <c r="F318"/>
  <c r="K414"/>
  <c r="I451"/>
  <c r="I449"/>
  <c r="F650"/>
  <c r="K746"/>
  <c r="I783"/>
  <c r="I781"/>
  <c r="F982"/>
  <c r="K53"/>
  <c r="G159"/>
  <c r="G157"/>
  <c r="F433"/>
  <c r="K465"/>
  <c r="G507"/>
  <c r="G505"/>
  <c r="F765"/>
  <c r="K781"/>
  <c r="G839"/>
  <c r="G837"/>
  <c r="K92"/>
  <c r="I112"/>
  <c r="I126"/>
  <c r="F168"/>
  <c r="K424"/>
  <c r="I444"/>
  <c r="I442"/>
  <c r="F484"/>
  <c r="K756"/>
  <c r="I792"/>
  <c r="I790"/>
  <c r="F832"/>
  <c r="K63"/>
  <c r="G120"/>
  <c r="G118"/>
  <c r="F283"/>
  <c r="K459"/>
  <c r="G564"/>
  <c r="G578"/>
  <c r="F679"/>
  <c r="K457"/>
  <c r="K344"/>
  <c r="I364"/>
  <c r="I362"/>
  <c r="F404"/>
  <c r="K676"/>
  <c r="I712"/>
  <c r="I710"/>
  <c r="F752"/>
  <c r="K1008"/>
  <c r="G40"/>
  <c r="G38"/>
  <c r="F139"/>
  <c r="K315"/>
  <c r="G356"/>
  <c r="G370"/>
  <c r="F471"/>
  <c r="K647"/>
  <c r="G688"/>
  <c r="G686"/>
  <c r="F803"/>
  <c r="K995"/>
  <c r="F32"/>
  <c r="G329"/>
  <c r="F589"/>
  <c r="K605"/>
  <c r="G663"/>
  <c r="G661"/>
  <c r="F921"/>
  <c r="K937"/>
  <c r="G995"/>
  <c r="G993"/>
  <c r="K248"/>
  <c r="I588"/>
  <c r="I586"/>
  <c r="F628"/>
  <c r="K900"/>
  <c r="I936"/>
  <c r="I934"/>
  <c r="F976"/>
  <c r="K207"/>
  <c r="G264"/>
  <c r="G262"/>
  <c r="F363"/>
  <c r="K539"/>
  <c r="G580"/>
  <c r="G594"/>
  <c r="F695"/>
  <c r="K871"/>
  <c r="G912"/>
  <c r="G910"/>
  <c r="F82"/>
  <c r="K194"/>
  <c r="I215"/>
  <c r="I213"/>
  <c r="F414"/>
  <c r="K510"/>
  <c r="I547"/>
  <c r="I545"/>
  <c r="F810"/>
  <c r="I239"/>
  <c r="F920"/>
  <c r="I111"/>
  <c r="I416"/>
  <c r="K725"/>
  <c r="G767"/>
  <c r="G765"/>
  <c r="K36"/>
  <c r="I72"/>
  <c r="I70"/>
  <c r="F112"/>
  <c r="K368"/>
  <c r="I388"/>
  <c r="I402"/>
  <c r="F444"/>
  <c r="K700"/>
  <c r="I720"/>
  <c r="I734"/>
  <c r="F776"/>
  <c r="I27"/>
  <c r="F68"/>
  <c r="F66"/>
  <c r="F242"/>
  <c r="K354"/>
  <c r="I375"/>
  <c r="I373"/>
  <c r="F638"/>
  <c r="K734"/>
  <c r="I771"/>
  <c r="I769"/>
  <c r="F970"/>
  <c r="K41"/>
  <c r="G99"/>
  <c r="G97"/>
  <c r="F357"/>
  <c r="K373"/>
  <c r="G479"/>
  <c r="G477"/>
  <c r="F753"/>
  <c r="K785"/>
  <c r="G827"/>
  <c r="G825"/>
  <c r="K80"/>
  <c r="I100"/>
  <c r="I114"/>
  <c r="F156"/>
  <c r="K412"/>
  <c r="I432"/>
  <c r="I446"/>
  <c r="F488"/>
  <c r="K744"/>
  <c r="I764"/>
  <c r="I762"/>
  <c r="F804"/>
  <c r="K67"/>
  <c r="G108"/>
  <c r="G106"/>
  <c r="F207"/>
  <c r="K383"/>
  <c r="G440"/>
  <c r="G438"/>
  <c r="F603"/>
  <c r="K779"/>
  <c r="K151"/>
  <c r="G192"/>
  <c r="G190"/>
  <c r="F307"/>
  <c r="K499"/>
  <c r="I493"/>
  <c r="G194"/>
  <c r="K471"/>
  <c r="G512"/>
  <c r="G510"/>
  <c r="F627"/>
  <c r="K819"/>
  <c r="G860"/>
  <c r="G858"/>
  <c r="F959"/>
  <c r="K110"/>
  <c r="I147"/>
  <c r="I145"/>
  <c r="F346"/>
  <c r="K442"/>
  <c r="I479"/>
  <c r="I477"/>
  <c r="F678"/>
  <c r="K774"/>
  <c r="I795"/>
  <c r="I793"/>
  <c r="F1010"/>
  <c r="K97"/>
  <c r="G139"/>
  <c r="G201"/>
  <c r="F461"/>
  <c r="K477"/>
  <c r="G535"/>
  <c r="G533"/>
  <c r="F793"/>
  <c r="K809"/>
  <c r="G867"/>
  <c r="G865"/>
  <c r="K120"/>
  <c r="I204"/>
  <c r="I202"/>
  <c r="F244"/>
  <c r="K516"/>
  <c r="I552"/>
  <c r="I550"/>
  <c r="F592"/>
  <c r="K848"/>
  <c r="I868"/>
  <c r="I882"/>
  <c r="F924"/>
  <c r="K155"/>
  <c r="G196"/>
  <c r="G210"/>
  <c r="F311"/>
  <c r="K487"/>
  <c r="G528"/>
  <c r="G526"/>
  <c r="G963"/>
  <c r="G705"/>
  <c r="F313"/>
  <c r="G502"/>
  <c r="I468"/>
  <c r="F173"/>
  <c r="G426"/>
  <c r="I152"/>
  <c r="F786"/>
  <c r="G78"/>
  <c r="K805"/>
  <c r="F454"/>
  <c r="I766"/>
  <c r="K473"/>
  <c r="F122"/>
  <c r="I434"/>
  <c r="K141"/>
  <c r="F735"/>
  <c r="I102"/>
  <c r="K850"/>
  <c r="F403"/>
  <c r="G799"/>
  <c r="K438"/>
  <c r="F952"/>
  <c r="G419"/>
  <c r="K106"/>
  <c r="F620"/>
  <c r="G87"/>
  <c r="K799"/>
  <c r="F288"/>
  <c r="I695"/>
  <c r="K419"/>
  <c r="G877"/>
  <c r="I347"/>
  <c r="K71"/>
  <c r="G561"/>
  <c r="I31"/>
  <c r="K764"/>
  <c r="G229"/>
  <c r="G744"/>
  <c r="F413"/>
  <c r="G155"/>
  <c r="F81"/>
  <c r="I811"/>
  <c r="F23"/>
  <c r="G309"/>
  <c r="K253"/>
  <c r="I981"/>
  <c r="K962"/>
  <c r="I633"/>
  <c r="K614"/>
  <c r="I317"/>
  <c r="K282"/>
  <c r="F26"/>
  <c r="K975"/>
  <c r="G698"/>
  <c r="K659"/>
  <c r="G350"/>
  <c r="I718"/>
  <c r="K684"/>
  <c r="I386"/>
  <c r="K352"/>
  <c r="G779"/>
  <c r="K468"/>
  <c r="I154"/>
  <c r="K136"/>
  <c r="G883"/>
  <c r="F809"/>
  <c r="G551"/>
  <c r="F477"/>
  <c r="G219"/>
  <c r="F145"/>
  <c r="I875"/>
  <c r="I238"/>
  <c r="F88"/>
  <c r="I32"/>
  <c r="G629"/>
  <c r="K573"/>
  <c r="G297"/>
  <c r="K257"/>
  <c r="I953"/>
  <c r="K934"/>
  <c r="I637"/>
  <c r="K602"/>
  <c r="I305"/>
  <c r="K270"/>
  <c r="F14"/>
  <c r="K979"/>
  <c r="G670"/>
  <c r="K567"/>
  <c r="G290"/>
  <c r="K235"/>
  <c r="I962"/>
  <c r="K928"/>
  <c r="I566"/>
  <c r="K532"/>
  <c r="I218"/>
  <c r="K200"/>
  <c r="G947"/>
  <c r="F873"/>
  <c r="G615"/>
  <c r="F541"/>
  <c r="G283"/>
  <c r="G957"/>
  <c r="F347"/>
  <c r="F896"/>
  <c r="F548"/>
  <c r="G386"/>
  <c r="K75"/>
  <c r="G501"/>
  <c r="I227"/>
  <c r="K704"/>
  <c r="G169"/>
  <c r="G940"/>
  <c r="K372"/>
  <c r="I825"/>
  <c r="G592"/>
  <c r="K40"/>
  <c r="I509"/>
  <c r="G260"/>
  <c r="F713"/>
  <c r="I177"/>
  <c r="I932"/>
  <c r="F381"/>
  <c r="G890"/>
  <c r="I616"/>
  <c r="F994"/>
  <c r="G542"/>
  <c r="I268"/>
  <c r="F598"/>
  <c r="G162"/>
  <c r="K873"/>
  <c r="F266"/>
  <c r="I834"/>
  <c r="K541"/>
  <c r="F879"/>
  <c r="I438"/>
  <c r="K161"/>
  <c r="F483"/>
  <c r="I90"/>
  <c r="K838"/>
  <c r="F151"/>
  <c r="G819"/>
  <c r="K506"/>
  <c r="F764"/>
  <c r="G487"/>
  <c r="K174"/>
  <c r="G922"/>
  <c r="K883"/>
  <c r="G574"/>
  <c r="K535"/>
  <c r="F298"/>
  <c r="I35"/>
  <c r="F847"/>
  <c r="G748"/>
  <c r="F515"/>
  <c r="G400"/>
  <c r="F183"/>
  <c r="G68"/>
  <c r="F796"/>
  <c r="I740"/>
  <c r="F464"/>
  <c r="I424"/>
  <c r="F116"/>
  <c r="I76"/>
  <c r="G481"/>
  <c r="K425"/>
  <c r="G149"/>
  <c r="K93"/>
  <c r="I757"/>
  <c r="K738"/>
  <c r="I409"/>
  <c r="K390"/>
  <c r="I93"/>
  <c r="K58"/>
  <c r="G806"/>
  <c r="K751"/>
  <c r="G474"/>
  <c r="K435"/>
  <c r="G126"/>
  <c r="K87"/>
  <c r="F502"/>
  <c r="I303"/>
  <c r="F106"/>
  <c r="G888"/>
  <c r="F655"/>
  <c r="G556"/>
  <c r="F323"/>
  <c r="G208"/>
  <c r="F936"/>
  <c r="I880"/>
  <c r="F604"/>
  <c r="I548"/>
  <c r="F272"/>
  <c r="I232"/>
  <c r="G925"/>
  <c r="K821"/>
  <c r="G545"/>
  <c r="K489"/>
  <c r="G213"/>
  <c r="K157"/>
  <c r="I821"/>
  <c r="K802"/>
  <c r="I473"/>
  <c r="K454"/>
  <c r="I157"/>
  <c r="K122"/>
  <c r="G870"/>
  <c r="K815"/>
  <c r="G538"/>
  <c r="K243"/>
  <c r="K920"/>
  <c r="I163"/>
  <c r="G876"/>
  <c r="K842"/>
  <c r="I366"/>
  <c r="K331"/>
  <c r="G757"/>
  <c r="I483"/>
  <c r="K191"/>
  <c r="G425"/>
  <c r="I151"/>
  <c r="K884"/>
  <c r="G77"/>
  <c r="G848"/>
  <c r="K552"/>
  <c r="I765"/>
  <c r="G516"/>
  <c r="K220"/>
  <c r="I433"/>
  <c r="G200"/>
  <c r="F893"/>
  <c r="I101"/>
  <c r="I872"/>
  <c r="F561"/>
  <c r="G798"/>
  <c r="I524"/>
  <c r="F165"/>
  <c r="G418"/>
  <c r="I128"/>
  <c r="F778"/>
  <c r="G86"/>
  <c r="K797"/>
  <c r="F446"/>
  <c r="I694"/>
  <c r="K417"/>
  <c r="F995"/>
  <c r="I346"/>
  <c r="K69"/>
  <c r="F663"/>
  <c r="I30"/>
  <c r="K762"/>
  <c r="F331"/>
  <c r="G743"/>
  <c r="K430"/>
  <c r="I133"/>
  <c r="K114"/>
  <c r="G830"/>
  <c r="K791"/>
  <c r="F554"/>
  <c r="I291"/>
  <c r="F158"/>
  <c r="G1004"/>
  <c r="F771"/>
  <c r="G656"/>
  <c r="F439"/>
  <c r="G324"/>
  <c r="F107"/>
  <c r="I996"/>
  <c r="F720"/>
  <c r="I680"/>
  <c r="F372"/>
  <c r="I332"/>
  <c r="G738"/>
  <c r="K683"/>
  <c r="G406"/>
  <c r="K351"/>
  <c r="I758"/>
  <c r="F449"/>
  <c r="G175"/>
  <c r="F117"/>
  <c r="I863"/>
  <c r="F730"/>
  <c r="I531"/>
  <c r="F398"/>
  <c r="I199"/>
  <c r="F1011"/>
  <c r="G896"/>
  <c r="I495"/>
  <c r="G65"/>
  <c r="K970"/>
  <c r="I609"/>
  <c r="K574"/>
  <c r="I277"/>
  <c r="K258"/>
  <c r="G974"/>
  <c r="K935"/>
  <c r="G658"/>
  <c r="K603"/>
  <c r="G326"/>
  <c r="K271"/>
  <c r="I998"/>
  <c r="K964"/>
  <c r="I650"/>
  <c r="K568"/>
  <c r="I270"/>
  <c r="K236"/>
  <c r="G983"/>
  <c r="F909"/>
  <c r="G587"/>
  <c r="F513"/>
  <c r="G239"/>
  <c r="F181"/>
  <c r="I927"/>
  <c r="F794"/>
  <c r="I595"/>
  <c r="F462"/>
  <c r="I263"/>
  <c r="G958"/>
  <c r="F505"/>
  <c r="F109"/>
  <c r="F664"/>
  <c r="F310"/>
  <c r="F743"/>
  <c r="F950"/>
  <c r="F792"/>
  <c r="F359"/>
  <c r="F231"/>
  <c r="F118"/>
  <c r="G257"/>
  <c r="G129"/>
  <c r="F280"/>
  <c r="F152"/>
  <c r="F984"/>
  <c r="F389"/>
  <c r="F901"/>
  <c r="I429"/>
  <c r="I173"/>
  <c r="F871"/>
  <c r="F822"/>
  <c r="F630"/>
  <c r="F517"/>
  <c r="G962"/>
  <c r="G641"/>
  <c r="F472"/>
  <c r="G961"/>
  <c r="F551"/>
  <c r="I749"/>
  <c r="I621"/>
  <c r="G449"/>
  <c r="I941"/>
  <c r="G769"/>
  <c r="F438"/>
  <c r="F709"/>
  <c r="F197"/>
  <c r="J13"/>
  <c r="C14"/>
  <c r="L18"/>
  <c r="H14"/>
  <c r="D13"/>
  <c r="D12"/>
  <c r="D14"/>
  <c r="N14"/>
  <c r="N12"/>
  <c r="J12"/>
  <c r="C13"/>
  <c r="O13"/>
  <c r="E13"/>
  <c r="H13"/>
  <c r="O14"/>
  <c r="L12"/>
  <c r="M13"/>
  <c r="C12"/>
  <c r="E12"/>
  <c r="O12"/>
  <c r="L14"/>
  <c r="L13"/>
  <c r="H12"/>
  <c r="M12"/>
  <c r="E8"/>
  <c r="C8"/>
  <c r="D8"/>
  <c r="O8"/>
  <c r="J8"/>
  <c r="J9"/>
  <c r="N9"/>
  <c r="M9"/>
  <c r="C9"/>
  <c r="H10"/>
  <c r="E9"/>
  <c r="H9"/>
  <c r="O10"/>
  <c r="L10"/>
  <c r="D10"/>
  <c r="M10"/>
  <c r="N10"/>
  <c r="O9"/>
  <c r="C10"/>
  <c r="L9"/>
  <c r="D9"/>
  <c r="E10"/>
  <c r="D11"/>
  <c r="J10"/>
  <c r="N11"/>
  <c r="O11"/>
  <c r="J11"/>
  <c r="C11"/>
  <c r="L11"/>
  <c r="H11"/>
  <c r="E11"/>
  <c r="M11"/>
  <c r="J14"/>
  <c r="N13"/>
  <c r="E14"/>
  <c r="M14"/>
  <c r="O16"/>
  <c r="L16"/>
  <c r="E18"/>
  <c r="L19"/>
  <c r="C18"/>
  <c r="M17"/>
  <c r="O15"/>
  <c r="N16"/>
  <c r="D15"/>
  <c r="N18"/>
  <c r="J19"/>
  <c r="O17"/>
  <c r="J18"/>
  <c r="C19"/>
  <c r="M15"/>
  <c r="N17"/>
  <c r="N15"/>
  <c r="H15"/>
  <c r="D16"/>
  <c r="C17"/>
  <c r="O19"/>
  <c r="D17"/>
  <c r="C16"/>
  <c r="C15"/>
  <c r="L17"/>
  <c r="J16"/>
  <c r="J17"/>
  <c r="N19"/>
  <c r="H17"/>
  <c r="H16"/>
  <c r="E17"/>
  <c r="O18"/>
  <c r="J15"/>
  <c r="D18"/>
  <c r="E19"/>
  <c r="M18"/>
  <c r="E15"/>
  <c r="D19"/>
  <c r="H19"/>
  <c r="M16"/>
  <c r="H18"/>
  <c r="L15"/>
  <c r="M19"/>
  <c r="E16"/>
  <c r="H694"/>
  <c r="P694" s="1"/>
  <c r="N748"/>
  <c r="N804"/>
  <c r="L933"/>
  <c r="H608"/>
  <c r="P608" s="1"/>
  <c r="E452"/>
  <c r="L752"/>
  <c r="J758"/>
  <c r="L946"/>
  <c r="N773"/>
  <c r="M942"/>
  <c r="H676"/>
  <c r="P676" s="1"/>
  <c r="L858"/>
  <c r="L590"/>
  <c r="E454"/>
  <c r="C605"/>
  <c r="B605" s="1"/>
  <c r="J915"/>
  <c r="L889"/>
  <c r="E704"/>
  <c r="M873"/>
  <c r="D793"/>
  <c r="D832"/>
  <c r="N976"/>
  <c r="L557"/>
  <c r="O466"/>
  <c r="M433"/>
  <c r="H732"/>
  <c r="P732" s="1"/>
  <c r="C915"/>
  <c r="B915" s="1"/>
  <c r="H506"/>
  <c r="P506" s="1"/>
  <c r="D619"/>
  <c r="C925"/>
  <c r="B925" s="1"/>
  <c r="H899"/>
  <c r="P899" s="1"/>
  <c r="O673"/>
  <c r="O746"/>
  <c r="O881"/>
  <c r="J856"/>
  <c r="J717"/>
  <c r="D593"/>
  <c r="E719"/>
  <c r="M887"/>
  <c r="D913"/>
  <c r="N849"/>
  <c r="C90"/>
  <c r="B90" s="1"/>
  <c r="C234"/>
  <c r="B234" s="1"/>
  <c r="O67"/>
  <c r="J93"/>
  <c r="M196"/>
  <c r="C237"/>
  <c r="B237" s="1"/>
  <c r="H91"/>
  <c r="P91" s="1"/>
  <c r="O194"/>
  <c r="H235"/>
  <c r="P235" s="1"/>
  <c r="M415"/>
  <c r="O672"/>
  <c r="E548"/>
  <c r="N413"/>
  <c r="M366"/>
  <c r="N546"/>
  <c r="E671"/>
  <c r="O888"/>
  <c r="D602"/>
  <c r="O850"/>
  <c r="J63"/>
  <c r="L88"/>
  <c r="O232"/>
  <c r="N66"/>
  <c r="E92"/>
  <c r="H195"/>
  <c r="P195" s="1"/>
  <c r="E236"/>
  <c r="J66"/>
  <c r="L91"/>
  <c r="D195"/>
  <c r="L235"/>
  <c r="O64"/>
  <c r="M193"/>
  <c r="H414"/>
  <c r="P414" s="1"/>
  <c r="J367"/>
  <c r="M671"/>
  <c r="D414"/>
  <c r="C547"/>
  <c r="B547" s="1"/>
  <c r="H545"/>
  <c r="P545" s="1"/>
  <c r="N669"/>
  <c r="E890"/>
  <c r="N915"/>
  <c r="M457"/>
  <c r="E62"/>
  <c r="J86"/>
  <c r="N231"/>
  <c r="O90"/>
  <c r="O234"/>
  <c r="E65"/>
  <c r="C194"/>
  <c r="B194" s="1"/>
  <c r="N63"/>
  <c r="C89"/>
  <c r="B89" s="1"/>
  <c r="E233"/>
  <c r="E366"/>
  <c r="H670"/>
  <c r="P670" s="1"/>
  <c r="M412"/>
  <c r="O365"/>
  <c r="L545"/>
  <c r="D670"/>
  <c r="D411"/>
  <c r="J364"/>
  <c r="J891"/>
  <c r="E917"/>
  <c r="N607"/>
  <c r="N468"/>
  <c r="N60"/>
  <c r="C85"/>
  <c r="B85" s="1"/>
  <c r="O189"/>
  <c r="M89"/>
  <c r="E193"/>
  <c r="M233"/>
  <c r="C64"/>
  <c r="B64" s="1"/>
  <c r="H89"/>
  <c r="P89" s="1"/>
  <c r="O192"/>
  <c r="J191"/>
  <c r="C232"/>
  <c r="B232" s="1"/>
  <c r="L411"/>
  <c r="C365"/>
  <c r="B365" s="1"/>
  <c r="O544"/>
  <c r="H411"/>
  <c r="P411" s="1"/>
  <c r="N364"/>
  <c r="M668"/>
  <c r="C410"/>
  <c r="B410" s="1"/>
  <c r="E363"/>
  <c r="E543"/>
  <c r="O690"/>
  <c r="N995"/>
  <c r="D971"/>
  <c r="M746"/>
  <c r="M785"/>
  <c r="N819"/>
  <c r="C955"/>
  <c r="B955" s="1"/>
  <c r="H632"/>
  <c r="P632" s="1"/>
  <c r="D938"/>
  <c r="M912"/>
  <c r="E557"/>
  <c r="H352"/>
  <c r="P352" s="1"/>
  <c r="D554"/>
  <c r="E1004"/>
  <c r="N630"/>
  <c r="E665"/>
  <c r="O969"/>
  <c r="H945"/>
  <c r="P945" s="1"/>
  <c r="C721"/>
  <c r="B721" s="1"/>
  <c r="L759"/>
  <c r="C794"/>
  <c r="B794" s="1"/>
  <c r="C929"/>
  <c r="B929" s="1"/>
  <c r="H903"/>
  <c r="P903" s="1"/>
  <c r="M848"/>
  <c r="L886"/>
  <c r="E621"/>
  <c r="O582"/>
  <c r="J559"/>
  <c r="L787"/>
  <c r="H826"/>
  <c r="P826" s="1"/>
  <c r="C849"/>
  <c r="B849" s="1"/>
  <c r="M995"/>
  <c r="E640"/>
  <c r="J979"/>
  <c r="M954"/>
  <c r="D768"/>
  <c r="E802"/>
  <c r="N911"/>
  <c r="D662"/>
  <c r="L537"/>
  <c r="M357"/>
  <c r="O404"/>
  <c r="H668"/>
  <c r="P668" s="1"/>
  <c r="E707"/>
  <c r="D847"/>
  <c r="E836"/>
  <c r="C861"/>
  <c r="B861" s="1"/>
  <c r="L980"/>
  <c r="O682"/>
  <c r="L987"/>
  <c r="D963"/>
  <c r="J781"/>
  <c r="L482"/>
  <c r="H393"/>
  <c r="P393" s="1"/>
  <c r="O782"/>
  <c r="L951"/>
  <c r="J671"/>
  <c r="D637"/>
  <c r="O63"/>
  <c r="C96"/>
  <c r="B96" s="1"/>
  <c r="J201"/>
  <c r="C311"/>
  <c r="B311" s="1"/>
  <c r="D67"/>
  <c r="D205"/>
  <c r="O66"/>
  <c r="C99"/>
  <c r="B99" s="1"/>
  <c r="N204"/>
  <c r="C314"/>
  <c r="B314" s="1"/>
  <c r="J65"/>
  <c r="H97"/>
  <c r="P97" s="1"/>
  <c r="E203"/>
  <c r="H312"/>
  <c r="P312" s="1"/>
  <c r="M351"/>
  <c r="H484"/>
  <c r="P484" s="1"/>
  <c r="M600"/>
  <c r="E444"/>
  <c r="C484"/>
  <c r="B484" s="1"/>
  <c r="N349"/>
  <c r="N442"/>
  <c r="N481"/>
  <c r="D594"/>
  <c r="C953"/>
  <c r="B953" s="1"/>
  <c r="L672"/>
  <c r="J638"/>
  <c r="N62"/>
  <c r="M94"/>
  <c r="D200"/>
  <c r="L309"/>
  <c r="C66"/>
  <c r="B66" s="1"/>
  <c r="M203"/>
  <c r="E313"/>
  <c r="N65"/>
  <c r="L97"/>
  <c r="L312"/>
  <c r="D64"/>
  <c r="N201"/>
  <c r="H350"/>
  <c r="P350" s="1"/>
  <c r="D350"/>
  <c r="C443"/>
  <c r="B443" s="1"/>
  <c r="E482"/>
  <c r="E595"/>
  <c r="H441"/>
  <c r="P441" s="1"/>
  <c r="H480"/>
  <c r="P480" s="1"/>
  <c r="E954"/>
  <c r="L978"/>
  <c r="C674"/>
  <c r="B674" s="1"/>
  <c r="C199"/>
  <c r="B199" s="1"/>
  <c r="J308"/>
  <c r="L64"/>
  <c r="O96"/>
  <c r="H202"/>
  <c r="P202" s="1"/>
  <c r="O311"/>
  <c r="H64"/>
  <c r="P64" s="1"/>
  <c r="D202"/>
  <c r="C63"/>
  <c r="B63" s="1"/>
  <c r="H200"/>
  <c r="P200" s="1"/>
  <c r="C481"/>
  <c r="B481" s="1"/>
  <c r="N590"/>
  <c r="N348"/>
  <c r="L441"/>
  <c r="M480"/>
  <c r="L589"/>
  <c r="D346"/>
  <c r="J478"/>
  <c r="E584"/>
  <c r="J955"/>
  <c r="C980"/>
  <c r="B980" s="1"/>
  <c r="D675"/>
  <c r="M640"/>
  <c r="J92"/>
  <c r="L197"/>
  <c r="E307"/>
  <c r="N95"/>
  <c r="N310"/>
  <c r="J95"/>
  <c r="L200"/>
  <c r="J310"/>
  <c r="M61"/>
  <c r="O93"/>
  <c r="N308"/>
  <c r="E347"/>
  <c r="O440"/>
  <c r="H586"/>
  <c r="P586" s="1"/>
  <c r="L346"/>
  <c r="O478"/>
  <c r="O342"/>
  <c r="E439"/>
  <c r="C477"/>
  <c r="B477" s="1"/>
  <c r="L578"/>
  <c r="O626"/>
  <c r="L932"/>
  <c r="M682"/>
  <c r="J721"/>
  <c r="N755"/>
  <c r="C891"/>
  <c r="B891" s="1"/>
  <c r="L837"/>
  <c r="E994"/>
  <c r="H416"/>
  <c r="P416" s="1"/>
  <c r="J328"/>
  <c r="M491"/>
  <c r="M861"/>
  <c r="C676"/>
  <c r="B676" s="1"/>
  <c r="E710"/>
  <c r="L821"/>
  <c r="E765"/>
  <c r="O803"/>
  <c r="D973"/>
  <c r="M947"/>
  <c r="J626"/>
  <c r="D502"/>
  <c r="D462"/>
  <c r="N742"/>
  <c r="H530"/>
  <c r="P530" s="1"/>
  <c r="E871"/>
  <c r="M645"/>
  <c r="O852"/>
  <c r="M998"/>
  <c r="L745"/>
  <c r="E461"/>
  <c r="O357"/>
  <c r="M657"/>
  <c r="L962"/>
  <c r="H752"/>
  <c r="P752" s="1"/>
  <c r="M921"/>
  <c r="D896"/>
  <c r="D841"/>
  <c r="H628"/>
  <c r="P628" s="1"/>
  <c r="M566"/>
  <c r="M385"/>
  <c r="C630"/>
  <c r="B630" s="1"/>
  <c r="L864"/>
  <c r="J890"/>
  <c r="M720"/>
  <c r="E682"/>
  <c r="D66"/>
  <c r="O223"/>
  <c r="D79"/>
  <c r="N272"/>
  <c r="C78"/>
  <c r="B78" s="1"/>
  <c r="C190"/>
  <c r="B190" s="1"/>
  <c r="E227"/>
  <c r="J272"/>
  <c r="J71"/>
  <c r="J225"/>
  <c r="L270"/>
  <c r="C361"/>
  <c r="B361" s="1"/>
  <c r="O541"/>
  <c r="N360"/>
  <c r="E565"/>
  <c r="E359"/>
  <c r="J563"/>
  <c r="H756"/>
  <c r="P756" s="1"/>
  <c r="D722"/>
  <c r="J683"/>
  <c r="L60"/>
  <c r="O185"/>
  <c r="N222"/>
  <c r="O267"/>
  <c r="L73"/>
  <c r="E189"/>
  <c r="D226"/>
  <c r="O188"/>
  <c r="N225"/>
  <c r="E271"/>
  <c r="E67"/>
  <c r="J187"/>
  <c r="D224"/>
  <c r="J269"/>
  <c r="M359"/>
  <c r="N540"/>
  <c r="D564"/>
  <c r="E576"/>
  <c r="J540"/>
  <c r="N563"/>
  <c r="C575"/>
  <c r="B575" s="1"/>
  <c r="N357"/>
  <c r="O538"/>
  <c r="E562"/>
  <c r="M892"/>
  <c r="M757"/>
  <c r="L684"/>
  <c r="M184"/>
  <c r="H221"/>
  <c r="P221" s="1"/>
  <c r="N266"/>
  <c r="C188"/>
  <c r="B188" s="1"/>
  <c r="L224"/>
  <c r="D270"/>
  <c r="N187"/>
  <c r="H224"/>
  <c r="P224" s="1"/>
  <c r="N269"/>
  <c r="N61"/>
  <c r="E186"/>
  <c r="C223"/>
  <c r="B223" s="1"/>
  <c r="D268"/>
  <c r="H358"/>
  <c r="P358" s="1"/>
  <c r="H539"/>
  <c r="P539" s="1"/>
  <c r="M562"/>
  <c r="L570"/>
  <c r="D358"/>
  <c r="D539"/>
  <c r="J569"/>
  <c r="M537"/>
  <c r="C561"/>
  <c r="B561" s="1"/>
  <c r="C894"/>
  <c r="B894" s="1"/>
  <c r="C759"/>
  <c r="B759" s="1"/>
  <c r="C686"/>
  <c r="B686" s="1"/>
  <c r="O49"/>
  <c r="H183"/>
  <c r="P183" s="1"/>
  <c r="H265"/>
  <c r="P265" s="1"/>
  <c r="C65"/>
  <c r="B65" s="1"/>
  <c r="M186"/>
  <c r="L268"/>
  <c r="O62"/>
  <c r="H268"/>
  <c r="P268" s="1"/>
  <c r="C185"/>
  <c r="B185" s="1"/>
  <c r="L221"/>
  <c r="C267"/>
  <c r="B267" s="1"/>
  <c r="M356"/>
  <c r="C538"/>
  <c r="B538" s="1"/>
  <c r="D565"/>
  <c r="D355"/>
  <c r="H536"/>
  <c r="P536" s="1"/>
  <c r="L559"/>
  <c r="J785"/>
  <c r="N968"/>
  <c r="L637"/>
  <c r="D672"/>
  <c r="C977"/>
  <c r="B977" s="1"/>
  <c r="O726"/>
  <c r="H765"/>
  <c r="P765" s="1"/>
  <c r="M799"/>
  <c r="N934"/>
  <c r="D909"/>
  <c r="E540"/>
  <c r="E360"/>
  <c r="J755"/>
  <c r="D630"/>
  <c r="O758"/>
  <c r="H594"/>
  <c r="P594" s="1"/>
  <c r="E887"/>
  <c r="M661"/>
  <c r="H869"/>
  <c r="P869" s="1"/>
  <c r="D821"/>
  <c r="L729"/>
  <c r="J605"/>
  <c r="J425"/>
  <c r="M673"/>
  <c r="H978"/>
  <c r="P978" s="1"/>
  <c r="O953"/>
  <c r="H768"/>
  <c r="P768" s="1"/>
  <c r="J937"/>
  <c r="D912"/>
  <c r="N489"/>
  <c r="M550"/>
  <c r="M369"/>
  <c r="H796"/>
  <c r="P796" s="1"/>
  <c r="O979"/>
  <c r="M648"/>
  <c r="D683"/>
  <c r="E988"/>
  <c r="H963"/>
  <c r="P963" s="1"/>
  <c r="O737"/>
  <c r="N776"/>
  <c r="O810"/>
  <c r="M945"/>
  <c r="J920"/>
  <c r="J653"/>
  <c r="D529"/>
  <c r="E396"/>
  <c r="D969"/>
  <c r="M993"/>
  <c r="H840"/>
  <c r="P840" s="1"/>
  <c r="J824"/>
  <c r="N785"/>
  <c r="O58"/>
  <c r="E153"/>
  <c r="C254"/>
  <c r="B254" s="1"/>
  <c r="N295"/>
  <c r="D62"/>
  <c r="O298"/>
  <c r="O61"/>
  <c r="E156"/>
  <c r="C257"/>
  <c r="B257" s="1"/>
  <c r="H255"/>
  <c r="P255" s="1"/>
  <c r="E297"/>
  <c r="L348"/>
  <c r="O736"/>
  <c r="D348"/>
  <c r="E612"/>
  <c r="O344"/>
  <c r="M430"/>
  <c r="N610"/>
  <c r="O994"/>
  <c r="M844"/>
  <c r="O786"/>
  <c r="N57"/>
  <c r="O151"/>
  <c r="O252"/>
  <c r="C61"/>
  <c r="B61" s="1"/>
  <c r="D155"/>
  <c r="E256"/>
  <c r="M297"/>
  <c r="M60"/>
  <c r="O154"/>
  <c r="L255"/>
  <c r="D59"/>
  <c r="C296"/>
  <c r="B296" s="1"/>
  <c r="J346"/>
  <c r="J431"/>
  <c r="M735"/>
  <c r="H345"/>
  <c r="P345" s="1"/>
  <c r="C611"/>
  <c r="B611" s="1"/>
  <c r="M342"/>
  <c r="H609"/>
  <c r="P609" s="1"/>
  <c r="D850"/>
  <c r="L826"/>
  <c r="H56"/>
  <c r="P56" s="1"/>
  <c r="N150"/>
  <c r="N251"/>
  <c r="L59"/>
  <c r="C154"/>
  <c r="B154" s="1"/>
  <c r="O254"/>
  <c r="H59"/>
  <c r="P59" s="1"/>
  <c r="M153"/>
  <c r="C58"/>
  <c r="B58" s="1"/>
  <c r="D152"/>
  <c r="E253"/>
  <c r="M294"/>
  <c r="N343"/>
  <c r="E430"/>
  <c r="H734"/>
  <c r="P734" s="1"/>
  <c r="O429"/>
  <c r="L609"/>
  <c r="D734"/>
  <c r="H340"/>
  <c r="P340" s="1"/>
  <c r="J428"/>
  <c r="L972"/>
  <c r="H997"/>
  <c r="P997" s="1"/>
  <c r="C828"/>
  <c r="B828" s="1"/>
  <c r="H149"/>
  <c r="P149" s="1"/>
  <c r="E292"/>
  <c r="L152"/>
  <c r="M253"/>
  <c r="J295"/>
  <c r="H152"/>
  <c r="P152" s="1"/>
  <c r="L56"/>
  <c r="C151"/>
  <c r="B151" s="1"/>
  <c r="C252"/>
  <c r="B252" s="1"/>
  <c r="C429"/>
  <c r="B429" s="1"/>
  <c r="O608"/>
  <c r="C341"/>
  <c r="B341" s="1"/>
  <c r="N428"/>
  <c r="M732"/>
  <c r="D474"/>
  <c r="E427"/>
  <c r="E607"/>
  <c r="O681"/>
  <c r="M754"/>
  <c r="H864"/>
  <c r="P864" s="1"/>
  <c r="M810"/>
  <c r="M849"/>
  <c r="M838"/>
  <c r="E493"/>
  <c r="M635"/>
  <c r="L798"/>
  <c r="L774"/>
  <c r="D983"/>
  <c r="E492"/>
  <c r="O696"/>
  <c r="C814"/>
  <c r="B814" s="1"/>
  <c r="C803"/>
  <c r="B803" s="1"/>
  <c r="L850"/>
  <c r="D666"/>
  <c r="D755"/>
  <c r="L937"/>
  <c r="C512"/>
  <c r="B512" s="1"/>
  <c r="L793"/>
  <c r="L832"/>
  <c r="N857"/>
  <c r="D1002"/>
  <c r="H977"/>
  <c r="P977" s="1"/>
  <c r="J646"/>
  <c r="L680"/>
  <c r="H985"/>
  <c r="P985" s="1"/>
  <c r="N960"/>
  <c r="H735"/>
  <c r="P735" s="1"/>
  <c r="J943"/>
  <c r="C918"/>
  <c r="B918" s="1"/>
  <c r="C656"/>
  <c r="B656" s="1"/>
  <c r="N351"/>
  <c r="L398"/>
  <c r="H747"/>
  <c r="P747" s="1"/>
  <c r="H882"/>
  <c r="P882" s="1"/>
  <c r="C857"/>
  <c r="B857" s="1"/>
  <c r="H803"/>
  <c r="P803" s="1"/>
  <c r="D842"/>
  <c r="N1011"/>
  <c r="O986"/>
  <c r="N654"/>
  <c r="E689"/>
  <c r="N993"/>
  <c r="E969"/>
  <c r="H500"/>
  <c r="P500" s="1"/>
  <c r="M474"/>
  <c r="L776"/>
  <c r="L541"/>
  <c r="C934"/>
  <c r="B934" s="1"/>
  <c r="H908"/>
  <c r="P908" s="1"/>
  <c r="D684"/>
  <c r="L722"/>
  <c r="E757"/>
  <c r="E892"/>
  <c r="N866"/>
  <c r="N811"/>
  <c r="N850"/>
  <c r="H875"/>
  <c r="P875" s="1"/>
  <c r="E844"/>
  <c r="J596"/>
  <c r="E327"/>
  <c r="E894"/>
  <c r="N919"/>
  <c r="L711"/>
  <c r="M118"/>
  <c r="C158"/>
  <c r="B158" s="1"/>
  <c r="M325"/>
  <c r="H238"/>
  <c r="P238" s="1"/>
  <c r="J161"/>
  <c r="L121"/>
  <c r="M328"/>
  <c r="L241"/>
  <c r="H159"/>
  <c r="P159" s="1"/>
  <c r="D327"/>
  <c r="M422"/>
  <c r="H512"/>
  <c r="P512" s="1"/>
  <c r="L535"/>
  <c r="D512"/>
  <c r="H535"/>
  <c r="P535" s="1"/>
  <c r="J810"/>
  <c r="C421"/>
  <c r="B421" s="1"/>
  <c r="C534"/>
  <c r="B534" s="1"/>
  <c r="J895"/>
  <c r="E921"/>
  <c r="L785"/>
  <c r="N751"/>
  <c r="C713"/>
  <c r="B713" s="1"/>
  <c r="L156"/>
  <c r="H324"/>
  <c r="P324" s="1"/>
  <c r="O120"/>
  <c r="E160"/>
  <c r="L327"/>
  <c r="N240"/>
  <c r="L159"/>
  <c r="H327"/>
  <c r="P327" s="1"/>
  <c r="J240"/>
  <c r="C326"/>
  <c r="B326" s="1"/>
  <c r="L238"/>
  <c r="M510"/>
  <c r="E809"/>
  <c r="M419"/>
  <c r="L532"/>
  <c r="L896"/>
  <c r="J922"/>
  <c r="E753"/>
  <c r="E714"/>
  <c r="J116"/>
  <c r="O235"/>
  <c r="N119"/>
  <c r="O158"/>
  <c r="J119"/>
  <c r="E239"/>
  <c r="O117"/>
  <c r="E157"/>
  <c r="L324"/>
  <c r="J237"/>
  <c r="J420"/>
  <c r="O509"/>
  <c r="D808"/>
  <c r="E533"/>
  <c r="N807"/>
  <c r="H418"/>
  <c r="P418" s="1"/>
  <c r="J531"/>
  <c r="H788"/>
  <c r="P788" s="1"/>
  <c r="J754"/>
  <c r="J715"/>
  <c r="E115"/>
  <c r="J154"/>
  <c r="N234"/>
  <c r="M157"/>
  <c r="D238"/>
  <c r="E118"/>
  <c r="E325"/>
  <c r="N237"/>
  <c r="N116"/>
  <c r="O155"/>
  <c r="D236"/>
  <c r="E419"/>
  <c r="N508"/>
  <c r="D532"/>
  <c r="M806"/>
  <c r="L418"/>
  <c r="J508"/>
  <c r="N531"/>
  <c r="O506"/>
  <c r="E530"/>
  <c r="L755"/>
  <c r="H794"/>
  <c r="P794" s="1"/>
  <c r="N828"/>
  <c r="M963"/>
  <c r="E600"/>
  <c r="E948"/>
  <c r="M922"/>
  <c r="O735"/>
  <c r="E770"/>
  <c r="N879"/>
  <c r="D694"/>
  <c r="L569"/>
  <c r="M389"/>
  <c r="O436"/>
  <c r="M695"/>
  <c r="D545"/>
  <c r="O729"/>
  <c r="L768"/>
  <c r="M802"/>
  <c r="N937"/>
  <c r="H912"/>
  <c r="P912" s="1"/>
  <c r="L616"/>
  <c r="H671"/>
  <c r="P671" s="1"/>
  <c r="H744"/>
  <c r="P744" s="1"/>
  <c r="H879"/>
  <c r="P879" s="1"/>
  <c r="M853"/>
  <c r="C720"/>
  <c r="B720" s="1"/>
  <c r="N415"/>
  <c r="N462"/>
  <c r="H721"/>
  <c r="P721" s="1"/>
  <c r="H683"/>
  <c r="P683" s="1"/>
  <c r="L963"/>
  <c r="J739"/>
  <c r="D778"/>
  <c r="J812"/>
  <c r="O921"/>
  <c r="J529"/>
  <c r="E625"/>
  <c r="M930"/>
  <c r="D905"/>
  <c r="H564"/>
  <c r="P564" s="1"/>
  <c r="C541"/>
  <c r="B541" s="1"/>
  <c r="N582"/>
  <c r="D806"/>
  <c r="O844"/>
  <c r="H821"/>
  <c r="P821" s="1"/>
  <c r="L989"/>
  <c r="L658"/>
  <c r="C693"/>
  <c r="B693" s="1"/>
  <c r="M997"/>
  <c r="N747"/>
  <c r="N786"/>
  <c r="L820"/>
  <c r="O955"/>
  <c r="J930"/>
  <c r="D959"/>
  <c r="E984"/>
  <c r="M775"/>
  <c r="O68"/>
  <c r="H263"/>
  <c r="P263" s="1"/>
  <c r="E305"/>
  <c r="D72"/>
  <c r="J166"/>
  <c r="M266"/>
  <c r="O71"/>
  <c r="E308"/>
  <c r="J70"/>
  <c r="C265"/>
  <c r="B265" s="1"/>
  <c r="M358"/>
  <c r="E442"/>
  <c r="O462"/>
  <c r="N746"/>
  <c r="O441"/>
  <c r="J746"/>
  <c r="C357"/>
  <c r="B357" s="1"/>
  <c r="J440"/>
  <c r="J459"/>
  <c r="L849"/>
  <c r="N815"/>
  <c r="O776"/>
  <c r="N67"/>
  <c r="O161"/>
  <c r="C304"/>
  <c r="B304" s="1"/>
  <c r="C71"/>
  <c r="B71" s="1"/>
  <c r="D165"/>
  <c r="D307"/>
  <c r="N70"/>
  <c r="O164"/>
  <c r="O306"/>
  <c r="D69"/>
  <c r="J163"/>
  <c r="L263"/>
  <c r="C441"/>
  <c r="B441" s="1"/>
  <c r="L460"/>
  <c r="H745"/>
  <c r="P745" s="1"/>
  <c r="N440"/>
  <c r="D460"/>
  <c r="D745"/>
  <c r="M355"/>
  <c r="D439"/>
  <c r="L456"/>
  <c r="C811"/>
  <c r="B811" s="1"/>
  <c r="E817"/>
  <c r="E778"/>
  <c r="N160"/>
  <c r="E261"/>
  <c r="M302"/>
  <c r="L69"/>
  <c r="C164"/>
  <c r="B164" s="1"/>
  <c r="C306"/>
  <c r="B306" s="1"/>
  <c r="H69"/>
  <c r="P69" s="1"/>
  <c r="N163"/>
  <c r="E264"/>
  <c r="M305"/>
  <c r="C68"/>
  <c r="B68" s="1"/>
  <c r="E162"/>
  <c r="J356"/>
  <c r="L439"/>
  <c r="O457"/>
  <c r="H439"/>
  <c r="P439" s="1"/>
  <c r="C744"/>
  <c r="B744" s="1"/>
  <c r="H354"/>
  <c r="P354" s="1"/>
  <c r="C438"/>
  <c r="B438" s="1"/>
  <c r="M962"/>
  <c r="H815"/>
  <c r="P815" s="1"/>
  <c r="J818"/>
  <c r="J779"/>
  <c r="D65"/>
  <c r="C260"/>
  <c r="B260" s="1"/>
  <c r="M162"/>
  <c r="D263"/>
  <c r="O304"/>
  <c r="O262"/>
  <c r="M66"/>
  <c r="C161"/>
  <c r="B161" s="1"/>
  <c r="E355"/>
  <c r="E743"/>
  <c r="L354"/>
  <c r="L742"/>
  <c r="L436"/>
  <c r="M446"/>
  <c r="N691"/>
  <c r="H730"/>
  <c r="P730" s="1"/>
  <c r="N764"/>
  <c r="M899"/>
  <c r="D874"/>
  <c r="N820"/>
  <c r="H479"/>
  <c r="P479" s="1"/>
  <c r="H884"/>
  <c r="P884" s="1"/>
  <c r="M858"/>
  <c r="O671"/>
  <c r="C1011"/>
  <c r="B1011" s="1"/>
  <c r="H986"/>
  <c r="P986" s="1"/>
  <c r="L757"/>
  <c r="M453"/>
  <c r="D370"/>
  <c r="J759"/>
  <c r="O684"/>
  <c r="E775"/>
  <c r="L813"/>
  <c r="C848"/>
  <c r="B848" s="1"/>
  <c r="H983"/>
  <c r="P983" s="1"/>
  <c r="J958"/>
  <c r="H626"/>
  <c r="P626" s="1"/>
  <c r="N660"/>
  <c r="M965"/>
  <c r="C941"/>
  <c r="B941" s="1"/>
  <c r="N528"/>
  <c r="H415"/>
  <c r="P415" s="1"/>
  <c r="O804"/>
  <c r="L841"/>
  <c r="L565"/>
  <c r="N905"/>
  <c r="E880"/>
  <c r="L655"/>
  <c r="J694"/>
  <c r="L728"/>
  <c r="L863"/>
  <c r="L1008"/>
  <c r="L831"/>
  <c r="N991"/>
  <c r="L966"/>
  <c r="H597"/>
  <c r="P597" s="1"/>
  <c r="L350"/>
  <c r="H795"/>
  <c r="P795" s="1"/>
  <c r="H930"/>
  <c r="P930" s="1"/>
  <c r="C905"/>
  <c r="B905" s="1"/>
  <c r="M449"/>
  <c r="H889"/>
  <c r="P889" s="1"/>
  <c r="N702"/>
  <c r="E737"/>
  <c r="D872"/>
  <c r="N829"/>
  <c r="C603"/>
  <c r="B603" s="1"/>
  <c r="O422"/>
  <c r="O728"/>
  <c r="N897"/>
  <c r="D923"/>
  <c r="L498"/>
  <c r="H63"/>
  <c r="P63" s="1"/>
  <c r="C184"/>
  <c r="B184" s="1"/>
  <c r="O57"/>
  <c r="H76"/>
  <c r="P76" s="1"/>
  <c r="D187"/>
  <c r="L227"/>
  <c r="O186"/>
  <c r="H227"/>
  <c r="P227" s="1"/>
  <c r="E56"/>
  <c r="N68"/>
  <c r="C226"/>
  <c r="B226" s="1"/>
  <c r="L405"/>
  <c r="N538"/>
  <c r="E663"/>
  <c r="H405"/>
  <c r="P405" s="1"/>
  <c r="J538"/>
  <c r="L662"/>
  <c r="C404"/>
  <c r="B404" s="1"/>
  <c r="L356"/>
  <c r="O536"/>
  <c r="O898"/>
  <c r="J924"/>
  <c r="E504"/>
  <c r="J53"/>
  <c r="C59"/>
  <c r="B59" s="1"/>
  <c r="M182"/>
  <c r="J223"/>
  <c r="M56"/>
  <c r="C72"/>
  <c r="B72" s="1"/>
  <c r="C186"/>
  <c r="B186" s="1"/>
  <c r="O69"/>
  <c r="M185"/>
  <c r="O54"/>
  <c r="O224"/>
  <c r="H537"/>
  <c r="P537" s="1"/>
  <c r="N661"/>
  <c r="E357"/>
  <c r="D537"/>
  <c r="J661"/>
  <c r="M402"/>
  <c r="M535"/>
  <c r="O659"/>
  <c r="L619"/>
  <c r="D52"/>
  <c r="L53"/>
  <c r="E222"/>
  <c r="H55"/>
  <c r="P55" s="1"/>
  <c r="L66"/>
  <c r="O184"/>
  <c r="D55"/>
  <c r="E225"/>
  <c r="N53"/>
  <c r="D60"/>
  <c r="N223"/>
  <c r="J403"/>
  <c r="D356"/>
  <c r="O355"/>
  <c r="C536"/>
  <c r="B536" s="1"/>
  <c r="E660"/>
  <c r="J354"/>
  <c r="H534"/>
  <c r="P534" s="1"/>
  <c r="N658"/>
  <c r="L926"/>
  <c r="C621"/>
  <c r="B621" s="1"/>
  <c r="D514"/>
  <c r="C51"/>
  <c r="B51" s="1"/>
  <c r="C221"/>
  <c r="B221" s="1"/>
  <c r="N183"/>
  <c r="C54"/>
  <c r="B54" s="1"/>
  <c r="J183"/>
  <c r="C224"/>
  <c r="B224" s="1"/>
  <c r="H52"/>
  <c r="P52" s="1"/>
  <c r="M54"/>
  <c r="O181"/>
  <c r="E402"/>
  <c r="C355"/>
  <c r="B355" s="1"/>
  <c r="E535"/>
  <c r="O401"/>
  <c r="N354"/>
  <c r="L534"/>
  <c r="C659"/>
  <c r="B659" s="1"/>
  <c r="J400"/>
  <c r="D353"/>
  <c r="H657"/>
  <c r="P657" s="1"/>
  <c r="N646"/>
  <c r="E681"/>
  <c r="L985"/>
  <c r="D961"/>
  <c r="C737"/>
  <c r="B737" s="1"/>
  <c r="L775"/>
  <c r="C810"/>
  <c r="B810" s="1"/>
  <c r="O944"/>
  <c r="H919"/>
  <c r="P919" s="1"/>
  <c r="L902"/>
  <c r="E587"/>
  <c r="O566"/>
  <c r="J543"/>
  <c r="M592"/>
  <c r="E424"/>
  <c r="C666"/>
  <c r="B666" s="1"/>
  <c r="L970"/>
  <c r="N720"/>
  <c r="H759"/>
  <c r="P759" s="1"/>
  <c r="N793"/>
  <c r="N928"/>
  <c r="D903"/>
  <c r="L670"/>
  <c r="J546"/>
  <c r="J413"/>
  <c r="N659"/>
  <c r="H698"/>
  <c r="P698" s="1"/>
  <c r="N732"/>
  <c r="M867"/>
  <c r="J813"/>
  <c r="N788"/>
  <c r="N996"/>
  <c r="D972"/>
  <c r="O639"/>
  <c r="L789"/>
  <c r="L491"/>
  <c r="D402"/>
  <c r="J791"/>
  <c r="M482"/>
  <c r="M893"/>
  <c r="C708"/>
  <c r="B708" s="1"/>
  <c r="E742"/>
  <c r="J877"/>
  <c r="H850"/>
  <c r="P850" s="1"/>
  <c r="E797"/>
  <c r="O835"/>
  <c r="N860"/>
  <c r="E1005"/>
  <c r="H980"/>
  <c r="P980" s="1"/>
  <c r="L459"/>
  <c r="N341"/>
  <c r="O908"/>
  <c r="J934"/>
  <c r="D765"/>
  <c r="C104"/>
  <c r="B104" s="1"/>
  <c r="D143"/>
  <c r="O310"/>
  <c r="E223"/>
  <c r="L146"/>
  <c r="H314"/>
  <c r="P314" s="1"/>
  <c r="N226"/>
  <c r="C107"/>
  <c r="B107" s="1"/>
  <c r="H146"/>
  <c r="P146" s="1"/>
  <c r="D314"/>
  <c r="J226"/>
  <c r="H105"/>
  <c r="P105" s="1"/>
  <c r="M144"/>
  <c r="N224"/>
  <c r="C408"/>
  <c r="B408" s="1"/>
  <c r="M497"/>
  <c r="C521"/>
  <c r="B521" s="1"/>
  <c r="O795"/>
  <c r="N407"/>
  <c r="N520"/>
  <c r="E406"/>
  <c r="N495"/>
  <c r="D519"/>
  <c r="E910"/>
  <c r="L727"/>
  <c r="M102"/>
  <c r="C142"/>
  <c r="B142" s="1"/>
  <c r="M309"/>
  <c r="N221"/>
  <c r="J145"/>
  <c r="H225"/>
  <c r="P225" s="1"/>
  <c r="L105"/>
  <c r="M312"/>
  <c r="D225"/>
  <c r="H143"/>
  <c r="P143" s="1"/>
  <c r="D311"/>
  <c r="M406"/>
  <c r="H496"/>
  <c r="P496" s="1"/>
  <c r="L519"/>
  <c r="N794"/>
  <c r="D496"/>
  <c r="H519"/>
  <c r="P519" s="1"/>
  <c r="J794"/>
  <c r="C405"/>
  <c r="B405" s="1"/>
  <c r="C518"/>
  <c r="B518" s="1"/>
  <c r="J911"/>
  <c r="M936"/>
  <c r="L801"/>
  <c r="N767"/>
  <c r="C729"/>
  <c r="B729" s="1"/>
  <c r="L140"/>
  <c r="H220"/>
  <c r="P220" s="1"/>
  <c r="O104"/>
  <c r="E144"/>
  <c r="L311"/>
  <c r="L143"/>
  <c r="H311"/>
  <c r="P311" s="1"/>
  <c r="M223"/>
  <c r="C310"/>
  <c r="B310" s="1"/>
  <c r="D222"/>
  <c r="M494"/>
  <c r="E793"/>
  <c r="M403"/>
  <c r="L516"/>
  <c r="L912"/>
  <c r="C938"/>
  <c r="B938" s="1"/>
  <c r="E769"/>
  <c r="E730"/>
  <c r="J100"/>
  <c r="J307"/>
  <c r="N103"/>
  <c r="O142"/>
  <c r="L222"/>
  <c r="J103"/>
  <c r="H222"/>
  <c r="P222" s="1"/>
  <c r="O101"/>
  <c r="E141"/>
  <c r="O308"/>
  <c r="L220"/>
  <c r="J404"/>
  <c r="O493"/>
  <c r="D792"/>
  <c r="E517"/>
  <c r="N791"/>
  <c r="H402"/>
  <c r="P402" s="1"/>
  <c r="J515"/>
  <c r="E741"/>
  <c r="M779"/>
  <c r="O813"/>
  <c r="L948"/>
  <c r="L627"/>
  <c r="M933"/>
  <c r="D908"/>
  <c r="D884"/>
  <c r="C509"/>
  <c r="B509" s="1"/>
  <c r="D774"/>
  <c r="O812"/>
  <c r="E847"/>
  <c r="J982"/>
  <c r="H957"/>
  <c r="P957" s="1"/>
  <c r="L626"/>
  <c r="C661"/>
  <c r="B661" s="1"/>
  <c r="C966"/>
  <c r="B966" s="1"/>
  <c r="N715"/>
  <c r="N754"/>
  <c r="L788"/>
  <c r="O923"/>
  <c r="J898"/>
  <c r="O654"/>
  <c r="H693"/>
  <c r="P693" s="1"/>
  <c r="N727"/>
  <c r="O862"/>
  <c r="O1007"/>
  <c r="O783"/>
  <c r="N832"/>
  <c r="C992"/>
  <c r="B992" s="1"/>
  <c r="E967"/>
  <c r="E635"/>
  <c r="M949"/>
  <c r="C795"/>
  <c r="B795" s="1"/>
  <c r="L496"/>
  <c r="O599"/>
  <c r="E914"/>
  <c r="J664"/>
  <c r="C703"/>
  <c r="B703" s="1"/>
  <c r="H872"/>
  <c r="P872" s="1"/>
  <c r="O830"/>
  <c r="C792"/>
  <c r="B792" s="1"/>
  <c r="M830"/>
  <c r="O855"/>
  <c r="E563"/>
  <c r="O434"/>
  <c r="M346"/>
  <c r="D939"/>
  <c r="H804"/>
  <c r="P804" s="1"/>
  <c r="J770"/>
  <c r="J731"/>
  <c r="E99"/>
  <c r="E306"/>
  <c r="M141"/>
  <c r="J221"/>
  <c r="E102"/>
  <c r="E309"/>
  <c r="N100"/>
  <c r="O139"/>
  <c r="N307"/>
  <c r="E403"/>
  <c r="N492"/>
  <c r="D516"/>
  <c r="M790"/>
  <c r="L402"/>
  <c r="J492"/>
  <c r="N515"/>
  <c r="O490"/>
  <c r="E514"/>
  <c r="J940"/>
  <c r="M805"/>
  <c r="L732"/>
  <c r="N97"/>
  <c r="C305"/>
  <c r="B305" s="1"/>
  <c r="N216"/>
  <c r="H140"/>
  <c r="P140" s="1"/>
  <c r="D220"/>
  <c r="C101"/>
  <c r="B101" s="1"/>
  <c r="D140"/>
  <c r="C308"/>
  <c r="B308" s="1"/>
  <c r="O219"/>
  <c r="N138"/>
  <c r="J218"/>
  <c r="N401"/>
  <c r="H491"/>
  <c r="P491" s="1"/>
  <c r="M514"/>
  <c r="H789"/>
  <c r="P789" s="1"/>
  <c r="J401"/>
  <c r="D491"/>
  <c r="D789"/>
  <c r="L399"/>
  <c r="M489"/>
  <c r="C513"/>
  <c r="B513" s="1"/>
  <c r="L941"/>
  <c r="C807"/>
  <c r="B807" s="1"/>
  <c r="M772"/>
  <c r="C734"/>
  <c r="B734" s="1"/>
  <c r="D206"/>
  <c r="L303"/>
  <c r="C219"/>
  <c r="B219" s="1"/>
  <c r="M99"/>
  <c r="C139"/>
  <c r="B139" s="1"/>
  <c r="M306"/>
  <c r="N218"/>
  <c r="D98"/>
  <c r="M207"/>
  <c r="D217"/>
  <c r="E400"/>
  <c r="C490"/>
  <c r="B490" s="1"/>
  <c r="C788"/>
  <c r="B788" s="1"/>
  <c r="H488"/>
  <c r="P488" s="1"/>
  <c r="L511"/>
  <c r="N917"/>
  <c r="E808"/>
  <c r="C774"/>
  <c r="B774" s="1"/>
  <c r="D735"/>
  <c r="D95"/>
  <c r="L204"/>
  <c r="D214"/>
  <c r="L98"/>
  <c r="L137"/>
  <c r="O305"/>
  <c r="L217"/>
  <c r="H98"/>
  <c r="P98" s="1"/>
  <c r="D137"/>
  <c r="H217"/>
  <c r="P217" s="1"/>
  <c r="M96"/>
  <c r="H206"/>
  <c r="P206" s="1"/>
  <c r="E304"/>
  <c r="M215"/>
  <c r="D399"/>
  <c r="E489"/>
  <c r="J512"/>
  <c r="E787"/>
  <c r="O398"/>
  <c r="L488"/>
  <c r="L786"/>
  <c r="O774"/>
  <c r="C944"/>
  <c r="B944" s="1"/>
  <c r="M520"/>
  <c r="M622"/>
  <c r="E903"/>
  <c r="M677"/>
  <c r="H750"/>
  <c r="P750" s="1"/>
  <c r="H885"/>
  <c r="P885" s="1"/>
  <c r="C860"/>
  <c r="B860" s="1"/>
  <c r="L713"/>
  <c r="J589"/>
  <c r="J409"/>
  <c r="E466"/>
  <c r="O748"/>
  <c r="E783"/>
  <c r="E918"/>
  <c r="E839"/>
  <c r="L554"/>
  <c r="C903"/>
  <c r="B903" s="1"/>
  <c r="N651"/>
  <c r="H690"/>
  <c r="P690" s="1"/>
  <c r="N724"/>
  <c r="O859"/>
  <c r="N1004"/>
  <c r="E441"/>
  <c r="H351"/>
  <c r="P351" s="1"/>
  <c r="H629"/>
  <c r="P629" s="1"/>
  <c r="N663"/>
  <c r="M968"/>
  <c r="L719"/>
  <c r="M792"/>
  <c r="L927"/>
  <c r="M587"/>
  <c r="E911"/>
  <c r="L560"/>
  <c r="N379"/>
  <c r="L623"/>
  <c r="E970"/>
  <c r="C639"/>
  <c r="B639" s="1"/>
  <c r="D978"/>
  <c r="M766"/>
  <c r="O800"/>
  <c r="O935"/>
  <c r="C539"/>
  <c r="B539" s="1"/>
  <c r="O358"/>
  <c r="C979"/>
  <c r="B979" s="1"/>
  <c r="N1003"/>
  <c r="D859"/>
  <c r="J834"/>
  <c r="J795"/>
  <c r="D49"/>
  <c r="E286"/>
  <c r="M146"/>
  <c r="L247"/>
  <c r="H247"/>
  <c r="P247" s="1"/>
  <c r="E289"/>
  <c r="M50"/>
  <c r="C145"/>
  <c r="B145" s="1"/>
  <c r="C246"/>
  <c r="B246" s="1"/>
  <c r="N287"/>
  <c r="L469"/>
  <c r="N602"/>
  <c r="E727"/>
  <c r="H469"/>
  <c r="P469" s="1"/>
  <c r="J602"/>
  <c r="L726"/>
  <c r="C468"/>
  <c r="B468" s="1"/>
  <c r="L420"/>
  <c r="O600"/>
  <c r="D980"/>
  <c r="O1004"/>
  <c r="J860"/>
  <c r="L796"/>
  <c r="M47"/>
  <c r="D142"/>
  <c r="J243"/>
  <c r="C285"/>
  <c r="B285" s="1"/>
  <c r="J51"/>
  <c r="C288"/>
  <c r="B288" s="1"/>
  <c r="H49"/>
  <c r="P49" s="1"/>
  <c r="M143"/>
  <c r="O244"/>
  <c r="H601"/>
  <c r="P601" s="1"/>
  <c r="N725"/>
  <c r="E421"/>
  <c r="D601"/>
  <c r="J725"/>
  <c r="L466"/>
  <c r="M599"/>
  <c r="J981"/>
  <c r="M836"/>
  <c r="H46"/>
  <c r="P46" s="1"/>
  <c r="M140"/>
  <c r="E242"/>
  <c r="L283"/>
  <c r="E50"/>
  <c r="J144"/>
  <c r="L49"/>
  <c r="E245"/>
  <c r="M286"/>
  <c r="H142"/>
  <c r="P142" s="1"/>
  <c r="N243"/>
  <c r="D420"/>
  <c r="E467"/>
  <c r="O419"/>
  <c r="C600"/>
  <c r="B600" s="1"/>
  <c r="E724"/>
  <c r="J465"/>
  <c r="J418"/>
  <c r="H598"/>
  <c r="P598" s="1"/>
  <c r="L982"/>
  <c r="H1007"/>
  <c r="P1007" s="1"/>
  <c r="L862"/>
  <c r="C838"/>
  <c r="B838" s="1"/>
  <c r="H139"/>
  <c r="P139" s="1"/>
  <c r="C241"/>
  <c r="B241" s="1"/>
  <c r="N48"/>
  <c r="E143"/>
  <c r="O285"/>
  <c r="J48"/>
  <c r="L142"/>
  <c r="C244"/>
  <c r="B244" s="1"/>
  <c r="L46"/>
  <c r="E284"/>
  <c r="D466"/>
  <c r="C419"/>
  <c r="B419" s="1"/>
  <c r="E599"/>
  <c r="N465"/>
  <c r="N418"/>
  <c r="L598"/>
  <c r="C723"/>
  <c r="B723" s="1"/>
  <c r="E464"/>
  <c r="D417"/>
  <c r="N710"/>
  <c r="E745"/>
  <c r="L839"/>
  <c r="M966"/>
  <c r="M777"/>
  <c r="O502"/>
  <c r="O477"/>
  <c r="O389"/>
  <c r="L649"/>
  <c r="H710"/>
  <c r="P710" s="1"/>
  <c r="H699"/>
  <c r="P699" s="1"/>
  <c r="D1004"/>
  <c r="L979"/>
  <c r="H755"/>
  <c r="P755" s="1"/>
  <c r="D794"/>
  <c r="J828"/>
  <c r="E938"/>
  <c r="J593"/>
  <c r="E641"/>
  <c r="D921"/>
  <c r="H548"/>
  <c r="P548" s="1"/>
  <c r="C525"/>
  <c r="B525" s="1"/>
  <c r="N518"/>
  <c r="D822"/>
  <c r="H860"/>
  <c r="P860" s="1"/>
  <c r="O1005"/>
  <c r="L674"/>
  <c r="C709"/>
  <c r="B709" s="1"/>
  <c r="E989"/>
  <c r="N763"/>
  <c r="N802"/>
  <c r="L836"/>
  <c r="M971"/>
  <c r="H946"/>
  <c r="P946" s="1"/>
  <c r="O702"/>
  <c r="H741"/>
  <c r="P741" s="1"/>
  <c r="O775"/>
  <c r="O910"/>
  <c r="J885"/>
  <c r="O831"/>
  <c r="O524"/>
  <c r="O869"/>
  <c r="H644"/>
  <c r="P644" s="1"/>
  <c r="E683"/>
  <c r="H851"/>
  <c r="P851" s="1"/>
  <c r="C747"/>
  <c r="B747" s="1"/>
  <c r="H463"/>
  <c r="P463" s="1"/>
  <c r="N942"/>
  <c r="C637"/>
  <c r="B637" s="1"/>
  <c r="D578"/>
  <c r="C35"/>
  <c r="B35" s="1"/>
  <c r="J130"/>
  <c r="H164"/>
  <c r="P164" s="1"/>
  <c r="M133"/>
  <c r="L167"/>
  <c r="M348"/>
  <c r="C38"/>
  <c r="B38" s="1"/>
  <c r="H167"/>
  <c r="P167" s="1"/>
  <c r="H36"/>
  <c r="P36" s="1"/>
  <c r="O131"/>
  <c r="C166"/>
  <c r="B166" s="1"/>
  <c r="O346"/>
  <c r="E386"/>
  <c r="E479"/>
  <c r="E519"/>
  <c r="O385"/>
  <c r="L478"/>
  <c r="L518"/>
  <c r="C643"/>
  <c r="B643" s="1"/>
  <c r="J384"/>
  <c r="H641"/>
  <c r="P641" s="1"/>
  <c r="H918"/>
  <c r="P918" s="1"/>
  <c r="O943"/>
  <c r="E638"/>
  <c r="J582"/>
  <c r="M33"/>
  <c r="D129"/>
  <c r="D344"/>
  <c r="H132"/>
  <c r="P132" s="1"/>
  <c r="H347"/>
  <c r="P347" s="1"/>
  <c r="L36"/>
  <c r="D132"/>
  <c r="D347"/>
  <c r="N130"/>
  <c r="L164"/>
  <c r="M345"/>
  <c r="C385"/>
  <c r="B385" s="1"/>
  <c r="N477"/>
  <c r="N517"/>
  <c r="N384"/>
  <c r="J477"/>
  <c r="J517"/>
  <c r="L641"/>
  <c r="E383"/>
  <c r="O475"/>
  <c r="O515"/>
  <c r="M919"/>
  <c r="J639"/>
  <c r="C588"/>
  <c r="B588" s="1"/>
  <c r="C128"/>
  <c r="B128" s="1"/>
  <c r="C343"/>
  <c r="B343" s="1"/>
  <c r="O35"/>
  <c r="C131"/>
  <c r="B131" s="1"/>
  <c r="E165"/>
  <c r="C346"/>
  <c r="B346" s="1"/>
  <c r="H129"/>
  <c r="P129" s="1"/>
  <c r="H344"/>
  <c r="P344" s="1"/>
  <c r="M383"/>
  <c r="O640"/>
  <c r="E476"/>
  <c r="E516"/>
  <c r="N381"/>
  <c r="N474"/>
  <c r="N514"/>
  <c r="E639"/>
  <c r="O920"/>
  <c r="L640"/>
  <c r="J31"/>
  <c r="M126"/>
  <c r="O160"/>
  <c r="L341"/>
  <c r="N34"/>
  <c r="D164"/>
  <c r="E345"/>
  <c r="J34"/>
  <c r="L129"/>
  <c r="O163"/>
  <c r="L344"/>
  <c r="O32"/>
  <c r="J162"/>
  <c r="H382"/>
  <c r="P382" s="1"/>
  <c r="M639"/>
  <c r="D382"/>
  <c r="C475"/>
  <c r="B475" s="1"/>
  <c r="C515"/>
  <c r="B515" s="1"/>
  <c r="H473"/>
  <c r="P473" s="1"/>
  <c r="H513"/>
  <c r="P513" s="1"/>
  <c r="N637"/>
  <c r="E627"/>
  <c r="E756"/>
  <c r="J790"/>
  <c r="J925"/>
  <c r="O899"/>
  <c r="E845"/>
  <c r="N577"/>
  <c r="N908"/>
  <c r="D883"/>
  <c r="N624"/>
  <c r="D563"/>
  <c r="E626"/>
  <c r="D1001"/>
  <c r="E798"/>
  <c r="J609"/>
  <c r="E646"/>
  <c r="N951"/>
  <c r="N926"/>
  <c r="E701"/>
  <c r="M739"/>
  <c r="J690"/>
  <c r="D566"/>
  <c r="O691"/>
  <c r="N678"/>
  <c r="E713"/>
  <c r="D993"/>
  <c r="L807"/>
  <c r="C842"/>
  <c r="B842" s="1"/>
  <c r="O951"/>
  <c r="M934"/>
  <c r="M809"/>
  <c r="O534"/>
  <c r="J511"/>
  <c r="O421"/>
  <c r="L835"/>
  <c r="H541"/>
  <c r="P541" s="1"/>
  <c r="J899"/>
  <c r="L873"/>
  <c r="E688"/>
  <c r="M857"/>
  <c r="D777"/>
  <c r="D816"/>
  <c r="E850"/>
  <c r="M960"/>
  <c r="L613"/>
  <c r="L489"/>
  <c r="L449"/>
  <c r="O356"/>
  <c r="L928"/>
  <c r="J954"/>
  <c r="E785"/>
  <c r="E746"/>
  <c r="H79"/>
  <c r="P79" s="1"/>
  <c r="H193"/>
  <c r="P193" s="1"/>
  <c r="C292"/>
  <c r="B292" s="1"/>
  <c r="N86"/>
  <c r="L196"/>
  <c r="D295"/>
  <c r="N337"/>
  <c r="H196"/>
  <c r="P196" s="1"/>
  <c r="O294"/>
  <c r="J337"/>
  <c r="C195"/>
  <c r="B195" s="1"/>
  <c r="L335"/>
  <c r="J388"/>
  <c r="C476"/>
  <c r="B476" s="1"/>
  <c r="D776"/>
  <c r="L475"/>
  <c r="E501"/>
  <c r="N775"/>
  <c r="H386"/>
  <c r="P386" s="1"/>
  <c r="C473"/>
  <c r="B473" s="1"/>
  <c r="J499"/>
  <c r="H820"/>
  <c r="P820" s="1"/>
  <c r="J786"/>
  <c r="J747"/>
  <c r="C75"/>
  <c r="B75" s="1"/>
  <c r="M290"/>
  <c r="E333"/>
  <c r="C294"/>
  <c r="B294" s="1"/>
  <c r="M293"/>
  <c r="E336"/>
  <c r="L193"/>
  <c r="E387"/>
  <c r="E474"/>
  <c r="D500"/>
  <c r="M774"/>
  <c r="L386"/>
  <c r="N499"/>
  <c r="E498"/>
  <c r="L956"/>
  <c r="M821"/>
  <c r="L748"/>
  <c r="L190"/>
  <c r="O331"/>
  <c r="L82"/>
  <c r="J194"/>
  <c r="O292"/>
  <c r="D335"/>
  <c r="J81"/>
  <c r="O334"/>
  <c r="D76"/>
  <c r="J192"/>
  <c r="N385"/>
  <c r="H471"/>
  <c r="P471" s="1"/>
  <c r="M498"/>
  <c r="H773"/>
  <c r="P773" s="1"/>
  <c r="J385"/>
  <c r="O470"/>
  <c r="D773"/>
  <c r="L383"/>
  <c r="D468"/>
  <c r="C497"/>
  <c r="B497" s="1"/>
  <c r="H853"/>
  <c r="P853" s="1"/>
  <c r="D879"/>
  <c r="D744"/>
  <c r="L709"/>
  <c r="D671"/>
  <c r="M197"/>
  <c r="N280"/>
  <c r="J94"/>
  <c r="C201"/>
  <c r="B201" s="1"/>
  <c r="C239"/>
  <c r="B239" s="1"/>
  <c r="D284"/>
  <c r="M200"/>
  <c r="N238"/>
  <c r="O283"/>
  <c r="D199"/>
  <c r="D237"/>
  <c r="J282"/>
  <c r="L371"/>
  <c r="E553"/>
  <c r="J576"/>
  <c r="H371"/>
  <c r="P371" s="1"/>
  <c r="L552"/>
  <c r="E614"/>
  <c r="C370"/>
  <c r="B370" s="1"/>
  <c r="E800"/>
  <c r="O838"/>
  <c r="M863"/>
  <c r="N983"/>
  <c r="M686"/>
  <c r="M741"/>
  <c r="O929"/>
  <c r="O386"/>
  <c r="O669"/>
  <c r="C726"/>
  <c r="B726" s="1"/>
  <c r="H921"/>
  <c r="P921" s="1"/>
  <c r="O768"/>
  <c r="C724"/>
  <c r="B724" s="1"/>
  <c r="E813"/>
  <c r="M649"/>
  <c r="O954"/>
  <c r="C930"/>
  <c r="B930" s="1"/>
  <c r="E477"/>
  <c r="N539"/>
  <c r="J516"/>
  <c r="N426"/>
  <c r="C831"/>
  <c r="B831" s="1"/>
  <c r="J521"/>
  <c r="H894"/>
  <c r="P894" s="1"/>
  <c r="C869"/>
  <c r="B869" s="1"/>
  <c r="L644"/>
  <c r="M851"/>
  <c r="O997"/>
  <c r="J772"/>
  <c r="E811"/>
  <c r="J980"/>
  <c r="C619"/>
  <c r="B619" s="1"/>
  <c r="L494"/>
  <c r="L454"/>
  <c r="M361"/>
  <c r="N933"/>
  <c r="J959"/>
  <c r="E824"/>
  <c r="C790"/>
  <c r="B790" s="1"/>
  <c r="O59"/>
  <c r="D188"/>
  <c r="D287"/>
  <c r="H329"/>
  <c r="P329" s="1"/>
  <c r="O72"/>
  <c r="M191"/>
  <c r="L332"/>
  <c r="N71"/>
  <c r="E290"/>
  <c r="H332"/>
  <c r="P332" s="1"/>
  <c r="H66"/>
  <c r="P66" s="1"/>
  <c r="N189"/>
  <c r="M288"/>
  <c r="C331"/>
  <c r="B331" s="1"/>
  <c r="D383"/>
  <c r="J496"/>
  <c r="E771"/>
  <c r="O382"/>
  <c r="O465"/>
  <c r="L770"/>
  <c r="D463"/>
  <c r="E935"/>
  <c r="J825"/>
  <c r="D791"/>
  <c r="J55"/>
  <c r="C187"/>
  <c r="B187" s="1"/>
  <c r="C286"/>
  <c r="B286" s="1"/>
  <c r="J68"/>
  <c r="H190"/>
  <c r="P190" s="1"/>
  <c r="D190"/>
  <c r="C289"/>
  <c r="B289" s="1"/>
  <c r="C62"/>
  <c r="B62" s="1"/>
  <c r="H188"/>
  <c r="P188" s="1"/>
  <c r="H287"/>
  <c r="P287" s="1"/>
  <c r="L329"/>
  <c r="C382"/>
  <c r="B382" s="1"/>
  <c r="D495"/>
  <c r="O769"/>
  <c r="M381"/>
  <c r="L463"/>
  <c r="O494"/>
  <c r="D380"/>
  <c r="H460"/>
  <c r="P460" s="1"/>
  <c r="M961"/>
  <c r="J792"/>
  <c r="N753"/>
  <c r="E51"/>
  <c r="L185"/>
  <c r="O284"/>
  <c r="E64"/>
  <c r="E288"/>
  <c r="J330"/>
  <c r="D63"/>
  <c r="L188"/>
  <c r="L287"/>
  <c r="L380"/>
  <c r="C462"/>
  <c r="B462" s="1"/>
  <c r="C494"/>
  <c r="B494" s="1"/>
  <c r="N768"/>
  <c r="H380"/>
  <c r="P380" s="1"/>
  <c r="M493"/>
  <c r="J768"/>
  <c r="C379"/>
  <c r="B379" s="1"/>
  <c r="E458"/>
  <c r="D492"/>
  <c r="H937"/>
  <c r="P937" s="1"/>
  <c r="O962"/>
  <c r="L827"/>
  <c r="O754"/>
  <c r="N45"/>
  <c r="J184"/>
  <c r="N283"/>
  <c r="O325"/>
  <c r="N58"/>
  <c r="O187"/>
  <c r="O286"/>
  <c r="D329"/>
  <c r="M57"/>
  <c r="O328"/>
  <c r="E285"/>
  <c r="J327"/>
  <c r="L492"/>
  <c r="H767"/>
  <c r="P767" s="1"/>
  <c r="M458"/>
  <c r="H492"/>
  <c r="P492" s="1"/>
  <c r="D767"/>
  <c r="L377"/>
  <c r="O453"/>
  <c r="M490"/>
  <c r="H716"/>
  <c r="P716" s="1"/>
  <c r="C899"/>
  <c r="B899" s="1"/>
  <c r="C580"/>
  <c r="B580" s="1"/>
  <c r="C909"/>
  <c r="B909" s="1"/>
  <c r="H883"/>
  <c r="P883" s="1"/>
  <c r="O657"/>
  <c r="O730"/>
  <c r="O865"/>
  <c r="O1010"/>
  <c r="J733"/>
  <c r="D609"/>
  <c r="E342"/>
  <c r="E735"/>
  <c r="H763"/>
  <c r="P763" s="1"/>
  <c r="H898"/>
  <c r="P898" s="1"/>
  <c r="C873"/>
  <c r="B873" s="1"/>
  <c r="H819"/>
  <c r="P819" s="1"/>
  <c r="H857"/>
  <c r="P857" s="1"/>
  <c r="D1003"/>
  <c r="N670"/>
  <c r="E705"/>
  <c r="L1009"/>
  <c r="O454"/>
  <c r="L760"/>
  <c r="D605"/>
  <c r="H924"/>
  <c r="P924" s="1"/>
  <c r="D700"/>
  <c r="L738"/>
  <c r="E773"/>
  <c r="E908"/>
  <c r="N882"/>
  <c r="N827"/>
  <c r="H509"/>
  <c r="P509" s="1"/>
  <c r="H891"/>
  <c r="P891" s="1"/>
  <c r="C866"/>
  <c r="B866" s="1"/>
  <c r="H1011"/>
  <c r="P1011" s="1"/>
  <c r="N603"/>
  <c r="J580"/>
  <c r="E311"/>
  <c r="C767"/>
  <c r="B767" s="1"/>
  <c r="N805"/>
  <c r="O839"/>
  <c r="C975"/>
  <c r="B975" s="1"/>
  <c r="L949"/>
  <c r="M958"/>
  <c r="O933"/>
  <c r="H708"/>
  <c r="P708" s="1"/>
  <c r="E747"/>
  <c r="L890"/>
  <c r="C683"/>
  <c r="B683" s="1"/>
  <c r="L558"/>
  <c r="L378"/>
  <c r="M425"/>
  <c r="L998"/>
  <c r="N852"/>
  <c r="L878"/>
  <c r="C854"/>
  <c r="B854" s="1"/>
  <c r="J29"/>
  <c r="D267"/>
  <c r="N32"/>
  <c r="O228"/>
  <c r="J32"/>
  <c r="M127"/>
  <c r="E270"/>
  <c r="O30"/>
  <c r="D126"/>
  <c r="M268"/>
  <c r="D450"/>
  <c r="C403"/>
  <c r="B403" s="1"/>
  <c r="E583"/>
  <c r="N449"/>
  <c r="N402"/>
  <c r="L582"/>
  <c r="C707"/>
  <c r="B707" s="1"/>
  <c r="E448"/>
  <c r="D401"/>
  <c r="C1000"/>
  <c r="B1000" s="1"/>
  <c r="E854"/>
  <c r="C880"/>
  <c r="B880" s="1"/>
  <c r="N439"/>
  <c r="D28"/>
  <c r="D123"/>
  <c r="C266"/>
  <c r="B266" s="1"/>
  <c r="L126"/>
  <c r="N227"/>
  <c r="E31"/>
  <c r="H126"/>
  <c r="P126" s="1"/>
  <c r="J227"/>
  <c r="C269"/>
  <c r="B269" s="1"/>
  <c r="N29"/>
  <c r="M124"/>
  <c r="O225"/>
  <c r="H267"/>
  <c r="P267" s="1"/>
  <c r="M448"/>
  <c r="L401"/>
  <c r="N581"/>
  <c r="H401"/>
  <c r="P401" s="1"/>
  <c r="J581"/>
  <c r="L705"/>
  <c r="C447"/>
  <c r="B447" s="1"/>
  <c r="C400"/>
  <c r="B400" s="1"/>
  <c r="O579"/>
  <c r="E1001"/>
  <c r="M855"/>
  <c r="D881"/>
  <c r="E457"/>
  <c r="N817"/>
  <c r="C27"/>
  <c r="B27" s="1"/>
  <c r="C122"/>
  <c r="B122" s="1"/>
  <c r="D223"/>
  <c r="O264"/>
  <c r="J125"/>
  <c r="E268"/>
  <c r="C30"/>
  <c r="B30" s="1"/>
  <c r="E226"/>
  <c r="L267"/>
  <c r="H28"/>
  <c r="P28" s="1"/>
  <c r="H123"/>
  <c r="P123" s="1"/>
  <c r="M224"/>
  <c r="O704"/>
  <c r="E580"/>
  <c r="L445"/>
  <c r="M398"/>
  <c r="N578"/>
  <c r="J1002"/>
  <c r="O856"/>
  <c r="C466"/>
  <c r="B466" s="1"/>
  <c r="O818"/>
  <c r="L25"/>
  <c r="L120"/>
  <c r="C222"/>
  <c r="B222" s="1"/>
  <c r="N263"/>
  <c r="E124"/>
  <c r="O266"/>
  <c r="L28"/>
  <c r="L123"/>
  <c r="C225"/>
  <c r="B225" s="1"/>
  <c r="H223"/>
  <c r="P223" s="1"/>
  <c r="E265"/>
  <c r="J446"/>
  <c r="J399"/>
  <c r="M703"/>
  <c r="C579"/>
  <c r="B579" s="1"/>
  <c r="H577"/>
  <c r="P577" s="1"/>
  <c r="H652"/>
  <c r="P652" s="1"/>
  <c r="E691"/>
  <c r="H1005"/>
  <c r="P1005" s="1"/>
  <c r="E820"/>
  <c r="D824"/>
  <c r="J989"/>
  <c r="H964"/>
  <c r="P964" s="1"/>
  <c r="O666"/>
  <c r="N971"/>
  <c r="J947"/>
  <c r="J797"/>
  <c r="D499"/>
  <c r="H409"/>
  <c r="P409" s="1"/>
  <c r="O798"/>
  <c r="O788"/>
  <c r="H645"/>
  <c r="P645" s="1"/>
  <c r="N679"/>
  <c r="J984"/>
  <c r="M959"/>
  <c r="L735"/>
  <c r="M808"/>
  <c r="N943"/>
  <c r="E515"/>
  <c r="E927"/>
  <c r="L544"/>
  <c r="N363"/>
  <c r="E866"/>
  <c r="L1010"/>
  <c r="C986"/>
  <c r="B986" s="1"/>
  <c r="C655"/>
  <c r="B655" s="1"/>
  <c r="D994"/>
  <c r="M782"/>
  <c r="O816"/>
  <c r="C523"/>
  <c r="B523" s="1"/>
  <c r="C483"/>
  <c r="B483" s="1"/>
  <c r="N721"/>
  <c r="D756"/>
  <c r="M865"/>
  <c r="D812"/>
  <c r="C851"/>
  <c r="B851" s="1"/>
  <c r="L875"/>
  <c r="M697"/>
  <c r="M977"/>
  <c r="N491"/>
  <c r="N378"/>
  <c r="E937"/>
  <c r="N961"/>
  <c r="L656"/>
  <c r="J622"/>
  <c r="N78"/>
  <c r="M110"/>
  <c r="O144"/>
  <c r="L325"/>
  <c r="C82"/>
  <c r="B82" s="1"/>
  <c r="D148"/>
  <c r="E329"/>
  <c r="M81"/>
  <c r="L113"/>
  <c r="O147"/>
  <c r="L328"/>
  <c r="D80"/>
  <c r="J146"/>
  <c r="H366"/>
  <c r="P366" s="1"/>
  <c r="M623"/>
  <c r="D366"/>
  <c r="C459"/>
  <c r="B459" s="1"/>
  <c r="C499"/>
  <c r="B499" s="1"/>
  <c r="H457"/>
  <c r="P457" s="1"/>
  <c r="H497"/>
  <c r="P497" s="1"/>
  <c r="N621"/>
  <c r="J938"/>
  <c r="C658"/>
  <c r="B658" s="1"/>
  <c r="H77"/>
  <c r="P77" s="1"/>
  <c r="N143"/>
  <c r="L80"/>
  <c r="O112"/>
  <c r="C147"/>
  <c r="B147" s="1"/>
  <c r="O327"/>
  <c r="H80"/>
  <c r="P80" s="1"/>
  <c r="N146"/>
  <c r="C79"/>
  <c r="B79" s="1"/>
  <c r="D145"/>
  <c r="H622"/>
  <c r="P622" s="1"/>
  <c r="M364"/>
  <c r="L457"/>
  <c r="L497"/>
  <c r="D622"/>
  <c r="D363"/>
  <c r="D659"/>
  <c r="M624"/>
  <c r="J108"/>
  <c r="J323"/>
  <c r="N111"/>
  <c r="L145"/>
  <c r="N326"/>
  <c r="J111"/>
  <c r="H145"/>
  <c r="P145" s="1"/>
  <c r="J326"/>
  <c r="L77"/>
  <c r="O109"/>
  <c r="C144"/>
  <c r="B144" s="1"/>
  <c r="O324"/>
  <c r="L363"/>
  <c r="O456"/>
  <c r="O496"/>
  <c r="H363"/>
  <c r="P363" s="1"/>
  <c r="M620"/>
  <c r="C362"/>
  <c r="B362" s="1"/>
  <c r="E455"/>
  <c r="E495"/>
  <c r="M940"/>
  <c r="J660"/>
  <c r="D626"/>
  <c r="E107"/>
  <c r="E322"/>
  <c r="J78"/>
  <c r="H325"/>
  <c r="P325" s="1"/>
  <c r="E110"/>
  <c r="D325"/>
  <c r="N108"/>
  <c r="M142"/>
  <c r="N323"/>
  <c r="M455"/>
  <c r="M495"/>
  <c r="O619"/>
  <c r="L360"/>
  <c r="N453"/>
  <c r="N493"/>
  <c r="M595"/>
  <c r="M641"/>
  <c r="D947"/>
  <c r="L921"/>
  <c r="E736"/>
  <c r="M905"/>
  <c r="D880"/>
  <c r="D825"/>
  <c r="O1008"/>
  <c r="M582"/>
  <c r="M401"/>
  <c r="H923"/>
  <c r="P923" s="1"/>
  <c r="D568"/>
  <c r="N739"/>
  <c r="H778"/>
  <c r="P778" s="1"/>
  <c r="N812"/>
  <c r="D922"/>
  <c r="E536"/>
  <c r="H932"/>
  <c r="P932" s="1"/>
  <c r="M906"/>
  <c r="O719"/>
  <c r="E754"/>
  <c r="N863"/>
  <c r="D710"/>
  <c r="L585"/>
  <c r="M405"/>
  <c r="O452"/>
  <c r="M711"/>
  <c r="E659"/>
  <c r="C998"/>
  <c r="B998" s="1"/>
  <c r="E788"/>
  <c r="J822"/>
  <c r="J957"/>
  <c r="O931"/>
  <c r="O634"/>
  <c r="D915"/>
  <c r="J537"/>
  <c r="D531"/>
  <c r="E544"/>
  <c r="E816"/>
  <c r="O854"/>
  <c r="M879"/>
  <c r="O853"/>
  <c r="N999"/>
  <c r="M702"/>
  <c r="C983"/>
  <c r="B983" s="1"/>
  <c r="H830"/>
  <c r="P830" s="1"/>
  <c r="L965"/>
  <c r="H940"/>
  <c r="P940" s="1"/>
  <c r="L633"/>
  <c r="J509"/>
  <c r="J469"/>
  <c r="H376"/>
  <c r="P376" s="1"/>
  <c r="N948"/>
  <c r="E974"/>
  <c r="C839"/>
  <c r="B839" s="1"/>
  <c r="M804"/>
  <c r="L78"/>
  <c r="M172"/>
  <c r="C273"/>
  <c r="B273" s="1"/>
  <c r="N314"/>
  <c r="E82"/>
  <c r="J176"/>
  <c r="C318"/>
  <c r="B318" s="1"/>
  <c r="O81"/>
  <c r="C276"/>
  <c r="B276" s="1"/>
  <c r="M317"/>
  <c r="J80"/>
  <c r="H174"/>
  <c r="P174" s="1"/>
  <c r="D316"/>
  <c r="D452"/>
  <c r="E368"/>
  <c r="N451"/>
  <c r="O479"/>
  <c r="C756"/>
  <c r="B756" s="1"/>
  <c r="E450"/>
  <c r="C478"/>
  <c r="B478" s="1"/>
  <c r="E840"/>
  <c r="C806"/>
  <c r="B806" s="1"/>
  <c r="J77"/>
  <c r="H171"/>
  <c r="P171" s="1"/>
  <c r="L271"/>
  <c r="H313"/>
  <c r="P313" s="1"/>
  <c r="C81"/>
  <c r="B81" s="1"/>
  <c r="E175"/>
  <c r="L316"/>
  <c r="N80"/>
  <c r="L174"/>
  <c r="M274"/>
  <c r="H316"/>
  <c r="P316" s="1"/>
  <c r="E79"/>
  <c r="C315"/>
  <c r="B315" s="1"/>
  <c r="D367"/>
  <c r="M450"/>
  <c r="N478"/>
  <c r="E755"/>
  <c r="O366"/>
  <c r="L754"/>
  <c r="C449"/>
  <c r="B449" s="1"/>
  <c r="H976"/>
  <c r="P976" s="1"/>
  <c r="J841"/>
  <c r="D807"/>
  <c r="E76"/>
  <c r="M79"/>
  <c r="N173"/>
  <c r="O273"/>
  <c r="J173"/>
  <c r="N77"/>
  <c r="L171"/>
  <c r="E272"/>
  <c r="L313"/>
  <c r="C366"/>
  <c r="B366" s="1"/>
  <c r="O753"/>
  <c r="M365"/>
  <c r="D364"/>
  <c r="L447"/>
  <c r="O473"/>
  <c r="H952"/>
  <c r="P952" s="1"/>
  <c r="N977"/>
  <c r="J808"/>
  <c r="N769"/>
  <c r="O74"/>
  <c r="E169"/>
  <c r="H78"/>
  <c r="P78" s="1"/>
  <c r="M272"/>
  <c r="J314"/>
  <c r="D78"/>
  <c r="E172"/>
  <c r="O270"/>
  <c r="L364"/>
  <c r="J448"/>
  <c r="N752"/>
  <c r="H364"/>
  <c r="P364" s="1"/>
  <c r="J752"/>
  <c r="C363"/>
  <c r="B363" s="1"/>
  <c r="L471"/>
  <c r="M701"/>
  <c r="N774"/>
  <c r="N909"/>
  <c r="E884"/>
  <c r="N830"/>
  <c r="D894"/>
  <c r="N868"/>
  <c r="N681"/>
  <c r="H814"/>
  <c r="P814" s="1"/>
  <c r="M564"/>
  <c r="H934"/>
  <c r="P934" s="1"/>
  <c r="N676"/>
  <c r="O85"/>
  <c r="J190"/>
  <c r="D464"/>
  <c r="O431"/>
  <c r="D342"/>
  <c r="C685"/>
  <c r="B685" s="1"/>
  <c r="N84"/>
  <c r="N190"/>
  <c r="L51"/>
  <c r="C431"/>
  <c r="B431" s="1"/>
  <c r="H342"/>
  <c r="P342" s="1"/>
  <c r="N460"/>
  <c r="C458"/>
  <c r="B458" s="1"/>
  <c r="O922"/>
  <c r="D937"/>
  <c r="H868"/>
  <c r="P868" s="1"/>
  <c r="O655"/>
  <c r="N891"/>
  <c r="D570"/>
  <c r="O615"/>
  <c r="H955"/>
  <c r="P955" s="1"/>
  <c r="E706"/>
  <c r="D779"/>
  <c r="N888"/>
  <c r="L533"/>
  <c r="C872"/>
  <c r="B872" s="1"/>
  <c r="M597"/>
  <c r="C472"/>
  <c r="B472" s="1"/>
  <c r="C773"/>
  <c r="B773" s="1"/>
  <c r="M811"/>
  <c r="O845"/>
  <c r="D981"/>
  <c r="J625"/>
  <c r="L659"/>
  <c r="O964"/>
  <c r="E940"/>
  <c r="J787"/>
  <c r="N922"/>
  <c r="E897"/>
  <c r="M676"/>
  <c r="H372"/>
  <c r="P372" s="1"/>
  <c r="N419"/>
  <c r="M653"/>
  <c r="N861"/>
  <c r="M1006"/>
  <c r="N782"/>
  <c r="J821"/>
  <c r="L990"/>
  <c r="N965"/>
  <c r="N633"/>
  <c r="O972"/>
  <c r="E796"/>
  <c r="C498"/>
  <c r="B498" s="1"/>
  <c r="N797"/>
  <c r="C991"/>
  <c r="B991" s="1"/>
  <c r="E686"/>
  <c r="C652"/>
  <c r="B652" s="1"/>
  <c r="C69"/>
  <c r="B69" s="1"/>
  <c r="D186"/>
  <c r="E83"/>
  <c r="L189"/>
  <c r="E299"/>
  <c r="E52"/>
  <c r="D82"/>
  <c r="H189"/>
  <c r="P189" s="1"/>
  <c r="L298"/>
  <c r="J74"/>
  <c r="M187"/>
  <c r="J341"/>
  <c r="L429"/>
  <c r="D459"/>
  <c r="H429"/>
  <c r="P429" s="1"/>
  <c r="D541"/>
  <c r="H339"/>
  <c r="P339" s="1"/>
  <c r="C428"/>
  <c r="B428" s="1"/>
  <c r="J534"/>
  <c r="N967"/>
  <c r="D992"/>
  <c r="J687"/>
  <c r="D653"/>
  <c r="O47"/>
  <c r="L184"/>
  <c r="J294"/>
  <c r="D51"/>
  <c r="L76"/>
  <c r="J188"/>
  <c r="N297"/>
  <c r="O50"/>
  <c r="J297"/>
  <c r="J49"/>
  <c r="E70"/>
  <c r="H186"/>
  <c r="P186" s="1"/>
  <c r="O295"/>
  <c r="E340"/>
  <c r="N455"/>
  <c r="M536"/>
  <c r="L339"/>
  <c r="M454"/>
  <c r="M426"/>
  <c r="E449"/>
  <c r="D530"/>
  <c r="O968"/>
  <c r="J993"/>
  <c r="L688"/>
  <c r="J654"/>
  <c r="N46"/>
  <c r="D293"/>
  <c r="C50"/>
  <c r="B50" s="1"/>
  <c r="E187"/>
  <c r="H296"/>
  <c r="P296" s="1"/>
  <c r="N49"/>
  <c r="L186"/>
  <c r="D296"/>
  <c r="D48"/>
  <c r="L63"/>
  <c r="N294"/>
  <c r="O338"/>
  <c r="J427"/>
  <c r="H451"/>
  <c r="P451" s="1"/>
  <c r="E531"/>
  <c r="E337"/>
  <c r="L443"/>
  <c r="L994"/>
  <c r="C690"/>
  <c r="B690" s="1"/>
  <c r="M51"/>
  <c r="J182"/>
  <c r="M291"/>
  <c r="L48"/>
  <c r="O65"/>
  <c r="N185"/>
  <c r="H48"/>
  <c r="P48" s="1"/>
  <c r="M64"/>
  <c r="J185"/>
  <c r="C295"/>
  <c r="B295" s="1"/>
  <c r="C47"/>
  <c r="B47" s="1"/>
  <c r="O183"/>
  <c r="H293"/>
  <c r="P293" s="1"/>
  <c r="M337"/>
  <c r="E426"/>
  <c r="O445"/>
  <c r="N526"/>
  <c r="O425"/>
  <c r="N444"/>
  <c r="L525"/>
  <c r="O335"/>
  <c r="J424"/>
  <c r="E520"/>
  <c r="O476"/>
  <c r="C610"/>
  <c r="B610" s="1"/>
  <c r="H892"/>
  <c r="P892" s="1"/>
  <c r="D668"/>
  <c r="L706"/>
  <c r="C741"/>
  <c r="B741" s="1"/>
  <c r="E876"/>
  <c r="C846"/>
  <c r="B846" s="1"/>
  <c r="N795"/>
  <c r="N834"/>
  <c r="H859"/>
  <c r="P859" s="1"/>
  <c r="C1004"/>
  <c r="B1004" s="1"/>
  <c r="M547"/>
  <c r="O461"/>
  <c r="E343"/>
  <c r="J878"/>
  <c r="H828"/>
  <c r="P828" s="1"/>
  <c r="E642"/>
  <c r="M680"/>
  <c r="D715"/>
  <c r="H995"/>
  <c r="P995" s="1"/>
  <c r="C770"/>
  <c r="B770" s="1"/>
  <c r="N808"/>
  <c r="O842"/>
  <c r="C978"/>
  <c r="B978" s="1"/>
  <c r="L952"/>
  <c r="J621"/>
  <c r="D497"/>
  <c r="D457"/>
  <c r="E364"/>
  <c r="E709"/>
  <c r="M747"/>
  <c r="O781"/>
  <c r="O916"/>
  <c r="O837"/>
  <c r="M901"/>
  <c r="D876"/>
  <c r="H723"/>
  <c r="P723" s="1"/>
  <c r="N858"/>
  <c r="M740"/>
  <c r="H436"/>
  <c r="P436" s="1"/>
  <c r="M352"/>
  <c r="H742"/>
  <c r="P742" s="1"/>
  <c r="H967"/>
  <c r="P967" s="1"/>
  <c r="L942"/>
  <c r="J757"/>
  <c r="J846"/>
  <c r="O909"/>
  <c r="J884"/>
  <c r="H623"/>
  <c r="P623" s="1"/>
  <c r="C562"/>
  <c r="B562" s="1"/>
  <c r="O380"/>
  <c r="C625"/>
  <c r="B625" s="1"/>
  <c r="M859"/>
  <c r="D885"/>
  <c r="D750"/>
  <c r="C716"/>
  <c r="B716" s="1"/>
  <c r="N83"/>
  <c r="L191"/>
  <c r="D229"/>
  <c r="J274"/>
  <c r="D88"/>
  <c r="H232"/>
  <c r="P232" s="1"/>
  <c r="N277"/>
  <c r="N87"/>
  <c r="M194"/>
  <c r="D232"/>
  <c r="J277"/>
  <c r="N230"/>
  <c r="O275"/>
  <c r="L365"/>
  <c r="O546"/>
  <c r="E570"/>
  <c r="H365"/>
  <c r="P365" s="1"/>
  <c r="O569"/>
  <c r="C364"/>
  <c r="B364" s="1"/>
  <c r="E545"/>
  <c r="J568"/>
  <c r="O860"/>
  <c r="D717"/>
  <c r="E80"/>
  <c r="M227"/>
  <c r="D273"/>
  <c r="M86"/>
  <c r="O193"/>
  <c r="H276"/>
  <c r="P276" s="1"/>
  <c r="H86"/>
  <c r="P86" s="1"/>
  <c r="C231"/>
  <c r="B231" s="1"/>
  <c r="D276"/>
  <c r="E84"/>
  <c r="E192"/>
  <c r="H229"/>
  <c r="P229" s="1"/>
  <c r="N274"/>
  <c r="M545"/>
  <c r="C569"/>
  <c r="B569" s="1"/>
  <c r="C596"/>
  <c r="B596" s="1"/>
  <c r="N568"/>
  <c r="N593"/>
  <c r="M362"/>
  <c r="N543"/>
  <c r="D567"/>
  <c r="E862"/>
  <c r="N887"/>
  <c r="J718"/>
  <c r="L679"/>
  <c r="N74"/>
  <c r="H226"/>
  <c r="P226" s="1"/>
  <c r="M271"/>
  <c r="O84"/>
  <c r="M192"/>
  <c r="J84"/>
  <c r="L229"/>
  <c r="C275"/>
  <c r="B275" s="1"/>
  <c r="O190"/>
  <c r="H273"/>
  <c r="P273" s="1"/>
  <c r="J363"/>
  <c r="H544"/>
  <c r="P544" s="1"/>
  <c r="L567"/>
  <c r="J590"/>
  <c r="D544"/>
  <c r="H567"/>
  <c r="P567" s="1"/>
  <c r="H589"/>
  <c r="P589" s="1"/>
  <c r="C566"/>
  <c r="B566" s="1"/>
  <c r="J863"/>
  <c r="E889"/>
  <c r="L753"/>
  <c r="C681"/>
  <c r="B681" s="1"/>
  <c r="H270"/>
  <c r="P270" s="1"/>
  <c r="H83"/>
  <c r="P83" s="1"/>
  <c r="H191"/>
  <c r="P191" s="1"/>
  <c r="N228"/>
  <c r="H82"/>
  <c r="P82" s="1"/>
  <c r="D191"/>
  <c r="J228"/>
  <c r="L273"/>
  <c r="O75"/>
  <c r="M189"/>
  <c r="L226"/>
  <c r="E362"/>
  <c r="D586"/>
  <c r="O361"/>
  <c r="M542"/>
  <c r="O583"/>
  <c r="J360"/>
  <c r="L564"/>
  <c r="D790"/>
  <c r="O828"/>
  <c r="L853"/>
  <c r="J998"/>
  <c r="N973"/>
  <c r="L642"/>
  <c r="C677"/>
  <c r="B677" s="1"/>
  <c r="M981"/>
  <c r="E957"/>
  <c r="N731"/>
  <c r="N770"/>
  <c r="L804"/>
  <c r="H939"/>
  <c r="P939" s="1"/>
  <c r="J914"/>
  <c r="D962"/>
  <c r="L528"/>
  <c r="N744"/>
  <c r="J783"/>
  <c r="H817"/>
  <c r="P817" s="1"/>
  <c r="N952"/>
  <c r="C556"/>
  <c r="B556" s="1"/>
  <c r="J631"/>
  <c r="O911"/>
  <c r="O724"/>
  <c r="M868"/>
  <c r="D705"/>
  <c r="M580"/>
  <c r="O400"/>
  <c r="O447"/>
  <c r="N706"/>
  <c r="O663"/>
  <c r="C1003"/>
  <c r="B1003" s="1"/>
  <c r="J978"/>
  <c r="C793"/>
  <c r="B793" s="1"/>
  <c r="D827"/>
  <c r="O936"/>
  <c r="D589"/>
  <c r="N639"/>
  <c r="J945"/>
  <c r="C920"/>
  <c r="B920" s="1"/>
  <c r="L517"/>
  <c r="M549"/>
  <c r="E526"/>
  <c r="N436"/>
  <c r="C821"/>
  <c r="B821" s="1"/>
  <c r="H482"/>
  <c r="P482" s="1"/>
  <c r="L884"/>
  <c r="M1004"/>
  <c r="J673"/>
  <c r="L707"/>
  <c r="O811"/>
  <c r="C988"/>
  <c r="B988" s="1"/>
  <c r="J835"/>
  <c r="M628"/>
  <c r="N371"/>
  <c r="L943"/>
  <c r="L833"/>
  <c r="N799"/>
  <c r="O760"/>
  <c r="H20"/>
  <c r="M277"/>
  <c r="H319"/>
  <c r="P319" s="1"/>
  <c r="O33"/>
  <c r="J181"/>
  <c r="C281"/>
  <c r="B281" s="1"/>
  <c r="E323"/>
  <c r="M32"/>
  <c r="M280"/>
  <c r="L322"/>
  <c r="D279"/>
  <c r="N456"/>
  <c r="E761"/>
  <c r="M371"/>
  <c r="D455"/>
  <c r="L484"/>
  <c r="C945"/>
  <c r="B945" s="1"/>
  <c r="E801"/>
  <c r="E762"/>
  <c r="N176"/>
  <c r="D180"/>
  <c r="L279"/>
  <c r="N321"/>
  <c r="O179"/>
  <c r="H279"/>
  <c r="P279" s="1"/>
  <c r="J321"/>
  <c r="J178"/>
  <c r="C278"/>
  <c r="B278" s="1"/>
  <c r="L319"/>
  <c r="J372"/>
  <c r="L455"/>
  <c r="D760"/>
  <c r="H455"/>
  <c r="P455" s="1"/>
  <c r="E485"/>
  <c r="N759"/>
  <c r="H370"/>
  <c r="P370" s="1"/>
  <c r="C454"/>
  <c r="B454" s="1"/>
  <c r="O482"/>
  <c r="D946"/>
  <c r="H836"/>
  <c r="P836" s="1"/>
  <c r="J802"/>
  <c r="J763"/>
  <c r="J275"/>
  <c r="E317"/>
  <c r="C25"/>
  <c r="B25" s="1"/>
  <c r="C179"/>
  <c r="B179" s="1"/>
  <c r="N22"/>
  <c r="N178"/>
  <c r="E320"/>
  <c r="M82"/>
  <c r="D177"/>
  <c r="O276"/>
  <c r="E371"/>
  <c r="J483"/>
  <c r="M758"/>
  <c r="L370"/>
  <c r="E483"/>
  <c r="L452"/>
  <c r="N972"/>
  <c r="M837"/>
  <c r="L764"/>
  <c r="D174"/>
  <c r="E274"/>
  <c r="O315"/>
  <c r="J83"/>
  <c r="L177"/>
  <c r="D319"/>
  <c r="H177"/>
  <c r="P177" s="1"/>
  <c r="E277"/>
  <c r="O318"/>
  <c r="M175"/>
  <c r="N275"/>
  <c r="N369"/>
  <c r="D482"/>
  <c r="H757"/>
  <c r="P757" s="1"/>
  <c r="J369"/>
  <c r="E453"/>
  <c r="M481"/>
  <c r="D757"/>
  <c r="L367"/>
  <c r="J451"/>
  <c r="J479"/>
  <c r="H779"/>
  <c r="P779" s="1"/>
  <c r="H914"/>
  <c r="P914" s="1"/>
  <c r="C889"/>
  <c r="B889" s="1"/>
  <c r="H835"/>
  <c r="P835" s="1"/>
  <c r="H873"/>
  <c r="P873" s="1"/>
  <c r="N686"/>
  <c r="E721"/>
  <c r="D856"/>
  <c r="J455"/>
  <c r="O438"/>
  <c r="O744"/>
  <c r="E944"/>
  <c r="H392"/>
  <c r="P392" s="1"/>
  <c r="O679"/>
  <c r="D840"/>
  <c r="J994"/>
  <c r="C809"/>
  <c r="B809" s="1"/>
  <c r="D843"/>
  <c r="H621"/>
  <c r="P621" s="1"/>
  <c r="N655"/>
  <c r="L960"/>
  <c r="D936"/>
  <c r="H808"/>
  <c r="P808" s="1"/>
  <c r="M533"/>
  <c r="E510"/>
  <c r="N420"/>
  <c r="C837"/>
  <c r="B837" s="1"/>
  <c r="N545"/>
  <c r="L900"/>
  <c r="M650"/>
  <c r="J689"/>
  <c r="L723"/>
  <c r="C859"/>
  <c r="B859" s="1"/>
  <c r="M1003"/>
  <c r="E812"/>
  <c r="M986"/>
  <c r="O961"/>
  <c r="N355"/>
  <c r="M717"/>
  <c r="N790"/>
  <c r="N925"/>
  <c r="E900"/>
  <c r="N846"/>
  <c r="D910"/>
  <c r="N884"/>
  <c r="N697"/>
  <c r="E867"/>
  <c r="E732"/>
  <c r="C608"/>
  <c r="B608" s="1"/>
  <c r="E475"/>
  <c r="N733"/>
  <c r="H902"/>
  <c r="P902" s="1"/>
  <c r="C928"/>
  <c r="B928" s="1"/>
  <c r="E622"/>
  <c r="J518"/>
  <c r="M49"/>
  <c r="O43"/>
  <c r="D179"/>
  <c r="L219"/>
  <c r="O56"/>
  <c r="L52"/>
  <c r="N55"/>
  <c r="E182"/>
  <c r="M222"/>
  <c r="H50"/>
  <c r="P50" s="1"/>
  <c r="M180"/>
  <c r="C401"/>
  <c r="B401" s="1"/>
  <c r="L353"/>
  <c r="N533"/>
  <c r="N400"/>
  <c r="H353"/>
  <c r="P353" s="1"/>
  <c r="J533"/>
  <c r="L657"/>
  <c r="E399"/>
  <c r="C352"/>
  <c r="B352" s="1"/>
  <c r="O531"/>
  <c r="M903"/>
  <c r="D929"/>
  <c r="J623"/>
  <c r="C524"/>
  <c r="B524" s="1"/>
  <c r="J39"/>
  <c r="C178"/>
  <c r="B178" s="1"/>
  <c r="O51"/>
  <c r="J52"/>
  <c r="O221"/>
  <c r="C181"/>
  <c r="B181" s="1"/>
  <c r="C46"/>
  <c r="B46" s="1"/>
  <c r="H179"/>
  <c r="P179" s="1"/>
  <c r="E220"/>
  <c r="M399"/>
  <c r="O656"/>
  <c r="E532"/>
  <c r="N397"/>
  <c r="M350"/>
  <c r="N530"/>
  <c r="E655"/>
  <c r="O904"/>
  <c r="L624"/>
  <c r="J47"/>
  <c r="E35"/>
  <c r="O176"/>
  <c r="N50"/>
  <c r="E48"/>
  <c r="E180"/>
  <c r="M220"/>
  <c r="J50"/>
  <c r="D47"/>
  <c r="L179"/>
  <c r="O48"/>
  <c r="O218"/>
  <c r="H398"/>
  <c r="P398" s="1"/>
  <c r="J351"/>
  <c r="M655"/>
  <c r="D398"/>
  <c r="C531"/>
  <c r="B531" s="1"/>
  <c r="H529"/>
  <c r="P529" s="1"/>
  <c r="N653"/>
  <c r="E906"/>
  <c r="N931"/>
  <c r="C626"/>
  <c r="B626" s="1"/>
  <c r="O532"/>
  <c r="E46"/>
  <c r="M29"/>
  <c r="N175"/>
  <c r="N42"/>
  <c r="O178"/>
  <c r="H219"/>
  <c r="P219" s="1"/>
  <c r="E49"/>
  <c r="M41"/>
  <c r="D219"/>
  <c r="N47"/>
  <c r="E177"/>
  <c r="M217"/>
  <c r="E350"/>
  <c r="H654"/>
  <c r="P654" s="1"/>
  <c r="M396"/>
  <c r="O349"/>
  <c r="L529"/>
  <c r="D654"/>
  <c r="D395"/>
  <c r="N641"/>
  <c r="O980"/>
  <c r="D732"/>
  <c r="C771"/>
  <c r="B771" s="1"/>
  <c r="E805"/>
  <c r="L939"/>
  <c r="N914"/>
  <c r="M499"/>
  <c r="L767"/>
  <c r="N675"/>
  <c r="M883"/>
  <c r="O577"/>
  <c r="M786"/>
  <c r="M842"/>
  <c r="N694"/>
  <c r="E838"/>
  <c r="J968"/>
  <c r="O950"/>
  <c r="O518"/>
  <c r="D788"/>
  <c r="M897"/>
  <c r="D844"/>
  <c r="J574"/>
  <c r="L907"/>
  <c r="N656"/>
  <c r="M729"/>
  <c r="N864"/>
  <c r="N1009"/>
  <c r="L734"/>
  <c r="J610"/>
  <c r="H634"/>
  <c r="P634" s="1"/>
  <c r="N668"/>
  <c r="E949"/>
  <c r="L724"/>
  <c r="E907"/>
  <c r="E462"/>
  <c r="E606"/>
  <c r="D916"/>
  <c r="L555"/>
  <c r="L374"/>
  <c r="M618"/>
  <c r="E830"/>
  <c r="L999"/>
  <c r="O974"/>
  <c r="C644"/>
  <c r="B644" s="1"/>
  <c r="E678"/>
  <c r="O982"/>
  <c r="E733"/>
  <c r="O771"/>
  <c r="N940"/>
  <c r="J658"/>
  <c r="D534"/>
  <c r="C974"/>
  <c r="B974" s="1"/>
  <c r="N998"/>
  <c r="H854"/>
  <c r="P854" s="1"/>
  <c r="D829"/>
  <c r="H790"/>
  <c r="P790" s="1"/>
  <c r="O290"/>
  <c r="J57"/>
  <c r="E294"/>
  <c r="O293"/>
  <c r="L149"/>
  <c r="M250"/>
  <c r="L474"/>
  <c r="M427"/>
  <c r="M607"/>
  <c r="O731"/>
  <c r="H474"/>
  <c r="P474" s="1"/>
  <c r="M472"/>
  <c r="N425"/>
  <c r="N605"/>
  <c r="E975"/>
  <c r="E1000"/>
  <c r="M791"/>
  <c r="O52"/>
  <c r="E248"/>
  <c r="M289"/>
  <c r="D56"/>
  <c r="J150"/>
  <c r="J251"/>
  <c r="C293"/>
  <c r="B293" s="1"/>
  <c r="O55"/>
  <c r="M292"/>
  <c r="J54"/>
  <c r="D291"/>
  <c r="J473"/>
  <c r="H426"/>
  <c r="P426" s="1"/>
  <c r="H606"/>
  <c r="P606" s="1"/>
  <c r="N730"/>
  <c r="D426"/>
  <c r="D606"/>
  <c r="J730"/>
  <c r="J976"/>
  <c r="M856"/>
  <c r="N831"/>
  <c r="O792"/>
  <c r="N51"/>
  <c r="O145"/>
  <c r="O246"/>
  <c r="C55"/>
  <c r="B55" s="1"/>
  <c r="D149"/>
  <c r="E250"/>
  <c r="L291"/>
  <c r="N54"/>
  <c r="O148"/>
  <c r="O249"/>
  <c r="H291"/>
  <c r="P291" s="1"/>
  <c r="E53"/>
  <c r="J147"/>
  <c r="C290"/>
  <c r="B290" s="1"/>
  <c r="E472"/>
  <c r="H729"/>
  <c r="P729" s="1"/>
  <c r="O471"/>
  <c r="M424"/>
  <c r="M604"/>
  <c r="D729"/>
  <c r="J470"/>
  <c r="D423"/>
  <c r="L977"/>
  <c r="H1002"/>
  <c r="P1002" s="1"/>
  <c r="C858"/>
  <c r="B858" s="1"/>
  <c r="E833"/>
  <c r="E794"/>
  <c r="N144"/>
  <c r="M245"/>
  <c r="J287"/>
  <c r="M53"/>
  <c r="C148"/>
  <c r="B148" s="1"/>
  <c r="C249"/>
  <c r="B249" s="1"/>
  <c r="N147"/>
  <c r="M248"/>
  <c r="C52"/>
  <c r="B52" s="1"/>
  <c r="E146"/>
  <c r="D247"/>
  <c r="O288"/>
  <c r="C471"/>
  <c r="B471" s="1"/>
  <c r="L423"/>
  <c r="O603"/>
  <c r="N470"/>
  <c r="H423"/>
  <c r="P423" s="1"/>
  <c r="C728"/>
  <c r="B728" s="1"/>
  <c r="D469"/>
  <c r="C422"/>
  <c r="B422" s="1"/>
  <c r="E677"/>
  <c r="M715"/>
  <c r="O749"/>
  <c r="O884"/>
  <c r="O805"/>
  <c r="M869"/>
  <c r="H989"/>
  <c r="P989" s="1"/>
  <c r="H691"/>
  <c r="P691" s="1"/>
  <c r="L971"/>
  <c r="O497"/>
  <c r="M469"/>
  <c r="M384"/>
  <c r="E774"/>
  <c r="J669"/>
  <c r="N689"/>
  <c r="D780"/>
  <c r="C819"/>
  <c r="B819" s="1"/>
  <c r="D988"/>
  <c r="M665"/>
  <c r="H970"/>
  <c r="P970" s="1"/>
  <c r="E946"/>
  <c r="N523"/>
  <c r="J500"/>
  <c r="N410"/>
  <c r="C847"/>
  <c r="B847" s="1"/>
  <c r="J585"/>
  <c r="H910"/>
  <c r="P910" s="1"/>
  <c r="C885"/>
  <c r="B885" s="1"/>
  <c r="L660"/>
  <c r="N816"/>
  <c r="J788"/>
  <c r="E827"/>
  <c r="D851"/>
  <c r="J996"/>
  <c r="O971"/>
  <c r="J577"/>
  <c r="L476"/>
  <c r="L438"/>
  <c r="H727"/>
  <c r="P727" s="1"/>
  <c r="E766"/>
  <c r="L909"/>
  <c r="J486"/>
  <c r="O613"/>
  <c r="E920"/>
  <c r="N894"/>
  <c r="E669"/>
  <c r="M707"/>
  <c r="O741"/>
  <c r="J722"/>
  <c r="D598"/>
  <c r="O723"/>
  <c r="L892"/>
  <c r="J918"/>
  <c r="N81"/>
  <c r="M188"/>
  <c r="C192"/>
  <c r="B192" s="1"/>
  <c r="M62"/>
  <c r="N191"/>
  <c r="D61"/>
  <c r="H85"/>
  <c r="P85" s="1"/>
  <c r="E190"/>
  <c r="M230"/>
  <c r="M363"/>
  <c r="M543"/>
  <c r="O667"/>
  <c r="L408"/>
  <c r="N361"/>
  <c r="N541"/>
  <c r="N612"/>
  <c r="D58"/>
  <c r="H187"/>
  <c r="P187" s="1"/>
  <c r="E228"/>
  <c r="L61"/>
  <c r="E86"/>
  <c r="M190"/>
  <c r="J231"/>
  <c r="H61"/>
  <c r="P61" s="1"/>
  <c r="N85"/>
  <c r="M59"/>
  <c r="L83"/>
  <c r="C189"/>
  <c r="B189" s="1"/>
  <c r="H362"/>
  <c r="P362" s="1"/>
  <c r="H542"/>
  <c r="P542" s="1"/>
  <c r="N666"/>
  <c r="E409"/>
  <c r="D362"/>
  <c r="D542"/>
  <c r="J666"/>
  <c r="O664"/>
  <c r="M920"/>
  <c r="M614"/>
  <c r="M488"/>
  <c r="C57"/>
  <c r="B57" s="1"/>
  <c r="D73"/>
  <c r="O226"/>
  <c r="J60"/>
  <c r="M84"/>
  <c r="E230"/>
  <c r="O229"/>
  <c r="H58"/>
  <c r="P58" s="1"/>
  <c r="L187"/>
  <c r="D408"/>
  <c r="H665"/>
  <c r="P665" s="1"/>
  <c r="O407"/>
  <c r="M360"/>
  <c r="M540"/>
  <c r="D665"/>
  <c r="J406"/>
  <c r="D359"/>
  <c r="M663"/>
  <c r="C922"/>
  <c r="B922" s="1"/>
  <c r="D616"/>
  <c r="L55"/>
  <c r="M67"/>
  <c r="E185"/>
  <c r="M225"/>
  <c r="E59"/>
  <c r="M80"/>
  <c r="C229"/>
  <c r="B229" s="1"/>
  <c r="L58"/>
  <c r="L79"/>
  <c r="E188"/>
  <c r="M228"/>
  <c r="D227"/>
  <c r="C407"/>
  <c r="B407" s="1"/>
  <c r="L359"/>
  <c r="O539"/>
  <c r="N406"/>
  <c r="H359"/>
  <c r="P359" s="1"/>
  <c r="C664"/>
  <c r="B664" s="1"/>
  <c r="D405"/>
  <c r="C358"/>
  <c r="B358" s="1"/>
  <c r="H662"/>
  <c r="P662" s="1"/>
  <c r="M651"/>
  <c r="O685"/>
  <c r="M990"/>
  <c r="E966"/>
  <c r="C742"/>
  <c r="B742" s="1"/>
  <c r="L814"/>
  <c r="N949"/>
  <c r="H627"/>
  <c r="P627" s="1"/>
  <c r="N907"/>
  <c r="O561"/>
  <c r="J357"/>
  <c r="O572"/>
  <c r="C338"/>
  <c r="B338" s="1"/>
  <c r="H640"/>
  <c r="P640" s="1"/>
  <c r="C946"/>
  <c r="B946" s="1"/>
  <c r="J696"/>
  <c r="C735"/>
  <c r="B735" s="1"/>
  <c r="D769"/>
  <c r="H904"/>
  <c r="P904" s="1"/>
  <c r="M878"/>
  <c r="C824"/>
  <c r="B824" s="1"/>
  <c r="C495"/>
  <c r="B495" s="1"/>
  <c r="O887"/>
  <c r="J862"/>
  <c r="N1007"/>
  <c r="H607"/>
  <c r="P607" s="1"/>
  <c r="D584"/>
  <c r="O402"/>
  <c r="M314"/>
  <c r="D836"/>
  <c r="E971"/>
  <c r="O945"/>
  <c r="C650"/>
  <c r="B650" s="1"/>
  <c r="D955"/>
  <c r="N704"/>
  <c r="N777"/>
  <c r="N912"/>
  <c r="D887"/>
  <c r="L686"/>
  <c r="J562"/>
  <c r="J429"/>
  <c r="N643"/>
  <c r="H682"/>
  <c r="P682" s="1"/>
  <c r="N716"/>
  <c r="N848"/>
  <c r="C997"/>
  <c r="B997" s="1"/>
  <c r="N772"/>
  <c r="N980"/>
  <c r="M955"/>
  <c r="O623"/>
  <c r="J963"/>
  <c r="N938"/>
  <c r="L805"/>
  <c r="L507"/>
  <c r="D418"/>
  <c r="J807"/>
  <c r="N1000"/>
  <c r="D696"/>
  <c r="L661"/>
  <c r="E39"/>
  <c r="N27"/>
  <c r="O175"/>
  <c r="H285"/>
  <c r="P285" s="1"/>
  <c r="M42"/>
  <c r="O40"/>
  <c r="L288"/>
  <c r="N39"/>
  <c r="E179"/>
  <c r="H288"/>
  <c r="P288" s="1"/>
  <c r="N40"/>
  <c r="H34"/>
  <c r="P34" s="1"/>
  <c r="J177"/>
  <c r="C287"/>
  <c r="B287" s="1"/>
  <c r="N331"/>
  <c r="L419"/>
  <c r="E601"/>
  <c r="J502"/>
  <c r="J331"/>
  <c r="H419"/>
  <c r="P419" s="1"/>
  <c r="L600"/>
  <c r="H501"/>
  <c r="P501" s="1"/>
  <c r="O329"/>
  <c r="C418"/>
  <c r="B418" s="1"/>
  <c r="N494"/>
  <c r="E1002"/>
  <c r="C663"/>
  <c r="B663" s="1"/>
  <c r="O37"/>
  <c r="H23"/>
  <c r="P23" s="1"/>
  <c r="N174"/>
  <c r="H41"/>
  <c r="P41" s="1"/>
  <c r="J36"/>
  <c r="D178"/>
  <c r="D41"/>
  <c r="N177"/>
  <c r="O28"/>
  <c r="D176"/>
  <c r="L285"/>
  <c r="N599"/>
  <c r="D498"/>
  <c r="E330"/>
  <c r="J599"/>
  <c r="O495"/>
  <c r="N328"/>
  <c r="L416"/>
  <c r="O597"/>
  <c r="H490"/>
  <c r="P490" s="1"/>
  <c r="N978"/>
  <c r="E664"/>
  <c r="M36"/>
  <c r="N136"/>
  <c r="H173"/>
  <c r="P173" s="1"/>
  <c r="L282"/>
  <c r="E32"/>
  <c r="L176"/>
  <c r="J286"/>
  <c r="M39"/>
  <c r="D31"/>
  <c r="H176"/>
  <c r="P176" s="1"/>
  <c r="D38"/>
  <c r="C175"/>
  <c r="B175" s="1"/>
  <c r="J284"/>
  <c r="C329"/>
  <c r="B329" s="1"/>
  <c r="E417"/>
  <c r="E598"/>
  <c r="N596"/>
  <c r="O484"/>
  <c r="E980"/>
  <c r="H1004"/>
  <c r="P1004" s="1"/>
  <c r="L699"/>
  <c r="J665"/>
  <c r="H35"/>
  <c r="P35" s="1"/>
  <c r="J281"/>
  <c r="L38"/>
  <c r="L26"/>
  <c r="D285"/>
  <c r="H38"/>
  <c r="P38" s="1"/>
  <c r="N284"/>
  <c r="C37"/>
  <c r="B37" s="1"/>
  <c r="C137"/>
  <c r="B137" s="1"/>
  <c r="L173"/>
  <c r="E283"/>
  <c r="D416"/>
  <c r="E488"/>
  <c r="M327"/>
  <c r="O415"/>
  <c r="C597"/>
  <c r="B597" s="1"/>
  <c r="C487"/>
  <c r="B487" s="1"/>
  <c r="D326"/>
  <c r="J414"/>
  <c r="H595"/>
  <c r="P595" s="1"/>
  <c r="C479"/>
  <c r="B479" s="1"/>
  <c r="H844"/>
  <c r="P844" s="1"/>
  <c r="E658"/>
  <c r="M696"/>
  <c r="D731"/>
  <c r="D866"/>
  <c r="E1011"/>
  <c r="C786"/>
  <c r="B786" s="1"/>
  <c r="N824"/>
  <c r="C994"/>
  <c r="B994" s="1"/>
  <c r="H969"/>
  <c r="P969" s="1"/>
  <c r="D441"/>
  <c r="M347"/>
  <c r="H700"/>
  <c r="P700" s="1"/>
  <c r="E739"/>
  <c r="C883"/>
  <c r="B883" s="1"/>
  <c r="C516"/>
  <c r="B516" s="1"/>
  <c r="C893"/>
  <c r="B893" s="1"/>
  <c r="H867"/>
  <c r="P867" s="1"/>
  <c r="O641"/>
  <c r="O714"/>
  <c r="D995"/>
  <c r="J749"/>
  <c r="H468"/>
  <c r="P468" s="1"/>
  <c r="E445"/>
  <c r="H361"/>
  <c r="P361" s="1"/>
  <c r="O750"/>
  <c r="M619"/>
  <c r="O653"/>
  <c r="C959"/>
  <c r="B959" s="1"/>
  <c r="E934"/>
  <c r="C710"/>
  <c r="B710" s="1"/>
  <c r="L782"/>
  <c r="L917"/>
  <c r="D549"/>
  <c r="N875"/>
  <c r="O593"/>
  <c r="J389"/>
  <c r="J815"/>
  <c r="H849"/>
  <c r="P849" s="1"/>
  <c r="C985"/>
  <c r="B985" s="1"/>
  <c r="E960"/>
  <c r="D629"/>
  <c r="J663"/>
  <c r="M943"/>
  <c r="M900"/>
  <c r="D673"/>
  <c r="M548"/>
  <c r="O368"/>
  <c r="N988"/>
  <c r="D818"/>
  <c r="E869"/>
  <c r="C844"/>
  <c r="B844" s="1"/>
  <c r="J134"/>
  <c r="M276"/>
  <c r="M137"/>
  <c r="C280"/>
  <c r="B280" s="1"/>
  <c r="C238"/>
  <c r="B238" s="1"/>
  <c r="N279"/>
  <c r="L40"/>
  <c r="O135"/>
  <c r="E278"/>
  <c r="C460"/>
  <c r="B460" s="1"/>
  <c r="C413"/>
  <c r="B413" s="1"/>
  <c r="O592"/>
  <c r="M459"/>
  <c r="N412"/>
  <c r="M716"/>
  <c r="D458"/>
  <c r="E411"/>
  <c r="E591"/>
  <c r="J870"/>
  <c r="D845"/>
  <c r="H806"/>
  <c r="P806" s="1"/>
  <c r="D133"/>
  <c r="O233"/>
  <c r="H275"/>
  <c r="P275" s="1"/>
  <c r="J41"/>
  <c r="H136"/>
  <c r="P136" s="1"/>
  <c r="E237"/>
  <c r="M278"/>
  <c r="D136"/>
  <c r="O236"/>
  <c r="N134"/>
  <c r="J235"/>
  <c r="C277"/>
  <c r="B277" s="1"/>
  <c r="L458"/>
  <c r="M411"/>
  <c r="M591"/>
  <c r="O715"/>
  <c r="H458"/>
  <c r="P458" s="1"/>
  <c r="M456"/>
  <c r="N409"/>
  <c r="N589"/>
  <c r="H991"/>
  <c r="P991" s="1"/>
  <c r="N826"/>
  <c r="M807"/>
  <c r="O36"/>
  <c r="C132"/>
  <c r="B132" s="1"/>
  <c r="M232"/>
  <c r="D40"/>
  <c r="C236"/>
  <c r="B236" s="1"/>
  <c r="O39"/>
  <c r="C135"/>
  <c r="B135" s="1"/>
  <c r="N235"/>
  <c r="J38"/>
  <c r="H133"/>
  <c r="P133" s="1"/>
  <c r="E234"/>
  <c r="L275"/>
  <c r="J457"/>
  <c r="H410"/>
  <c r="P410" s="1"/>
  <c r="H590"/>
  <c r="P590" s="1"/>
  <c r="N714"/>
  <c r="D410"/>
  <c r="D590"/>
  <c r="J714"/>
  <c r="M992"/>
  <c r="M872"/>
  <c r="N847"/>
  <c r="O808"/>
  <c r="N35"/>
  <c r="M130"/>
  <c r="H231"/>
  <c r="P231" s="1"/>
  <c r="E273"/>
  <c r="C39"/>
  <c r="B39" s="1"/>
  <c r="M234"/>
  <c r="N38"/>
  <c r="L133"/>
  <c r="E276"/>
  <c r="E37"/>
  <c r="C233"/>
  <c r="B233" s="1"/>
  <c r="E456"/>
  <c r="H713"/>
  <c r="P713" s="1"/>
  <c r="O455"/>
  <c r="M408"/>
  <c r="M588"/>
  <c r="D713"/>
  <c r="J454"/>
  <c r="D407"/>
  <c r="O700"/>
  <c r="E870"/>
  <c r="E791"/>
  <c r="L829"/>
  <c r="C855"/>
  <c r="B855" s="1"/>
  <c r="H999"/>
  <c r="P999" s="1"/>
  <c r="H642"/>
  <c r="P642" s="1"/>
  <c r="N735"/>
  <c r="N571"/>
  <c r="H695"/>
  <c r="P695" s="1"/>
  <c r="J903"/>
  <c r="L877"/>
  <c r="E496"/>
  <c r="E888"/>
  <c r="N862"/>
  <c r="C1008"/>
  <c r="B1008" s="1"/>
  <c r="M675"/>
  <c r="O709"/>
  <c r="C990"/>
  <c r="B990" s="1"/>
  <c r="D754"/>
  <c r="L477"/>
  <c r="O449"/>
  <c r="M755"/>
  <c r="N614"/>
  <c r="E649"/>
  <c r="J929"/>
  <c r="C705"/>
  <c r="B705" s="1"/>
  <c r="C778"/>
  <c r="B778" s="1"/>
  <c r="C913"/>
  <c r="B913" s="1"/>
  <c r="H887"/>
  <c r="P887" s="1"/>
  <c r="M832"/>
  <c r="L870"/>
  <c r="E637"/>
  <c r="O598"/>
  <c r="J575"/>
  <c r="L771"/>
  <c r="H810"/>
  <c r="P810" s="1"/>
  <c r="N844"/>
  <c r="M979"/>
  <c r="L954"/>
  <c r="E624"/>
  <c r="N963"/>
  <c r="C939"/>
  <c r="B939" s="1"/>
  <c r="D752"/>
  <c r="E786"/>
  <c r="N895"/>
  <c r="D678"/>
  <c r="L553"/>
  <c r="M373"/>
  <c r="O420"/>
  <c r="O993"/>
  <c r="C874"/>
  <c r="B874" s="1"/>
  <c r="E849"/>
  <c r="E810"/>
  <c r="C272"/>
  <c r="B272" s="1"/>
  <c r="M37"/>
  <c r="O132"/>
  <c r="D275"/>
  <c r="O274"/>
  <c r="C36"/>
  <c r="B36" s="1"/>
  <c r="L231"/>
  <c r="C455"/>
  <c r="B455" s="1"/>
  <c r="L407"/>
  <c r="O587"/>
  <c r="N454"/>
  <c r="H407"/>
  <c r="P407" s="1"/>
  <c r="C712"/>
  <c r="B712" s="1"/>
  <c r="D453"/>
  <c r="C406"/>
  <c r="B406" s="1"/>
  <c r="C995"/>
  <c r="B995" s="1"/>
  <c r="C843"/>
  <c r="B843" s="1"/>
  <c r="D875"/>
  <c r="J850"/>
  <c r="J811"/>
  <c r="D33"/>
  <c r="J128"/>
  <c r="E229"/>
  <c r="M270"/>
  <c r="N131"/>
  <c r="C274"/>
  <c r="B274" s="1"/>
  <c r="J131"/>
  <c r="E232"/>
  <c r="M273"/>
  <c r="M34"/>
  <c r="O129"/>
  <c r="L453"/>
  <c r="N586"/>
  <c r="E711"/>
  <c r="H453"/>
  <c r="P453" s="1"/>
  <c r="J586"/>
  <c r="L710"/>
  <c r="C452"/>
  <c r="B452" s="1"/>
  <c r="L404"/>
  <c r="O584"/>
  <c r="D996"/>
  <c r="H847"/>
  <c r="P847" s="1"/>
  <c r="J876"/>
  <c r="L812"/>
  <c r="M31"/>
  <c r="E127"/>
  <c r="C228"/>
  <c r="B228" s="1"/>
  <c r="J35"/>
  <c r="D231"/>
  <c r="O272"/>
  <c r="E130"/>
  <c r="O230"/>
  <c r="H33"/>
  <c r="P33" s="1"/>
  <c r="N128"/>
  <c r="H585"/>
  <c r="P585" s="1"/>
  <c r="N709"/>
  <c r="E405"/>
  <c r="D585"/>
  <c r="J709"/>
  <c r="L450"/>
  <c r="M583"/>
  <c r="J997"/>
  <c r="M852"/>
  <c r="N125"/>
  <c r="M226"/>
  <c r="E34"/>
  <c r="C230"/>
  <c r="B230" s="1"/>
  <c r="N271"/>
  <c r="L33"/>
  <c r="C129"/>
  <c r="B129" s="1"/>
  <c r="M229"/>
  <c r="J271"/>
  <c r="O269"/>
  <c r="D404"/>
  <c r="E451"/>
  <c r="O403"/>
  <c r="C584"/>
  <c r="B584" s="1"/>
  <c r="E708"/>
  <c r="J449"/>
  <c r="J402"/>
  <c r="H582"/>
  <c r="P582" s="1"/>
  <c r="O695"/>
  <c r="C825"/>
  <c r="B825" s="1"/>
  <c r="J842"/>
  <c r="L969"/>
  <c r="H637"/>
  <c r="P637" s="1"/>
  <c r="N671"/>
  <c r="M976"/>
  <c r="E952"/>
  <c r="H792"/>
  <c r="P792" s="1"/>
  <c r="M517"/>
  <c r="E494"/>
  <c r="N404"/>
  <c r="E748"/>
  <c r="H704"/>
  <c r="P704" s="1"/>
  <c r="D1009"/>
  <c r="H984"/>
  <c r="P984" s="1"/>
  <c r="D833"/>
  <c r="H968"/>
  <c r="P968" s="1"/>
  <c r="D943"/>
  <c r="O645"/>
  <c r="J951"/>
  <c r="J926"/>
  <c r="H493"/>
  <c r="P493" s="1"/>
  <c r="H543"/>
  <c r="P543" s="1"/>
  <c r="D520"/>
  <c r="C500"/>
  <c r="B500" s="1"/>
  <c r="E507"/>
  <c r="O890"/>
  <c r="J865"/>
  <c r="N1010"/>
  <c r="C714"/>
  <c r="B714" s="1"/>
  <c r="O836"/>
  <c r="M768"/>
  <c r="H807"/>
  <c r="P807" s="1"/>
  <c r="N841"/>
  <c r="L976"/>
  <c r="L622"/>
  <c r="J498"/>
  <c r="J458"/>
  <c r="J365"/>
  <c r="N707"/>
  <c r="H746"/>
  <c r="P746" s="1"/>
  <c r="N780"/>
  <c r="M915"/>
  <c r="D890"/>
  <c r="N836"/>
  <c r="M544"/>
  <c r="H900"/>
  <c r="P900" s="1"/>
  <c r="M874"/>
  <c r="O687"/>
  <c r="D742"/>
  <c r="D451"/>
  <c r="M437"/>
  <c r="D354"/>
  <c r="M743"/>
  <c r="O937"/>
  <c r="D632"/>
  <c r="L39"/>
  <c r="D135"/>
  <c r="J169"/>
  <c r="E43"/>
  <c r="L138"/>
  <c r="C173"/>
  <c r="B173" s="1"/>
  <c r="L42"/>
  <c r="H138"/>
  <c r="P138" s="1"/>
  <c r="N172"/>
  <c r="M136"/>
  <c r="E171"/>
  <c r="L211"/>
  <c r="C391"/>
  <c r="B391" s="1"/>
  <c r="O483"/>
  <c r="O523"/>
  <c r="N390"/>
  <c r="C648"/>
  <c r="B648" s="1"/>
  <c r="D389"/>
  <c r="H646"/>
  <c r="P646" s="1"/>
  <c r="N913"/>
  <c r="E939"/>
  <c r="L562"/>
  <c r="C134"/>
  <c r="B134" s="1"/>
  <c r="E168"/>
  <c r="J208"/>
  <c r="O41"/>
  <c r="J137"/>
  <c r="M171"/>
  <c r="E212"/>
  <c r="E40"/>
  <c r="H135"/>
  <c r="P135" s="1"/>
  <c r="N169"/>
  <c r="L389"/>
  <c r="N482"/>
  <c r="N522"/>
  <c r="E647"/>
  <c r="H389"/>
  <c r="P389" s="1"/>
  <c r="J482"/>
  <c r="J522"/>
  <c r="L646"/>
  <c r="C388"/>
  <c r="B388" s="1"/>
  <c r="O480"/>
  <c r="O520"/>
  <c r="O914"/>
  <c r="E568"/>
  <c r="J37"/>
  <c r="L132"/>
  <c r="O166"/>
  <c r="L347"/>
  <c r="M40"/>
  <c r="E136"/>
  <c r="H170"/>
  <c r="P170" s="1"/>
  <c r="D211"/>
  <c r="L135"/>
  <c r="D170"/>
  <c r="O210"/>
  <c r="O38"/>
  <c r="D209"/>
  <c r="H481"/>
  <c r="P481" s="1"/>
  <c r="H521"/>
  <c r="P521" s="1"/>
  <c r="N645"/>
  <c r="D481"/>
  <c r="D521"/>
  <c r="J645"/>
  <c r="M386"/>
  <c r="M479"/>
  <c r="M519"/>
  <c r="O643"/>
  <c r="L635"/>
  <c r="D36"/>
  <c r="M165"/>
  <c r="H39"/>
  <c r="P39" s="1"/>
  <c r="O134"/>
  <c r="C210"/>
  <c r="B210" s="1"/>
  <c r="D39"/>
  <c r="M168"/>
  <c r="L209"/>
  <c r="N37"/>
  <c r="E133"/>
  <c r="D167"/>
  <c r="E348"/>
  <c r="J387"/>
  <c r="C480"/>
  <c r="B480" s="1"/>
  <c r="C520"/>
  <c r="B520" s="1"/>
  <c r="E644"/>
  <c r="H478"/>
  <c r="P478" s="1"/>
  <c r="H518"/>
  <c r="P518" s="1"/>
  <c r="N642"/>
  <c r="O631"/>
  <c r="M946"/>
  <c r="E722"/>
  <c r="C761"/>
  <c r="B761" s="1"/>
  <c r="D795"/>
  <c r="D930"/>
  <c r="N904"/>
  <c r="C850"/>
  <c r="B850" s="1"/>
  <c r="L597"/>
  <c r="H913"/>
  <c r="P913" s="1"/>
  <c r="C888"/>
  <c r="B888" s="1"/>
  <c r="N619"/>
  <c r="M581"/>
  <c r="E558"/>
  <c r="C924"/>
  <c r="B924" s="1"/>
  <c r="E412"/>
  <c r="O511"/>
  <c r="N620"/>
  <c r="H926"/>
  <c r="P926" s="1"/>
  <c r="C901"/>
  <c r="B901" s="1"/>
  <c r="L676"/>
  <c r="E859"/>
  <c r="J804"/>
  <c r="E843"/>
  <c r="D868"/>
  <c r="N813"/>
  <c r="M987"/>
  <c r="J513"/>
  <c r="L603"/>
  <c r="L422"/>
  <c r="J334"/>
  <c r="H743"/>
  <c r="P743" s="1"/>
  <c r="E782"/>
  <c r="L925"/>
  <c r="J550"/>
  <c r="E630"/>
  <c r="N910"/>
  <c r="E685"/>
  <c r="M723"/>
  <c r="J706"/>
  <c r="D582"/>
  <c r="O707"/>
  <c r="N662"/>
  <c r="E697"/>
  <c r="L1001"/>
  <c r="E977"/>
  <c r="L791"/>
  <c r="C826"/>
  <c r="B826" s="1"/>
  <c r="E961"/>
  <c r="M935"/>
  <c r="D944"/>
  <c r="L918"/>
  <c r="E523"/>
  <c r="O550"/>
  <c r="J527"/>
  <c r="D343"/>
  <c r="M528"/>
  <c r="E996"/>
  <c r="J845"/>
  <c r="L715"/>
  <c r="J681"/>
  <c r="M642"/>
  <c r="L264"/>
  <c r="C23"/>
  <c r="B23" s="1"/>
  <c r="M122"/>
  <c r="J268"/>
  <c r="M22"/>
  <c r="C121"/>
  <c r="B121" s="1"/>
  <c r="L157"/>
  <c r="H266"/>
  <c r="P266" s="1"/>
  <c r="D400"/>
  <c r="L604"/>
  <c r="M311"/>
  <c r="O399"/>
  <c r="C581"/>
  <c r="B581" s="1"/>
  <c r="H604"/>
  <c r="P604" s="1"/>
  <c r="L308"/>
  <c r="J398"/>
  <c r="H579"/>
  <c r="P579" s="1"/>
  <c r="M602"/>
  <c r="O849"/>
  <c r="C717"/>
  <c r="B717" s="1"/>
  <c r="L682"/>
  <c r="D644"/>
  <c r="D118"/>
  <c r="N21"/>
  <c r="J158"/>
  <c r="E267"/>
  <c r="J21"/>
  <c r="L266"/>
  <c r="C20"/>
  <c r="M119"/>
  <c r="H310"/>
  <c r="P310" s="1"/>
  <c r="C399"/>
  <c r="B399" s="1"/>
  <c r="J603"/>
  <c r="D310"/>
  <c r="N398"/>
  <c r="L579"/>
  <c r="D397"/>
  <c r="J852"/>
  <c r="E718"/>
  <c r="C684"/>
  <c r="B684" s="1"/>
  <c r="M116"/>
  <c r="O153"/>
  <c r="J262"/>
  <c r="J120"/>
  <c r="D157"/>
  <c r="N265"/>
  <c r="O156"/>
  <c r="J265"/>
  <c r="L310"/>
  <c r="H118"/>
  <c r="P118" s="1"/>
  <c r="J155"/>
  <c r="O263"/>
  <c r="L397"/>
  <c r="O578"/>
  <c r="E602"/>
  <c r="J640"/>
  <c r="H397"/>
  <c r="P397" s="1"/>
  <c r="O601"/>
  <c r="C396"/>
  <c r="B396" s="1"/>
  <c r="E577"/>
  <c r="J600"/>
  <c r="J719"/>
  <c r="D685"/>
  <c r="H115"/>
  <c r="P115" s="1"/>
  <c r="N152"/>
  <c r="D261"/>
  <c r="J306"/>
  <c r="E119"/>
  <c r="C156"/>
  <c r="B156" s="1"/>
  <c r="H264"/>
  <c r="P264" s="1"/>
  <c r="N309"/>
  <c r="L118"/>
  <c r="N155"/>
  <c r="D264"/>
  <c r="J309"/>
  <c r="E154"/>
  <c r="N262"/>
  <c r="O307"/>
  <c r="M577"/>
  <c r="C601"/>
  <c r="B601" s="1"/>
  <c r="D639"/>
  <c r="N600"/>
  <c r="O638"/>
  <c r="M394"/>
  <c r="N575"/>
  <c r="D599"/>
  <c r="C863"/>
  <c r="B863" s="1"/>
  <c r="D677"/>
  <c r="J711"/>
  <c r="E828"/>
  <c r="J766"/>
  <c r="D949"/>
  <c r="D625"/>
  <c r="M500"/>
  <c r="M460"/>
  <c r="E834"/>
  <c r="N512"/>
  <c r="N680"/>
  <c r="H753"/>
  <c r="P753" s="1"/>
  <c r="L888"/>
  <c r="H809"/>
  <c r="P809" s="1"/>
  <c r="H848"/>
  <c r="P848" s="1"/>
  <c r="J873"/>
  <c r="H834"/>
  <c r="P834" s="1"/>
  <c r="O660"/>
  <c r="M999"/>
  <c r="J975"/>
  <c r="C769"/>
  <c r="B769" s="1"/>
  <c r="E381"/>
  <c r="H770"/>
  <c r="P770" s="1"/>
  <c r="C567"/>
  <c r="B567" s="1"/>
  <c r="C940"/>
  <c r="B940" s="1"/>
  <c r="E690"/>
  <c r="M728"/>
  <c r="D763"/>
  <c r="D898"/>
  <c r="N872"/>
  <c r="C818"/>
  <c r="B818" s="1"/>
  <c r="H459"/>
  <c r="P459" s="1"/>
  <c r="H881"/>
  <c r="P881" s="1"/>
  <c r="C856"/>
  <c r="B856" s="1"/>
  <c r="M613"/>
  <c r="E590"/>
  <c r="L320"/>
  <c r="C757"/>
  <c r="B757" s="1"/>
  <c r="M795"/>
  <c r="O829"/>
  <c r="D965"/>
  <c r="N939"/>
  <c r="L643"/>
  <c r="D924"/>
  <c r="J771"/>
  <c r="N906"/>
  <c r="E881"/>
  <c r="M692"/>
  <c r="H388"/>
  <c r="P388" s="1"/>
  <c r="N435"/>
  <c r="M888"/>
  <c r="H498"/>
  <c r="P498" s="1"/>
  <c r="O824"/>
  <c r="M114"/>
  <c r="E216"/>
  <c r="M257"/>
  <c r="O22"/>
  <c r="J219"/>
  <c r="C261"/>
  <c r="B261" s="1"/>
  <c r="L117"/>
  <c r="M260"/>
  <c r="D21"/>
  <c r="D259"/>
  <c r="E440"/>
  <c r="H697"/>
  <c r="P697" s="1"/>
  <c r="O439"/>
  <c r="M392"/>
  <c r="M572"/>
  <c r="D697"/>
  <c r="J438"/>
  <c r="D391"/>
  <c r="M1009"/>
  <c r="C890"/>
  <c r="B890" s="1"/>
  <c r="N502"/>
  <c r="E826"/>
  <c r="L87"/>
  <c r="O214"/>
  <c r="L21"/>
  <c r="O116"/>
  <c r="E218"/>
  <c r="L259"/>
  <c r="H21"/>
  <c r="O217"/>
  <c r="H259"/>
  <c r="P259" s="1"/>
  <c r="J89"/>
  <c r="C258"/>
  <c r="B258" s="1"/>
  <c r="C439"/>
  <c r="B439" s="1"/>
  <c r="L391"/>
  <c r="O571"/>
  <c r="N438"/>
  <c r="H391"/>
  <c r="P391" s="1"/>
  <c r="C696"/>
  <c r="B696" s="1"/>
  <c r="D437"/>
  <c r="C390"/>
  <c r="B390" s="1"/>
  <c r="D1011"/>
  <c r="N865"/>
  <c r="D891"/>
  <c r="J827"/>
  <c r="J112"/>
  <c r="M213"/>
  <c r="J255"/>
  <c r="N115"/>
  <c r="C217"/>
  <c r="B217" s="1"/>
  <c r="E20"/>
  <c r="J115"/>
  <c r="M216"/>
  <c r="E88"/>
  <c r="O113"/>
  <c r="D215"/>
  <c r="O256"/>
  <c r="L437"/>
  <c r="N570"/>
  <c r="E695"/>
  <c r="H437"/>
  <c r="P437" s="1"/>
  <c r="J570"/>
  <c r="L694"/>
  <c r="C436"/>
  <c r="B436" s="1"/>
  <c r="L388"/>
  <c r="O568"/>
  <c r="D958"/>
  <c r="C823"/>
  <c r="B823" s="1"/>
  <c r="M788"/>
  <c r="J189"/>
  <c r="N330"/>
  <c r="D193"/>
  <c r="N291"/>
  <c r="C334"/>
  <c r="B334" s="1"/>
  <c r="E77"/>
  <c r="N192"/>
  <c r="J291"/>
  <c r="M333"/>
  <c r="M70"/>
  <c r="E191"/>
  <c r="O289"/>
  <c r="D332"/>
  <c r="E469"/>
  <c r="E384"/>
  <c r="L468"/>
  <c r="C772"/>
  <c r="B772" s="1"/>
  <c r="L495"/>
  <c r="L903"/>
  <c r="N598"/>
  <c r="L913"/>
  <c r="O662"/>
  <c r="H701"/>
  <c r="P701" s="1"/>
  <c r="O820"/>
  <c r="L587"/>
  <c r="H714"/>
  <c r="P714" s="1"/>
  <c r="D858"/>
  <c r="H813"/>
  <c r="P813" s="1"/>
  <c r="D386"/>
  <c r="D764"/>
  <c r="O851"/>
  <c r="N876"/>
  <c r="J848"/>
  <c r="H996"/>
  <c r="P996" s="1"/>
  <c r="D595"/>
  <c r="N325"/>
  <c r="E752"/>
  <c r="O790"/>
  <c r="L934"/>
  <c r="M584"/>
  <c r="M638"/>
  <c r="H944"/>
  <c r="P944" s="1"/>
  <c r="E919"/>
  <c r="M693"/>
  <c r="H766"/>
  <c r="P766" s="1"/>
  <c r="H901"/>
  <c r="P901" s="1"/>
  <c r="C876"/>
  <c r="B876" s="1"/>
  <c r="L697"/>
  <c r="J573"/>
  <c r="J393"/>
  <c r="D84"/>
  <c r="N109"/>
  <c r="J211"/>
  <c r="C253"/>
  <c r="B253" s="1"/>
  <c r="H87"/>
  <c r="P87" s="1"/>
  <c r="D87"/>
  <c r="C113"/>
  <c r="B113" s="1"/>
  <c r="C256"/>
  <c r="B256" s="1"/>
  <c r="M85"/>
  <c r="O212"/>
  <c r="J435"/>
  <c r="D388"/>
  <c r="O387"/>
  <c r="C568"/>
  <c r="B568" s="1"/>
  <c r="E692"/>
  <c r="J386"/>
  <c r="H566"/>
  <c r="P566" s="1"/>
  <c r="N690"/>
  <c r="L894"/>
  <c r="L522"/>
  <c r="C83"/>
  <c r="B83" s="1"/>
  <c r="E210"/>
  <c r="L251"/>
  <c r="C86"/>
  <c r="B86" s="1"/>
  <c r="M111"/>
  <c r="E213"/>
  <c r="M254"/>
  <c r="H84"/>
  <c r="P84" s="1"/>
  <c r="D110"/>
  <c r="N211"/>
  <c r="E434"/>
  <c r="C387"/>
  <c r="B387" s="1"/>
  <c r="E567"/>
  <c r="O433"/>
  <c r="N386"/>
  <c r="L566"/>
  <c r="C691"/>
  <c r="B691" s="1"/>
  <c r="J432"/>
  <c r="D385"/>
  <c r="H689"/>
  <c r="P689" s="1"/>
  <c r="H870"/>
  <c r="P870" s="1"/>
  <c r="C896"/>
  <c r="B896" s="1"/>
  <c r="E528"/>
  <c r="L81"/>
  <c r="D107"/>
  <c r="E85"/>
  <c r="L110"/>
  <c r="O253"/>
  <c r="L84"/>
  <c r="H110"/>
  <c r="P110" s="1"/>
  <c r="C212"/>
  <c r="B212" s="1"/>
  <c r="M108"/>
  <c r="E252"/>
  <c r="C433"/>
  <c r="B433" s="1"/>
  <c r="L385"/>
  <c r="N565"/>
  <c r="N432"/>
  <c r="H385"/>
  <c r="P385" s="1"/>
  <c r="J565"/>
  <c r="L689"/>
  <c r="E431"/>
  <c r="C384"/>
  <c r="B384" s="1"/>
  <c r="O563"/>
  <c r="M871"/>
  <c r="D897"/>
  <c r="N833"/>
  <c r="C106"/>
  <c r="B106" s="1"/>
  <c r="O208"/>
  <c r="O83"/>
  <c r="J109"/>
  <c r="M252"/>
  <c r="M210"/>
  <c r="H107"/>
  <c r="P107" s="1"/>
  <c r="N208"/>
  <c r="O250"/>
  <c r="M431"/>
  <c r="O688"/>
  <c r="E564"/>
  <c r="N429"/>
  <c r="M382"/>
  <c r="N562"/>
  <c r="E687"/>
  <c r="M822"/>
  <c r="N766"/>
  <c r="J805"/>
  <c r="M974"/>
  <c r="H949"/>
  <c r="P949" s="1"/>
  <c r="N617"/>
  <c r="J932"/>
  <c r="C514"/>
  <c r="B514" s="1"/>
  <c r="J471"/>
  <c r="H650"/>
  <c r="P650" s="1"/>
  <c r="N684"/>
  <c r="C965"/>
  <c r="B965" s="1"/>
  <c r="L740"/>
  <c r="H948"/>
  <c r="P948" s="1"/>
  <c r="E923"/>
  <c r="C535"/>
  <c r="B535" s="1"/>
  <c r="D932"/>
  <c r="M571"/>
  <c r="L539"/>
  <c r="L358"/>
  <c r="H578"/>
  <c r="P578" s="1"/>
  <c r="E846"/>
  <c r="M825"/>
  <c r="D991"/>
  <c r="C660"/>
  <c r="B660" s="1"/>
  <c r="E694"/>
  <c r="O998"/>
  <c r="H974"/>
  <c r="P974" s="1"/>
  <c r="E749"/>
  <c r="O787"/>
  <c r="J642"/>
  <c r="D518"/>
  <c r="D478"/>
  <c r="N726"/>
  <c r="L448"/>
  <c r="E855"/>
  <c r="E1007"/>
  <c r="M982"/>
  <c r="M761"/>
  <c r="O486"/>
  <c r="O373"/>
  <c r="C957"/>
  <c r="B957" s="1"/>
  <c r="L651"/>
  <c r="J617"/>
  <c r="M149"/>
  <c r="N23"/>
  <c r="O118"/>
  <c r="D334"/>
  <c r="J23"/>
  <c r="M152"/>
  <c r="N333"/>
  <c r="M21"/>
  <c r="E117"/>
  <c r="D151"/>
  <c r="E332"/>
  <c r="J371"/>
  <c r="C464"/>
  <c r="B464" s="1"/>
  <c r="C504"/>
  <c r="B504" s="1"/>
  <c r="E628"/>
  <c r="H462"/>
  <c r="P462" s="1"/>
  <c r="H502"/>
  <c r="P502" s="1"/>
  <c r="N626"/>
  <c r="E958"/>
  <c r="C653"/>
  <c r="B653" s="1"/>
  <c r="L618"/>
  <c r="J114"/>
  <c r="H148"/>
  <c r="P148" s="1"/>
  <c r="H22"/>
  <c r="P22" s="1"/>
  <c r="M117"/>
  <c r="L151"/>
  <c r="M332"/>
  <c r="D22"/>
  <c r="H151"/>
  <c r="P151" s="1"/>
  <c r="J20"/>
  <c r="O115"/>
  <c r="C150"/>
  <c r="B150" s="1"/>
  <c r="O330"/>
  <c r="E370"/>
  <c r="E463"/>
  <c r="E503"/>
  <c r="O369"/>
  <c r="L462"/>
  <c r="L502"/>
  <c r="C627"/>
  <c r="B627" s="1"/>
  <c r="J368"/>
  <c r="H625"/>
  <c r="P625" s="1"/>
  <c r="E654"/>
  <c r="C620"/>
  <c r="B620" s="1"/>
  <c r="E81"/>
  <c r="D113"/>
  <c r="D328"/>
  <c r="E21"/>
  <c r="H116"/>
  <c r="P116" s="1"/>
  <c r="H331"/>
  <c r="P331" s="1"/>
  <c r="N20"/>
  <c r="D116"/>
  <c r="D331"/>
  <c r="N114"/>
  <c r="L148"/>
  <c r="M329"/>
  <c r="C369"/>
  <c r="B369" s="1"/>
  <c r="N461"/>
  <c r="N501"/>
  <c r="N368"/>
  <c r="J461"/>
  <c r="J501"/>
  <c r="L625"/>
  <c r="E367"/>
  <c r="O459"/>
  <c r="O499"/>
  <c r="N935"/>
  <c r="H960"/>
  <c r="P960" s="1"/>
  <c r="J655"/>
  <c r="D621"/>
  <c r="O79"/>
  <c r="C112"/>
  <c r="B112" s="1"/>
  <c r="C327"/>
  <c r="B327" s="1"/>
  <c r="D83"/>
  <c r="O82"/>
  <c r="C115"/>
  <c r="B115" s="1"/>
  <c r="E149"/>
  <c r="C330"/>
  <c r="B330" s="1"/>
  <c r="H113"/>
  <c r="P113" s="1"/>
  <c r="H328"/>
  <c r="P328" s="1"/>
  <c r="M367"/>
  <c r="O624"/>
  <c r="E460"/>
  <c r="E500"/>
  <c r="N365"/>
  <c r="N458"/>
  <c r="N498"/>
  <c r="E623"/>
  <c r="D610"/>
  <c r="C952"/>
  <c r="B952" s="1"/>
  <c r="C927"/>
  <c r="B927" s="1"/>
  <c r="D741"/>
  <c r="J830"/>
  <c r="O893"/>
  <c r="J868"/>
  <c r="H639"/>
  <c r="P639" s="1"/>
  <c r="C578"/>
  <c r="B578" s="1"/>
  <c r="O396"/>
  <c r="C641"/>
  <c r="B641" s="1"/>
  <c r="O379"/>
  <c r="E571"/>
  <c r="O906"/>
  <c r="J881"/>
  <c r="C657"/>
  <c r="B657" s="1"/>
  <c r="C730"/>
  <c r="B730" s="1"/>
  <c r="C865"/>
  <c r="B865" s="1"/>
  <c r="C1010"/>
  <c r="B1010" s="1"/>
  <c r="M784"/>
  <c r="H823"/>
  <c r="P823" s="1"/>
  <c r="D837"/>
  <c r="O992"/>
  <c r="O591"/>
  <c r="J442"/>
  <c r="J349"/>
  <c r="N723"/>
  <c r="H762"/>
  <c r="P762" s="1"/>
  <c r="N796"/>
  <c r="M931"/>
  <c r="D906"/>
  <c r="H464"/>
  <c r="P464" s="1"/>
  <c r="M606"/>
  <c r="H916"/>
  <c r="P916" s="1"/>
  <c r="M890"/>
  <c r="O703"/>
  <c r="E835"/>
  <c r="D726"/>
  <c r="L601"/>
  <c r="M421"/>
  <c r="O468"/>
  <c r="M727"/>
  <c r="E643"/>
  <c r="C982"/>
  <c r="B982" s="1"/>
  <c r="E772"/>
  <c r="J806"/>
  <c r="D941"/>
  <c r="O915"/>
  <c r="O618"/>
  <c r="N924"/>
  <c r="D899"/>
  <c r="J601"/>
  <c r="D547"/>
  <c r="O605"/>
  <c r="H824"/>
  <c r="P824" s="1"/>
  <c r="J735"/>
  <c r="D701"/>
  <c r="H99"/>
  <c r="P99" s="1"/>
  <c r="C206"/>
  <c r="B206" s="1"/>
  <c r="J244"/>
  <c r="L289"/>
  <c r="E103"/>
  <c r="C140"/>
  <c r="B140" s="1"/>
  <c r="O247"/>
  <c r="L102"/>
  <c r="N139"/>
  <c r="L292"/>
  <c r="M561"/>
  <c r="C585"/>
  <c r="B585" s="1"/>
  <c r="D623"/>
  <c r="N584"/>
  <c r="O622"/>
  <c r="M378"/>
  <c r="N559"/>
  <c r="D583"/>
  <c r="M828"/>
  <c r="N871"/>
  <c r="L736"/>
  <c r="J702"/>
  <c r="L663"/>
  <c r="O204"/>
  <c r="E243"/>
  <c r="J288"/>
  <c r="N101"/>
  <c r="M138"/>
  <c r="N246"/>
  <c r="O291"/>
  <c r="J101"/>
  <c r="E138"/>
  <c r="J246"/>
  <c r="L99"/>
  <c r="N244"/>
  <c r="J379"/>
  <c r="H560"/>
  <c r="P560" s="1"/>
  <c r="L583"/>
  <c r="C622"/>
  <c r="B622" s="1"/>
  <c r="D560"/>
  <c r="H583"/>
  <c r="P583" s="1"/>
  <c r="M621"/>
  <c r="C582"/>
  <c r="B582" s="1"/>
  <c r="D834"/>
  <c r="E873"/>
  <c r="C738"/>
  <c r="B738" s="1"/>
  <c r="C665"/>
  <c r="B665" s="1"/>
  <c r="E97"/>
  <c r="N203"/>
  <c r="N241"/>
  <c r="E287"/>
  <c r="O206"/>
  <c r="H245"/>
  <c r="P245" s="1"/>
  <c r="N290"/>
  <c r="E100"/>
  <c r="D245"/>
  <c r="J290"/>
  <c r="E205"/>
  <c r="N288"/>
  <c r="E378"/>
  <c r="L620"/>
  <c r="O377"/>
  <c r="M558"/>
  <c r="H620"/>
  <c r="P620" s="1"/>
  <c r="J376"/>
  <c r="L580"/>
  <c r="J874"/>
  <c r="D739"/>
  <c r="M704"/>
  <c r="E666"/>
  <c r="O95"/>
  <c r="H240"/>
  <c r="P240" s="1"/>
  <c r="N285"/>
  <c r="D99"/>
  <c r="M205"/>
  <c r="H289"/>
  <c r="P289" s="1"/>
  <c r="O98"/>
  <c r="M243"/>
  <c r="D289"/>
  <c r="C204"/>
  <c r="B204" s="1"/>
  <c r="D242"/>
  <c r="C377"/>
  <c r="B377" s="1"/>
  <c r="O557"/>
  <c r="J619"/>
  <c r="N376"/>
  <c r="E581"/>
  <c r="E375"/>
  <c r="J579"/>
  <c r="C805"/>
  <c r="B805" s="1"/>
  <c r="M843"/>
  <c r="L868"/>
  <c r="C817"/>
  <c r="B817" s="1"/>
  <c r="J988"/>
  <c r="J657"/>
  <c r="L691"/>
  <c r="E972"/>
  <c r="J819"/>
  <c r="N954"/>
  <c r="E929"/>
  <c r="M644"/>
  <c r="N387"/>
  <c r="O794"/>
  <c r="H591"/>
  <c r="P591" s="1"/>
  <c r="E661"/>
  <c r="M699"/>
  <c r="O733"/>
  <c r="O868"/>
  <c r="O817"/>
  <c r="O789"/>
  <c r="J973"/>
  <c r="H675"/>
  <c r="P675" s="1"/>
  <c r="N955"/>
  <c r="O513"/>
  <c r="M400"/>
  <c r="E790"/>
  <c r="C895"/>
  <c r="B895" s="1"/>
  <c r="D709"/>
  <c r="J743"/>
  <c r="L852"/>
  <c r="J798"/>
  <c r="O861"/>
  <c r="J1006"/>
  <c r="N981"/>
  <c r="N537"/>
  <c r="O428"/>
  <c r="E945"/>
  <c r="L919"/>
  <c r="D624"/>
  <c r="L929"/>
  <c r="O678"/>
  <c r="H717"/>
  <c r="P717" s="1"/>
  <c r="M751"/>
  <c r="M886"/>
  <c r="D861"/>
  <c r="E588"/>
  <c r="E408"/>
  <c r="O882"/>
  <c r="J908"/>
  <c r="M576"/>
  <c r="L844"/>
  <c r="E95"/>
  <c r="E198"/>
  <c r="M238"/>
  <c r="M72"/>
  <c r="C242"/>
  <c r="B242" s="1"/>
  <c r="E98"/>
  <c r="E201"/>
  <c r="M241"/>
  <c r="O70"/>
  <c r="N96"/>
  <c r="N199"/>
  <c r="H553"/>
  <c r="P553" s="1"/>
  <c r="N677"/>
  <c r="E373"/>
  <c r="D553"/>
  <c r="J677"/>
  <c r="M418"/>
  <c r="M551"/>
  <c r="O675"/>
  <c r="D68"/>
  <c r="N93"/>
  <c r="C197"/>
  <c r="B197" s="1"/>
  <c r="H71"/>
  <c r="P71" s="1"/>
  <c r="O240"/>
  <c r="D71"/>
  <c r="C97"/>
  <c r="B97" s="1"/>
  <c r="C200"/>
  <c r="B200" s="1"/>
  <c r="M69"/>
  <c r="J419"/>
  <c r="D372"/>
  <c r="O371"/>
  <c r="C552"/>
  <c r="B552" s="1"/>
  <c r="E676"/>
  <c r="J370"/>
  <c r="H550"/>
  <c r="P550" s="1"/>
  <c r="N674"/>
  <c r="L910"/>
  <c r="L586"/>
  <c r="C67"/>
  <c r="B67" s="1"/>
  <c r="L195"/>
  <c r="N239"/>
  <c r="C70"/>
  <c r="B70" s="1"/>
  <c r="M95"/>
  <c r="M198"/>
  <c r="J239"/>
  <c r="H68"/>
  <c r="P68" s="1"/>
  <c r="D94"/>
  <c r="O237"/>
  <c r="E418"/>
  <c r="C371"/>
  <c r="B371" s="1"/>
  <c r="E551"/>
  <c r="O417"/>
  <c r="N370"/>
  <c r="L550"/>
  <c r="C675"/>
  <c r="B675" s="1"/>
  <c r="J416"/>
  <c r="D369"/>
  <c r="H673"/>
  <c r="P673" s="1"/>
  <c r="H886"/>
  <c r="P886" s="1"/>
  <c r="C912"/>
  <c r="B912" s="1"/>
  <c r="E592"/>
  <c r="M65"/>
  <c r="D91"/>
  <c r="D235"/>
  <c r="E69"/>
  <c r="L94"/>
  <c r="O197"/>
  <c r="L68"/>
  <c r="H94"/>
  <c r="P94" s="1"/>
  <c r="E238"/>
  <c r="M92"/>
  <c r="E196"/>
  <c r="M236"/>
  <c r="C417"/>
  <c r="B417" s="1"/>
  <c r="L369"/>
  <c r="N549"/>
  <c r="N416"/>
  <c r="H369"/>
  <c r="P369" s="1"/>
  <c r="J549"/>
  <c r="L673"/>
  <c r="E415"/>
  <c r="C368"/>
  <c r="B368" s="1"/>
  <c r="O547"/>
  <c r="H661"/>
  <c r="P661" s="1"/>
  <c r="N695"/>
  <c r="J1000"/>
  <c r="C976"/>
  <c r="B976" s="1"/>
  <c r="O751"/>
  <c r="M824"/>
  <c r="C960"/>
  <c r="B960" s="1"/>
  <c r="E579"/>
  <c r="D689"/>
  <c r="O191"/>
  <c r="C84"/>
  <c r="B84" s="1"/>
  <c r="M343"/>
  <c r="C551"/>
  <c r="B551" s="1"/>
  <c r="J430"/>
  <c r="O989"/>
  <c r="C191"/>
  <c r="B191" s="1"/>
  <c r="D189"/>
  <c r="H298"/>
  <c r="P298" s="1"/>
  <c r="L546"/>
  <c r="J545"/>
  <c r="E617"/>
  <c r="C673"/>
  <c r="B673" s="1"/>
  <c r="C746"/>
  <c r="B746" s="1"/>
  <c r="M800"/>
  <c r="J833"/>
  <c r="D904"/>
  <c r="J775"/>
  <c r="D935"/>
  <c r="D645"/>
  <c r="J893"/>
  <c r="O734"/>
  <c r="O807"/>
  <c r="J917"/>
  <c r="O901"/>
  <c r="E715"/>
  <c r="C715"/>
  <c r="B715" s="1"/>
  <c r="L410"/>
  <c r="O378"/>
  <c r="O732"/>
  <c r="E767"/>
  <c r="E902"/>
  <c r="E823"/>
  <c r="L490"/>
  <c r="C887"/>
  <c r="B887" s="1"/>
  <c r="L1006"/>
  <c r="H674"/>
  <c r="P674" s="1"/>
  <c r="N708"/>
  <c r="O988"/>
  <c r="D479"/>
  <c r="H367"/>
  <c r="P367" s="1"/>
  <c r="O756"/>
  <c r="N647"/>
  <c r="E953"/>
  <c r="E928"/>
  <c r="L703"/>
  <c r="J742"/>
  <c r="M776"/>
  <c r="L911"/>
  <c r="M523"/>
  <c r="E895"/>
  <c r="L576"/>
  <c r="N395"/>
  <c r="L639"/>
  <c r="H874"/>
  <c r="P874" s="1"/>
  <c r="C900"/>
  <c r="B900" s="1"/>
  <c r="C765"/>
  <c r="B765" s="1"/>
  <c r="L730"/>
  <c r="D692"/>
  <c r="M24"/>
  <c r="L213"/>
  <c r="C259"/>
  <c r="B259" s="1"/>
  <c r="C40"/>
  <c r="B40" s="1"/>
  <c r="O180"/>
  <c r="H262"/>
  <c r="P262" s="1"/>
  <c r="N36"/>
  <c r="L216"/>
  <c r="D262"/>
  <c r="H31"/>
  <c r="P31" s="1"/>
  <c r="H260"/>
  <c r="P260" s="1"/>
  <c r="C351"/>
  <c r="B351" s="1"/>
  <c r="J555"/>
  <c r="O540"/>
  <c r="N350"/>
  <c r="L531"/>
  <c r="M539"/>
  <c r="C349"/>
  <c r="B349" s="1"/>
  <c r="M875"/>
  <c r="D901"/>
  <c r="D766"/>
  <c r="C732"/>
  <c r="B732" s="1"/>
  <c r="D20"/>
  <c r="J212"/>
  <c r="L257"/>
  <c r="N179"/>
  <c r="O215"/>
  <c r="J179"/>
  <c r="L260"/>
  <c r="O25"/>
  <c r="O177"/>
  <c r="L349"/>
  <c r="O530"/>
  <c r="E554"/>
  <c r="H349"/>
  <c r="P349" s="1"/>
  <c r="O553"/>
  <c r="N345"/>
  <c r="E529"/>
  <c r="J552"/>
  <c r="O876"/>
  <c r="D733"/>
  <c r="C136"/>
  <c r="B136" s="1"/>
  <c r="D175"/>
  <c r="E211"/>
  <c r="J256"/>
  <c r="E29"/>
  <c r="N214"/>
  <c r="O259"/>
  <c r="C28"/>
  <c r="B28" s="1"/>
  <c r="E178"/>
  <c r="J214"/>
  <c r="M176"/>
  <c r="N212"/>
  <c r="M529"/>
  <c r="C553"/>
  <c r="B553" s="1"/>
  <c r="C532"/>
  <c r="B532" s="1"/>
  <c r="H346"/>
  <c r="P346" s="1"/>
  <c r="N552"/>
  <c r="N529"/>
  <c r="L343"/>
  <c r="N527"/>
  <c r="D551"/>
  <c r="E878"/>
  <c r="N903"/>
  <c r="J734"/>
  <c r="L695"/>
  <c r="M134"/>
  <c r="C174"/>
  <c r="B174" s="1"/>
  <c r="M209"/>
  <c r="E255"/>
  <c r="L23"/>
  <c r="H213"/>
  <c r="P213" s="1"/>
  <c r="N258"/>
  <c r="J22"/>
  <c r="C177"/>
  <c r="B177" s="1"/>
  <c r="D213"/>
  <c r="J258"/>
  <c r="H175"/>
  <c r="P175" s="1"/>
  <c r="N256"/>
  <c r="M344"/>
  <c r="H528"/>
  <c r="P528" s="1"/>
  <c r="L551"/>
  <c r="J526"/>
  <c r="E344"/>
  <c r="D528"/>
  <c r="H551"/>
  <c r="P551" s="1"/>
  <c r="H525"/>
  <c r="P525" s="1"/>
  <c r="C550"/>
  <c r="B550" s="1"/>
  <c r="E814"/>
  <c r="L983"/>
  <c r="N958"/>
  <c r="C628"/>
  <c r="B628" s="1"/>
  <c r="E662"/>
  <c r="D967"/>
  <c r="H942"/>
  <c r="P942" s="1"/>
  <c r="E717"/>
  <c r="O755"/>
  <c r="J674"/>
  <c r="D550"/>
  <c r="E657"/>
  <c r="D486"/>
  <c r="M749"/>
  <c r="N822"/>
  <c r="N957"/>
  <c r="E932"/>
  <c r="N574"/>
  <c r="J636"/>
  <c r="N916"/>
  <c r="N729"/>
  <c r="E899"/>
  <c r="E700"/>
  <c r="C576"/>
  <c r="B576" s="1"/>
  <c r="E443"/>
  <c r="N701"/>
  <c r="O668"/>
  <c r="M1007"/>
  <c r="E759"/>
  <c r="L797"/>
  <c r="C832"/>
  <c r="B832" s="1"/>
  <c r="C942"/>
  <c r="B942" s="1"/>
  <c r="N644"/>
  <c r="E950"/>
  <c r="E925"/>
  <c r="N497"/>
  <c r="N544"/>
  <c r="H431"/>
  <c r="P431" s="1"/>
  <c r="L825"/>
  <c r="L501"/>
  <c r="N889"/>
  <c r="E864"/>
  <c r="J678"/>
  <c r="L712"/>
  <c r="J832"/>
  <c r="N992"/>
  <c r="J950"/>
  <c r="C624"/>
  <c r="B624" s="1"/>
  <c r="L366"/>
  <c r="M938"/>
  <c r="C829"/>
  <c r="B829" s="1"/>
  <c r="L794"/>
  <c r="E183"/>
  <c r="N324"/>
  <c r="N186"/>
  <c r="M285"/>
  <c r="C328"/>
  <c r="B328" s="1"/>
  <c r="H53"/>
  <c r="P53" s="1"/>
  <c r="J186"/>
  <c r="N327"/>
  <c r="O46"/>
  <c r="N184"/>
  <c r="C284"/>
  <c r="B284" s="1"/>
  <c r="E326"/>
  <c r="J378"/>
  <c r="C457"/>
  <c r="B457" s="1"/>
  <c r="J491"/>
  <c r="D456"/>
  <c r="C766"/>
  <c r="B766" s="1"/>
  <c r="D940"/>
  <c r="H965"/>
  <c r="P965" s="1"/>
  <c r="D830"/>
  <c r="C796"/>
  <c r="B796" s="1"/>
  <c r="D37"/>
  <c r="N181"/>
  <c r="D50"/>
  <c r="H185"/>
  <c r="P185" s="1"/>
  <c r="M326"/>
  <c r="C49"/>
  <c r="B49" s="1"/>
  <c r="D185"/>
  <c r="J42"/>
  <c r="M282"/>
  <c r="C325"/>
  <c r="B325" s="1"/>
  <c r="D377"/>
  <c r="L451"/>
  <c r="E490"/>
  <c r="O376"/>
  <c r="O489"/>
  <c r="M764"/>
  <c r="J375"/>
  <c r="C445"/>
  <c r="B445" s="1"/>
  <c r="J488"/>
  <c r="J941"/>
  <c r="N966"/>
  <c r="D797"/>
  <c r="H758"/>
  <c r="P758" s="1"/>
  <c r="J30"/>
  <c r="H180"/>
  <c r="P180" s="1"/>
  <c r="E280"/>
  <c r="D322"/>
  <c r="L44"/>
  <c r="J283"/>
  <c r="M183"/>
  <c r="E38"/>
  <c r="D182"/>
  <c r="M323"/>
  <c r="C376"/>
  <c r="B376" s="1"/>
  <c r="C489"/>
  <c r="B489" s="1"/>
  <c r="O763"/>
  <c r="N375"/>
  <c r="E446"/>
  <c r="N488"/>
  <c r="E374"/>
  <c r="J439"/>
  <c r="D487"/>
  <c r="O967"/>
  <c r="M759"/>
  <c r="D26"/>
  <c r="O278"/>
  <c r="M320"/>
  <c r="L182"/>
  <c r="E282"/>
  <c r="J324"/>
  <c r="H182"/>
  <c r="P182" s="1"/>
  <c r="O281"/>
  <c r="L31"/>
  <c r="L180"/>
  <c r="H322"/>
  <c r="P322" s="1"/>
  <c r="M374"/>
  <c r="M441"/>
  <c r="L487"/>
  <c r="N762"/>
  <c r="L440"/>
  <c r="H487"/>
  <c r="P487" s="1"/>
  <c r="J762"/>
  <c r="C373"/>
  <c r="B373" s="1"/>
  <c r="J456"/>
  <c r="C486"/>
  <c r="B486" s="1"/>
  <c r="H711"/>
  <c r="P711" s="1"/>
  <c r="E750"/>
  <c r="J919"/>
  <c r="L893"/>
  <c r="E560"/>
  <c r="E904"/>
  <c r="N878"/>
  <c r="E653"/>
  <c r="M691"/>
  <c r="O725"/>
  <c r="E1006"/>
  <c r="J738"/>
  <c r="D614"/>
  <c r="O739"/>
  <c r="H532"/>
  <c r="P532" s="1"/>
  <c r="O665"/>
  <c r="O738"/>
  <c r="H837"/>
  <c r="P837" s="1"/>
  <c r="M794"/>
  <c r="M833"/>
  <c r="H680"/>
  <c r="P680" s="1"/>
  <c r="D985"/>
  <c r="J960"/>
  <c r="L783"/>
  <c r="E509"/>
  <c r="O395"/>
  <c r="H619"/>
  <c r="P619" s="1"/>
  <c r="L899"/>
  <c r="J675"/>
  <c r="D714"/>
  <c r="J748"/>
  <c r="O857"/>
  <c r="D803"/>
  <c r="O841"/>
  <c r="M866"/>
  <c r="J1011"/>
  <c r="C519"/>
  <c r="B519" s="1"/>
  <c r="E438"/>
  <c r="O780"/>
  <c r="E815"/>
  <c r="D950"/>
  <c r="D546"/>
  <c r="C629"/>
  <c r="B629" s="1"/>
  <c r="O934"/>
  <c r="N683"/>
  <c r="H722"/>
  <c r="P722" s="1"/>
  <c r="L756"/>
  <c r="O891"/>
  <c r="J866"/>
  <c r="H450"/>
  <c r="P450" s="1"/>
  <c r="O556"/>
  <c r="M839"/>
  <c r="H74"/>
  <c r="P74" s="1"/>
  <c r="C100"/>
  <c r="B100" s="1"/>
  <c r="O202"/>
  <c r="H243"/>
  <c r="P243" s="1"/>
  <c r="O77"/>
  <c r="E206"/>
  <c r="M246"/>
  <c r="C103"/>
  <c r="B103" s="1"/>
  <c r="O205"/>
  <c r="H101"/>
  <c r="P101" s="1"/>
  <c r="C245"/>
  <c r="B245" s="1"/>
  <c r="H378"/>
  <c r="P378" s="1"/>
  <c r="H558"/>
  <c r="P558" s="1"/>
  <c r="N682"/>
  <c r="E425"/>
  <c r="D378"/>
  <c r="D558"/>
  <c r="J682"/>
  <c r="O680"/>
  <c r="M904"/>
  <c r="H562"/>
  <c r="P562" s="1"/>
  <c r="O840"/>
  <c r="M98"/>
  <c r="M201"/>
  <c r="N76"/>
  <c r="C205"/>
  <c r="B205" s="1"/>
  <c r="J76"/>
  <c r="L101"/>
  <c r="M204"/>
  <c r="L74"/>
  <c r="D203"/>
  <c r="L243"/>
  <c r="D424"/>
  <c r="H681"/>
  <c r="P681" s="1"/>
  <c r="O423"/>
  <c r="M376"/>
  <c r="M556"/>
  <c r="D681"/>
  <c r="J422"/>
  <c r="D375"/>
  <c r="M679"/>
  <c r="C906"/>
  <c r="B906" s="1"/>
  <c r="N566"/>
  <c r="E842"/>
  <c r="L71"/>
  <c r="E241"/>
  <c r="O100"/>
  <c r="L203"/>
  <c r="E75"/>
  <c r="H203"/>
  <c r="P203" s="1"/>
  <c r="E244"/>
  <c r="J73"/>
  <c r="C202"/>
  <c r="B202" s="1"/>
  <c r="C423"/>
  <c r="B423" s="1"/>
  <c r="L375"/>
  <c r="O555"/>
  <c r="N422"/>
  <c r="H375"/>
  <c r="P375" s="1"/>
  <c r="C680"/>
  <c r="B680" s="1"/>
  <c r="D421"/>
  <c r="C374"/>
  <c r="B374" s="1"/>
  <c r="H678"/>
  <c r="P678" s="1"/>
  <c r="N881"/>
  <c r="D907"/>
  <c r="J843"/>
  <c r="J96"/>
  <c r="J199"/>
  <c r="C240"/>
  <c r="B240" s="1"/>
  <c r="D74"/>
  <c r="N99"/>
  <c r="D243"/>
  <c r="N73"/>
  <c r="J99"/>
  <c r="O242"/>
  <c r="E72"/>
  <c r="O97"/>
  <c r="O200"/>
  <c r="L421"/>
  <c r="N554"/>
  <c r="E679"/>
  <c r="H421"/>
  <c r="P421" s="1"/>
  <c r="J554"/>
  <c r="L678"/>
  <c r="C420"/>
  <c r="B420" s="1"/>
  <c r="L372"/>
  <c r="O552"/>
  <c r="H666"/>
  <c r="P666" s="1"/>
  <c r="N700"/>
  <c r="J1005"/>
  <c r="C981"/>
  <c r="B981" s="1"/>
  <c r="N756"/>
  <c r="N964"/>
  <c r="J939"/>
  <c r="C599"/>
  <c r="B599" s="1"/>
  <c r="L947"/>
  <c r="M507"/>
  <c r="L523"/>
  <c r="D434"/>
  <c r="H514"/>
  <c r="P514" s="1"/>
  <c r="O341"/>
  <c r="H635"/>
  <c r="P635" s="1"/>
  <c r="E941"/>
  <c r="L915"/>
  <c r="J691"/>
  <c r="D730"/>
  <c r="J764"/>
  <c r="O873"/>
  <c r="D819"/>
  <c r="M882"/>
  <c r="D857"/>
  <c r="N1002"/>
  <c r="H612"/>
  <c r="P612" s="1"/>
  <c r="C589"/>
  <c r="B589" s="1"/>
  <c r="D758"/>
  <c r="O796"/>
  <c r="E831"/>
  <c r="J966"/>
  <c r="N606"/>
  <c r="C645"/>
  <c r="B645" s="1"/>
  <c r="N699"/>
  <c r="H738"/>
  <c r="P738" s="1"/>
  <c r="L772"/>
  <c r="O907"/>
  <c r="J882"/>
  <c r="H677"/>
  <c r="P677" s="1"/>
  <c r="N711"/>
  <c r="M991"/>
  <c r="O767"/>
  <c r="M840"/>
  <c r="O975"/>
  <c r="N950"/>
  <c r="E619"/>
  <c r="C442"/>
  <c r="B442" s="1"/>
  <c r="L512"/>
  <c r="J460"/>
  <c r="N1005"/>
  <c r="C701"/>
  <c r="B701" s="1"/>
  <c r="L666"/>
  <c r="D134"/>
  <c r="D280"/>
  <c r="J174"/>
  <c r="M283"/>
  <c r="C21"/>
  <c r="L35"/>
  <c r="M135"/>
  <c r="N281"/>
  <c r="L326"/>
  <c r="C415"/>
  <c r="B415" s="1"/>
  <c r="C482"/>
  <c r="B482" s="1"/>
  <c r="H326"/>
  <c r="P326" s="1"/>
  <c r="N414"/>
  <c r="L595"/>
  <c r="J480"/>
  <c r="M324"/>
  <c r="D413"/>
  <c r="D472"/>
  <c r="O1006"/>
  <c r="E702"/>
  <c r="C668"/>
  <c r="B668" s="1"/>
  <c r="M132"/>
  <c r="O169"/>
  <c r="C279"/>
  <c r="B279" s="1"/>
  <c r="J136"/>
  <c r="D173"/>
  <c r="H282"/>
  <c r="P282" s="1"/>
  <c r="E36"/>
  <c r="O172"/>
  <c r="D282"/>
  <c r="H134"/>
  <c r="P134" s="1"/>
  <c r="J171"/>
  <c r="H280"/>
  <c r="P280" s="1"/>
  <c r="J325"/>
  <c r="L413"/>
  <c r="O594"/>
  <c r="D476"/>
  <c r="H413"/>
  <c r="P413" s="1"/>
  <c r="H323"/>
  <c r="P323" s="1"/>
  <c r="C412"/>
  <c r="B412" s="1"/>
  <c r="E593"/>
  <c r="J703"/>
  <c r="D669"/>
  <c r="O31"/>
  <c r="H131"/>
  <c r="P131" s="1"/>
  <c r="N168"/>
  <c r="L277"/>
  <c r="D35"/>
  <c r="E135"/>
  <c r="C172"/>
  <c r="B172" s="1"/>
  <c r="O34"/>
  <c r="L134"/>
  <c r="N171"/>
  <c r="L280"/>
  <c r="J33"/>
  <c r="E170"/>
  <c r="E324"/>
  <c r="M593"/>
  <c r="L467"/>
  <c r="L323"/>
  <c r="M410"/>
  <c r="N591"/>
  <c r="J447"/>
  <c r="L984"/>
  <c r="H1009"/>
  <c r="P1009" s="1"/>
  <c r="L704"/>
  <c r="J670"/>
  <c r="M30"/>
  <c r="J276"/>
  <c r="C34"/>
  <c r="B34" s="1"/>
  <c r="N133"/>
  <c r="M170"/>
  <c r="O279"/>
  <c r="N33"/>
  <c r="J133"/>
  <c r="D32"/>
  <c r="L131"/>
  <c r="C169"/>
  <c r="B169" s="1"/>
  <c r="O322"/>
  <c r="J411"/>
  <c r="H592"/>
  <c r="P592" s="1"/>
  <c r="O458"/>
  <c r="D592"/>
  <c r="H456"/>
  <c r="P456" s="1"/>
  <c r="E321"/>
  <c r="C614"/>
  <c r="B614" s="1"/>
  <c r="M555"/>
  <c r="M877"/>
  <c r="C692"/>
  <c r="B692" s="1"/>
  <c r="E726"/>
  <c r="J861"/>
  <c r="E781"/>
  <c r="H839"/>
  <c r="P839" s="1"/>
  <c r="O956"/>
  <c r="M451"/>
  <c r="H827"/>
  <c r="P827" s="1"/>
  <c r="L594"/>
  <c r="O814"/>
  <c r="L773"/>
  <c r="J373"/>
  <c r="J831"/>
  <c r="M813"/>
  <c r="J700"/>
  <c r="M980"/>
  <c r="O793"/>
  <c r="E963"/>
  <c r="E636"/>
  <c r="N457"/>
  <c r="E675"/>
  <c r="H818"/>
  <c r="P818" s="1"/>
  <c r="E804"/>
  <c r="J838"/>
  <c r="H973"/>
  <c r="P973" s="1"/>
  <c r="O650"/>
  <c r="E956"/>
  <c r="D931"/>
  <c r="D515"/>
  <c r="H425"/>
  <c r="P425" s="1"/>
  <c r="M478"/>
  <c r="E832"/>
  <c r="C527"/>
  <c r="B527" s="1"/>
  <c r="M895"/>
  <c r="D870"/>
  <c r="C646"/>
  <c r="B646" s="1"/>
  <c r="M718"/>
  <c r="E853"/>
  <c r="C999"/>
  <c r="B999" s="1"/>
  <c r="H846"/>
  <c r="P846" s="1"/>
  <c r="L981"/>
  <c r="N956"/>
  <c r="L617"/>
  <c r="J493"/>
  <c r="J453"/>
  <c r="H360"/>
  <c r="P360" s="1"/>
  <c r="N712"/>
  <c r="J751"/>
  <c r="H785"/>
  <c r="P785" s="1"/>
  <c r="L920"/>
  <c r="H841"/>
  <c r="P841" s="1"/>
  <c r="J905"/>
  <c r="O879"/>
  <c r="O692"/>
  <c r="D737"/>
  <c r="M612"/>
  <c r="O432"/>
  <c r="E349"/>
  <c r="N738"/>
  <c r="J907"/>
  <c r="E933"/>
  <c r="D627"/>
  <c r="H538"/>
  <c r="P538" s="1"/>
  <c r="N44"/>
  <c r="M177"/>
  <c r="C48"/>
  <c r="B48" s="1"/>
  <c r="H37"/>
  <c r="P37" s="1"/>
  <c r="C218"/>
  <c r="B218" s="1"/>
  <c r="N30"/>
  <c r="C176"/>
  <c r="B176" s="1"/>
  <c r="L395"/>
  <c r="H348"/>
  <c r="P348" s="1"/>
  <c r="O528"/>
  <c r="H395"/>
  <c r="P395" s="1"/>
  <c r="O347"/>
  <c r="M652"/>
  <c r="C394"/>
  <c r="B394" s="1"/>
  <c r="D345"/>
  <c r="E527"/>
  <c r="L908"/>
  <c r="J628"/>
  <c r="N542"/>
  <c r="L20"/>
  <c r="O213"/>
  <c r="D34"/>
  <c r="E217"/>
  <c r="M46"/>
  <c r="C33"/>
  <c r="B33" s="1"/>
  <c r="O216"/>
  <c r="D45"/>
  <c r="H26"/>
  <c r="P26" s="1"/>
  <c r="M174"/>
  <c r="J215"/>
  <c r="M527"/>
  <c r="O651"/>
  <c r="L345"/>
  <c r="L392"/>
  <c r="N525"/>
  <c r="H935"/>
  <c r="P935" s="1"/>
  <c r="D42"/>
  <c r="N137"/>
  <c r="M212"/>
  <c r="L45"/>
  <c r="J175"/>
  <c r="C216"/>
  <c r="B216" s="1"/>
  <c r="H45"/>
  <c r="P45" s="1"/>
  <c r="J27"/>
  <c r="N215"/>
  <c r="M43"/>
  <c r="O21"/>
  <c r="E214"/>
  <c r="C344"/>
  <c r="B344" s="1"/>
  <c r="H526"/>
  <c r="P526" s="1"/>
  <c r="N650"/>
  <c r="E393"/>
  <c r="J343"/>
  <c r="D526"/>
  <c r="J650"/>
  <c r="O648"/>
  <c r="N936"/>
  <c r="M630"/>
  <c r="M552"/>
  <c r="C41"/>
  <c r="B41" s="1"/>
  <c r="L170"/>
  <c r="H211"/>
  <c r="P211" s="1"/>
  <c r="J44"/>
  <c r="E24"/>
  <c r="E174"/>
  <c r="M214"/>
  <c r="D23"/>
  <c r="O173"/>
  <c r="H42"/>
  <c r="P42" s="1"/>
  <c r="D138"/>
  <c r="J172"/>
  <c r="C213"/>
  <c r="B213" s="1"/>
  <c r="D392"/>
  <c r="H649"/>
  <c r="P649" s="1"/>
  <c r="O391"/>
  <c r="N340"/>
  <c r="M524"/>
  <c r="D649"/>
  <c r="J390"/>
  <c r="M647"/>
  <c r="O636"/>
  <c r="E976"/>
  <c r="H951"/>
  <c r="P951" s="1"/>
  <c r="D727"/>
  <c r="L765"/>
  <c r="C800"/>
  <c r="B800" s="1"/>
  <c r="C935"/>
  <c r="B935" s="1"/>
  <c r="H909"/>
  <c r="P909" s="1"/>
  <c r="N479"/>
  <c r="D611"/>
  <c r="N918"/>
  <c r="E893"/>
  <c r="O614"/>
  <c r="N576"/>
  <c r="E372"/>
  <c r="J616"/>
  <c r="J904"/>
  <c r="M950"/>
  <c r="M925"/>
  <c r="C740"/>
  <c r="B740" s="1"/>
  <c r="J774"/>
  <c r="J909"/>
  <c r="O883"/>
  <c r="E829"/>
  <c r="N513"/>
  <c r="N892"/>
  <c r="D867"/>
  <c r="N640"/>
  <c r="D579"/>
  <c r="E768"/>
  <c r="O806"/>
  <c r="D976"/>
  <c r="C951"/>
  <c r="B951" s="1"/>
  <c r="M654"/>
  <c r="O959"/>
  <c r="M709"/>
  <c r="H782"/>
  <c r="P782" s="1"/>
  <c r="H917"/>
  <c r="P917" s="1"/>
  <c r="C892"/>
  <c r="B892" s="1"/>
  <c r="L681"/>
  <c r="J557"/>
  <c r="J377"/>
  <c r="H424"/>
  <c r="P424" s="1"/>
  <c r="N648"/>
  <c r="M721"/>
  <c r="L856"/>
  <c r="N1001"/>
  <c r="H777"/>
  <c r="P777" s="1"/>
  <c r="H816"/>
  <c r="P816" s="1"/>
  <c r="O985"/>
  <c r="C961"/>
  <c r="B961" s="1"/>
  <c r="O628"/>
  <c r="E968"/>
  <c r="C801"/>
  <c r="B801" s="1"/>
  <c r="M502"/>
  <c r="E413"/>
  <c r="H802"/>
  <c r="P802" s="1"/>
  <c r="H971"/>
  <c r="P971" s="1"/>
  <c r="C996"/>
  <c r="B996" s="1"/>
  <c r="D691"/>
  <c r="M656"/>
  <c r="H47"/>
  <c r="P47" s="1"/>
  <c r="D181"/>
  <c r="H290"/>
  <c r="P290" s="1"/>
  <c r="J61"/>
  <c r="H184"/>
  <c r="P184" s="1"/>
  <c r="H60"/>
  <c r="P60" s="1"/>
  <c r="D184"/>
  <c r="L293"/>
  <c r="M45"/>
  <c r="N52"/>
  <c r="N182"/>
  <c r="H336"/>
  <c r="P336" s="1"/>
  <c r="C425"/>
  <c r="B425" s="1"/>
  <c r="H522"/>
  <c r="P522" s="1"/>
  <c r="D336"/>
  <c r="N424"/>
  <c r="H440"/>
  <c r="P440" s="1"/>
  <c r="N334"/>
  <c r="E423"/>
  <c r="L514"/>
  <c r="M972"/>
  <c r="E997"/>
  <c r="J692"/>
  <c r="D658"/>
  <c r="C43"/>
  <c r="B43" s="1"/>
  <c r="M179"/>
  <c r="J46"/>
  <c r="E57"/>
  <c r="N292"/>
  <c r="C56"/>
  <c r="B56" s="1"/>
  <c r="C183"/>
  <c r="B183" s="1"/>
  <c r="J292"/>
  <c r="H181"/>
  <c r="P181" s="1"/>
  <c r="L290"/>
  <c r="M423"/>
  <c r="C437"/>
  <c r="B437" s="1"/>
  <c r="O516"/>
  <c r="C335"/>
  <c r="B335" s="1"/>
  <c r="J604"/>
  <c r="M515"/>
  <c r="H333"/>
  <c r="P333" s="1"/>
  <c r="N421"/>
  <c r="O602"/>
  <c r="O973"/>
  <c r="L41"/>
  <c r="L37"/>
  <c r="H178"/>
  <c r="P178" s="1"/>
  <c r="O287"/>
  <c r="E45"/>
  <c r="L50"/>
  <c r="O44"/>
  <c r="L181"/>
  <c r="E291"/>
  <c r="J43"/>
  <c r="D44"/>
  <c r="J289"/>
  <c r="H422"/>
  <c r="P422" s="1"/>
  <c r="H603"/>
  <c r="P603" s="1"/>
  <c r="L333"/>
  <c r="D422"/>
  <c r="D603"/>
  <c r="M601"/>
  <c r="M504"/>
  <c r="M694"/>
  <c r="J40"/>
  <c r="N286"/>
  <c r="C44"/>
  <c r="B44" s="1"/>
  <c r="N180"/>
  <c r="D290"/>
  <c r="N43"/>
  <c r="J180"/>
  <c r="N289"/>
  <c r="E42"/>
  <c r="M38"/>
  <c r="L178"/>
  <c r="D288"/>
  <c r="O332"/>
  <c r="C508"/>
  <c r="B508" s="1"/>
  <c r="M420"/>
  <c r="C602"/>
  <c r="B602" s="1"/>
  <c r="N505"/>
  <c r="D419"/>
  <c r="H600"/>
  <c r="P600" s="1"/>
  <c r="J849"/>
  <c r="O912"/>
  <c r="D663"/>
  <c r="L701"/>
  <c r="D736"/>
  <c r="J826"/>
  <c r="L790"/>
  <c r="H829"/>
  <c r="P829" s="1"/>
  <c r="M854"/>
  <c r="D999"/>
  <c r="N471"/>
  <c r="E436"/>
  <c r="C348"/>
  <c r="B348" s="1"/>
  <c r="D446"/>
  <c r="L803"/>
  <c r="H842"/>
  <c r="P842" s="1"/>
  <c r="J867"/>
  <c r="E987"/>
  <c r="E656"/>
  <c r="J995"/>
  <c r="N970"/>
  <c r="D784"/>
  <c r="E818"/>
  <c r="H953"/>
  <c r="P953" s="1"/>
  <c r="N927"/>
  <c r="D646"/>
  <c r="L521"/>
  <c r="L481"/>
  <c r="O388"/>
  <c r="H684"/>
  <c r="P684" s="1"/>
  <c r="E723"/>
  <c r="C867"/>
  <c r="B867" s="1"/>
  <c r="E852"/>
  <c r="C877"/>
  <c r="B877" s="1"/>
  <c r="L996"/>
  <c r="O698"/>
  <c r="D979"/>
  <c r="J765"/>
  <c r="N452"/>
  <c r="H377"/>
  <c r="P377" s="1"/>
  <c r="O766"/>
  <c r="H581"/>
  <c r="P581" s="1"/>
  <c r="O637"/>
  <c r="D918"/>
  <c r="C694"/>
  <c r="B694" s="1"/>
  <c r="L766"/>
  <c r="L901"/>
  <c r="D485"/>
  <c r="N859"/>
  <c r="O609"/>
  <c r="J405"/>
  <c r="D317"/>
  <c r="C910"/>
  <c r="B910" s="1"/>
  <c r="C775"/>
  <c r="B775" s="1"/>
  <c r="C702"/>
  <c r="B702" s="1"/>
  <c r="C168"/>
  <c r="B168" s="1"/>
  <c r="N335"/>
  <c r="N248"/>
  <c r="C339"/>
  <c r="B339" s="1"/>
  <c r="D252"/>
  <c r="M131"/>
  <c r="C171"/>
  <c r="B171" s="1"/>
  <c r="N338"/>
  <c r="O251"/>
  <c r="D130"/>
  <c r="H169"/>
  <c r="P169" s="1"/>
  <c r="D337"/>
  <c r="J250"/>
  <c r="E432"/>
  <c r="C522"/>
  <c r="B522" s="1"/>
  <c r="D501"/>
  <c r="H520"/>
  <c r="P520" s="1"/>
  <c r="L543"/>
  <c r="N885"/>
  <c r="D911"/>
  <c r="E776"/>
  <c r="L741"/>
  <c r="D703"/>
  <c r="D127"/>
  <c r="M166"/>
  <c r="L130"/>
  <c r="L337"/>
  <c r="C251"/>
  <c r="B251" s="1"/>
  <c r="H130"/>
  <c r="P130" s="1"/>
  <c r="L169"/>
  <c r="H337"/>
  <c r="P337" s="1"/>
  <c r="N250"/>
  <c r="M128"/>
  <c r="C336"/>
  <c r="B336" s="1"/>
  <c r="D249"/>
  <c r="D431"/>
  <c r="E521"/>
  <c r="J544"/>
  <c r="M496"/>
  <c r="O430"/>
  <c r="L520"/>
  <c r="O886"/>
  <c r="J912"/>
  <c r="J777"/>
  <c r="C743"/>
  <c r="B743" s="1"/>
  <c r="J704"/>
  <c r="C126"/>
  <c r="B126" s="1"/>
  <c r="D246"/>
  <c r="J129"/>
  <c r="O168"/>
  <c r="L249"/>
  <c r="H249"/>
  <c r="P249" s="1"/>
  <c r="H127"/>
  <c r="P127" s="1"/>
  <c r="M334"/>
  <c r="M247"/>
  <c r="C430"/>
  <c r="B430" s="1"/>
  <c r="N519"/>
  <c r="D543"/>
  <c r="M429"/>
  <c r="J519"/>
  <c r="O542"/>
  <c r="E491"/>
  <c r="D428"/>
  <c r="O517"/>
  <c r="E744"/>
  <c r="L124"/>
  <c r="J164"/>
  <c r="L244"/>
  <c r="E128"/>
  <c r="N167"/>
  <c r="J335"/>
  <c r="J248"/>
  <c r="L127"/>
  <c r="J167"/>
  <c r="O165"/>
  <c r="H246"/>
  <c r="P246" s="1"/>
  <c r="L428"/>
  <c r="C542"/>
  <c r="B542" s="1"/>
  <c r="N486"/>
  <c r="H428"/>
  <c r="P428" s="1"/>
  <c r="E518"/>
  <c r="M541"/>
  <c r="L485"/>
  <c r="C427"/>
  <c r="B427" s="1"/>
  <c r="N516"/>
  <c r="D540"/>
  <c r="M765"/>
  <c r="N838"/>
  <c r="L973"/>
  <c r="J948"/>
  <c r="D618"/>
  <c r="J652"/>
  <c r="N932"/>
  <c r="N745"/>
  <c r="E915"/>
  <c r="E684"/>
  <c r="C560"/>
  <c r="B560" s="1"/>
  <c r="O426"/>
  <c r="O819"/>
  <c r="M708"/>
  <c r="E999"/>
  <c r="L974"/>
  <c r="N750"/>
  <c r="J789"/>
  <c r="L958"/>
  <c r="L573"/>
  <c r="M941"/>
  <c r="J916"/>
  <c r="D533"/>
  <c r="C530"/>
  <c r="B530" s="1"/>
  <c r="J348"/>
  <c r="L538"/>
  <c r="J817"/>
  <c r="C453"/>
  <c r="B453" s="1"/>
  <c r="O880"/>
  <c r="O1000"/>
  <c r="L669"/>
  <c r="D704"/>
  <c r="N1008"/>
  <c r="D984"/>
  <c r="L758"/>
  <c r="H797"/>
  <c r="P797" s="1"/>
  <c r="M831"/>
  <c r="C967"/>
  <c r="B967" s="1"/>
  <c r="N941"/>
  <c r="E508"/>
  <c r="E468"/>
  <c r="O697"/>
  <c r="M770"/>
  <c r="H880"/>
  <c r="P880" s="1"/>
  <c r="M826"/>
  <c r="D506"/>
  <c r="J1010"/>
  <c r="H712"/>
  <c r="P712" s="1"/>
  <c r="H831"/>
  <c r="P831" s="1"/>
  <c r="J992"/>
  <c r="L751"/>
  <c r="H447"/>
  <c r="P447" s="1"/>
  <c r="O363"/>
  <c r="E922"/>
  <c r="H947"/>
  <c r="P947" s="1"/>
  <c r="C642"/>
  <c r="B642" s="1"/>
  <c r="O596"/>
  <c r="D30"/>
  <c r="N159"/>
  <c r="O128"/>
  <c r="C163"/>
  <c r="B163" s="1"/>
  <c r="O343"/>
  <c r="E33"/>
  <c r="N162"/>
  <c r="N31"/>
  <c r="D161"/>
  <c r="H638"/>
  <c r="P638" s="1"/>
  <c r="M380"/>
  <c r="L473"/>
  <c r="L513"/>
  <c r="D638"/>
  <c r="D379"/>
  <c r="J923"/>
  <c r="M948"/>
  <c r="D643"/>
  <c r="H602"/>
  <c r="P602" s="1"/>
  <c r="C29"/>
  <c r="B29" s="1"/>
  <c r="J124"/>
  <c r="J339"/>
  <c r="N127"/>
  <c r="L161"/>
  <c r="N342"/>
  <c r="C32"/>
  <c r="B32" s="1"/>
  <c r="J127"/>
  <c r="H161"/>
  <c r="P161" s="1"/>
  <c r="J342"/>
  <c r="H30"/>
  <c r="P30" s="1"/>
  <c r="O125"/>
  <c r="C160"/>
  <c r="B160" s="1"/>
  <c r="O340"/>
  <c r="L379"/>
  <c r="O472"/>
  <c r="O512"/>
  <c r="H379"/>
  <c r="P379" s="1"/>
  <c r="M636"/>
  <c r="C378"/>
  <c r="B378" s="1"/>
  <c r="E471"/>
  <c r="E511"/>
  <c r="L924"/>
  <c r="O949"/>
  <c r="J644"/>
  <c r="L605"/>
  <c r="L27"/>
  <c r="E123"/>
  <c r="E338"/>
  <c r="H341"/>
  <c r="P341" s="1"/>
  <c r="L30"/>
  <c r="E126"/>
  <c r="D341"/>
  <c r="N124"/>
  <c r="M158"/>
  <c r="N339"/>
  <c r="M471"/>
  <c r="M511"/>
  <c r="O635"/>
  <c r="L376"/>
  <c r="N469"/>
  <c r="N509"/>
  <c r="O607"/>
  <c r="J26"/>
  <c r="N121"/>
  <c r="C337"/>
  <c r="B337" s="1"/>
  <c r="O29"/>
  <c r="J159"/>
  <c r="C125"/>
  <c r="B125" s="1"/>
  <c r="C340"/>
  <c r="B340" s="1"/>
  <c r="E28"/>
  <c r="H470"/>
  <c r="P470" s="1"/>
  <c r="H510"/>
  <c r="P510" s="1"/>
  <c r="N634"/>
  <c r="E377"/>
  <c r="D470"/>
  <c r="D510"/>
  <c r="J634"/>
  <c r="O632"/>
  <c r="H656"/>
  <c r="P656" s="1"/>
  <c r="J961"/>
  <c r="L936"/>
  <c r="J712"/>
  <c r="D785"/>
  <c r="H920"/>
  <c r="P920" s="1"/>
  <c r="M894"/>
  <c r="C840"/>
  <c r="B840" s="1"/>
  <c r="M617"/>
  <c r="N749"/>
  <c r="M689"/>
  <c r="H994"/>
  <c r="P994" s="1"/>
  <c r="M969"/>
  <c r="H784"/>
  <c r="P784" s="1"/>
  <c r="L953"/>
  <c r="D928"/>
  <c r="N553"/>
  <c r="C937"/>
  <c r="B937" s="1"/>
  <c r="O551"/>
  <c r="M534"/>
  <c r="M353"/>
  <c r="J558"/>
  <c r="H812"/>
  <c r="P812" s="1"/>
  <c r="O995"/>
  <c r="M664"/>
  <c r="D699"/>
  <c r="O1003"/>
  <c r="H979"/>
  <c r="P979" s="1"/>
  <c r="C754"/>
  <c r="B754" s="1"/>
  <c r="N792"/>
  <c r="O826"/>
  <c r="C962"/>
  <c r="B962" s="1"/>
  <c r="J637"/>
  <c r="D513"/>
  <c r="D473"/>
  <c r="E380"/>
  <c r="E693"/>
  <c r="M731"/>
  <c r="O765"/>
  <c r="O900"/>
  <c r="O821"/>
  <c r="M885"/>
  <c r="D860"/>
  <c r="H707"/>
  <c r="P707" s="1"/>
  <c r="N810"/>
  <c r="N987"/>
  <c r="L480"/>
  <c r="H452"/>
  <c r="P452" s="1"/>
  <c r="M368"/>
  <c r="E758"/>
  <c r="M646"/>
  <c r="L610"/>
  <c r="E25"/>
  <c r="L154"/>
  <c r="M335"/>
  <c r="M28"/>
  <c r="E158"/>
  <c r="M123"/>
  <c r="O157"/>
  <c r="M338"/>
  <c r="N26"/>
  <c r="D122"/>
  <c r="J156"/>
  <c r="D376"/>
  <c r="H633"/>
  <c r="P633" s="1"/>
  <c r="O375"/>
  <c r="M468"/>
  <c r="M508"/>
  <c r="D633"/>
  <c r="J374"/>
  <c r="M631"/>
  <c r="D648"/>
  <c r="O612"/>
  <c r="C24"/>
  <c r="B24" s="1"/>
  <c r="D119"/>
  <c r="J153"/>
  <c r="H334"/>
  <c r="P334" s="1"/>
  <c r="H27"/>
  <c r="P27" s="1"/>
  <c r="L122"/>
  <c r="C157"/>
  <c r="B157" s="1"/>
  <c r="O337"/>
  <c r="D27"/>
  <c r="H122"/>
  <c r="P122" s="1"/>
  <c r="N156"/>
  <c r="M120"/>
  <c r="E155"/>
  <c r="C375"/>
  <c r="B375" s="1"/>
  <c r="O467"/>
  <c r="O507"/>
  <c r="N374"/>
  <c r="C632"/>
  <c r="B632" s="1"/>
  <c r="D373"/>
  <c r="H630"/>
  <c r="P630" s="1"/>
  <c r="N929"/>
  <c r="C615"/>
  <c r="B615" s="1"/>
  <c r="L22"/>
  <c r="C118"/>
  <c r="B118" s="1"/>
  <c r="E152"/>
  <c r="J121"/>
  <c r="M155"/>
  <c r="N336"/>
  <c r="M25"/>
  <c r="J336"/>
  <c r="H119"/>
  <c r="P119" s="1"/>
  <c r="N153"/>
  <c r="L334"/>
  <c r="L373"/>
  <c r="N466"/>
  <c r="N506"/>
  <c r="E631"/>
  <c r="H373"/>
  <c r="P373" s="1"/>
  <c r="J466"/>
  <c r="J506"/>
  <c r="L630"/>
  <c r="C372"/>
  <c r="B372" s="1"/>
  <c r="O464"/>
  <c r="O504"/>
  <c r="O930"/>
  <c r="L955"/>
  <c r="E616"/>
  <c r="L116"/>
  <c r="O150"/>
  <c r="L331"/>
  <c r="O24"/>
  <c r="E120"/>
  <c r="H154"/>
  <c r="P154" s="1"/>
  <c r="L119"/>
  <c r="D154"/>
  <c r="E335"/>
  <c r="J333"/>
  <c r="H465"/>
  <c r="P465" s="1"/>
  <c r="H505"/>
  <c r="P505" s="1"/>
  <c r="N629"/>
  <c r="D465"/>
  <c r="D505"/>
  <c r="J629"/>
  <c r="M370"/>
  <c r="M463"/>
  <c r="M503"/>
  <c r="O627"/>
  <c r="H651"/>
  <c r="P651" s="1"/>
  <c r="M956"/>
  <c r="L931"/>
  <c r="J707"/>
  <c r="D746"/>
  <c r="J780"/>
  <c r="O889"/>
  <c r="D835"/>
  <c r="E539"/>
  <c r="M898"/>
  <c r="D873"/>
  <c r="H596"/>
  <c r="P596" s="1"/>
  <c r="C573"/>
  <c r="B573" s="1"/>
  <c r="D636"/>
  <c r="M531"/>
  <c r="M625"/>
  <c r="J931"/>
  <c r="L905"/>
  <c r="E720"/>
  <c r="M889"/>
  <c r="D864"/>
  <c r="D809"/>
  <c r="D848"/>
  <c r="C993"/>
  <c r="B993" s="1"/>
  <c r="L493"/>
  <c r="M598"/>
  <c r="M417"/>
  <c r="H748"/>
  <c r="P748" s="1"/>
  <c r="H956"/>
  <c r="P956" s="1"/>
  <c r="C931"/>
  <c r="B931" s="1"/>
  <c r="H570"/>
  <c r="P570" s="1"/>
  <c r="D635"/>
  <c r="O940"/>
  <c r="H915"/>
  <c r="P915" s="1"/>
  <c r="O689"/>
  <c r="O762"/>
  <c r="O897"/>
  <c r="J872"/>
  <c r="J701"/>
  <c r="D577"/>
  <c r="E703"/>
  <c r="M667"/>
  <c r="O701"/>
  <c r="E982"/>
  <c r="O757"/>
  <c r="L830"/>
  <c r="L940"/>
  <c r="H643"/>
  <c r="P643" s="1"/>
  <c r="C949"/>
  <c r="B949" s="1"/>
  <c r="N923"/>
  <c r="O545"/>
  <c r="M432"/>
  <c r="O508"/>
  <c r="O990"/>
  <c r="N823"/>
  <c r="M710"/>
  <c r="H24"/>
  <c r="P24" s="1"/>
  <c r="E161"/>
  <c r="M27"/>
  <c r="J273"/>
  <c r="E164"/>
  <c r="C26"/>
  <c r="B26" s="1"/>
  <c r="L125"/>
  <c r="O316"/>
  <c r="M404"/>
  <c r="C586"/>
  <c r="B586" s="1"/>
  <c r="D403"/>
  <c r="H584"/>
  <c r="P584" s="1"/>
  <c r="L607"/>
  <c r="D712"/>
  <c r="L677"/>
  <c r="O159"/>
  <c r="N268"/>
  <c r="J126"/>
  <c r="D163"/>
  <c r="D272"/>
  <c r="O162"/>
  <c r="O271"/>
  <c r="L24"/>
  <c r="J270"/>
  <c r="N315"/>
  <c r="L403"/>
  <c r="E585"/>
  <c r="J608"/>
  <c r="J315"/>
  <c r="H403"/>
  <c r="P403" s="1"/>
  <c r="L584"/>
  <c r="O313"/>
  <c r="C402"/>
  <c r="B402" s="1"/>
  <c r="H993"/>
  <c r="P993" s="1"/>
  <c r="L834"/>
  <c r="C679"/>
  <c r="B679" s="1"/>
  <c r="E22"/>
  <c r="O121"/>
  <c r="N158"/>
  <c r="J25"/>
  <c r="D125"/>
  <c r="C162"/>
  <c r="B162" s="1"/>
  <c r="C271"/>
  <c r="B271" s="1"/>
  <c r="O124"/>
  <c r="M161"/>
  <c r="N270"/>
  <c r="J123"/>
  <c r="D160"/>
  <c r="D269"/>
  <c r="N583"/>
  <c r="D607"/>
  <c r="E314"/>
  <c r="J583"/>
  <c r="O606"/>
  <c r="N312"/>
  <c r="L400"/>
  <c r="O581"/>
  <c r="N994"/>
  <c r="E841"/>
  <c r="E680"/>
  <c r="O20"/>
  <c r="N120"/>
  <c r="H157"/>
  <c r="P157" s="1"/>
  <c r="D266"/>
  <c r="D24"/>
  <c r="C124"/>
  <c r="B124" s="1"/>
  <c r="L160"/>
  <c r="L269"/>
  <c r="O23"/>
  <c r="N123"/>
  <c r="H160"/>
  <c r="P160" s="1"/>
  <c r="H269"/>
  <c r="P269" s="1"/>
  <c r="E122"/>
  <c r="C159"/>
  <c r="B159" s="1"/>
  <c r="M267"/>
  <c r="C606"/>
  <c r="B606" s="1"/>
  <c r="C313"/>
  <c r="B313" s="1"/>
  <c r="E401"/>
  <c r="E582"/>
  <c r="M605"/>
  <c r="N580"/>
  <c r="D604"/>
  <c r="M829"/>
  <c r="D517"/>
  <c r="L867"/>
  <c r="J643"/>
  <c r="D682"/>
  <c r="J716"/>
  <c r="L847"/>
  <c r="M996"/>
  <c r="D771"/>
  <c r="O809"/>
  <c r="E979"/>
  <c r="D954"/>
  <c r="E620"/>
  <c r="C496"/>
  <c r="B496" s="1"/>
  <c r="C456"/>
  <c r="B456" s="1"/>
  <c r="O362"/>
  <c r="J949"/>
  <c r="E784"/>
  <c r="O822"/>
  <c r="O833"/>
  <c r="M670"/>
  <c r="L975"/>
  <c r="D951"/>
  <c r="M725"/>
  <c r="H798"/>
  <c r="P798" s="1"/>
  <c r="H933"/>
  <c r="P933" s="1"/>
  <c r="C908"/>
  <c r="B908" s="1"/>
  <c r="L665"/>
  <c r="J541"/>
  <c r="J361"/>
  <c r="H408"/>
  <c r="P408" s="1"/>
  <c r="N664"/>
  <c r="M737"/>
  <c r="L872"/>
  <c r="C833"/>
  <c r="B833" s="1"/>
  <c r="H793"/>
  <c r="P793" s="1"/>
  <c r="H832"/>
  <c r="P832" s="1"/>
  <c r="J857"/>
  <c r="O1001"/>
  <c r="D977"/>
  <c r="O644"/>
  <c r="M983"/>
  <c r="E959"/>
  <c r="C785"/>
  <c r="B785" s="1"/>
  <c r="M486"/>
  <c r="E397"/>
  <c r="H786"/>
  <c r="P786" s="1"/>
  <c r="C503"/>
  <c r="B503" s="1"/>
  <c r="E674"/>
  <c r="M712"/>
  <c r="D747"/>
  <c r="D882"/>
  <c r="N856"/>
  <c r="C802"/>
  <c r="B802" s="1"/>
  <c r="N840"/>
  <c r="H865"/>
  <c r="P865" s="1"/>
  <c r="D1010"/>
  <c r="L336"/>
  <c r="J760"/>
  <c r="L108"/>
  <c r="J148"/>
  <c r="D228"/>
  <c r="E112"/>
  <c r="N151"/>
  <c r="J319"/>
  <c r="M231"/>
  <c r="L111"/>
  <c r="J151"/>
  <c r="O149"/>
  <c r="N229"/>
  <c r="L412"/>
  <c r="C526"/>
  <c r="B526" s="1"/>
  <c r="N800"/>
  <c r="H412"/>
  <c r="P412" s="1"/>
  <c r="E502"/>
  <c r="M525"/>
  <c r="J800"/>
  <c r="C411"/>
  <c r="B411" s="1"/>
  <c r="N500"/>
  <c r="D524"/>
  <c r="L930"/>
  <c r="L795"/>
  <c r="M722"/>
  <c r="E147"/>
  <c r="L314"/>
  <c r="C227"/>
  <c r="B227" s="1"/>
  <c r="O110"/>
  <c r="E318"/>
  <c r="H230"/>
  <c r="P230" s="1"/>
  <c r="E150"/>
  <c r="O317"/>
  <c r="D230"/>
  <c r="E109"/>
  <c r="N148"/>
  <c r="J316"/>
  <c r="H228"/>
  <c r="P228" s="1"/>
  <c r="L524"/>
  <c r="H799"/>
  <c r="P799" s="1"/>
  <c r="C501"/>
  <c r="B501" s="1"/>
  <c r="H524"/>
  <c r="P524" s="1"/>
  <c r="D799"/>
  <c r="L409"/>
  <c r="H499"/>
  <c r="P499" s="1"/>
  <c r="M522"/>
  <c r="H906"/>
  <c r="P906" s="1"/>
  <c r="C932"/>
  <c r="B932" s="1"/>
  <c r="C797"/>
  <c r="B797" s="1"/>
  <c r="L762"/>
  <c r="D724"/>
  <c r="J106"/>
  <c r="N145"/>
  <c r="J313"/>
  <c r="L225"/>
  <c r="M109"/>
  <c r="C317"/>
  <c r="B317" s="1"/>
  <c r="C149"/>
  <c r="B149" s="1"/>
  <c r="N316"/>
  <c r="L228"/>
  <c r="O107"/>
  <c r="E315"/>
  <c r="J410"/>
  <c r="J523"/>
  <c r="L499"/>
  <c r="C798"/>
  <c r="B798" s="1"/>
  <c r="M907"/>
  <c r="D933"/>
  <c r="D798"/>
  <c r="C764"/>
  <c r="B764" s="1"/>
  <c r="D105"/>
  <c r="E312"/>
  <c r="J224"/>
  <c r="H108"/>
  <c r="P108" s="1"/>
  <c r="M315"/>
  <c r="O227"/>
  <c r="D108"/>
  <c r="M147"/>
  <c r="N106"/>
  <c r="D146"/>
  <c r="N313"/>
  <c r="D409"/>
  <c r="O498"/>
  <c r="E522"/>
  <c r="O408"/>
  <c r="O521"/>
  <c r="M796"/>
  <c r="J407"/>
  <c r="E497"/>
  <c r="J520"/>
  <c r="O745"/>
  <c r="L784"/>
  <c r="M818"/>
  <c r="H928"/>
  <c r="P928" s="1"/>
  <c r="L632"/>
  <c r="H938"/>
  <c r="P938" s="1"/>
  <c r="H687"/>
  <c r="P687" s="1"/>
  <c r="H895"/>
  <c r="P895" s="1"/>
  <c r="C870"/>
  <c r="B870" s="1"/>
  <c r="C704"/>
  <c r="B704" s="1"/>
  <c r="N399"/>
  <c r="N446"/>
  <c r="H705"/>
  <c r="P705" s="1"/>
  <c r="L808"/>
  <c r="O674"/>
  <c r="N979"/>
  <c r="M730"/>
  <c r="M769"/>
  <c r="N803"/>
  <c r="H616"/>
  <c r="P616" s="1"/>
  <c r="M896"/>
  <c r="D608"/>
  <c r="E573"/>
  <c r="H368"/>
  <c r="P368" s="1"/>
  <c r="O610"/>
  <c r="M797"/>
  <c r="M1005"/>
  <c r="D650"/>
  <c r="J684"/>
  <c r="M964"/>
  <c r="O777"/>
  <c r="C947"/>
  <c r="B947" s="1"/>
  <c r="E652"/>
  <c r="C528"/>
  <c r="B528" s="1"/>
  <c r="N346"/>
  <c r="O394"/>
  <c r="O716"/>
  <c r="E751"/>
  <c r="E886"/>
  <c r="E807"/>
  <c r="L845"/>
  <c r="C871"/>
  <c r="B871" s="1"/>
  <c r="L824"/>
  <c r="N990"/>
  <c r="H658"/>
  <c r="P658" s="1"/>
  <c r="N692"/>
  <c r="C973"/>
  <c r="B973" s="1"/>
  <c r="N496"/>
  <c r="J467"/>
  <c r="H383"/>
  <c r="P383" s="1"/>
  <c r="O772"/>
  <c r="O941"/>
  <c r="O73"/>
  <c r="N105"/>
  <c r="C321"/>
  <c r="B321" s="1"/>
  <c r="D77"/>
  <c r="J143"/>
  <c r="O76"/>
  <c r="C109"/>
  <c r="B109" s="1"/>
  <c r="C324"/>
  <c r="B324" s="1"/>
  <c r="J75"/>
  <c r="H454"/>
  <c r="P454" s="1"/>
  <c r="H494"/>
  <c r="P494" s="1"/>
  <c r="N618"/>
  <c r="E361"/>
  <c r="D454"/>
  <c r="D494"/>
  <c r="J618"/>
  <c r="O616"/>
  <c r="E943"/>
  <c r="L967"/>
  <c r="M662"/>
  <c r="N72"/>
  <c r="J138"/>
  <c r="M319"/>
  <c r="C76"/>
  <c r="B76" s="1"/>
  <c r="E142"/>
  <c r="N75"/>
  <c r="M107"/>
  <c r="O141"/>
  <c r="M322"/>
  <c r="E74"/>
  <c r="D106"/>
  <c r="J140"/>
  <c r="D360"/>
  <c r="H617"/>
  <c r="P617" s="1"/>
  <c r="O359"/>
  <c r="M452"/>
  <c r="M492"/>
  <c r="D617"/>
  <c r="J358"/>
  <c r="M615"/>
  <c r="J944"/>
  <c r="C969"/>
  <c r="B969" s="1"/>
  <c r="D664"/>
  <c r="L629"/>
  <c r="D103"/>
  <c r="H318"/>
  <c r="P318" s="1"/>
  <c r="M74"/>
  <c r="L106"/>
  <c r="C141"/>
  <c r="B141" s="1"/>
  <c r="O321"/>
  <c r="H106"/>
  <c r="P106" s="1"/>
  <c r="N140"/>
  <c r="C73"/>
  <c r="B73" s="1"/>
  <c r="M104"/>
  <c r="E139"/>
  <c r="C359"/>
  <c r="B359" s="1"/>
  <c r="O451"/>
  <c r="O491"/>
  <c r="N358"/>
  <c r="C616"/>
  <c r="B616" s="1"/>
  <c r="D357"/>
  <c r="O866"/>
  <c r="J892"/>
  <c r="M512"/>
  <c r="L828"/>
  <c r="E111"/>
  <c r="E254"/>
  <c r="M88"/>
  <c r="L215"/>
  <c r="E114"/>
  <c r="H215"/>
  <c r="P215" s="1"/>
  <c r="E257"/>
  <c r="O86"/>
  <c r="N112"/>
  <c r="C214"/>
  <c r="B214" s="1"/>
  <c r="N255"/>
  <c r="H569"/>
  <c r="P569" s="1"/>
  <c r="N693"/>
  <c r="E389"/>
  <c r="D569"/>
  <c r="J693"/>
  <c r="M434"/>
  <c r="M567"/>
  <c r="H715"/>
  <c r="P715" s="1"/>
  <c r="L995"/>
  <c r="H771"/>
  <c r="P771" s="1"/>
  <c r="D810"/>
  <c r="J844"/>
  <c r="H954"/>
  <c r="P954" s="1"/>
  <c r="N622"/>
  <c r="J606"/>
  <c r="D720"/>
  <c r="E473"/>
  <c r="J970"/>
  <c r="O390"/>
  <c r="N673"/>
  <c r="H896"/>
  <c r="P896" s="1"/>
  <c r="E837"/>
  <c r="H655"/>
  <c r="P655" s="1"/>
  <c r="E942"/>
  <c r="M916"/>
  <c r="D657"/>
  <c r="M532"/>
  <c r="O352"/>
  <c r="O711"/>
  <c r="L855"/>
  <c r="C841"/>
  <c r="B841" s="1"/>
  <c r="L865"/>
  <c r="H1010"/>
  <c r="P1010" s="1"/>
  <c r="M985"/>
  <c r="H653"/>
  <c r="P653" s="1"/>
  <c r="N687"/>
  <c r="H992"/>
  <c r="P992" s="1"/>
  <c r="C968"/>
  <c r="B968" s="1"/>
  <c r="H776"/>
  <c r="P776" s="1"/>
  <c r="M501"/>
  <c r="H476"/>
  <c r="P476" s="1"/>
  <c r="N388"/>
  <c r="J971"/>
  <c r="E632"/>
  <c r="M68"/>
  <c r="L100"/>
  <c r="N206"/>
  <c r="L315"/>
  <c r="J72"/>
  <c r="E104"/>
  <c r="H137"/>
  <c r="P137" s="1"/>
  <c r="L103"/>
  <c r="N209"/>
  <c r="E319"/>
  <c r="H70"/>
  <c r="P70" s="1"/>
  <c r="D208"/>
  <c r="J317"/>
  <c r="H449"/>
  <c r="P449" s="1"/>
  <c r="H489"/>
  <c r="P489" s="1"/>
  <c r="D613"/>
  <c r="D449"/>
  <c r="D489"/>
  <c r="M354"/>
  <c r="M447"/>
  <c r="M487"/>
  <c r="L667"/>
  <c r="J633"/>
  <c r="H67"/>
  <c r="P67" s="1"/>
  <c r="H205"/>
  <c r="P205" s="1"/>
  <c r="E71"/>
  <c r="O102"/>
  <c r="L208"/>
  <c r="D318"/>
  <c r="L70"/>
  <c r="H208"/>
  <c r="P208" s="1"/>
  <c r="N317"/>
  <c r="E101"/>
  <c r="C207"/>
  <c r="B207" s="1"/>
  <c r="E316"/>
  <c r="J355"/>
  <c r="H610"/>
  <c r="P610" s="1"/>
  <c r="C448"/>
  <c r="B448" s="1"/>
  <c r="C488"/>
  <c r="B488" s="1"/>
  <c r="N609"/>
  <c r="H446"/>
  <c r="P446" s="1"/>
  <c r="H486"/>
  <c r="P486" s="1"/>
  <c r="C607"/>
  <c r="B607" s="1"/>
  <c r="M973"/>
  <c r="C669"/>
  <c r="B669" s="1"/>
  <c r="L634"/>
  <c r="J98"/>
  <c r="N69"/>
  <c r="M101"/>
  <c r="M316"/>
  <c r="J69"/>
  <c r="L67"/>
  <c r="O99"/>
  <c r="L205"/>
  <c r="O314"/>
  <c r="E354"/>
  <c r="E447"/>
  <c r="E487"/>
  <c r="E608"/>
  <c r="O353"/>
  <c r="L446"/>
  <c r="L486"/>
  <c r="J352"/>
  <c r="C604"/>
  <c r="B604" s="1"/>
  <c r="D975"/>
  <c r="E670"/>
  <c r="C636"/>
  <c r="B636" s="1"/>
  <c r="D97"/>
  <c r="L202"/>
  <c r="D312"/>
  <c r="H100"/>
  <c r="P100" s="1"/>
  <c r="J206"/>
  <c r="H315"/>
  <c r="P315" s="1"/>
  <c r="E68"/>
  <c r="D100"/>
  <c r="D315"/>
  <c r="N98"/>
  <c r="J204"/>
  <c r="M313"/>
  <c r="C353"/>
  <c r="B353" s="1"/>
  <c r="N445"/>
  <c r="N485"/>
  <c r="H605"/>
  <c r="P605" s="1"/>
  <c r="N352"/>
  <c r="J445"/>
  <c r="J485"/>
  <c r="O604"/>
  <c r="E351"/>
  <c r="O443"/>
  <c r="L483"/>
  <c r="J598"/>
  <c r="D557"/>
  <c r="N631"/>
  <c r="E912"/>
  <c r="L687"/>
  <c r="J726"/>
  <c r="M760"/>
  <c r="L895"/>
  <c r="E879"/>
  <c r="D853"/>
  <c r="C461"/>
  <c r="B461" s="1"/>
  <c r="L592"/>
  <c r="N411"/>
  <c r="D323"/>
  <c r="E848"/>
  <c r="C591"/>
  <c r="B591" s="1"/>
  <c r="M911"/>
  <c r="D886"/>
  <c r="C662"/>
  <c r="B662" s="1"/>
  <c r="M734"/>
  <c r="L869"/>
  <c r="E822"/>
  <c r="L997"/>
  <c r="D573"/>
  <c r="J437"/>
  <c r="D349"/>
  <c r="N728"/>
  <c r="J767"/>
  <c r="H801"/>
  <c r="P801" s="1"/>
  <c r="C492"/>
  <c r="B492" s="1"/>
  <c r="J615"/>
  <c r="J921"/>
  <c r="O895"/>
  <c r="O708"/>
  <c r="D721"/>
  <c r="M596"/>
  <c r="O416"/>
  <c r="O463"/>
  <c r="N722"/>
  <c r="O647"/>
  <c r="D987"/>
  <c r="J962"/>
  <c r="E738"/>
  <c r="C777"/>
  <c r="B777" s="1"/>
  <c r="D811"/>
  <c r="N920"/>
  <c r="D525"/>
  <c r="N623"/>
  <c r="H929"/>
  <c r="P929" s="1"/>
  <c r="C904"/>
  <c r="B904" s="1"/>
  <c r="L581"/>
  <c r="M565"/>
  <c r="E542"/>
  <c r="E696"/>
  <c r="N104"/>
  <c r="H141"/>
  <c r="P141" s="1"/>
  <c r="J249"/>
  <c r="L294"/>
  <c r="C108"/>
  <c r="B108" s="1"/>
  <c r="L144"/>
  <c r="D253"/>
  <c r="J298"/>
  <c r="N107"/>
  <c r="H144"/>
  <c r="P144" s="1"/>
  <c r="N252"/>
  <c r="E106"/>
  <c r="C143"/>
  <c r="B143" s="1"/>
  <c r="E251"/>
  <c r="J296"/>
  <c r="C590"/>
  <c r="B590" s="1"/>
  <c r="D628"/>
  <c r="E385"/>
  <c r="E566"/>
  <c r="M589"/>
  <c r="N627"/>
  <c r="N564"/>
  <c r="D588"/>
  <c r="M1011"/>
  <c r="L866"/>
  <c r="L731"/>
  <c r="J697"/>
  <c r="M658"/>
  <c r="D248"/>
  <c r="J293"/>
  <c r="M106"/>
  <c r="M251"/>
  <c r="D297"/>
  <c r="N296"/>
  <c r="C105"/>
  <c r="B105" s="1"/>
  <c r="L141"/>
  <c r="N249"/>
  <c r="E295"/>
  <c r="D384"/>
  <c r="L588"/>
  <c r="M626"/>
  <c r="O383"/>
  <c r="C565"/>
  <c r="B565" s="1"/>
  <c r="H588"/>
  <c r="P588" s="1"/>
  <c r="J382"/>
  <c r="H563"/>
  <c r="P563" s="1"/>
  <c r="M586"/>
  <c r="C868"/>
  <c r="B868" s="1"/>
  <c r="C733"/>
  <c r="B733" s="1"/>
  <c r="L698"/>
  <c r="D660"/>
  <c r="D102"/>
  <c r="C247"/>
  <c r="B247" s="1"/>
  <c r="D292"/>
  <c r="J142"/>
  <c r="H250"/>
  <c r="P250" s="1"/>
  <c r="M295"/>
  <c r="D250"/>
  <c r="M103"/>
  <c r="H248"/>
  <c r="P248" s="1"/>
  <c r="N293"/>
  <c r="C383"/>
  <c r="B383" s="1"/>
  <c r="J587"/>
  <c r="N382"/>
  <c r="L563"/>
  <c r="D381"/>
  <c r="C820"/>
  <c r="B820" s="1"/>
  <c r="D869"/>
  <c r="E734"/>
  <c r="C700"/>
  <c r="B700" s="1"/>
  <c r="M100"/>
  <c r="D207"/>
  <c r="L245"/>
  <c r="C291"/>
  <c r="B291" s="1"/>
  <c r="J104"/>
  <c r="D141"/>
  <c r="H294"/>
  <c r="P294" s="1"/>
  <c r="O140"/>
  <c r="L248"/>
  <c r="D294"/>
  <c r="H102"/>
  <c r="P102" s="1"/>
  <c r="J139"/>
  <c r="H292"/>
  <c r="P292" s="1"/>
  <c r="L381"/>
  <c r="O562"/>
  <c r="E586"/>
  <c r="J624"/>
  <c r="H381"/>
  <c r="P381" s="1"/>
  <c r="O585"/>
  <c r="C380"/>
  <c r="B380" s="1"/>
  <c r="E561"/>
  <c r="J584"/>
  <c r="L809"/>
  <c r="L848"/>
  <c r="N873"/>
  <c r="J662"/>
  <c r="L696"/>
  <c r="H1001"/>
  <c r="P1001" s="1"/>
  <c r="O976"/>
  <c r="N959"/>
  <c r="D934"/>
  <c r="C640"/>
  <c r="B640" s="1"/>
  <c r="L382"/>
  <c r="M870"/>
  <c r="N443"/>
  <c r="H764"/>
  <c r="P764" s="1"/>
  <c r="J972"/>
  <c r="E947"/>
  <c r="M616"/>
  <c r="D651"/>
  <c r="H931"/>
  <c r="P931" s="1"/>
  <c r="O705"/>
  <c r="O778"/>
  <c r="O913"/>
  <c r="J888"/>
  <c r="J685"/>
  <c r="D561"/>
  <c r="E428"/>
  <c r="E645"/>
  <c r="M683"/>
  <c r="O717"/>
  <c r="D852"/>
  <c r="E998"/>
  <c r="O773"/>
  <c r="L846"/>
  <c r="D957"/>
  <c r="H659"/>
  <c r="P659" s="1"/>
  <c r="O939"/>
  <c r="O529"/>
  <c r="M416"/>
  <c r="E806"/>
  <c r="C879"/>
  <c r="B879" s="1"/>
  <c r="D693"/>
  <c r="J727"/>
  <c r="J782"/>
  <c r="H990"/>
  <c r="P990" s="1"/>
  <c r="J965"/>
  <c r="N601"/>
  <c r="M484"/>
  <c r="M444"/>
  <c r="M923"/>
  <c r="D814"/>
  <c r="C780"/>
  <c r="B780" s="1"/>
  <c r="H198"/>
  <c r="P198" s="1"/>
  <c r="M296"/>
  <c r="H92"/>
  <c r="P92" s="1"/>
  <c r="C300"/>
  <c r="B300" s="1"/>
  <c r="D92"/>
  <c r="L201"/>
  <c r="N299"/>
  <c r="C211"/>
  <c r="B211" s="1"/>
  <c r="N90"/>
  <c r="E298"/>
  <c r="C209"/>
  <c r="B209" s="1"/>
  <c r="D393"/>
  <c r="E506"/>
  <c r="O392"/>
  <c r="O481"/>
  <c r="O505"/>
  <c r="M780"/>
  <c r="J391"/>
  <c r="D480"/>
  <c r="J504"/>
  <c r="O924"/>
  <c r="H950"/>
  <c r="P950" s="1"/>
  <c r="D781"/>
  <c r="E87"/>
  <c r="H295"/>
  <c r="P295" s="1"/>
  <c r="D338"/>
  <c r="N200"/>
  <c r="M298"/>
  <c r="C91"/>
  <c r="B91" s="1"/>
  <c r="J200"/>
  <c r="L198"/>
  <c r="C297"/>
  <c r="B297" s="1"/>
  <c r="M339"/>
  <c r="C392"/>
  <c r="B392" s="1"/>
  <c r="N480"/>
  <c r="C505"/>
  <c r="B505" s="1"/>
  <c r="O779"/>
  <c r="N391"/>
  <c r="N504"/>
  <c r="E390"/>
  <c r="D503"/>
  <c r="E926"/>
  <c r="M951"/>
  <c r="L743"/>
  <c r="L85"/>
  <c r="O195"/>
  <c r="M336"/>
  <c r="J340"/>
  <c r="L89"/>
  <c r="E199"/>
  <c r="J87"/>
  <c r="J197"/>
  <c r="L295"/>
  <c r="H338"/>
  <c r="P338" s="1"/>
  <c r="M390"/>
  <c r="L503"/>
  <c r="N778"/>
  <c r="H503"/>
  <c r="P503" s="1"/>
  <c r="J778"/>
  <c r="C389"/>
  <c r="B389" s="1"/>
  <c r="N476"/>
  <c r="C502"/>
  <c r="B502" s="1"/>
  <c r="J927"/>
  <c r="D953"/>
  <c r="L817"/>
  <c r="N783"/>
  <c r="C745"/>
  <c r="B745" s="1"/>
  <c r="N194"/>
  <c r="E293"/>
  <c r="H335"/>
  <c r="P335" s="1"/>
  <c r="D198"/>
  <c r="E339"/>
  <c r="O87"/>
  <c r="N197"/>
  <c r="E296"/>
  <c r="L338"/>
  <c r="D86"/>
  <c r="D196"/>
  <c r="D477"/>
  <c r="E777"/>
  <c r="M387"/>
  <c r="L500"/>
  <c r="O764"/>
  <c r="E799"/>
  <c r="L611"/>
  <c r="C919"/>
  <c r="B919" s="1"/>
  <c r="N667"/>
  <c r="H706"/>
  <c r="P706" s="1"/>
  <c r="N740"/>
  <c r="O875"/>
  <c r="O843"/>
  <c r="H466"/>
  <c r="P466" s="1"/>
  <c r="M629"/>
  <c r="J318"/>
  <c r="O620"/>
  <c r="D960"/>
  <c r="J935"/>
  <c r="D711"/>
  <c r="L749"/>
  <c r="C784"/>
  <c r="B784" s="1"/>
  <c r="H893"/>
  <c r="P893" s="1"/>
  <c r="L838"/>
  <c r="J553"/>
  <c r="N902"/>
  <c r="E877"/>
  <c r="O630"/>
  <c r="N592"/>
  <c r="E388"/>
  <c r="J632"/>
  <c r="L777"/>
  <c r="L816"/>
  <c r="M850"/>
  <c r="E986"/>
  <c r="J630"/>
  <c r="L664"/>
  <c r="D945"/>
  <c r="H719"/>
  <c r="P719" s="1"/>
  <c r="H927"/>
  <c r="P927" s="1"/>
  <c r="C902"/>
  <c r="B902" s="1"/>
  <c r="C672"/>
  <c r="B672" s="1"/>
  <c r="N367"/>
  <c r="L414"/>
  <c r="H731"/>
  <c r="P731" s="1"/>
  <c r="H866"/>
  <c r="P866" s="1"/>
  <c r="H787"/>
  <c r="P787" s="1"/>
  <c r="D826"/>
  <c r="O846"/>
  <c r="C971"/>
  <c r="B971" s="1"/>
  <c r="N638"/>
  <c r="E673"/>
  <c r="O977"/>
  <c r="H516"/>
  <c r="P516" s="1"/>
  <c r="C493"/>
  <c r="B493" s="1"/>
  <c r="L792"/>
  <c r="H961"/>
  <c r="P961" s="1"/>
  <c r="C647"/>
  <c r="B647" s="1"/>
  <c r="O53"/>
  <c r="D85"/>
  <c r="N300"/>
  <c r="H57"/>
  <c r="P57" s="1"/>
  <c r="L194"/>
  <c r="D304"/>
  <c r="D57"/>
  <c r="D89"/>
  <c r="H194"/>
  <c r="P194" s="1"/>
  <c r="O303"/>
  <c r="L192"/>
  <c r="J302"/>
  <c r="C469"/>
  <c r="B469" s="1"/>
  <c r="D562"/>
  <c r="E346"/>
  <c r="J468"/>
  <c r="O559"/>
  <c r="N344"/>
  <c r="L432"/>
  <c r="E465"/>
  <c r="H554"/>
  <c r="P554" s="1"/>
  <c r="N962"/>
  <c r="H987"/>
  <c r="P987" s="1"/>
  <c r="E648"/>
  <c r="M52"/>
  <c r="M83"/>
  <c r="C88"/>
  <c r="B88" s="1"/>
  <c r="J193"/>
  <c r="C303"/>
  <c r="B303" s="1"/>
  <c r="M55"/>
  <c r="M87"/>
  <c r="N302"/>
  <c r="D54"/>
  <c r="J85"/>
  <c r="D301"/>
  <c r="C345"/>
  <c r="B345" s="1"/>
  <c r="E433"/>
  <c r="M465"/>
  <c r="O548"/>
  <c r="E964"/>
  <c r="M988"/>
  <c r="L683"/>
  <c r="J649"/>
  <c r="H51"/>
  <c r="P51" s="1"/>
  <c r="M77"/>
  <c r="N188"/>
  <c r="D298"/>
  <c r="L54"/>
  <c r="D192"/>
  <c r="L301"/>
  <c r="H54"/>
  <c r="P54" s="1"/>
  <c r="H301"/>
  <c r="P301" s="1"/>
  <c r="C53"/>
  <c r="B53" s="1"/>
  <c r="M299"/>
  <c r="D432"/>
  <c r="E552"/>
  <c r="J463"/>
  <c r="L650"/>
  <c r="L296"/>
  <c r="J300"/>
  <c r="L342"/>
  <c r="N430"/>
  <c r="D429"/>
  <c r="J497"/>
  <c r="C881"/>
  <c r="B881" s="1"/>
  <c r="J476"/>
  <c r="O372"/>
  <c r="N974"/>
  <c r="L685"/>
  <c r="D1000"/>
  <c r="M847"/>
  <c r="M744"/>
  <c r="D914"/>
  <c r="C834"/>
  <c r="B834" s="1"/>
  <c r="H897"/>
  <c r="P897" s="1"/>
  <c r="N635"/>
  <c r="E574"/>
  <c r="O405"/>
  <c r="H688"/>
  <c r="P688" s="1"/>
  <c r="J744"/>
  <c r="D817"/>
  <c r="J952"/>
  <c r="M926"/>
  <c r="H549"/>
  <c r="P549" s="1"/>
  <c r="O629"/>
  <c r="L935"/>
  <c r="J910"/>
  <c r="H557"/>
  <c r="P557" s="1"/>
  <c r="H559"/>
  <c r="P559" s="1"/>
  <c r="D536"/>
  <c r="O354"/>
  <c r="C564"/>
  <c r="B564" s="1"/>
  <c r="O874"/>
  <c r="N839"/>
  <c r="M994"/>
  <c r="C698"/>
  <c r="B698" s="1"/>
  <c r="M1002"/>
  <c r="M752"/>
  <c r="H791"/>
  <c r="P791" s="1"/>
  <c r="N825"/>
  <c r="O960"/>
  <c r="L638"/>
  <c r="J514"/>
  <c r="J474"/>
  <c r="J381"/>
  <c r="N953"/>
  <c r="O978"/>
  <c r="L843"/>
  <c r="O770"/>
  <c r="M73"/>
  <c r="O167"/>
  <c r="O309"/>
  <c r="D171"/>
  <c r="H271"/>
  <c r="P271" s="1"/>
  <c r="D313"/>
  <c r="M76"/>
  <c r="O170"/>
  <c r="D271"/>
  <c r="O312"/>
  <c r="D75"/>
  <c r="M269"/>
  <c r="J311"/>
  <c r="D447"/>
  <c r="N472"/>
  <c r="H751"/>
  <c r="P751" s="1"/>
  <c r="O446"/>
  <c r="D751"/>
  <c r="L361"/>
  <c r="E955"/>
  <c r="C845"/>
  <c r="B845" s="1"/>
  <c r="L810"/>
  <c r="H72"/>
  <c r="P72" s="1"/>
  <c r="N166"/>
  <c r="M308"/>
  <c r="L75"/>
  <c r="C170"/>
  <c r="B170" s="1"/>
  <c r="C312"/>
  <c r="B312" s="1"/>
  <c r="H75"/>
  <c r="P75" s="1"/>
  <c r="M169"/>
  <c r="C270"/>
  <c r="B270" s="1"/>
  <c r="N311"/>
  <c r="C74"/>
  <c r="B74" s="1"/>
  <c r="D168"/>
  <c r="E310"/>
  <c r="J362"/>
  <c r="C446"/>
  <c r="B446" s="1"/>
  <c r="M445"/>
  <c r="C470"/>
  <c r="B470" s="1"/>
  <c r="C750"/>
  <c r="B750" s="1"/>
  <c r="D444"/>
  <c r="M466"/>
  <c r="J956"/>
  <c r="H981"/>
  <c r="P981" s="1"/>
  <c r="D846"/>
  <c r="C812"/>
  <c r="B812" s="1"/>
  <c r="H165"/>
  <c r="P165" s="1"/>
  <c r="O265"/>
  <c r="H307"/>
  <c r="P307" s="1"/>
  <c r="L168"/>
  <c r="E269"/>
  <c r="M310"/>
  <c r="H168"/>
  <c r="P168" s="1"/>
  <c r="O268"/>
  <c r="L72"/>
  <c r="C167"/>
  <c r="B167" s="1"/>
  <c r="J267"/>
  <c r="C309"/>
  <c r="B309" s="1"/>
  <c r="D361"/>
  <c r="L444"/>
  <c r="N467"/>
  <c r="O360"/>
  <c r="H444"/>
  <c r="P444" s="1"/>
  <c r="M748"/>
  <c r="J359"/>
  <c r="M442"/>
  <c r="J464"/>
  <c r="L957"/>
  <c r="N982"/>
  <c r="D813"/>
  <c r="H774"/>
  <c r="P774" s="1"/>
  <c r="M264"/>
  <c r="C268"/>
  <c r="B268" s="1"/>
  <c r="E73"/>
  <c r="N267"/>
  <c r="L165"/>
  <c r="E266"/>
  <c r="L307"/>
  <c r="C360"/>
  <c r="B360" s="1"/>
  <c r="J443"/>
  <c r="O747"/>
  <c r="N359"/>
  <c r="C465"/>
  <c r="B465" s="1"/>
  <c r="E358"/>
  <c r="M461"/>
  <c r="N696"/>
  <c r="H769"/>
  <c r="P769" s="1"/>
  <c r="L904"/>
  <c r="H825"/>
  <c r="P825" s="1"/>
  <c r="J889"/>
  <c r="O863"/>
  <c r="E1009"/>
  <c r="O676"/>
  <c r="C827"/>
  <c r="B827" s="1"/>
  <c r="E991"/>
  <c r="C753"/>
  <c r="B753" s="1"/>
  <c r="N475"/>
  <c r="N448"/>
  <c r="E365"/>
  <c r="H754"/>
  <c r="P754" s="1"/>
  <c r="O527"/>
  <c r="O670"/>
  <c r="H709"/>
  <c r="P709" s="1"/>
  <c r="N743"/>
  <c r="O878"/>
  <c r="C853"/>
  <c r="B853" s="1"/>
  <c r="O799"/>
  <c r="E1008"/>
  <c r="J983"/>
  <c r="E651"/>
  <c r="E990"/>
  <c r="C779"/>
  <c r="B779" s="1"/>
  <c r="L479"/>
  <c r="H624"/>
  <c r="P624" s="1"/>
  <c r="E930"/>
  <c r="J680"/>
  <c r="C719"/>
  <c r="B719" s="1"/>
  <c r="D753"/>
  <c r="H888"/>
  <c r="P888" s="1"/>
  <c r="M862"/>
  <c r="C808"/>
  <c r="B808" s="1"/>
  <c r="M846"/>
  <c r="O871"/>
  <c r="O827"/>
  <c r="L991"/>
  <c r="E499"/>
  <c r="D600"/>
  <c r="O418"/>
  <c r="M330"/>
  <c r="D820"/>
  <c r="M929"/>
  <c r="O564"/>
  <c r="C634"/>
  <c r="B634" s="1"/>
  <c r="M939"/>
  <c r="N688"/>
  <c r="N761"/>
  <c r="N896"/>
  <c r="D871"/>
  <c r="L702"/>
  <c r="J578"/>
  <c r="H445"/>
  <c r="P445" s="1"/>
  <c r="O872"/>
  <c r="D538"/>
  <c r="O834"/>
  <c r="J79"/>
  <c r="L104"/>
  <c r="N207"/>
  <c r="N82"/>
  <c r="E108"/>
  <c r="O209"/>
  <c r="H251"/>
  <c r="P251" s="1"/>
  <c r="J82"/>
  <c r="L107"/>
  <c r="H209"/>
  <c r="P209" s="1"/>
  <c r="D251"/>
  <c r="O80"/>
  <c r="E209"/>
  <c r="M249"/>
  <c r="H430"/>
  <c r="P430" s="1"/>
  <c r="J383"/>
  <c r="M687"/>
  <c r="D430"/>
  <c r="C563"/>
  <c r="B563" s="1"/>
  <c r="H561"/>
  <c r="P561" s="1"/>
  <c r="N685"/>
  <c r="E874"/>
  <c r="N899"/>
  <c r="J542"/>
  <c r="E78"/>
  <c r="H81"/>
  <c r="P81" s="1"/>
  <c r="O106"/>
  <c r="L207"/>
  <c r="D81"/>
  <c r="C250"/>
  <c r="B250" s="1"/>
  <c r="N79"/>
  <c r="E105"/>
  <c r="C208"/>
  <c r="B208" s="1"/>
  <c r="E382"/>
  <c r="H686"/>
  <c r="P686" s="1"/>
  <c r="M428"/>
  <c r="O381"/>
  <c r="L561"/>
  <c r="D686"/>
  <c r="D427"/>
  <c r="J380"/>
  <c r="J875"/>
  <c r="E901"/>
  <c r="C548"/>
  <c r="B548" s="1"/>
  <c r="C77"/>
  <c r="B77" s="1"/>
  <c r="J102"/>
  <c r="O245"/>
  <c r="M105"/>
  <c r="E249"/>
  <c r="C80"/>
  <c r="B80" s="1"/>
  <c r="O248"/>
  <c r="O103"/>
  <c r="M206"/>
  <c r="J247"/>
  <c r="L427"/>
  <c r="C381"/>
  <c r="B381" s="1"/>
  <c r="O560"/>
  <c r="H427"/>
  <c r="P427" s="1"/>
  <c r="N380"/>
  <c r="M684"/>
  <c r="C426"/>
  <c r="B426" s="1"/>
  <c r="E379"/>
  <c r="E559"/>
  <c r="L876"/>
  <c r="J902"/>
  <c r="H838"/>
  <c r="P838" s="1"/>
  <c r="M75"/>
  <c r="D101"/>
  <c r="E204"/>
  <c r="M244"/>
  <c r="H104"/>
  <c r="P104" s="1"/>
  <c r="J207"/>
  <c r="C248"/>
  <c r="B248" s="1"/>
  <c r="M78"/>
  <c r="D104"/>
  <c r="N247"/>
  <c r="N102"/>
  <c r="E246"/>
  <c r="M379"/>
  <c r="M559"/>
  <c r="O683"/>
  <c r="L424"/>
  <c r="N377"/>
  <c r="N557"/>
  <c r="M705"/>
  <c r="N985"/>
  <c r="H761"/>
  <c r="P761" s="1"/>
  <c r="H800"/>
  <c r="P800" s="1"/>
  <c r="N969"/>
  <c r="E611"/>
  <c r="O487"/>
  <c r="M518"/>
  <c r="E429"/>
  <c r="J494"/>
  <c r="L608"/>
  <c r="N625"/>
  <c r="E965"/>
  <c r="D716"/>
  <c r="C755"/>
  <c r="B755" s="1"/>
  <c r="E789"/>
  <c r="E924"/>
  <c r="N898"/>
  <c r="N843"/>
  <c r="H573"/>
  <c r="P573" s="1"/>
  <c r="H907"/>
  <c r="P907" s="1"/>
  <c r="C882"/>
  <c r="B882" s="1"/>
  <c r="O625"/>
  <c r="N587"/>
  <c r="J564"/>
  <c r="J627"/>
  <c r="C783"/>
  <c r="B783" s="1"/>
  <c r="N821"/>
  <c r="J829"/>
  <c r="D966"/>
  <c r="J974"/>
  <c r="C950"/>
  <c r="B950" s="1"/>
  <c r="H724"/>
  <c r="P724" s="1"/>
  <c r="E763"/>
  <c r="L906"/>
  <c r="C667"/>
  <c r="B667" s="1"/>
  <c r="L542"/>
  <c r="L362"/>
  <c r="M409"/>
  <c r="H663"/>
  <c r="P663" s="1"/>
  <c r="H736"/>
  <c r="P736" s="1"/>
  <c r="J871"/>
  <c r="E856"/>
  <c r="M1000"/>
  <c r="M975"/>
  <c r="M643"/>
  <c r="O677"/>
  <c r="C958"/>
  <c r="B958" s="1"/>
  <c r="D786"/>
  <c r="H511"/>
  <c r="P511" s="1"/>
  <c r="D488"/>
  <c r="M787"/>
  <c r="E981"/>
  <c r="J676"/>
  <c r="D642"/>
  <c r="E91"/>
  <c r="J196"/>
  <c r="N305"/>
  <c r="J62"/>
  <c r="O199"/>
  <c r="H309"/>
  <c r="P309" s="1"/>
  <c r="E94"/>
  <c r="D309"/>
  <c r="N92"/>
  <c r="M439"/>
  <c r="M477"/>
  <c r="O580"/>
  <c r="H343"/>
  <c r="P343" s="1"/>
  <c r="H477"/>
  <c r="P477" s="1"/>
  <c r="M579"/>
  <c r="L340"/>
  <c r="N437"/>
  <c r="D475"/>
  <c r="M957"/>
  <c r="L57"/>
  <c r="N89"/>
  <c r="E195"/>
  <c r="H304"/>
  <c r="P304" s="1"/>
  <c r="E61"/>
  <c r="N198"/>
  <c r="O60"/>
  <c r="C93"/>
  <c r="B93" s="1"/>
  <c r="J198"/>
  <c r="M307"/>
  <c r="J59"/>
  <c r="N196"/>
  <c r="D306"/>
  <c r="M341"/>
  <c r="H438"/>
  <c r="P438" s="1"/>
  <c r="E341"/>
  <c r="D438"/>
  <c r="J475"/>
  <c r="H472"/>
  <c r="P472" s="1"/>
  <c r="M568"/>
  <c r="O958"/>
  <c r="M678"/>
  <c r="J56"/>
  <c r="H88"/>
  <c r="P88" s="1"/>
  <c r="N193"/>
  <c r="C60"/>
  <c r="B60" s="1"/>
  <c r="H197"/>
  <c r="P197" s="1"/>
  <c r="L306"/>
  <c r="N59"/>
  <c r="M91"/>
  <c r="D197"/>
  <c r="H306"/>
  <c r="P306" s="1"/>
  <c r="E58"/>
  <c r="D90"/>
  <c r="L304"/>
  <c r="O348"/>
  <c r="C474"/>
  <c r="B474" s="1"/>
  <c r="C572"/>
  <c r="B572" s="1"/>
  <c r="M436"/>
  <c r="N569"/>
  <c r="D435"/>
  <c r="E470"/>
  <c r="N984"/>
  <c r="D680"/>
  <c r="L645"/>
  <c r="E55"/>
  <c r="L86"/>
  <c r="H192"/>
  <c r="P192" s="1"/>
  <c r="M58"/>
  <c r="L90"/>
  <c r="J305"/>
  <c r="H90"/>
  <c r="P90" s="1"/>
  <c r="M195"/>
  <c r="N56"/>
  <c r="N88"/>
  <c r="D194"/>
  <c r="N347"/>
  <c r="L435"/>
  <c r="J566"/>
  <c r="J347"/>
  <c r="H435"/>
  <c r="P435" s="1"/>
  <c r="M470"/>
  <c r="H565"/>
  <c r="P565" s="1"/>
  <c r="O345"/>
  <c r="C434"/>
  <c r="B434" s="1"/>
  <c r="H467"/>
  <c r="P467" s="1"/>
  <c r="N558"/>
  <c r="H517"/>
  <c r="P517" s="1"/>
  <c r="O621"/>
  <c r="M927"/>
  <c r="D902"/>
  <c r="C678"/>
  <c r="B678" s="1"/>
  <c r="L750"/>
  <c r="L885"/>
  <c r="E819"/>
  <c r="D989"/>
  <c r="D509"/>
  <c r="J421"/>
  <c r="D333"/>
  <c r="O903"/>
  <c r="L505"/>
  <c r="C799"/>
  <c r="B799" s="1"/>
  <c r="N837"/>
  <c r="H862"/>
  <c r="P862" s="1"/>
  <c r="D1007"/>
  <c r="H982"/>
  <c r="P982" s="1"/>
  <c r="O965"/>
  <c r="H740"/>
  <c r="P740" s="1"/>
  <c r="E779"/>
  <c r="D948"/>
  <c r="L922"/>
  <c r="C651"/>
  <c r="B651" s="1"/>
  <c r="L526"/>
  <c r="M393"/>
  <c r="H679"/>
  <c r="P679" s="1"/>
  <c r="J887"/>
  <c r="L861"/>
  <c r="E872"/>
  <c r="C830"/>
  <c r="B830" s="1"/>
  <c r="E992"/>
  <c r="M659"/>
  <c r="O693"/>
  <c r="D974"/>
  <c r="D770"/>
  <c r="H495"/>
  <c r="P495" s="1"/>
  <c r="N464"/>
  <c r="M771"/>
  <c r="J561"/>
  <c r="E633"/>
  <c r="L938"/>
  <c r="J913"/>
  <c r="C689"/>
  <c r="B689" s="1"/>
  <c r="C762"/>
  <c r="B762" s="1"/>
  <c r="C897"/>
  <c r="B897" s="1"/>
  <c r="H871"/>
  <c r="P871" s="1"/>
  <c r="M816"/>
  <c r="J854"/>
  <c r="D443"/>
  <c r="J591"/>
  <c r="C322"/>
  <c r="B322" s="1"/>
  <c r="L914"/>
  <c r="L779"/>
  <c r="J745"/>
  <c r="M706"/>
  <c r="E163"/>
  <c r="L330"/>
  <c r="O126"/>
  <c r="E334"/>
  <c r="E247"/>
  <c r="E166"/>
  <c r="O333"/>
  <c r="L246"/>
  <c r="E125"/>
  <c r="N164"/>
  <c r="J332"/>
  <c r="L540"/>
  <c r="C517"/>
  <c r="B517" s="1"/>
  <c r="H540"/>
  <c r="P540" s="1"/>
  <c r="E480"/>
  <c r="L425"/>
  <c r="H515"/>
  <c r="P515" s="1"/>
  <c r="M538"/>
  <c r="H890"/>
  <c r="P890" s="1"/>
  <c r="C916"/>
  <c r="B916" s="1"/>
  <c r="C781"/>
  <c r="B781" s="1"/>
  <c r="L746"/>
  <c r="D708"/>
  <c r="J122"/>
  <c r="N161"/>
  <c r="J329"/>
  <c r="J242"/>
  <c r="M125"/>
  <c r="C333"/>
  <c r="B333" s="1"/>
  <c r="N245"/>
  <c r="C165"/>
  <c r="B165" s="1"/>
  <c r="N332"/>
  <c r="J245"/>
  <c r="O123"/>
  <c r="E331"/>
  <c r="O243"/>
  <c r="J426"/>
  <c r="J539"/>
  <c r="M475"/>
  <c r="L515"/>
  <c r="M473"/>
  <c r="M891"/>
  <c r="D917"/>
  <c r="D782"/>
  <c r="C748"/>
  <c r="B748" s="1"/>
  <c r="D121"/>
  <c r="E328"/>
  <c r="D241"/>
  <c r="H124"/>
  <c r="P124" s="1"/>
  <c r="M331"/>
  <c r="H244"/>
  <c r="P244" s="1"/>
  <c r="D124"/>
  <c r="M163"/>
  <c r="D244"/>
  <c r="N122"/>
  <c r="D162"/>
  <c r="N329"/>
  <c r="N242"/>
  <c r="D425"/>
  <c r="O514"/>
  <c r="E538"/>
  <c r="D467"/>
  <c r="O424"/>
  <c r="O537"/>
  <c r="M462"/>
  <c r="J423"/>
  <c r="E513"/>
  <c r="J536"/>
  <c r="O892"/>
  <c r="D749"/>
  <c r="C120"/>
  <c r="B120" s="1"/>
  <c r="D159"/>
  <c r="O326"/>
  <c r="M239"/>
  <c r="L162"/>
  <c r="H330"/>
  <c r="P330" s="1"/>
  <c r="C123"/>
  <c r="B123" s="1"/>
  <c r="H162"/>
  <c r="P162" s="1"/>
  <c r="D330"/>
  <c r="C243"/>
  <c r="B243" s="1"/>
  <c r="H121"/>
  <c r="P121" s="1"/>
  <c r="M160"/>
  <c r="H241"/>
  <c r="P241" s="1"/>
  <c r="C424"/>
  <c r="B424" s="1"/>
  <c r="M513"/>
  <c r="C537"/>
  <c r="B537" s="1"/>
  <c r="N423"/>
  <c r="N536"/>
  <c r="O450"/>
  <c r="E422"/>
  <c r="N511"/>
  <c r="D535"/>
  <c r="J799"/>
  <c r="H833"/>
  <c r="P833" s="1"/>
  <c r="L968"/>
  <c r="H943"/>
  <c r="P943" s="1"/>
  <c r="M611"/>
  <c r="J647"/>
  <c r="O952"/>
  <c r="O927"/>
  <c r="O740"/>
  <c r="C943"/>
  <c r="B943" s="1"/>
  <c r="H404"/>
  <c r="P404" s="1"/>
  <c r="D647"/>
  <c r="O946"/>
  <c r="N734"/>
  <c r="J472"/>
  <c r="E547"/>
  <c r="M909"/>
  <c r="E729"/>
  <c r="L823"/>
  <c r="E993"/>
  <c r="H975"/>
  <c r="P975" s="1"/>
  <c r="M793"/>
  <c r="J495"/>
  <c r="J936"/>
  <c r="C911"/>
  <c r="B911" s="1"/>
  <c r="D725"/>
  <c r="J814"/>
  <c r="O877"/>
  <c r="L851"/>
  <c r="N997"/>
  <c r="O469"/>
  <c r="C594"/>
  <c r="B594" s="1"/>
  <c r="O412"/>
  <c r="J753"/>
  <c r="C936"/>
  <c r="B936" s="1"/>
  <c r="D640"/>
  <c r="N945"/>
  <c r="O694"/>
  <c r="H733"/>
  <c r="P733" s="1"/>
  <c r="M767"/>
  <c r="M902"/>
  <c r="D877"/>
  <c r="E572"/>
  <c r="E392"/>
  <c r="O706"/>
  <c r="M762"/>
  <c r="M801"/>
  <c r="N835"/>
  <c r="O970"/>
  <c r="H613"/>
  <c r="P613" s="1"/>
  <c r="H648"/>
  <c r="P648" s="1"/>
  <c r="M953"/>
  <c r="M928"/>
  <c r="D483"/>
  <c r="E541"/>
  <c r="O427"/>
  <c r="D490"/>
  <c r="D986"/>
  <c r="M1010"/>
  <c r="C706"/>
  <c r="B706" s="1"/>
  <c r="H29"/>
  <c r="P29" s="1"/>
  <c r="E129"/>
  <c r="D166"/>
  <c r="E275"/>
  <c r="L32"/>
  <c r="N278"/>
  <c r="H32"/>
  <c r="P32" s="1"/>
  <c r="E132"/>
  <c r="J278"/>
  <c r="C31"/>
  <c r="B31" s="1"/>
  <c r="M167"/>
  <c r="N276"/>
  <c r="M321"/>
  <c r="E410"/>
  <c r="M438"/>
  <c r="O409"/>
  <c r="M590"/>
  <c r="O319"/>
  <c r="J408"/>
  <c r="L612"/>
  <c r="J987"/>
  <c r="O1011"/>
  <c r="D707"/>
  <c r="M672"/>
  <c r="O127"/>
  <c r="M164"/>
  <c r="N273"/>
  <c r="D131"/>
  <c r="J168"/>
  <c r="H277"/>
  <c r="P277" s="1"/>
  <c r="O130"/>
  <c r="D277"/>
  <c r="L29"/>
  <c r="H166"/>
  <c r="P166" s="1"/>
  <c r="H320"/>
  <c r="P320" s="1"/>
  <c r="C409"/>
  <c r="B409" s="1"/>
  <c r="O589"/>
  <c r="D320"/>
  <c r="N408"/>
  <c r="E613"/>
  <c r="N318"/>
  <c r="E407"/>
  <c r="J611"/>
  <c r="D815"/>
  <c r="J708"/>
  <c r="D674"/>
  <c r="O26"/>
  <c r="N126"/>
  <c r="H163"/>
  <c r="P163" s="1"/>
  <c r="H272"/>
  <c r="P272" s="1"/>
  <c r="C130"/>
  <c r="B130" s="1"/>
  <c r="E167"/>
  <c r="E30"/>
  <c r="M129"/>
  <c r="L166"/>
  <c r="M275"/>
  <c r="J28"/>
  <c r="D128"/>
  <c r="D274"/>
  <c r="M407"/>
  <c r="N588"/>
  <c r="D612"/>
  <c r="C319"/>
  <c r="B319" s="1"/>
  <c r="J588"/>
  <c r="N611"/>
  <c r="H317"/>
  <c r="P317" s="1"/>
  <c r="N405"/>
  <c r="O586"/>
  <c r="E610"/>
  <c r="M989"/>
  <c r="N25"/>
  <c r="H125"/>
  <c r="P125" s="1"/>
  <c r="D29"/>
  <c r="L128"/>
  <c r="N165"/>
  <c r="L274"/>
  <c r="N28"/>
  <c r="H128"/>
  <c r="P128" s="1"/>
  <c r="J165"/>
  <c r="H274"/>
  <c r="P274" s="1"/>
  <c r="E27"/>
  <c r="C127"/>
  <c r="B127" s="1"/>
  <c r="L163"/>
  <c r="L272"/>
  <c r="H406"/>
  <c r="P406" s="1"/>
  <c r="H587"/>
  <c r="P587" s="1"/>
  <c r="M610"/>
  <c r="L317"/>
  <c r="D406"/>
  <c r="D587"/>
  <c r="M585"/>
  <c r="C609"/>
  <c r="B609" s="1"/>
  <c r="O535"/>
  <c r="E898"/>
  <c r="J648"/>
  <c r="C687"/>
  <c r="B687" s="1"/>
  <c r="H856"/>
  <c r="P856" s="1"/>
  <c r="J1001"/>
  <c r="C776"/>
  <c r="B776" s="1"/>
  <c r="M814"/>
  <c r="O848"/>
  <c r="H959"/>
  <c r="P959" s="1"/>
  <c r="C491"/>
  <c r="B491" s="1"/>
  <c r="C451"/>
  <c r="B451" s="1"/>
  <c r="J969"/>
  <c r="O384"/>
  <c r="J847"/>
  <c r="D831"/>
  <c r="D661"/>
  <c r="J695"/>
  <c r="N975"/>
  <c r="J750"/>
  <c r="H958"/>
  <c r="P958" s="1"/>
  <c r="M932"/>
  <c r="D641"/>
  <c r="M516"/>
  <c r="M476"/>
  <c r="O727"/>
  <c r="L871"/>
  <c r="L881"/>
  <c r="M1001"/>
  <c r="H669"/>
  <c r="P669" s="1"/>
  <c r="N703"/>
  <c r="J1008"/>
  <c r="O983"/>
  <c r="H760"/>
  <c r="P760" s="1"/>
  <c r="M485"/>
  <c r="N372"/>
  <c r="O642"/>
  <c r="M698"/>
  <c r="J737"/>
  <c r="N771"/>
  <c r="C907"/>
  <c r="B907" s="1"/>
  <c r="O503"/>
  <c r="M864"/>
  <c r="E605"/>
  <c r="H400"/>
  <c r="P400" s="1"/>
  <c r="J312"/>
  <c r="J879"/>
  <c r="E905"/>
  <c r="L769"/>
  <c r="C697"/>
  <c r="B697" s="1"/>
  <c r="L172"/>
  <c r="H207"/>
  <c r="P207" s="1"/>
  <c r="N253"/>
  <c r="O136"/>
  <c r="E176"/>
  <c r="H257"/>
  <c r="P257" s="1"/>
  <c r="L175"/>
  <c r="M211"/>
  <c r="D257"/>
  <c r="D210"/>
  <c r="D522"/>
  <c r="C342"/>
  <c r="B342" s="1"/>
  <c r="M526"/>
  <c r="O519"/>
  <c r="M435"/>
  <c r="L548"/>
  <c r="L880"/>
  <c r="J906"/>
  <c r="M736"/>
  <c r="E698"/>
  <c r="J132"/>
  <c r="H252"/>
  <c r="P252" s="1"/>
  <c r="N135"/>
  <c r="O174"/>
  <c r="L210"/>
  <c r="J135"/>
  <c r="H210"/>
  <c r="P210" s="1"/>
  <c r="M255"/>
  <c r="O133"/>
  <c r="E173"/>
  <c r="E208"/>
  <c r="D254"/>
  <c r="J436"/>
  <c r="O525"/>
  <c r="E549"/>
  <c r="H434"/>
  <c r="P434" s="1"/>
  <c r="J547"/>
  <c r="H772"/>
  <c r="P772" s="1"/>
  <c r="D738"/>
  <c r="J699"/>
  <c r="E131"/>
  <c r="J170"/>
  <c r="M173"/>
  <c r="L254"/>
  <c r="E134"/>
  <c r="M208"/>
  <c r="H254"/>
  <c r="P254" s="1"/>
  <c r="N132"/>
  <c r="O171"/>
  <c r="L252"/>
  <c r="E435"/>
  <c r="N524"/>
  <c r="D548"/>
  <c r="E512"/>
  <c r="L434"/>
  <c r="J524"/>
  <c r="N547"/>
  <c r="C511"/>
  <c r="B511" s="1"/>
  <c r="O522"/>
  <c r="E546"/>
  <c r="M908"/>
  <c r="M773"/>
  <c r="L700"/>
  <c r="N129"/>
  <c r="D169"/>
  <c r="O336"/>
  <c r="H172"/>
  <c r="P172" s="1"/>
  <c r="D340"/>
  <c r="J253"/>
  <c r="C133"/>
  <c r="B133" s="1"/>
  <c r="D172"/>
  <c r="O339"/>
  <c r="N170"/>
  <c r="J338"/>
  <c r="N433"/>
  <c r="H523"/>
  <c r="P523" s="1"/>
  <c r="M546"/>
  <c r="L506"/>
  <c r="J433"/>
  <c r="D523"/>
  <c r="J505"/>
  <c r="L431"/>
  <c r="M521"/>
  <c r="C545"/>
  <c r="B545" s="1"/>
  <c r="H843"/>
  <c r="P843" s="1"/>
  <c r="J953"/>
  <c r="C623"/>
  <c r="B623" s="1"/>
  <c r="H962"/>
  <c r="P962" s="1"/>
  <c r="M937"/>
  <c r="M750"/>
  <c r="O784"/>
  <c r="D920"/>
  <c r="C555"/>
  <c r="B555" s="1"/>
  <c r="O374"/>
  <c r="H696"/>
  <c r="P696" s="1"/>
  <c r="D448"/>
  <c r="E725"/>
  <c r="M763"/>
  <c r="O797"/>
  <c r="O932"/>
  <c r="H475"/>
  <c r="P475" s="1"/>
  <c r="M917"/>
  <c r="D892"/>
  <c r="H739"/>
  <c r="P739" s="1"/>
  <c r="N874"/>
  <c r="J839"/>
  <c r="M724"/>
  <c r="H420"/>
  <c r="P420" s="1"/>
  <c r="M467"/>
  <c r="H726"/>
  <c r="P726" s="1"/>
  <c r="E983"/>
  <c r="J773"/>
  <c r="L509"/>
  <c r="O925"/>
  <c r="J900"/>
  <c r="D597"/>
  <c r="C546"/>
  <c r="B546" s="1"/>
  <c r="O364"/>
  <c r="L602"/>
  <c r="J801"/>
  <c r="O864"/>
  <c r="O984"/>
  <c r="L653"/>
  <c r="D688"/>
  <c r="L992"/>
  <c r="O742"/>
  <c r="H781"/>
  <c r="P781" s="1"/>
  <c r="M815"/>
  <c r="L950"/>
  <c r="D925"/>
  <c r="E524"/>
  <c r="E484"/>
  <c r="O963"/>
  <c r="L988"/>
  <c r="M819"/>
  <c r="L780"/>
  <c r="M63"/>
  <c r="D158"/>
  <c r="M258"/>
  <c r="J67"/>
  <c r="C262"/>
  <c r="B262" s="1"/>
  <c r="N303"/>
  <c r="M261"/>
  <c r="J303"/>
  <c r="H65"/>
  <c r="P65" s="1"/>
  <c r="M159"/>
  <c r="O301"/>
  <c r="N353"/>
  <c r="C450"/>
  <c r="B450" s="1"/>
  <c r="N741"/>
  <c r="J353"/>
  <c r="E437"/>
  <c r="N447"/>
  <c r="J741"/>
  <c r="L351"/>
  <c r="D990"/>
  <c r="M820"/>
  <c r="H62"/>
  <c r="P62" s="1"/>
  <c r="M156"/>
  <c r="D299"/>
  <c r="E66"/>
  <c r="J160"/>
  <c r="O260"/>
  <c r="L65"/>
  <c r="E302"/>
  <c r="H158"/>
  <c r="P158" s="1"/>
  <c r="M300"/>
  <c r="D436"/>
  <c r="J444"/>
  <c r="E352"/>
  <c r="O435"/>
  <c r="H443"/>
  <c r="P443" s="1"/>
  <c r="E740"/>
  <c r="J434"/>
  <c r="H614"/>
  <c r="P614" s="1"/>
  <c r="H966"/>
  <c r="P966" s="1"/>
  <c r="J991"/>
  <c r="C822"/>
  <c r="B822" s="1"/>
  <c r="H155"/>
  <c r="P155" s="1"/>
  <c r="C298"/>
  <c r="B298" s="1"/>
  <c r="N64"/>
  <c r="E159"/>
  <c r="N259"/>
  <c r="J64"/>
  <c r="L158"/>
  <c r="J259"/>
  <c r="C301"/>
  <c r="B301" s="1"/>
  <c r="L62"/>
  <c r="O257"/>
  <c r="H299"/>
  <c r="P299" s="1"/>
  <c r="D351"/>
  <c r="C435"/>
  <c r="B435" s="1"/>
  <c r="D440"/>
  <c r="O350"/>
  <c r="N434"/>
  <c r="O437"/>
  <c r="C739"/>
  <c r="B739" s="1"/>
  <c r="D433"/>
  <c r="M967"/>
  <c r="C836"/>
  <c r="B836" s="1"/>
  <c r="D823"/>
  <c r="E60"/>
  <c r="D255"/>
  <c r="O296"/>
  <c r="N157"/>
  <c r="E300"/>
  <c r="E63"/>
  <c r="J157"/>
  <c r="E258"/>
  <c r="L299"/>
  <c r="L155"/>
  <c r="M256"/>
  <c r="C350"/>
  <c r="B350" s="1"/>
  <c r="L433"/>
  <c r="N613"/>
  <c r="M349"/>
  <c r="H433"/>
  <c r="P433" s="1"/>
  <c r="J613"/>
  <c r="L737"/>
  <c r="C432"/>
  <c r="B432" s="1"/>
  <c r="O611"/>
  <c r="O686"/>
  <c r="H725"/>
  <c r="P725" s="1"/>
  <c r="O759"/>
  <c r="O894"/>
  <c r="J869"/>
  <c r="O815"/>
  <c r="J999"/>
  <c r="E667"/>
  <c r="C1006"/>
  <c r="B1006" s="1"/>
  <c r="C763"/>
  <c r="B763" s="1"/>
  <c r="O442"/>
  <c r="M884"/>
  <c r="D493"/>
  <c r="N615"/>
  <c r="N921"/>
  <c r="E896"/>
  <c r="L671"/>
  <c r="J710"/>
  <c r="L744"/>
  <c r="L879"/>
  <c r="D854"/>
  <c r="E863"/>
  <c r="L1007"/>
  <c r="H533"/>
  <c r="P533" s="1"/>
  <c r="J452"/>
  <c r="N427"/>
  <c r="D339"/>
  <c r="H811"/>
  <c r="P811" s="1"/>
  <c r="J946"/>
  <c r="C921"/>
  <c r="B921" s="1"/>
  <c r="L530"/>
  <c r="H905"/>
  <c r="P905" s="1"/>
  <c r="N718"/>
  <c r="O752"/>
  <c r="D888"/>
  <c r="C587"/>
  <c r="B587" s="1"/>
  <c r="O406"/>
  <c r="O712"/>
  <c r="N657"/>
  <c r="O996"/>
  <c r="D748"/>
  <c r="C787"/>
  <c r="B787" s="1"/>
  <c r="E821"/>
  <c r="D956"/>
  <c r="N930"/>
  <c r="M563"/>
  <c r="M633"/>
  <c r="C914"/>
  <c r="B914" s="1"/>
  <c r="C543"/>
  <c r="B543" s="1"/>
  <c r="N555"/>
  <c r="J532"/>
  <c r="L1000"/>
  <c r="N855"/>
  <c r="L720"/>
  <c r="J686"/>
  <c r="L647"/>
  <c r="M259"/>
  <c r="D305"/>
  <c r="N117"/>
  <c r="M154"/>
  <c r="H308"/>
  <c r="P308" s="1"/>
  <c r="J117"/>
  <c r="C263"/>
  <c r="B263" s="1"/>
  <c r="D308"/>
  <c r="L115"/>
  <c r="C153"/>
  <c r="B153" s="1"/>
  <c r="H261"/>
  <c r="P261" s="1"/>
  <c r="N306"/>
  <c r="J395"/>
  <c r="H576"/>
  <c r="P576" s="1"/>
  <c r="L599"/>
  <c r="C638"/>
  <c r="B638" s="1"/>
  <c r="D576"/>
  <c r="H599"/>
  <c r="P599" s="1"/>
  <c r="M637"/>
  <c r="C598"/>
  <c r="B598" s="1"/>
  <c r="C1002"/>
  <c r="B1002" s="1"/>
  <c r="E857"/>
  <c r="C722"/>
  <c r="B722" s="1"/>
  <c r="C649"/>
  <c r="B649" s="1"/>
  <c r="E113"/>
  <c r="D150"/>
  <c r="H258"/>
  <c r="P258" s="1"/>
  <c r="M303"/>
  <c r="E116"/>
  <c r="L261"/>
  <c r="C307"/>
  <c r="B307" s="1"/>
  <c r="M151"/>
  <c r="H305"/>
  <c r="P305" s="1"/>
  <c r="E394"/>
  <c r="L636"/>
  <c r="O393"/>
  <c r="M574"/>
  <c r="H636"/>
  <c r="P636" s="1"/>
  <c r="J392"/>
  <c r="L596"/>
  <c r="E1003"/>
  <c r="J858"/>
  <c r="D723"/>
  <c r="M688"/>
  <c r="E650"/>
  <c r="O111"/>
  <c r="M148"/>
  <c r="H302"/>
  <c r="P302" s="1"/>
  <c r="D115"/>
  <c r="J152"/>
  <c r="N260"/>
  <c r="O114"/>
  <c r="J260"/>
  <c r="L305"/>
  <c r="H150"/>
  <c r="P150" s="1"/>
  <c r="L258"/>
  <c r="C393"/>
  <c r="B393" s="1"/>
  <c r="O573"/>
  <c r="J635"/>
  <c r="N392"/>
  <c r="E597"/>
  <c r="E391"/>
  <c r="J595"/>
  <c r="J1004"/>
  <c r="J724"/>
  <c r="D690"/>
  <c r="J651"/>
  <c r="N110"/>
  <c r="H147"/>
  <c r="P147" s="1"/>
  <c r="O255"/>
  <c r="C114"/>
  <c r="B114" s="1"/>
  <c r="E151"/>
  <c r="N304"/>
  <c r="M113"/>
  <c r="L150"/>
  <c r="E259"/>
  <c r="J304"/>
  <c r="D112"/>
  <c r="J257"/>
  <c r="L302"/>
  <c r="M391"/>
  <c r="N572"/>
  <c r="D596"/>
  <c r="E634"/>
  <c r="J572"/>
  <c r="N595"/>
  <c r="O633"/>
  <c r="N389"/>
  <c r="O570"/>
  <c r="E594"/>
  <c r="L819"/>
  <c r="L472"/>
  <c r="J883"/>
  <c r="L857"/>
  <c r="H1003"/>
  <c r="P1003" s="1"/>
  <c r="E672"/>
  <c r="L986"/>
  <c r="D761"/>
  <c r="D800"/>
  <c r="C1009"/>
  <c r="B1009" s="1"/>
  <c r="H399"/>
  <c r="P399" s="1"/>
  <c r="L916"/>
  <c r="M666"/>
  <c r="J705"/>
  <c r="L739"/>
  <c r="C875"/>
  <c r="B875" s="1"/>
  <c r="L840"/>
  <c r="L1002"/>
  <c r="E978"/>
  <c r="L464"/>
  <c r="H432"/>
  <c r="P432" s="1"/>
  <c r="J344"/>
  <c r="M733"/>
  <c r="N806"/>
  <c r="H941"/>
  <c r="P941" s="1"/>
  <c r="E916"/>
  <c r="N510"/>
  <c r="J620"/>
  <c r="D926"/>
  <c r="N900"/>
  <c r="N713"/>
  <c r="E883"/>
  <c r="E716"/>
  <c r="C592"/>
  <c r="B592" s="1"/>
  <c r="E459"/>
  <c r="N717"/>
  <c r="O652"/>
  <c r="O991"/>
  <c r="J967"/>
  <c r="D743"/>
  <c r="L781"/>
  <c r="C816"/>
  <c r="B816" s="1"/>
  <c r="E951"/>
  <c r="H925"/>
  <c r="P925" s="1"/>
  <c r="O543"/>
  <c r="N628"/>
  <c r="E909"/>
  <c r="N561"/>
  <c r="N560"/>
  <c r="E356"/>
  <c r="L1005"/>
  <c r="M860"/>
  <c r="L652"/>
  <c r="H109"/>
  <c r="P109" s="1"/>
  <c r="N254"/>
  <c r="O299"/>
  <c r="L112"/>
  <c r="N149"/>
  <c r="D258"/>
  <c r="H112"/>
  <c r="P112" s="1"/>
  <c r="J149"/>
  <c r="N257"/>
  <c r="E303"/>
  <c r="C111"/>
  <c r="B111" s="1"/>
  <c r="L147"/>
  <c r="D256"/>
  <c r="J301"/>
  <c r="H390"/>
  <c r="P390" s="1"/>
  <c r="H571"/>
  <c r="P571" s="1"/>
  <c r="M594"/>
  <c r="C633"/>
  <c r="B633" s="1"/>
  <c r="D390"/>
  <c r="D571"/>
  <c r="N632"/>
  <c r="M569"/>
  <c r="C593"/>
  <c r="B593" s="1"/>
  <c r="C1007"/>
  <c r="B1007" s="1"/>
  <c r="C862"/>
  <c r="B862" s="1"/>
  <c r="M726"/>
  <c r="C654"/>
  <c r="B654" s="1"/>
  <c r="E145"/>
  <c r="H253"/>
  <c r="P253" s="1"/>
  <c r="N298"/>
  <c r="L256"/>
  <c r="D302"/>
  <c r="E148"/>
  <c r="H256"/>
  <c r="P256" s="1"/>
  <c r="N301"/>
  <c r="L109"/>
  <c r="C255"/>
  <c r="B255" s="1"/>
  <c r="D300"/>
  <c r="L631"/>
  <c r="M388"/>
  <c r="C570"/>
  <c r="B570" s="1"/>
  <c r="H631"/>
  <c r="P631" s="1"/>
  <c r="D387"/>
  <c r="H568"/>
  <c r="P568" s="1"/>
  <c r="L591"/>
  <c r="D1008"/>
  <c r="D863"/>
  <c r="D728"/>
  <c r="L693"/>
  <c r="D655"/>
  <c r="O143"/>
  <c r="H297"/>
  <c r="P297" s="1"/>
  <c r="J110"/>
  <c r="D147"/>
  <c r="L300"/>
  <c r="O146"/>
  <c r="H300"/>
  <c r="P300" s="1"/>
  <c r="L253"/>
  <c r="C299"/>
  <c r="B299" s="1"/>
  <c r="L387"/>
  <c r="E569"/>
  <c r="J592"/>
  <c r="H387"/>
  <c r="P387" s="1"/>
  <c r="L568"/>
  <c r="C386"/>
  <c r="B386" s="1"/>
  <c r="J1009"/>
  <c r="J864"/>
  <c r="C695"/>
  <c r="B695" s="1"/>
  <c r="J656"/>
  <c r="O105"/>
  <c r="N142"/>
  <c r="L250"/>
  <c r="D109"/>
  <c r="C146"/>
  <c r="B146" s="1"/>
  <c r="J254"/>
  <c r="O108"/>
  <c r="M145"/>
  <c r="J107"/>
  <c r="D144"/>
  <c r="J252"/>
  <c r="L297"/>
  <c r="N567"/>
  <c r="D591"/>
  <c r="J567"/>
  <c r="O590"/>
  <c r="E629"/>
  <c r="L384"/>
  <c r="O565"/>
  <c r="C815"/>
  <c r="B815" s="1"/>
  <c r="N853"/>
  <c r="H878"/>
  <c r="P878" s="1"/>
  <c r="H852"/>
  <c r="P852" s="1"/>
  <c r="H998"/>
  <c r="P998" s="1"/>
  <c r="O981"/>
  <c r="J756"/>
  <c r="E795"/>
  <c r="J964"/>
  <c r="C635"/>
  <c r="B635" s="1"/>
  <c r="L510"/>
  <c r="L470"/>
  <c r="M377"/>
  <c r="N890"/>
  <c r="N459"/>
  <c r="C789"/>
  <c r="B789" s="1"/>
  <c r="M827"/>
  <c r="N851"/>
  <c r="D997"/>
  <c r="H972"/>
  <c r="P972" s="1"/>
  <c r="J641"/>
  <c r="L675"/>
  <c r="C956"/>
  <c r="B956" s="1"/>
  <c r="J803"/>
  <c r="E913"/>
  <c r="M660"/>
  <c r="H356"/>
  <c r="P356" s="1"/>
  <c r="N403"/>
  <c r="M669"/>
  <c r="N877"/>
  <c r="E851"/>
  <c r="N798"/>
  <c r="J837"/>
  <c r="D862"/>
  <c r="N1006"/>
  <c r="D982"/>
  <c r="N649"/>
  <c r="C989"/>
  <c r="B989" s="1"/>
  <c r="E780"/>
  <c r="E481"/>
  <c r="N781"/>
  <c r="N521"/>
  <c r="O928"/>
  <c r="D679"/>
  <c r="L717"/>
  <c r="C752"/>
  <c r="B752" s="1"/>
  <c r="H861"/>
  <c r="P861" s="1"/>
  <c r="L806"/>
  <c r="H845"/>
  <c r="P845" s="1"/>
  <c r="N870"/>
  <c r="J823"/>
  <c r="J990"/>
  <c r="E420"/>
  <c r="C332"/>
  <c r="B332" s="1"/>
  <c r="M924"/>
  <c r="M789"/>
  <c r="L716"/>
  <c r="N113"/>
  <c r="D153"/>
  <c r="O320"/>
  <c r="H233"/>
  <c r="P233" s="1"/>
  <c r="H156"/>
  <c r="P156" s="1"/>
  <c r="D324"/>
  <c r="L236"/>
  <c r="C117"/>
  <c r="B117" s="1"/>
  <c r="D156"/>
  <c r="O323"/>
  <c r="H236"/>
  <c r="P236" s="1"/>
  <c r="N154"/>
  <c r="J322"/>
  <c r="C235"/>
  <c r="B235" s="1"/>
  <c r="N417"/>
  <c r="H507"/>
  <c r="P507" s="1"/>
  <c r="M530"/>
  <c r="H805"/>
  <c r="P805" s="1"/>
  <c r="J417"/>
  <c r="D507"/>
  <c r="D805"/>
  <c r="L415"/>
  <c r="M505"/>
  <c r="C529"/>
  <c r="B529" s="1"/>
  <c r="C926"/>
  <c r="B926" s="1"/>
  <c r="C791"/>
  <c r="B791" s="1"/>
  <c r="M756"/>
  <c r="C718"/>
  <c r="B718" s="1"/>
  <c r="C152"/>
  <c r="B152" s="1"/>
  <c r="N319"/>
  <c r="C323"/>
  <c r="B323" s="1"/>
  <c r="M115"/>
  <c r="C155"/>
  <c r="B155" s="1"/>
  <c r="N322"/>
  <c r="D114"/>
  <c r="H153"/>
  <c r="P153" s="1"/>
  <c r="D321"/>
  <c r="L233"/>
  <c r="E416"/>
  <c r="C506"/>
  <c r="B506" s="1"/>
  <c r="C804"/>
  <c r="B804" s="1"/>
  <c r="H504"/>
  <c r="P504" s="1"/>
  <c r="L527"/>
  <c r="N901"/>
  <c r="D927"/>
  <c r="E792"/>
  <c r="C758"/>
  <c r="B758" s="1"/>
  <c r="D719"/>
  <c r="D111"/>
  <c r="M150"/>
  <c r="L230"/>
  <c r="L114"/>
  <c r="L321"/>
  <c r="J234"/>
  <c r="H114"/>
  <c r="P114" s="1"/>
  <c r="L153"/>
  <c r="H321"/>
  <c r="P321" s="1"/>
  <c r="M112"/>
  <c r="C320"/>
  <c r="B320" s="1"/>
  <c r="J232"/>
  <c r="D415"/>
  <c r="E505"/>
  <c r="J528"/>
  <c r="E803"/>
  <c r="O414"/>
  <c r="L504"/>
  <c r="L802"/>
  <c r="O902"/>
  <c r="J928"/>
  <c r="J793"/>
  <c r="D759"/>
  <c r="J720"/>
  <c r="C110"/>
  <c r="B110" s="1"/>
  <c r="J229"/>
  <c r="J113"/>
  <c r="O152"/>
  <c r="D233"/>
  <c r="N232"/>
  <c r="H111"/>
  <c r="P111" s="1"/>
  <c r="M318"/>
  <c r="E231"/>
  <c r="C414"/>
  <c r="B414" s="1"/>
  <c r="N503"/>
  <c r="D527"/>
  <c r="O801"/>
  <c r="M413"/>
  <c r="J503"/>
  <c r="O526"/>
  <c r="D412"/>
  <c r="O501"/>
  <c r="C751"/>
  <c r="B751" s="1"/>
  <c r="N789"/>
  <c r="O823"/>
  <c r="J933"/>
  <c r="O917"/>
  <c r="H692"/>
  <c r="P692" s="1"/>
  <c r="E731"/>
  <c r="L874"/>
  <c r="C699"/>
  <c r="B699" s="1"/>
  <c r="L574"/>
  <c r="L394"/>
  <c r="N441"/>
  <c r="J525"/>
  <c r="O743"/>
  <c r="L887"/>
  <c r="N534"/>
  <c r="L897"/>
  <c r="O646"/>
  <c r="H685"/>
  <c r="P685" s="1"/>
  <c r="N719"/>
  <c r="L854"/>
  <c r="O999"/>
  <c r="N356"/>
  <c r="O658"/>
  <c r="C964"/>
  <c r="B964" s="1"/>
  <c r="M714"/>
  <c r="M753"/>
  <c r="N787"/>
  <c r="C923"/>
  <c r="B923" s="1"/>
  <c r="O567"/>
  <c r="M880"/>
  <c r="E589"/>
  <c r="H384"/>
  <c r="P384" s="1"/>
  <c r="L628"/>
  <c r="M781"/>
  <c r="E825"/>
  <c r="N989"/>
  <c r="L964"/>
  <c r="D634"/>
  <c r="J668"/>
  <c r="E973"/>
  <c r="O948"/>
  <c r="O761"/>
  <c r="E931"/>
  <c r="E668"/>
  <c r="C544"/>
  <c r="B544" s="1"/>
  <c r="O410"/>
  <c r="C984"/>
  <c r="B984" s="1"/>
  <c r="M1008"/>
  <c r="C864"/>
  <c r="B864" s="1"/>
  <c r="D839"/>
  <c r="E44"/>
  <c r="O137"/>
  <c r="L239"/>
  <c r="N141"/>
  <c r="M284"/>
  <c r="E47"/>
  <c r="J141"/>
  <c r="M242"/>
  <c r="L139"/>
  <c r="O282"/>
  <c r="M464"/>
  <c r="L417"/>
  <c r="N597"/>
  <c r="H417"/>
  <c r="P417" s="1"/>
  <c r="J597"/>
  <c r="L721"/>
  <c r="C463"/>
  <c r="B463" s="1"/>
  <c r="C416"/>
  <c r="B416" s="1"/>
  <c r="O595"/>
  <c r="E985"/>
  <c r="O1009"/>
  <c r="D865"/>
  <c r="J840"/>
  <c r="N801"/>
  <c r="O42"/>
  <c r="C138"/>
  <c r="B138" s="1"/>
  <c r="D46"/>
  <c r="O241"/>
  <c r="H283"/>
  <c r="P283" s="1"/>
  <c r="O45"/>
  <c r="E140"/>
  <c r="D283"/>
  <c r="E240"/>
  <c r="M281"/>
  <c r="O720"/>
  <c r="E596"/>
  <c r="L461"/>
  <c r="M414"/>
  <c r="N594"/>
  <c r="O802"/>
  <c r="N41"/>
  <c r="L136"/>
  <c r="C45"/>
  <c r="B45" s="1"/>
  <c r="D139"/>
  <c r="M240"/>
  <c r="M44"/>
  <c r="O138"/>
  <c r="C282"/>
  <c r="B282" s="1"/>
  <c r="D43"/>
  <c r="O238"/>
  <c r="J462"/>
  <c r="J415"/>
  <c r="M719"/>
  <c r="C595"/>
  <c r="B595" s="1"/>
  <c r="H593"/>
  <c r="P593" s="1"/>
  <c r="M812"/>
  <c r="N867"/>
  <c r="L842"/>
  <c r="H40"/>
  <c r="P40" s="1"/>
  <c r="O277"/>
  <c r="L43"/>
  <c r="H239"/>
  <c r="P239" s="1"/>
  <c r="E281"/>
  <c r="H43"/>
  <c r="P43" s="1"/>
  <c r="D239"/>
  <c r="O280"/>
  <c r="C42"/>
  <c r="B42" s="1"/>
  <c r="E137"/>
  <c r="M237"/>
  <c r="J279"/>
  <c r="D461"/>
  <c r="E414"/>
  <c r="H718"/>
  <c r="P718" s="1"/>
  <c r="O460"/>
  <c r="O413"/>
  <c r="L593"/>
  <c r="D718"/>
  <c r="J412"/>
  <c r="N705"/>
  <c r="M841"/>
  <c r="D796"/>
  <c r="C835"/>
  <c r="B835" s="1"/>
  <c r="L859"/>
  <c r="M681"/>
  <c r="J986"/>
  <c r="L961"/>
  <c r="N507"/>
  <c r="J484"/>
  <c r="N394"/>
  <c r="D838"/>
  <c r="H876"/>
  <c r="P876" s="1"/>
  <c r="D652"/>
  <c r="L690"/>
  <c r="C725"/>
  <c r="B725" s="1"/>
  <c r="E860"/>
  <c r="D1005"/>
  <c r="N779"/>
  <c r="N818"/>
  <c r="J816"/>
  <c r="O987"/>
  <c r="C963"/>
  <c r="B963" s="1"/>
  <c r="M608"/>
  <c r="O718"/>
  <c r="N757"/>
  <c r="O791"/>
  <c r="O926"/>
  <c r="J901"/>
  <c r="O847"/>
  <c r="O588"/>
  <c r="O885"/>
  <c r="H660"/>
  <c r="P660" s="1"/>
  <c r="E699"/>
  <c r="L815"/>
  <c r="C731"/>
  <c r="B731" s="1"/>
  <c r="L606"/>
  <c r="L426"/>
  <c r="N473"/>
  <c r="H672"/>
  <c r="P672" s="1"/>
  <c r="M952"/>
  <c r="J728"/>
  <c r="D801"/>
  <c r="E936"/>
  <c r="M910"/>
  <c r="H485"/>
  <c r="P485" s="1"/>
  <c r="O919"/>
  <c r="J894"/>
  <c r="C613"/>
  <c r="B613" s="1"/>
  <c r="H575"/>
  <c r="P575" s="1"/>
  <c r="D552"/>
  <c r="O370"/>
  <c r="D615"/>
  <c r="N842"/>
  <c r="J740"/>
  <c r="D706"/>
  <c r="J667"/>
  <c r="N94"/>
  <c r="H284"/>
  <c r="P284" s="1"/>
  <c r="C98"/>
  <c r="B98" s="1"/>
  <c r="L242"/>
  <c r="M97"/>
  <c r="H242"/>
  <c r="P242" s="1"/>
  <c r="M287"/>
  <c r="D96"/>
  <c r="M202"/>
  <c r="L240"/>
  <c r="D286"/>
  <c r="M375"/>
  <c r="N556"/>
  <c r="D580"/>
  <c r="E618"/>
  <c r="J556"/>
  <c r="N579"/>
  <c r="O617"/>
  <c r="N373"/>
  <c r="O554"/>
  <c r="E578"/>
  <c r="M876"/>
  <c r="L668"/>
  <c r="H93"/>
  <c r="P93" s="1"/>
  <c r="E200"/>
  <c r="L96"/>
  <c r="J203"/>
  <c r="J241"/>
  <c r="L286"/>
  <c r="H96"/>
  <c r="P96" s="1"/>
  <c r="H286"/>
  <c r="P286" s="1"/>
  <c r="C95"/>
  <c r="B95" s="1"/>
  <c r="L284"/>
  <c r="H374"/>
  <c r="P374" s="1"/>
  <c r="H555"/>
  <c r="P555" s="1"/>
  <c r="M578"/>
  <c r="C617"/>
  <c r="B617" s="1"/>
  <c r="D374"/>
  <c r="D555"/>
  <c r="N616"/>
  <c r="M553"/>
  <c r="C577"/>
  <c r="B577" s="1"/>
  <c r="J851"/>
  <c r="C878"/>
  <c r="B878" s="1"/>
  <c r="M742"/>
  <c r="C670"/>
  <c r="B670" s="1"/>
  <c r="O198"/>
  <c r="N236"/>
  <c r="E202"/>
  <c r="D240"/>
  <c r="J285"/>
  <c r="O201"/>
  <c r="O239"/>
  <c r="L93"/>
  <c r="J238"/>
  <c r="L615"/>
  <c r="M372"/>
  <c r="C554"/>
  <c r="B554" s="1"/>
  <c r="H615"/>
  <c r="P615" s="1"/>
  <c r="D371"/>
  <c r="H552"/>
  <c r="P552" s="1"/>
  <c r="L575"/>
  <c r="L945"/>
  <c r="D970"/>
  <c r="C631"/>
  <c r="B631" s="1"/>
  <c r="D70"/>
  <c r="C102"/>
  <c r="B102" s="1"/>
  <c r="O207"/>
  <c r="J105"/>
  <c r="M139"/>
  <c r="N320"/>
  <c r="J320"/>
  <c r="M71"/>
  <c r="H103"/>
  <c r="P103" s="1"/>
  <c r="J209"/>
  <c r="L318"/>
  <c r="L357"/>
  <c r="N450"/>
  <c r="N490"/>
  <c r="E615"/>
  <c r="H357"/>
  <c r="P357" s="1"/>
  <c r="J450"/>
  <c r="J490"/>
  <c r="L614"/>
  <c r="C356"/>
  <c r="B356" s="1"/>
  <c r="O448"/>
  <c r="O488"/>
  <c r="C612"/>
  <c r="B612" s="1"/>
  <c r="O575"/>
  <c r="N636"/>
  <c r="J942"/>
  <c r="C917"/>
  <c r="B917" s="1"/>
  <c r="L692"/>
  <c r="E875"/>
  <c r="J820"/>
  <c r="C559"/>
  <c r="B559" s="1"/>
  <c r="D964"/>
  <c r="D631"/>
  <c r="O896"/>
  <c r="C571"/>
  <c r="B571" s="1"/>
  <c r="O713"/>
  <c r="C1001"/>
  <c r="B1001" s="1"/>
  <c r="J679"/>
  <c r="O867"/>
  <c r="H728"/>
  <c r="P728" s="1"/>
  <c r="H863"/>
  <c r="P863" s="1"/>
  <c r="H1008"/>
  <c r="P1008" s="1"/>
  <c r="C736"/>
  <c r="B736" s="1"/>
  <c r="N431"/>
  <c r="C347"/>
  <c r="B347" s="1"/>
  <c r="H737"/>
  <c r="P737" s="1"/>
  <c r="H667"/>
  <c r="P667" s="1"/>
  <c r="C948"/>
  <c r="B948" s="1"/>
  <c r="J723"/>
  <c r="D762"/>
  <c r="J796"/>
  <c r="O905"/>
  <c r="E603"/>
  <c r="M914"/>
  <c r="D889"/>
  <c r="H580"/>
  <c r="P580" s="1"/>
  <c r="C557"/>
  <c r="B557" s="1"/>
  <c r="D620"/>
  <c r="N854"/>
  <c r="J880"/>
  <c r="C711"/>
  <c r="B711" s="1"/>
  <c r="J672"/>
  <c r="O89"/>
  <c r="D234"/>
  <c r="D93"/>
  <c r="L199"/>
  <c r="L237"/>
  <c r="C283"/>
  <c r="B283" s="1"/>
  <c r="O92"/>
  <c r="H199"/>
  <c r="P199" s="1"/>
  <c r="H237"/>
  <c r="P237" s="1"/>
  <c r="N282"/>
  <c r="J91"/>
  <c r="C198"/>
  <c r="B198" s="1"/>
  <c r="M235"/>
  <c r="D281"/>
  <c r="N551"/>
  <c r="D575"/>
  <c r="J612"/>
  <c r="J551"/>
  <c r="O574"/>
  <c r="H611"/>
  <c r="P611" s="1"/>
  <c r="L368"/>
  <c r="O549"/>
  <c r="E712"/>
  <c r="J88"/>
  <c r="J195"/>
  <c r="L232"/>
  <c r="D278"/>
  <c r="C92"/>
  <c r="B92" s="1"/>
  <c r="J236"/>
  <c r="L281"/>
  <c r="N91"/>
  <c r="H281"/>
  <c r="P281" s="1"/>
  <c r="E90"/>
  <c r="O196"/>
  <c r="H234"/>
  <c r="P234" s="1"/>
  <c r="M279"/>
  <c r="C574"/>
  <c r="B574" s="1"/>
  <c r="M609"/>
  <c r="E369"/>
  <c r="E550"/>
  <c r="M573"/>
  <c r="E609"/>
  <c r="N548"/>
  <c r="D572"/>
  <c r="L882"/>
  <c r="L747"/>
  <c r="J713"/>
  <c r="M674"/>
  <c r="C87"/>
  <c r="B87" s="1"/>
  <c r="E194"/>
  <c r="L276"/>
  <c r="M90"/>
  <c r="E235"/>
  <c r="J280"/>
  <c r="E197"/>
  <c r="L234"/>
  <c r="O88"/>
  <c r="N195"/>
  <c r="H278"/>
  <c r="P278" s="1"/>
  <c r="D368"/>
  <c r="L572"/>
  <c r="J607"/>
  <c r="O367"/>
  <c r="C549"/>
  <c r="B549" s="1"/>
  <c r="H572"/>
  <c r="P572" s="1"/>
  <c r="J366"/>
  <c r="H547"/>
  <c r="P547" s="1"/>
  <c r="M570"/>
  <c r="H858"/>
  <c r="P858" s="1"/>
  <c r="C884"/>
  <c r="B884" s="1"/>
  <c r="C749"/>
  <c r="B749" s="1"/>
  <c r="L714"/>
  <c r="D676"/>
  <c r="C193"/>
  <c r="B193" s="1"/>
  <c r="J230"/>
  <c r="N233"/>
  <c r="E279"/>
  <c r="E89"/>
  <c r="C196"/>
  <c r="B196" s="1"/>
  <c r="J233"/>
  <c r="L278"/>
  <c r="O231"/>
  <c r="C367"/>
  <c r="B367" s="1"/>
  <c r="J571"/>
  <c r="N604"/>
  <c r="N366"/>
  <c r="L547"/>
  <c r="M603"/>
  <c r="D365"/>
  <c r="O858"/>
  <c r="J1003"/>
  <c r="M978"/>
  <c r="C682"/>
  <c r="B682" s="1"/>
  <c r="N986"/>
  <c r="N736"/>
  <c r="H775"/>
  <c r="P775" s="1"/>
  <c r="N809"/>
  <c r="D919"/>
  <c r="L654"/>
  <c r="J530"/>
  <c r="J397"/>
  <c r="J548"/>
  <c r="J769"/>
  <c r="J977"/>
  <c r="D952"/>
  <c r="L621"/>
  <c r="D656"/>
  <c r="H936"/>
  <c r="P936" s="1"/>
  <c r="O710"/>
  <c r="H749"/>
  <c r="P749" s="1"/>
  <c r="M783"/>
  <c r="M918"/>
  <c r="D893"/>
  <c r="E556"/>
  <c r="E376"/>
  <c r="O649"/>
  <c r="O722"/>
  <c r="O1002"/>
  <c r="M778"/>
  <c r="M817"/>
  <c r="C987"/>
  <c r="B987" s="1"/>
  <c r="E962"/>
  <c r="H664"/>
  <c r="P664" s="1"/>
  <c r="N944"/>
  <c r="L799"/>
  <c r="E525"/>
  <c r="O411"/>
  <c r="M845"/>
  <c r="D581"/>
  <c r="L883"/>
  <c r="J659"/>
  <c r="D698"/>
  <c r="J732"/>
  <c r="D787"/>
  <c r="O825"/>
  <c r="N845"/>
  <c r="E995"/>
  <c r="M970"/>
  <c r="C583"/>
  <c r="B583" s="1"/>
  <c r="E478"/>
  <c r="C440"/>
  <c r="B440" s="1"/>
  <c r="J345"/>
  <c r="O918"/>
  <c r="J809"/>
  <c r="D775"/>
  <c r="J736"/>
  <c r="C94"/>
  <c r="B94" s="1"/>
  <c r="L212"/>
  <c r="J97"/>
  <c r="E207"/>
  <c r="M304"/>
  <c r="J216"/>
  <c r="L206"/>
  <c r="H95"/>
  <c r="P95" s="1"/>
  <c r="O302"/>
  <c r="H214"/>
  <c r="P214" s="1"/>
  <c r="C398"/>
  <c r="B398" s="1"/>
  <c r="N487"/>
  <c r="D511"/>
  <c r="O785"/>
  <c r="M397"/>
  <c r="J487"/>
  <c r="O510"/>
  <c r="D396"/>
  <c r="O485"/>
  <c r="J776"/>
  <c r="L92"/>
  <c r="J202"/>
  <c r="E96"/>
  <c r="N205"/>
  <c r="H303"/>
  <c r="P303" s="1"/>
  <c r="E215"/>
  <c r="L95"/>
  <c r="J205"/>
  <c r="D303"/>
  <c r="L214"/>
  <c r="O203"/>
  <c r="M301"/>
  <c r="L396"/>
  <c r="C510"/>
  <c r="B510" s="1"/>
  <c r="N784"/>
  <c r="H396"/>
  <c r="P396" s="1"/>
  <c r="E486"/>
  <c r="M509"/>
  <c r="J784"/>
  <c r="C395"/>
  <c r="B395" s="1"/>
  <c r="N484"/>
  <c r="D508"/>
  <c r="N946"/>
  <c r="L811"/>
  <c r="M738"/>
  <c r="D201"/>
  <c r="J210"/>
  <c r="O94"/>
  <c r="H204"/>
  <c r="P204" s="1"/>
  <c r="N213"/>
  <c r="D204"/>
  <c r="C302"/>
  <c r="B302" s="1"/>
  <c r="J213"/>
  <c r="E93"/>
  <c r="N202"/>
  <c r="O211"/>
  <c r="L508"/>
  <c r="H783"/>
  <c r="P783" s="1"/>
  <c r="C485"/>
  <c r="B485" s="1"/>
  <c r="H508"/>
  <c r="P508" s="1"/>
  <c r="D783"/>
  <c r="L393"/>
  <c r="H483"/>
  <c r="P483" s="1"/>
  <c r="M506"/>
  <c r="H922"/>
  <c r="P922" s="1"/>
  <c r="O947"/>
  <c r="C813"/>
  <c r="B813" s="1"/>
  <c r="L778"/>
  <c r="D740"/>
  <c r="J90"/>
  <c r="M199"/>
  <c r="O297"/>
  <c r="M93"/>
  <c r="E301"/>
  <c r="H212"/>
  <c r="P212" s="1"/>
  <c r="C203"/>
  <c r="B203" s="1"/>
  <c r="O300"/>
  <c r="D212"/>
  <c r="O91"/>
  <c r="H201"/>
  <c r="P201" s="1"/>
  <c r="J299"/>
  <c r="N210"/>
  <c r="J394"/>
  <c r="D484"/>
  <c r="J507"/>
  <c r="M483"/>
  <c r="C782"/>
  <c r="B782" s="1"/>
  <c r="J481"/>
  <c r="D804"/>
  <c r="O938"/>
  <c r="M913"/>
  <c r="O500"/>
  <c r="C618"/>
  <c r="B618" s="1"/>
  <c r="L923"/>
  <c r="N672"/>
  <c r="M745"/>
  <c r="N880"/>
  <c r="D855"/>
  <c r="L718"/>
  <c r="J594"/>
  <c r="H461"/>
  <c r="P461" s="1"/>
  <c r="E604"/>
  <c r="M685"/>
  <c r="N758"/>
  <c r="N893"/>
  <c r="E868"/>
  <c r="N814"/>
  <c r="J853"/>
  <c r="D878"/>
  <c r="C852"/>
  <c r="B852" s="1"/>
  <c r="D998"/>
  <c r="N665"/>
  <c r="L1004"/>
  <c r="E764"/>
  <c r="H448"/>
  <c r="P448" s="1"/>
  <c r="N765"/>
  <c r="N585"/>
  <c r="L944"/>
  <c r="D695"/>
  <c r="L733"/>
  <c r="C768"/>
  <c r="B768" s="1"/>
  <c r="H877"/>
  <c r="P877" s="1"/>
  <c r="L822"/>
  <c r="J489"/>
  <c r="N886"/>
  <c r="E861"/>
  <c r="H1006"/>
  <c r="P1006" s="1"/>
  <c r="N608"/>
  <c r="E404"/>
  <c r="C316"/>
  <c r="B316" s="1"/>
  <c r="L761"/>
  <c r="L800"/>
  <c r="M834"/>
  <c r="C970"/>
  <c r="B970" s="1"/>
  <c r="M944"/>
  <c r="J614"/>
  <c r="L648"/>
  <c r="C954"/>
  <c r="B954" s="1"/>
  <c r="H703"/>
  <c r="P703" s="1"/>
  <c r="H911"/>
  <c r="P911" s="1"/>
  <c r="C886"/>
  <c r="B886" s="1"/>
  <c r="C688"/>
  <c r="B688" s="1"/>
  <c r="N383"/>
  <c r="L430"/>
  <c r="L1003"/>
  <c r="E858"/>
  <c r="N883"/>
  <c r="O474"/>
  <c r="J24"/>
  <c r="O220"/>
  <c r="O27"/>
  <c r="O122"/>
  <c r="E224"/>
  <c r="M265"/>
  <c r="L223"/>
  <c r="E26"/>
  <c r="E121"/>
  <c r="C264"/>
  <c r="B264" s="1"/>
  <c r="D445"/>
  <c r="E398"/>
  <c r="H702"/>
  <c r="P702" s="1"/>
  <c r="O444"/>
  <c r="O397"/>
  <c r="L577"/>
  <c r="D702"/>
  <c r="J396"/>
  <c r="C1005"/>
  <c r="B1005" s="1"/>
  <c r="J859"/>
  <c r="E885"/>
  <c r="N483"/>
  <c r="E23"/>
  <c r="J118"/>
  <c r="N219"/>
  <c r="M26"/>
  <c r="M121"/>
  <c r="O222"/>
  <c r="N24"/>
  <c r="O119"/>
  <c r="E221"/>
  <c r="M262"/>
  <c r="C444"/>
  <c r="B444" s="1"/>
  <c r="C397"/>
  <c r="B397" s="1"/>
  <c r="O576"/>
  <c r="M443"/>
  <c r="N396"/>
  <c r="M700"/>
  <c r="D442"/>
  <c r="E395"/>
  <c r="E575"/>
  <c r="D1006"/>
  <c r="L860"/>
  <c r="J886"/>
  <c r="H822"/>
  <c r="P822" s="1"/>
  <c r="C22"/>
  <c r="B22" s="1"/>
  <c r="D117"/>
  <c r="E260"/>
  <c r="H25"/>
  <c r="P25" s="1"/>
  <c r="H120"/>
  <c r="P120" s="1"/>
  <c r="M221"/>
  <c r="J263"/>
  <c r="D25"/>
  <c r="D120"/>
  <c r="N118"/>
  <c r="C220"/>
  <c r="B220" s="1"/>
  <c r="L442"/>
  <c r="M395"/>
  <c r="M575"/>
  <c r="O699"/>
  <c r="H442"/>
  <c r="P442" s="1"/>
  <c r="M440"/>
  <c r="N393"/>
  <c r="N573"/>
  <c r="J1007"/>
  <c r="O492"/>
  <c r="M823"/>
  <c r="M20"/>
  <c r="C116"/>
  <c r="B116" s="1"/>
  <c r="O258"/>
  <c r="E262"/>
  <c r="M23"/>
  <c r="C119"/>
  <c r="B119" s="1"/>
  <c r="O261"/>
  <c r="H117"/>
  <c r="P117" s="1"/>
  <c r="M218"/>
  <c r="J441"/>
  <c r="H394"/>
  <c r="P394" s="1"/>
  <c r="H574"/>
  <c r="P574" s="1"/>
  <c r="N698"/>
  <c r="D394"/>
  <c r="D574"/>
  <c r="J698"/>
  <c r="H647"/>
  <c r="P647" s="1"/>
  <c r="H720"/>
  <c r="P720" s="1"/>
  <c r="J855"/>
  <c r="H1000"/>
  <c r="P1000" s="1"/>
  <c r="D849"/>
  <c r="M984"/>
  <c r="L959"/>
  <c r="M627"/>
  <c r="O661"/>
  <c r="O966"/>
  <c r="D942"/>
  <c r="D802"/>
  <c r="H527"/>
  <c r="P527" s="1"/>
  <c r="D504"/>
  <c r="M803"/>
  <c r="C898"/>
  <c r="B898" s="1"/>
  <c r="L406"/>
  <c r="N463"/>
  <c r="E882"/>
  <c r="C671"/>
  <c r="B671" s="1"/>
  <c r="E1010"/>
  <c r="J985"/>
  <c r="C760"/>
  <c r="B760" s="1"/>
  <c r="M798"/>
  <c r="O832"/>
  <c r="D968"/>
  <c r="O942"/>
  <c r="C507"/>
  <c r="B507" s="1"/>
  <c r="C467"/>
  <c r="B467" s="1"/>
  <c r="N737"/>
  <c r="D772"/>
  <c r="M881"/>
  <c r="D828"/>
  <c r="J510"/>
  <c r="L891"/>
  <c r="L1011"/>
  <c r="M713"/>
  <c r="M835"/>
  <c r="L993"/>
  <c r="D471"/>
  <c r="N362"/>
  <c r="H618"/>
  <c r="P618" s="1"/>
  <c r="N652"/>
  <c r="O957"/>
  <c r="C933"/>
  <c r="B933" s="1"/>
  <c r="L708"/>
  <c r="E891"/>
  <c r="J836"/>
  <c r="D900"/>
  <c r="L571"/>
  <c r="L390"/>
  <c r="M634"/>
  <c r="N869"/>
  <c r="D895"/>
  <c r="E760"/>
  <c r="L725"/>
  <c r="D687"/>
  <c r="J45"/>
  <c r="L218"/>
  <c r="J222"/>
  <c r="J58"/>
  <c r="D53"/>
  <c r="L183"/>
  <c r="J220"/>
  <c r="L265"/>
  <c r="L355"/>
  <c r="E537"/>
  <c r="J560"/>
  <c r="M560"/>
  <c r="H355"/>
  <c r="P355" s="1"/>
  <c r="L536"/>
  <c r="C354"/>
  <c r="B354" s="1"/>
  <c r="O870"/>
  <c r="J896"/>
  <c r="J761"/>
  <c r="C727"/>
  <c r="B727" s="1"/>
  <c r="J688"/>
  <c r="E41"/>
  <c r="E181"/>
  <c r="J217"/>
  <c r="L262"/>
  <c r="D221"/>
  <c r="J266"/>
  <c r="E54"/>
  <c r="E184"/>
  <c r="N220"/>
  <c r="E219"/>
  <c r="J264"/>
  <c r="N535"/>
  <c r="D559"/>
  <c r="J535"/>
  <c r="O558"/>
  <c r="E555"/>
  <c r="L352"/>
  <c r="O533"/>
  <c r="E728"/>
  <c r="L34"/>
  <c r="C180"/>
  <c r="B180" s="1"/>
  <c r="D216"/>
  <c r="J261"/>
  <c r="M48"/>
  <c r="D183"/>
  <c r="M219"/>
  <c r="D265"/>
  <c r="L47"/>
  <c r="O182"/>
  <c r="N264"/>
  <c r="N217"/>
  <c r="E263"/>
  <c r="C558"/>
  <c r="B558" s="1"/>
  <c r="N550"/>
  <c r="E353"/>
  <c r="E534"/>
  <c r="M557"/>
  <c r="L549"/>
  <c r="N532"/>
  <c r="D556"/>
  <c r="L898"/>
  <c r="L763"/>
  <c r="J729"/>
  <c r="M690"/>
  <c r="M178"/>
  <c r="C215"/>
  <c r="B215" s="1"/>
  <c r="D260"/>
  <c r="H44"/>
  <c r="P44" s="1"/>
  <c r="C182"/>
  <c r="B182" s="1"/>
  <c r="H218"/>
  <c r="P218" s="1"/>
  <c r="M263"/>
  <c r="M181"/>
  <c r="D218"/>
  <c r="M35"/>
  <c r="H216"/>
  <c r="P216" s="1"/>
  <c r="N261"/>
  <c r="D352"/>
  <c r="L556"/>
  <c r="H546"/>
  <c r="P546" s="1"/>
  <c r="O351"/>
  <c r="C533"/>
  <c r="B533" s="1"/>
  <c r="H556"/>
  <c r="P556" s="1"/>
  <c r="J350"/>
  <c r="H531"/>
  <c r="P531" s="1"/>
  <c r="M554"/>
  <c r="H780"/>
  <c r="P780" s="1"/>
  <c r="L818"/>
  <c r="H988"/>
  <c r="P988" s="1"/>
  <c r="M632"/>
  <c r="D667"/>
  <c r="C972"/>
  <c r="B972" s="1"/>
  <c r="N947"/>
  <c r="O721"/>
  <c r="N760"/>
  <c r="L465"/>
  <c r="H73"/>
  <c r="P73" s="1"/>
  <c r="O78"/>
  <c r="M340"/>
  <c r="C540"/>
  <c r="B540" s="1"/>
  <c r="J897"/>
  <c r="H855"/>
  <c r="P855" s="1"/>
  <c r="E865"/>
  <c r="M13" i="14"/>
  <c r="L13"/>
  <c r="K13"/>
  <c r="P21" i="8" l="1"/>
  <c r="P17"/>
  <c r="P15"/>
  <c r="P11"/>
  <c r="P12"/>
  <c r="P18"/>
  <c r="P16"/>
  <c r="P13"/>
  <c r="P14"/>
  <c r="P9"/>
  <c r="P10"/>
  <c r="P19"/>
  <c r="P20"/>
  <c r="M14" i="14"/>
  <c r="K14"/>
  <c r="L14"/>
  <c r="B10" i="24" l="1"/>
  <c r="V100" i="8"/>
  <c r="W100" s="1"/>
  <c r="V72"/>
  <c r="W72" s="1"/>
  <c r="V24"/>
  <c r="W24" s="1"/>
  <c r="V44"/>
  <c r="W44" s="1"/>
  <c r="V23"/>
  <c r="W23" s="1"/>
  <c r="V102"/>
  <c r="W102" s="1"/>
  <c r="V22"/>
  <c r="W22" s="1"/>
  <c r="V129"/>
  <c r="W129" s="1"/>
  <c r="V65"/>
  <c r="W65" s="1"/>
  <c r="V43"/>
  <c r="W43" s="1"/>
  <c r="V125"/>
  <c r="W125" s="1"/>
  <c r="V137"/>
  <c r="W137" s="1"/>
  <c r="V115"/>
  <c r="W115" s="1"/>
  <c r="V57"/>
  <c r="W57" s="1"/>
  <c r="V53"/>
  <c r="W53" s="1"/>
  <c r="V134"/>
  <c r="W134" s="1"/>
  <c r="V78"/>
  <c r="W78" s="1"/>
  <c r="V111"/>
  <c r="W111" s="1"/>
  <c r="V113"/>
  <c r="W113" s="1"/>
  <c r="V83"/>
  <c r="W83" s="1"/>
  <c r="V150"/>
  <c r="W150" s="1"/>
  <c r="V66"/>
  <c r="W66" s="1"/>
  <c r="V105"/>
  <c r="W105" s="1"/>
  <c r="V55"/>
  <c r="W55" s="1"/>
  <c r="V154"/>
  <c r="W154" s="1"/>
  <c r="V30"/>
  <c r="W30" s="1"/>
  <c r="V119"/>
  <c r="W119" s="1"/>
  <c r="V121"/>
  <c r="W121" s="1"/>
  <c r="V40"/>
  <c r="W40" s="1"/>
  <c r="V156"/>
  <c r="W156" s="1"/>
  <c r="V108"/>
  <c r="W108" s="1"/>
  <c r="V106"/>
  <c r="W106" s="1"/>
  <c r="V34"/>
  <c r="W34" s="1"/>
  <c r="V141"/>
  <c r="W141" s="1"/>
  <c r="V54"/>
  <c r="W54" s="1"/>
  <c r="V139"/>
  <c r="W139" s="1"/>
  <c r="V140"/>
  <c r="W140" s="1"/>
  <c r="V97"/>
  <c r="W97" s="1"/>
  <c r="V41"/>
  <c r="W41" s="1"/>
  <c r="V82"/>
  <c r="W82" s="1"/>
  <c r="V152"/>
  <c r="W152" s="1"/>
  <c r="V60"/>
  <c r="W60" s="1"/>
  <c r="V146"/>
  <c r="W146" s="1"/>
  <c r="V62"/>
  <c r="W62" s="1"/>
  <c r="V45"/>
  <c r="W45" s="1"/>
  <c r="V51"/>
  <c r="W51" s="1"/>
  <c r="V47"/>
  <c r="W47" s="1"/>
  <c r="V70"/>
  <c r="W70" s="1"/>
  <c r="V110"/>
  <c r="W110" s="1"/>
  <c r="V88"/>
  <c r="W88" s="1"/>
  <c r="V29"/>
  <c r="W29" s="1"/>
  <c r="V118"/>
  <c r="W118" s="1"/>
  <c r="V96"/>
  <c r="W96" s="1"/>
  <c r="V49"/>
  <c r="W49" s="1"/>
  <c r="V148"/>
  <c r="W148" s="1"/>
  <c r="V42"/>
  <c r="W42" s="1"/>
  <c r="V32"/>
  <c r="W32" s="1"/>
  <c r="V132"/>
  <c r="W132" s="1"/>
  <c r="V90"/>
  <c r="W90" s="1"/>
  <c r="V133"/>
  <c r="W133" s="1"/>
  <c r="V36"/>
  <c r="W36" s="1"/>
  <c r="V127"/>
  <c r="W127" s="1"/>
  <c r="V63"/>
  <c r="W63" s="1"/>
  <c r="V128"/>
  <c r="W128" s="1"/>
  <c r="V58"/>
  <c r="W58" s="1"/>
  <c r="V67"/>
  <c r="W67" s="1"/>
  <c r="V149"/>
  <c r="W149" s="1"/>
  <c r="V104"/>
  <c r="W104" s="1"/>
  <c r="V93"/>
  <c r="W93" s="1"/>
  <c r="V153"/>
  <c r="W153" s="1"/>
  <c r="V61"/>
  <c r="W61" s="1"/>
  <c r="V112"/>
  <c r="W112" s="1"/>
  <c r="V158"/>
  <c r="W158" s="1"/>
  <c r="V87"/>
  <c r="W87" s="1"/>
  <c r="V114"/>
  <c r="W114" s="1"/>
  <c r="V157"/>
  <c r="W157" s="1"/>
  <c r="V95"/>
  <c r="W95" s="1"/>
  <c r="V94"/>
  <c r="W94" s="1"/>
  <c r="V89"/>
  <c r="W89" s="1"/>
  <c r="V81"/>
  <c r="W81" s="1"/>
  <c r="V77"/>
  <c r="W77" s="1"/>
  <c r="V135"/>
  <c r="W135" s="1"/>
  <c r="V103"/>
  <c r="W103" s="1"/>
  <c r="V26"/>
  <c r="W26" s="1"/>
  <c r="V25"/>
  <c r="W25" s="1"/>
  <c r="V27"/>
  <c r="W27" s="1"/>
  <c r="V28"/>
  <c r="W28" s="1"/>
  <c r="V31"/>
  <c r="W31" s="1"/>
  <c r="V117"/>
  <c r="W117" s="1"/>
  <c r="V138"/>
  <c r="W138" s="1"/>
  <c r="V107"/>
  <c r="W107" s="1"/>
  <c r="V50"/>
  <c r="W50" s="1"/>
  <c r="V155"/>
  <c r="W155" s="1"/>
  <c r="V71"/>
  <c r="W71" s="1"/>
  <c r="V147"/>
  <c r="W147" s="1"/>
  <c r="V92"/>
  <c r="W92" s="1"/>
  <c r="V120"/>
  <c r="W120" s="1"/>
  <c r="V151"/>
  <c r="W151" s="1"/>
  <c r="V136"/>
  <c r="W136" s="1"/>
  <c r="V99"/>
  <c r="W99" s="1"/>
  <c r="V142"/>
  <c r="W142" s="1"/>
  <c r="V124"/>
  <c r="W124" s="1"/>
  <c r="V80"/>
  <c r="W80" s="1"/>
  <c r="V64"/>
  <c r="W64" s="1"/>
  <c r="V46"/>
  <c r="W46" s="1"/>
  <c r="V143"/>
  <c r="W143" s="1"/>
  <c r="V109"/>
  <c r="W109" s="1"/>
  <c r="V59"/>
  <c r="W59" s="1"/>
  <c r="V85"/>
  <c r="W85" s="1"/>
  <c r="V48"/>
  <c r="W48" s="1"/>
  <c r="V76"/>
  <c r="W76" s="1"/>
  <c r="V56"/>
  <c r="W56" s="1"/>
  <c r="V116"/>
  <c r="W116" s="1"/>
  <c r="V39"/>
  <c r="W39" s="1"/>
  <c r="V79"/>
  <c r="W79" s="1"/>
  <c r="V52"/>
  <c r="W52" s="1"/>
  <c r="V91"/>
  <c r="W91" s="1"/>
  <c r="V75"/>
  <c r="W75" s="1"/>
  <c r="V144"/>
  <c r="W144" s="1"/>
  <c r="V98"/>
  <c r="W98" s="1"/>
  <c r="V35"/>
  <c r="W35" s="1"/>
  <c r="V74"/>
  <c r="W74" s="1"/>
  <c r="V33"/>
  <c r="W33" s="1"/>
  <c r="V68"/>
  <c r="W68" s="1"/>
  <c r="V122"/>
  <c r="W122" s="1"/>
  <c r="V101"/>
  <c r="W101" s="1"/>
  <c r="V37"/>
  <c r="W37" s="1"/>
  <c r="V73"/>
  <c r="W73" s="1"/>
  <c r="V131"/>
  <c r="W131" s="1"/>
  <c r="V86"/>
  <c r="W86" s="1"/>
  <c r="V123"/>
  <c r="W123" s="1"/>
  <c r="V38"/>
  <c r="W38" s="1"/>
  <c r="V126"/>
  <c r="W126" s="1"/>
  <c r="V69"/>
  <c r="W69" s="1"/>
  <c r="V145"/>
  <c r="W145" s="1"/>
  <c r="V84"/>
  <c r="W84" s="1"/>
  <c r="V130"/>
  <c r="W130" s="1"/>
  <c r="B11" i="24" l="1"/>
  <c r="B8" i="8"/>
  <c r="V8" s="1"/>
  <c r="W8" s="1"/>
  <c r="P8"/>
  <c r="H13" i="27" l="1"/>
  <c r="B12" i="24"/>
  <c r="B13" s="1"/>
  <c r="B14" i="27"/>
  <c r="C6"/>
  <c r="B15"/>
  <c r="E23" s="1"/>
  <c r="E15"/>
  <c r="F14"/>
  <c r="B9" i="8"/>
  <c r="V9" s="1"/>
  <c r="W9" s="1"/>
  <c r="I23" i="27" l="1"/>
  <c r="B10" i="8"/>
  <c r="B11" s="1"/>
  <c r="V10" l="1"/>
  <c r="W10" s="1"/>
  <c r="V11"/>
  <c r="W11" s="1"/>
  <c r="B12"/>
  <c r="V12" l="1"/>
  <c r="W12" s="1"/>
  <c r="B13"/>
  <c r="V13" l="1"/>
  <c r="W13" s="1"/>
  <c r="B14"/>
  <c r="V14" l="1"/>
  <c r="W14" s="1"/>
  <c r="B15"/>
  <c r="V15" l="1"/>
  <c r="W15" s="1"/>
  <c r="B16"/>
  <c r="V16" l="1"/>
  <c r="W16" s="1"/>
  <c r="B17"/>
  <c r="V17" l="1"/>
  <c r="W17" s="1"/>
  <c r="B18"/>
  <c r="B19" s="1"/>
  <c r="B20" s="1"/>
  <c r="B21" s="1"/>
  <c r="V20" l="1"/>
  <c r="W20" s="1"/>
  <c r="V21"/>
  <c r="W21" s="1"/>
  <c r="V18"/>
  <c r="W18" s="1"/>
  <c r="V19"/>
  <c r="W19" s="1"/>
</calcChain>
</file>

<file path=xl/comments1.xml><?xml version="1.0" encoding="utf-8"?>
<comments xmlns="http://schemas.openxmlformats.org/spreadsheetml/2006/main">
  <authors>
    <author>SHRI BAJARANG BALI</author>
  </authors>
  <commentList>
    <comment ref="L14" authorId="0">
      <text>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K4" authorId="0">
      <text>
        <r>
          <rPr>
            <sz val="12"/>
            <color indexed="81"/>
            <rFont val="Tahoma"/>
            <family val="2"/>
          </rPr>
          <t xml:space="preserve">
यहाँ पर जिस दिनाँक से आयु का अंतर निकलना है वह दिनाँक लिखें 
</t>
        </r>
      </text>
    </comment>
  </commentList>
</comments>
</file>

<file path=xl/sharedStrings.xml><?xml version="1.0" encoding="utf-8"?>
<sst xmlns="http://schemas.openxmlformats.org/spreadsheetml/2006/main" count="1110" uniqueCount="735">
  <si>
    <t>Mahtma Gandhi Government School (English Medium) Bar, PALI</t>
  </si>
  <si>
    <t>CLASS :-</t>
  </si>
  <si>
    <t>B</t>
  </si>
  <si>
    <t>G</t>
  </si>
  <si>
    <t>T</t>
  </si>
  <si>
    <t>Total</t>
  </si>
  <si>
    <t>Prepared By</t>
  </si>
  <si>
    <t>Heeralal Jat</t>
  </si>
  <si>
    <t>Sr. Teacher , Excel Programmer</t>
  </si>
  <si>
    <t>YES</t>
  </si>
  <si>
    <t>Total Form List</t>
  </si>
  <si>
    <t>Watch the You Tube Video For More Information.</t>
  </si>
  <si>
    <t>You Tube Channel</t>
  </si>
  <si>
    <t>https://www.youtube.com/c/Heeralaljat/</t>
  </si>
  <si>
    <t>S.No.</t>
  </si>
  <si>
    <t>FATHER’S NAME</t>
  </si>
  <si>
    <t>DATE OF BIRTH IN WORDS</t>
  </si>
  <si>
    <t>RELIGION</t>
  </si>
  <si>
    <t>CATEGORY</t>
  </si>
  <si>
    <t>CORRESPONDING ADDRESS</t>
  </si>
  <si>
    <t>PERMANENT ADDRESS</t>
  </si>
  <si>
    <t>EMAIL I.D.</t>
  </si>
  <si>
    <t>GEN</t>
  </si>
  <si>
    <t>MALE</t>
  </si>
  <si>
    <t>NCC</t>
  </si>
  <si>
    <t>NATIONAL</t>
  </si>
  <si>
    <t>PASSED</t>
  </si>
  <si>
    <t>SC</t>
  </si>
  <si>
    <t>ST</t>
  </si>
  <si>
    <t>TRANSGENDER</t>
  </si>
  <si>
    <t>SCOUT</t>
  </si>
  <si>
    <t>DISTRICT</t>
  </si>
  <si>
    <t>STUDYING</t>
  </si>
  <si>
    <t>OBC</t>
  </si>
  <si>
    <t>GUIDE</t>
  </si>
  <si>
    <t>SBC</t>
  </si>
  <si>
    <t>CUB</t>
  </si>
  <si>
    <t>BULBUL</t>
  </si>
  <si>
    <t>Years</t>
  </si>
  <si>
    <t>Month</t>
  </si>
  <si>
    <t>Day</t>
  </si>
  <si>
    <t xml:space="preserve">Whats App  NO. </t>
  </si>
  <si>
    <t>HINDU</t>
  </si>
  <si>
    <t>MUSLIM</t>
  </si>
  <si>
    <t>SIKKH</t>
  </si>
  <si>
    <t>CHRISTIAN</t>
  </si>
  <si>
    <t>PARSI</t>
  </si>
  <si>
    <t>OTHER</t>
  </si>
  <si>
    <t>Govt.</t>
  </si>
  <si>
    <t>KV</t>
  </si>
  <si>
    <t>JNV</t>
  </si>
  <si>
    <t>Private</t>
  </si>
  <si>
    <t>Recognized</t>
  </si>
  <si>
    <t>Other</t>
  </si>
  <si>
    <t>NO</t>
  </si>
  <si>
    <t>STATE</t>
  </si>
  <si>
    <t>NSS</t>
  </si>
  <si>
    <t>Fail</t>
  </si>
  <si>
    <t>GGHG</t>
  </si>
  <si>
    <t>JHHG</t>
  </si>
  <si>
    <t>HHJHJH</t>
  </si>
  <si>
    <t>BNBNB</t>
  </si>
  <si>
    <t>KJJKJ</t>
  </si>
  <si>
    <t>KJKJJJ</t>
  </si>
  <si>
    <t>DSGF</t>
  </si>
  <si>
    <t>CVXC</t>
  </si>
  <si>
    <t>FEMALE</t>
  </si>
  <si>
    <t>excelguru@gmail.com</t>
  </si>
  <si>
    <t>NA</t>
  </si>
  <si>
    <t>1st</t>
  </si>
  <si>
    <t>2nd</t>
  </si>
  <si>
    <t>3rd</t>
  </si>
  <si>
    <t>4th</t>
  </si>
  <si>
    <t>5th</t>
  </si>
  <si>
    <t>6th</t>
  </si>
  <si>
    <t>7th</t>
  </si>
  <si>
    <t>8th</t>
  </si>
  <si>
    <t>9th</t>
  </si>
  <si>
    <t>10th</t>
  </si>
  <si>
    <t>11th</t>
  </si>
  <si>
    <t>12th</t>
  </si>
  <si>
    <t>hll</t>
  </si>
  <si>
    <t>op</t>
  </si>
  <si>
    <t>poo-</t>
  </si>
  <si>
    <t>p=</t>
  </si>
  <si>
    <t>kkk</t>
  </si>
  <si>
    <t>l;l;</t>
  </si>
  <si>
    <t>yyui</t>
  </si>
  <si>
    <t>uio</t>
  </si>
  <si>
    <t>jggh</t>
  </si>
  <si>
    <t>dfzd</t>
  </si>
  <si>
    <t>GENDER (Male/Female)</t>
  </si>
  <si>
    <t>Sr. No.</t>
  </si>
  <si>
    <t>PALI</t>
  </si>
  <si>
    <t>RAIPUR</t>
  </si>
  <si>
    <t>U-DISE Code :-</t>
  </si>
  <si>
    <r>
      <t xml:space="preserve">Shala Darpan </t>
    </r>
    <r>
      <rPr>
        <b/>
        <sz val="16"/>
        <rFont val="Cambria"/>
        <family val="1"/>
        <scheme val="major"/>
      </rPr>
      <t>NIC ID :-</t>
    </r>
  </si>
  <si>
    <t>Principal Mobile No. :-</t>
  </si>
  <si>
    <t>Principal Name :-</t>
  </si>
  <si>
    <t>Incharge Mob. No.:-</t>
  </si>
  <si>
    <t xml:space="preserve">School General Information </t>
  </si>
  <si>
    <t>School Profile</t>
  </si>
  <si>
    <r>
      <t>District Name</t>
    </r>
    <r>
      <rPr>
        <b/>
        <sz val="16"/>
        <rFont val="Cambria"/>
        <family val="1"/>
        <scheme val="major"/>
      </rPr>
      <t xml:space="preserve"> :-</t>
    </r>
  </si>
  <si>
    <r>
      <t>Block Name</t>
    </r>
    <r>
      <rPr>
        <b/>
        <sz val="16"/>
        <rFont val="Cambria"/>
        <family val="1"/>
        <scheme val="major"/>
      </rPr>
      <t xml:space="preserve"> :-</t>
    </r>
  </si>
  <si>
    <t>AJMER</t>
  </si>
  <si>
    <t>ARAIN</t>
  </si>
  <si>
    <t>BHINAI</t>
  </si>
  <si>
    <t>JAWAJA</t>
  </si>
  <si>
    <t>KEKARI</t>
  </si>
  <si>
    <t>KISHANGARH</t>
  </si>
  <si>
    <t>MASUDA</t>
  </si>
  <si>
    <t>PISANGAN</t>
  </si>
  <si>
    <t>SRINAGAR</t>
  </si>
  <si>
    <t>BANSUR</t>
  </si>
  <si>
    <t>ALWAR</t>
  </si>
  <si>
    <t>BEHRORE</t>
  </si>
  <si>
    <t>KATHUMAR</t>
  </si>
  <si>
    <t>KISHANGARH BAS</t>
  </si>
  <si>
    <t>KOTKASIM</t>
  </si>
  <si>
    <t>LAKSHMANGARH</t>
  </si>
  <si>
    <t>MUNDAWAR</t>
  </si>
  <si>
    <t>NEEMRANA</t>
  </si>
  <si>
    <t>RAINI</t>
  </si>
  <si>
    <t>RAJGARH</t>
  </si>
  <si>
    <t>RAMGARH</t>
  </si>
  <si>
    <t>THANAGAZI</t>
  </si>
  <si>
    <t>TIZARA</t>
  </si>
  <si>
    <t>UMRAIN</t>
  </si>
  <si>
    <t>BANSWARA</t>
  </si>
  <si>
    <t>ANANDPURI</t>
  </si>
  <si>
    <t>ARTHUNA</t>
  </si>
  <si>
    <t>BAGIDORA</t>
  </si>
  <si>
    <t>CHOTISARVAN</t>
  </si>
  <si>
    <t>GARHI</t>
  </si>
  <si>
    <t>KUSHALGARH</t>
  </si>
  <si>
    <t>SAJJANGARH</t>
  </si>
  <si>
    <t>TALWARA</t>
  </si>
  <si>
    <t>BARAN</t>
  </si>
  <si>
    <t>ANTA</t>
  </si>
  <si>
    <t>ATRU</t>
  </si>
  <si>
    <t>CHHABRA</t>
  </si>
  <si>
    <t>CHHIPABAROD</t>
  </si>
  <si>
    <t>KISHANGANJ</t>
  </si>
  <si>
    <t>SHAHBAD</t>
  </si>
  <si>
    <t>BARMER</t>
  </si>
  <si>
    <t>BAITU</t>
  </si>
  <si>
    <t>BALOTRA</t>
  </si>
  <si>
    <t>CHOHTAN</t>
  </si>
  <si>
    <t>DHANAU</t>
  </si>
  <si>
    <t>DHORIMANA</t>
  </si>
  <si>
    <t>GADRAROAD</t>
  </si>
  <si>
    <t>GIDA</t>
  </si>
  <si>
    <t>KALYANPUR</t>
  </si>
  <si>
    <t>PATODI</t>
  </si>
  <si>
    <t>RAMSAR</t>
  </si>
  <si>
    <t>SAMDARI</t>
  </si>
  <si>
    <t>SHIV</t>
  </si>
  <si>
    <t>SINDHARI</t>
  </si>
  <si>
    <t>SIWANA</t>
  </si>
  <si>
    <t>BHARATPUR</t>
  </si>
  <si>
    <t>DEEG</t>
  </si>
  <si>
    <t>ROOPWAS</t>
  </si>
  <si>
    <t>SEWAR</t>
  </si>
  <si>
    <t>WEIR</t>
  </si>
  <si>
    <t>BAYANA</t>
  </si>
  <si>
    <t>KAMAN</t>
  </si>
  <si>
    <t>KUMHER</t>
  </si>
  <si>
    <t>NADBAI</t>
  </si>
  <si>
    <t>NAGAR</t>
  </si>
  <si>
    <t>BHILWARA</t>
  </si>
  <si>
    <t>ASIND</t>
  </si>
  <si>
    <t>BANERA</t>
  </si>
  <si>
    <t>BIJOLIYA</t>
  </si>
  <si>
    <t>HURDA</t>
  </si>
  <si>
    <t>JAHAJPUR</t>
  </si>
  <si>
    <t>KOTRI</t>
  </si>
  <si>
    <t>MANDAL</t>
  </si>
  <si>
    <t>MANDALGARH</t>
  </si>
  <si>
    <t>SAHADA</t>
  </si>
  <si>
    <t>SHAHPURA</t>
  </si>
  <si>
    <t>SUWANA</t>
  </si>
  <si>
    <t>BIKANER</t>
  </si>
  <si>
    <t>KHAJUWALA</t>
  </si>
  <si>
    <t>KOLAYAT</t>
  </si>
  <si>
    <t>LUNKARANSAR</t>
  </si>
  <si>
    <t>NOKHA</t>
  </si>
  <si>
    <t>PANCHOO</t>
  </si>
  <si>
    <t>SHRI DUNGARGARH</t>
  </si>
  <si>
    <t>BUNDI</t>
  </si>
  <si>
    <t>HINDOLI</t>
  </si>
  <si>
    <t>NAINWA</t>
  </si>
  <si>
    <t>TALERA</t>
  </si>
  <si>
    <t>CHITTORGARH</t>
  </si>
  <si>
    <t>BHANDESAR</t>
  </si>
  <si>
    <t>BADI SADRI</t>
  </si>
  <si>
    <t>BHAINSROADGARH</t>
  </si>
  <si>
    <t>BHOPAL SAGAR</t>
  </si>
  <si>
    <t>DUNGLA</t>
  </si>
  <si>
    <t>GANGRAR</t>
  </si>
  <si>
    <t>KAPASAN</t>
  </si>
  <si>
    <t>NIMBAHERA</t>
  </si>
  <si>
    <t>RASHMI</t>
  </si>
  <si>
    <t>AJMER GRAMEEN</t>
  </si>
  <si>
    <t>SARWAD</t>
  </si>
  <si>
    <t>SAWAR</t>
  </si>
  <si>
    <t>GOVINDGARH</t>
  </si>
  <si>
    <t>MALAKHERA</t>
  </si>
  <si>
    <t>GANGARTALAI</t>
  </si>
  <si>
    <t>GHATOLE</t>
  </si>
  <si>
    <t>MANGROL</t>
  </si>
  <si>
    <t>AADEL</t>
  </si>
  <si>
    <t>BARMER GRAMIN</t>
  </si>
  <si>
    <t>GUDHAMALANI</t>
  </si>
  <si>
    <t>SEDHWA</t>
  </si>
  <si>
    <t>PAYALAKALAN</t>
  </si>
  <si>
    <t>PHAGLIYA</t>
  </si>
  <si>
    <t>BHUSAWAR</t>
  </si>
  <si>
    <t>PAHADI</t>
  </si>
  <si>
    <t>UCHCHAIN</t>
  </si>
  <si>
    <t>BADNOR</t>
  </si>
  <si>
    <t>KAREDA</t>
  </si>
  <si>
    <t>BAJJU</t>
  </si>
  <si>
    <t>PUNGAL</t>
  </si>
  <si>
    <t>KESHORAIPATAN</t>
  </si>
  <si>
    <t>BENGU</t>
  </si>
  <si>
    <t>CHURU</t>
  </si>
  <si>
    <t>BIDASAR</t>
  </si>
  <si>
    <t xml:space="preserve">CHURU </t>
  </si>
  <si>
    <t>RATANGARH</t>
  </si>
  <si>
    <t>SARDARSHAHAR</t>
  </si>
  <si>
    <t>SUJANGARH</t>
  </si>
  <si>
    <t>TARANAGAR</t>
  </si>
  <si>
    <t>DAUSA</t>
  </si>
  <si>
    <t>BANDIKUI</t>
  </si>
  <si>
    <t>BASWA</t>
  </si>
  <si>
    <t>BAIJUPADA</t>
  </si>
  <si>
    <t>LALSOT</t>
  </si>
  <si>
    <t>LAWAN</t>
  </si>
  <si>
    <t>MAHWA</t>
  </si>
  <si>
    <t>NANGAL RAJAWATAN</t>
  </si>
  <si>
    <t>RAMGARH PACHWARA</t>
  </si>
  <si>
    <t>SIKRAI</t>
  </si>
  <si>
    <t>SIKANDARA</t>
  </si>
  <si>
    <t>DHOLPUR</t>
  </si>
  <si>
    <t>BARI</t>
  </si>
  <si>
    <t>BASEDI</t>
  </si>
  <si>
    <t>RAJAKHERA</t>
  </si>
  <si>
    <t>SAIPAU</t>
  </si>
  <si>
    <t>SARAMATHURA</t>
  </si>
  <si>
    <t>DUNGARPUR</t>
  </si>
  <si>
    <t>AASPUR</t>
  </si>
  <si>
    <t>BICHHIWADA</t>
  </si>
  <si>
    <t>CHIKHALI</t>
  </si>
  <si>
    <t>DOWRA</t>
  </si>
  <si>
    <t>GALIAKOT</t>
  </si>
  <si>
    <t>JONTHARI</t>
  </si>
  <si>
    <t>SAABLA</t>
  </si>
  <si>
    <t>SANGWARA</t>
  </si>
  <si>
    <t>SIMALWARA</t>
  </si>
  <si>
    <t>ANOOPGARH</t>
  </si>
  <si>
    <t>GHARSANA</t>
  </si>
  <si>
    <t>PADAMPUR</t>
  </si>
  <si>
    <t>RAISINGHNAGAR</t>
  </si>
  <si>
    <t>SARDULSHAHAR</t>
  </si>
  <si>
    <t>SHRIKARANPUR</t>
  </si>
  <si>
    <t>SURATGARH</t>
  </si>
  <si>
    <t>VIJAYNAGAR</t>
  </si>
  <si>
    <t>HANUMANGARH</t>
  </si>
  <si>
    <t>BHADRA</t>
  </si>
  <si>
    <t xml:space="preserve">NOHAR </t>
  </si>
  <si>
    <t>PILIBANGA</t>
  </si>
  <si>
    <t>RAWATSAR</t>
  </si>
  <si>
    <t>SANGRIYA</t>
  </si>
  <si>
    <t>TIBBI</t>
  </si>
  <si>
    <t>JAIPUR</t>
  </si>
  <si>
    <t>AAMER</t>
  </si>
  <si>
    <t>AANDHI</t>
  </si>
  <si>
    <t>BASSI</t>
  </si>
  <si>
    <t>CHAKSU</t>
  </si>
  <si>
    <t>DUDU</t>
  </si>
  <si>
    <t>JALSU</t>
  </si>
  <si>
    <t>JAMWARAMGARH</t>
  </si>
  <si>
    <t>JHOTWARA</t>
  </si>
  <si>
    <t>JOBNER</t>
  </si>
  <si>
    <t>KOTPUTALI</t>
  </si>
  <si>
    <t>KOTKHAVDA</t>
  </si>
  <si>
    <t>KISHANGARH RENWAL</t>
  </si>
  <si>
    <t>MOJMABAD</t>
  </si>
  <si>
    <t>MADHORAJPURA</t>
  </si>
  <si>
    <t>PAWTA</t>
  </si>
  <si>
    <t>PHAGI</t>
  </si>
  <si>
    <t>SAMBHARLAKE</t>
  </si>
  <si>
    <t>SANGANER</t>
  </si>
  <si>
    <t>TUNGA</t>
  </si>
  <si>
    <t>VIRATNAGAR</t>
  </si>
  <si>
    <t>JAISALMER</t>
  </si>
  <si>
    <t>SRI GANGANAGAR</t>
  </si>
  <si>
    <t>BHANIYANA</t>
  </si>
  <si>
    <t>FATEHGARH</t>
  </si>
  <si>
    <t>MOHANGARH</t>
  </si>
  <si>
    <t>NACHNA</t>
  </si>
  <si>
    <t>SAM</t>
  </si>
  <si>
    <t>SANKARA</t>
  </si>
  <si>
    <t>JALORE</t>
  </si>
  <si>
    <t>AAHORE</t>
  </si>
  <si>
    <t>BAGODA</t>
  </si>
  <si>
    <t>BHINMAL</t>
  </si>
  <si>
    <t>CHITALWANA</t>
  </si>
  <si>
    <t>JASWANTPURA</t>
  </si>
  <si>
    <t>RANIWARA</t>
  </si>
  <si>
    <t>SANCHORE</t>
  </si>
  <si>
    <t>SAYLA</t>
  </si>
  <si>
    <t>JHALAWAR</t>
  </si>
  <si>
    <t>SHARNAU</t>
  </si>
  <si>
    <t>AKLERA</t>
  </si>
  <si>
    <t>BAKANI</t>
  </si>
  <si>
    <t>BHAWANIMANDI</t>
  </si>
  <si>
    <t>DAG</t>
  </si>
  <si>
    <t>KHANPUR</t>
  </si>
  <si>
    <t>JHALARAPATAN</t>
  </si>
  <si>
    <t>MANOHARTHANA</t>
  </si>
  <si>
    <t>PIDAWA</t>
  </si>
  <si>
    <t>JHUNJHUNU</t>
  </si>
  <si>
    <t>ALSISAR</t>
  </si>
  <si>
    <t>BUHANA</t>
  </si>
  <si>
    <t>CHIRAWA</t>
  </si>
  <si>
    <t>KHETRI</t>
  </si>
  <si>
    <t>MANDAWA</t>
  </si>
  <si>
    <t>NAWALGARH</t>
  </si>
  <si>
    <t>PILANI</t>
  </si>
  <si>
    <t>SINGHANA</t>
  </si>
  <si>
    <t>SURAJGARH</t>
  </si>
  <si>
    <t>UDAIPURWATI</t>
  </si>
  <si>
    <t>JODHPUR</t>
  </si>
  <si>
    <t>BALESAR</t>
  </si>
  <si>
    <t>AAU</t>
  </si>
  <si>
    <t>BAORI</t>
  </si>
  <si>
    <t>BAP</t>
  </si>
  <si>
    <t>BAPINI</t>
  </si>
  <si>
    <t>BILARA</t>
  </si>
  <si>
    <t>BHOPALGARH</t>
  </si>
  <si>
    <t>CHAMU</t>
  </si>
  <si>
    <t>DHAWA</t>
  </si>
  <si>
    <t>GHANTIYALI</t>
  </si>
  <si>
    <t>KERU</t>
  </si>
  <si>
    <t>LOHAWAT</t>
  </si>
  <si>
    <t>LUNI</t>
  </si>
  <si>
    <t>MANDORE</t>
  </si>
  <si>
    <t>PHALODI</t>
  </si>
  <si>
    <t>PIPADSHAHAR</t>
  </si>
  <si>
    <t>SHERGARH</t>
  </si>
  <si>
    <t>SHEKHALA</t>
  </si>
  <si>
    <t>TINWARI</t>
  </si>
  <si>
    <t>DECHU</t>
  </si>
  <si>
    <t>OSIAN</t>
  </si>
  <si>
    <t>KARAULI</t>
  </si>
  <si>
    <t>HINDAUN</t>
  </si>
  <si>
    <t>MANDRAIL</t>
  </si>
  <si>
    <t>NADOTI</t>
  </si>
  <si>
    <t>MASALPUR</t>
  </si>
  <si>
    <t>SAPOTRA</t>
  </si>
  <si>
    <t>SHRIMAHAVEERJI</t>
  </si>
  <si>
    <t>TODABHIM</t>
  </si>
  <si>
    <t>KOTA</t>
  </si>
  <si>
    <t>ITAWA</t>
  </si>
  <si>
    <t>KHAIRABAD</t>
  </si>
  <si>
    <t>LADPURA</t>
  </si>
  <si>
    <t>SANGOD</t>
  </si>
  <si>
    <t>SULTANPUR</t>
  </si>
  <si>
    <t>NAGOUR</t>
  </si>
  <si>
    <t>BHAIRUNDA</t>
  </si>
  <si>
    <t>DEEDWANA</t>
  </si>
  <si>
    <t>DEGANA</t>
  </si>
  <si>
    <t>JAYAL</t>
  </si>
  <si>
    <t>KHINVSAR</t>
  </si>
  <si>
    <t>KUCHAMAN CITY</t>
  </si>
  <si>
    <t>LADNUN</t>
  </si>
  <si>
    <t>MAKRANA</t>
  </si>
  <si>
    <t>MERTA CITY</t>
  </si>
  <si>
    <t>MOLASAR</t>
  </si>
  <si>
    <t>MUNDWA</t>
  </si>
  <si>
    <t>NAWAN</t>
  </si>
  <si>
    <t>PARBATSAR</t>
  </si>
  <si>
    <t>RIYAN BADI</t>
  </si>
  <si>
    <t>BALI</t>
  </si>
  <si>
    <t>DESURI</t>
  </si>
  <si>
    <t>JAITARAN</t>
  </si>
  <si>
    <t>MARWAR JUNCTION</t>
  </si>
  <si>
    <t>RANI</t>
  </si>
  <si>
    <t>ROHAT</t>
  </si>
  <si>
    <t>SOJAT</t>
  </si>
  <si>
    <t>SUMERPUR</t>
  </si>
  <si>
    <t>PRATAPGARH</t>
  </si>
  <si>
    <t>ARNOD</t>
  </si>
  <si>
    <t>CHOTI SADARI</t>
  </si>
  <si>
    <t>DALOT</t>
  </si>
  <si>
    <t>DHARIAWAD</t>
  </si>
  <si>
    <t>DHAMOTTAR</t>
  </si>
  <si>
    <t>PIPALKHOONT</t>
  </si>
  <si>
    <t>SUHAGPURA</t>
  </si>
  <si>
    <t>RAJSAMAND</t>
  </si>
  <si>
    <t>AMET</t>
  </si>
  <si>
    <t>BHIM</t>
  </si>
  <si>
    <t>DEOGARH</t>
  </si>
  <si>
    <t>DELWADA</t>
  </si>
  <si>
    <t>KHAMNOR</t>
  </si>
  <si>
    <t>KUMBHALGARH</t>
  </si>
  <si>
    <t>RELMAGRA</t>
  </si>
  <si>
    <t>SAWAI MADHOPUR</t>
  </si>
  <si>
    <t>BAMANWAS</t>
  </si>
  <si>
    <t>BONLI</t>
  </si>
  <si>
    <t xml:space="preserve">CHOUTHAKA BARWARA </t>
  </si>
  <si>
    <t>GANGAPUR CITY</t>
  </si>
  <si>
    <t>KHANDAR</t>
  </si>
  <si>
    <t xml:space="preserve">MALARNA DUNGAR </t>
  </si>
  <si>
    <t>SIKAR</t>
  </si>
  <si>
    <t>DATARAMGARH</t>
  </si>
  <si>
    <t>AJITGARH</t>
  </si>
  <si>
    <t>DHOND</t>
  </si>
  <si>
    <t>FATEHPUR</t>
  </si>
  <si>
    <t>KHANDELA</t>
  </si>
  <si>
    <t>LAXMANGARH</t>
  </si>
  <si>
    <t>NEEM KA THANA</t>
  </si>
  <si>
    <t>NECHHWA</t>
  </si>
  <si>
    <t>PALSANA</t>
  </si>
  <si>
    <t>PATAN</t>
  </si>
  <si>
    <t>PIPARALI</t>
  </si>
  <si>
    <t>SHRIMADOPUR</t>
  </si>
  <si>
    <t>SIROHI</t>
  </si>
  <si>
    <t>ABU ROAD</t>
  </si>
  <si>
    <t>PINDWARA</t>
  </si>
  <si>
    <t>REODAR</t>
  </si>
  <si>
    <t>SHIVGANJ</t>
  </si>
  <si>
    <t>TONK</t>
  </si>
  <si>
    <t>DEOLI</t>
  </si>
  <si>
    <t>MALPURA</t>
  </si>
  <si>
    <t>NIWAI</t>
  </si>
  <si>
    <t>PIPALU</t>
  </si>
  <si>
    <t>TODARAISINGH</t>
  </si>
  <si>
    <t>UNIARA</t>
  </si>
  <si>
    <t>UDAIPUR</t>
  </si>
  <si>
    <t>BADGAON</t>
  </si>
  <si>
    <t>BHINDAR</t>
  </si>
  <si>
    <t>FALASIA</t>
  </si>
  <si>
    <t>GIRWA</t>
  </si>
  <si>
    <t>GOGUNDA</t>
  </si>
  <si>
    <t>JAISAMAND</t>
  </si>
  <si>
    <t>JHADOL</t>
  </si>
  <si>
    <t>JHALARA</t>
  </si>
  <si>
    <t>KHAIRWARA</t>
  </si>
  <si>
    <t>KOTRA</t>
  </si>
  <si>
    <t>KURABAD</t>
  </si>
  <si>
    <t>LASADIA</t>
  </si>
  <si>
    <t>MAOLI</t>
  </si>
  <si>
    <t>NAYAGAON</t>
  </si>
  <si>
    <t>RISHABHDEV</t>
  </si>
  <si>
    <t>SALUMBAR</t>
  </si>
  <si>
    <t>SARADA</t>
  </si>
  <si>
    <t>SAYARA</t>
  </si>
  <si>
    <t>SEMARI</t>
  </si>
  <si>
    <t>VALLABHNAGAR</t>
  </si>
  <si>
    <t>DIST.</t>
  </si>
  <si>
    <t>SAWAI_MADHOPUR</t>
  </si>
  <si>
    <t>SRI_GANGANAGAR</t>
  </si>
  <si>
    <t>V./P. - Chandawal Nagar , Sojat (PALI)</t>
  </si>
  <si>
    <t>H.NO.  =  …………   COLONEY =  ……………..  BLOCK  =   ……………  DIST.  =  ……………….</t>
  </si>
  <si>
    <t>V./P. =  …………..
TEH. =  ……………   DIST. = ……………</t>
  </si>
  <si>
    <t>PEEO School Name :-</t>
  </si>
  <si>
    <t xml:space="preserve">CONTACT Mob. NO. </t>
  </si>
  <si>
    <t>3rd Grade L-1</t>
  </si>
  <si>
    <t>3rd Grade L-2</t>
  </si>
  <si>
    <t>प्रशैक्षणिक योग्यता</t>
  </si>
  <si>
    <t xml:space="preserve">जिस जिले के लिए आवेदन किया जा रहा है, वो जिला सलेक्ट करे </t>
  </si>
  <si>
    <t xml:space="preserve">जिस तहसील के लिए आवेदन किया जा रहा है, वो तहसील सलेक्ट करे  </t>
  </si>
  <si>
    <t>Percentage</t>
  </si>
  <si>
    <t>NAME OF CANDIDATE</t>
  </si>
  <si>
    <t>2nd Grade</t>
  </si>
  <si>
    <t>1st Grade (Lecturer)</t>
  </si>
  <si>
    <t>Lab. Ass.</t>
  </si>
  <si>
    <t xml:space="preserve">3rd Grade L-1 </t>
  </si>
  <si>
    <t>3rd Grade P.E.T.</t>
  </si>
  <si>
    <t>POST</t>
  </si>
  <si>
    <t>Total Received Form Category-wise and Post-wise</t>
  </si>
  <si>
    <t>Post</t>
  </si>
  <si>
    <t>Post :-</t>
  </si>
  <si>
    <t>Candidate Report</t>
  </si>
  <si>
    <t>Post-wise Candidate List</t>
  </si>
  <si>
    <t>Post for which  applying</t>
  </si>
  <si>
    <t>शैक्षणिक योग्यता</t>
  </si>
  <si>
    <t>Percentage
(75%)</t>
  </si>
  <si>
    <t>Percentage
(25%)</t>
  </si>
  <si>
    <t>Total Percentage
(100%)</t>
  </si>
  <si>
    <t>Date of Birth</t>
  </si>
  <si>
    <t>Candidate Name</t>
  </si>
  <si>
    <t>Candidate's Father Name</t>
  </si>
  <si>
    <t>Candidate  List</t>
  </si>
  <si>
    <t>विद्या संबलन योजना</t>
  </si>
  <si>
    <t>आवेदन पत्र</t>
  </si>
  <si>
    <t>आवेदक का नाम :-</t>
  </si>
  <si>
    <t>फोटो</t>
  </si>
  <si>
    <t>पिता का नाम :-</t>
  </si>
  <si>
    <t>आवेदित विद्यालय का नाम :-</t>
  </si>
  <si>
    <t>आवेदित पद का नाम :-</t>
  </si>
  <si>
    <t>आवेदन प्रस्तुत करने की तिथि :-</t>
  </si>
  <si>
    <t>जन्म तिथि :-</t>
  </si>
  <si>
    <t>शैक्षिणिक योग्यता :-</t>
  </si>
  <si>
    <t>योग्यता</t>
  </si>
  <si>
    <t>वर्ष</t>
  </si>
  <si>
    <t>प्रतिशत</t>
  </si>
  <si>
    <t>1. माध्यमिक</t>
  </si>
  <si>
    <t>संलग्नक -1</t>
  </si>
  <si>
    <t xml:space="preserve">2. उच्च माध्यमिक </t>
  </si>
  <si>
    <t>संलग्नक -2</t>
  </si>
  <si>
    <t>3. स्नातक</t>
  </si>
  <si>
    <t>संलग्नक -3</t>
  </si>
  <si>
    <t>4. अधिस्नातक</t>
  </si>
  <si>
    <t>संलग्नक -4</t>
  </si>
  <si>
    <t>प्रशैक्षिणिक योग्यता :-</t>
  </si>
  <si>
    <t>बी.एड./समकक्ष</t>
  </si>
  <si>
    <t>संलग्नक -5</t>
  </si>
  <si>
    <t>डी.एल.एड./समकक्ष</t>
  </si>
  <si>
    <t>संलग्नक -6</t>
  </si>
  <si>
    <t>वैध पात्रता परीक्षा (आवश्यकतानुसार) रीट</t>
  </si>
  <si>
    <t>रीट</t>
  </si>
  <si>
    <t>संलग्नक -7</t>
  </si>
  <si>
    <t>निवास का पता :-</t>
  </si>
  <si>
    <t>1. स्थाई</t>
  </si>
  <si>
    <t>2. वर्तमान</t>
  </si>
  <si>
    <t>मोबाइल नंबर :-</t>
  </si>
  <si>
    <t>जाति वर्ग -----------------------------------------</t>
  </si>
  <si>
    <t>प्रमाण पत्र संलग्न करें (आरक्षित वर्ग होने पर)</t>
  </si>
  <si>
    <t>संलग्नक -8</t>
  </si>
  <si>
    <t>अन्य (विकलांग/भू.पू.सैनिक/विधवा/परित्यक्ता/स्पोर्ट्स पर्सन)</t>
  </si>
  <si>
    <t>संलग्नक -9</t>
  </si>
  <si>
    <t>मूल निवास प्रमाण पत्र |</t>
  </si>
  <si>
    <t>संलग्नक -10</t>
  </si>
  <si>
    <t>चरित्र प्रमाण पत्र (दो राजपत्रित अधिकारियों द्वारा प्रदत)</t>
  </si>
  <si>
    <t>आवेदन पत्र के साथ संलग्नकों की सूची - संलग्नक -1 एवं 12 (स्व-प्रमाणित छाया प्रतियाँ) व शपथ पत्र तथा अन्य जो आवेदनकर्ता देना चाहे |</t>
  </si>
  <si>
    <t>आवेदक के हस्ताक्षर</t>
  </si>
  <si>
    <t xml:space="preserve">जय गुरुदेव वासुदेव जी महाराज </t>
  </si>
  <si>
    <t>HEERALAL JAT</t>
  </si>
  <si>
    <t xml:space="preserve">आवेदित विद्यालय का नाम </t>
  </si>
  <si>
    <t xml:space="preserve">आवेदित पद का नाम </t>
  </si>
  <si>
    <t xml:space="preserve">आवेदन प्रस्तुत करने की दिनांक </t>
  </si>
  <si>
    <t xml:space="preserve">जिस पद के लिए आवेदन किया उस पद हेतु वांछित शैक्षणिक योग्यता </t>
  </si>
  <si>
    <r>
      <rPr>
        <b/>
        <sz val="12"/>
        <color rgb="FF0000CC"/>
        <rFont val="Calibri"/>
        <family val="2"/>
        <scheme val="minor"/>
      </rPr>
      <t>REET</t>
    </r>
    <r>
      <rPr>
        <b/>
        <sz val="11"/>
        <color rgb="FF0000CC"/>
        <rFont val="Calibri"/>
        <family val="2"/>
        <scheme val="minor"/>
      </rPr>
      <t xml:space="preserve"> उत्तीर्णता वर्ष 
(आवश्यक होने पर लिखे) </t>
    </r>
  </si>
  <si>
    <r>
      <t xml:space="preserve">REET </t>
    </r>
    <r>
      <rPr>
        <b/>
        <sz val="11"/>
        <color rgb="FF0000CC"/>
        <rFont val="Calibri"/>
        <family val="2"/>
        <scheme val="minor"/>
      </rPr>
      <t xml:space="preserve">परीक्षा के प्रतिशत </t>
    </r>
  </si>
  <si>
    <t>REET Year</t>
  </si>
  <si>
    <t>Reet %</t>
  </si>
  <si>
    <t>आवेदित विद्यालय का नाम</t>
  </si>
  <si>
    <t>category</t>
  </si>
  <si>
    <t>gender</t>
  </si>
  <si>
    <t>आवेदित पद का नाम</t>
  </si>
  <si>
    <t xml:space="preserve">आवेदित विद्यालय का नाम  </t>
  </si>
  <si>
    <t>जन्मतिथि</t>
  </si>
  <si>
    <t xml:space="preserve">आवेदक का नाम </t>
  </si>
  <si>
    <t xml:space="preserve">पिता का नाम </t>
  </si>
  <si>
    <t xml:space="preserve">लिंग </t>
  </si>
  <si>
    <t xml:space="preserve">वर्ग </t>
  </si>
  <si>
    <t>Candidate Selection List</t>
  </si>
  <si>
    <t>PEEO /PRINCIPAL</t>
  </si>
  <si>
    <t>नोट :- उपरोक्त वरीयता सूची मेरी सम्पूर्ण जानकारी में तैयार की गयी I उक्त सूची चयन समिति द्वारा तैयार की गयी है I</t>
  </si>
  <si>
    <t xml:space="preserve">PG </t>
  </si>
  <si>
    <t xml:space="preserve">वरीयता क्रमांक  </t>
  </si>
  <si>
    <t xml:space="preserve">B.ed </t>
  </si>
  <si>
    <t>B.P.Ed.</t>
  </si>
  <si>
    <t>Date :-</t>
  </si>
  <si>
    <t xml:space="preserve">Rank In the Particular Post </t>
  </si>
  <si>
    <r>
      <rPr>
        <sz val="11"/>
        <color theme="1"/>
        <rFont val="Calibri"/>
        <family val="2"/>
        <scheme val="minor"/>
      </rPr>
      <t>प्रतिशत</t>
    </r>
    <r>
      <rPr>
        <b/>
        <sz val="11"/>
        <color theme="1"/>
        <rFont val="Calibri"/>
        <family val="2"/>
        <scheme val="minor"/>
      </rPr>
      <t xml:space="preserve"> 
(75%)</t>
    </r>
  </si>
  <si>
    <r>
      <rPr>
        <sz val="11"/>
        <color theme="1"/>
        <rFont val="Calibri"/>
        <family val="2"/>
        <scheme val="minor"/>
      </rPr>
      <t>प्रतिशत</t>
    </r>
    <r>
      <rPr>
        <b/>
        <sz val="11"/>
        <color theme="1"/>
        <rFont val="Calibri"/>
        <family val="2"/>
        <scheme val="minor"/>
      </rPr>
      <t xml:space="preserve">
(25%)</t>
    </r>
  </si>
  <si>
    <r>
      <rPr>
        <sz val="11"/>
        <color theme="1"/>
        <rFont val="Calibri"/>
        <family val="2"/>
        <scheme val="minor"/>
      </rPr>
      <t>समग्र प्रतिशत</t>
    </r>
    <r>
      <rPr>
        <b/>
        <sz val="11"/>
        <color theme="1"/>
        <rFont val="Calibri"/>
        <family val="2"/>
        <scheme val="minor"/>
      </rPr>
      <t xml:space="preserve">
(100%)</t>
    </r>
  </si>
  <si>
    <t>क्र. स.</t>
  </si>
  <si>
    <r>
      <rPr>
        <sz val="11"/>
        <color theme="1"/>
        <rFont val="Calibri"/>
        <family val="2"/>
        <scheme val="minor"/>
      </rPr>
      <t xml:space="preserve">प्रतिशत </t>
    </r>
    <r>
      <rPr>
        <b/>
        <sz val="11"/>
        <color theme="1"/>
        <rFont val="Calibri"/>
        <family val="2"/>
        <scheme val="minor"/>
      </rPr>
      <t xml:space="preserve">
(75%)</t>
    </r>
  </si>
  <si>
    <r>
      <rPr>
        <sz val="11"/>
        <color theme="1"/>
        <rFont val="Calibri"/>
        <family val="2"/>
        <scheme val="minor"/>
      </rPr>
      <t>प्रतिशत</t>
    </r>
    <r>
      <rPr>
        <b/>
        <sz val="11"/>
        <color theme="1"/>
        <rFont val="Calibri"/>
        <family val="2"/>
        <scheme val="minor"/>
      </rPr>
      <t xml:space="preserve"> 
(25%)</t>
    </r>
  </si>
  <si>
    <r>
      <rPr>
        <sz val="11"/>
        <color theme="1"/>
        <rFont val="Calibri"/>
        <family val="2"/>
        <scheme val="minor"/>
      </rPr>
      <t>कुल प्रतिशत</t>
    </r>
    <r>
      <rPr>
        <b/>
        <sz val="11"/>
        <color theme="1"/>
        <rFont val="Calibri"/>
        <family val="2"/>
        <scheme val="minor"/>
      </rPr>
      <t xml:space="preserve"> 
(100%)</t>
    </r>
  </si>
  <si>
    <t>वि. वि.</t>
  </si>
  <si>
    <t>NIC CODE</t>
  </si>
  <si>
    <t xml:space="preserve">आवेदित विद्यालय का शाला दर्पण कोड </t>
  </si>
  <si>
    <t xml:space="preserve">विद्यालयवार वरीयता सूची </t>
  </si>
  <si>
    <t>DATE OF BIRTH DD/MM/YYYY</t>
  </si>
  <si>
    <t>fgkl</t>
  </si>
  <si>
    <t>po]p\</t>
  </si>
  <si>
    <t>SHALA DARPAN NIC ID :-</t>
  </si>
  <si>
    <t>https://youtu.be/jJaILnAsZGc</t>
  </si>
  <si>
    <t>Sheet Password</t>
  </si>
  <si>
    <t>Shala@sambal</t>
  </si>
  <si>
    <t xml:space="preserve">आवेदित पद का विषय </t>
  </si>
  <si>
    <t>Hindi</t>
  </si>
  <si>
    <t>English</t>
  </si>
  <si>
    <t>Maths</t>
  </si>
  <si>
    <t>Science</t>
  </si>
  <si>
    <t>SST</t>
  </si>
  <si>
    <t>Sanskrit</t>
  </si>
  <si>
    <t>Maths-Science</t>
  </si>
  <si>
    <t>ACCOUNTANCY</t>
  </si>
  <si>
    <t>BUSINESS STUDIES</t>
  </si>
  <si>
    <t>ECONOMICS</t>
  </si>
  <si>
    <t>ENGLISH LITERATURE</t>
  </si>
  <si>
    <t>ENVIRONMENTAL STUDIES</t>
  </si>
  <si>
    <t>FARSI LITERATURE</t>
  </si>
  <si>
    <t>GUJRATI LITERATURE</t>
  </si>
  <si>
    <t>HINDI LITERATURE</t>
  </si>
  <si>
    <t>HISTORY</t>
  </si>
  <si>
    <t>MATHEMATICS</t>
  </si>
  <si>
    <t>PHILOSOPHY</t>
  </si>
  <si>
    <t>PHYSICAL EDUCATION</t>
  </si>
  <si>
    <t>POLITICAL SCIENCE</t>
  </si>
  <si>
    <t>PRAKRIT LITERATURE</t>
  </si>
  <si>
    <t>PUBLIC ADMINISTRATION</t>
  </si>
  <si>
    <t>PUNJABI LITERATURE</t>
  </si>
  <si>
    <t>RAJASTHANI LITERATURE</t>
  </si>
  <si>
    <t>SANSKRIT LITERATURE</t>
  </si>
  <si>
    <t>SINDHI LITERATURE</t>
  </si>
  <si>
    <t>SOCIOLOGY</t>
  </si>
  <si>
    <t>URDU LITERATURE</t>
  </si>
  <si>
    <t>AGRICULTURE</t>
  </si>
  <si>
    <t>AGRICULTURE BIOLOGY</t>
  </si>
  <si>
    <t>AGRICULTURE CHEMISTRY</t>
  </si>
  <si>
    <t>BIOLOGY</t>
  </si>
  <si>
    <t>CHEMISTRY</t>
  </si>
  <si>
    <t>COMPUTER SCIENCE</t>
  </si>
  <si>
    <t>GEO SCIENCE</t>
  </si>
  <si>
    <t>GEOGRAPHY</t>
  </si>
  <si>
    <t>HOME SCIENCE</t>
  </si>
  <si>
    <t>INFORMATION PRACTICE</t>
  </si>
  <si>
    <t>INFORMATION TECHNOLOGY AND PROCESSING 1</t>
  </si>
  <si>
    <t>MULTIMEDIA WEB TECH</t>
  </si>
  <si>
    <t>PHYSICS</t>
  </si>
  <si>
    <t>PSYCHOLOGY</t>
  </si>
  <si>
    <t xml:space="preserve">DANCE KATTHAK </t>
  </si>
  <si>
    <t>DRAWING</t>
  </si>
  <si>
    <t>MUSIC INSTR. DILRUBA</t>
  </si>
  <si>
    <t>MUSIC INSTR. FLUTE</t>
  </si>
  <si>
    <t>MUSIC INSTR. GUITAR</t>
  </si>
  <si>
    <t>MUSIC INSTR. PKHAAVAJ</t>
  </si>
  <si>
    <t>MUSIC INSTR. SAROD</t>
  </si>
  <si>
    <t>MUSIC INSTR. SITARA</t>
  </si>
  <si>
    <t>MUSIC INSTR. TABLA</t>
  </si>
  <si>
    <t xml:space="preserve">MUSIC VOCAL </t>
  </si>
  <si>
    <t>SHORT HAND (ENGLISH)</t>
  </si>
  <si>
    <t>SHORT HAND (HINDI)</t>
  </si>
  <si>
    <t>TYPING</t>
  </si>
  <si>
    <t>TYPING (ENGLISH)</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</si>
  <si>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</si>
  <si>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</si>
  <si>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</si>
  <si>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</si>
  <si>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</si>
  <si>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</si>
  <si>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</si>
  <si>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</si>
  <si>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</si>
  <si>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</si>
  <si>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</si>
  <si>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Third_Grade_L1</t>
  </si>
  <si>
    <t>Third_Grade_L2</t>
  </si>
  <si>
    <t>Third_Language</t>
  </si>
  <si>
    <t>Second_Grade</t>
  </si>
  <si>
    <t>First_Grade_School_Lecturer</t>
  </si>
  <si>
    <t>Lab_Ass</t>
  </si>
  <si>
    <t>Third_Grade_PET</t>
  </si>
  <si>
    <t>subject</t>
  </si>
  <si>
    <t>Subject :-</t>
  </si>
  <si>
    <t>subject :-</t>
  </si>
  <si>
    <t xml:space="preserve">पीईईओ अधिनस्थ आने वाले विद्यालयों की सूची </t>
  </si>
  <si>
    <t xml:space="preserve">शाला दर्पण की NIC आई. डी.   </t>
  </si>
  <si>
    <t xml:space="preserve">विद्यालय का नाम </t>
  </si>
  <si>
    <t>क्रमांक : -</t>
  </si>
  <si>
    <t>पता :-</t>
  </si>
  <si>
    <t xml:space="preserve">पुत्र / पुत्री श्री </t>
  </si>
  <si>
    <t xml:space="preserve">को विद्यालय </t>
  </si>
  <si>
    <t xml:space="preserve">में पद </t>
  </si>
  <si>
    <t xml:space="preserve">विषय </t>
  </si>
  <si>
    <t xml:space="preserve">के रिक्त पद पर पुर्णतः </t>
  </si>
  <si>
    <t>अस्थाई रूप से लगाया जाता है I</t>
  </si>
  <si>
    <t xml:space="preserve">गेस्ट फैकल्टी के रूप में आपको निम्नांकित शर्तो के अधीन लगाया जाकर निर्देशित किया जाता है कि </t>
  </si>
  <si>
    <t xml:space="preserve">आप दिनांक </t>
  </si>
  <si>
    <t xml:space="preserve">को </t>
  </si>
  <si>
    <t xml:space="preserve">बजे विद्यालय में उपस्थित होकर गेस्ट फैकल्टी के रूप में कार्य </t>
  </si>
  <si>
    <t xml:space="preserve">मानदेय देय होगा जो अधिकतम </t>
  </si>
  <si>
    <t>मासिक से अधिक देय नहीं होगा I</t>
  </si>
  <si>
    <t xml:space="preserve">महात्मा गाँधी राजकीय विद्यालय (अंग्रेजी माध्यम ) बर , पाली </t>
  </si>
  <si>
    <t>दिनांक :-</t>
  </si>
  <si>
    <t xml:space="preserve">कार्यालय आदेश </t>
  </si>
  <si>
    <t>श्री / श्रीमती / सुश्री :-</t>
  </si>
  <si>
    <t>प्रारम्भ करें  -</t>
  </si>
  <si>
    <t xml:space="preserve">1.   आप अव्वल समय पर अपना पूर्ण भरा हुआ आवेदन पत्र , दस्तावेजों की स्वप्रमाणित छाया प्रतियाँ व संलग्न प्रारूप में मूल शपथ पत्र संलग्न कर अधोहस्ताक्षरकर्ता को प्रस्तुत करें I </t>
  </si>
  <si>
    <t>2.   दस्तावेज सत्यापन हेतु मूल दस्तावेज साथ लेकर आए I</t>
  </si>
  <si>
    <t>3.   निर्धारित अंतिम तिथि तक कार्य हेतु उपस्थित नहीं होने की स्थिति में यह प्रस्ताव आपकी अस्वीकृति मानते हुए समाप्त कर दिया जायेगा I</t>
  </si>
  <si>
    <t xml:space="preserve">4.    गेस्ट फैकल्टी के रूप में आपको प्रति घंटा </t>
  </si>
  <si>
    <t>5.    रिक्त पद पर नियमित प्रक्रिया से शिक्षक की नियुक्ति हो जाने अथवा सत्रांत तक जो भी पहले हो , के साथ ही उसे निरस्त समझा जायेगा I</t>
  </si>
  <si>
    <t xml:space="preserve">हस्ताक्षर प्रधानाचार्य / पीईईओ </t>
  </si>
  <si>
    <t xml:space="preserve">विषयवार वरीयता सूची </t>
  </si>
  <si>
    <t>………………</t>
  </si>
  <si>
    <t>…………………..</t>
  </si>
  <si>
    <t>Compulsory Hindi</t>
  </si>
  <si>
    <t>Compulsory English</t>
  </si>
  <si>
    <t>JODHPUR CITY</t>
  </si>
  <si>
    <t>ram</t>
  </si>
  <si>
    <t>shyam</t>
  </si>
  <si>
    <t>Samany Shikshak</t>
  </si>
  <si>
    <t>Special Teacher</t>
  </si>
  <si>
    <t>ert</t>
  </si>
  <si>
    <t>lh</t>
  </si>
  <si>
    <t>ghg</t>
  </si>
  <si>
    <t>hfh</t>
  </si>
  <si>
    <t>ghfghf</t>
  </si>
  <si>
    <t>urfu</t>
  </si>
  <si>
    <t>Candidate Final Selection Merit List</t>
  </si>
  <si>
    <t xml:space="preserve">अन्तिम वरीयता सूची </t>
  </si>
  <si>
    <t>Candidate Subject Merit List</t>
  </si>
  <si>
    <t xml:space="preserve">क्रम संख्या :- </t>
  </si>
  <si>
    <r>
      <rPr>
        <b/>
        <sz val="18"/>
        <color rgb="FF003300"/>
        <rFont val="Calibri"/>
        <family val="2"/>
        <scheme val="minor"/>
      </rPr>
      <t xml:space="preserve"> Final Merit List</t>
    </r>
    <r>
      <rPr>
        <b/>
        <sz val="18"/>
        <color rgb="FFFF0000"/>
        <rFont val="Calibri"/>
        <family val="2"/>
        <scheme val="minor"/>
      </rPr>
      <t xml:space="preserve"> </t>
    </r>
    <r>
      <rPr>
        <b/>
        <sz val="14"/>
        <color rgb="FFFF0000"/>
        <rFont val="Arial Unicode MS"/>
        <family val="2"/>
      </rPr>
      <t xml:space="preserve">शीट पर एक बार एंट्री जरुर चेक कर लेवे I ताकि रिपोर्ट तैयार करने त्रुटि नहीं रहे I जो क्रम संख्या </t>
    </r>
    <r>
      <rPr>
        <b/>
        <u/>
        <sz val="14"/>
        <color rgb="FF0000FF"/>
        <rFont val="Arial Unicode MS"/>
        <family val="2"/>
      </rPr>
      <t>Final Merit</t>
    </r>
    <r>
      <rPr>
        <b/>
        <sz val="14"/>
        <color rgb="FFFF0000"/>
        <rFont val="Arial Unicode MS"/>
        <family val="2"/>
      </rPr>
      <t xml:space="preserve"> लिस्ट पर रहेगी , उसीके आधार पर यहाँ नियुक्ति पत्र जारी होगाI</t>
    </r>
  </si>
  <si>
    <t>CPED</t>
  </si>
  <si>
    <t>BPED</t>
  </si>
  <si>
    <t>DPED</t>
  </si>
  <si>
    <t>BEAWAR</t>
  </si>
  <si>
    <t>SEEMA MEWARA</t>
  </si>
  <si>
    <t>MGGS Bar , Beawar</t>
  </si>
  <si>
    <t>GSSS BAR</t>
  </si>
  <si>
    <t>PM SHREE GSSS BAR</t>
  </si>
  <si>
    <t>MGGS BAR</t>
  </si>
  <si>
    <t>GGSS BAR</t>
  </si>
  <si>
    <t>GSSS MEGHARADA</t>
  </si>
  <si>
    <t>V.S.Y. Incharge :-</t>
  </si>
  <si>
    <t xml:space="preserve">क्या आवेदक सेवा निवृत कार्मिक है </t>
  </si>
  <si>
    <t xml:space="preserve">वित्त विभाग के परिपत्र क्रमांक प 6(2) वित्त / साविलेनि / 2021 जयपुर दिनांक 30.03.2021 के अनुसार "विद्या </t>
  </si>
  <si>
    <r>
      <t xml:space="preserve">सम्बल योजना" के अंतर्गत सत्र </t>
    </r>
    <r>
      <rPr>
        <u/>
        <sz val="12"/>
        <color theme="1"/>
        <rFont val="Calibri"/>
        <family val="2"/>
        <scheme val="minor"/>
      </rPr>
      <t>2026-27</t>
    </r>
    <r>
      <rPr>
        <sz val="11"/>
        <color theme="1"/>
        <rFont val="Calibri"/>
        <family val="2"/>
        <scheme val="minor"/>
      </rPr>
      <t xml:space="preserve"> हेतु गेस्ट फैकल्टी के रूप में आप श्री / श्रीमती / सुश्री </t>
    </r>
  </si>
  <si>
    <r>
      <t xml:space="preserve">विषय :-  </t>
    </r>
    <r>
      <rPr>
        <b/>
        <sz val="11"/>
        <color theme="1"/>
        <rFont val="Calibri"/>
        <family val="2"/>
        <scheme val="minor"/>
      </rPr>
      <t xml:space="preserve">विद्या सम्बल योजना के तहत सत्र </t>
    </r>
    <r>
      <rPr>
        <b/>
        <sz val="12"/>
        <color theme="1"/>
        <rFont val="Calibri"/>
        <family val="2"/>
        <scheme val="minor"/>
      </rPr>
      <t>2026-27</t>
    </r>
    <r>
      <rPr>
        <b/>
        <sz val="11"/>
        <color theme="1"/>
        <rFont val="Calibri"/>
        <family val="2"/>
        <scheme val="minor"/>
      </rPr>
      <t xml:space="preserve"> हेतु गेस्ट फैकल्टी के रूप में लगाए जाने के सबंध में I</t>
    </r>
  </si>
  <si>
    <t>संलग्नक -11</t>
  </si>
  <si>
    <t>संलग्नक -12 एवं 13</t>
  </si>
  <si>
    <t xml:space="preserve">आधार कार्ड की प्रति </t>
  </si>
  <si>
    <t>मैं शपथ पूर्वक घोषणा करता हूँ कि - चूंकि मेरी सेवाए गेस्ट फैकल्टी के रूप में पूर्णत: अस्थाई तौर पर ली जा रही है , अतः मेरे द्वारा फैकल्टी के तहत दी गई सेवाए भविष्य में चयनित पद के लिए स्थाई राजकीय सेवा का आधार नहीं होगी एवं मेरे द्वारा इस आधार पर राजकीय सेवा में स्थायी करने हेतु मांग नहीं की जायेगी I</t>
  </si>
  <si>
    <t xml:space="preserve">सेवा निवृत्त आवेदक के कारण वरीयता क्रमांक  </t>
  </si>
  <si>
    <t xml:space="preserve">सेवा निवृत्त आवेदक को वरीयता देने के कारण वरीयता क्रमांक  </t>
  </si>
</sst>
</file>

<file path=xl/styles.xml><?xml version="1.0" encoding="utf-8"?>
<styleSheet xmlns="http://schemas.openxmlformats.org/spreadsheetml/2006/main">
  <numFmts count="2">
    <numFmt numFmtId="164" formatCode="dd/mm/yyyy"/>
    <numFmt numFmtId="165" formatCode="00000000000"/>
  </numFmts>
  <fonts count="85">
    <font>
      <sz val="11"/>
      <color theme="1"/>
      <name val="Calibri"/>
      <family val="2"/>
      <scheme val="minor"/>
    </font>
    <font>
      <b/>
      <i/>
      <sz val="12"/>
      <color theme="1"/>
      <name val="Calibri"/>
      <family val="2"/>
      <scheme val="minor"/>
    </font>
    <font>
      <b/>
      <i/>
      <sz val="14"/>
      <color theme="1"/>
      <name val="Cambria"/>
      <family val="1"/>
      <scheme val="major"/>
    </font>
    <font>
      <b/>
      <i/>
      <u/>
      <sz val="14"/>
      <color theme="1"/>
      <name val="Cambria"/>
      <family val="1"/>
      <scheme val="major"/>
    </font>
    <font>
      <b/>
      <sz val="11"/>
      <color theme="1"/>
      <name val="Calibri"/>
      <family val="2"/>
      <scheme val="minor"/>
    </font>
    <font>
      <sz val="14"/>
      <color theme="1"/>
      <name val="Cambria"/>
      <family val="1"/>
      <scheme val="major"/>
    </font>
    <font>
      <b/>
      <i/>
      <sz val="14"/>
      <color theme="1"/>
      <name val="Calibri"/>
      <family val="2"/>
      <scheme val="minor"/>
    </font>
    <font>
      <b/>
      <sz val="14"/>
      <color theme="1"/>
      <name val="Calibri"/>
      <family val="2"/>
      <scheme val="minor"/>
    </font>
    <font>
      <b/>
      <sz val="12"/>
      <color theme="1"/>
      <name val="Calibri"/>
      <family val="2"/>
      <scheme val="minor"/>
    </font>
    <font>
      <b/>
      <sz val="14"/>
      <color theme="1"/>
      <name val="Cambria"/>
      <family val="1"/>
      <scheme val="major"/>
    </font>
    <font>
      <b/>
      <i/>
      <sz val="11"/>
      <color theme="1"/>
      <name val="Calibri"/>
      <family val="2"/>
      <scheme val="minor"/>
    </font>
    <font>
      <b/>
      <sz val="14"/>
      <color rgb="FFFF0000"/>
      <name val="Calibri"/>
      <family val="2"/>
      <scheme val="minor"/>
    </font>
    <font>
      <b/>
      <sz val="11"/>
      <color rgb="FF7030A0"/>
      <name val="Calibri"/>
      <family val="2"/>
      <scheme val="minor"/>
    </font>
    <font>
      <b/>
      <sz val="13"/>
      <color theme="1"/>
      <name val="Calibri"/>
      <family val="2"/>
      <scheme val="minor"/>
    </font>
    <font>
      <b/>
      <sz val="16"/>
      <color theme="1"/>
      <name val="Calibri"/>
      <family val="2"/>
      <scheme val="minor"/>
    </font>
    <font>
      <b/>
      <i/>
      <sz val="13"/>
      <color rgb="FF7030A0"/>
      <name val="Calibri"/>
      <family val="2"/>
      <scheme val="minor"/>
    </font>
    <font>
      <b/>
      <i/>
      <u/>
      <sz val="14"/>
      <color theme="1"/>
      <name val="Calibri"/>
      <family val="2"/>
      <scheme val="minor"/>
    </font>
    <font>
      <b/>
      <sz val="14"/>
      <color rgb="FFBE20A0"/>
      <name val="Calibri"/>
      <family val="2"/>
      <scheme val="minor"/>
    </font>
    <font>
      <sz val="9"/>
      <color indexed="81"/>
      <name val="Tahoma"/>
      <family val="2"/>
    </font>
    <font>
      <b/>
      <i/>
      <sz val="13"/>
      <color rgb="FFBE20A0"/>
      <name val="Calibri"/>
      <family val="2"/>
      <scheme val="minor"/>
    </font>
    <font>
      <b/>
      <i/>
      <sz val="13"/>
      <color rgb="FF002060"/>
      <name val="Calibri"/>
      <family val="2"/>
      <scheme val="minor"/>
    </font>
    <font>
      <b/>
      <i/>
      <sz val="13"/>
      <color theme="9" tint="-0.499984740745262"/>
      <name val="Calibri"/>
      <family val="2"/>
      <scheme val="minor"/>
    </font>
    <font>
      <u/>
      <sz val="11"/>
      <color theme="10"/>
      <name val="Calibri"/>
      <family val="2"/>
    </font>
    <font>
      <sz val="12"/>
      <color indexed="81"/>
      <name val="Tahoma"/>
      <family val="2"/>
    </font>
    <font>
      <b/>
      <sz val="12"/>
      <color rgb="FF0000CC"/>
      <name val="Calibri"/>
      <family val="2"/>
      <scheme val="minor"/>
    </font>
    <font>
      <b/>
      <sz val="12.5"/>
      <color theme="1"/>
      <name val="Calibri"/>
      <family val="2"/>
      <scheme val="minor"/>
    </font>
    <font>
      <b/>
      <u/>
      <sz val="12"/>
      <color theme="10"/>
      <name val="Calibri"/>
      <family val="2"/>
    </font>
    <font>
      <b/>
      <sz val="18"/>
      <color rgb="FFCC00FF"/>
      <name val="Cambria"/>
      <family val="1"/>
      <scheme val="major"/>
    </font>
    <font>
      <b/>
      <sz val="12"/>
      <color theme="1"/>
      <name val="Times New Roman"/>
      <family val="1"/>
    </font>
    <font>
      <sz val="11"/>
      <color theme="0"/>
      <name val="Calibri"/>
      <family val="2"/>
      <scheme val="minor"/>
    </font>
    <font>
      <b/>
      <sz val="12"/>
      <color rgb="FF66FFCC"/>
      <name val="Calibri"/>
      <family val="2"/>
      <scheme val="minor"/>
    </font>
    <font>
      <b/>
      <sz val="12"/>
      <color theme="0"/>
      <name val="Calibri"/>
      <family val="2"/>
      <scheme val="minor"/>
    </font>
    <font>
      <sz val="11"/>
      <color theme="0" tint="-0.34998626667073579"/>
      <name val="Calibri"/>
      <family val="2"/>
      <scheme val="minor"/>
    </font>
    <font>
      <b/>
      <i/>
      <sz val="16"/>
      <name val="Cambria"/>
      <family val="1"/>
      <scheme val="major"/>
    </font>
    <font>
      <b/>
      <i/>
      <u val="double"/>
      <sz val="16"/>
      <color rgb="FFBE20A0"/>
      <name val="Calibri"/>
      <family val="2"/>
      <scheme val="minor"/>
    </font>
    <font>
      <b/>
      <sz val="20"/>
      <color theme="1"/>
      <name val="Calibri"/>
      <family val="2"/>
      <scheme val="minor"/>
    </font>
    <font>
      <b/>
      <sz val="16"/>
      <name val="Cambria"/>
      <family val="1"/>
      <scheme val="major"/>
    </font>
    <font>
      <b/>
      <sz val="14"/>
      <color rgb="FF0000CC"/>
      <name val="Cambria"/>
      <family val="1"/>
      <scheme val="major"/>
    </font>
    <font>
      <b/>
      <i/>
      <u/>
      <sz val="16"/>
      <color rgb="FFCC0099"/>
      <name val="Cambria"/>
      <family val="1"/>
      <scheme val="major"/>
    </font>
    <font>
      <b/>
      <sz val="11"/>
      <color rgb="FFFF0000"/>
      <name val="Calibri"/>
      <family val="2"/>
      <scheme val="minor"/>
    </font>
    <font>
      <b/>
      <sz val="13"/>
      <name val="Cambria"/>
      <family val="1"/>
      <scheme val="major"/>
    </font>
    <font>
      <b/>
      <i/>
      <sz val="12"/>
      <color rgb="FF7030A0"/>
      <name val="Calibri"/>
      <family val="2"/>
      <scheme val="minor"/>
    </font>
    <font>
      <b/>
      <i/>
      <u/>
      <sz val="22"/>
      <color rgb="FF002060"/>
      <name val="Calibri"/>
      <family val="2"/>
      <scheme val="minor"/>
    </font>
    <font>
      <b/>
      <sz val="16"/>
      <color rgb="FF0000CC"/>
      <name val="Calibri"/>
      <family val="2"/>
      <scheme val="minor"/>
    </font>
    <font>
      <b/>
      <sz val="11"/>
      <color rgb="FF0000CC"/>
      <name val="Calibri"/>
      <family val="2"/>
      <scheme val="minor"/>
    </font>
    <font>
      <u val="double"/>
      <sz val="14"/>
      <color theme="1"/>
      <name val="Calibri"/>
      <family val="2"/>
      <scheme val="minor"/>
    </font>
    <font>
      <b/>
      <i/>
      <sz val="11"/>
      <color rgb="FFC00000"/>
      <name val="Calibri"/>
      <family val="2"/>
      <scheme val="minor"/>
    </font>
    <font>
      <b/>
      <sz val="10"/>
      <color theme="1"/>
      <name val="Calibri"/>
      <family val="2"/>
      <scheme val="minor"/>
    </font>
    <font>
      <b/>
      <sz val="12"/>
      <color rgb="FF0000CC"/>
      <name val="Cambria"/>
      <family val="1"/>
      <scheme val="major"/>
    </font>
    <font>
      <b/>
      <sz val="14"/>
      <color rgb="FFCC0099"/>
      <name val="Cambria"/>
      <family val="1"/>
      <scheme val="major"/>
    </font>
    <font>
      <b/>
      <sz val="10.5"/>
      <color rgb="FF0000CC"/>
      <name val="Calibri"/>
      <family val="2"/>
      <scheme val="minor"/>
    </font>
    <font>
      <b/>
      <sz val="9"/>
      <color theme="1"/>
      <name val="Calibri"/>
      <family val="2"/>
      <scheme val="minor"/>
    </font>
    <font>
      <sz val="11"/>
      <color rgb="FFA01085"/>
      <name val="Calibri"/>
      <family val="2"/>
      <scheme val="minor"/>
    </font>
    <font>
      <b/>
      <sz val="11"/>
      <color theme="1"/>
      <name val="Cambria"/>
      <family val="1"/>
      <scheme val="major"/>
    </font>
    <font>
      <b/>
      <sz val="12"/>
      <color theme="1"/>
      <name val="Cambria"/>
      <family val="1"/>
      <scheme val="major"/>
    </font>
    <font>
      <b/>
      <u val="double"/>
      <sz val="16"/>
      <color rgb="FFFF0000"/>
      <name val="Calibri"/>
      <family val="2"/>
      <scheme val="minor"/>
    </font>
    <font>
      <sz val="12"/>
      <color rgb="FFFF0000"/>
      <name val="Calibri"/>
      <family val="2"/>
      <scheme val="minor"/>
    </font>
    <font>
      <b/>
      <sz val="12"/>
      <color rgb="FFFF0000"/>
      <name val="Calibri"/>
      <family val="2"/>
      <scheme val="minor"/>
    </font>
    <font>
      <b/>
      <u val="double"/>
      <sz val="14"/>
      <name val="Calibri"/>
      <family val="2"/>
      <scheme val="minor"/>
    </font>
    <font>
      <b/>
      <sz val="14"/>
      <color rgb="FF0000FF"/>
      <name val="Calibri"/>
      <family val="2"/>
      <scheme val="minor"/>
    </font>
    <font>
      <b/>
      <u/>
      <sz val="14"/>
      <color rgb="FF0000FF"/>
      <name val="Calibri"/>
      <family val="2"/>
    </font>
    <font>
      <b/>
      <i/>
      <sz val="14"/>
      <color rgb="FF0000FF"/>
      <name val="Calibri"/>
      <family val="2"/>
      <scheme val="minor"/>
    </font>
    <font>
      <b/>
      <sz val="13"/>
      <color rgb="FFCC0099"/>
      <name val="Cambria"/>
      <family val="1"/>
      <scheme val="major"/>
    </font>
    <font>
      <b/>
      <sz val="14"/>
      <color rgb="FFC00000"/>
      <name val="Cambria"/>
      <family val="1"/>
      <scheme val="major"/>
    </font>
    <font>
      <b/>
      <u/>
      <sz val="11"/>
      <color theme="1"/>
      <name val="Calibri"/>
      <family val="2"/>
      <scheme val="minor"/>
    </font>
    <font>
      <sz val="14"/>
      <color rgb="FFFF0000"/>
      <name val="Calibri"/>
      <family val="2"/>
      <scheme val="minor"/>
    </font>
    <font>
      <b/>
      <sz val="18"/>
      <color rgb="FFFF0000"/>
      <name val="Calibri"/>
      <family val="2"/>
      <scheme val="minor"/>
    </font>
    <font>
      <b/>
      <sz val="13"/>
      <color rgb="FF0000CC"/>
      <name val="Cambria"/>
      <family val="1"/>
      <scheme val="major"/>
    </font>
    <font>
      <b/>
      <sz val="14"/>
      <color rgb="FFCC0099"/>
      <name val="Calibri"/>
      <family val="2"/>
      <scheme val="minor"/>
    </font>
    <font>
      <b/>
      <sz val="13"/>
      <color theme="1"/>
      <name val="Cambria"/>
      <family val="1"/>
      <scheme val="major"/>
    </font>
    <font>
      <b/>
      <u/>
      <sz val="16"/>
      <color theme="1"/>
      <name val="Calibri"/>
      <family val="2"/>
      <scheme val="minor"/>
    </font>
    <font>
      <b/>
      <sz val="16"/>
      <color theme="1"/>
      <name val="Cambria"/>
      <family val="1"/>
      <scheme val="major"/>
    </font>
    <font>
      <b/>
      <sz val="14"/>
      <color rgb="FFFF0000"/>
      <name val="Arial Unicode MS"/>
      <family val="2"/>
    </font>
    <font>
      <b/>
      <sz val="12"/>
      <color rgb="FF0000FF"/>
      <name val="Calibri"/>
      <family val="2"/>
      <scheme val="minor"/>
    </font>
    <font>
      <b/>
      <sz val="16"/>
      <color rgb="FFCC0099"/>
      <name val="Calibri"/>
      <family val="2"/>
      <scheme val="minor"/>
    </font>
    <font>
      <b/>
      <sz val="18"/>
      <color rgb="FF003300"/>
      <name val="Calibri"/>
      <family val="2"/>
      <scheme val="minor"/>
    </font>
    <font>
      <b/>
      <u/>
      <sz val="14"/>
      <color rgb="FF0000FF"/>
      <name val="Arial Unicode MS"/>
      <family val="2"/>
    </font>
    <font>
      <sz val="12"/>
      <color theme="1"/>
      <name val="Calibri"/>
      <family val="2"/>
      <scheme val="minor"/>
    </font>
    <font>
      <sz val="11"/>
      <color theme="0" tint="-4.9989318521683403E-2"/>
      <name val="Calibri"/>
      <family val="2"/>
      <scheme val="minor"/>
    </font>
    <font>
      <b/>
      <sz val="12"/>
      <color theme="0" tint="-4.9989318521683403E-2"/>
      <name val="Calibri"/>
      <family val="2"/>
      <scheme val="minor"/>
    </font>
    <font>
      <sz val="10"/>
      <color theme="1"/>
      <name val="Calibri"/>
      <family val="2"/>
      <scheme val="minor"/>
    </font>
    <font>
      <u/>
      <sz val="12"/>
      <color theme="1"/>
      <name val="Calibri"/>
      <family val="2"/>
      <scheme val="minor"/>
    </font>
    <font>
      <b/>
      <u/>
      <sz val="12"/>
      <color theme="1"/>
      <name val="Calibri"/>
      <family val="2"/>
      <scheme val="minor"/>
    </font>
    <font>
      <b/>
      <u val="double"/>
      <sz val="14"/>
      <color theme="1"/>
      <name val="Calibri"/>
      <family val="2"/>
      <scheme val="minor"/>
    </font>
    <font>
      <b/>
      <u/>
      <sz val="14"/>
      <color theme="10"/>
      <name val="Calibri"/>
      <family val="2"/>
    </font>
  </fonts>
  <fills count="1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9FFCC"/>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rgb="FFD7FFB9"/>
        <bgColor indexed="64"/>
      </patternFill>
    </fill>
    <fill>
      <patternFill patternType="solid">
        <fgColor theme="5" tint="0.59999389629810485"/>
        <bgColor indexed="64"/>
      </patternFill>
    </fill>
    <fill>
      <patternFill patternType="solid">
        <fgColor theme="5" tint="0.59999389629810485"/>
        <bgColor auto="1"/>
      </patternFill>
    </fill>
    <fill>
      <patternFill patternType="solid">
        <fgColor rgb="FFCCCCFF"/>
        <bgColor indexed="64"/>
      </patternFill>
    </fill>
    <fill>
      <patternFill patternType="solid">
        <fgColor rgb="FF6EEEAB"/>
        <bgColor indexed="64"/>
      </patternFill>
    </fill>
    <fill>
      <patternFill patternType="solid">
        <fgColor rgb="FFCCECFF"/>
        <bgColor indexed="64"/>
      </patternFill>
    </fill>
    <fill>
      <patternFill patternType="solid">
        <fgColor rgb="FFFFFF66"/>
        <bgColor indexed="64"/>
      </patternFill>
    </fill>
    <fill>
      <patternFill patternType="solid">
        <fgColor theme="6" tint="0.59999389629810485"/>
        <bgColor indexed="64"/>
      </patternFill>
    </fill>
    <fill>
      <patternFill patternType="solid">
        <fgColor rgb="FFFFCCFF"/>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BE20A0"/>
      </left>
      <right style="thin">
        <color rgb="FFBE20A0"/>
      </right>
      <top style="thin">
        <color rgb="FFBE20A0"/>
      </top>
      <bottom style="thin">
        <color rgb="FFBE20A0"/>
      </bottom>
      <diagonal/>
    </border>
    <border>
      <left style="double">
        <color rgb="FF0000CC"/>
      </left>
      <right style="double">
        <color rgb="FF0000CC"/>
      </right>
      <top style="double">
        <color rgb="FF0000CC"/>
      </top>
      <bottom style="double">
        <color rgb="FF0000CC"/>
      </bottom>
      <diagonal/>
    </border>
    <border>
      <left style="thin">
        <color rgb="FFBE20A0"/>
      </left>
      <right style="thin">
        <color rgb="FFBE20A0"/>
      </right>
      <top/>
      <bottom style="thin">
        <color rgb="FFBE20A0"/>
      </bottom>
      <diagonal/>
    </border>
    <border>
      <left style="double">
        <color rgb="FF0000CC"/>
      </left>
      <right/>
      <top style="double">
        <color rgb="FF0000CC"/>
      </top>
      <bottom style="double">
        <color rgb="FF0000CC"/>
      </bottom>
      <diagonal/>
    </border>
    <border>
      <left/>
      <right/>
      <top style="thin">
        <color indexed="64"/>
      </top>
      <bottom/>
      <diagonal/>
    </border>
    <border>
      <left style="double">
        <color rgb="FF0000CC"/>
      </left>
      <right style="double">
        <color rgb="FF0000CC"/>
      </right>
      <top style="double">
        <color rgb="FF0000CC"/>
      </top>
      <bottom/>
      <diagonal/>
    </border>
    <border>
      <left style="double">
        <color rgb="FF0000CC"/>
      </left>
      <right style="double">
        <color rgb="FF0000CC"/>
      </right>
      <top/>
      <bottom style="double">
        <color rgb="FF0000CC"/>
      </bottom>
      <diagonal/>
    </border>
    <border>
      <left/>
      <right/>
      <top style="thin">
        <color indexed="64"/>
      </top>
      <bottom style="thin">
        <color indexed="64"/>
      </bottom>
      <diagonal/>
    </border>
    <border>
      <left/>
      <right/>
      <top/>
      <bottom style="double">
        <color rgb="FF0000CC"/>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rgb="FFCC0099"/>
      </left>
      <right style="hair">
        <color rgb="FFCC0099"/>
      </right>
      <top style="hair">
        <color rgb="FFCC0099"/>
      </top>
      <bottom style="hair">
        <color rgb="FFCC0099"/>
      </bottom>
      <diagonal/>
    </border>
    <border>
      <left style="hair">
        <color rgb="FFCC0099"/>
      </left>
      <right/>
      <top style="hair">
        <color rgb="FFCC0099"/>
      </top>
      <bottom style="hair">
        <color rgb="FFCC0099"/>
      </bottom>
      <diagonal/>
    </border>
    <border>
      <left/>
      <right/>
      <top style="hair">
        <color rgb="FFCC0099"/>
      </top>
      <bottom style="hair">
        <color rgb="FFCC0099"/>
      </bottom>
      <diagonal/>
    </border>
    <border>
      <left/>
      <right style="hair">
        <color rgb="FFCC0099"/>
      </right>
      <top style="hair">
        <color rgb="FFCC0099"/>
      </top>
      <bottom style="hair">
        <color rgb="FFCC0099"/>
      </bottom>
      <diagonal/>
    </border>
    <border>
      <left style="double">
        <color rgb="FFA01085"/>
      </left>
      <right style="thin">
        <color indexed="64"/>
      </right>
      <top style="double">
        <color rgb="FFA01085"/>
      </top>
      <bottom style="thin">
        <color indexed="64"/>
      </bottom>
      <diagonal/>
    </border>
    <border>
      <left style="thin">
        <color indexed="64"/>
      </left>
      <right style="thin">
        <color indexed="64"/>
      </right>
      <top style="double">
        <color rgb="FFA01085"/>
      </top>
      <bottom style="thin">
        <color indexed="64"/>
      </bottom>
      <diagonal/>
    </border>
    <border>
      <left/>
      <right style="double">
        <color rgb="FFA01085"/>
      </right>
      <top style="double">
        <color rgb="FFA01085"/>
      </top>
      <bottom/>
      <diagonal/>
    </border>
    <border>
      <left style="double">
        <color rgb="FFA01085"/>
      </left>
      <right style="thin">
        <color indexed="64"/>
      </right>
      <top style="thin">
        <color indexed="64"/>
      </top>
      <bottom style="thin">
        <color indexed="64"/>
      </bottom>
      <diagonal/>
    </border>
    <border>
      <left/>
      <right style="double">
        <color rgb="FFA01085"/>
      </right>
      <top/>
      <bottom/>
      <diagonal/>
    </border>
    <border>
      <left style="thin">
        <color indexed="64"/>
      </left>
      <right style="double">
        <color rgb="FFA01085"/>
      </right>
      <top style="thin">
        <color indexed="64"/>
      </top>
      <bottom style="thin">
        <color indexed="64"/>
      </bottom>
      <diagonal/>
    </border>
    <border>
      <left/>
      <right style="double">
        <color rgb="FFA01085"/>
      </right>
      <top style="thin">
        <color indexed="64"/>
      </top>
      <bottom/>
      <diagonal/>
    </border>
    <border>
      <left/>
      <right style="double">
        <color rgb="FFA01085"/>
      </right>
      <top/>
      <bottom style="thin">
        <color indexed="64"/>
      </bottom>
      <diagonal/>
    </border>
    <border>
      <left/>
      <right style="double">
        <color rgb="FFA01085"/>
      </right>
      <top style="thin">
        <color indexed="64"/>
      </top>
      <bottom style="thin">
        <color indexed="64"/>
      </bottom>
      <diagonal/>
    </border>
    <border>
      <left style="double">
        <color rgb="FFA01085"/>
      </left>
      <right style="thin">
        <color indexed="64"/>
      </right>
      <top style="thin">
        <color indexed="64"/>
      </top>
      <bottom style="double">
        <color rgb="FFA01085"/>
      </bottom>
      <diagonal/>
    </border>
    <border>
      <left style="thin">
        <color indexed="64"/>
      </left>
      <right style="thin">
        <color indexed="64"/>
      </right>
      <top style="thin">
        <color indexed="64"/>
      </top>
      <bottom style="double">
        <color rgb="FFA01085"/>
      </bottom>
      <diagonal/>
    </border>
    <border>
      <left style="thin">
        <color indexed="64"/>
      </left>
      <right style="double">
        <color rgb="FFA01085"/>
      </right>
      <top style="thin">
        <color indexed="64"/>
      </top>
      <bottom style="double">
        <color rgb="FFA01085"/>
      </bottom>
      <diagonal/>
    </border>
    <border>
      <left style="thin">
        <color indexed="64"/>
      </left>
      <right/>
      <top style="double">
        <color rgb="FFA01085"/>
      </top>
      <bottom style="thin">
        <color indexed="64"/>
      </bottom>
      <diagonal/>
    </border>
    <border>
      <left style="thin">
        <color indexed="64"/>
      </left>
      <right style="double">
        <color rgb="FFA01085"/>
      </right>
      <top/>
      <bottom style="thin">
        <color indexed="64"/>
      </bottom>
      <diagonal/>
    </border>
    <border>
      <left style="double">
        <color rgb="FFA01085"/>
      </left>
      <right/>
      <top style="double">
        <color rgb="FFA01085"/>
      </top>
      <bottom/>
      <diagonal/>
    </border>
    <border>
      <left style="double">
        <color rgb="FFA01085"/>
      </left>
      <right/>
      <top/>
      <bottom/>
      <diagonal/>
    </border>
    <border>
      <left style="double">
        <color rgb="FFA01085"/>
      </left>
      <right/>
      <top/>
      <bottom style="double">
        <color rgb="FFA01085"/>
      </bottom>
      <diagonal/>
    </border>
    <border>
      <left/>
      <right style="double">
        <color rgb="FFA01085"/>
      </right>
      <top/>
      <bottom style="double">
        <color rgb="FFA01085"/>
      </bottom>
      <diagonal/>
    </border>
    <border>
      <left style="medium">
        <color rgb="FFCC0099"/>
      </left>
      <right style="medium">
        <color rgb="FFCC0099"/>
      </right>
      <top style="medium">
        <color rgb="FFCC0099"/>
      </top>
      <bottom style="medium">
        <color rgb="FFCC0099"/>
      </bottom>
      <diagonal/>
    </border>
    <border>
      <left/>
      <right/>
      <top/>
      <bottom style="hair">
        <color rgb="FFCC0099"/>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003300"/>
      </left>
      <right/>
      <top style="medium">
        <color rgb="FF003300"/>
      </top>
      <bottom/>
      <diagonal/>
    </border>
    <border>
      <left/>
      <right/>
      <top style="medium">
        <color rgb="FF003300"/>
      </top>
      <bottom/>
      <diagonal/>
    </border>
    <border>
      <left/>
      <right style="medium">
        <color rgb="FF003300"/>
      </right>
      <top style="medium">
        <color rgb="FF003300"/>
      </top>
      <bottom/>
      <diagonal/>
    </border>
    <border>
      <left style="medium">
        <color rgb="FF003300"/>
      </left>
      <right/>
      <top/>
      <bottom/>
      <diagonal/>
    </border>
    <border>
      <left/>
      <right style="medium">
        <color rgb="FF003300"/>
      </right>
      <top/>
      <bottom/>
      <diagonal/>
    </border>
    <border>
      <left style="medium">
        <color rgb="FF003300"/>
      </left>
      <right/>
      <top/>
      <bottom style="medium">
        <color rgb="FF003300"/>
      </bottom>
      <diagonal/>
    </border>
    <border>
      <left/>
      <right/>
      <top/>
      <bottom style="medium">
        <color rgb="FF003300"/>
      </bottom>
      <diagonal/>
    </border>
    <border>
      <left/>
      <right style="medium">
        <color rgb="FF003300"/>
      </right>
      <top/>
      <bottom style="medium">
        <color rgb="FF003300"/>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style="hair">
        <color rgb="FFCC0099"/>
      </top>
      <bottom style="hair">
        <color rgb="FFCC0099"/>
      </bottom>
      <diagonal/>
    </border>
    <border>
      <left style="medium">
        <color rgb="FF0000FF"/>
      </left>
      <right style="medium">
        <color rgb="FF0000FF"/>
      </right>
      <top style="hair">
        <color rgb="FFCC0099"/>
      </top>
      <bottom style="medium">
        <color rgb="FF0000FF"/>
      </bottom>
      <diagonal/>
    </border>
    <border>
      <left style="medium">
        <color rgb="FF0000FF"/>
      </left>
      <right style="medium">
        <color rgb="FF0000FF"/>
      </right>
      <top/>
      <bottom style="hair">
        <color rgb="FFCC0099"/>
      </bottom>
      <diagonal/>
    </border>
    <border>
      <left style="medium">
        <color rgb="FF0000FF"/>
      </left>
      <right/>
      <top/>
      <bottom style="hair">
        <color rgb="FFCC0099"/>
      </bottom>
      <diagonal/>
    </border>
    <border>
      <left/>
      <right style="medium">
        <color rgb="FF0000FF"/>
      </right>
      <top/>
      <bottom style="hair">
        <color rgb="FFCC009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rgb="FFA01085"/>
      </top>
      <bottom/>
      <diagonal/>
    </border>
    <border>
      <left style="thin">
        <color indexed="64"/>
      </left>
      <right/>
      <top style="thin">
        <color indexed="64"/>
      </top>
      <bottom style="double">
        <color rgb="FFA01085"/>
      </bottom>
      <diagonal/>
    </border>
    <border>
      <left/>
      <right/>
      <top style="thin">
        <color indexed="64"/>
      </top>
      <bottom style="double">
        <color rgb="FFA01085"/>
      </bottom>
      <diagonal/>
    </border>
    <border>
      <left/>
      <right style="thin">
        <color indexed="64"/>
      </right>
      <top style="thin">
        <color indexed="64"/>
      </top>
      <bottom style="double">
        <color rgb="FFA01085"/>
      </bottom>
      <diagonal/>
    </border>
  </borders>
  <cellStyleXfs count="2">
    <xf numFmtId="0" fontId="0" fillId="0" borderId="0"/>
    <xf numFmtId="0" fontId="22" fillId="0" borderId="0" applyNumberFormat="0" applyFill="0" applyBorder="0" applyAlignment="0" applyProtection="0">
      <alignment vertical="top"/>
      <protection locked="0"/>
    </xf>
  </cellStyleXfs>
  <cellXfs count="346">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Protection="1">
      <protection hidden="1"/>
    </xf>
    <xf numFmtId="0" fontId="2" fillId="0" borderId="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2"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0" fillId="0" borderId="0" xfId="0" applyFont="1" applyProtection="1">
      <protection hidden="1"/>
    </xf>
    <xf numFmtId="0" fontId="4" fillId="0" borderId="0" xfId="0" applyFont="1" applyProtection="1">
      <protection hidden="1"/>
    </xf>
    <xf numFmtId="0" fontId="0" fillId="0" borderId="0" xfId="0" applyAlignment="1" applyProtection="1">
      <alignment vertical="center"/>
      <protection hidden="1"/>
    </xf>
    <xf numFmtId="0" fontId="0" fillId="0" borderId="1" xfId="0" applyBorder="1" applyAlignment="1">
      <alignment horizontal="center" vertical="center" wrapText="1"/>
    </xf>
    <xf numFmtId="0" fontId="6" fillId="0" borderId="2" xfId="0" applyFont="1" applyBorder="1" applyAlignment="1">
      <alignment horizontal="center" vertical="center"/>
    </xf>
    <xf numFmtId="0" fontId="0" fillId="0" borderId="0" xfId="0" applyBorder="1"/>
    <xf numFmtId="0" fontId="6" fillId="0" borderId="0" xfId="0" applyFont="1" applyBorder="1" applyAlignment="1">
      <alignment horizontal="center" vertical="center"/>
    </xf>
    <xf numFmtId="0" fontId="8" fillId="5" borderId="0" xfId="0" applyFont="1" applyFill="1" applyAlignment="1" applyProtection="1">
      <alignment vertical="center" wrapText="1"/>
      <protection hidden="1"/>
    </xf>
    <xf numFmtId="0" fontId="8" fillId="0" borderId="0" xfId="0" applyFont="1" applyAlignment="1" applyProtection="1">
      <alignment vertical="center" wrapText="1"/>
      <protection hidden="1"/>
    </xf>
    <xf numFmtId="0" fontId="8" fillId="5" borderId="0" xfId="0" applyFont="1" applyFill="1" applyAlignment="1" applyProtection="1">
      <alignment horizontal="center" vertical="center" wrapText="1"/>
      <protection hidden="1"/>
    </xf>
    <xf numFmtId="0" fontId="25" fillId="5" borderId="10" xfId="0" applyFont="1" applyFill="1" applyBorder="1" applyAlignment="1" applyProtection="1">
      <alignment horizontal="center" vertical="center" wrapText="1"/>
      <protection hidden="1"/>
    </xf>
    <xf numFmtId="0" fontId="8" fillId="0" borderId="10" xfId="0" applyFont="1" applyBorder="1" applyAlignment="1" applyProtection="1">
      <alignment horizontal="left" vertical="center" wrapText="1"/>
      <protection locked="0"/>
    </xf>
    <xf numFmtId="164" fontId="8" fillId="0" borderId="10" xfId="0" applyNumberFormat="1"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49" fontId="8" fillId="0" borderId="10" xfId="0" applyNumberFormat="1" applyFont="1" applyBorder="1" applyAlignment="1" applyProtection="1">
      <alignment horizontal="left" vertical="center" wrapText="1"/>
      <protection locked="0"/>
    </xf>
    <xf numFmtId="49" fontId="26" fillId="0" borderId="10" xfId="1" applyNumberFormat="1" applyFont="1" applyBorder="1" applyAlignment="1" applyProtection="1">
      <alignment horizontal="left" vertical="center" wrapText="1"/>
      <protection locked="0"/>
    </xf>
    <xf numFmtId="0" fontId="25" fillId="5" borderId="12" xfId="0" applyFont="1" applyFill="1" applyBorder="1" applyAlignment="1" applyProtection="1">
      <alignment horizontal="center" vertical="center" wrapText="1"/>
      <protection hidden="1"/>
    </xf>
    <xf numFmtId="0" fontId="8" fillId="0" borderId="12" xfId="0" applyFont="1" applyBorder="1" applyAlignment="1" applyProtection="1">
      <alignment horizontal="left" vertical="center" wrapText="1"/>
      <protection locked="0"/>
    </xf>
    <xf numFmtId="164" fontId="8" fillId="0" borderId="12" xfId="0" applyNumberFormat="1"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49" fontId="8" fillId="0" borderId="12" xfId="0" applyNumberFormat="1" applyFont="1" applyBorder="1" applyAlignment="1" applyProtection="1">
      <alignment horizontal="left" vertical="center" wrapText="1"/>
      <protection locked="0"/>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0" fontId="30" fillId="0" borderId="0" xfId="0" applyFont="1" applyFill="1" applyAlignment="1" applyProtection="1">
      <alignment vertical="center" wrapText="1"/>
      <protection hidden="1"/>
    </xf>
    <xf numFmtId="0" fontId="31" fillId="0" borderId="0" xfId="0" applyFont="1" applyAlignment="1" applyProtection="1">
      <alignment vertical="center" wrapText="1"/>
      <protection hidden="1"/>
    </xf>
    <xf numFmtId="0" fontId="31" fillId="0" borderId="0" xfId="0" applyFont="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32" fillId="0" borderId="0" xfId="0" applyFont="1" applyProtection="1">
      <protection hidden="1"/>
    </xf>
    <xf numFmtId="0" fontId="28" fillId="5" borderId="0" xfId="0" applyFont="1" applyFill="1" applyAlignment="1" applyProtection="1">
      <alignment horizontal="left" wrapText="1"/>
      <protection hidden="1"/>
    </xf>
    <xf numFmtId="0" fontId="28" fillId="5" borderId="0" xfId="0" applyFont="1" applyFill="1" applyAlignment="1" applyProtection="1">
      <alignment wrapText="1"/>
      <protection hidden="1"/>
    </xf>
    <xf numFmtId="0" fontId="0" fillId="5" borderId="0" xfId="0" applyFill="1" applyAlignment="1" applyProtection="1">
      <alignment wrapText="1"/>
      <protection hidden="1"/>
    </xf>
    <xf numFmtId="49" fontId="0" fillId="5" borderId="0" xfId="0" applyNumberFormat="1" applyFill="1" applyAlignment="1" applyProtection="1">
      <alignment wrapText="1"/>
      <protection hidden="1"/>
    </xf>
    <xf numFmtId="0" fontId="8" fillId="5" borderId="0" xfId="0" applyFont="1" applyFill="1" applyAlignment="1" applyProtection="1">
      <alignment wrapText="1"/>
      <protection hidden="1"/>
    </xf>
    <xf numFmtId="0" fontId="8" fillId="5" borderId="0" xfId="0" applyFont="1" applyFill="1" applyAlignment="1" applyProtection="1">
      <alignment horizontal="left" vertical="center" wrapText="1"/>
      <protection hidden="1"/>
    </xf>
    <xf numFmtId="0" fontId="29" fillId="0" borderId="0" xfId="0" applyFont="1" applyAlignment="1" applyProtection="1">
      <alignment wrapText="1"/>
      <protection hidden="1"/>
    </xf>
    <xf numFmtId="0" fontId="8" fillId="5" borderId="0" xfId="0" applyFont="1" applyFill="1" applyAlignment="1" applyProtection="1">
      <alignment horizontal="left" wrapText="1"/>
      <protection hidden="1"/>
    </xf>
    <xf numFmtId="0" fontId="0" fillId="5" borderId="0" xfId="0" applyFill="1" applyAlignment="1" applyProtection="1">
      <alignment horizontal="center" vertical="center" wrapText="1"/>
      <protection hidden="1"/>
    </xf>
    <xf numFmtId="0" fontId="0" fillId="5" borderId="0" xfId="0" applyFill="1" applyAlignment="1" applyProtection="1">
      <alignment horizontal="center" vertical="top" wrapText="1"/>
      <protection hidden="1"/>
    </xf>
    <xf numFmtId="0" fontId="8" fillId="5" borderId="0" xfId="0" applyFont="1" applyFill="1" applyAlignment="1" applyProtection="1">
      <alignment horizontal="center" vertical="top" wrapText="1"/>
      <protection hidden="1"/>
    </xf>
    <xf numFmtId="0" fontId="0" fillId="5" borderId="0" xfId="0" applyFill="1" applyAlignment="1" applyProtection="1">
      <alignment horizontal="center" wrapText="1"/>
      <protection hidden="1"/>
    </xf>
    <xf numFmtId="0" fontId="0" fillId="0" borderId="0" xfId="0" applyAlignment="1" applyProtection="1">
      <alignment horizontal="center" wrapText="1"/>
      <protection hidden="1"/>
    </xf>
    <xf numFmtId="0" fontId="29" fillId="0" borderId="0" xfId="0" applyFont="1" applyAlignment="1" applyProtection="1">
      <alignment horizontal="center" wrapText="1"/>
      <protection hidden="1"/>
    </xf>
    <xf numFmtId="14" fontId="8" fillId="5" borderId="12" xfId="0" applyNumberFormat="1" applyFont="1" applyFill="1" applyBorder="1" applyAlignment="1" applyProtection="1">
      <alignment horizontal="center" vertical="center" wrapText="1"/>
      <protection hidden="1"/>
    </xf>
    <xf numFmtId="0" fontId="8" fillId="5" borderId="12" xfId="0" applyFont="1" applyFill="1" applyBorder="1" applyAlignment="1" applyProtection="1">
      <alignment horizontal="center" vertical="center" wrapText="1"/>
      <protection hidden="1"/>
    </xf>
    <xf numFmtId="0" fontId="0" fillId="5" borderId="0" xfId="0" applyFill="1" applyAlignment="1" applyProtection="1">
      <alignment horizontal="left" vertical="center" wrapText="1"/>
      <protection hidden="1"/>
    </xf>
    <xf numFmtId="0" fontId="0" fillId="0" borderId="0" xfId="0" applyAlignment="1" applyProtection="1">
      <alignment horizontal="left" vertical="center" wrapText="1"/>
      <protection hidden="1"/>
    </xf>
    <xf numFmtId="0" fontId="29" fillId="0" borderId="0" xfId="0" applyFont="1" applyAlignment="1" applyProtection="1">
      <alignment horizontal="left" vertical="center" wrapText="1"/>
      <protection hidden="1"/>
    </xf>
    <xf numFmtId="0" fontId="8" fillId="5" borderId="10" xfId="0" applyFont="1" applyFill="1" applyBorder="1" applyAlignment="1" applyProtection="1">
      <alignment horizontal="center" vertical="center" wrapText="1"/>
      <protection hidden="1"/>
    </xf>
    <xf numFmtId="0" fontId="8" fillId="0" borderId="0" xfId="0" applyFont="1" applyAlignment="1" applyProtection="1">
      <alignment horizontal="left" wrapText="1"/>
      <protection hidden="1"/>
    </xf>
    <xf numFmtId="0" fontId="8" fillId="0" borderId="0" xfId="0" applyFont="1" applyAlignment="1" applyProtection="1">
      <alignment wrapText="1"/>
      <protection hidden="1"/>
    </xf>
    <xf numFmtId="49" fontId="0" fillId="0" borderId="0" xfId="0" applyNumberFormat="1" applyAlignment="1" applyProtection="1">
      <alignment wrapText="1"/>
      <protection hidden="1"/>
    </xf>
    <xf numFmtId="0" fontId="10" fillId="6" borderId="1" xfId="0" applyFont="1" applyFill="1" applyBorder="1" applyAlignment="1" applyProtection="1">
      <alignment horizontal="center" vertical="center"/>
      <protection hidden="1"/>
    </xf>
    <xf numFmtId="0" fontId="0" fillId="0" borderId="1" xfId="0" applyBorder="1" applyAlignment="1">
      <alignment horizontal="left" vertical="center" wrapText="1"/>
    </xf>
    <xf numFmtId="0" fontId="0" fillId="8" borderId="1" xfId="0" applyFill="1" applyBorder="1" applyAlignment="1">
      <alignment horizontal="center" vertical="center" wrapText="1"/>
    </xf>
    <xf numFmtId="0" fontId="7" fillId="5" borderId="0" xfId="0" applyFont="1" applyFill="1" applyAlignment="1" applyProtection="1">
      <alignment horizontal="left" vertical="center" wrapText="1"/>
      <protection hidden="1"/>
    </xf>
    <xf numFmtId="0" fontId="0" fillId="0" borderId="0" xfId="0" applyAlignment="1" applyProtection="1">
      <alignment horizontal="center" vertical="center"/>
      <protection hidden="1"/>
    </xf>
    <xf numFmtId="0" fontId="35" fillId="0" borderId="0" xfId="0" applyFont="1" applyBorder="1" applyAlignment="1">
      <alignment vertical="center"/>
    </xf>
    <xf numFmtId="0" fontId="7" fillId="9" borderId="1" xfId="0" applyFont="1" applyFill="1" applyBorder="1" applyAlignment="1" applyProtection="1">
      <alignment horizontal="center" vertical="center"/>
      <protection hidden="1"/>
    </xf>
    <xf numFmtId="0" fontId="0" fillId="10" borderId="0" xfId="0" applyFill="1" applyProtection="1">
      <protection hidden="1"/>
    </xf>
    <xf numFmtId="0" fontId="33" fillId="10" borderId="0" xfId="0" applyFont="1" applyFill="1" applyBorder="1" applyAlignment="1" applyProtection="1">
      <alignment horizontal="right" vertical="center"/>
      <protection hidden="1"/>
    </xf>
    <xf numFmtId="0" fontId="0" fillId="10" borderId="0" xfId="0" applyFill="1" applyAlignment="1" applyProtection="1">
      <alignment horizontal="center" vertical="center"/>
      <protection hidden="1"/>
    </xf>
    <xf numFmtId="0" fontId="0" fillId="10" borderId="0" xfId="0" applyFill="1" applyAlignment="1" applyProtection="1">
      <alignment vertical="center"/>
      <protection hidden="1"/>
    </xf>
    <xf numFmtId="0" fontId="12" fillId="10" borderId="3" xfId="0" applyFont="1" applyFill="1" applyBorder="1" applyAlignment="1" applyProtection="1">
      <alignment vertical="center"/>
      <protection hidden="1"/>
    </xf>
    <xf numFmtId="0" fontId="15" fillId="10" borderId="4" xfId="0" applyFont="1" applyFill="1" applyBorder="1" applyAlignment="1" applyProtection="1">
      <alignment horizontal="center" vertical="center"/>
      <protection hidden="1"/>
    </xf>
    <xf numFmtId="0" fontId="19" fillId="10" borderId="4" xfId="0" applyFont="1" applyFill="1" applyBorder="1" applyAlignment="1" applyProtection="1">
      <alignment horizontal="center" vertical="center"/>
      <protection hidden="1"/>
    </xf>
    <xf numFmtId="0" fontId="21" fillId="10" borderId="4" xfId="0" applyFont="1" applyFill="1" applyBorder="1" applyAlignment="1" applyProtection="1">
      <alignment horizontal="center" vertical="center"/>
      <protection hidden="1"/>
    </xf>
    <xf numFmtId="0" fontId="20" fillId="10" borderId="4" xfId="0" applyFont="1" applyFill="1" applyBorder="1" applyAlignment="1" applyProtection="1">
      <alignment horizontal="center" vertical="center"/>
      <protection hidden="1"/>
    </xf>
    <xf numFmtId="0" fontId="40" fillId="10" borderId="0" xfId="0" applyFont="1" applyFill="1" applyBorder="1" applyAlignment="1" applyProtection="1">
      <alignment horizontal="right" vertical="center"/>
      <protection hidden="1"/>
    </xf>
    <xf numFmtId="0" fontId="41" fillId="10" borderId="5" xfId="0" applyFont="1" applyFill="1" applyBorder="1" applyAlignment="1" applyProtection="1">
      <alignment horizontal="center" vertical="center"/>
      <protection hidden="1"/>
    </xf>
    <xf numFmtId="0" fontId="8" fillId="0" borderId="0" xfId="0" applyFont="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3" fillId="10" borderId="0" xfId="0" applyFont="1" applyFill="1" applyBorder="1" applyAlignment="1" applyProtection="1">
      <alignment horizontal="center" vertical="center"/>
      <protection hidden="1"/>
    </xf>
    <xf numFmtId="0" fontId="0" fillId="10" borderId="0" xfId="0" applyFill="1" applyAlignment="1" applyProtection="1">
      <alignment horizontal="left"/>
      <protection hidden="1"/>
    </xf>
    <xf numFmtId="10" fontId="8" fillId="0" borderId="12" xfId="0" applyNumberFormat="1" applyFont="1" applyBorder="1" applyAlignment="1" applyProtection="1">
      <alignment horizontal="center" vertical="center" wrapText="1"/>
      <protection locked="0"/>
    </xf>
    <xf numFmtId="10" fontId="8" fillId="0" borderId="10" xfId="0" applyNumberFormat="1" applyFont="1" applyBorder="1" applyAlignment="1" applyProtection="1">
      <alignment horizontal="center" vertical="center" wrapText="1"/>
      <protection locked="0"/>
    </xf>
    <xf numFmtId="0" fontId="8" fillId="7" borderId="1" xfId="0" applyFont="1" applyFill="1" applyBorder="1" applyAlignment="1" applyProtection="1">
      <alignment horizontal="center" vertical="center"/>
      <protection hidden="1"/>
    </xf>
    <xf numFmtId="0" fontId="2" fillId="0" borderId="0" xfId="0" applyFont="1" applyBorder="1" applyAlignment="1" applyProtection="1">
      <alignment horizontal="right" vertical="center"/>
      <protection hidden="1"/>
    </xf>
    <xf numFmtId="0" fontId="1"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27" fillId="5" borderId="0" xfId="0" applyFont="1" applyFill="1" applyAlignment="1" applyProtection="1">
      <alignment vertical="center" wrapText="1"/>
      <protection hidden="1"/>
    </xf>
    <xf numFmtId="10" fontId="0" fillId="0" borderId="1" xfId="0" applyNumberFormat="1" applyBorder="1" applyAlignment="1" applyProtection="1">
      <alignment horizontal="center"/>
      <protection hidden="1"/>
    </xf>
    <xf numFmtId="0" fontId="0" fillId="0" borderId="0" xfId="0" applyAlignment="1">
      <alignment vertical="center"/>
    </xf>
    <xf numFmtId="0" fontId="0" fillId="0" borderId="7" xfId="0" applyBorder="1" applyAlignment="1">
      <alignment vertical="center"/>
    </xf>
    <xf numFmtId="0" fontId="0" fillId="0" borderId="0" xfId="0" applyAlignment="1"/>
    <xf numFmtId="0" fontId="47" fillId="0" borderId="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0" fillId="9" borderId="0" xfId="0" applyFill="1" applyProtection="1">
      <protection hidden="1"/>
    </xf>
    <xf numFmtId="0" fontId="3" fillId="9" borderId="0" xfId="0" applyFont="1" applyFill="1" applyBorder="1" applyAlignment="1" applyProtection="1">
      <alignment horizontal="center" vertical="center"/>
      <protection hidden="1"/>
    </xf>
    <xf numFmtId="0" fontId="3" fillId="12" borderId="0" xfId="0" applyFont="1" applyFill="1" applyBorder="1" applyAlignment="1" applyProtection="1">
      <alignment horizontal="center" vertical="center"/>
      <protection hidden="1"/>
    </xf>
    <xf numFmtId="0" fontId="3" fillId="13" borderId="0" xfId="0" applyFont="1" applyFill="1" applyBorder="1" applyAlignment="1" applyProtection="1">
      <alignment horizontal="center" vertical="center"/>
      <protection hidden="1"/>
    </xf>
    <xf numFmtId="0" fontId="0" fillId="13" borderId="0" xfId="0" applyFill="1" applyProtection="1">
      <protection hidden="1"/>
    </xf>
    <xf numFmtId="0" fontId="0" fillId="13" borderId="0" xfId="0" applyFill="1" applyAlignment="1" applyProtection="1">
      <alignment horizontal="left"/>
      <protection hidden="1"/>
    </xf>
    <xf numFmtId="0" fontId="2" fillId="13" borderId="0" xfId="0" applyFont="1" applyFill="1" applyBorder="1" applyAlignment="1" applyProtection="1">
      <alignment horizontal="center" vertical="center"/>
      <protection hidden="1"/>
    </xf>
    <xf numFmtId="0" fontId="0" fillId="12" borderId="0" xfId="0" applyFill="1" applyProtection="1">
      <protection hidden="1"/>
    </xf>
    <xf numFmtId="0" fontId="37" fillId="2" borderId="21" xfId="0" applyFont="1" applyFill="1" applyBorder="1" applyAlignment="1" applyProtection="1">
      <alignment horizontal="left" vertical="center"/>
      <protection locked="0"/>
    </xf>
    <xf numFmtId="0" fontId="49" fillId="2" borderId="21" xfId="0" applyFont="1" applyFill="1" applyBorder="1" applyAlignment="1" applyProtection="1">
      <alignment vertical="center"/>
      <protection locked="0"/>
    </xf>
    <xf numFmtId="0" fontId="51" fillId="0" borderId="1" xfId="0" applyFont="1" applyBorder="1" applyAlignment="1" applyProtection="1">
      <alignment horizontal="center" vertical="center" wrapText="1"/>
      <protection hidden="1"/>
    </xf>
    <xf numFmtId="1" fontId="8" fillId="0" borderId="12" xfId="0" applyNumberFormat="1" applyFont="1" applyBorder="1" applyAlignment="1" applyProtection="1">
      <alignment horizontal="center" vertical="center" wrapText="1"/>
      <protection locked="0"/>
    </xf>
    <xf numFmtId="1" fontId="8" fillId="0" borderId="10" xfId="0" applyNumberFormat="1" applyFont="1" applyBorder="1" applyAlignment="1" applyProtection="1">
      <alignment horizontal="center" vertical="center" wrapText="1"/>
      <protection locked="0"/>
    </xf>
    <xf numFmtId="0" fontId="0" fillId="0" borderId="1" xfId="0" applyBorder="1" applyAlignment="1" applyProtection="1">
      <alignment vertical="center"/>
      <protection hidden="1"/>
    </xf>
    <xf numFmtId="164" fontId="0" fillId="0" borderId="1" xfId="0" applyNumberForma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10" fontId="0" fillId="0" borderId="1" xfId="0" applyNumberForma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0" fillId="0" borderId="0" xfId="0" applyAlignment="1">
      <alignment vertical="center"/>
    </xf>
    <xf numFmtId="0" fontId="45" fillId="0" borderId="0" xfId="0" applyFont="1" applyAlignment="1">
      <alignment horizontal="center" vertical="center"/>
    </xf>
    <xf numFmtId="0" fontId="0" fillId="0" borderId="1" xfId="0" applyBorder="1" applyAlignment="1">
      <alignment vertical="center"/>
    </xf>
    <xf numFmtId="1" fontId="0" fillId="0" borderId="1" xfId="0" applyNumberForma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164" fontId="8" fillId="0" borderId="0" xfId="0" applyNumberFormat="1" applyFont="1" applyBorder="1" applyAlignment="1" applyProtection="1">
      <alignment horizontal="center" vertical="center"/>
      <protection locked="0"/>
    </xf>
    <xf numFmtId="10"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Font="1" applyBorder="1" applyAlignment="1" applyProtection="1">
      <alignment horizontal="center" vertical="center" wrapText="1"/>
      <protection hidden="1"/>
    </xf>
    <xf numFmtId="0" fontId="32" fillId="0" borderId="0" xfId="0" applyFont="1" applyAlignment="1" applyProtection="1">
      <alignment vertical="center"/>
      <protection hidden="1"/>
    </xf>
    <xf numFmtId="0" fontId="4" fillId="9" borderId="19" xfId="0" applyFont="1" applyFill="1" applyBorder="1" applyAlignment="1">
      <alignment horizontal="center" vertical="center"/>
    </xf>
    <xf numFmtId="0" fontId="46" fillId="0" borderId="25" xfId="0" applyFont="1" applyBorder="1" applyAlignment="1">
      <alignment horizontal="center" vertical="center"/>
    </xf>
    <xf numFmtId="0" fontId="0" fillId="0" borderId="26" xfId="0" applyBorder="1" applyAlignment="1">
      <alignment vertical="center"/>
    </xf>
    <xf numFmtId="0" fontId="46" fillId="0" borderId="28" xfId="0" applyFont="1" applyBorder="1" applyAlignment="1">
      <alignment horizontal="center" vertical="center"/>
    </xf>
    <xf numFmtId="0" fontId="46" fillId="0" borderId="34" xfId="0" applyFont="1" applyBorder="1" applyAlignment="1">
      <alignment horizontal="center" vertical="center"/>
    </xf>
    <xf numFmtId="0" fontId="37" fillId="11" borderId="0" xfId="0" applyFont="1" applyFill="1" applyBorder="1" applyAlignment="1" applyProtection="1">
      <alignment horizontal="left" vertical="center"/>
      <protection hidden="1"/>
    </xf>
    <xf numFmtId="0" fontId="48" fillId="11" borderId="0" xfId="0" applyFont="1" applyFill="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0" fontId="53" fillId="0" borderId="0" xfId="0" applyFont="1" applyBorder="1" applyAlignment="1" applyProtection="1">
      <alignment horizontal="center" vertical="center"/>
      <protection hidden="1"/>
    </xf>
    <xf numFmtId="0" fontId="7" fillId="10" borderId="0" xfId="0" applyFont="1" applyFill="1" applyAlignment="1" applyProtection="1">
      <alignment horizontal="center" vertical="center"/>
      <protection hidden="1"/>
    </xf>
    <xf numFmtId="0" fontId="56" fillId="10" borderId="0" xfId="0" applyFont="1" applyFill="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53" fillId="0" borderId="0" xfId="0" applyFont="1" applyBorder="1" applyAlignment="1" applyProtection="1">
      <alignment horizontal="center" vertical="center"/>
      <protection hidden="1"/>
    </xf>
    <xf numFmtId="0" fontId="4" fillId="0" borderId="1" xfId="0"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0" fillId="0" borderId="0" xfId="0" applyFill="1" applyAlignment="1" applyProtection="1">
      <alignment horizontal="center" vertical="center"/>
      <protection hidden="1"/>
    </xf>
    <xf numFmtId="0" fontId="59" fillId="15" borderId="43" xfId="0" applyFont="1" applyFill="1" applyBorder="1" applyAlignment="1" applyProtection="1">
      <alignment horizontal="center" vertical="center"/>
      <protection hidden="1"/>
    </xf>
    <xf numFmtId="0" fontId="0" fillId="13" borderId="43" xfId="0" applyFill="1" applyBorder="1" applyProtection="1">
      <protection hidden="1"/>
    </xf>
    <xf numFmtId="0" fontId="0" fillId="9" borderId="49" xfId="0" applyFill="1" applyBorder="1" applyProtection="1">
      <protection hidden="1"/>
    </xf>
    <xf numFmtId="0" fontId="0" fillId="9" borderId="51" xfId="0" applyFill="1" applyBorder="1" applyAlignment="1" applyProtection="1">
      <alignment horizontal="center" vertical="center"/>
      <protection hidden="1"/>
    </xf>
    <xf numFmtId="0" fontId="0" fillId="9" borderId="52" xfId="0" applyFill="1" applyBorder="1" applyProtection="1">
      <protection hidden="1"/>
    </xf>
    <xf numFmtId="0" fontId="0" fillId="9" borderId="0" xfId="0" applyFill="1" applyBorder="1" applyProtection="1">
      <protection hidden="1"/>
    </xf>
    <xf numFmtId="0" fontId="0" fillId="9" borderId="53" xfId="0" applyFill="1" applyBorder="1" applyAlignment="1" applyProtection="1">
      <alignment horizontal="center" vertical="center"/>
      <protection hidden="1"/>
    </xf>
    <xf numFmtId="0" fontId="0" fillId="9" borderId="54" xfId="0" applyFill="1" applyBorder="1" applyProtection="1">
      <protection hidden="1"/>
    </xf>
    <xf numFmtId="0" fontId="0" fillId="13" borderId="56" xfId="0" applyFill="1" applyBorder="1" applyProtection="1">
      <protection hidden="1"/>
    </xf>
    <xf numFmtId="0" fontId="0" fillId="13" borderId="55" xfId="0" applyFill="1" applyBorder="1" applyProtection="1">
      <protection hidden="1"/>
    </xf>
    <xf numFmtId="0" fontId="0" fillId="13" borderId="53" xfId="0" applyFill="1" applyBorder="1" applyAlignment="1" applyProtection="1">
      <alignment horizontal="center" vertical="center"/>
      <protection hidden="1"/>
    </xf>
    <xf numFmtId="0" fontId="0" fillId="13" borderId="50" xfId="0" applyFill="1" applyBorder="1" applyProtection="1">
      <protection hidden="1"/>
    </xf>
    <xf numFmtId="0" fontId="0" fillId="13" borderId="48" xfId="0" applyFill="1" applyBorder="1" applyAlignment="1" applyProtection="1">
      <alignment horizontal="center" vertical="center"/>
      <protection hidden="1"/>
    </xf>
    <xf numFmtId="0" fontId="6" fillId="10" borderId="51" xfId="0" applyFont="1" applyFill="1" applyBorder="1" applyAlignment="1" applyProtection="1">
      <alignment horizontal="center" vertical="center"/>
      <protection hidden="1"/>
    </xf>
    <xf numFmtId="0" fontId="0" fillId="0" borderId="0" xfId="0" applyFill="1" applyProtection="1">
      <protection hidden="1"/>
    </xf>
    <xf numFmtId="0" fontId="0" fillId="0" borderId="0" xfId="0" applyFill="1" applyAlignment="1" applyProtection="1">
      <alignment horizontal="center"/>
      <protection hidden="1"/>
    </xf>
    <xf numFmtId="0" fontId="58" fillId="10" borderId="0" xfId="0" applyFont="1" applyFill="1" applyAlignment="1" applyProtection="1">
      <alignment vertical="center"/>
      <protection hidden="1"/>
    </xf>
    <xf numFmtId="0" fontId="0" fillId="9" borderId="49" xfId="0" applyFill="1" applyBorder="1" applyAlignment="1" applyProtection="1">
      <alignment horizontal="left"/>
      <protection hidden="1"/>
    </xf>
    <xf numFmtId="0" fontId="3" fillId="9" borderId="49" xfId="0" applyFont="1" applyFill="1" applyBorder="1" applyAlignment="1" applyProtection="1">
      <alignment horizontal="center" vertical="center"/>
      <protection hidden="1"/>
    </xf>
    <xf numFmtId="0" fontId="58" fillId="9" borderId="55" xfId="0" applyFont="1" applyFill="1" applyBorder="1" applyAlignment="1" applyProtection="1">
      <alignment vertical="center"/>
      <protection hidden="1"/>
    </xf>
    <xf numFmtId="0" fontId="3" fillId="13" borderId="48" xfId="0" applyFont="1" applyFill="1" applyBorder="1" applyAlignment="1" applyProtection="1">
      <alignment horizontal="center" vertical="center"/>
      <protection hidden="1"/>
    </xf>
    <xf numFmtId="0" fontId="3" fillId="13" borderId="50" xfId="0" applyFont="1" applyFill="1" applyBorder="1" applyAlignment="1" applyProtection="1">
      <alignment horizontal="center" vertical="center"/>
      <protection hidden="1"/>
    </xf>
    <xf numFmtId="0" fontId="8" fillId="16" borderId="12" xfId="0" applyFont="1" applyFill="1" applyBorder="1" applyAlignment="1" applyProtection="1">
      <alignment horizontal="left" vertical="center" wrapText="1"/>
      <protection hidden="1"/>
    </xf>
    <xf numFmtId="0" fontId="37" fillId="2" borderId="59" xfId="0" applyFont="1" applyFill="1" applyBorder="1" applyAlignment="1" applyProtection="1">
      <alignment horizontal="center" vertical="center"/>
      <protection locked="0"/>
    </xf>
    <xf numFmtId="0" fontId="37" fillId="2" borderId="57" xfId="0" applyFont="1" applyFill="1" applyBorder="1" applyAlignment="1" applyProtection="1">
      <alignment horizontal="center" vertical="center"/>
      <protection locked="0"/>
    </xf>
    <xf numFmtId="0" fontId="37" fillId="2" borderId="58" xfId="0" applyFont="1" applyFill="1" applyBorder="1" applyAlignment="1" applyProtection="1">
      <alignment horizontal="center" vertical="center"/>
      <protection locked="0"/>
    </xf>
    <xf numFmtId="0" fontId="6" fillId="10" borderId="0" xfId="0" applyFont="1" applyFill="1" applyAlignment="1" applyProtection="1">
      <alignment wrapText="1"/>
      <protection hidden="1"/>
    </xf>
    <xf numFmtId="0" fontId="26" fillId="10" borderId="51" xfId="1" applyFont="1" applyFill="1" applyBorder="1" applyAlignment="1" applyProtection="1">
      <alignment vertical="top" wrapText="1"/>
      <protection hidden="1"/>
    </xf>
    <xf numFmtId="0" fontId="61" fillId="10" borderId="0" xfId="0" applyFont="1" applyFill="1" applyAlignment="1" applyProtection="1">
      <alignment vertical="top" wrapText="1"/>
      <protection hidden="1"/>
    </xf>
    <xf numFmtId="0" fontId="24" fillId="17" borderId="11" xfId="0" applyFont="1" applyFill="1" applyBorder="1" applyAlignment="1" applyProtection="1">
      <alignment horizontal="center" vertical="center" wrapText="1"/>
      <protection hidden="1"/>
    </xf>
    <xf numFmtId="0" fontId="50" fillId="17" borderId="11" xfId="0" applyFont="1" applyFill="1" applyBorder="1" applyAlignment="1" applyProtection="1">
      <alignment horizontal="center" vertical="center" wrapText="1"/>
      <protection hidden="1"/>
    </xf>
    <xf numFmtId="0" fontId="44" fillId="17" borderId="11" xfId="0" applyFont="1" applyFill="1" applyBorder="1" applyAlignment="1" applyProtection="1">
      <alignment horizontal="center" vertical="center" wrapText="1"/>
      <protection hidden="1"/>
    </xf>
    <xf numFmtId="0" fontId="57" fillId="9" borderId="1" xfId="0" applyFont="1" applyFill="1" applyBorder="1" applyAlignment="1" applyProtection="1">
      <alignment horizontal="center" vertical="center"/>
      <protection hidden="1"/>
    </xf>
    <xf numFmtId="0" fontId="11" fillId="9" borderId="1" xfId="0" applyFont="1" applyFill="1" applyBorder="1" applyAlignment="1" applyProtection="1">
      <alignment horizontal="center" vertical="center"/>
      <protection hidden="1"/>
    </xf>
    <xf numFmtId="0" fontId="0" fillId="0" borderId="0" xfId="0" applyAlignment="1">
      <alignment horizontal="center"/>
    </xf>
    <xf numFmtId="0" fontId="0" fillId="0" borderId="0" xfId="0" applyAlignment="1">
      <alignment horizontal="left" vertical="center"/>
    </xf>
    <xf numFmtId="1" fontId="0" fillId="0" borderId="0" xfId="0" applyNumberFormat="1" applyAlignment="1" applyProtection="1">
      <alignment vertical="center"/>
      <protection hidden="1"/>
    </xf>
    <xf numFmtId="0" fontId="65" fillId="10" borderId="0" xfId="0" applyFont="1" applyFill="1" applyAlignment="1" applyProtection="1">
      <alignment horizontal="center" vertical="center"/>
      <protection hidden="1"/>
    </xf>
    <xf numFmtId="165" fontId="67" fillId="2" borderId="21" xfId="0" applyNumberFormat="1" applyFont="1" applyFill="1" applyBorder="1" applyAlignment="1" applyProtection="1">
      <alignment horizontal="left" vertical="center"/>
      <protection locked="0"/>
    </xf>
    <xf numFmtId="0" fontId="67" fillId="2" borderId="21" xfId="0" applyFont="1" applyFill="1" applyBorder="1" applyAlignment="1" applyProtection="1">
      <alignment horizontal="left" vertical="center"/>
      <protection locked="0"/>
    </xf>
    <xf numFmtId="0" fontId="32" fillId="0" borderId="0" xfId="0" applyFont="1"/>
    <xf numFmtId="0" fontId="2" fillId="0" borderId="0" xfId="0" applyFon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0" fontId="0" fillId="0" borderId="1" xfId="0" applyNumberFormat="1" applyBorder="1" applyAlignment="1" applyProtection="1">
      <alignment horizontal="center"/>
      <protection hidden="1"/>
    </xf>
    <xf numFmtId="10" fontId="0" fillId="0" borderId="0" xfId="0" applyNumberFormat="1" applyAlignment="1" applyProtection="1">
      <alignment vertical="center"/>
      <protection hidden="1"/>
    </xf>
    <xf numFmtId="0" fontId="0" fillId="0" borderId="0" xfId="0" applyAlignment="1" applyProtection="1">
      <alignment vertical="center"/>
      <protection hidden="1"/>
    </xf>
    <xf numFmtId="0" fontId="73" fillId="0" borderId="0" xfId="0" applyFont="1" applyAlignment="1">
      <alignment horizontal="center" vertical="center"/>
    </xf>
    <xf numFmtId="0" fontId="74" fillId="0" borderId="0" xfId="0" applyFont="1" applyAlignment="1" applyProtection="1">
      <alignment horizontal="center" vertical="center"/>
      <protection locked="0"/>
    </xf>
    <xf numFmtId="0" fontId="2" fillId="0" borderId="0" xfId="0" applyFont="1" applyBorder="1" applyAlignment="1" applyProtection="1">
      <alignment horizontal="right" vertical="center"/>
      <protection hidden="1"/>
    </xf>
    <xf numFmtId="0" fontId="24" fillId="17" borderId="11" xfId="0" applyFont="1" applyFill="1" applyBorder="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0" fontId="0" fillId="0" borderId="0" xfId="0" applyAlignment="1">
      <alignment horizontal="center" vertical="center"/>
    </xf>
    <xf numFmtId="0" fontId="5" fillId="0" borderId="0" xfId="0" applyFont="1" applyBorder="1" applyAlignment="1" applyProtection="1">
      <alignment horizontal="center" vertical="center"/>
      <protection hidden="1"/>
    </xf>
    <xf numFmtId="0" fontId="77" fillId="0" borderId="0" xfId="0" applyFont="1" applyAlignment="1" applyProtection="1">
      <alignment horizontal="center" vertical="center"/>
      <protection hidden="1"/>
    </xf>
    <xf numFmtId="0" fontId="0" fillId="4" borderId="0" xfId="0" applyFill="1" applyAlignment="1" applyProtection="1">
      <alignment vertical="center"/>
      <protection hidden="1"/>
    </xf>
    <xf numFmtId="0" fontId="0" fillId="0" borderId="1" xfId="0" applyBorder="1" applyProtection="1">
      <protection hidden="1"/>
    </xf>
    <xf numFmtId="0" fontId="0" fillId="0" borderId="1" xfId="0" applyBorder="1" applyAlignment="1" applyProtection="1">
      <alignment horizontal="center"/>
      <protection hidden="1"/>
    </xf>
    <xf numFmtId="10" fontId="0" fillId="0" borderId="1" xfId="0" applyNumberFormat="1" applyBorder="1" applyProtection="1">
      <protection hidden="1"/>
    </xf>
    <xf numFmtId="0" fontId="0" fillId="0" borderId="0" xfId="0" applyFill="1" applyAlignment="1" applyProtection="1">
      <alignment vertical="center"/>
      <protection hidden="1"/>
    </xf>
    <xf numFmtId="1" fontId="0" fillId="0" borderId="0" xfId="0" applyNumberFormat="1" applyProtection="1">
      <protection hidden="1"/>
    </xf>
    <xf numFmtId="0" fontId="0" fillId="0" borderId="0" xfId="0" applyNumberFormat="1" applyProtection="1">
      <protection hidden="1"/>
    </xf>
    <xf numFmtId="0" fontId="39" fillId="0" borderId="0" xfId="0" applyFont="1" applyProtection="1">
      <protection hidden="1"/>
    </xf>
    <xf numFmtId="0" fontId="78" fillId="0" borderId="0" xfId="0" applyFont="1" applyAlignment="1" applyProtection="1">
      <alignment wrapText="1"/>
      <protection hidden="1"/>
    </xf>
    <xf numFmtId="0" fontId="78" fillId="0" borderId="0" xfId="0" applyFont="1" applyAlignment="1" applyProtection="1">
      <alignment horizontal="center" wrapText="1"/>
      <protection hidden="1"/>
    </xf>
    <xf numFmtId="0" fontId="79" fillId="0" borderId="0" xfId="0" applyFont="1" applyAlignment="1" applyProtection="1">
      <alignment vertical="center" wrapText="1"/>
      <protection hidden="1"/>
    </xf>
    <xf numFmtId="0" fontId="79" fillId="0" borderId="0" xfId="0" applyFont="1" applyAlignment="1" applyProtection="1">
      <alignment horizontal="center" vertical="center" wrapText="1"/>
      <protection hidden="1"/>
    </xf>
    <xf numFmtId="0" fontId="79" fillId="0" borderId="0" xfId="0" applyFont="1" applyAlignment="1" applyProtection="1">
      <alignment horizontal="center" vertical="center"/>
      <protection hidden="1"/>
    </xf>
    <xf numFmtId="0" fontId="78" fillId="0" borderId="0" xfId="0" applyFont="1" applyAlignment="1" applyProtection="1">
      <alignment horizontal="left" vertical="center" wrapText="1"/>
      <protection hidden="1"/>
    </xf>
    <xf numFmtId="0" fontId="78" fillId="0" borderId="9" xfId="0" applyFont="1" applyBorder="1" applyAlignment="1" applyProtection="1">
      <alignment horizontal="center" vertical="center" wrapText="1"/>
      <protection hidden="1"/>
    </xf>
    <xf numFmtId="0" fontId="78" fillId="0" borderId="14" xfId="0" applyFont="1" applyBorder="1" applyAlignment="1" applyProtection="1">
      <alignment horizontal="center" vertical="center" wrapText="1"/>
      <protection hidden="1"/>
    </xf>
    <xf numFmtId="0" fontId="78" fillId="0" borderId="8" xfId="0" applyFont="1" applyBorder="1" applyAlignment="1" applyProtection="1">
      <alignment horizontal="center" vertical="center" wrapText="1"/>
      <protection hidden="1"/>
    </xf>
    <xf numFmtId="0" fontId="78" fillId="0" borderId="0" xfId="0" applyFont="1" applyAlignment="1" applyProtection="1">
      <alignment horizontal="center" vertical="center" wrapText="1"/>
      <protection hidden="1"/>
    </xf>
    <xf numFmtId="0" fontId="80" fillId="0" borderId="1" xfId="0" applyFont="1" applyBorder="1" applyAlignment="1" applyProtection="1">
      <alignment horizontal="center" vertical="center" wrapText="1"/>
      <protection hidden="1"/>
    </xf>
    <xf numFmtId="0" fontId="82" fillId="0" borderId="0" xfId="0" applyFont="1" applyAlignment="1">
      <alignment horizontal="center" vertical="center"/>
    </xf>
    <xf numFmtId="0" fontId="46" fillId="0" borderId="0" xfId="0" applyFont="1" applyBorder="1" applyAlignment="1">
      <alignment horizontal="center" vertical="center"/>
    </xf>
    <xf numFmtId="0" fontId="22" fillId="0" borderId="0" xfId="1" applyAlignment="1" applyProtection="1">
      <alignment vertical="center"/>
      <protection hidden="1"/>
    </xf>
    <xf numFmtId="0" fontId="22" fillId="0" borderId="0" xfId="1" applyAlignment="1" applyProtection="1">
      <protection hidden="1"/>
    </xf>
    <xf numFmtId="0" fontId="2" fillId="0" borderId="0" xfId="0" applyFont="1" applyBorder="1" applyAlignment="1" applyProtection="1">
      <alignment horizontal="center" vertical="center"/>
      <protection hidden="1"/>
    </xf>
    <xf numFmtId="0" fontId="13"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0" fillId="0" borderId="0" xfId="0" applyFont="1" applyAlignment="1" applyProtection="1">
      <alignment horizontal="center"/>
      <protection hidden="1"/>
    </xf>
    <xf numFmtId="0" fontId="8" fillId="0" borderId="0" xfId="0" applyFont="1" applyAlignment="1" applyProtection="1">
      <alignment horizontal="center"/>
      <protection hidden="1"/>
    </xf>
    <xf numFmtId="0" fontId="62" fillId="2" borderId="60" xfId="0" applyFont="1" applyFill="1" applyBorder="1" applyAlignment="1" applyProtection="1">
      <alignment horizontal="left" vertical="center"/>
      <protection locked="0"/>
    </xf>
    <xf numFmtId="0" fontId="62" fillId="2" borderId="44" xfId="0" applyFont="1" applyFill="1" applyBorder="1" applyAlignment="1" applyProtection="1">
      <alignment horizontal="left" vertical="center"/>
      <protection locked="0"/>
    </xf>
    <xf numFmtId="0" fontId="62" fillId="2" borderId="61" xfId="0" applyFont="1" applyFill="1" applyBorder="1" applyAlignment="1" applyProtection="1">
      <alignment horizontal="left" vertical="center"/>
      <protection locked="0"/>
    </xf>
    <xf numFmtId="0" fontId="6" fillId="10" borderId="0" xfId="0" applyFont="1" applyFill="1" applyAlignment="1" applyProtection="1">
      <alignment horizontal="center" wrapText="1"/>
      <protection hidden="1"/>
    </xf>
    <xf numFmtId="0" fontId="60" fillId="10" borderId="0" xfId="1" applyFont="1" applyFill="1" applyAlignment="1" applyProtection="1">
      <alignment horizontal="center" vertical="top" wrapText="1"/>
      <protection hidden="1"/>
    </xf>
    <xf numFmtId="0" fontId="61" fillId="10" borderId="0" xfId="0" applyFont="1" applyFill="1" applyAlignment="1" applyProtection="1">
      <alignment horizontal="center" vertical="top" wrapText="1"/>
      <protection hidden="1"/>
    </xf>
    <xf numFmtId="0" fontId="26" fillId="10" borderId="51" xfId="1" applyFont="1" applyFill="1" applyBorder="1" applyAlignment="1" applyProtection="1">
      <alignment horizontal="center" vertical="top" wrapText="1"/>
      <protection hidden="1"/>
    </xf>
    <xf numFmtId="0" fontId="42" fillId="10" borderId="0" xfId="0" applyFont="1" applyFill="1" applyAlignment="1" applyProtection="1">
      <alignment horizontal="center" vertical="center"/>
      <protection hidden="1"/>
    </xf>
    <xf numFmtId="0" fontId="63" fillId="2" borderId="22" xfId="0" applyFont="1" applyFill="1" applyBorder="1" applyAlignment="1" applyProtection="1">
      <alignment horizontal="left" vertical="center"/>
      <protection locked="0"/>
    </xf>
    <xf numFmtId="0" fontId="63" fillId="2" borderId="23" xfId="0" applyFont="1" applyFill="1" applyBorder="1" applyAlignment="1" applyProtection="1">
      <alignment horizontal="left" vertical="center"/>
      <protection locked="0"/>
    </xf>
    <xf numFmtId="0" fontId="63" fillId="2" borderId="24" xfId="0" applyFont="1" applyFill="1" applyBorder="1" applyAlignment="1" applyProtection="1">
      <alignment horizontal="left" vertical="center"/>
      <protection locked="0"/>
    </xf>
    <xf numFmtId="0" fontId="38" fillId="10" borderId="0" xfId="0" applyFont="1" applyFill="1" applyBorder="1" applyAlignment="1" applyProtection="1">
      <alignment horizontal="center" vertical="center"/>
      <protection hidden="1"/>
    </xf>
    <xf numFmtId="0" fontId="59" fillId="15" borderId="45" xfId="0" applyFont="1" applyFill="1" applyBorder="1" applyAlignment="1" applyProtection="1">
      <alignment horizontal="center" vertical="center"/>
      <protection hidden="1"/>
    </xf>
    <xf numFmtId="0" fontId="59" fillId="15" borderId="46" xfId="0" applyFont="1" applyFill="1" applyBorder="1" applyAlignment="1" applyProtection="1">
      <alignment horizontal="center" vertical="center"/>
      <protection hidden="1"/>
    </xf>
    <xf numFmtId="0" fontId="59" fillId="15" borderId="47" xfId="0" applyFont="1" applyFill="1" applyBorder="1" applyAlignment="1" applyProtection="1">
      <alignment horizontal="center" vertical="center"/>
      <protection hidden="1"/>
    </xf>
    <xf numFmtId="0" fontId="58" fillId="14" borderId="54" xfId="0" applyFont="1" applyFill="1" applyBorder="1" applyAlignment="1" applyProtection="1">
      <alignment horizontal="center" vertical="center"/>
      <protection hidden="1"/>
    </xf>
    <xf numFmtId="0" fontId="24" fillId="17" borderId="11" xfId="0" applyFont="1" applyFill="1" applyBorder="1" applyAlignment="1" applyProtection="1">
      <alignment horizontal="center" vertical="center" wrapText="1"/>
      <protection hidden="1"/>
    </xf>
    <xf numFmtId="0" fontId="24" fillId="5" borderId="11" xfId="0" applyFont="1" applyFill="1" applyBorder="1" applyAlignment="1" applyProtection="1">
      <alignment horizontal="center" vertical="center" wrapText="1"/>
      <protection hidden="1"/>
    </xf>
    <xf numFmtId="0" fontId="14" fillId="5" borderId="0" xfId="0" applyFont="1" applyFill="1" applyAlignment="1" applyProtection="1">
      <alignment horizontal="right" vertical="center" wrapText="1"/>
      <protection hidden="1"/>
    </xf>
    <xf numFmtId="0" fontId="55" fillId="5" borderId="18" xfId="0" applyFont="1" applyFill="1" applyBorder="1" applyAlignment="1" applyProtection="1">
      <alignment horizontal="center" vertical="top" wrapText="1"/>
      <protection hidden="1"/>
    </xf>
    <xf numFmtId="0" fontId="44" fillId="17" borderId="15" xfId="0" applyFont="1" applyFill="1" applyBorder="1" applyAlignment="1" applyProtection="1">
      <alignment horizontal="center" vertical="center" wrapText="1"/>
      <protection hidden="1"/>
    </xf>
    <xf numFmtId="0" fontId="44" fillId="17" borderId="16" xfId="0" applyFont="1" applyFill="1" applyBorder="1" applyAlignment="1" applyProtection="1">
      <alignment horizontal="center" vertical="center" wrapText="1"/>
      <protection hidden="1"/>
    </xf>
    <xf numFmtId="0" fontId="84" fillId="5" borderId="18" xfId="1" applyFont="1" applyFill="1" applyBorder="1" applyAlignment="1" applyProtection="1">
      <alignment horizontal="center" vertical="center" wrapText="1"/>
      <protection hidden="1"/>
    </xf>
    <xf numFmtId="164" fontId="17" fillId="4" borderId="11" xfId="0" applyNumberFormat="1" applyFont="1" applyFill="1" applyBorder="1" applyAlignment="1" applyProtection="1">
      <alignment horizontal="center" vertical="center" wrapText="1"/>
      <protection locked="0"/>
    </xf>
    <xf numFmtId="0" fontId="34" fillId="5" borderId="18" xfId="0" applyFont="1" applyFill="1" applyBorder="1" applyAlignment="1" applyProtection="1">
      <alignment horizontal="center" vertical="top" wrapText="1"/>
      <protection hidden="1"/>
    </xf>
    <xf numFmtId="0" fontId="27" fillId="5" borderId="0" xfId="0" applyFont="1" applyFill="1" applyAlignment="1" applyProtection="1">
      <alignment horizontal="center" wrapText="1"/>
      <protection hidden="1"/>
    </xf>
    <xf numFmtId="0" fontId="43" fillId="3" borderId="11" xfId="0" applyFont="1" applyFill="1" applyBorder="1" applyAlignment="1" applyProtection="1">
      <alignment horizontal="center" vertical="center" wrapText="1"/>
      <protection hidden="1"/>
    </xf>
    <xf numFmtId="0" fontId="43" fillId="3" borderId="13" xfId="0" applyFont="1" applyFill="1" applyBorder="1" applyAlignment="1" applyProtection="1">
      <alignment horizontal="center" vertical="center" wrapText="1"/>
      <protection hidden="1"/>
    </xf>
    <xf numFmtId="0" fontId="2" fillId="0" borderId="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70" fillId="0" borderId="0" xfId="0" applyFont="1" applyAlignment="1" applyProtection="1">
      <alignment horizontal="center"/>
      <protection hidden="1"/>
    </xf>
    <xf numFmtId="0" fontId="6" fillId="0" borderId="0" xfId="0" applyFont="1" applyBorder="1" applyAlignment="1" applyProtection="1">
      <alignment horizontal="center" vertical="center"/>
      <protection hidden="1"/>
    </xf>
    <xf numFmtId="0" fontId="7" fillId="6" borderId="1" xfId="0" applyFont="1" applyFill="1" applyBorder="1" applyAlignment="1" applyProtection="1">
      <alignment horizontal="center" vertical="center"/>
      <protection hidden="1"/>
    </xf>
    <xf numFmtId="0" fontId="6" fillId="6" borderId="6" xfId="0" applyFont="1" applyFill="1" applyBorder="1" applyAlignment="1" applyProtection="1">
      <alignment horizontal="center" vertical="center" wrapText="1"/>
      <protection hidden="1"/>
    </xf>
    <xf numFmtId="0" fontId="6" fillId="6" borderId="17" xfId="0" applyFont="1" applyFill="1" applyBorder="1" applyAlignment="1" applyProtection="1">
      <alignment horizontal="center" vertical="center" wrapText="1"/>
      <protection hidden="1"/>
    </xf>
    <xf numFmtId="0" fontId="6" fillId="6" borderId="7" xfId="0" applyFont="1" applyFill="1" applyBorder="1" applyAlignment="1" applyProtection="1">
      <alignment horizontal="center" vertical="center" wrapText="1"/>
      <protection hidden="1"/>
    </xf>
    <xf numFmtId="0" fontId="9" fillId="0" borderId="0" xfId="0" applyFont="1" applyBorder="1" applyAlignment="1" applyProtection="1">
      <alignment horizontal="center" vertical="center"/>
      <protection hidden="1"/>
    </xf>
    <xf numFmtId="0" fontId="9" fillId="4" borderId="0" xfId="0" applyFont="1" applyFill="1" applyBorder="1" applyAlignment="1" applyProtection="1">
      <alignment horizontal="center" vertical="center"/>
      <protection locked="0"/>
    </xf>
    <xf numFmtId="0" fontId="13" fillId="0" borderId="0" xfId="0" applyFont="1" applyAlignment="1" applyProtection="1">
      <alignment horizontal="center" vertical="center" wrapText="1"/>
      <protection hidden="1"/>
    </xf>
    <xf numFmtId="0" fontId="53" fillId="0" borderId="0" xfId="0" applyFont="1" applyBorder="1" applyAlignment="1" applyProtection="1">
      <alignment horizontal="center" vertical="center"/>
      <protection hidden="1"/>
    </xf>
    <xf numFmtId="0" fontId="0" fillId="0" borderId="0" xfId="0" applyAlignment="1" applyProtection="1">
      <alignment vertical="center"/>
      <protection hidden="1"/>
    </xf>
    <xf numFmtId="0" fontId="10" fillId="0" borderId="0" xfId="0" applyFont="1" applyAlignment="1" applyProtection="1">
      <alignment horizontal="center"/>
      <protection hidden="1"/>
    </xf>
    <xf numFmtId="0" fontId="8" fillId="0" borderId="0" xfId="0" applyFont="1" applyAlignment="1" applyProtection="1">
      <alignment horizontal="center"/>
      <protection hidden="1"/>
    </xf>
    <xf numFmtId="0" fontId="54" fillId="0" borderId="0" xfId="0" applyFont="1" applyBorder="1" applyAlignment="1" applyProtection="1">
      <alignment horizontal="center" vertical="center"/>
      <protection hidden="1"/>
    </xf>
    <xf numFmtId="0" fontId="2" fillId="0" borderId="0" xfId="0" applyFont="1" applyBorder="1" applyAlignment="1" applyProtection="1">
      <alignment horizontal="right" vertical="center"/>
      <protection hidden="1"/>
    </xf>
    <xf numFmtId="0" fontId="69" fillId="4" borderId="0" xfId="0" applyFont="1" applyFill="1" applyBorder="1" applyAlignment="1" applyProtection="1">
      <alignment horizontal="center" vertical="center"/>
      <protection locked="0"/>
    </xf>
    <xf numFmtId="0" fontId="54" fillId="0" borderId="0" xfId="0" applyFont="1" applyBorder="1" applyAlignment="1" applyProtection="1">
      <alignment horizontal="right" vertical="center"/>
      <protection hidden="1"/>
    </xf>
    <xf numFmtId="0" fontId="9" fillId="0" borderId="0" xfId="0" applyFont="1" applyBorder="1" applyAlignment="1" applyProtection="1">
      <alignment horizontal="right" vertical="center"/>
      <protection hidden="1"/>
    </xf>
    <xf numFmtId="0" fontId="8" fillId="0" borderId="0" xfId="0" applyFont="1" applyAlignment="1">
      <alignment horizontal="center"/>
    </xf>
    <xf numFmtId="0" fontId="64" fillId="0" borderId="0" xfId="0" applyFont="1" applyAlignment="1">
      <alignment horizontal="center"/>
    </xf>
    <xf numFmtId="0" fontId="0" fillId="0" borderId="0" xfId="0" applyAlignment="1">
      <alignment horizontal="left" vertical="center"/>
    </xf>
    <xf numFmtId="0" fontId="0" fillId="0" borderId="0" xfId="0" applyAlignment="1" applyProtection="1">
      <alignment horizontal="left" vertical="center"/>
      <protection locked="0"/>
    </xf>
    <xf numFmtId="0" fontId="0" fillId="0" borderId="0" xfId="0" applyAlignment="1">
      <alignment horizontal="center" vertical="center"/>
    </xf>
    <xf numFmtId="0" fontId="68" fillId="0" borderId="0" xfId="0" applyFont="1" applyAlignment="1">
      <alignment horizontal="center" vertical="center"/>
    </xf>
    <xf numFmtId="0" fontId="59"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horizontal="center"/>
    </xf>
    <xf numFmtId="0" fontId="1" fillId="0" borderId="0" xfId="0" applyFont="1" applyAlignment="1">
      <alignment horizontal="center"/>
    </xf>
    <xf numFmtId="0" fontId="4" fillId="0" borderId="0" xfId="0" applyFont="1" applyAlignment="1">
      <alignment horizontal="center"/>
    </xf>
    <xf numFmtId="0" fontId="4" fillId="0" borderId="0" xfId="0" quotePrefix="1" applyFont="1" applyAlignment="1">
      <alignment horizontal="center" vertical="center" wrapText="1"/>
    </xf>
    <xf numFmtId="0" fontId="4" fillId="0" borderId="0" xfId="0" applyFont="1" applyAlignment="1">
      <alignment horizontal="center" vertical="center" wrapText="1"/>
    </xf>
    <xf numFmtId="0" fontId="11" fillId="0" borderId="62" xfId="0" applyFont="1" applyBorder="1" applyAlignment="1">
      <alignment horizontal="justify" vertical="justify" wrapText="1"/>
    </xf>
    <xf numFmtId="0" fontId="11" fillId="0" borderId="63" xfId="0" applyFont="1" applyBorder="1" applyAlignment="1">
      <alignment horizontal="justify" vertical="justify" wrapText="1"/>
    </xf>
    <xf numFmtId="0" fontId="11" fillId="0" borderId="64" xfId="0" applyFont="1" applyBorder="1" applyAlignment="1">
      <alignment horizontal="justify" vertical="justify" wrapText="1"/>
    </xf>
    <xf numFmtId="0" fontId="11" fillId="0" borderId="65" xfId="0" applyFont="1" applyBorder="1" applyAlignment="1">
      <alignment horizontal="justify" vertical="justify" wrapText="1"/>
    </xf>
    <xf numFmtId="0" fontId="11" fillId="0" borderId="0" xfId="0" applyFont="1" applyBorder="1" applyAlignment="1">
      <alignment horizontal="justify" vertical="justify" wrapText="1"/>
    </xf>
    <xf numFmtId="0" fontId="11" fillId="0" borderId="66" xfId="0" applyFont="1" applyBorder="1" applyAlignment="1">
      <alignment horizontal="justify" vertical="justify" wrapText="1"/>
    </xf>
    <xf numFmtId="0" fontId="11" fillId="0" borderId="67" xfId="0" applyFont="1" applyBorder="1" applyAlignment="1">
      <alignment horizontal="justify" vertical="justify" wrapText="1"/>
    </xf>
    <xf numFmtId="0" fontId="11" fillId="0" borderId="68" xfId="0" applyFont="1" applyBorder="1" applyAlignment="1">
      <alignment horizontal="justify" vertical="justify" wrapText="1"/>
    </xf>
    <xf numFmtId="0" fontId="11" fillId="0" borderId="69" xfId="0" applyFont="1" applyBorder="1" applyAlignment="1">
      <alignment horizontal="justify" vertical="justify" wrapText="1"/>
    </xf>
    <xf numFmtId="0" fontId="0" fillId="0" borderId="0" xfId="0" applyAlignment="1">
      <alignment horizontal="left" vertical="center" wrapText="1"/>
    </xf>
    <xf numFmtId="0" fontId="8" fillId="0" borderId="0" xfId="0" applyFont="1" applyAlignment="1">
      <alignment horizontal="center" vertical="center"/>
    </xf>
    <xf numFmtId="0" fontId="4" fillId="0" borderId="0" xfId="0" applyFont="1" applyAlignment="1">
      <alignment horizontal="center" vertical="center"/>
    </xf>
    <xf numFmtId="0" fontId="71" fillId="0" borderId="0" xfId="0" applyFont="1" applyBorder="1" applyAlignment="1">
      <alignment horizontal="center" vertical="center"/>
    </xf>
    <xf numFmtId="0" fontId="16" fillId="0" borderId="0" xfId="0" applyFont="1" applyBorder="1" applyAlignment="1">
      <alignment horizontal="center" vertical="center"/>
    </xf>
    <xf numFmtId="0" fontId="0" fillId="0" borderId="0" xfId="0" applyBorder="1" applyAlignment="1">
      <alignment horizontal="left" vertical="center" wrapText="1"/>
    </xf>
    <xf numFmtId="0" fontId="0" fillId="0" borderId="6" xfId="0" applyBorder="1" applyAlignment="1">
      <alignment horizontal="left" vertical="center"/>
    </xf>
    <xf numFmtId="0" fontId="0" fillId="0" borderId="17"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70" xfId="0" applyBorder="1" applyAlignment="1">
      <alignment horizontal="left" vertical="center" wrapText="1"/>
    </xf>
    <xf numFmtId="0" fontId="0" fillId="0" borderId="71" xfId="0" applyBorder="1" applyAlignment="1">
      <alignment horizontal="left" vertical="center"/>
    </xf>
    <xf numFmtId="0" fontId="0" fillId="0" borderId="72" xfId="0" applyBorder="1" applyAlignment="1">
      <alignment horizontal="left" vertical="center"/>
    </xf>
    <xf numFmtId="0" fontId="0" fillId="0" borderId="73" xfId="0" applyBorder="1" applyAlignment="1">
      <alignment horizontal="left" vertical="center"/>
    </xf>
    <xf numFmtId="0" fontId="0" fillId="0" borderId="33" xfId="0" applyBorder="1" applyAlignment="1">
      <alignment horizontal="left" vertical="center"/>
    </xf>
    <xf numFmtId="0" fontId="46" fillId="0" borderId="28" xfId="0" applyFont="1" applyBorder="1" applyAlignment="1">
      <alignment horizontal="center" vertical="top"/>
    </xf>
    <xf numFmtId="0" fontId="4" fillId="0" borderId="1" xfId="0" applyFont="1" applyBorder="1" applyAlignment="1">
      <alignment horizontal="left" vertical="center"/>
    </xf>
    <xf numFmtId="0" fontId="0" fillId="0" borderId="9" xfId="0" applyBorder="1" applyAlignment="1">
      <alignment horizontal="center" vertical="center"/>
    </xf>
    <xf numFmtId="0" fontId="0" fillId="0" borderId="31" xfId="0"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4" fillId="0" borderId="6" xfId="0" applyFont="1" applyBorder="1" applyAlignment="1">
      <alignment horizontal="left" vertical="center"/>
    </xf>
    <xf numFmtId="0" fontId="4" fillId="0" borderId="17" xfId="0" applyFont="1" applyBorder="1" applyAlignment="1">
      <alignment horizontal="left" vertical="center"/>
    </xf>
    <xf numFmtId="0" fontId="4" fillId="0" borderId="33" xfId="0" applyFont="1" applyBorder="1" applyAlignment="1">
      <alignment horizontal="left" vertical="center"/>
    </xf>
    <xf numFmtId="0" fontId="0" fillId="0" borderId="1" xfId="0" applyBorder="1" applyAlignment="1">
      <alignment vertical="center"/>
    </xf>
    <xf numFmtId="0" fontId="0" fillId="0" borderId="30" xfId="0" applyBorder="1" applyAlignment="1">
      <alignment vertical="center"/>
    </xf>
    <xf numFmtId="0" fontId="0" fillId="0" borderId="19" xfId="0" applyBorder="1" applyAlignment="1">
      <alignment horizontal="center" vertical="center"/>
    </xf>
    <xf numFmtId="0" fontId="0" fillId="0" borderId="38" xfId="0" applyBorder="1" applyAlignment="1">
      <alignment horizontal="center" vertical="center"/>
    </xf>
    <xf numFmtId="0" fontId="4" fillId="0" borderId="7" xfId="0" applyFont="1" applyBorder="1" applyAlignment="1">
      <alignment horizontal="left" vertical="center"/>
    </xf>
    <xf numFmtId="0" fontId="7" fillId="2" borderId="0" xfId="0" applyFont="1" applyFill="1" applyAlignment="1">
      <alignment horizontal="center" vertical="center"/>
    </xf>
    <xf numFmtId="0" fontId="83" fillId="0" borderId="0" xfId="0" applyFont="1" applyAlignment="1">
      <alignment horizontal="center" vertical="center"/>
    </xf>
    <xf numFmtId="0" fontId="0" fillId="0" borderId="26" xfId="0" applyBorder="1" applyAlignment="1">
      <alignment vertical="center"/>
    </xf>
    <xf numFmtId="0" fontId="0" fillId="0" borderId="37" xfId="0" applyBorder="1" applyAlignment="1">
      <alignment vertical="center"/>
    </xf>
    <xf numFmtId="0" fontId="52" fillId="2" borderId="39" xfId="0" applyFont="1" applyFill="1" applyBorder="1" applyAlignment="1">
      <alignment horizontal="center" vertical="center"/>
    </xf>
    <xf numFmtId="0" fontId="52" fillId="2" borderId="27" xfId="0" applyFont="1" applyFill="1" applyBorder="1" applyAlignment="1">
      <alignment horizontal="center" vertical="center"/>
    </xf>
    <xf numFmtId="0" fontId="52" fillId="2" borderId="40" xfId="0" applyFont="1" applyFill="1" applyBorder="1" applyAlignment="1">
      <alignment horizontal="center" vertical="center"/>
    </xf>
    <xf numFmtId="0" fontId="52" fillId="2" borderId="29" xfId="0" applyFont="1" applyFill="1" applyBorder="1" applyAlignment="1">
      <alignment horizontal="center" vertical="center"/>
    </xf>
    <xf numFmtId="0" fontId="52" fillId="2" borderId="41" xfId="0" applyFont="1" applyFill="1" applyBorder="1" applyAlignment="1">
      <alignment horizontal="center" vertical="center"/>
    </xf>
    <xf numFmtId="0" fontId="52" fillId="2" borderId="42" xfId="0" applyFont="1" applyFill="1" applyBorder="1" applyAlignment="1">
      <alignment horizontal="center" vertical="center"/>
    </xf>
    <xf numFmtId="0" fontId="0" fillId="0" borderId="6" xfId="0" applyBorder="1" applyAlignment="1">
      <alignment vertical="center"/>
    </xf>
  </cellXfs>
  <cellStyles count="2">
    <cellStyle name="Hyperlink" xfId="1" builtinId="8"/>
    <cellStyle name="Normal" xfId="0" builtinId="0"/>
  </cellStyles>
  <dxfs count="36">
    <dxf>
      <font>
        <b/>
        <i val="0"/>
        <color rgb="FFCC0099"/>
      </font>
      <fill>
        <patternFill>
          <bgColor theme="0"/>
        </patternFill>
      </fill>
    </dxf>
    <dxf>
      <font>
        <b/>
        <i val="0"/>
        <color rgb="FF0000FF"/>
      </font>
      <fill>
        <patternFill>
          <bgColor theme="0"/>
        </patternFill>
      </fill>
    </dxf>
    <dxf>
      <font>
        <b/>
        <i val="0"/>
      </font>
      <fill>
        <patternFill>
          <bgColor rgb="FFFFFF66"/>
        </patternFill>
      </fill>
    </dxf>
    <dxf>
      <font>
        <b/>
        <i val="0"/>
      </font>
      <fill>
        <patternFill>
          <bgColor rgb="FFCCECFF"/>
        </patternFill>
      </fill>
    </dxf>
    <dxf>
      <font>
        <b/>
        <i val="0"/>
      </font>
      <fill>
        <patternFill>
          <bgColor rgb="FFCCCCFF"/>
        </patternFill>
      </fill>
    </dxf>
    <dxf>
      <font>
        <b/>
        <i val="0"/>
      </font>
      <fill>
        <patternFill>
          <bgColor rgb="FFFFFF66"/>
        </patternFill>
      </fill>
    </dxf>
    <dxf>
      <font>
        <b/>
        <i val="0"/>
      </font>
      <fill>
        <patternFill>
          <bgColor rgb="FFCCECFF"/>
        </patternFill>
      </fill>
    </dxf>
    <dxf>
      <font>
        <b/>
        <i val="0"/>
      </font>
      <fill>
        <patternFill>
          <bgColor rgb="FFCCCCFF"/>
        </patternFill>
      </fill>
    </dxf>
    <dxf>
      <font>
        <color theme="0"/>
      </font>
      <fill>
        <patternFill>
          <bgColor theme="0"/>
        </patternFill>
      </fill>
      <border>
        <left/>
        <right/>
        <top/>
        <bottom/>
        <vertical/>
        <horizontal/>
      </border>
    </dxf>
    <dxf>
      <font>
        <b/>
        <i val="0"/>
      </font>
      <fill>
        <patternFill>
          <bgColor rgb="FFFFFF66"/>
        </patternFill>
      </fill>
    </dxf>
    <dxf>
      <font>
        <b/>
        <i val="0"/>
      </font>
      <fill>
        <patternFill>
          <bgColor rgb="FFCCECFF"/>
        </patternFill>
      </fill>
    </dxf>
    <dxf>
      <font>
        <b/>
        <i val="0"/>
      </font>
      <fill>
        <patternFill>
          <bgColor rgb="FFCCCCFF"/>
        </patternFill>
      </fill>
    </dxf>
    <dxf>
      <font>
        <color theme="0"/>
      </font>
      <fill>
        <patternFill>
          <bgColor theme="0" tint="-0.34998626667073579"/>
        </patternFill>
      </fill>
      <border>
        <left/>
        <right/>
        <top/>
        <bottom/>
        <vertical/>
        <horizontal/>
      </border>
    </dxf>
    <dxf>
      <font>
        <color rgb="FF92D050"/>
      </font>
      <fill>
        <patternFill>
          <bgColor rgb="FF92D050"/>
        </patternFill>
      </fill>
    </dxf>
    <dxf>
      <font>
        <b/>
        <strike val="0"/>
        <outline val="0"/>
        <shadow val="0"/>
        <u val="none"/>
        <vertAlign val="baseline"/>
        <sz val="12"/>
        <color theme="1"/>
        <name val="Calibri"/>
        <scheme val="minor"/>
      </font>
      <fill>
        <patternFill patternType="solid">
          <fgColor indexed="64"/>
          <bgColor theme="5" tint="0.39997558519241921"/>
        </patternFill>
      </fill>
      <alignment horizontal="center" vertical="center" textRotation="0" wrapText="0" indent="0" relativeIndent="255" justifyLastLine="0" shrinkToFit="0" mergeCell="0" readingOrder="0"/>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font>
        <b/>
        <strike val="0"/>
        <outline val="0"/>
        <shadow val="0"/>
        <u val="none"/>
        <vertAlign val="baseline"/>
        <sz val="12"/>
        <color theme="1"/>
        <name val="Calibri"/>
        <scheme val="minor"/>
      </font>
      <fill>
        <patternFill patternType="solid">
          <fgColor indexed="64"/>
          <bgColor theme="5" tint="0.59999389629810485"/>
        </patternFill>
      </fill>
      <alignment horizontal="center" vertical="center" textRotation="0" wrapText="0" indent="0" relativeIndent="255" justifyLastLine="0" shrinkToFit="0" mergeCell="0" readingOrder="0"/>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fill>
        <patternFill patternType="solid">
          <fgColor indexed="64"/>
          <bgColor theme="5" tint="0.59999389629810485"/>
        </patternFill>
      </fill>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font>
        <b/>
        <strike val="0"/>
        <outline val="0"/>
        <shadow val="0"/>
        <u val="none"/>
        <vertAlign val="baseline"/>
        <sz val="12"/>
        <color theme="1"/>
        <name val="Calibri"/>
        <scheme val="minor"/>
      </font>
      <fill>
        <patternFill patternType="solid">
          <fgColor indexed="64"/>
          <bgColor theme="5" tint="0.39997558519241921"/>
        </patternFill>
      </fill>
      <alignment horizontal="general" vertical="center" textRotation="0" wrapText="0" indent="0" relativeIndent="255" justifyLastLine="0" shrinkToFit="0" mergeCell="0" readingOrder="0"/>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font>
        <b/>
        <strike val="0"/>
        <outline val="0"/>
        <shadow val="0"/>
        <u val="none"/>
        <vertAlign val="baseline"/>
        <sz val="12"/>
        <color theme="1"/>
        <name val="Calibri"/>
        <scheme val="minor"/>
      </font>
      <fill>
        <patternFill patternType="solid">
          <fgColor indexed="64"/>
          <bgColor theme="5" tint="0.59999389629810485"/>
        </patternFill>
      </fill>
      <alignment horizontal="general" vertical="center" textRotation="0" wrapText="0" indent="0" relativeIndent="255" justifyLastLine="0" shrinkToFit="0" mergeCell="0" readingOrder="0"/>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thin">
          <color indexed="64"/>
        </left>
        <right style="thin">
          <color indexed="64"/>
        </right>
        <top style="medium">
          <color indexed="64"/>
        </top>
        <bottom style="medium">
          <color indexed="64"/>
        </bottom>
      </border>
      <protection locked="1" hidden="1"/>
    </dxf>
    <dxf>
      <font>
        <b/>
        <strike val="0"/>
        <outline val="0"/>
        <shadow val="0"/>
        <u val="none"/>
        <vertAlign val="baseline"/>
        <sz val="12"/>
        <color theme="1"/>
        <name val="Calibri"/>
        <scheme val="minor"/>
      </font>
      <fill>
        <patternFill patternType="solid">
          <fgColor indexed="64"/>
          <bgColor theme="5" tint="0.59999389629810485"/>
        </patternFill>
      </fill>
      <alignment horizontal="center" vertical="center" textRotation="0" wrapText="0" indent="0" relativeIndent="255" justifyLastLine="0" shrinkToFit="0" mergeCell="0" readingOrder="0"/>
      <protection locked="1" hidden="1"/>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outline="0">
        <left style="medium">
          <color indexed="64"/>
        </left>
        <right style="thin">
          <color indexed="64"/>
        </right>
        <top style="medium">
          <color indexed="64"/>
        </top>
        <bottom style="medium">
          <color indexed="64"/>
        </bottom>
      </border>
      <protection locked="1" hidden="1"/>
    </dxf>
    <dxf>
      <font>
        <b/>
        <strike val="0"/>
        <outline val="0"/>
        <shadow val="0"/>
        <u val="none"/>
        <vertAlign val="baseline"/>
        <sz val="12"/>
        <color theme="1"/>
        <name val="Calibri"/>
        <scheme val="minor"/>
      </font>
      <fill>
        <patternFill patternType="solid">
          <fgColor indexed="64"/>
          <bgColor theme="5" tint="0.39997558519241921"/>
        </patternFill>
      </fill>
      <alignment horizontal="center" vertical="center" textRotation="0" wrapText="0" indent="0" relativeIndent="255" justifyLastLine="0" shrinkToFit="0" mergeCell="0" readingOrder="0"/>
      <border diagonalUp="0" diagonalDown="0">
        <left style="thin">
          <color auto="1"/>
        </left>
        <right style="thin">
          <color auto="1"/>
        </right>
        <top/>
        <bottom/>
      </border>
      <protection locked="1" hidden="1"/>
    </dxf>
    <dxf>
      <border>
        <bottom style="medium">
          <color indexed="64"/>
        </bottom>
        <vertical/>
        <horizontal/>
      </border>
    </dxf>
    <dxf>
      <font>
        <b/>
        <i/>
        <strike val="0"/>
        <condense val="0"/>
        <extend val="0"/>
        <outline val="0"/>
        <shadow val="0"/>
        <u val="none"/>
        <vertAlign val="baseline"/>
        <sz val="14"/>
        <color rgb="FF291EBC"/>
        <name val="Calibri"/>
        <scheme val="minor"/>
      </font>
      <fill>
        <patternFill patternType="solid">
          <fgColor indexed="64"/>
          <bgColor theme="5" tint="0.39997558519241921"/>
        </patternFill>
      </fill>
      <alignment horizontal="center" vertical="center" textRotation="0" wrapText="0" indent="0" relativeIndent="0" justifyLastLine="0" shrinkToFit="0" mergeCell="0" readingOrder="0"/>
      <border diagonalUp="0" diagonalDown="0">
        <left style="thin">
          <color auto="1"/>
        </left>
        <right style="thin">
          <color auto="1"/>
        </right>
        <top/>
        <bottom/>
      </border>
      <protection locked="1" hidden="1"/>
    </dxf>
    <dxf>
      <font>
        <color theme="5" tint="0.59996337778862885"/>
      </font>
      <fill>
        <patternFill>
          <bgColor theme="5" tint="0.59996337778862885"/>
        </patternFill>
      </fill>
    </dxf>
    <dxf>
      <font>
        <color theme="5" tint="0.59996337778862885"/>
      </font>
      <fill>
        <patternFill>
          <bgColor theme="5" tint="0.59996337778862885"/>
        </patternFill>
      </fill>
    </dxf>
    <dxf>
      <font>
        <color theme="0"/>
      </font>
      <fill>
        <patternFill>
          <bgColor theme="0" tint="-4.9989318521683403E-2"/>
        </patternFill>
      </fill>
    </dxf>
  </dxfs>
  <tableStyles count="0" defaultTableStyle="TableStyleMedium9" defaultPivotStyle="PivotStyleLight16"/>
  <colors>
    <mruColors>
      <color rgb="FFCC0099"/>
      <color rgb="FF003300"/>
      <color rgb="FF0000FF"/>
      <color rgb="FFD7FFB9"/>
      <color rgb="FFFFCCFF"/>
      <color rgb="FF6EEEAB"/>
      <color rgb="FFCCECFF"/>
      <color rgb="FFFFFF66"/>
      <color rgb="FFA01085"/>
      <color rgb="FFCCCC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11</xdr:col>
      <xdr:colOff>590550</xdr:colOff>
      <xdr:row>0</xdr:row>
      <xdr:rowOff>104775</xdr:rowOff>
    </xdr:from>
    <xdr:to>
      <xdr:col>11</xdr:col>
      <xdr:colOff>2228849</xdr:colOff>
      <xdr:row>7</xdr:row>
      <xdr:rowOff>85725</xdr:rowOff>
    </xdr:to>
    <xdr:pic>
      <xdr:nvPicPr>
        <xdr:cNvPr id="2" name="Picture 5"/>
        <xdr:cNvPicPr>
          <a:picLocks noChangeAspect="1" noChangeArrowheads="1"/>
        </xdr:cNvPicPr>
      </xdr:nvPicPr>
      <xdr:blipFill>
        <a:blip xmlns:r="http://schemas.openxmlformats.org/officeDocument/2006/relationships" r:embed="rId1"/>
        <a:srcRect/>
        <a:stretch>
          <a:fillRect/>
        </a:stretch>
      </xdr:blipFill>
      <xdr:spPr bwMode="auto">
        <a:xfrm>
          <a:off x="14497050" y="104775"/>
          <a:ext cx="1638299" cy="1714500"/>
        </a:xfrm>
        <a:prstGeom prst="rect">
          <a:avLst/>
        </a:prstGeom>
        <a:noFill/>
      </xdr:spPr>
    </xdr:pic>
    <xdr:clientData/>
  </xdr:twoCellAnchor>
  <xdr:twoCellAnchor editAs="oneCell">
    <xdr:from>
      <xdr:col>8</xdr:col>
      <xdr:colOff>1152524</xdr:colOff>
      <xdr:row>18</xdr:row>
      <xdr:rowOff>95250</xdr:rowOff>
    </xdr:from>
    <xdr:to>
      <xdr:col>12</xdr:col>
      <xdr:colOff>314325</xdr:colOff>
      <xdr:row>27</xdr:row>
      <xdr:rowOff>190499</xdr:rowOff>
    </xdr:to>
    <xdr:pic>
      <xdr:nvPicPr>
        <xdr:cNvPr id="4" name="Picture 3" descr="Screenshot (232).png"/>
        <xdr:cNvPicPr>
          <a:picLocks noChangeAspect="1"/>
        </xdr:cNvPicPr>
      </xdr:nvPicPr>
      <xdr:blipFill>
        <a:blip xmlns:r="http://schemas.openxmlformats.org/officeDocument/2006/relationships" r:embed="rId2"/>
        <a:stretch>
          <a:fillRect/>
        </a:stretch>
      </xdr:blipFill>
      <xdr:spPr>
        <a:xfrm>
          <a:off x="10839449" y="4324350"/>
          <a:ext cx="6019801" cy="2476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838199</xdr:colOff>
      <xdr:row>5</xdr:row>
      <xdr:rowOff>200025</xdr:rowOff>
    </xdr:from>
    <xdr:to>
      <xdr:col>12</xdr:col>
      <xdr:colOff>85724</xdr:colOff>
      <xdr:row>7</xdr:row>
      <xdr:rowOff>76200</xdr:rowOff>
    </xdr:to>
    <xdr:sp macro="" textlink="">
      <xdr:nvSpPr>
        <xdr:cNvPr id="2" name="Frame 1"/>
        <xdr:cNvSpPr/>
      </xdr:nvSpPr>
      <xdr:spPr>
        <a:xfrm>
          <a:off x="7867649" y="1057275"/>
          <a:ext cx="828675" cy="409575"/>
        </a:xfrm>
        <a:prstGeom prst="frame">
          <a:avLst/>
        </a:prstGeom>
      </xdr:spPr>
      <xdr:style>
        <a:lnRef idx="0">
          <a:schemeClr val="accent3"/>
        </a:lnRef>
        <a:fillRef idx="3">
          <a:schemeClr val="accent3"/>
        </a:fillRef>
        <a:effectRef idx="3">
          <a:schemeClr val="accent3"/>
        </a:effectRef>
        <a:fontRef idx="minor">
          <a:schemeClr val="lt1"/>
        </a:fontRef>
      </xdr:style>
      <xdr:txBody>
        <a:bodyPr rtlCol="0" anchor="ctr"/>
        <a:lstStyle/>
        <a:p>
          <a:pPr algn="ctr"/>
          <a:endParaRPr lang="en-US" sz="1100">
            <a:solidFill>
              <a:schemeClr val="tx1"/>
            </a:solidFill>
          </a:endParaRPr>
        </a:p>
      </xdr:txBody>
    </xdr:sp>
    <xdr:clientData/>
  </xdr:twoCellAnchor>
</xdr:wsDr>
</file>

<file path=xl/tables/table1.xml><?xml version="1.0" encoding="utf-8"?>
<table xmlns="http://schemas.openxmlformats.org/spreadsheetml/2006/main" id="1" name="Table1" displayName="Table1" ref="B12:I18" headerRowCount="0" totalsRowShown="0" headerRowDxfId="32" dataDxfId="30" headerRowBorderDxfId="31">
  <tableColumns count="8">
    <tableColumn id="1" name="Column1" headerRowDxfId="29" dataDxfId="28"/>
    <tableColumn id="2" name="Column2" headerRowDxfId="27" dataDxfId="26"/>
    <tableColumn id="7" name="Column7" headerRowDxfId="25" dataDxfId="24"/>
    <tableColumn id="3" name="Column3" headerRowDxfId="23" dataDxfId="22"/>
    <tableColumn id="6" name="Column6" headerRowDxfId="21" dataDxfId="20"/>
    <tableColumn id="4" name="Column4" headerRowDxfId="19" dataDxfId="18"/>
    <tableColumn id="8" name="Column8" headerRowDxfId="17" dataDxfId="16"/>
    <tableColumn id="5" name="Column5" headerRowDxfId="15" dataDxfId="1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www.youtube.com/c/Heeralaljat/" TargetMode="External"/><Relationship Id="rId1" Type="http://schemas.openxmlformats.org/officeDocument/2006/relationships/hyperlink" Target="https://youtu.be/jJaILnAsZGc"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youtu.be/jJaILnAsZGc"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1">
    <tabColor rgb="FFA01085"/>
  </sheetPr>
  <dimension ref="A1:N600"/>
  <sheetViews>
    <sheetView showGridLines="0" showRowColHeaders="0" tabSelected="1" workbookViewId="0">
      <selection activeCell="I15" sqref="I15"/>
    </sheetView>
  </sheetViews>
  <sheetFormatPr defaultColWidth="0" defaultRowHeight="15" zeroHeight="1"/>
  <cols>
    <col min="1" max="1" width="7.125" style="160" customWidth="1"/>
    <col min="2" max="2" width="2.625" style="145" customWidth="1"/>
    <col min="3" max="3" width="37.25" style="160" customWidth="1"/>
    <col min="4" max="4" width="2.625" style="160" customWidth="1"/>
    <col min="5" max="5" width="35.375" style="160" customWidth="1"/>
    <col min="6" max="6" width="2.625" style="160" customWidth="1"/>
    <col min="7" max="7" width="36.875" style="161" customWidth="1"/>
    <col min="8" max="8" width="2.625" style="161" customWidth="1"/>
    <col min="9" max="9" width="40.875" style="161" customWidth="1"/>
    <col min="10" max="10" width="2.625" style="161" customWidth="1"/>
    <col min="11" max="11" width="11.875" style="160" customWidth="1"/>
    <col min="12" max="12" width="34.625" style="160" customWidth="1"/>
    <col min="13" max="13" width="15.5" style="160" customWidth="1"/>
    <col min="14" max="14" width="3.625" style="160" customWidth="1"/>
    <col min="15" max="16384" width="9.125" style="160" hidden="1"/>
  </cols>
  <sheetData>
    <row r="1" spans="1:13" s="3" customFormat="1" ht="24.75" customHeight="1">
      <c r="A1" s="69"/>
      <c r="B1" s="69"/>
      <c r="C1" s="69"/>
      <c r="D1" s="69"/>
      <c r="E1" s="69"/>
      <c r="F1" s="69"/>
      <c r="G1" s="69"/>
      <c r="H1" s="69"/>
      <c r="I1" s="69"/>
      <c r="J1" s="69"/>
      <c r="K1" s="69"/>
      <c r="L1" s="69"/>
      <c r="M1" s="69"/>
    </row>
    <row r="2" spans="1:13" s="3" customFormat="1" ht="12" customHeight="1">
      <c r="A2" s="69"/>
      <c r="B2" s="106"/>
      <c r="C2" s="103"/>
      <c r="D2" s="102"/>
      <c r="E2" s="102"/>
      <c r="F2" s="102"/>
      <c r="G2" s="102"/>
      <c r="H2" s="102"/>
      <c r="I2" s="102"/>
      <c r="J2" s="101"/>
      <c r="K2" s="69"/>
      <c r="L2" s="69"/>
      <c r="M2" s="69"/>
    </row>
    <row r="3" spans="1:13" s="3" customFormat="1" ht="28.5" customHeight="1">
      <c r="A3" s="69"/>
      <c r="B3" s="99"/>
      <c r="C3" s="239" t="s">
        <v>101</v>
      </c>
      <c r="D3" s="239"/>
      <c r="E3" s="239"/>
      <c r="F3" s="239"/>
      <c r="G3" s="239"/>
      <c r="H3" s="239"/>
      <c r="I3" s="239"/>
      <c r="J3" s="100"/>
      <c r="K3" s="69"/>
      <c r="L3" s="69"/>
      <c r="M3" s="69"/>
    </row>
    <row r="4" spans="1:13" s="3" customFormat="1" ht="9.9499999999999993" customHeight="1">
      <c r="A4" s="69"/>
      <c r="B4" s="106"/>
      <c r="C4" s="103"/>
      <c r="D4" s="101"/>
      <c r="E4" s="102"/>
      <c r="F4" s="102"/>
      <c r="G4" s="102"/>
      <c r="H4" s="102"/>
      <c r="I4" s="102"/>
      <c r="J4" s="101"/>
      <c r="K4" s="69"/>
      <c r="L4" s="69"/>
      <c r="M4" s="69"/>
    </row>
    <row r="5" spans="1:13" s="3" customFormat="1" ht="30" customHeight="1">
      <c r="A5" s="69"/>
      <c r="B5" s="99"/>
      <c r="C5" s="70" t="s">
        <v>467</v>
      </c>
      <c r="D5" s="100"/>
      <c r="E5" s="240" t="s">
        <v>681</v>
      </c>
      <c r="F5" s="241"/>
      <c r="G5" s="241"/>
      <c r="H5" s="241"/>
      <c r="I5" s="242"/>
      <c r="J5" s="100"/>
      <c r="K5" s="69"/>
      <c r="L5" s="139"/>
      <c r="M5" s="69"/>
    </row>
    <row r="6" spans="1:13" s="3" customFormat="1" ht="9.9499999999999993" customHeight="1">
      <c r="A6" s="69"/>
      <c r="B6" s="106"/>
      <c r="C6" s="103"/>
      <c r="D6" s="101"/>
      <c r="E6" s="102"/>
      <c r="F6" s="102"/>
      <c r="G6" s="102"/>
      <c r="H6" s="102"/>
      <c r="I6" s="102"/>
      <c r="J6" s="101"/>
      <c r="K6" s="70"/>
      <c r="L6" s="69"/>
      <c r="M6" s="69"/>
    </row>
    <row r="7" spans="1:13" s="3" customFormat="1" ht="21.75" customHeight="1">
      <c r="A7" s="69"/>
      <c r="B7" s="99"/>
      <c r="C7" s="243" t="s">
        <v>100</v>
      </c>
      <c r="D7" s="243"/>
      <c r="E7" s="243"/>
      <c r="F7" s="243"/>
      <c r="G7" s="243"/>
      <c r="H7" s="243"/>
      <c r="I7" s="243"/>
      <c r="J7" s="100"/>
      <c r="K7" s="69"/>
      <c r="L7" s="140"/>
      <c r="M7" s="69"/>
    </row>
    <row r="8" spans="1:13" s="3" customFormat="1" ht="9.9499999999999993" customHeight="1">
      <c r="A8" s="69"/>
      <c r="B8" s="101"/>
      <c r="C8" s="102"/>
      <c r="D8" s="101"/>
      <c r="E8" s="102"/>
      <c r="F8" s="101"/>
      <c r="G8" s="102"/>
      <c r="H8" s="101"/>
      <c r="I8" s="102"/>
      <c r="J8" s="101"/>
      <c r="K8" s="69"/>
      <c r="L8" s="69"/>
      <c r="M8" s="69"/>
    </row>
    <row r="9" spans="1:13" s="3" customFormat="1" ht="27.6" customHeight="1">
      <c r="A9" s="69"/>
      <c r="B9" s="100"/>
      <c r="C9" s="70" t="s">
        <v>102</v>
      </c>
      <c r="D9" s="100"/>
      <c r="E9" s="108" t="s">
        <v>716</v>
      </c>
      <c r="F9" s="100"/>
      <c r="G9" s="70" t="s">
        <v>103</v>
      </c>
      <c r="H9" s="100"/>
      <c r="I9" s="108" t="s">
        <v>94</v>
      </c>
      <c r="J9" s="100"/>
      <c r="K9" s="69"/>
      <c r="L9" s="135" t="s">
        <v>539</v>
      </c>
      <c r="M9" s="69"/>
    </row>
    <row r="10" spans="1:13" s="3" customFormat="1" ht="9.9499999999999993" customHeight="1">
      <c r="A10" s="69"/>
      <c r="B10" s="101"/>
      <c r="C10" s="104"/>
      <c r="D10" s="101"/>
      <c r="E10" s="102"/>
      <c r="F10" s="101"/>
      <c r="G10" s="104"/>
      <c r="H10" s="101"/>
      <c r="I10" s="105"/>
      <c r="J10" s="101"/>
      <c r="K10" s="69"/>
      <c r="L10" s="69"/>
      <c r="M10" s="69"/>
    </row>
    <row r="11" spans="1:13" s="66" customFormat="1" ht="27.75" customHeight="1" thickBot="1">
      <c r="A11" s="69"/>
      <c r="B11" s="100"/>
      <c r="C11" s="70" t="s">
        <v>96</v>
      </c>
      <c r="D11" s="100"/>
      <c r="E11" s="107">
        <v>123456</v>
      </c>
      <c r="F11" s="100"/>
      <c r="G11" s="70" t="s">
        <v>95</v>
      </c>
      <c r="H11" s="100"/>
      <c r="I11" s="184">
        <v>8200303101</v>
      </c>
      <c r="J11" s="100"/>
      <c r="K11" s="71"/>
      <c r="L11" s="71"/>
      <c r="M11" s="71"/>
    </row>
    <row r="12" spans="1:13" s="13" customFormat="1" ht="9.9499999999999993" customHeight="1">
      <c r="A12" s="69"/>
      <c r="B12" s="101"/>
      <c r="C12" s="104"/>
      <c r="D12" s="101"/>
      <c r="E12" s="103"/>
      <c r="F12" s="101"/>
      <c r="G12" s="104"/>
      <c r="H12" s="101"/>
      <c r="I12" s="104"/>
      <c r="J12" s="101"/>
      <c r="K12" s="72"/>
      <c r="L12" s="73"/>
      <c r="M12" s="72"/>
    </row>
    <row r="13" spans="1:13" s="13" customFormat="1" ht="27.6" customHeight="1">
      <c r="A13" s="69"/>
      <c r="B13" s="100"/>
      <c r="C13" s="70" t="s">
        <v>98</v>
      </c>
      <c r="D13" s="100"/>
      <c r="E13" s="185" t="s">
        <v>717</v>
      </c>
      <c r="F13" s="100"/>
      <c r="G13" s="70" t="s">
        <v>97</v>
      </c>
      <c r="H13" s="100"/>
      <c r="I13" s="185">
        <v>9413864386</v>
      </c>
      <c r="J13" s="100"/>
      <c r="K13" s="72"/>
      <c r="L13" s="74" t="s">
        <v>6</v>
      </c>
      <c r="M13" s="72"/>
    </row>
    <row r="14" spans="1:13" s="13" customFormat="1" ht="9.9499999999999993" customHeight="1">
      <c r="A14" s="69"/>
      <c r="B14" s="101"/>
      <c r="C14" s="104"/>
      <c r="D14" s="101"/>
      <c r="E14" s="103"/>
      <c r="F14" s="101"/>
      <c r="G14" s="104"/>
      <c r="H14" s="101"/>
      <c r="I14" s="104"/>
      <c r="J14" s="101"/>
      <c r="K14" s="72"/>
      <c r="L14" s="75" t="s">
        <v>7</v>
      </c>
      <c r="M14" s="72"/>
    </row>
    <row r="15" spans="1:13" s="13" customFormat="1" ht="27.6" customHeight="1">
      <c r="A15" s="69"/>
      <c r="B15" s="100"/>
      <c r="C15" s="70" t="s">
        <v>724</v>
      </c>
      <c r="D15" s="100"/>
      <c r="E15" s="185" t="s">
        <v>540</v>
      </c>
      <c r="F15" s="100"/>
      <c r="G15" s="70" t="s">
        <v>99</v>
      </c>
      <c r="H15" s="100"/>
      <c r="I15" s="185"/>
      <c r="J15" s="100"/>
      <c r="K15" s="72"/>
      <c r="L15" s="76" t="s">
        <v>8</v>
      </c>
      <c r="M15" s="72"/>
    </row>
    <row r="16" spans="1:13" s="13" customFormat="1" ht="12" customHeight="1">
      <c r="A16" s="69"/>
      <c r="B16" s="101"/>
      <c r="C16" s="104"/>
      <c r="D16" s="101"/>
      <c r="E16" s="103"/>
      <c r="F16" s="101"/>
      <c r="G16" s="104"/>
      <c r="H16" s="101"/>
      <c r="I16" s="104"/>
      <c r="J16" s="101"/>
      <c r="K16" s="72"/>
      <c r="L16" s="77" t="s">
        <v>718</v>
      </c>
      <c r="M16" s="72"/>
    </row>
    <row r="17" spans="1:13" s="13" customFormat="1" ht="27.6" customHeight="1" thickBot="1">
      <c r="A17" s="69"/>
      <c r="B17" s="82"/>
      <c r="C17" s="78"/>
      <c r="D17" s="82"/>
      <c r="E17" s="134"/>
      <c r="F17" s="82"/>
      <c r="G17" s="78"/>
      <c r="H17" s="82"/>
      <c r="I17" s="134"/>
      <c r="J17" s="82"/>
      <c r="K17" s="72"/>
      <c r="L17" s="79" t="s">
        <v>464</v>
      </c>
      <c r="M17" s="72"/>
    </row>
    <row r="18" spans="1:13" s="13" customFormat="1" ht="9.9499999999999993" customHeight="1">
      <c r="A18" s="69"/>
      <c r="B18" s="166"/>
      <c r="C18" s="163"/>
      <c r="D18" s="164"/>
      <c r="E18" s="163"/>
      <c r="F18" s="164"/>
      <c r="G18" s="163"/>
      <c r="H18" s="167"/>
      <c r="I18" s="83"/>
      <c r="J18" s="82"/>
      <c r="K18" s="72"/>
      <c r="L18" s="72"/>
      <c r="M18" s="72"/>
    </row>
    <row r="19" spans="1:13" s="3" customFormat="1" ht="26.25" customHeight="1" thickBot="1">
      <c r="A19" s="71"/>
      <c r="B19" s="152"/>
      <c r="C19" s="247" t="s">
        <v>664</v>
      </c>
      <c r="D19" s="247"/>
      <c r="E19" s="247"/>
      <c r="F19" s="247"/>
      <c r="G19" s="247"/>
      <c r="H19" s="165"/>
      <c r="I19" s="162"/>
      <c r="J19" s="69"/>
      <c r="K19" s="69"/>
      <c r="L19" s="69"/>
      <c r="M19" s="69"/>
    </row>
    <row r="20" spans="1:13" s="3" customFormat="1" ht="10.5" customHeight="1" thickBot="1">
      <c r="A20" s="71"/>
      <c r="B20" s="158"/>
      <c r="C20" s="148"/>
      <c r="D20" s="148"/>
      <c r="E20" s="148"/>
      <c r="F20" s="148"/>
      <c r="G20" s="148"/>
      <c r="H20" s="157"/>
      <c r="I20" s="69"/>
      <c r="J20" s="69"/>
      <c r="K20" s="69"/>
      <c r="L20" s="69"/>
      <c r="M20" s="69"/>
    </row>
    <row r="21" spans="1:13" s="3" customFormat="1" ht="24.75" customHeight="1" thickBot="1">
      <c r="A21" s="71"/>
      <c r="B21" s="149"/>
      <c r="C21" s="146" t="s">
        <v>665</v>
      </c>
      <c r="D21" s="147"/>
      <c r="E21" s="244" t="s">
        <v>666</v>
      </c>
      <c r="F21" s="245"/>
      <c r="G21" s="246"/>
      <c r="H21" s="150"/>
      <c r="I21" s="69"/>
      <c r="J21" s="69"/>
      <c r="K21" s="69"/>
      <c r="L21" s="69"/>
      <c r="M21" s="69"/>
    </row>
    <row r="22" spans="1:13" s="3" customFormat="1" ht="21" customHeight="1">
      <c r="A22" s="71"/>
      <c r="B22" s="149"/>
      <c r="C22" s="169">
        <v>333333</v>
      </c>
      <c r="D22" s="151"/>
      <c r="E22" s="232" t="s">
        <v>720</v>
      </c>
      <c r="F22" s="233"/>
      <c r="G22" s="234"/>
      <c r="H22" s="150"/>
      <c r="I22" s="69"/>
      <c r="J22" s="69"/>
      <c r="K22" s="69"/>
      <c r="L22" s="69"/>
      <c r="M22" s="69"/>
    </row>
    <row r="23" spans="1:13" s="3" customFormat="1" ht="21" customHeight="1">
      <c r="A23" s="71"/>
      <c r="B23" s="149"/>
      <c r="C23" s="170">
        <v>123457</v>
      </c>
      <c r="D23" s="151"/>
      <c r="E23" s="232" t="s">
        <v>719</v>
      </c>
      <c r="F23" s="233"/>
      <c r="G23" s="234"/>
      <c r="H23" s="150"/>
      <c r="I23" s="69"/>
      <c r="J23" s="69"/>
      <c r="K23" s="69"/>
      <c r="L23" s="69"/>
      <c r="M23" s="69"/>
    </row>
    <row r="24" spans="1:13" s="3" customFormat="1" ht="21" customHeight="1">
      <c r="A24" s="71"/>
      <c r="B24" s="149"/>
      <c r="C24" s="170">
        <v>123458</v>
      </c>
      <c r="D24" s="151"/>
      <c r="E24" s="232" t="s">
        <v>721</v>
      </c>
      <c r="F24" s="233"/>
      <c r="G24" s="234"/>
      <c r="H24" s="150"/>
      <c r="I24" s="69"/>
      <c r="J24" s="69"/>
      <c r="K24" s="69"/>
      <c r="L24" s="139"/>
      <c r="M24" s="69"/>
    </row>
    <row r="25" spans="1:13" s="3" customFormat="1" ht="21" customHeight="1">
      <c r="A25" s="71"/>
      <c r="B25" s="149"/>
      <c r="C25" s="170">
        <v>123459</v>
      </c>
      <c r="D25" s="151"/>
      <c r="E25" s="232" t="s">
        <v>722</v>
      </c>
      <c r="F25" s="233"/>
      <c r="G25" s="234"/>
      <c r="H25" s="150"/>
      <c r="I25" s="69"/>
      <c r="J25" s="69"/>
      <c r="K25" s="69"/>
      <c r="L25" s="140"/>
      <c r="M25" s="69"/>
    </row>
    <row r="26" spans="1:13" s="3" customFormat="1" ht="21" customHeight="1">
      <c r="A26" s="71"/>
      <c r="B26" s="149"/>
      <c r="C26" s="170">
        <v>123460</v>
      </c>
      <c r="D26" s="151"/>
      <c r="E26" s="232" t="s">
        <v>723</v>
      </c>
      <c r="F26" s="233"/>
      <c r="G26" s="234"/>
      <c r="H26" s="150"/>
      <c r="I26" s="69"/>
      <c r="J26" s="69"/>
      <c r="K26" s="69"/>
      <c r="L26" s="139"/>
      <c r="M26" s="69"/>
    </row>
    <row r="27" spans="1:13" s="3" customFormat="1" ht="21" customHeight="1">
      <c r="A27" s="71"/>
      <c r="B27" s="149"/>
      <c r="C27" s="170"/>
      <c r="D27" s="151"/>
      <c r="E27" s="232"/>
      <c r="F27" s="233"/>
      <c r="G27" s="234"/>
      <c r="H27" s="150"/>
      <c r="I27" s="69"/>
      <c r="J27" s="69"/>
      <c r="K27" s="69"/>
      <c r="L27" s="140"/>
      <c r="M27" s="69"/>
    </row>
    <row r="28" spans="1:13" s="3" customFormat="1" ht="21" customHeight="1">
      <c r="A28" s="71"/>
      <c r="B28" s="149"/>
      <c r="C28" s="170"/>
      <c r="D28" s="151"/>
      <c r="E28" s="232"/>
      <c r="F28" s="233"/>
      <c r="G28" s="234"/>
      <c r="H28" s="150"/>
      <c r="I28" s="69"/>
      <c r="J28" s="69"/>
      <c r="K28" s="69"/>
      <c r="L28" s="172"/>
      <c r="M28" s="69"/>
    </row>
    <row r="29" spans="1:13" s="3" customFormat="1" ht="21" customHeight="1">
      <c r="A29" s="71"/>
      <c r="B29" s="149"/>
      <c r="C29" s="170"/>
      <c r="D29" s="151"/>
      <c r="E29" s="232"/>
      <c r="F29" s="233"/>
      <c r="G29" s="234"/>
      <c r="H29" s="150"/>
      <c r="I29" s="159"/>
      <c r="J29" s="69"/>
      <c r="K29" s="69"/>
      <c r="L29" s="139" t="s">
        <v>584</v>
      </c>
      <c r="M29" s="69"/>
    </row>
    <row r="30" spans="1:13" s="3" customFormat="1" ht="21" customHeight="1">
      <c r="A30" s="71"/>
      <c r="B30" s="149"/>
      <c r="C30" s="170"/>
      <c r="D30" s="151"/>
      <c r="E30" s="232"/>
      <c r="F30" s="233"/>
      <c r="G30" s="234"/>
      <c r="H30" s="150"/>
      <c r="I30" s="173"/>
      <c r="J30" s="69"/>
      <c r="K30" s="69"/>
      <c r="L30" s="183" t="s">
        <v>585</v>
      </c>
      <c r="M30" s="69"/>
    </row>
    <row r="31" spans="1:13" s="3" customFormat="1" ht="21" customHeight="1">
      <c r="A31" s="71"/>
      <c r="B31" s="149"/>
      <c r="C31" s="170"/>
      <c r="D31" s="151"/>
      <c r="E31" s="232"/>
      <c r="F31" s="233"/>
      <c r="G31" s="234"/>
      <c r="H31" s="150"/>
      <c r="I31" s="173"/>
      <c r="J31" s="69"/>
      <c r="K31" s="69"/>
      <c r="L31" s="174"/>
      <c r="M31" s="69"/>
    </row>
    <row r="32" spans="1:13" s="3" customFormat="1" ht="21" customHeight="1">
      <c r="A32" s="71"/>
      <c r="B32" s="149"/>
      <c r="C32" s="170"/>
      <c r="D32" s="151"/>
      <c r="E32" s="232"/>
      <c r="F32" s="233"/>
      <c r="G32" s="234"/>
      <c r="H32" s="150"/>
      <c r="I32" s="159" t="s">
        <v>12</v>
      </c>
      <c r="J32" s="69"/>
      <c r="K32" s="69"/>
      <c r="L32" s="235" t="s">
        <v>11</v>
      </c>
      <c r="M32" s="69"/>
    </row>
    <row r="33" spans="1:13" s="3" customFormat="1" ht="21" customHeight="1">
      <c r="A33" s="71"/>
      <c r="B33" s="149"/>
      <c r="C33" s="170"/>
      <c r="D33" s="151"/>
      <c r="E33" s="232"/>
      <c r="F33" s="233"/>
      <c r="G33" s="234"/>
      <c r="H33" s="150"/>
      <c r="I33" s="238" t="s">
        <v>13</v>
      </c>
      <c r="J33" s="69"/>
      <c r="K33" s="69"/>
      <c r="L33" s="235"/>
      <c r="M33" s="69"/>
    </row>
    <row r="34" spans="1:13" s="3" customFormat="1" ht="21" customHeight="1">
      <c r="A34" s="71"/>
      <c r="B34" s="149"/>
      <c r="C34" s="170"/>
      <c r="D34" s="151"/>
      <c r="E34" s="232"/>
      <c r="F34" s="233"/>
      <c r="G34" s="234"/>
      <c r="H34" s="150"/>
      <c r="I34" s="238"/>
      <c r="J34" s="69"/>
      <c r="K34" s="69"/>
      <c r="L34" s="236" t="s">
        <v>583</v>
      </c>
      <c r="M34" s="69"/>
    </row>
    <row r="35" spans="1:13" s="3" customFormat="1" ht="21" customHeight="1">
      <c r="A35" s="71"/>
      <c r="B35" s="149"/>
      <c r="C35" s="170"/>
      <c r="D35" s="151"/>
      <c r="E35" s="232"/>
      <c r="F35" s="233"/>
      <c r="G35" s="234"/>
      <c r="H35" s="150"/>
      <c r="I35" s="69"/>
      <c r="J35" s="69"/>
      <c r="K35" s="69"/>
      <c r="L35" s="237"/>
      <c r="M35" s="69"/>
    </row>
    <row r="36" spans="1:13" s="3" customFormat="1" ht="21" customHeight="1">
      <c r="A36" s="71"/>
      <c r="B36" s="149"/>
      <c r="C36" s="170"/>
      <c r="D36" s="151"/>
      <c r="E36" s="232"/>
      <c r="F36" s="233"/>
      <c r="G36" s="234"/>
      <c r="H36" s="150"/>
      <c r="I36" s="69"/>
      <c r="J36" s="69"/>
      <c r="K36" s="69"/>
      <c r="L36" s="69"/>
      <c r="M36" s="69"/>
    </row>
    <row r="37" spans="1:13" s="3" customFormat="1" ht="21" customHeight="1" thickBot="1">
      <c r="A37" s="71"/>
      <c r="B37" s="149"/>
      <c r="C37" s="171"/>
      <c r="D37" s="151"/>
      <c r="E37" s="232"/>
      <c r="F37" s="233"/>
      <c r="G37" s="234"/>
      <c r="H37" s="150"/>
      <c r="I37" s="69"/>
      <c r="J37" s="69"/>
      <c r="K37" s="69"/>
      <c r="L37" s="69"/>
      <c r="M37" s="69"/>
    </row>
    <row r="38" spans="1:13" s="3" customFormat="1" ht="15.75" thickBot="1">
      <c r="A38" s="71"/>
      <c r="B38" s="156"/>
      <c r="C38" s="153"/>
      <c r="D38" s="154"/>
      <c r="E38" s="153"/>
      <c r="F38" s="153"/>
      <c r="G38" s="153"/>
      <c r="H38" s="155"/>
      <c r="I38" s="69"/>
      <c r="J38" s="69"/>
      <c r="K38" s="69"/>
      <c r="L38" s="69"/>
      <c r="M38" s="69"/>
    </row>
    <row r="39" spans="1:13" s="3" customFormat="1">
      <c r="A39" s="71"/>
      <c r="B39" s="71"/>
      <c r="C39" s="69"/>
      <c r="D39" s="69"/>
      <c r="E39" s="69"/>
      <c r="F39" s="69"/>
      <c r="G39" s="69"/>
      <c r="H39" s="69"/>
      <c r="I39" s="69"/>
      <c r="J39" s="69"/>
      <c r="K39" s="69"/>
      <c r="L39" s="69"/>
      <c r="M39" s="69"/>
    </row>
    <row r="40" spans="1:13" s="3" customFormat="1">
      <c r="A40" s="71"/>
      <c r="B40" s="71"/>
      <c r="C40" s="69"/>
      <c r="D40" s="69"/>
      <c r="E40" s="69"/>
      <c r="F40" s="69"/>
      <c r="G40" s="69"/>
      <c r="H40" s="69"/>
      <c r="I40" s="69"/>
      <c r="J40" s="69"/>
      <c r="K40" s="69"/>
      <c r="L40" s="69"/>
      <c r="M40" s="69"/>
    </row>
    <row r="41" spans="1:13" hidden="1">
      <c r="A41" s="145"/>
      <c r="G41" s="160"/>
      <c r="H41" s="160"/>
      <c r="I41" s="160"/>
      <c r="J41" s="160"/>
    </row>
    <row r="42" spans="1:13" hidden="1">
      <c r="A42" s="145"/>
      <c r="G42" s="160"/>
      <c r="H42" s="160"/>
      <c r="I42" s="160"/>
      <c r="J42" s="160"/>
    </row>
    <row r="43" spans="1:13" hidden="1">
      <c r="A43" s="145"/>
      <c r="G43" s="160"/>
      <c r="H43" s="160"/>
      <c r="I43" s="160"/>
      <c r="J43" s="160"/>
    </row>
    <row r="44" spans="1:13" hidden="1">
      <c r="A44" s="145"/>
      <c r="G44" s="160"/>
      <c r="H44" s="160"/>
      <c r="I44" s="160"/>
      <c r="J44" s="160"/>
    </row>
    <row r="45" spans="1:13" hidden="1">
      <c r="A45" s="145"/>
      <c r="G45" s="160"/>
      <c r="H45" s="160"/>
      <c r="I45" s="160"/>
      <c r="J45" s="160"/>
    </row>
    <row r="46" spans="1:13" hidden="1">
      <c r="A46" s="145"/>
      <c r="G46" s="160"/>
      <c r="H46" s="160"/>
      <c r="I46" s="160"/>
      <c r="J46" s="160"/>
    </row>
    <row r="47" spans="1:13" hidden="1">
      <c r="A47" s="145"/>
      <c r="G47" s="160"/>
      <c r="H47" s="160"/>
      <c r="I47" s="160"/>
      <c r="J47" s="160"/>
    </row>
    <row r="48" spans="1:13" hidden="1">
      <c r="A48" s="145"/>
      <c r="G48" s="160"/>
      <c r="H48" s="160"/>
      <c r="I48" s="160"/>
      <c r="J48" s="160"/>
    </row>
    <row r="49" spans="1:10" hidden="1">
      <c r="A49" s="145"/>
      <c r="G49" s="160"/>
      <c r="H49" s="160"/>
      <c r="I49" s="160"/>
      <c r="J49" s="160"/>
    </row>
    <row r="50" spans="1:10" hidden="1">
      <c r="A50" s="145"/>
      <c r="G50" s="160"/>
      <c r="H50" s="160"/>
      <c r="I50" s="160"/>
      <c r="J50" s="160"/>
    </row>
    <row r="51" spans="1:10" hidden="1">
      <c r="A51" s="145"/>
      <c r="G51" s="160"/>
      <c r="H51" s="160"/>
      <c r="I51" s="160"/>
      <c r="J51" s="160"/>
    </row>
    <row r="52" spans="1:10" hidden="1">
      <c r="A52" s="145"/>
      <c r="G52" s="160"/>
      <c r="H52" s="160"/>
      <c r="I52" s="160"/>
      <c r="J52" s="160"/>
    </row>
    <row r="53" spans="1:10" hidden="1">
      <c r="A53" s="145"/>
      <c r="G53" s="160"/>
      <c r="H53" s="160"/>
      <c r="I53" s="160"/>
      <c r="J53" s="160"/>
    </row>
    <row r="54" spans="1:10" hidden="1">
      <c r="A54" s="145"/>
      <c r="G54" s="160"/>
      <c r="H54" s="160"/>
      <c r="I54" s="160"/>
      <c r="J54" s="160"/>
    </row>
    <row r="55" spans="1:10" hidden="1">
      <c r="A55" s="145"/>
      <c r="G55" s="160"/>
      <c r="H55" s="160"/>
      <c r="I55" s="160"/>
      <c r="J55" s="160"/>
    </row>
    <row r="56" spans="1:10" hidden="1">
      <c r="A56" s="145"/>
      <c r="G56" s="160"/>
      <c r="H56" s="160"/>
      <c r="I56" s="160"/>
      <c r="J56" s="160"/>
    </row>
    <row r="57" spans="1:10" hidden="1">
      <c r="A57" s="145"/>
      <c r="G57" s="160"/>
      <c r="H57" s="160"/>
      <c r="I57" s="160"/>
      <c r="J57" s="160"/>
    </row>
    <row r="58" spans="1:10" hidden="1">
      <c r="A58" s="145"/>
      <c r="G58" s="160"/>
      <c r="H58" s="160"/>
      <c r="I58" s="160"/>
      <c r="J58" s="160"/>
    </row>
    <row r="59" spans="1:10" hidden="1">
      <c r="A59" s="145"/>
      <c r="G59" s="160"/>
      <c r="H59" s="160"/>
      <c r="I59" s="160"/>
      <c r="J59" s="160"/>
    </row>
    <row r="60" spans="1:10" hidden="1">
      <c r="A60" s="145"/>
      <c r="G60" s="160"/>
      <c r="H60" s="160"/>
      <c r="I60" s="160"/>
      <c r="J60" s="160"/>
    </row>
    <row r="61" spans="1:10" hidden="1">
      <c r="A61" s="145"/>
      <c r="G61" s="160"/>
      <c r="H61" s="160"/>
      <c r="I61" s="160"/>
      <c r="J61" s="160"/>
    </row>
    <row r="62" spans="1:10" hidden="1">
      <c r="A62" s="145"/>
      <c r="G62" s="160"/>
      <c r="H62" s="160"/>
      <c r="I62" s="160"/>
      <c r="J62" s="160"/>
    </row>
    <row r="63" spans="1:10" hidden="1">
      <c r="A63" s="145"/>
      <c r="G63" s="160"/>
      <c r="H63" s="160"/>
      <c r="I63" s="160"/>
      <c r="J63" s="160"/>
    </row>
    <row r="64" spans="1:10" hidden="1">
      <c r="A64" s="145"/>
      <c r="G64" s="160"/>
      <c r="H64" s="160"/>
      <c r="I64" s="160"/>
      <c r="J64" s="160"/>
    </row>
    <row r="65" spans="1:10" hidden="1">
      <c r="A65" s="145"/>
      <c r="G65" s="160"/>
      <c r="H65" s="160"/>
      <c r="I65" s="160"/>
      <c r="J65" s="160"/>
    </row>
    <row r="66" spans="1:10" hidden="1">
      <c r="A66" s="145"/>
      <c r="G66" s="160"/>
      <c r="H66" s="160"/>
      <c r="I66" s="160"/>
      <c r="J66" s="160"/>
    </row>
    <row r="67" spans="1:10" hidden="1">
      <c r="A67" s="145"/>
      <c r="G67" s="160"/>
      <c r="H67" s="160"/>
      <c r="I67" s="160"/>
      <c r="J67" s="160"/>
    </row>
    <row r="68" spans="1:10" hidden="1">
      <c r="A68" s="145"/>
      <c r="G68" s="160"/>
      <c r="H68" s="160"/>
      <c r="I68" s="160"/>
      <c r="J68" s="160"/>
    </row>
    <row r="69" spans="1:10" hidden="1">
      <c r="A69" s="145"/>
      <c r="G69" s="160"/>
      <c r="H69" s="160"/>
      <c r="I69" s="160"/>
      <c r="J69" s="160"/>
    </row>
    <row r="70" spans="1:10" hidden="1">
      <c r="A70" s="145"/>
      <c r="G70" s="160"/>
      <c r="H70" s="160"/>
      <c r="I70" s="160"/>
      <c r="J70" s="160"/>
    </row>
    <row r="71" spans="1:10" hidden="1">
      <c r="A71" s="145"/>
      <c r="G71" s="160"/>
      <c r="H71" s="160"/>
      <c r="I71" s="160"/>
      <c r="J71" s="160"/>
    </row>
    <row r="72" spans="1:10" hidden="1">
      <c r="A72" s="145"/>
      <c r="G72" s="160"/>
      <c r="H72" s="160"/>
      <c r="I72" s="160"/>
      <c r="J72" s="160"/>
    </row>
    <row r="73" spans="1:10" hidden="1">
      <c r="A73" s="145"/>
      <c r="G73" s="160"/>
      <c r="H73" s="160"/>
      <c r="I73" s="160"/>
      <c r="J73" s="160"/>
    </row>
    <row r="74" spans="1:10" hidden="1">
      <c r="A74" s="145"/>
      <c r="G74" s="160"/>
      <c r="H74" s="160"/>
      <c r="I74" s="160"/>
      <c r="J74" s="160"/>
    </row>
    <row r="75" spans="1:10" hidden="1">
      <c r="A75" s="145"/>
      <c r="G75" s="160"/>
      <c r="H75" s="160"/>
      <c r="I75" s="160"/>
      <c r="J75" s="160"/>
    </row>
    <row r="76" spans="1:10" hidden="1">
      <c r="A76" s="145"/>
      <c r="G76" s="160"/>
      <c r="H76" s="160"/>
      <c r="I76" s="160"/>
      <c r="J76" s="160"/>
    </row>
    <row r="77" spans="1:10" hidden="1">
      <c r="A77" s="145"/>
      <c r="G77" s="160"/>
      <c r="H77" s="160"/>
      <c r="I77" s="160"/>
      <c r="J77" s="160"/>
    </row>
    <row r="78" spans="1:10" hidden="1">
      <c r="A78" s="145"/>
      <c r="G78" s="160"/>
      <c r="H78" s="160"/>
      <c r="I78" s="160"/>
      <c r="J78" s="160"/>
    </row>
    <row r="79" spans="1:10" hidden="1">
      <c r="A79" s="145"/>
      <c r="G79" s="160"/>
      <c r="H79" s="160"/>
      <c r="I79" s="160"/>
      <c r="J79" s="160"/>
    </row>
    <row r="80" spans="1:10" hidden="1">
      <c r="A80" s="145"/>
      <c r="G80" s="160"/>
      <c r="H80" s="160"/>
      <c r="I80" s="160"/>
      <c r="J80" s="160"/>
    </row>
    <row r="81" spans="1:10" hidden="1">
      <c r="A81" s="145"/>
      <c r="G81" s="160"/>
      <c r="H81" s="160"/>
      <c r="I81" s="160"/>
      <c r="J81" s="160"/>
    </row>
    <row r="82" spans="1:10" hidden="1">
      <c r="A82" s="145"/>
      <c r="G82" s="160"/>
      <c r="H82" s="160"/>
      <c r="I82" s="160"/>
      <c r="J82" s="160"/>
    </row>
    <row r="83" spans="1:10" hidden="1">
      <c r="A83" s="145"/>
      <c r="G83" s="160"/>
      <c r="H83" s="160"/>
      <c r="I83" s="160"/>
      <c r="J83" s="160"/>
    </row>
    <row r="84" spans="1:10" hidden="1">
      <c r="A84" s="145"/>
      <c r="G84" s="160"/>
      <c r="H84" s="160"/>
      <c r="I84" s="160"/>
      <c r="J84" s="160"/>
    </row>
    <row r="85" spans="1:10" hidden="1">
      <c r="A85" s="145"/>
      <c r="G85" s="160"/>
      <c r="H85" s="160"/>
      <c r="I85" s="160"/>
      <c r="J85" s="160"/>
    </row>
    <row r="86" spans="1:10" hidden="1">
      <c r="A86" s="145"/>
      <c r="G86" s="160"/>
      <c r="H86" s="160"/>
      <c r="I86" s="160"/>
      <c r="J86" s="160"/>
    </row>
    <row r="87" spans="1:10" hidden="1">
      <c r="A87" s="145"/>
      <c r="G87" s="160"/>
      <c r="H87" s="160"/>
      <c r="I87" s="160"/>
      <c r="J87" s="160"/>
    </row>
    <row r="88" spans="1:10" hidden="1">
      <c r="A88" s="145"/>
      <c r="G88" s="160"/>
      <c r="H88" s="160"/>
      <c r="I88" s="160"/>
      <c r="J88" s="160"/>
    </row>
    <row r="89" spans="1:10" hidden="1">
      <c r="A89" s="145"/>
      <c r="G89" s="160"/>
      <c r="H89" s="160"/>
      <c r="I89" s="160"/>
      <c r="J89" s="160"/>
    </row>
    <row r="90" spans="1:10" hidden="1">
      <c r="A90" s="145"/>
      <c r="G90" s="160"/>
      <c r="H90" s="160"/>
      <c r="I90" s="160"/>
      <c r="J90" s="160"/>
    </row>
    <row r="91" spans="1:10" hidden="1">
      <c r="A91" s="145"/>
      <c r="G91" s="160"/>
      <c r="H91" s="160"/>
      <c r="I91" s="160"/>
      <c r="J91" s="160"/>
    </row>
    <row r="92" spans="1:10" hidden="1">
      <c r="A92" s="145"/>
      <c r="G92" s="160"/>
      <c r="H92" s="160"/>
      <c r="I92" s="160"/>
      <c r="J92" s="160"/>
    </row>
    <row r="93" spans="1:10" hidden="1">
      <c r="A93" s="145"/>
      <c r="G93" s="160"/>
      <c r="H93" s="160"/>
      <c r="I93" s="160"/>
      <c r="J93" s="160"/>
    </row>
    <row r="94" spans="1:10" hidden="1">
      <c r="A94" s="145"/>
      <c r="G94" s="160"/>
      <c r="H94" s="160"/>
      <c r="I94" s="160"/>
      <c r="J94" s="160"/>
    </row>
    <row r="95" spans="1:10" hidden="1">
      <c r="A95" s="145"/>
      <c r="G95" s="160"/>
      <c r="H95" s="160"/>
      <c r="I95" s="160"/>
      <c r="J95" s="160"/>
    </row>
    <row r="96" spans="1:10" hidden="1">
      <c r="A96" s="145"/>
      <c r="G96" s="160"/>
      <c r="H96" s="160"/>
      <c r="I96" s="160"/>
      <c r="J96" s="160"/>
    </row>
    <row r="97" spans="1:10" hidden="1">
      <c r="A97" s="145"/>
      <c r="G97" s="160"/>
      <c r="H97" s="160"/>
      <c r="I97" s="160"/>
      <c r="J97" s="160"/>
    </row>
    <row r="98" spans="1:10" hidden="1">
      <c r="A98" s="145"/>
      <c r="G98" s="160"/>
      <c r="H98" s="160"/>
      <c r="I98" s="160"/>
      <c r="J98" s="160"/>
    </row>
    <row r="99" spans="1:10" hidden="1">
      <c r="A99" s="145"/>
      <c r="G99" s="160"/>
      <c r="H99" s="160"/>
      <c r="I99" s="160"/>
      <c r="J99" s="160"/>
    </row>
    <row r="100" spans="1:10" hidden="1">
      <c r="A100" s="145"/>
      <c r="G100" s="160"/>
      <c r="H100" s="160"/>
      <c r="I100" s="160"/>
      <c r="J100" s="160"/>
    </row>
    <row r="101" spans="1:10" hidden="1">
      <c r="A101" s="145"/>
      <c r="G101" s="160"/>
      <c r="H101" s="160"/>
      <c r="I101" s="160"/>
      <c r="J101" s="160"/>
    </row>
    <row r="102" spans="1:10" hidden="1">
      <c r="A102" s="145"/>
      <c r="G102" s="160"/>
      <c r="H102" s="160"/>
      <c r="I102" s="160"/>
      <c r="J102" s="160"/>
    </row>
    <row r="103" spans="1:10" hidden="1">
      <c r="A103" s="145"/>
      <c r="G103" s="160"/>
      <c r="H103" s="160"/>
      <c r="I103" s="160"/>
      <c r="J103" s="160"/>
    </row>
    <row r="104" spans="1:10" hidden="1">
      <c r="A104" s="145"/>
      <c r="G104" s="160"/>
      <c r="H104" s="160"/>
      <c r="I104" s="160"/>
      <c r="J104" s="160"/>
    </row>
    <row r="105" spans="1:10" hidden="1">
      <c r="A105" s="145"/>
      <c r="G105" s="160"/>
      <c r="H105" s="160"/>
      <c r="I105" s="160"/>
      <c r="J105" s="160"/>
    </row>
    <row r="106" spans="1:10" hidden="1">
      <c r="A106" s="145"/>
      <c r="G106" s="160"/>
      <c r="H106" s="160"/>
      <c r="I106" s="160"/>
      <c r="J106" s="160"/>
    </row>
    <row r="107" spans="1:10" hidden="1">
      <c r="A107" s="145"/>
      <c r="G107" s="160"/>
      <c r="H107" s="160"/>
      <c r="I107" s="160"/>
      <c r="J107" s="160"/>
    </row>
    <row r="108" spans="1:10" hidden="1">
      <c r="A108" s="145"/>
      <c r="G108" s="160"/>
      <c r="H108" s="160"/>
      <c r="I108" s="160"/>
      <c r="J108" s="160"/>
    </row>
    <row r="109" spans="1:10" hidden="1">
      <c r="A109" s="145"/>
      <c r="G109" s="160"/>
      <c r="H109" s="160"/>
      <c r="I109" s="160"/>
      <c r="J109" s="160"/>
    </row>
    <row r="110" spans="1:10" hidden="1">
      <c r="A110" s="145"/>
      <c r="G110" s="160"/>
      <c r="H110" s="160"/>
      <c r="I110" s="160"/>
      <c r="J110" s="160"/>
    </row>
    <row r="111" spans="1:10" hidden="1">
      <c r="A111" s="145"/>
      <c r="G111" s="160"/>
      <c r="H111" s="160"/>
      <c r="I111" s="160"/>
      <c r="J111" s="160"/>
    </row>
    <row r="112" spans="1:10" hidden="1">
      <c r="A112" s="145"/>
      <c r="G112" s="160"/>
      <c r="H112" s="160"/>
      <c r="I112" s="160"/>
      <c r="J112" s="160"/>
    </row>
    <row r="113" spans="1:10" hidden="1">
      <c r="A113" s="145"/>
      <c r="G113" s="160"/>
      <c r="H113" s="160"/>
      <c r="I113" s="160"/>
      <c r="J113" s="160"/>
    </row>
    <row r="114" spans="1:10" hidden="1">
      <c r="A114" s="145"/>
      <c r="G114" s="160"/>
      <c r="H114" s="160"/>
      <c r="I114" s="160"/>
      <c r="J114" s="160"/>
    </row>
    <row r="115" spans="1:10" hidden="1">
      <c r="A115" s="145"/>
      <c r="G115" s="160"/>
      <c r="H115" s="160"/>
      <c r="I115" s="160"/>
      <c r="J115" s="160"/>
    </row>
    <row r="116" spans="1:10" hidden="1">
      <c r="A116" s="145"/>
      <c r="G116" s="160"/>
      <c r="H116" s="160"/>
      <c r="I116" s="160"/>
      <c r="J116" s="160"/>
    </row>
    <row r="117" spans="1:10" hidden="1">
      <c r="A117" s="145"/>
      <c r="G117" s="160"/>
      <c r="H117" s="160"/>
      <c r="I117" s="160"/>
      <c r="J117" s="160"/>
    </row>
    <row r="118" spans="1:10" hidden="1">
      <c r="A118" s="145"/>
      <c r="G118" s="160"/>
      <c r="H118" s="160"/>
      <c r="I118" s="160"/>
      <c r="J118" s="160"/>
    </row>
    <row r="119" spans="1:10" hidden="1">
      <c r="A119" s="145"/>
      <c r="G119" s="160"/>
      <c r="H119" s="160"/>
      <c r="I119" s="160"/>
      <c r="J119" s="160"/>
    </row>
    <row r="120" spans="1:10" hidden="1">
      <c r="A120" s="145"/>
      <c r="G120" s="160"/>
      <c r="H120" s="160"/>
      <c r="I120" s="160"/>
      <c r="J120" s="160"/>
    </row>
    <row r="121" spans="1:10" hidden="1">
      <c r="A121" s="145"/>
      <c r="G121" s="160"/>
      <c r="H121" s="160"/>
      <c r="I121" s="160"/>
      <c r="J121" s="160"/>
    </row>
    <row r="122" spans="1:10" hidden="1">
      <c r="A122" s="145"/>
      <c r="G122" s="160"/>
      <c r="H122" s="160"/>
      <c r="I122" s="160"/>
      <c r="J122" s="160"/>
    </row>
    <row r="123" spans="1:10" hidden="1">
      <c r="A123" s="145"/>
      <c r="G123" s="160"/>
      <c r="H123" s="160"/>
      <c r="I123" s="160"/>
      <c r="J123" s="160"/>
    </row>
    <row r="124" spans="1:10" hidden="1">
      <c r="A124" s="145"/>
      <c r="G124" s="160"/>
      <c r="H124" s="160"/>
      <c r="I124" s="160"/>
      <c r="J124" s="160"/>
    </row>
    <row r="125" spans="1:10" hidden="1">
      <c r="A125" s="145"/>
      <c r="G125" s="160"/>
      <c r="H125" s="160"/>
      <c r="I125" s="160"/>
      <c r="J125" s="160"/>
    </row>
    <row r="126" spans="1:10" hidden="1">
      <c r="A126" s="145"/>
      <c r="G126" s="160"/>
      <c r="H126" s="160"/>
      <c r="I126" s="160"/>
      <c r="J126" s="160"/>
    </row>
    <row r="127" spans="1:10" hidden="1">
      <c r="A127" s="145"/>
      <c r="G127" s="160"/>
      <c r="H127" s="160"/>
      <c r="I127" s="160"/>
      <c r="J127" s="160"/>
    </row>
    <row r="128" spans="1:10" hidden="1">
      <c r="A128" s="145"/>
      <c r="G128" s="160"/>
      <c r="H128" s="160"/>
      <c r="I128" s="160"/>
      <c r="J128" s="160"/>
    </row>
    <row r="129" spans="1:10" hidden="1">
      <c r="A129" s="145"/>
      <c r="G129" s="160"/>
      <c r="H129" s="160"/>
      <c r="I129" s="160"/>
      <c r="J129" s="160"/>
    </row>
    <row r="130" spans="1:10" hidden="1">
      <c r="A130" s="145"/>
      <c r="G130" s="160"/>
      <c r="H130" s="160"/>
      <c r="I130" s="160"/>
      <c r="J130" s="160"/>
    </row>
    <row r="131" spans="1:10" hidden="1">
      <c r="A131" s="145"/>
      <c r="G131" s="160"/>
      <c r="H131" s="160"/>
      <c r="I131" s="160"/>
      <c r="J131" s="160"/>
    </row>
    <row r="132" spans="1:10" hidden="1">
      <c r="A132" s="145"/>
      <c r="G132" s="160"/>
      <c r="H132" s="160"/>
      <c r="I132" s="160"/>
      <c r="J132" s="160"/>
    </row>
    <row r="133" spans="1:10" hidden="1">
      <c r="A133" s="145"/>
      <c r="G133" s="160"/>
      <c r="H133" s="160"/>
      <c r="I133" s="160"/>
      <c r="J133" s="160"/>
    </row>
    <row r="134" spans="1:10" hidden="1">
      <c r="A134" s="145"/>
      <c r="G134" s="160"/>
      <c r="H134" s="160"/>
      <c r="I134" s="160"/>
      <c r="J134" s="160"/>
    </row>
    <row r="135" spans="1:10" hidden="1">
      <c r="A135" s="145"/>
      <c r="G135" s="160"/>
      <c r="H135" s="160"/>
      <c r="I135" s="160"/>
      <c r="J135" s="160"/>
    </row>
    <row r="136" spans="1:10" hidden="1">
      <c r="A136" s="145"/>
      <c r="G136" s="160"/>
      <c r="H136" s="160"/>
      <c r="I136" s="160"/>
      <c r="J136" s="160"/>
    </row>
    <row r="137" spans="1:10" hidden="1">
      <c r="A137" s="145"/>
      <c r="G137" s="160"/>
      <c r="H137" s="160"/>
      <c r="I137" s="160"/>
      <c r="J137" s="160"/>
    </row>
    <row r="138" spans="1:10" hidden="1">
      <c r="A138" s="145"/>
      <c r="G138" s="160"/>
      <c r="H138" s="160"/>
      <c r="I138" s="160"/>
      <c r="J138" s="160"/>
    </row>
    <row r="139" spans="1:10" hidden="1">
      <c r="A139" s="145"/>
      <c r="G139" s="160"/>
      <c r="H139" s="160"/>
      <c r="I139" s="160"/>
      <c r="J139" s="160"/>
    </row>
    <row r="140" spans="1:10" hidden="1">
      <c r="A140" s="145"/>
      <c r="G140" s="160"/>
      <c r="H140" s="160"/>
      <c r="I140" s="160"/>
      <c r="J140" s="160"/>
    </row>
    <row r="141" spans="1:10" hidden="1">
      <c r="A141" s="145"/>
      <c r="G141" s="160"/>
      <c r="H141" s="160"/>
      <c r="I141" s="160"/>
      <c r="J141" s="160"/>
    </row>
    <row r="142" spans="1:10" hidden="1">
      <c r="A142" s="145"/>
      <c r="G142" s="160"/>
      <c r="H142" s="160"/>
      <c r="I142" s="160"/>
      <c r="J142" s="160"/>
    </row>
    <row r="143" spans="1:10" hidden="1">
      <c r="A143" s="145"/>
      <c r="G143" s="160"/>
      <c r="H143" s="160"/>
      <c r="I143" s="160"/>
      <c r="J143" s="160"/>
    </row>
    <row r="144" spans="1:10" hidden="1">
      <c r="A144" s="145"/>
      <c r="G144" s="160"/>
      <c r="H144" s="160"/>
      <c r="I144" s="160"/>
      <c r="J144" s="160"/>
    </row>
    <row r="145" spans="1:10" hidden="1">
      <c r="A145" s="145"/>
      <c r="G145" s="160"/>
      <c r="H145" s="160"/>
      <c r="I145" s="160"/>
      <c r="J145" s="160"/>
    </row>
    <row r="146" spans="1:10" hidden="1">
      <c r="A146" s="145"/>
      <c r="G146" s="160"/>
      <c r="H146" s="160"/>
      <c r="I146" s="160"/>
      <c r="J146" s="160"/>
    </row>
    <row r="147" spans="1:10" hidden="1">
      <c r="A147" s="145"/>
      <c r="G147" s="160"/>
      <c r="H147" s="160"/>
      <c r="I147" s="160"/>
      <c r="J147" s="160"/>
    </row>
    <row r="148" spans="1:10" hidden="1">
      <c r="A148" s="145"/>
      <c r="G148" s="160"/>
      <c r="H148" s="160"/>
      <c r="I148" s="160"/>
      <c r="J148" s="160"/>
    </row>
    <row r="149" spans="1:10" hidden="1">
      <c r="A149" s="145"/>
      <c r="G149" s="160"/>
      <c r="H149" s="160"/>
      <c r="I149" s="160"/>
      <c r="J149" s="160"/>
    </row>
    <row r="150" spans="1:10" hidden="1">
      <c r="A150" s="145"/>
      <c r="G150" s="160"/>
      <c r="H150" s="160"/>
      <c r="I150" s="160"/>
      <c r="J150" s="160"/>
    </row>
    <row r="151" spans="1:10" hidden="1">
      <c r="A151" s="145"/>
      <c r="G151" s="160"/>
      <c r="H151" s="160"/>
      <c r="I151" s="160"/>
      <c r="J151" s="160"/>
    </row>
    <row r="152" spans="1:10" hidden="1">
      <c r="A152" s="145"/>
      <c r="G152" s="160"/>
      <c r="H152" s="160"/>
      <c r="I152" s="160"/>
      <c r="J152" s="160"/>
    </row>
    <row r="153" spans="1:10" hidden="1">
      <c r="A153" s="145"/>
      <c r="G153" s="160"/>
      <c r="H153" s="160"/>
      <c r="I153" s="160"/>
      <c r="J153" s="160"/>
    </row>
    <row r="154" spans="1:10" hidden="1">
      <c r="A154" s="145"/>
      <c r="G154" s="160"/>
      <c r="H154" s="160"/>
      <c r="I154" s="160"/>
      <c r="J154" s="160"/>
    </row>
    <row r="155" spans="1:10" hidden="1">
      <c r="A155" s="145"/>
      <c r="G155" s="160"/>
      <c r="H155" s="160"/>
      <c r="I155" s="160"/>
      <c r="J155" s="160"/>
    </row>
    <row r="156" spans="1:10" hidden="1">
      <c r="A156" s="145"/>
      <c r="G156" s="160"/>
      <c r="H156" s="160"/>
      <c r="I156" s="160"/>
      <c r="J156" s="160"/>
    </row>
    <row r="157" spans="1:10" hidden="1">
      <c r="A157" s="145"/>
      <c r="G157" s="160"/>
      <c r="H157" s="160"/>
      <c r="I157" s="160"/>
      <c r="J157" s="160"/>
    </row>
    <row r="158" spans="1:10" hidden="1">
      <c r="A158" s="145"/>
      <c r="G158" s="160"/>
      <c r="H158" s="160"/>
      <c r="I158" s="160"/>
      <c r="J158" s="160"/>
    </row>
    <row r="159" spans="1:10" hidden="1">
      <c r="A159" s="145"/>
      <c r="G159" s="160"/>
      <c r="H159" s="160"/>
      <c r="I159" s="160"/>
      <c r="J159" s="160"/>
    </row>
    <row r="160" spans="1:10" hidden="1">
      <c r="A160" s="145"/>
      <c r="G160" s="160"/>
      <c r="H160" s="160"/>
      <c r="I160" s="160"/>
      <c r="J160" s="160"/>
    </row>
    <row r="161" spans="1:10" hidden="1">
      <c r="A161" s="145"/>
      <c r="G161" s="160"/>
      <c r="H161" s="160"/>
      <c r="I161" s="160"/>
      <c r="J161" s="160"/>
    </row>
    <row r="162" spans="1:10" hidden="1">
      <c r="A162" s="145"/>
      <c r="G162" s="160"/>
      <c r="H162" s="160"/>
      <c r="I162" s="160"/>
      <c r="J162" s="160"/>
    </row>
    <row r="163" spans="1:10" hidden="1">
      <c r="A163" s="145"/>
      <c r="G163" s="160"/>
      <c r="H163" s="160"/>
      <c r="I163" s="160"/>
      <c r="J163" s="160"/>
    </row>
    <row r="164" spans="1:10" hidden="1">
      <c r="A164" s="145"/>
      <c r="G164" s="160"/>
      <c r="H164" s="160"/>
      <c r="I164" s="160"/>
      <c r="J164" s="160"/>
    </row>
    <row r="165" spans="1:10" hidden="1">
      <c r="A165" s="145"/>
      <c r="G165" s="160"/>
      <c r="H165" s="160"/>
      <c r="I165" s="160"/>
      <c r="J165" s="160"/>
    </row>
    <row r="166" spans="1:10" hidden="1">
      <c r="A166" s="145"/>
      <c r="G166" s="160"/>
      <c r="H166" s="160"/>
      <c r="I166" s="160"/>
      <c r="J166" s="160"/>
    </row>
    <row r="167" spans="1:10" hidden="1">
      <c r="A167" s="145"/>
      <c r="G167" s="160"/>
      <c r="H167" s="160"/>
      <c r="I167" s="160"/>
      <c r="J167" s="160"/>
    </row>
    <row r="168" spans="1:10" hidden="1">
      <c r="A168" s="145"/>
      <c r="G168" s="160"/>
      <c r="H168" s="160"/>
      <c r="I168" s="160"/>
      <c r="J168" s="160"/>
    </row>
    <row r="169" spans="1:10" hidden="1">
      <c r="A169" s="145"/>
      <c r="G169" s="160"/>
      <c r="H169" s="160"/>
      <c r="I169" s="160"/>
      <c r="J169" s="160"/>
    </row>
    <row r="170" spans="1:10" hidden="1">
      <c r="A170" s="145"/>
      <c r="G170" s="160"/>
      <c r="H170" s="160"/>
      <c r="I170" s="160"/>
      <c r="J170" s="160"/>
    </row>
    <row r="171" spans="1:10" hidden="1">
      <c r="A171" s="145"/>
      <c r="G171" s="160"/>
      <c r="H171" s="160"/>
      <c r="I171" s="160"/>
      <c r="J171" s="160"/>
    </row>
    <row r="172" spans="1:10" hidden="1">
      <c r="A172" s="145"/>
      <c r="G172" s="160"/>
      <c r="H172" s="160"/>
      <c r="I172" s="160"/>
      <c r="J172" s="160"/>
    </row>
    <row r="173" spans="1:10" hidden="1">
      <c r="A173" s="145"/>
      <c r="G173" s="160"/>
      <c r="H173" s="160"/>
      <c r="I173" s="160"/>
      <c r="J173" s="160"/>
    </row>
    <row r="174" spans="1:10" hidden="1">
      <c r="A174" s="145"/>
      <c r="G174" s="160"/>
      <c r="H174" s="160"/>
      <c r="I174" s="160"/>
      <c r="J174" s="160"/>
    </row>
    <row r="175" spans="1:10" hidden="1">
      <c r="A175" s="145"/>
      <c r="G175" s="160"/>
      <c r="H175" s="160"/>
      <c r="I175" s="160"/>
      <c r="J175" s="160"/>
    </row>
    <row r="176" spans="1:10" hidden="1">
      <c r="A176" s="145"/>
      <c r="G176" s="160"/>
      <c r="H176" s="160"/>
      <c r="I176" s="160"/>
      <c r="J176" s="160"/>
    </row>
    <row r="177" spans="1:10" hidden="1">
      <c r="A177" s="145"/>
      <c r="G177" s="160"/>
      <c r="H177" s="160"/>
      <c r="I177" s="160"/>
      <c r="J177" s="160"/>
    </row>
    <row r="178" spans="1:10" hidden="1">
      <c r="A178" s="145"/>
      <c r="G178" s="160"/>
      <c r="H178" s="160"/>
      <c r="I178" s="160"/>
      <c r="J178" s="160"/>
    </row>
    <row r="179" spans="1:10" hidden="1">
      <c r="A179" s="145"/>
      <c r="G179" s="160"/>
      <c r="H179" s="160"/>
      <c r="I179" s="160"/>
      <c r="J179" s="160"/>
    </row>
    <row r="180" spans="1:10" hidden="1">
      <c r="A180" s="145"/>
      <c r="G180" s="160"/>
      <c r="H180" s="160"/>
      <c r="I180" s="160"/>
      <c r="J180" s="160"/>
    </row>
    <row r="181" spans="1:10" hidden="1">
      <c r="A181" s="145"/>
      <c r="G181" s="160"/>
      <c r="H181" s="160"/>
      <c r="I181" s="160"/>
      <c r="J181" s="160"/>
    </row>
    <row r="182" spans="1:10" hidden="1">
      <c r="A182" s="145"/>
      <c r="G182" s="160"/>
      <c r="H182" s="160"/>
      <c r="I182" s="160"/>
      <c r="J182" s="160"/>
    </row>
    <row r="183" spans="1:10" hidden="1">
      <c r="A183" s="145"/>
      <c r="G183" s="160"/>
      <c r="H183" s="160"/>
      <c r="I183" s="160"/>
      <c r="J183" s="160"/>
    </row>
    <row r="184" spans="1:10" hidden="1">
      <c r="A184" s="145"/>
      <c r="G184" s="160"/>
      <c r="H184" s="160"/>
      <c r="I184" s="160"/>
      <c r="J184" s="160"/>
    </row>
    <row r="185" spans="1:10" hidden="1">
      <c r="A185" s="145"/>
      <c r="G185" s="160"/>
      <c r="H185" s="160"/>
      <c r="I185" s="160"/>
      <c r="J185" s="160"/>
    </row>
    <row r="186" spans="1:10" hidden="1">
      <c r="A186" s="145"/>
      <c r="G186" s="160"/>
      <c r="H186" s="160"/>
      <c r="I186" s="160"/>
      <c r="J186" s="160"/>
    </row>
    <row r="187" spans="1:10" hidden="1">
      <c r="A187" s="145"/>
      <c r="G187" s="160"/>
      <c r="H187" s="160"/>
      <c r="I187" s="160"/>
      <c r="J187" s="160"/>
    </row>
    <row r="188" spans="1:10" hidden="1">
      <c r="A188" s="145"/>
      <c r="G188" s="160"/>
      <c r="H188" s="160"/>
      <c r="I188" s="160"/>
      <c r="J188" s="160"/>
    </row>
    <row r="189" spans="1:10" hidden="1">
      <c r="A189" s="145"/>
      <c r="G189" s="160"/>
      <c r="H189" s="160"/>
      <c r="I189" s="160"/>
      <c r="J189" s="160"/>
    </row>
    <row r="190" spans="1:10" hidden="1">
      <c r="A190" s="145"/>
      <c r="G190" s="160"/>
      <c r="H190" s="160"/>
      <c r="I190" s="160"/>
      <c r="J190" s="160"/>
    </row>
    <row r="191" spans="1:10" hidden="1">
      <c r="A191" s="145"/>
      <c r="G191" s="160"/>
      <c r="H191" s="160"/>
      <c r="I191" s="160"/>
      <c r="J191" s="160"/>
    </row>
    <row r="192" spans="1:10" hidden="1">
      <c r="A192" s="145"/>
      <c r="G192" s="160"/>
      <c r="H192" s="160"/>
      <c r="I192" s="160"/>
      <c r="J192" s="160"/>
    </row>
    <row r="193" spans="1:10" hidden="1">
      <c r="A193" s="145"/>
      <c r="G193" s="160"/>
      <c r="H193" s="160"/>
      <c r="I193" s="160"/>
      <c r="J193" s="160"/>
    </row>
    <row r="194" spans="1:10" hidden="1">
      <c r="A194" s="145"/>
      <c r="G194" s="160"/>
      <c r="H194" s="160"/>
      <c r="I194" s="160"/>
      <c r="J194" s="160"/>
    </row>
    <row r="195" spans="1:10" hidden="1">
      <c r="A195" s="145"/>
      <c r="G195" s="160"/>
      <c r="H195" s="160"/>
      <c r="I195" s="160"/>
      <c r="J195" s="160"/>
    </row>
    <row r="196" spans="1:10" hidden="1">
      <c r="A196" s="145"/>
      <c r="G196" s="160"/>
      <c r="H196" s="160"/>
      <c r="I196" s="160"/>
      <c r="J196" s="160"/>
    </row>
    <row r="197" spans="1:10" hidden="1">
      <c r="A197" s="145"/>
      <c r="G197" s="160"/>
      <c r="H197" s="160"/>
      <c r="I197" s="160"/>
      <c r="J197" s="160"/>
    </row>
    <row r="198" spans="1:10" hidden="1">
      <c r="A198" s="145"/>
      <c r="G198" s="160"/>
      <c r="H198" s="160"/>
      <c r="I198" s="160"/>
      <c r="J198" s="160"/>
    </row>
    <row r="199" spans="1:10" hidden="1">
      <c r="A199" s="145"/>
      <c r="G199" s="160"/>
      <c r="H199" s="160"/>
      <c r="I199" s="160"/>
      <c r="J199" s="160"/>
    </row>
    <row r="200" spans="1:10" hidden="1">
      <c r="A200" s="145"/>
      <c r="G200" s="160"/>
      <c r="H200" s="160"/>
      <c r="I200" s="160"/>
      <c r="J200" s="160"/>
    </row>
    <row r="201" spans="1:10" hidden="1">
      <c r="A201" s="145"/>
      <c r="G201" s="160"/>
      <c r="H201" s="160"/>
      <c r="I201" s="160"/>
      <c r="J201" s="160"/>
    </row>
    <row r="202" spans="1:10" hidden="1">
      <c r="A202" s="145"/>
      <c r="G202" s="160"/>
      <c r="H202" s="160"/>
      <c r="I202" s="160"/>
      <c r="J202" s="160"/>
    </row>
    <row r="203" spans="1:10" hidden="1">
      <c r="A203" s="145"/>
      <c r="G203" s="160"/>
      <c r="H203" s="160"/>
      <c r="I203" s="160"/>
      <c r="J203" s="160"/>
    </row>
    <row r="204" spans="1:10" hidden="1">
      <c r="A204" s="145"/>
      <c r="G204" s="160"/>
      <c r="H204" s="160"/>
      <c r="I204" s="160"/>
      <c r="J204" s="160"/>
    </row>
    <row r="205" spans="1:10" hidden="1">
      <c r="A205" s="145"/>
      <c r="G205" s="160"/>
      <c r="H205" s="160"/>
      <c r="I205" s="160"/>
      <c r="J205" s="160"/>
    </row>
    <row r="206" spans="1:10" hidden="1">
      <c r="A206" s="145"/>
      <c r="G206" s="160"/>
      <c r="H206" s="160"/>
      <c r="I206" s="160"/>
      <c r="J206" s="160"/>
    </row>
    <row r="207" spans="1:10" hidden="1">
      <c r="A207" s="145"/>
      <c r="G207" s="160"/>
      <c r="H207" s="160"/>
      <c r="I207" s="160"/>
      <c r="J207" s="160"/>
    </row>
    <row r="208" spans="1:10" hidden="1">
      <c r="A208" s="145"/>
      <c r="G208" s="160"/>
      <c r="H208" s="160"/>
      <c r="I208" s="160"/>
      <c r="J208" s="160"/>
    </row>
    <row r="209" spans="1:10" hidden="1">
      <c r="A209" s="145"/>
      <c r="G209" s="160"/>
      <c r="H209" s="160"/>
      <c r="I209" s="160"/>
      <c r="J209" s="160"/>
    </row>
    <row r="210" spans="1:10" hidden="1">
      <c r="A210" s="145"/>
      <c r="G210" s="160"/>
      <c r="H210" s="160"/>
      <c r="I210" s="160"/>
      <c r="J210" s="160"/>
    </row>
    <row r="211" spans="1:10" hidden="1">
      <c r="A211" s="145"/>
      <c r="G211" s="160"/>
      <c r="H211" s="160"/>
      <c r="I211" s="160"/>
      <c r="J211" s="160"/>
    </row>
    <row r="212" spans="1:10" hidden="1">
      <c r="A212" s="145"/>
      <c r="G212" s="160"/>
      <c r="H212" s="160"/>
      <c r="I212" s="160"/>
      <c r="J212" s="160"/>
    </row>
    <row r="213" spans="1:10" hidden="1">
      <c r="A213" s="145"/>
      <c r="G213" s="160"/>
      <c r="H213" s="160"/>
      <c r="I213" s="160"/>
      <c r="J213" s="160"/>
    </row>
    <row r="214" spans="1:10" hidden="1">
      <c r="A214" s="145"/>
      <c r="G214" s="160"/>
      <c r="H214" s="160"/>
      <c r="I214" s="160"/>
      <c r="J214" s="160"/>
    </row>
    <row r="215" spans="1:10" hidden="1">
      <c r="A215" s="145"/>
      <c r="G215" s="160"/>
      <c r="H215" s="160"/>
      <c r="I215" s="160"/>
      <c r="J215" s="160"/>
    </row>
    <row r="216" spans="1:10" hidden="1">
      <c r="A216" s="145"/>
      <c r="G216" s="160"/>
      <c r="H216" s="160"/>
      <c r="I216" s="160"/>
      <c r="J216" s="160"/>
    </row>
    <row r="217" spans="1:10" hidden="1">
      <c r="A217" s="145"/>
      <c r="G217" s="160"/>
      <c r="H217" s="160"/>
      <c r="I217" s="160"/>
      <c r="J217" s="160"/>
    </row>
    <row r="218" spans="1:10" hidden="1">
      <c r="A218" s="145"/>
      <c r="G218" s="160"/>
      <c r="H218" s="160"/>
      <c r="I218" s="160"/>
      <c r="J218" s="160"/>
    </row>
    <row r="219" spans="1:10" hidden="1">
      <c r="A219" s="145"/>
      <c r="G219" s="160"/>
      <c r="H219" s="160"/>
      <c r="I219" s="160"/>
      <c r="J219" s="160"/>
    </row>
    <row r="220" spans="1:10" hidden="1">
      <c r="A220" s="145"/>
      <c r="G220" s="160"/>
      <c r="H220" s="160"/>
      <c r="I220" s="160"/>
      <c r="J220" s="160"/>
    </row>
    <row r="221" spans="1:10" hidden="1">
      <c r="A221" s="145"/>
      <c r="G221" s="160"/>
      <c r="H221" s="160"/>
      <c r="I221" s="160"/>
      <c r="J221" s="160"/>
    </row>
    <row r="222" spans="1:10" hidden="1">
      <c r="A222" s="145"/>
      <c r="G222" s="160"/>
      <c r="H222" s="160"/>
      <c r="I222" s="160"/>
      <c r="J222" s="160"/>
    </row>
    <row r="223" spans="1:10" hidden="1">
      <c r="A223" s="145"/>
      <c r="G223" s="160"/>
      <c r="H223" s="160"/>
      <c r="I223" s="160"/>
      <c r="J223" s="160"/>
    </row>
    <row r="224" spans="1:10" hidden="1">
      <c r="A224" s="145"/>
      <c r="G224" s="160"/>
      <c r="H224" s="160"/>
      <c r="I224" s="160"/>
      <c r="J224" s="160"/>
    </row>
    <row r="225" spans="1:10" hidden="1">
      <c r="A225" s="145"/>
      <c r="G225" s="160"/>
      <c r="H225" s="160"/>
      <c r="I225" s="160"/>
      <c r="J225" s="160"/>
    </row>
    <row r="226" spans="1:10" hidden="1">
      <c r="A226" s="145"/>
      <c r="G226" s="160"/>
      <c r="H226" s="160"/>
      <c r="I226" s="160"/>
      <c r="J226" s="160"/>
    </row>
    <row r="227" spans="1:10" hidden="1">
      <c r="A227" s="145"/>
      <c r="G227" s="160"/>
      <c r="H227" s="160"/>
      <c r="I227" s="160"/>
      <c r="J227" s="160"/>
    </row>
    <row r="228" spans="1:10" hidden="1">
      <c r="A228" s="145"/>
      <c r="G228" s="160"/>
      <c r="H228" s="160"/>
      <c r="I228" s="160"/>
      <c r="J228" s="160"/>
    </row>
    <row r="229" spans="1:10" hidden="1">
      <c r="A229" s="145"/>
      <c r="G229" s="160"/>
      <c r="H229" s="160"/>
      <c r="I229" s="160"/>
      <c r="J229" s="160"/>
    </row>
    <row r="230" spans="1:10" hidden="1">
      <c r="A230" s="145"/>
      <c r="G230" s="160"/>
      <c r="H230" s="160"/>
      <c r="I230" s="160"/>
      <c r="J230" s="160"/>
    </row>
    <row r="231" spans="1:10" hidden="1">
      <c r="A231" s="145"/>
      <c r="G231" s="160"/>
      <c r="H231" s="160"/>
      <c r="I231" s="160"/>
      <c r="J231" s="160"/>
    </row>
    <row r="232" spans="1:10" hidden="1">
      <c r="A232" s="145"/>
      <c r="G232" s="160"/>
      <c r="H232" s="160"/>
      <c r="I232" s="160"/>
      <c r="J232" s="160"/>
    </row>
    <row r="233" spans="1:10" hidden="1">
      <c r="A233" s="145"/>
      <c r="G233" s="160"/>
      <c r="H233" s="160"/>
      <c r="I233" s="160"/>
      <c r="J233" s="160"/>
    </row>
    <row r="234" spans="1:10" hidden="1">
      <c r="A234" s="145"/>
      <c r="G234" s="160"/>
      <c r="H234" s="160"/>
      <c r="I234" s="160"/>
      <c r="J234" s="160"/>
    </row>
    <row r="235" spans="1:10" hidden="1">
      <c r="A235" s="145"/>
      <c r="G235" s="160"/>
      <c r="H235" s="160"/>
      <c r="I235" s="160"/>
      <c r="J235" s="160"/>
    </row>
    <row r="236" spans="1:10" hidden="1">
      <c r="A236" s="145"/>
      <c r="G236" s="160"/>
      <c r="H236" s="160"/>
      <c r="I236" s="160"/>
      <c r="J236" s="160"/>
    </row>
    <row r="237" spans="1:10" hidden="1">
      <c r="A237" s="145"/>
      <c r="G237" s="160"/>
      <c r="H237" s="160"/>
      <c r="I237" s="160"/>
      <c r="J237" s="160"/>
    </row>
    <row r="238" spans="1:10" hidden="1">
      <c r="A238" s="145"/>
      <c r="G238" s="160"/>
      <c r="H238" s="160"/>
      <c r="I238" s="160"/>
      <c r="J238" s="160"/>
    </row>
    <row r="239" spans="1:10" hidden="1">
      <c r="A239" s="145"/>
      <c r="G239" s="160"/>
      <c r="H239" s="160"/>
      <c r="I239" s="160"/>
      <c r="J239" s="160"/>
    </row>
    <row r="240" spans="1:10" hidden="1">
      <c r="A240" s="145"/>
      <c r="G240" s="160"/>
      <c r="H240" s="160"/>
      <c r="I240" s="160"/>
      <c r="J240" s="160"/>
    </row>
    <row r="241" spans="1:10" hidden="1">
      <c r="A241" s="145"/>
      <c r="G241" s="160"/>
      <c r="H241" s="160"/>
      <c r="I241" s="160"/>
      <c r="J241" s="160"/>
    </row>
    <row r="242" spans="1:10" hidden="1">
      <c r="A242" s="145"/>
      <c r="G242" s="160"/>
      <c r="H242" s="160"/>
      <c r="I242" s="160"/>
      <c r="J242" s="160"/>
    </row>
    <row r="243" spans="1:10" hidden="1">
      <c r="A243" s="145"/>
      <c r="G243" s="160"/>
      <c r="H243" s="160"/>
      <c r="I243" s="160"/>
      <c r="J243" s="160"/>
    </row>
    <row r="244" spans="1:10" hidden="1">
      <c r="A244" s="145"/>
      <c r="G244" s="160"/>
      <c r="H244" s="160"/>
      <c r="I244" s="160"/>
      <c r="J244" s="160"/>
    </row>
    <row r="245" spans="1:10" hidden="1">
      <c r="A245" s="145"/>
      <c r="G245" s="160"/>
      <c r="H245" s="160"/>
      <c r="I245" s="160"/>
      <c r="J245" s="160"/>
    </row>
    <row r="246" spans="1:10" hidden="1">
      <c r="A246" s="145"/>
      <c r="G246" s="160"/>
      <c r="H246" s="160"/>
      <c r="I246" s="160"/>
      <c r="J246" s="160"/>
    </row>
    <row r="247" spans="1:10" hidden="1">
      <c r="A247" s="145"/>
      <c r="G247" s="160"/>
      <c r="H247" s="160"/>
      <c r="I247" s="160"/>
      <c r="J247" s="160"/>
    </row>
    <row r="248" spans="1:10" hidden="1">
      <c r="A248" s="145"/>
      <c r="G248" s="160"/>
      <c r="H248" s="160"/>
      <c r="I248" s="160"/>
      <c r="J248" s="160"/>
    </row>
    <row r="249" spans="1:10" hidden="1">
      <c r="A249" s="145"/>
      <c r="G249" s="160"/>
      <c r="H249" s="160"/>
      <c r="I249" s="160"/>
      <c r="J249" s="160"/>
    </row>
    <row r="250" spans="1:10" hidden="1">
      <c r="A250" s="145"/>
      <c r="G250" s="160"/>
      <c r="H250" s="160"/>
      <c r="I250" s="160"/>
      <c r="J250" s="160"/>
    </row>
    <row r="251" spans="1:10" hidden="1">
      <c r="A251" s="145"/>
      <c r="G251" s="160"/>
      <c r="H251" s="160"/>
      <c r="I251" s="160"/>
      <c r="J251" s="160"/>
    </row>
    <row r="252" spans="1:10" hidden="1">
      <c r="A252" s="145"/>
      <c r="G252" s="160"/>
      <c r="H252" s="160"/>
      <c r="I252" s="160"/>
      <c r="J252" s="160"/>
    </row>
    <row r="253" spans="1:10" hidden="1">
      <c r="A253" s="145"/>
      <c r="G253" s="160"/>
      <c r="H253" s="160"/>
      <c r="I253" s="160"/>
      <c r="J253" s="160"/>
    </row>
    <row r="254" spans="1:10" hidden="1">
      <c r="A254" s="145"/>
      <c r="G254" s="160"/>
      <c r="H254" s="160"/>
      <c r="I254" s="160"/>
      <c r="J254" s="160"/>
    </row>
    <row r="255" spans="1:10" hidden="1">
      <c r="A255" s="145"/>
      <c r="G255" s="160"/>
      <c r="H255" s="160"/>
      <c r="I255" s="160"/>
      <c r="J255" s="160"/>
    </row>
    <row r="256" spans="1:10" hidden="1">
      <c r="A256" s="145"/>
      <c r="G256" s="160"/>
      <c r="H256" s="160"/>
      <c r="I256" s="160"/>
      <c r="J256" s="160"/>
    </row>
    <row r="257" spans="1:10" hidden="1">
      <c r="A257" s="145"/>
      <c r="G257" s="160"/>
      <c r="H257" s="160"/>
      <c r="I257" s="160"/>
      <c r="J257" s="160"/>
    </row>
    <row r="258" spans="1:10" hidden="1">
      <c r="A258" s="145"/>
      <c r="G258" s="160"/>
      <c r="H258" s="160"/>
      <c r="I258" s="160"/>
      <c r="J258" s="160"/>
    </row>
    <row r="259" spans="1:10" hidden="1">
      <c r="A259" s="145"/>
      <c r="G259" s="160"/>
      <c r="H259" s="160"/>
      <c r="I259" s="160"/>
      <c r="J259" s="160"/>
    </row>
    <row r="260" spans="1:10" hidden="1">
      <c r="A260" s="145"/>
      <c r="G260" s="160"/>
      <c r="H260" s="160"/>
      <c r="I260" s="160"/>
      <c r="J260" s="160"/>
    </row>
    <row r="261" spans="1:10" hidden="1">
      <c r="A261" s="145"/>
      <c r="G261" s="160"/>
      <c r="H261" s="160"/>
      <c r="I261" s="160"/>
      <c r="J261" s="160"/>
    </row>
    <row r="262" spans="1:10" hidden="1">
      <c r="A262" s="145"/>
      <c r="G262" s="160"/>
      <c r="H262" s="160"/>
      <c r="I262" s="160"/>
      <c r="J262" s="160"/>
    </row>
    <row r="263" spans="1:10" hidden="1">
      <c r="A263" s="145"/>
      <c r="G263" s="160"/>
      <c r="H263" s="160"/>
      <c r="I263" s="160"/>
      <c r="J263" s="160"/>
    </row>
    <row r="264" spans="1:10" hidden="1">
      <c r="A264" s="145"/>
      <c r="G264" s="160"/>
      <c r="H264" s="160"/>
      <c r="I264" s="160"/>
      <c r="J264" s="160"/>
    </row>
    <row r="265" spans="1:10" hidden="1">
      <c r="A265" s="145"/>
      <c r="G265" s="160"/>
      <c r="H265" s="160"/>
      <c r="I265" s="160"/>
      <c r="J265" s="160"/>
    </row>
    <row r="266" spans="1:10" hidden="1">
      <c r="A266" s="145"/>
      <c r="G266" s="160"/>
      <c r="H266" s="160"/>
      <c r="I266" s="160"/>
      <c r="J266" s="160"/>
    </row>
    <row r="267" spans="1:10" hidden="1">
      <c r="A267" s="145"/>
      <c r="G267" s="160"/>
      <c r="H267" s="160"/>
      <c r="I267" s="160"/>
      <c r="J267" s="160"/>
    </row>
    <row r="268" spans="1:10" hidden="1">
      <c r="A268" s="145"/>
      <c r="G268" s="160"/>
      <c r="H268" s="160"/>
      <c r="I268" s="160"/>
      <c r="J268" s="160"/>
    </row>
    <row r="269" spans="1:10" hidden="1">
      <c r="A269" s="145"/>
      <c r="G269" s="160"/>
      <c r="H269" s="160"/>
      <c r="I269" s="160"/>
      <c r="J269" s="160"/>
    </row>
    <row r="270" spans="1:10" hidden="1">
      <c r="A270" s="145"/>
      <c r="G270" s="160"/>
      <c r="H270" s="160"/>
      <c r="I270" s="160"/>
      <c r="J270" s="160"/>
    </row>
    <row r="271" spans="1:10" hidden="1">
      <c r="A271" s="145"/>
      <c r="G271" s="160"/>
      <c r="H271" s="160"/>
      <c r="I271" s="160"/>
      <c r="J271" s="160"/>
    </row>
    <row r="272" spans="1:10" hidden="1">
      <c r="A272" s="145"/>
      <c r="G272" s="160"/>
      <c r="H272" s="160"/>
      <c r="I272" s="160"/>
      <c r="J272" s="160"/>
    </row>
    <row r="273" spans="1:10" hidden="1">
      <c r="A273" s="145"/>
      <c r="G273" s="160"/>
      <c r="H273" s="160"/>
      <c r="I273" s="160"/>
      <c r="J273" s="160"/>
    </row>
    <row r="274" spans="1:10" hidden="1">
      <c r="A274" s="145"/>
      <c r="G274" s="160"/>
      <c r="H274" s="160"/>
      <c r="I274" s="160"/>
      <c r="J274" s="160"/>
    </row>
    <row r="275" spans="1:10" hidden="1">
      <c r="A275" s="145"/>
      <c r="G275" s="160"/>
      <c r="H275" s="160"/>
      <c r="I275" s="160"/>
      <c r="J275" s="160"/>
    </row>
    <row r="276" spans="1:10" hidden="1">
      <c r="A276" s="145"/>
      <c r="G276" s="160"/>
      <c r="H276" s="160"/>
      <c r="I276" s="160"/>
      <c r="J276" s="160"/>
    </row>
    <row r="277" spans="1:10" hidden="1">
      <c r="A277" s="145"/>
      <c r="G277" s="160"/>
      <c r="H277" s="160"/>
      <c r="I277" s="160"/>
      <c r="J277" s="160"/>
    </row>
    <row r="278" spans="1:10" hidden="1">
      <c r="A278" s="145"/>
      <c r="G278" s="160"/>
      <c r="H278" s="160"/>
      <c r="I278" s="160"/>
      <c r="J278" s="160"/>
    </row>
    <row r="279" spans="1:10" hidden="1">
      <c r="A279" s="145"/>
      <c r="G279" s="160"/>
      <c r="H279" s="160"/>
      <c r="I279" s="160"/>
      <c r="J279" s="160"/>
    </row>
    <row r="280" spans="1:10" hidden="1">
      <c r="A280" s="145"/>
      <c r="G280" s="160"/>
      <c r="H280" s="160"/>
      <c r="I280" s="160"/>
      <c r="J280" s="160"/>
    </row>
    <row r="281" spans="1:10" hidden="1">
      <c r="A281" s="145"/>
      <c r="G281" s="160"/>
      <c r="H281" s="160"/>
      <c r="I281" s="160"/>
      <c r="J281" s="160"/>
    </row>
    <row r="282" spans="1:10" hidden="1">
      <c r="A282" s="145"/>
      <c r="G282" s="160"/>
      <c r="H282" s="160"/>
      <c r="I282" s="160"/>
      <c r="J282" s="160"/>
    </row>
    <row r="283" spans="1:10" hidden="1">
      <c r="A283" s="145"/>
      <c r="G283" s="160"/>
      <c r="H283" s="160"/>
      <c r="I283" s="160"/>
      <c r="J283" s="160"/>
    </row>
    <row r="284" spans="1:10" hidden="1">
      <c r="A284" s="145"/>
      <c r="G284" s="160"/>
      <c r="H284" s="160"/>
      <c r="I284" s="160"/>
      <c r="J284" s="160"/>
    </row>
    <row r="285" spans="1:10" hidden="1">
      <c r="A285" s="145"/>
      <c r="G285" s="160"/>
      <c r="H285" s="160"/>
      <c r="I285" s="160"/>
      <c r="J285" s="160"/>
    </row>
    <row r="286" spans="1:10" hidden="1">
      <c r="A286" s="145"/>
      <c r="G286" s="160"/>
      <c r="H286" s="160"/>
      <c r="I286" s="160"/>
      <c r="J286" s="160"/>
    </row>
    <row r="287" spans="1:10" hidden="1">
      <c r="A287" s="145"/>
      <c r="G287" s="160"/>
      <c r="H287" s="160"/>
      <c r="I287" s="160"/>
      <c r="J287" s="160"/>
    </row>
    <row r="288" spans="1:10" hidden="1">
      <c r="A288" s="145"/>
      <c r="G288" s="160"/>
      <c r="H288" s="160"/>
      <c r="I288" s="160"/>
      <c r="J288" s="160"/>
    </row>
    <row r="289" spans="1:10" hidden="1">
      <c r="A289" s="145"/>
      <c r="G289" s="160"/>
      <c r="H289" s="160"/>
      <c r="I289" s="160"/>
      <c r="J289" s="160"/>
    </row>
    <row r="290" spans="1:10" hidden="1">
      <c r="A290" s="145"/>
      <c r="G290" s="160"/>
      <c r="H290" s="160"/>
      <c r="I290" s="160"/>
      <c r="J290" s="160"/>
    </row>
    <row r="291" spans="1:10" hidden="1">
      <c r="A291" s="145"/>
      <c r="G291" s="160"/>
      <c r="H291" s="160"/>
      <c r="I291" s="160"/>
      <c r="J291" s="160"/>
    </row>
    <row r="292" spans="1:10" hidden="1">
      <c r="A292" s="145"/>
      <c r="G292" s="160"/>
      <c r="H292" s="160"/>
      <c r="I292" s="160"/>
      <c r="J292" s="160"/>
    </row>
    <row r="293" spans="1:10" hidden="1">
      <c r="A293" s="145"/>
      <c r="G293" s="160"/>
      <c r="H293" s="160"/>
      <c r="I293" s="160"/>
      <c r="J293" s="160"/>
    </row>
    <row r="294" spans="1:10" hidden="1">
      <c r="A294" s="145"/>
      <c r="G294" s="160"/>
      <c r="H294" s="160"/>
      <c r="I294" s="160"/>
      <c r="J294" s="160"/>
    </row>
    <row r="295" spans="1:10" hidden="1">
      <c r="A295" s="145"/>
      <c r="G295" s="160"/>
      <c r="H295" s="160"/>
      <c r="I295" s="160"/>
      <c r="J295" s="160"/>
    </row>
    <row r="296" spans="1:10" hidden="1">
      <c r="A296" s="145"/>
      <c r="G296" s="160"/>
      <c r="H296" s="160"/>
      <c r="I296" s="160"/>
      <c r="J296" s="160"/>
    </row>
    <row r="297" spans="1:10" hidden="1">
      <c r="A297" s="145"/>
      <c r="G297" s="160"/>
      <c r="H297" s="160"/>
      <c r="I297" s="160"/>
      <c r="J297" s="160"/>
    </row>
    <row r="298" spans="1:10" hidden="1">
      <c r="A298" s="145"/>
      <c r="G298" s="160"/>
      <c r="H298" s="160"/>
      <c r="I298" s="160"/>
      <c r="J298" s="160"/>
    </row>
    <row r="299" spans="1:10" hidden="1">
      <c r="A299" s="145"/>
      <c r="G299" s="160"/>
      <c r="H299" s="160"/>
      <c r="I299" s="160"/>
      <c r="J299" s="160"/>
    </row>
    <row r="300" spans="1:10" hidden="1">
      <c r="A300" s="145"/>
      <c r="G300" s="160"/>
      <c r="H300" s="160"/>
      <c r="I300" s="160"/>
      <c r="J300" s="160"/>
    </row>
    <row r="301" spans="1:10" hidden="1">
      <c r="A301" s="145"/>
      <c r="G301" s="160"/>
      <c r="H301" s="160"/>
      <c r="I301" s="160"/>
      <c r="J301" s="160"/>
    </row>
    <row r="302" spans="1:10" hidden="1">
      <c r="A302" s="145"/>
      <c r="G302" s="160"/>
      <c r="H302" s="160"/>
      <c r="I302" s="160"/>
      <c r="J302" s="160"/>
    </row>
    <row r="303" spans="1:10" hidden="1">
      <c r="A303" s="145"/>
      <c r="G303" s="160"/>
      <c r="H303" s="160"/>
      <c r="I303" s="160"/>
      <c r="J303" s="160"/>
    </row>
    <row r="304" spans="1:10" hidden="1">
      <c r="A304" s="145"/>
      <c r="G304" s="160"/>
      <c r="H304" s="160"/>
      <c r="I304" s="160"/>
      <c r="J304" s="160"/>
    </row>
    <row r="305" spans="1:10" hidden="1">
      <c r="A305" s="145"/>
      <c r="G305" s="160"/>
      <c r="H305" s="160"/>
      <c r="I305" s="160"/>
      <c r="J305" s="160"/>
    </row>
    <row r="306" spans="1:10" hidden="1">
      <c r="A306" s="145"/>
      <c r="G306" s="160"/>
      <c r="H306" s="160"/>
      <c r="I306" s="160"/>
      <c r="J306" s="160"/>
    </row>
    <row r="307" spans="1:10" hidden="1">
      <c r="A307" s="145"/>
      <c r="G307" s="160"/>
      <c r="H307" s="160"/>
      <c r="I307" s="160"/>
      <c r="J307" s="160"/>
    </row>
    <row r="308" spans="1:10" hidden="1">
      <c r="A308" s="145"/>
      <c r="G308" s="160"/>
      <c r="H308" s="160"/>
      <c r="I308" s="160"/>
      <c r="J308" s="160"/>
    </row>
    <row r="309" spans="1:10" hidden="1">
      <c r="A309" s="145"/>
      <c r="G309" s="160"/>
      <c r="H309" s="160"/>
      <c r="I309" s="160"/>
      <c r="J309" s="160"/>
    </row>
    <row r="310" spans="1:10" hidden="1">
      <c r="A310" s="145"/>
      <c r="G310" s="160"/>
      <c r="H310" s="160"/>
      <c r="I310" s="160"/>
      <c r="J310" s="160"/>
    </row>
    <row r="311" spans="1:10" hidden="1">
      <c r="A311" s="145"/>
      <c r="G311" s="160"/>
      <c r="H311" s="160"/>
      <c r="I311" s="160"/>
      <c r="J311" s="160"/>
    </row>
    <row r="312" spans="1:10" hidden="1">
      <c r="A312" s="145"/>
      <c r="G312" s="160"/>
      <c r="H312" s="160"/>
      <c r="I312" s="160"/>
      <c r="J312" s="160"/>
    </row>
    <row r="313" spans="1:10" hidden="1">
      <c r="A313" s="145"/>
      <c r="G313" s="160"/>
      <c r="H313" s="160"/>
      <c r="I313" s="160"/>
      <c r="J313" s="160"/>
    </row>
    <row r="314" spans="1:10" hidden="1">
      <c r="A314" s="145"/>
      <c r="G314" s="160"/>
      <c r="H314" s="160"/>
      <c r="I314" s="160"/>
      <c r="J314" s="160"/>
    </row>
    <row r="315" spans="1:10" hidden="1">
      <c r="A315" s="145"/>
      <c r="G315" s="160"/>
      <c r="H315" s="160"/>
      <c r="I315" s="160"/>
      <c r="J315" s="160"/>
    </row>
    <row r="316" spans="1:10" hidden="1">
      <c r="A316" s="145"/>
      <c r="G316" s="160"/>
      <c r="H316" s="160"/>
      <c r="I316" s="160"/>
      <c r="J316" s="160"/>
    </row>
    <row r="317" spans="1:10" hidden="1">
      <c r="A317" s="145"/>
      <c r="G317" s="160"/>
      <c r="H317" s="160"/>
      <c r="I317" s="160"/>
      <c r="J317" s="160"/>
    </row>
    <row r="318" spans="1:10" hidden="1">
      <c r="A318" s="145"/>
      <c r="G318" s="160"/>
      <c r="H318" s="160"/>
      <c r="I318" s="160"/>
      <c r="J318" s="160"/>
    </row>
    <row r="319" spans="1:10" hidden="1">
      <c r="A319" s="145"/>
      <c r="G319" s="160"/>
      <c r="H319" s="160"/>
      <c r="I319" s="160"/>
      <c r="J319" s="160"/>
    </row>
    <row r="320" spans="1:10" hidden="1">
      <c r="A320" s="145"/>
      <c r="G320" s="160"/>
      <c r="H320" s="160"/>
      <c r="I320" s="160"/>
      <c r="J320" s="160"/>
    </row>
    <row r="321" spans="1:10" hidden="1">
      <c r="A321" s="145"/>
      <c r="G321" s="160"/>
      <c r="H321" s="160"/>
      <c r="I321" s="160"/>
      <c r="J321" s="160"/>
    </row>
    <row r="322" spans="1:10" hidden="1">
      <c r="A322" s="145"/>
      <c r="G322" s="160"/>
      <c r="H322" s="160"/>
      <c r="I322" s="160"/>
      <c r="J322" s="160"/>
    </row>
    <row r="323" spans="1:10" hidden="1">
      <c r="A323" s="145"/>
      <c r="G323" s="160"/>
      <c r="H323" s="160"/>
      <c r="I323" s="160"/>
      <c r="J323" s="160"/>
    </row>
    <row r="324" spans="1:10" hidden="1">
      <c r="A324" s="145"/>
      <c r="G324" s="160"/>
      <c r="H324" s="160"/>
      <c r="I324" s="160"/>
      <c r="J324" s="160"/>
    </row>
    <row r="325" spans="1:10" hidden="1">
      <c r="A325" s="145"/>
      <c r="G325" s="160"/>
      <c r="H325" s="160"/>
      <c r="I325" s="160"/>
      <c r="J325" s="160"/>
    </row>
    <row r="326" spans="1:10" hidden="1">
      <c r="A326" s="145"/>
      <c r="G326" s="160"/>
      <c r="H326" s="160"/>
      <c r="I326" s="160"/>
      <c r="J326" s="160"/>
    </row>
    <row r="327" spans="1:10" hidden="1">
      <c r="A327" s="145"/>
      <c r="G327" s="160"/>
      <c r="H327" s="160"/>
      <c r="I327" s="160"/>
      <c r="J327" s="160"/>
    </row>
    <row r="328" spans="1:10" hidden="1">
      <c r="A328" s="145"/>
      <c r="G328" s="160"/>
      <c r="H328" s="160"/>
      <c r="I328" s="160"/>
      <c r="J328" s="160"/>
    </row>
    <row r="329" spans="1:10" hidden="1">
      <c r="A329" s="145"/>
      <c r="G329" s="160"/>
      <c r="H329" s="160"/>
      <c r="I329" s="160"/>
      <c r="J329" s="160"/>
    </row>
    <row r="330" spans="1:10" hidden="1">
      <c r="A330" s="145"/>
      <c r="G330" s="160"/>
      <c r="H330" s="160"/>
      <c r="I330" s="160"/>
      <c r="J330" s="160"/>
    </row>
    <row r="331" spans="1:10" hidden="1">
      <c r="A331" s="145"/>
      <c r="G331" s="160"/>
      <c r="H331" s="160"/>
      <c r="I331" s="160"/>
      <c r="J331" s="160"/>
    </row>
    <row r="332" spans="1:10" hidden="1">
      <c r="A332" s="145"/>
      <c r="G332" s="160"/>
      <c r="H332" s="160"/>
      <c r="I332" s="160"/>
      <c r="J332" s="160"/>
    </row>
    <row r="333" spans="1:10" hidden="1">
      <c r="A333" s="145"/>
      <c r="G333" s="160"/>
      <c r="H333" s="160"/>
      <c r="I333" s="160"/>
      <c r="J333" s="160"/>
    </row>
    <row r="334" spans="1:10" hidden="1">
      <c r="A334" s="145"/>
      <c r="G334" s="160"/>
      <c r="H334" s="160"/>
      <c r="I334" s="160"/>
      <c r="J334" s="160"/>
    </row>
    <row r="335" spans="1:10" hidden="1">
      <c r="A335" s="145"/>
      <c r="G335" s="160"/>
      <c r="H335" s="160"/>
      <c r="I335" s="160"/>
      <c r="J335" s="160"/>
    </row>
    <row r="336" spans="1:10" hidden="1">
      <c r="A336" s="145"/>
      <c r="G336" s="160"/>
      <c r="H336" s="160"/>
      <c r="I336" s="160"/>
      <c r="J336" s="160"/>
    </row>
    <row r="337" spans="1:10" hidden="1">
      <c r="A337" s="145"/>
      <c r="G337" s="160"/>
      <c r="H337" s="160"/>
      <c r="I337" s="160"/>
      <c r="J337" s="160"/>
    </row>
    <row r="338" spans="1:10" hidden="1">
      <c r="A338" s="145"/>
      <c r="G338" s="160"/>
      <c r="H338" s="160"/>
      <c r="I338" s="160"/>
      <c r="J338" s="160"/>
    </row>
    <row r="339" spans="1:10" hidden="1">
      <c r="A339" s="145"/>
      <c r="G339" s="160"/>
      <c r="H339" s="160"/>
      <c r="I339" s="160"/>
      <c r="J339" s="160"/>
    </row>
    <row r="340" spans="1:10" hidden="1">
      <c r="A340" s="145"/>
      <c r="G340" s="160"/>
      <c r="H340" s="160"/>
      <c r="I340" s="160"/>
      <c r="J340" s="160"/>
    </row>
    <row r="341" spans="1:10" hidden="1">
      <c r="A341" s="145"/>
      <c r="G341" s="160"/>
      <c r="H341" s="160"/>
      <c r="I341" s="160"/>
      <c r="J341" s="160"/>
    </row>
    <row r="342" spans="1:10" hidden="1">
      <c r="A342" s="145"/>
      <c r="G342" s="160"/>
      <c r="H342" s="160"/>
      <c r="I342" s="160"/>
      <c r="J342" s="160"/>
    </row>
    <row r="343" spans="1:10" hidden="1">
      <c r="A343" s="145"/>
      <c r="G343" s="160"/>
      <c r="H343" s="160"/>
      <c r="I343" s="160"/>
      <c r="J343" s="160"/>
    </row>
    <row r="344" spans="1:10" hidden="1">
      <c r="A344" s="145"/>
      <c r="G344" s="160"/>
      <c r="H344" s="160"/>
      <c r="I344" s="160"/>
      <c r="J344" s="160"/>
    </row>
    <row r="345" spans="1:10" hidden="1">
      <c r="A345" s="145"/>
      <c r="G345" s="160"/>
      <c r="H345" s="160"/>
      <c r="I345" s="160"/>
      <c r="J345" s="160"/>
    </row>
    <row r="346" spans="1:10" hidden="1">
      <c r="A346" s="145"/>
      <c r="G346" s="160"/>
      <c r="H346" s="160"/>
      <c r="I346" s="160"/>
      <c r="J346" s="160"/>
    </row>
    <row r="347" spans="1:10" hidden="1">
      <c r="A347" s="145"/>
      <c r="G347" s="160"/>
      <c r="H347" s="160"/>
      <c r="I347" s="160"/>
      <c r="J347" s="160"/>
    </row>
    <row r="348" spans="1:10" hidden="1">
      <c r="A348" s="145"/>
      <c r="G348" s="160"/>
      <c r="H348" s="160"/>
      <c r="I348" s="160"/>
      <c r="J348" s="160"/>
    </row>
    <row r="349" spans="1:10" hidden="1">
      <c r="A349" s="145"/>
      <c r="G349" s="160"/>
      <c r="H349" s="160"/>
      <c r="I349" s="160"/>
      <c r="J349" s="160"/>
    </row>
    <row r="350" spans="1:10" hidden="1">
      <c r="A350" s="145"/>
      <c r="G350" s="160"/>
      <c r="H350" s="160"/>
      <c r="I350" s="160"/>
      <c r="J350" s="160"/>
    </row>
    <row r="351" spans="1:10" hidden="1">
      <c r="A351" s="145"/>
      <c r="G351" s="160"/>
      <c r="H351" s="160"/>
      <c r="I351" s="160"/>
      <c r="J351" s="160"/>
    </row>
    <row r="352" spans="1:10" hidden="1">
      <c r="A352" s="145"/>
      <c r="G352" s="160"/>
      <c r="H352" s="160"/>
      <c r="I352" s="160"/>
      <c r="J352" s="160"/>
    </row>
    <row r="353" spans="1:10" hidden="1">
      <c r="A353" s="145"/>
      <c r="G353" s="160"/>
      <c r="H353" s="160"/>
      <c r="I353" s="160"/>
      <c r="J353" s="160"/>
    </row>
    <row r="354" spans="1:10" hidden="1">
      <c r="A354" s="145"/>
      <c r="G354" s="160"/>
      <c r="H354" s="160"/>
      <c r="I354" s="160"/>
      <c r="J354" s="160"/>
    </row>
    <row r="355" spans="1:10" hidden="1">
      <c r="A355" s="145"/>
      <c r="G355" s="160"/>
      <c r="H355" s="160"/>
      <c r="I355" s="160"/>
      <c r="J355" s="160"/>
    </row>
    <row r="356" spans="1:10" hidden="1">
      <c r="A356" s="145"/>
      <c r="G356" s="160"/>
      <c r="H356" s="160"/>
      <c r="I356" s="160"/>
      <c r="J356" s="160"/>
    </row>
    <row r="357" spans="1:10" hidden="1">
      <c r="A357" s="145"/>
      <c r="G357" s="160"/>
      <c r="H357" s="160"/>
      <c r="I357" s="160"/>
      <c r="J357" s="160"/>
    </row>
    <row r="358" spans="1:10" hidden="1">
      <c r="A358" s="145"/>
      <c r="G358" s="160"/>
      <c r="H358" s="160"/>
      <c r="I358" s="160"/>
      <c r="J358" s="160"/>
    </row>
    <row r="359" spans="1:10" hidden="1">
      <c r="A359" s="145"/>
      <c r="G359" s="160"/>
      <c r="H359" s="160"/>
      <c r="I359" s="160"/>
      <c r="J359" s="160"/>
    </row>
    <row r="360" spans="1:10" hidden="1">
      <c r="A360" s="145"/>
      <c r="G360" s="160"/>
      <c r="H360" s="160"/>
      <c r="I360" s="160"/>
      <c r="J360" s="160"/>
    </row>
    <row r="361" spans="1:10" hidden="1">
      <c r="A361" s="145"/>
      <c r="G361" s="160"/>
      <c r="H361" s="160"/>
      <c r="I361" s="160"/>
      <c r="J361" s="160"/>
    </row>
    <row r="362" spans="1:10" hidden="1">
      <c r="A362" s="145"/>
      <c r="G362" s="160"/>
      <c r="H362" s="160"/>
      <c r="I362" s="160"/>
      <c r="J362" s="160"/>
    </row>
    <row r="363" spans="1:10" hidden="1">
      <c r="A363" s="145"/>
      <c r="G363" s="160"/>
      <c r="H363" s="160"/>
      <c r="I363" s="160"/>
      <c r="J363" s="160"/>
    </row>
    <row r="364" spans="1:10" hidden="1">
      <c r="A364" s="145"/>
      <c r="G364" s="160"/>
      <c r="H364" s="160"/>
      <c r="I364" s="160"/>
      <c r="J364" s="160"/>
    </row>
    <row r="365" spans="1:10" hidden="1">
      <c r="A365" s="145"/>
      <c r="G365" s="160"/>
      <c r="H365" s="160"/>
      <c r="I365" s="160"/>
      <c r="J365" s="160"/>
    </row>
    <row r="366" spans="1:10" hidden="1">
      <c r="A366" s="145"/>
      <c r="G366" s="160"/>
      <c r="H366" s="160"/>
      <c r="I366" s="160"/>
      <c r="J366" s="160"/>
    </row>
    <row r="367" spans="1:10" hidden="1">
      <c r="A367" s="145"/>
      <c r="G367" s="160"/>
      <c r="H367" s="160"/>
      <c r="I367" s="160"/>
      <c r="J367" s="160"/>
    </row>
    <row r="368" spans="1:10" hidden="1">
      <c r="A368" s="145"/>
      <c r="G368" s="160"/>
      <c r="H368" s="160"/>
      <c r="I368" s="160"/>
      <c r="J368" s="160"/>
    </row>
    <row r="369" spans="1:10" hidden="1">
      <c r="A369" s="145"/>
      <c r="G369" s="160"/>
      <c r="H369" s="160"/>
      <c r="I369" s="160"/>
      <c r="J369" s="160"/>
    </row>
    <row r="370" spans="1:10" hidden="1">
      <c r="A370" s="145"/>
      <c r="G370" s="160"/>
      <c r="H370" s="160"/>
      <c r="I370" s="160"/>
      <c r="J370" s="160"/>
    </row>
    <row r="371" spans="1:10" hidden="1">
      <c r="A371" s="145"/>
      <c r="G371" s="160"/>
      <c r="H371" s="160"/>
      <c r="I371" s="160"/>
      <c r="J371" s="160"/>
    </row>
    <row r="372" spans="1:10" hidden="1">
      <c r="A372" s="145"/>
      <c r="G372" s="160"/>
      <c r="H372" s="160"/>
      <c r="I372" s="160"/>
      <c r="J372" s="160"/>
    </row>
    <row r="373" spans="1:10" hidden="1">
      <c r="A373" s="145"/>
      <c r="G373" s="160"/>
      <c r="H373" s="160"/>
      <c r="I373" s="160"/>
      <c r="J373" s="160"/>
    </row>
    <row r="374" spans="1:10" hidden="1">
      <c r="A374" s="145"/>
      <c r="G374" s="160"/>
      <c r="H374" s="160"/>
      <c r="I374" s="160"/>
      <c r="J374" s="160"/>
    </row>
    <row r="375" spans="1:10" hidden="1">
      <c r="A375" s="145"/>
      <c r="G375" s="160"/>
      <c r="H375" s="160"/>
      <c r="I375" s="160"/>
      <c r="J375" s="160"/>
    </row>
    <row r="376" spans="1:10" hidden="1">
      <c r="A376" s="145"/>
      <c r="G376" s="160"/>
      <c r="H376" s="160"/>
      <c r="I376" s="160"/>
      <c r="J376" s="160"/>
    </row>
    <row r="377" spans="1:10" hidden="1">
      <c r="A377" s="145"/>
      <c r="G377" s="160"/>
      <c r="H377" s="160"/>
      <c r="I377" s="160"/>
      <c r="J377" s="160"/>
    </row>
    <row r="378" spans="1:10" hidden="1">
      <c r="A378" s="145"/>
      <c r="G378" s="160"/>
      <c r="H378" s="160"/>
      <c r="I378" s="160"/>
      <c r="J378" s="160"/>
    </row>
    <row r="379" spans="1:10" hidden="1">
      <c r="A379" s="145"/>
      <c r="G379" s="160"/>
      <c r="H379" s="160"/>
      <c r="I379" s="160"/>
      <c r="J379" s="160"/>
    </row>
    <row r="380" spans="1:10" hidden="1">
      <c r="A380" s="145"/>
      <c r="G380" s="160"/>
      <c r="H380" s="160"/>
      <c r="I380" s="160"/>
      <c r="J380" s="160"/>
    </row>
    <row r="381" spans="1:10" hidden="1">
      <c r="A381" s="145"/>
      <c r="G381" s="160"/>
      <c r="H381" s="160"/>
      <c r="I381" s="160"/>
      <c r="J381" s="160"/>
    </row>
    <row r="382" spans="1:10" hidden="1">
      <c r="A382" s="145"/>
      <c r="G382" s="160"/>
      <c r="H382" s="160"/>
      <c r="I382" s="160"/>
      <c r="J382" s="160"/>
    </row>
    <row r="383" spans="1:10" hidden="1">
      <c r="A383" s="145"/>
      <c r="G383" s="160"/>
      <c r="H383" s="160"/>
      <c r="I383" s="160"/>
      <c r="J383" s="160"/>
    </row>
    <row r="384" spans="1:10" hidden="1">
      <c r="A384" s="145"/>
      <c r="G384" s="160"/>
      <c r="H384" s="160"/>
      <c r="I384" s="160"/>
      <c r="J384" s="160"/>
    </row>
    <row r="385" spans="1:10" hidden="1">
      <c r="A385" s="145"/>
      <c r="G385" s="160"/>
      <c r="H385" s="160"/>
      <c r="I385" s="160"/>
      <c r="J385" s="160"/>
    </row>
    <row r="386" spans="1:10" hidden="1">
      <c r="A386" s="145"/>
      <c r="G386" s="160"/>
      <c r="H386" s="160"/>
      <c r="I386" s="160"/>
      <c r="J386" s="160"/>
    </row>
    <row r="387" spans="1:10" hidden="1">
      <c r="A387" s="145"/>
      <c r="G387" s="160"/>
      <c r="H387" s="160"/>
      <c r="I387" s="160"/>
      <c r="J387" s="160"/>
    </row>
    <row r="388" spans="1:10" hidden="1">
      <c r="A388" s="145"/>
      <c r="G388" s="160"/>
      <c r="H388" s="160"/>
      <c r="I388" s="160"/>
      <c r="J388" s="160"/>
    </row>
    <row r="389" spans="1:10" hidden="1">
      <c r="A389" s="145"/>
      <c r="G389" s="160"/>
      <c r="H389" s="160"/>
      <c r="I389" s="160"/>
      <c r="J389" s="160"/>
    </row>
    <row r="390" spans="1:10" hidden="1">
      <c r="A390" s="145"/>
      <c r="G390" s="160"/>
      <c r="H390" s="160"/>
      <c r="I390" s="160"/>
      <c r="J390" s="160"/>
    </row>
    <row r="391" spans="1:10" hidden="1">
      <c r="A391" s="145"/>
      <c r="G391" s="160"/>
      <c r="H391" s="160"/>
      <c r="I391" s="160"/>
      <c r="J391" s="160"/>
    </row>
    <row r="392" spans="1:10" hidden="1">
      <c r="A392" s="145"/>
      <c r="G392" s="160"/>
      <c r="H392" s="160"/>
      <c r="I392" s="160"/>
      <c r="J392" s="160"/>
    </row>
    <row r="393" spans="1:10" hidden="1">
      <c r="A393" s="145"/>
      <c r="G393" s="160"/>
      <c r="H393" s="160"/>
      <c r="I393" s="160"/>
      <c r="J393" s="160"/>
    </row>
    <row r="394" spans="1:10" hidden="1">
      <c r="A394" s="145"/>
      <c r="G394" s="160"/>
      <c r="H394" s="160"/>
      <c r="I394" s="160"/>
      <c r="J394" s="160"/>
    </row>
    <row r="395" spans="1:10" hidden="1">
      <c r="A395" s="145"/>
      <c r="G395" s="160"/>
      <c r="H395" s="160"/>
      <c r="I395" s="160"/>
      <c r="J395" s="160"/>
    </row>
    <row r="396" spans="1:10" hidden="1">
      <c r="A396" s="145"/>
      <c r="G396" s="160"/>
      <c r="H396" s="160"/>
      <c r="I396" s="160"/>
      <c r="J396" s="160"/>
    </row>
    <row r="397" spans="1:10" hidden="1">
      <c r="A397" s="145"/>
      <c r="G397" s="160"/>
      <c r="H397" s="160"/>
      <c r="I397" s="160"/>
      <c r="J397" s="160"/>
    </row>
    <row r="398" spans="1:10" hidden="1">
      <c r="A398" s="145"/>
      <c r="G398" s="160"/>
      <c r="H398" s="160"/>
      <c r="I398" s="160"/>
      <c r="J398" s="160"/>
    </row>
    <row r="399" spans="1:10" hidden="1">
      <c r="A399" s="145"/>
      <c r="G399" s="160"/>
      <c r="H399" s="160"/>
      <c r="I399" s="160"/>
      <c r="J399" s="160"/>
    </row>
    <row r="400" spans="1:10" hidden="1">
      <c r="A400" s="145"/>
      <c r="G400" s="160"/>
      <c r="H400" s="160"/>
      <c r="I400" s="160"/>
      <c r="J400" s="160"/>
    </row>
    <row r="401" spans="1:10" hidden="1">
      <c r="A401" s="145"/>
      <c r="G401" s="160"/>
      <c r="H401" s="160"/>
      <c r="I401" s="160"/>
      <c r="J401" s="160"/>
    </row>
    <row r="402" spans="1:10" hidden="1">
      <c r="A402" s="145"/>
      <c r="G402" s="160"/>
      <c r="H402" s="160"/>
      <c r="I402" s="160"/>
      <c r="J402" s="160"/>
    </row>
    <row r="403" spans="1:10" hidden="1">
      <c r="A403" s="145"/>
      <c r="G403" s="160"/>
      <c r="H403" s="160"/>
      <c r="I403" s="160"/>
      <c r="J403" s="160"/>
    </row>
    <row r="404" spans="1:10" hidden="1">
      <c r="A404" s="145"/>
      <c r="G404" s="160"/>
      <c r="H404" s="160"/>
      <c r="I404" s="160"/>
      <c r="J404" s="160"/>
    </row>
    <row r="405" spans="1:10" hidden="1">
      <c r="A405" s="145"/>
      <c r="G405" s="160"/>
      <c r="H405" s="160"/>
      <c r="I405" s="160"/>
      <c r="J405" s="160"/>
    </row>
    <row r="406" spans="1:10" hidden="1">
      <c r="A406" s="145"/>
      <c r="G406" s="160"/>
      <c r="H406" s="160"/>
      <c r="I406" s="160"/>
      <c r="J406" s="160"/>
    </row>
    <row r="407" spans="1:10" hidden="1">
      <c r="A407" s="145"/>
      <c r="G407" s="160"/>
      <c r="H407" s="160"/>
      <c r="I407" s="160"/>
      <c r="J407" s="160"/>
    </row>
    <row r="408" spans="1:10" hidden="1">
      <c r="A408" s="145"/>
      <c r="G408" s="160"/>
      <c r="H408" s="160"/>
      <c r="I408" s="160"/>
      <c r="J408" s="160"/>
    </row>
    <row r="409" spans="1:10" hidden="1">
      <c r="A409" s="145"/>
      <c r="G409" s="160"/>
      <c r="H409" s="160"/>
      <c r="I409" s="160"/>
      <c r="J409" s="160"/>
    </row>
    <row r="410" spans="1:10" hidden="1">
      <c r="A410" s="145"/>
      <c r="G410" s="160"/>
      <c r="H410" s="160"/>
      <c r="I410" s="160"/>
      <c r="J410" s="160"/>
    </row>
    <row r="411" spans="1:10" hidden="1">
      <c r="A411" s="145"/>
      <c r="G411" s="160"/>
      <c r="H411" s="160"/>
      <c r="I411" s="160"/>
      <c r="J411" s="160"/>
    </row>
    <row r="412" spans="1:10" hidden="1">
      <c r="A412" s="145"/>
      <c r="G412" s="160"/>
      <c r="H412" s="160"/>
      <c r="I412" s="160"/>
      <c r="J412" s="160"/>
    </row>
    <row r="413" spans="1:10" hidden="1">
      <c r="A413" s="145"/>
      <c r="G413" s="160"/>
      <c r="H413" s="160"/>
      <c r="I413" s="160"/>
      <c r="J413" s="160"/>
    </row>
    <row r="414" spans="1:10" hidden="1">
      <c r="A414" s="145"/>
      <c r="G414" s="160"/>
      <c r="H414" s="160"/>
      <c r="I414" s="160"/>
      <c r="J414" s="160"/>
    </row>
    <row r="415" spans="1:10" hidden="1">
      <c r="A415" s="145"/>
      <c r="G415" s="160"/>
      <c r="H415" s="160"/>
      <c r="I415" s="160"/>
      <c r="J415" s="160"/>
    </row>
    <row r="416" spans="1:10" hidden="1">
      <c r="A416" s="145"/>
      <c r="G416" s="160"/>
      <c r="H416" s="160"/>
      <c r="I416" s="160"/>
      <c r="J416" s="160"/>
    </row>
    <row r="417" spans="1:10" hidden="1">
      <c r="A417" s="145"/>
      <c r="G417" s="160"/>
      <c r="H417" s="160"/>
      <c r="I417" s="160"/>
      <c r="J417" s="160"/>
    </row>
    <row r="418" spans="1:10" hidden="1">
      <c r="A418" s="145"/>
      <c r="G418" s="160"/>
      <c r="H418" s="160"/>
      <c r="I418" s="160"/>
      <c r="J418" s="160"/>
    </row>
    <row r="419" spans="1:10" hidden="1">
      <c r="A419" s="145"/>
      <c r="G419" s="160"/>
      <c r="H419" s="160"/>
      <c r="I419" s="160"/>
      <c r="J419" s="160"/>
    </row>
    <row r="420" spans="1:10" hidden="1">
      <c r="A420" s="145"/>
      <c r="G420" s="160"/>
      <c r="H420" s="160"/>
      <c r="I420" s="160"/>
      <c r="J420" s="160"/>
    </row>
    <row r="421" spans="1:10" hidden="1">
      <c r="A421" s="145"/>
      <c r="G421" s="160"/>
      <c r="H421" s="160"/>
      <c r="I421" s="160"/>
      <c r="J421" s="160"/>
    </row>
    <row r="422" spans="1:10" hidden="1">
      <c r="A422" s="145"/>
      <c r="G422" s="160"/>
      <c r="H422" s="160"/>
      <c r="I422" s="160"/>
      <c r="J422" s="160"/>
    </row>
    <row r="423" spans="1:10" hidden="1">
      <c r="A423" s="145"/>
      <c r="G423" s="160"/>
      <c r="H423" s="160"/>
      <c r="I423" s="160"/>
      <c r="J423" s="160"/>
    </row>
    <row r="424" spans="1:10" hidden="1">
      <c r="A424" s="145"/>
      <c r="G424" s="160"/>
      <c r="H424" s="160"/>
      <c r="I424" s="160"/>
      <c r="J424" s="160"/>
    </row>
    <row r="425" spans="1:10" hidden="1">
      <c r="A425" s="145"/>
      <c r="G425" s="160"/>
      <c r="H425" s="160"/>
      <c r="I425" s="160"/>
      <c r="J425" s="160"/>
    </row>
    <row r="426" spans="1:10" hidden="1">
      <c r="A426" s="145"/>
      <c r="G426" s="160"/>
      <c r="H426" s="160"/>
      <c r="I426" s="160"/>
      <c r="J426" s="160"/>
    </row>
    <row r="427" spans="1:10" hidden="1">
      <c r="A427" s="145"/>
      <c r="G427" s="160"/>
      <c r="H427" s="160"/>
      <c r="I427" s="160"/>
      <c r="J427" s="160"/>
    </row>
    <row r="428" spans="1:10" hidden="1">
      <c r="A428" s="145"/>
      <c r="G428" s="160"/>
      <c r="H428" s="160"/>
      <c r="I428" s="160"/>
      <c r="J428" s="160"/>
    </row>
    <row r="429" spans="1:10" hidden="1">
      <c r="A429" s="145"/>
      <c r="G429" s="160"/>
      <c r="H429" s="160"/>
      <c r="I429" s="160"/>
      <c r="J429" s="160"/>
    </row>
    <row r="430" spans="1:10" hidden="1">
      <c r="A430" s="145"/>
      <c r="G430" s="160"/>
      <c r="H430" s="160"/>
      <c r="I430" s="160"/>
      <c r="J430" s="160"/>
    </row>
    <row r="431" spans="1:10" hidden="1">
      <c r="A431" s="145"/>
      <c r="G431" s="160"/>
      <c r="H431" s="160"/>
      <c r="I431" s="160"/>
      <c r="J431" s="160"/>
    </row>
    <row r="432" spans="1:10" hidden="1">
      <c r="A432" s="145"/>
      <c r="G432" s="160"/>
      <c r="H432" s="160"/>
      <c r="I432" s="160"/>
      <c r="J432" s="160"/>
    </row>
    <row r="433" spans="1:10" hidden="1">
      <c r="A433" s="145"/>
      <c r="G433" s="160"/>
      <c r="H433" s="160"/>
      <c r="I433" s="160"/>
      <c r="J433" s="160"/>
    </row>
    <row r="434" spans="1:10" hidden="1">
      <c r="A434" s="145"/>
      <c r="G434" s="160"/>
      <c r="H434" s="160"/>
      <c r="I434" s="160"/>
      <c r="J434" s="160"/>
    </row>
    <row r="435" spans="1:10" hidden="1">
      <c r="A435" s="145"/>
      <c r="G435" s="160"/>
      <c r="H435" s="160"/>
      <c r="I435" s="160"/>
      <c r="J435" s="160"/>
    </row>
    <row r="436" spans="1:10" hidden="1">
      <c r="A436" s="145"/>
      <c r="G436" s="160"/>
      <c r="H436" s="160"/>
      <c r="I436" s="160"/>
      <c r="J436" s="160"/>
    </row>
    <row r="437" spans="1:10" hidden="1">
      <c r="A437" s="145"/>
      <c r="G437" s="160"/>
      <c r="H437" s="160"/>
      <c r="I437" s="160"/>
      <c r="J437" s="160"/>
    </row>
    <row r="438" spans="1:10" hidden="1">
      <c r="A438" s="145"/>
      <c r="G438" s="160"/>
      <c r="H438" s="160"/>
      <c r="I438" s="160"/>
      <c r="J438" s="160"/>
    </row>
    <row r="439" spans="1:10" hidden="1">
      <c r="A439" s="145"/>
      <c r="G439" s="160"/>
      <c r="H439" s="160"/>
      <c r="I439" s="160"/>
      <c r="J439" s="160"/>
    </row>
    <row r="440" spans="1:10" hidden="1">
      <c r="A440" s="145"/>
      <c r="G440" s="160"/>
      <c r="H440" s="160"/>
      <c r="I440" s="160"/>
      <c r="J440" s="160"/>
    </row>
    <row r="441" spans="1:10" hidden="1">
      <c r="A441" s="145"/>
      <c r="G441" s="160"/>
      <c r="H441" s="160"/>
      <c r="I441" s="160"/>
      <c r="J441" s="160"/>
    </row>
    <row r="442" spans="1:10" hidden="1">
      <c r="A442" s="145"/>
      <c r="G442" s="160"/>
      <c r="H442" s="160"/>
      <c r="I442" s="160"/>
      <c r="J442" s="160"/>
    </row>
    <row r="443" spans="1:10" hidden="1">
      <c r="A443" s="145"/>
      <c r="G443" s="160"/>
      <c r="H443" s="160"/>
      <c r="I443" s="160"/>
      <c r="J443" s="160"/>
    </row>
    <row r="444" spans="1:10" hidden="1">
      <c r="A444" s="145"/>
      <c r="G444" s="160"/>
      <c r="H444" s="160"/>
      <c r="I444" s="160"/>
      <c r="J444" s="160"/>
    </row>
    <row r="445" spans="1:10" hidden="1">
      <c r="A445" s="145"/>
      <c r="G445" s="160"/>
      <c r="H445" s="160"/>
      <c r="I445" s="160"/>
      <c r="J445" s="160"/>
    </row>
    <row r="446" spans="1:10" hidden="1">
      <c r="A446" s="145"/>
      <c r="G446" s="160"/>
      <c r="H446" s="160"/>
      <c r="I446" s="160"/>
      <c r="J446" s="160"/>
    </row>
    <row r="447" spans="1:10" hidden="1">
      <c r="A447" s="145"/>
      <c r="G447" s="160"/>
      <c r="H447" s="160"/>
      <c r="I447" s="160"/>
      <c r="J447" s="160"/>
    </row>
    <row r="448" spans="1:10" hidden="1">
      <c r="A448" s="145"/>
      <c r="G448" s="160"/>
      <c r="H448" s="160"/>
      <c r="I448" s="160"/>
      <c r="J448" s="160"/>
    </row>
    <row r="449" spans="1:10" hidden="1">
      <c r="A449" s="145"/>
      <c r="G449" s="160"/>
      <c r="H449" s="160"/>
      <c r="I449" s="160"/>
      <c r="J449" s="160"/>
    </row>
    <row r="450" spans="1:10" hidden="1">
      <c r="A450" s="145"/>
      <c r="G450" s="160"/>
      <c r="H450" s="160"/>
      <c r="I450" s="160"/>
      <c r="J450" s="160"/>
    </row>
    <row r="451" spans="1:10" hidden="1">
      <c r="A451" s="145"/>
      <c r="G451" s="160"/>
      <c r="H451" s="160"/>
      <c r="I451" s="160"/>
      <c r="J451" s="160"/>
    </row>
    <row r="452" spans="1:10" hidden="1">
      <c r="A452" s="145"/>
      <c r="G452" s="160"/>
      <c r="H452" s="160"/>
      <c r="I452" s="160"/>
      <c r="J452" s="160"/>
    </row>
    <row r="453" spans="1:10" hidden="1">
      <c r="A453" s="145"/>
      <c r="G453" s="160"/>
      <c r="H453" s="160"/>
      <c r="I453" s="160"/>
      <c r="J453" s="160"/>
    </row>
    <row r="454" spans="1:10" hidden="1">
      <c r="A454" s="145"/>
      <c r="G454" s="160"/>
      <c r="H454" s="160"/>
      <c r="I454" s="160"/>
      <c r="J454" s="160"/>
    </row>
    <row r="455" spans="1:10" hidden="1">
      <c r="A455" s="145"/>
      <c r="G455" s="160"/>
      <c r="H455" s="160"/>
      <c r="I455" s="160"/>
      <c r="J455" s="160"/>
    </row>
    <row r="456" spans="1:10" hidden="1">
      <c r="A456" s="145"/>
      <c r="G456" s="160"/>
      <c r="H456" s="160"/>
      <c r="I456" s="160"/>
      <c r="J456" s="160"/>
    </row>
    <row r="457" spans="1:10" hidden="1">
      <c r="A457" s="145"/>
      <c r="G457" s="160"/>
      <c r="H457" s="160"/>
      <c r="I457" s="160"/>
      <c r="J457" s="160"/>
    </row>
    <row r="458" spans="1:10" hidden="1">
      <c r="A458" s="145"/>
      <c r="G458" s="160"/>
      <c r="H458" s="160"/>
      <c r="I458" s="160"/>
      <c r="J458" s="160"/>
    </row>
    <row r="459" spans="1:10" hidden="1">
      <c r="A459" s="145"/>
      <c r="G459" s="160"/>
      <c r="H459" s="160"/>
      <c r="I459" s="160"/>
      <c r="J459" s="160"/>
    </row>
    <row r="460" spans="1:10" hidden="1">
      <c r="A460" s="145"/>
      <c r="G460" s="160"/>
      <c r="H460" s="160"/>
      <c r="I460" s="160"/>
      <c r="J460" s="160"/>
    </row>
    <row r="461" spans="1:10" hidden="1">
      <c r="A461" s="145"/>
      <c r="G461" s="160"/>
      <c r="H461" s="160"/>
      <c r="I461" s="160"/>
      <c r="J461" s="160"/>
    </row>
    <row r="462" spans="1:10" hidden="1">
      <c r="A462" s="145"/>
      <c r="G462" s="160"/>
      <c r="H462" s="160"/>
      <c r="I462" s="160"/>
      <c r="J462" s="160"/>
    </row>
    <row r="463" spans="1:10" hidden="1">
      <c r="A463" s="145"/>
      <c r="G463" s="160"/>
      <c r="H463" s="160"/>
      <c r="I463" s="160"/>
      <c r="J463" s="160"/>
    </row>
    <row r="464" spans="1:10" hidden="1">
      <c r="A464" s="145"/>
      <c r="G464" s="160"/>
      <c r="H464" s="160"/>
      <c r="I464" s="160"/>
      <c r="J464" s="160"/>
    </row>
    <row r="465" spans="1:10" hidden="1">
      <c r="A465" s="145"/>
      <c r="G465" s="160"/>
      <c r="H465" s="160"/>
      <c r="I465" s="160"/>
      <c r="J465" s="160"/>
    </row>
    <row r="466" spans="1:10" hidden="1">
      <c r="A466" s="145"/>
      <c r="G466" s="160"/>
      <c r="H466" s="160"/>
      <c r="I466" s="160"/>
      <c r="J466" s="160"/>
    </row>
    <row r="467" spans="1:10" hidden="1">
      <c r="A467" s="145"/>
      <c r="G467" s="160"/>
      <c r="H467" s="160"/>
      <c r="I467" s="160"/>
      <c r="J467" s="160"/>
    </row>
    <row r="468" spans="1:10" hidden="1">
      <c r="A468" s="145"/>
      <c r="G468" s="160"/>
      <c r="H468" s="160"/>
      <c r="I468" s="160"/>
      <c r="J468" s="160"/>
    </row>
    <row r="469" spans="1:10" hidden="1">
      <c r="A469" s="145"/>
      <c r="G469" s="160"/>
      <c r="H469" s="160"/>
      <c r="I469" s="160"/>
      <c r="J469" s="160"/>
    </row>
    <row r="470" spans="1:10" hidden="1">
      <c r="A470" s="145"/>
      <c r="G470" s="160"/>
      <c r="H470" s="160"/>
      <c r="I470" s="160"/>
      <c r="J470" s="160"/>
    </row>
    <row r="471" spans="1:10" hidden="1">
      <c r="A471" s="145"/>
      <c r="G471" s="160"/>
      <c r="H471" s="160"/>
      <c r="I471" s="160"/>
      <c r="J471" s="160"/>
    </row>
    <row r="472" spans="1:10" hidden="1">
      <c r="A472" s="145"/>
      <c r="G472" s="160"/>
      <c r="H472" s="160"/>
      <c r="I472" s="160"/>
      <c r="J472" s="160"/>
    </row>
    <row r="473" spans="1:10" hidden="1">
      <c r="A473" s="145"/>
      <c r="G473" s="160"/>
      <c r="H473" s="160"/>
      <c r="I473" s="160"/>
      <c r="J473" s="160"/>
    </row>
    <row r="474" spans="1:10" hidden="1">
      <c r="A474" s="145"/>
      <c r="G474" s="160"/>
      <c r="H474" s="160"/>
      <c r="I474" s="160"/>
      <c r="J474" s="160"/>
    </row>
    <row r="475" spans="1:10" hidden="1">
      <c r="A475" s="145"/>
      <c r="G475" s="160"/>
      <c r="H475" s="160"/>
      <c r="I475" s="160"/>
      <c r="J475" s="160"/>
    </row>
    <row r="476" spans="1:10" hidden="1">
      <c r="A476" s="145"/>
      <c r="G476" s="160"/>
      <c r="H476" s="160"/>
      <c r="I476" s="160"/>
      <c r="J476" s="160"/>
    </row>
    <row r="477" spans="1:10" hidden="1">
      <c r="A477" s="145"/>
      <c r="G477" s="160"/>
      <c r="H477" s="160"/>
      <c r="I477" s="160"/>
      <c r="J477" s="160"/>
    </row>
    <row r="478" spans="1:10" hidden="1">
      <c r="A478" s="145"/>
      <c r="G478" s="160"/>
      <c r="H478" s="160"/>
      <c r="I478" s="160"/>
      <c r="J478" s="160"/>
    </row>
    <row r="479" spans="1:10" hidden="1">
      <c r="A479" s="145"/>
      <c r="G479" s="160"/>
      <c r="H479" s="160"/>
      <c r="I479" s="160"/>
      <c r="J479" s="160"/>
    </row>
    <row r="480" spans="1:10" hidden="1">
      <c r="A480" s="145"/>
      <c r="G480" s="160"/>
      <c r="H480" s="160"/>
      <c r="I480" s="160"/>
      <c r="J480" s="160"/>
    </row>
    <row r="481" spans="1:10" hidden="1">
      <c r="A481" s="145"/>
      <c r="G481" s="160"/>
      <c r="H481" s="160"/>
      <c r="I481" s="160"/>
      <c r="J481" s="160"/>
    </row>
    <row r="482" spans="1:10" hidden="1">
      <c r="A482" s="145"/>
      <c r="G482" s="160"/>
      <c r="H482" s="160"/>
      <c r="I482" s="160"/>
      <c r="J482" s="160"/>
    </row>
    <row r="483" spans="1:10" hidden="1">
      <c r="A483" s="145"/>
      <c r="G483" s="160"/>
      <c r="H483" s="160"/>
      <c r="I483" s="160"/>
      <c r="J483" s="160"/>
    </row>
    <row r="484" spans="1:10" hidden="1">
      <c r="A484" s="145"/>
      <c r="G484" s="160"/>
      <c r="H484" s="160"/>
      <c r="I484" s="160"/>
      <c r="J484" s="160"/>
    </row>
    <row r="485" spans="1:10" hidden="1">
      <c r="A485" s="145"/>
      <c r="G485" s="160"/>
      <c r="H485" s="160"/>
      <c r="I485" s="160"/>
      <c r="J485" s="160"/>
    </row>
    <row r="486" spans="1:10" hidden="1">
      <c r="A486" s="145"/>
      <c r="G486" s="160"/>
      <c r="H486" s="160"/>
      <c r="I486" s="160"/>
      <c r="J486" s="160"/>
    </row>
    <row r="487" spans="1:10" hidden="1">
      <c r="A487" s="145"/>
      <c r="G487" s="160"/>
      <c r="H487" s="160"/>
      <c r="I487" s="160"/>
      <c r="J487" s="160"/>
    </row>
    <row r="488" spans="1:10" hidden="1">
      <c r="A488" s="145"/>
      <c r="G488" s="160"/>
      <c r="H488" s="160"/>
      <c r="I488" s="160"/>
      <c r="J488" s="160"/>
    </row>
    <row r="489" spans="1:10" hidden="1">
      <c r="A489" s="145"/>
      <c r="G489" s="160"/>
      <c r="H489" s="160"/>
      <c r="I489" s="160"/>
      <c r="J489" s="160"/>
    </row>
    <row r="490" spans="1:10" hidden="1">
      <c r="A490" s="145"/>
      <c r="G490" s="160"/>
      <c r="H490" s="160"/>
      <c r="I490" s="160"/>
      <c r="J490" s="160"/>
    </row>
    <row r="491" spans="1:10" hidden="1">
      <c r="A491" s="145"/>
      <c r="G491" s="160"/>
      <c r="H491" s="160"/>
      <c r="I491" s="160"/>
      <c r="J491" s="160"/>
    </row>
    <row r="492" spans="1:10" hidden="1">
      <c r="A492" s="145"/>
      <c r="G492" s="160"/>
      <c r="H492" s="160"/>
      <c r="I492" s="160"/>
      <c r="J492" s="160"/>
    </row>
    <row r="493" spans="1:10" hidden="1">
      <c r="A493" s="145"/>
      <c r="G493" s="160"/>
      <c r="H493" s="160"/>
      <c r="I493" s="160"/>
      <c r="J493" s="160"/>
    </row>
    <row r="494" spans="1:10" hidden="1">
      <c r="A494" s="145"/>
      <c r="G494" s="160"/>
      <c r="H494" s="160"/>
      <c r="I494" s="160"/>
      <c r="J494" s="160"/>
    </row>
    <row r="495" spans="1:10" hidden="1">
      <c r="A495" s="145"/>
      <c r="G495" s="160"/>
      <c r="H495" s="160"/>
      <c r="I495" s="160"/>
      <c r="J495" s="160"/>
    </row>
    <row r="496" spans="1:10" hidden="1">
      <c r="A496" s="145"/>
      <c r="G496" s="160"/>
      <c r="H496" s="160"/>
      <c r="I496" s="160"/>
      <c r="J496" s="160"/>
    </row>
    <row r="497" spans="1:10" hidden="1">
      <c r="A497" s="145"/>
      <c r="G497" s="160"/>
      <c r="H497" s="160"/>
      <c r="I497" s="160"/>
      <c r="J497" s="160"/>
    </row>
    <row r="498" spans="1:10" hidden="1">
      <c r="A498" s="145"/>
      <c r="G498" s="160"/>
      <c r="H498" s="160"/>
      <c r="I498" s="160"/>
      <c r="J498" s="160"/>
    </row>
    <row r="499" spans="1:10" hidden="1">
      <c r="A499" s="145"/>
      <c r="G499" s="160"/>
      <c r="H499" s="160"/>
      <c r="I499" s="160"/>
      <c r="J499" s="160"/>
    </row>
    <row r="500" spans="1:10" hidden="1">
      <c r="A500" s="145"/>
      <c r="G500" s="160"/>
      <c r="H500" s="160"/>
      <c r="I500" s="160"/>
      <c r="J500" s="160"/>
    </row>
    <row r="501" spans="1:10" hidden="1">
      <c r="A501" s="145"/>
      <c r="G501" s="160"/>
      <c r="H501" s="160"/>
      <c r="I501" s="160"/>
      <c r="J501" s="160"/>
    </row>
    <row r="502" spans="1:10" hidden="1">
      <c r="A502" s="145"/>
      <c r="G502" s="160"/>
      <c r="H502" s="160"/>
      <c r="I502" s="160"/>
      <c r="J502" s="160"/>
    </row>
    <row r="503" spans="1:10" hidden="1">
      <c r="A503" s="145"/>
      <c r="G503" s="160"/>
      <c r="H503" s="160"/>
      <c r="I503" s="160"/>
      <c r="J503" s="160"/>
    </row>
    <row r="504" spans="1:10" hidden="1">
      <c r="A504" s="145"/>
      <c r="G504" s="160"/>
      <c r="H504" s="160"/>
      <c r="I504" s="160"/>
      <c r="J504" s="160"/>
    </row>
    <row r="505" spans="1:10" hidden="1">
      <c r="A505" s="145"/>
      <c r="G505" s="160"/>
      <c r="H505" s="160"/>
      <c r="I505" s="160"/>
      <c r="J505" s="160"/>
    </row>
    <row r="506" spans="1:10" hidden="1">
      <c r="A506" s="145"/>
      <c r="G506" s="160"/>
      <c r="H506" s="160"/>
      <c r="I506" s="160"/>
      <c r="J506" s="160"/>
    </row>
    <row r="507" spans="1:10" hidden="1">
      <c r="A507" s="145"/>
      <c r="G507" s="160"/>
      <c r="H507" s="160"/>
      <c r="I507" s="160"/>
      <c r="J507" s="160"/>
    </row>
    <row r="508" spans="1:10" hidden="1">
      <c r="A508" s="145"/>
      <c r="G508" s="160"/>
      <c r="H508" s="160"/>
      <c r="I508" s="160"/>
      <c r="J508" s="160"/>
    </row>
    <row r="509" spans="1:10" hidden="1">
      <c r="A509" s="145"/>
      <c r="G509" s="160"/>
      <c r="H509" s="160"/>
      <c r="I509" s="160"/>
      <c r="J509" s="160"/>
    </row>
    <row r="510" spans="1:10" hidden="1">
      <c r="A510" s="145"/>
      <c r="G510" s="160"/>
      <c r="H510" s="160"/>
      <c r="I510" s="160"/>
      <c r="J510" s="160"/>
    </row>
    <row r="511" spans="1:10" hidden="1">
      <c r="A511" s="145"/>
      <c r="G511" s="160"/>
      <c r="H511" s="160"/>
      <c r="I511" s="160"/>
      <c r="J511" s="160"/>
    </row>
    <row r="512" spans="1:10" hidden="1">
      <c r="A512" s="145"/>
      <c r="G512" s="160"/>
      <c r="H512" s="160"/>
      <c r="I512" s="160"/>
      <c r="J512" s="160"/>
    </row>
    <row r="513" spans="1:10" hidden="1">
      <c r="A513" s="145"/>
      <c r="G513" s="160"/>
      <c r="H513" s="160"/>
      <c r="I513" s="160"/>
      <c r="J513" s="160"/>
    </row>
    <row r="514" spans="1:10" hidden="1">
      <c r="A514" s="145"/>
      <c r="G514" s="160"/>
      <c r="H514" s="160"/>
      <c r="I514" s="160"/>
      <c r="J514" s="160"/>
    </row>
    <row r="515" spans="1:10" hidden="1">
      <c r="A515" s="145"/>
      <c r="G515" s="160"/>
      <c r="H515" s="160"/>
      <c r="I515" s="160"/>
      <c r="J515" s="160"/>
    </row>
    <row r="516" spans="1:10" hidden="1">
      <c r="A516" s="145"/>
      <c r="G516" s="160"/>
      <c r="H516" s="160"/>
      <c r="I516" s="160"/>
      <c r="J516" s="160"/>
    </row>
    <row r="517" spans="1:10" hidden="1">
      <c r="A517" s="145"/>
      <c r="G517" s="160"/>
      <c r="H517" s="160"/>
      <c r="I517" s="160"/>
      <c r="J517" s="160"/>
    </row>
    <row r="518" spans="1:10" hidden="1">
      <c r="A518" s="145"/>
      <c r="G518" s="160"/>
      <c r="H518" s="160"/>
      <c r="I518" s="160"/>
      <c r="J518" s="160"/>
    </row>
    <row r="519" spans="1:10" hidden="1">
      <c r="A519" s="145"/>
      <c r="G519" s="160"/>
      <c r="H519" s="160"/>
      <c r="I519" s="160"/>
      <c r="J519" s="160"/>
    </row>
    <row r="520" spans="1:10" hidden="1">
      <c r="A520" s="145"/>
      <c r="G520" s="160"/>
      <c r="H520" s="160"/>
      <c r="I520" s="160"/>
      <c r="J520" s="160"/>
    </row>
    <row r="521" spans="1:10" hidden="1">
      <c r="A521" s="145"/>
      <c r="G521" s="160"/>
      <c r="H521" s="160"/>
      <c r="I521" s="160"/>
      <c r="J521" s="160"/>
    </row>
    <row r="522" spans="1:10" hidden="1">
      <c r="A522" s="145"/>
      <c r="G522" s="160"/>
      <c r="H522" s="160"/>
      <c r="I522" s="160"/>
      <c r="J522" s="160"/>
    </row>
    <row r="523" spans="1:10" hidden="1">
      <c r="A523" s="145"/>
      <c r="G523" s="160"/>
      <c r="H523" s="160"/>
      <c r="I523" s="160"/>
      <c r="J523" s="160"/>
    </row>
    <row r="524" spans="1:10" hidden="1">
      <c r="A524" s="145"/>
      <c r="G524" s="160"/>
      <c r="H524" s="160"/>
      <c r="I524" s="160"/>
      <c r="J524" s="160"/>
    </row>
    <row r="525" spans="1:10" hidden="1">
      <c r="A525" s="145"/>
      <c r="G525" s="160"/>
      <c r="H525" s="160"/>
      <c r="I525" s="160"/>
      <c r="J525" s="160"/>
    </row>
    <row r="526" spans="1:10" hidden="1">
      <c r="A526" s="145"/>
      <c r="G526" s="160"/>
      <c r="H526" s="160"/>
      <c r="I526" s="160"/>
      <c r="J526" s="160"/>
    </row>
    <row r="527" spans="1:10" hidden="1">
      <c r="A527" s="145"/>
      <c r="G527" s="160"/>
      <c r="H527" s="160"/>
      <c r="I527" s="160"/>
      <c r="J527" s="160"/>
    </row>
    <row r="528" spans="1:10" hidden="1">
      <c r="A528" s="145"/>
      <c r="G528" s="160"/>
      <c r="H528" s="160"/>
      <c r="I528" s="160"/>
      <c r="J528" s="160"/>
    </row>
    <row r="529" spans="1:10" hidden="1">
      <c r="A529" s="145"/>
      <c r="G529" s="160"/>
      <c r="H529" s="160"/>
      <c r="I529" s="160"/>
      <c r="J529" s="160"/>
    </row>
    <row r="530" spans="1:10" hidden="1">
      <c r="A530" s="145"/>
      <c r="G530" s="160"/>
      <c r="H530" s="160"/>
      <c r="I530" s="160"/>
      <c r="J530" s="160"/>
    </row>
    <row r="531" spans="1:10" hidden="1">
      <c r="A531" s="145"/>
      <c r="G531" s="160"/>
      <c r="H531" s="160"/>
      <c r="I531" s="160"/>
      <c r="J531" s="160"/>
    </row>
    <row r="532" spans="1:10" hidden="1">
      <c r="A532" s="145"/>
      <c r="G532" s="160"/>
      <c r="H532" s="160"/>
      <c r="I532" s="160"/>
      <c r="J532" s="160"/>
    </row>
    <row r="533" spans="1:10" hidden="1">
      <c r="A533" s="145"/>
      <c r="G533" s="160"/>
      <c r="H533" s="160"/>
      <c r="I533" s="160"/>
      <c r="J533" s="160"/>
    </row>
    <row r="534" spans="1:10" hidden="1">
      <c r="A534" s="145"/>
      <c r="G534" s="160"/>
      <c r="H534" s="160"/>
      <c r="I534" s="160"/>
      <c r="J534" s="160"/>
    </row>
    <row r="535" spans="1:10" hidden="1">
      <c r="A535" s="145"/>
      <c r="G535" s="160"/>
      <c r="H535" s="160"/>
      <c r="I535" s="160"/>
      <c r="J535" s="160"/>
    </row>
    <row r="536" spans="1:10" hidden="1">
      <c r="A536" s="145"/>
      <c r="G536" s="160"/>
      <c r="H536" s="160"/>
      <c r="I536" s="160"/>
      <c r="J536" s="160"/>
    </row>
    <row r="537" spans="1:10" hidden="1">
      <c r="A537" s="145"/>
      <c r="G537" s="160"/>
      <c r="H537" s="160"/>
      <c r="I537" s="160"/>
      <c r="J537" s="160"/>
    </row>
    <row r="538" spans="1:10" hidden="1">
      <c r="A538" s="145"/>
      <c r="G538" s="160"/>
      <c r="H538" s="160"/>
      <c r="I538" s="160"/>
      <c r="J538" s="160"/>
    </row>
    <row r="539" spans="1:10" hidden="1">
      <c r="A539" s="145"/>
      <c r="G539" s="160"/>
      <c r="H539" s="160"/>
      <c r="I539" s="160"/>
      <c r="J539" s="160"/>
    </row>
    <row r="540" spans="1:10" hidden="1">
      <c r="A540" s="145"/>
      <c r="G540" s="160"/>
      <c r="H540" s="160"/>
      <c r="I540" s="160"/>
      <c r="J540" s="160"/>
    </row>
    <row r="541" spans="1:10" hidden="1">
      <c r="A541" s="145"/>
      <c r="G541" s="160"/>
      <c r="H541" s="160"/>
      <c r="I541" s="160"/>
      <c r="J541" s="160"/>
    </row>
    <row r="542" spans="1:10" hidden="1">
      <c r="A542" s="145"/>
      <c r="G542" s="160"/>
      <c r="H542" s="160"/>
      <c r="I542" s="160"/>
      <c r="J542" s="160"/>
    </row>
    <row r="543" spans="1:10" hidden="1">
      <c r="A543" s="145"/>
      <c r="G543" s="160"/>
      <c r="H543" s="160"/>
      <c r="I543" s="160"/>
      <c r="J543" s="160"/>
    </row>
    <row r="544" spans="1:10" hidden="1">
      <c r="A544" s="145"/>
      <c r="G544" s="160"/>
      <c r="H544" s="160"/>
      <c r="I544" s="160"/>
      <c r="J544" s="160"/>
    </row>
    <row r="545" spans="1:10" hidden="1">
      <c r="A545" s="145"/>
      <c r="G545" s="160"/>
      <c r="H545" s="160"/>
      <c r="I545" s="160"/>
      <c r="J545" s="160"/>
    </row>
    <row r="546" spans="1:10" hidden="1">
      <c r="A546" s="145"/>
      <c r="G546" s="160"/>
      <c r="H546" s="160"/>
      <c r="I546" s="160"/>
      <c r="J546" s="160"/>
    </row>
    <row r="547" spans="1:10" hidden="1">
      <c r="A547" s="145"/>
      <c r="G547" s="160"/>
      <c r="H547" s="160"/>
      <c r="I547" s="160"/>
      <c r="J547" s="160"/>
    </row>
    <row r="548" spans="1:10" hidden="1">
      <c r="A548" s="145"/>
      <c r="G548" s="160"/>
      <c r="H548" s="160"/>
      <c r="I548" s="160"/>
      <c r="J548" s="160"/>
    </row>
    <row r="549" spans="1:10" hidden="1">
      <c r="A549" s="145"/>
      <c r="G549" s="160"/>
      <c r="H549" s="160"/>
      <c r="I549" s="160"/>
      <c r="J549" s="160"/>
    </row>
    <row r="550" spans="1:10" hidden="1">
      <c r="A550" s="145"/>
      <c r="G550" s="160"/>
      <c r="H550" s="160"/>
      <c r="I550" s="160"/>
      <c r="J550" s="160"/>
    </row>
    <row r="551" spans="1:10" hidden="1">
      <c r="A551" s="145"/>
      <c r="G551" s="160"/>
      <c r="H551" s="160"/>
      <c r="I551" s="160"/>
      <c r="J551" s="160"/>
    </row>
    <row r="552" spans="1:10" hidden="1">
      <c r="A552" s="145"/>
      <c r="G552" s="160"/>
      <c r="H552" s="160"/>
      <c r="I552" s="160"/>
      <c r="J552" s="160"/>
    </row>
    <row r="553" spans="1:10" hidden="1">
      <c r="A553" s="145"/>
      <c r="G553" s="160"/>
      <c r="H553" s="160"/>
      <c r="I553" s="160"/>
      <c r="J553" s="160"/>
    </row>
    <row r="554" spans="1:10" hidden="1">
      <c r="A554" s="145"/>
      <c r="G554" s="160"/>
      <c r="H554" s="160"/>
      <c r="I554" s="160"/>
      <c r="J554" s="160"/>
    </row>
    <row r="555" spans="1:10" hidden="1">
      <c r="A555" s="145"/>
      <c r="G555" s="160"/>
      <c r="H555" s="160"/>
      <c r="I555" s="160"/>
      <c r="J555" s="160"/>
    </row>
    <row r="556" spans="1:10" hidden="1">
      <c r="A556" s="145"/>
      <c r="G556" s="160"/>
      <c r="H556" s="160"/>
      <c r="I556" s="160"/>
      <c r="J556" s="160"/>
    </row>
    <row r="557" spans="1:10" hidden="1">
      <c r="A557" s="145"/>
      <c r="G557" s="160"/>
      <c r="H557" s="160"/>
      <c r="I557" s="160"/>
      <c r="J557" s="160"/>
    </row>
    <row r="558" spans="1:10" hidden="1">
      <c r="A558" s="145"/>
      <c r="G558" s="160"/>
      <c r="H558" s="160"/>
      <c r="I558" s="160"/>
      <c r="J558" s="160"/>
    </row>
    <row r="559" spans="1:10" hidden="1">
      <c r="A559" s="145"/>
      <c r="G559" s="160"/>
      <c r="H559" s="160"/>
      <c r="I559" s="160"/>
      <c r="J559" s="160"/>
    </row>
    <row r="560" spans="1:10" hidden="1">
      <c r="A560" s="145"/>
      <c r="G560" s="160"/>
      <c r="H560" s="160"/>
      <c r="I560" s="160"/>
      <c r="J560" s="160"/>
    </row>
    <row r="561" spans="1:10" hidden="1">
      <c r="A561" s="145"/>
      <c r="G561" s="160"/>
      <c r="H561" s="160"/>
      <c r="I561" s="160"/>
      <c r="J561" s="160"/>
    </row>
    <row r="562" spans="1:10" hidden="1">
      <c r="A562" s="145"/>
      <c r="G562" s="160"/>
      <c r="H562" s="160"/>
      <c r="I562" s="160"/>
      <c r="J562" s="160"/>
    </row>
    <row r="563" spans="1:10" hidden="1">
      <c r="A563" s="145"/>
      <c r="G563" s="160"/>
      <c r="H563" s="160"/>
      <c r="I563" s="160"/>
      <c r="J563" s="160"/>
    </row>
    <row r="564" spans="1:10" hidden="1">
      <c r="A564" s="145"/>
      <c r="G564" s="160"/>
      <c r="H564" s="160"/>
      <c r="I564" s="160"/>
      <c r="J564" s="160"/>
    </row>
    <row r="565" spans="1:10" hidden="1">
      <c r="A565" s="145"/>
      <c r="G565" s="160"/>
      <c r="H565" s="160"/>
      <c r="I565" s="160"/>
      <c r="J565" s="160"/>
    </row>
    <row r="566" spans="1:10" hidden="1">
      <c r="A566" s="145"/>
      <c r="G566" s="160"/>
      <c r="H566" s="160"/>
      <c r="I566" s="160"/>
      <c r="J566" s="160"/>
    </row>
    <row r="567" spans="1:10" hidden="1">
      <c r="A567" s="145"/>
      <c r="G567" s="160"/>
      <c r="H567" s="160"/>
      <c r="I567" s="160"/>
      <c r="J567" s="160"/>
    </row>
    <row r="568" spans="1:10" hidden="1">
      <c r="A568" s="145"/>
      <c r="G568" s="160"/>
      <c r="H568" s="160"/>
      <c r="I568" s="160"/>
      <c r="J568" s="160"/>
    </row>
    <row r="569" spans="1:10" hidden="1">
      <c r="A569" s="145"/>
      <c r="G569" s="160"/>
      <c r="H569" s="160"/>
      <c r="I569" s="160"/>
      <c r="J569" s="160"/>
    </row>
    <row r="570" spans="1:10" hidden="1">
      <c r="A570" s="145"/>
      <c r="G570" s="160"/>
      <c r="H570" s="160"/>
      <c r="I570" s="160"/>
      <c r="J570" s="160"/>
    </row>
    <row r="571" spans="1:10" hidden="1">
      <c r="A571" s="145"/>
      <c r="G571" s="160"/>
      <c r="H571" s="160"/>
      <c r="I571" s="160"/>
      <c r="J571" s="160"/>
    </row>
    <row r="572" spans="1:10" hidden="1">
      <c r="A572" s="145"/>
      <c r="G572" s="160"/>
      <c r="H572" s="160"/>
      <c r="I572" s="160"/>
      <c r="J572" s="160"/>
    </row>
    <row r="573" spans="1:10" hidden="1">
      <c r="A573" s="145"/>
      <c r="G573" s="160"/>
      <c r="H573" s="160"/>
      <c r="I573" s="160"/>
      <c r="J573" s="160"/>
    </row>
    <row r="574" spans="1:10" hidden="1">
      <c r="A574" s="145"/>
      <c r="G574" s="160"/>
      <c r="H574" s="160"/>
      <c r="I574" s="160"/>
      <c r="J574" s="160"/>
    </row>
    <row r="575" spans="1:10" hidden="1">
      <c r="A575" s="145"/>
      <c r="G575" s="160"/>
      <c r="H575" s="160"/>
      <c r="I575" s="160"/>
      <c r="J575" s="160"/>
    </row>
    <row r="576" spans="1:10" hidden="1">
      <c r="A576" s="145"/>
      <c r="G576" s="160"/>
      <c r="H576" s="160"/>
      <c r="I576" s="160"/>
      <c r="J576" s="160"/>
    </row>
    <row r="577" spans="1:10" hidden="1">
      <c r="A577" s="145"/>
      <c r="G577" s="160"/>
      <c r="H577" s="160"/>
      <c r="I577" s="160"/>
      <c r="J577" s="160"/>
    </row>
    <row r="578" spans="1:10" hidden="1">
      <c r="A578" s="145"/>
      <c r="G578" s="160"/>
      <c r="H578" s="160"/>
      <c r="I578" s="160"/>
      <c r="J578" s="160"/>
    </row>
    <row r="579" spans="1:10" hidden="1">
      <c r="A579" s="145"/>
      <c r="G579" s="160"/>
      <c r="H579" s="160"/>
      <c r="I579" s="160"/>
      <c r="J579" s="160"/>
    </row>
    <row r="580" spans="1:10" hidden="1">
      <c r="A580" s="145"/>
      <c r="G580" s="160"/>
      <c r="H580" s="160"/>
      <c r="I580" s="160"/>
      <c r="J580" s="160"/>
    </row>
    <row r="581" spans="1:10" hidden="1">
      <c r="A581" s="145"/>
      <c r="G581" s="160"/>
      <c r="H581" s="160"/>
      <c r="I581" s="160"/>
      <c r="J581" s="160"/>
    </row>
    <row r="582" spans="1:10" hidden="1">
      <c r="A582" s="145"/>
      <c r="G582" s="160"/>
      <c r="H582" s="160"/>
      <c r="I582" s="160"/>
      <c r="J582" s="160"/>
    </row>
    <row r="583" spans="1:10" hidden="1">
      <c r="A583" s="145"/>
      <c r="G583" s="160"/>
      <c r="H583" s="160"/>
      <c r="I583" s="160"/>
      <c r="J583" s="160"/>
    </row>
    <row r="584" spans="1:10" hidden="1">
      <c r="A584" s="145"/>
      <c r="G584" s="160"/>
      <c r="H584" s="160"/>
      <c r="I584" s="160"/>
      <c r="J584" s="160"/>
    </row>
    <row r="585" spans="1:10" hidden="1">
      <c r="A585" s="145"/>
      <c r="G585" s="160"/>
      <c r="H585" s="160"/>
      <c r="I585" s="160"/>
      <c r="J585" s="160"/>
    </row>
    <row r="586" spans="1:10" hidden="1">
      <c r="A586" s="145"/>
      <c r="G586" s="160"/>
      <c r="H586" s="160"/>
      <c r="I586" s="160"/>
      <c r="J586" s="160"/>
    </row>
    <row r="587" spans="1:10" hidden="1">
      <c r="A587" s="145"/>
      <c r="G587" s="160"/>
      <c r="H587" s="160"/>
      <c r="I587" s="160"/>
      <c r="J587" s="160"/>
    </row>
    <row r="588" spans="1:10" hidden="1">
      <c r="A588" s="145"/>
      <c r="G588" s="160"/>
      <c r="H588" s="160"/>
      <c r="I588" s="160"/>
      <c r="J588" s="160"/>
    </row>
    <row r="589" spans="1:10" hidden="1">
      <c r="A589" s="145"/>
      <c r="G589" s="160"/>
      <c r="H589" s="160"/>
      <c r="I589" s="160"/>
      <c r="J589" s="160"/>
    </row>
    <row r="590" spans="1:10" hidden="1">
      <c r="A590" s="145"/>
      <c r="G590" s="160"/>
      <c r="H590" s="160"/>
      <c r="I590" s="160"/>
      <c r="J590" s="160"/>
    </row>
    <row r="591" spans="1:10" hidden="1">
      <c r="A591" s="145"/>
      <c r="G591" s="160"/>
      <c r="H591" s="160"/>
      <c r="I591" s="160"/>
      <c r="J591" s="160"/>
    </row>
    <row r="592" spans="1:10" hidden="1">
      <c r="A592" s="145"/>
      <c r="G592" s="160"/>
      <c r="H592" s="160"/>
      <c r="I592" s="160"/>
      <c r="J592" s="160"/>
    </row>
    <row r="593" spans="1:10" hidden="1">
      <c r="A593" s="145"/>
      <c r="G593" s="160"/>
      <c r="H593" s="160"/>
      <c r="I593" s="160"/>
      <c r="J593" s="160"/>
    </row>
    <row r="594" spans="1:10" hidden="1">
      <c r="A594" s="145"/>
      <c r="G594" s="160"/>
      <c r="H594" s="160"/>
      <c r="I594" s="160"/>
      <c r="J594" s="160"/>
    </row>
    <row r="595" spans="1:10" hidden="1">
      <c r="A595" s="145"/>
      <c r="G595" s="160"/>
      <c r="H595" s="160"/>
      <c r="I595" s="160"/>
      <c r="J595" s="160"/>
    </row>
    <row r="596" spans="1:10" hidden="1">
      <c r="A596" s="145"/>
      <c r="G596" s="160"/>
      <c r="H596" s="160"/>
      <c r="I596" s="160"/>
      <c r="J596" s="160"/>
    </row>
    <row r="597" spans="1:10" hidden="1">
      <c r="A597" s="145"/>
      <c r="G597" s="160"/>
      <c r="H597" s="160"/>
      <c r="I597" s="160"/>
      <c r="J597" s="160"/>
    </row>
    <row r="598" spans="1:10" hidden="1">
      <c r="A598" s="145"/>
      <c r="G598" s="160"/>
      <c r="H598" s="160"/>
      <c r="I598" s="160"/>
      <c r="J598" s="160"/>
    </row>
    <row r="599" spans="1:10" hidden="1">
      <c r="A599" s="145"/>
      <c r="G599" s="160"/>
      <c r="H599" s="160"/>
      <c r="I599" s="160"/>
      <c r="J599" s="160"/>
    </row>
    <row r="600" spans="1:10" hidden="1">
      <c r="A600" s="145"/>
      <c r="G600" s="160"/>
      <c r="H600" s="160"/>
      <c r="I600" s="160"/>
      <c r="J600" s="160"/>
    </row>
  </sheetData>
  <sheetProtection password="C1FB" sheet="1" objects="1" scenarios="1" formatCells="0" formatColumns="0" formatRows="0" selectLockedCells="1"/>
  <mergeCells count="24">
    <mergeCell ref="L32:L33"/>
    <mergeCell ref="L34:L35"/>
    <mergeCell ref="I33:I34"/>
    <mergeCell ref="C3:I3"/>
    <mergeCell ref="E5:I5"/>
    <mergeCell ref="C7:I7"/>
    <mergeCell ref="E21:G21"/>
    <mergeCell ref="E22:G22"/>
    <mergeCell ref="C19:G19"/>
    <mergeCell ref="E23:G23"/>
    <mergeCell ref="E24:G24"/>
    <mergeCell ref="E25:G25"/>
    <mergeCell ref="E26:G26"/>
    <mergeCell ref="E27:G27"/>
    <mergeCell ref="E28:G28"/>
    <mergeCell ref="E29:G29"/>
    <mergeCell ref="E30:G30"/>
    <mergeCell ref="E36:G36"/>
    <mergeCell ref="E37:G37"/>
    <mergeCell ref="E33:G33"/>
    <mergeCell ref="E31:G31"/>
    <mergeCell ref="E32:G32"/>
    <mergeCell ref="E34:G34"/>
    <mergeCell ref="E35:G35"/>
  </mergeCells>
  <conditionalFormatting sqref="I9">
    <cfRule type="expression" dxfId="35" priority="48" stopIfTrue="1">
      <formula>$E$9=""</formula>
    </cfRule>
  </conditionalFormatting>
  <conditionalFormatting sqref="L9">
    <cfRule type="expression" dxfId="34" priority="46">
      <formula>#REF!&lt;12</formula>
    </cfRule>
  </conditionalFormatting>
  <conditionalFormatting sqref="L9">
    <cfRule type="expression" dxfId="33" priority="45">
      <formula>#REF!&lt;11</formula>
    </cfRule>
  </conditionalFormatting>
  <dataValidations count="9">
    <dataValidation type="custom" allowBlank="1" showInputMessage="1" showErrorMessage="1" errorTitle="Write in Digit" error="शाला दर्पण NIC ID को अंको में सही लिखें " sqref="E11 C22:C37">
      <formula1>ISNUMBER(C11)=TRUE</formula1>
    </dataValidation>
    <dataValidation type="textLength" operator="equal" allowBlank="1" showInputMessage="1" showErrorMessage="1" sqref="J13 J15">
      <formula1>10</formula1>
    </dataValidation>
    <dataValidation type="custom" allowBlank="1" showInputMessage="1" showErrorMessage="1" errorTitle="Write Here Class Teacher Name" error="यहाँ पर क्लास टीचर का नाम शब्दों में लिखें " sqref="L9">
      <formula1>ISTEXT(L9)=TRUE</formula1>
    </dataValidation>
    <dataValidation type="custom" allowBlank="1" showInputMessage="1" showErrorMessage="1" errorTitle="Write Principal Name" error="यहाँ पर प्रिसिपल का नाम शब्दों सही सही लिखें I" sqref="E13">
      <formula1>ISTEXT(E13)=TRUE</formula1>
    </dataValidation>
    <dataValidation type="custom" allowBlank="1" showInputMessage="1" showErrorMessage="1" errorTitle="Write here Incharge  NAME" error="यहाँ पर इंचार्ज का नाम लिखें I" sqref="E15">
      <formula1>ISTEXT(E15)=TRUE</formula1>
    </dataValidation>
    <dataValidation type="custom" allowBlank="1" showInputMessage="1" showErrorMessage="1" errorTitle="Class Teacher Name" error="यहाँ पर क्लास टीचर का नाम शब्दों में लिखें " sqref="E17">
      <formula1>ISTEXT(E17)=TRUE</formula1>
    </dataValidation>
    <dataValidation type="custom" allowBlank="1" showInputMessage="1" showErrorMessage="1" errorTitle="write here class Teacher Name" error="यहाँ पर क्लास टीचर का नाम शब्दों में लिखें " sqref="I17:J17">
      <formula1>ISTEXT(I17)=TRUE</formula1>
    </dataValidation>
    <dataValidation type="custom" allowBlank="1" showInputMessage="1" showErrorMessage="1" errorTitle="Write here U-DISE CODE" error="यहाँ पर 11 अंकों में U-DISE CODE नंबर लिखें I" sqref="I11:J11">
      <formula1>ISNUMBER(I11)=TRUE</formula1>
    </dataValidation>
    <dataValidation type="textLength" operator="equal" allowBlank="1" showInputMessage="1" showErrorMessage="1" errorTitle="write Mobile No." error="मोबाइल नंबर 10 अंको में लिखे सर जी " sqref="I13 I15">
      <formula1>10</formula1>
    </dataValidation>
  </dataValidations>
  <hyperlinks>
    <hyperlink ref="L34" r:id="rId1"/>
    <hyperlink ref="I33" r:id="rId2"/>
  </hyperlinks>
  <pageMargins left="0.7" right="0.45" top="0.25" bottom="0.25" header="0.3" footer="0.3"/>
  <pageSetup paperSize="9" orientation="portrait" r:id="rId3"/>
  <drawing r:id="rId4"/>
  <legacyDrawing r:id="rId5"/>
  <tableParts count="1">
    <tablePart r:id="rId6"/>
  </tableParts>
</worksheet>
</file>

<file path=xl/worksheets/sheet10.xml><?xml version="1.0" encoding="utf-8"?>
<worksheet xmlns="http://schemas.openxmlformats.org/spreadsheetml/2006/main" xmlns:r="http://schemas.openxmlformats.org/officeDocument/2006/relationships">
  <sheetPr codeName="Sheet141">
    <tabColor theme="6" tint="-0.499984740745262"/>
    <pageSetUpPr fitToPage="1"/>
  </sheetPr>
  <dimension ref="A1:U1071"/>
  <sheetViews>
    <sheetView showGridLines="0" workbookViewId="0">
      <selection activeCell="V6" sqref="V6"/>
    </sheetView>
  </sheetViews>
  <sheetFormatPr defaultRowHeight="15"/>
  <cols>
    <col min="1" max="1" width="6.75" customWidth="1"/>
    <col min="2" max="2" width="17.875" customWidth="1"/>
    <col min="3" max="3" width="15.875" customWidth="1"/>
    <col min="4" max="4" width="14.375" style="1" customWidth="1"/>
    <col min="5" max="5" width="13.625" style="1" customWidth="1"/>
    <col min="6" max="6" width="12.25" style="1" customWidth="1"/>
    <col min="7" max="7" width="13.75" customWidth="1"/>
    <col min="8" max="8" width="11.375" style="1" customWidth="1"/>
    <col min="9" max="9" width="16.875" customWidth="1"/>
    <col min="10" max="10" width="9.875" style="1" customWidth="1"/>
    <col min="11" max="11" width="12.625" style="1" customWidth="1"/>
    <col min="12" max="12" width="9.875" style="1" customWidth="1"/>
    <col min="13" max="13" width="12.25" style="1" customWidth="1"/>
    <col min="14" max="14" width="13.125" style="1" customWidth="1"/>
    <col min="15" max="20" width="13.125" customWidth="1"/>
    <col min="21" max="21" width="11.125" customWidth="1"/>
  </cols>
  <sheetData>
    <row r="1" spans="1:21" s="16" customFormat="1" ht="26.25" customHeight="1">
      <c r="A1" s="306" t="str">
        <f>IF('School Profile'!E5="","",'School Profile'!E5)</f>
        <v xml:space="preserve">महात्मा गाँधी राजकीय विद्यालय (अंग्रेजी माध्यम ) बर , पाली </v>
      </c>
      <c r="B1" s="306"/>
      <c r="C1" s="306"/>
      <c r="D1" s="306"/>
      <c r="E1" s="306"/>
      <c r="F1" s="306"/>
      <c r="G1" s="306"/>
      <c r="H1" s="306"/>
      <c r="I1" s="306"/>
      <c r="J1" s="306"/>
      <c r="K1" s="306"/>
      <c r="L1" s="306"/>
      <c r="M1" s="306"/>
      <c r="N1" s="306"/>
      <c r="O1" s="306"/>
      <c r="P1" s="306"/>
      <c r="Q1" s="306"/>
      <c r="R1" s="306"/>
      <c r="S1" s="306"/>
      <c r="T1" s="306"/>
      <c r="U1" s="67"/>
    </row>
    <row r="2" spans="1:21" s="16" customFormat="1" ht="20.25" customHeight="1">
      <c r="A2" s="17"/>
      <c r="B2" s="307" t="s">
        <v>10</v>
      </c>
      <c r="C2" s="307"/>
      <c r="D2" s="307"/>
      <c r="E2" s="307"/>
      <c r="F2" s="307"/>
      <c r="G2" s="307"/>
      <c r="H2" s="307"/>
      <c r="I2" s="307"/>
      <c r="J2" s="307"/>
      <c r="K2" s="307"/>
      <c r="L2" s="307"/>
      <c r="M2" s="307"/>
      <c r="N2" s="307"/>
      <c r="O2" s="307"/>
      <c r="P2" s="307"/>
      <c r="Q2" s="307"/>
      <c r="R2" s="307"/>
      <c r="S2" s="307"/>
      <c r="T2" s="307"/>
    </row>
    <row r="3" spans="1:21" ht="9" customHeight="1">
      <c r="A3" s="15"/>
      <c r="B3" s="15"/>
      <c r="C3" s="15"/>
      <c r="D3" s="15"/>
      <c r="E3" s="15"/>
      <c r="F3" s="15"/>
      <c r="G3" s="15"/>
      <c r="H3" s="15"/>
    </row>
    <row r="4" spans="1:21" s="2" customFormat="1" ht="63.75" customHeight="1">
      <c r="A4" s="64" t="str">
        <f>IF('DATA ENTRY'!A4="","",'DATA ENTRY'!A4)</f>
        <v>S.No.</v>
      </c>
      <c r="B4" s="64" t="str">
        <f>IF('DATA ENTRY'!B4="","",'DATA ENTRY'!B4)</f>
        <v>NAME OF CANDIDATE</v>
      </c>
      <c r="C4" s="64" t="str">
        <f>IF('DATA ENTRY'!C4="","",'DATA ENTRY'!C4)</f>
        <v>FATHER’S NAME</v>
      </c>
      <c r="D4" s="64" t="str">
        <f>IF('DATA ENTRY'!E4="","",'DATA ENTRY'!E4)</f>
        <v xml:space="preserve">आवेदित विद्यालय का नाम </v>
      </c>
      <c r="E4" s="64" t="str">
        <f>IF('DATA ENTRY'!G4="","",'DATA ENTRY'!G4)</f>
        <v xml:space="preserve">आवेदित पद का विषय </v>
      </c>
      <c r="F4" s="64" t="str">
        <f>IF('DATA ENTRY'!F4="","",'DATA ENTRY'!F4)</f>
        <v xml:space="preserve">आवेदित पद का नाम </v>
      </c>
      <c r="G4" s="64" t="str">
        <f>IF('DATA ENTRY'!H4="","",'DATA ENTRY'!H4)</f>
        <v xml:space="preserve">आवेदन प्रस्तुत करने की दिनांक </v>
      </c>
      <c r="H4" s="64" t="str">
        <f>IF('DATA ENTRY'!I4="","",'DATA ENTRY'!I4)</f>
        <v>DATE OF BIRTH DD/MM/YYYY</v>
      </c>
      <c r="I4" s="64" t="str">
        <f>IF('DATA ENTRY'!N5="","",'DATA ENTRY'!N5)</f>
        <v xml:space="preserve">जिस पद के लिए आवेदन किया उस पद हेतु वांछित शैक्षणिक योग्यता </v>
      </c>
      <c r="J4" s="64" t="str">
        <f>IF('DATA ENTRY'!O5="","",'DATA ENTRY'!O5)</f>
        <v>Percentage</v>
      </c>
      <c r="K4" s="64" t="str">
        <f>IF('DATA ENTRY'!P5="","",'DATA ENTRY'!P5)</f>
        <v>प्रशैक्षणिक योग्यता</v>
      </c>
      <c r="L4" s="64" t="str">
        <f>IF('DATA ENTRY'!Q5="","",'DATA ENTRY'!Q5)</f>
        <v>Percentage</v>
      </c>
      <c r="M4" s="64" t="str">
        <f>IF('DATA ENTRY'!R5="","",'DATA ENTRY'!R5)</f>
        <v xml:space="preserve">REET उत्तीर्णता वर्ष 
(आवश्यक होने पर लिखे) </v>
      </c>
      <c r="N4" s="64" t="str">
        <f>IF('DATA ENTRY'!S5="","",'DATA ENTRY'!S5)</f>
        <v xml:space="preserve">REET परीक्षा के प्रतिशत </v>
      </c>
      <c r="O4" s="64" t="s">
        <v>491</v>
      </c>
      <c r="P4" s="64" t="str">
        <f>IF('DATA ENTRY'!U5="","",'DATA ENTRY'!U5)</f>
        <v xml:space="preserve">जिस जिले के लिए आवेदन किया जा रहा है, वो जिला सलेक्ट करे </v>
      </c>
      <c r="Q4" s="64" t="str">
        <f>IF('DATA ENTRY'!V5="","",'DATA ENTRY'!V5)</f>
        <v xml:space="preserve">जिस तहसील के लिए आवेदन किया जा रहा है, वो तहसील सलेक्ट करे  </v>
      </c>
      <c r="R4" s="64" t="str">
        <f>IF('DATA ENTRY'!X4="","",'DATA ENTRY'!X4)</f>
        <v>CATEGORY</v>
      </c>
      <c r="S4" s="64" t="str">
        <f>IF('DATA ENTRY'!Y4="","",'DATA ENTRY'!Y4)</f>
        <v>GENDER (Male/Female)</v>
      </c>
      <c r="T4" s="64" t="str">
        <f>IF('DATA ENTRY'!AB4="","",'DATA ENTRY'!AB4)</f>
        <v xml:space="preserve">CONTACT Mob. NO. </v>
      </c>
      <c r="U4" s="64" t="s">
        <v>567</v>
      </c>
    </row>
    <row r="5" spans="1:21" ht="30" customHeight="1">
      <c r="A5" s="14">
        <f>IF(AND(H5="",D5="",F5="",G5="",I5="",J5=""),"",SUBTOTAL(3,$B$5:B5))</f>
        <v>1</v>
      </c>
      <c r="B5" s="63" t="str">
        <f>IF('DATA ENTRY'!B6="","",'DATA ENTRY'!B6)</f>
        <v>JHHG</v>
      </c>
      <c r="C5" s="63" t="str">
        <f>IF('DATA ENTRY'!C6="","",'DATA ENTRY'!C6)</f>
        <v>KJJKJ</v>
      </c>
      <c r="D5" s="63" t="str">
        <f>IF('DATA ENTRY'!E6="","",'DATA ENTRY'!E6)</f>
        <v>PM SHREE GSSS BAR</v>
      </c>
      <c r="E5" s="14" t="str">
        <f>IF('DATA ENTRY'!G6="","",'DATA ENTRY'!G6)</f>
        <v>HISTORY</v>
      </c>
      <c r="F5" s="14" t="str">
        <f>IF('DATA ENTRY'!F6="","",'DATA ENTRY'!F6)</f>
        <v>First_Grade_School_Lecturer</v>
      </c>
      <c r="G5" s="126">
        <f>IF('DATA ENTRY'!H6="","",'DATA ENTRY'!H6)</f>
        <v>46266</v>
      </c>
      <c r="H5" s="126">
        <f>IF('DATA ENTRY'!I6="","",'DATA ENTRY'!I6)</f>
        <v>31544</v>
      </c>
      <c r="I5" s="14" t="str">
        <f>IF('DATA ENTRY'!N6="","",'DATA ENTRY'!N6)</f>
        <v xml:space="preserve">PG </v>
      </c>
      <c r="J5" s="125">
        <f>IF('DATA ENTRY'!O6="","",'DATA ENTRY'!O6)</f>
        <v>0.74</v>
      </c>
      <c r="K5" s="14" t="str">
        <f>IF('DATA ENTRY'!P6="","",'DATA ENTRY'!P6)</f>
        <v xml:space="preserve">B.ed </v>
      </c>
      <c r="L5" s="125">
        <f>IF('DATA ENTRY'!Q6="","",'DATA ENTRY'!Q6)</f>
        <v>0.81</v>
      </c>
      <c r="M5" s="14" t="str">
        <f>IF('DATA ENTRY'!R6="","",'DATA ENTRY'!R6)</f>
        <v/>
      </c>
      <c r="N5" s="125" t="str">
        <f>IF('DATA ENTRY'!S6="","",'DATA ENTRY'!S6)</f>
        <v/>
      </c>
      <c r="O5" s="125">
        <f>IFERROR(IF(J5="","",SUM(J5*75%+L5*25%)),"")</f>
        <v>0.75749999999999995</v>
      </c>
      <c r="P5" s="63" t="str">
        <f>IF('DATA ENTRY'!U6="","",'DATA ENTRY'!U6)</f>
        <v>BEAWAR</v>
      </c>
      <c r="Q5" s="63" t="str">
        <f>IF('DATA ENTRY'!V6="","",'DATA ENTRY'!V6)</f>
        <v>RAIPUR</v>
      </c>
      <c r="R5" s="14" t="str">
        <f>IF('DATA ENTRY'!X6="","",'DATA ENTRY'!X6)</f>
        <v>GEN</v>
      </c>
      <c r="S5" s="14" t="str">
        <f>IF('DATA ENTRY'!Y6="","",'DATA ENTRY'!Y6)</f>
        <v>MALE</v>
      </c>
      <c r="T5" s="14">
        <f>IF('DATA ENTRY'!AB6="","",'DATA ENTRY'!AB6)</f>
        <v>1313131313</v>
      </c>
      <c r="U5" s="14" t="e">
        <f>IF(O5="","",SUMPRODUCT(--(D5=$D$5:$D$1071),--(F5=$F$5:$F$1071),--(E5=$E$5:$E$1071),--(O5&lt;$O$5:$O$1071))+COUNTIF($O$5:O5,O5))</f>
        <v>#REF!</v>
      </c>
    </row>
    <row r="6" spans="1:21" ht="30" customHeight="1">
      <c r="A6" s="14">
        <f>IF(AND(H6="",D6="",F6="",G6="",I6="",J6=""),"",SUBTOTAL(3,$B$5:B6))</f>
        <v>2</v>
      </c>
      <c r="B6" s="63" t="str">
        <f>IF('DATA ENTRY'!B7="","",'DATA ENTRY'!B7)</f>
        <v>HHJHJH</v>
      </c>
      <c r="C6" s="63" t="str">
        <f>IF('DATA ENTRY'!C7="","",'DATA ENTRY'!C7)</f>
        <v>KJKJJJ</v>
      </c>
      <c r="D6" s="63" t="str">
        <f>IF('DATA ENTRY'!E7="","",'DATA ENTRY'!E7)</f>
        <v>PM SHREE GSSS BAR</v>
      </c>
      <c r="E6" s="14" t="str">
        <f>IF('DATA ENTRY'!G7="","",'DATA ENTRY'!G7)</f>
        <v>HISTORY</v>
      </c>
      <c r="F6" s="14" t="str">
        <f>IF('DATA ENTRY'!F7="","",'DATA ENTRY'!F7)</f>
        <v>First_Grade_School_Lecturer</v>
      </c>
      <c r="G6" s="126" t="str">
        <f>IF('DATA ENTRY'!H7="","",'DATA ENTRY'!H7)</f>
        <v/>
      </c>
      <c r="H6" s="126">
        <f>IF('DATA ENTRY'!I7="","",'DATA ENTRY'!I7)</f>
        <v>31331</v>
      </c>
      <c r="I6" s="14" t="str">
        <f>IF('DATA ENTRY'!N7="","",'DATA ENTRY'!N7)</f>
        <v xml:space="preserve">PG </v>
      </c>
      <c r="J6" s="125">
        <f>IF('DATA ENTRY'!O7="","",'DATA ENTRY'!O7)</f>
        <v>0.73</v>
      </c>
      <c r="K6" s="14" t="str">
        <f>IF('DATA ENTRY'!P7="","",'DATA ENTRY'!P7)</f>
        <v xml:space="preserve">B.ed </v>
      </c>
      <c r="L6" s="125">
        <f>IF('DATA ENTRY'!Q7="","",'DATA ENTRY'!Q7)</f>
        <v>0.81</v>
      </c>
      <c r="M6" s="14" t="str">
        <f>IF('DATA ENTRY'!R7="","",'DATA ENTRY'!R7)</f>
        <v/>
      </c>
      <c r="N6" s="125" t="str">
        <f>IF('DATA ENTRY'!S7="","",'DATA ENTRY'!S7)</f>
        <v/>
      </c>
      <c r="O6" s="125">
        <f t="shared" ref="O6:O69" si="0">IFERROR(IF(J6="","",SUM(J6*75%+L6*25%)),"")</f>
        <v>0.75</v>
      </c>
      <c r="P6" s="63" t="str">
        <f>IF('DATA ENTRY'!U7="","",'DATA ENTRY'!U7)</f>
        <v>JODHPUR</v>
      </c>
      <c r="Q6" s="63" t="str">
        <f>IF('DATA ENTRY'!V7="","",'DATA ENTRY'!V7)</f>
        <v>BILARA</v>
      </c>
      <c r="R6" s="14" t="str">
        <f>IF('DATA ENTRY'!X7="","",'DATA ENTRY'!X7)</f>
        <v>ST</v>
      </c>
      <c r="S6" s="14" t="str">
        <f>IF('DATA ENTRY'!Y7="","",'DATA ENTRY'!Y7)</f>
        <v>MALE</v>
      </c>
      <c r="T6" s="14" t="str">
        <f>IF('DATA ENTRY'!AB7="","",'DATA ENTRY'!AB7)</f>
        <v/>
      </c>
      <c r="U6" s="14" t="e">
        <f>IF(O6="","",SUMPRODUCT(--(D6=$D$5:$D$1071),--(F6=$F$5:$F$1071),--(E6=$E$5:$E$1071),--(O6&lt;$O$5:$O$1071))+COUNTIF($O$5:O6,O6))</f>
        <v>#REF!</v>
      </c>
    </row>
    <row r="7" spans="1:21" ht="30" customHeight="1">
      <c r="A7" s="14">
        <f>IF(AND(H7="",D7="",F7="",G7="",I7="",J7=""),"",SUBTOTAL(3,$B$5:B7))</f>
        <v>3</v>
      </c>
      <c r="B7" s="63" t="str">
        <f>IF('DATA ENTRY'!B8="","",'DATA ENTRY'!B8)</f>
        <v>GGHG</v>
      </c>
      <c r="C7" s="63" t="str">
        <f>IF('DATA ENTRY'!C8="","",'DATA ENTRY'!C8)</f>
        <v>DSGF</v>
      </c>
      <c r="D7" s="63" t="str">
        <f>IF('DATA ENTRY'!E8="","",'DATA ENTRY'!E8)</f>
        <v>PM SHREE GSSS BAR</v>
      </c>
      <c r="E7" s="14" t="str">
        <f>IF('DATA ENTRY'!G8="","",'DATA ENTRY'!G8)</f>
        <v>HISTORY</v>
      </c>
      <c r="F7" s="14" t="str">
        <f>IF('DATA ENTRY'!F8="","",'DATA ENTRY'!F8)</f>
        <v>First_Grade_School_Lecturer</v>
      </c>
      <c r="G7" s="126" t="str">
        <f>IF('DATA ENTRY'!H8="","",'DATA ENTRY'!H8)</f>
        <v/>
      </c>
      <c r="H7" s="126">
        <f>IF('DATA ENTRY'!I8="","",'DATA ENTRY'!I8)</f>
        <v>29587</v>
      </c>
      <c r="I7" s="14" t="str">
        <f>IF('DATA ENTRY'!N8="","",'DATA ENTRY'!N8)</f>
        <v xml:space="preserve">PG </v>
      </c>
      <c r="J7" s="125">
        <f>IF('DATA ENTRY'!O8="","",'DATA ENTRY'!O8)</f>
        <v>0.74</v>
      </c>
      <c r="K7" s="14" t="str">
        <f>IF('DATA ENTRY'!P8="","",'DATA ENTRY'!P8)</f>
        <v xml:space="preserve">B.ed </v>
      </c>
      <c r="L7" s="125">
        <f>IF('DATA ENTRY'!Q8="","",'DATA ENTRY'!Q8)</f>
        <v>0.81</v>
      </c>
      <c r="M7" s="14" t="str">
        <f>IF('DATA ENTRY'!R8="","",'DATA ENTRY'!R8)</f>
        <v/>
      </c>
      <c r="N7" s="125" t="str">
        <f>IF('DATA ENTRY'!S8="","",'DATA ENTRY'!S8)</f>
        <v/>
      </c>
      <c r="O7" s="125">
        <f t="shared" si="0"/>
        <v>0.75749999999999995</v>
      </c>
      <c r="P7" s="63" t="str">
        <f>IF('DATA ENTRY'!U8="","",'DATA ENTRY'!U8)</f>
        <v/>
      </c>
      <c r="Q7" s="63" t="str">
        <f>IF('DATA ENTRY'!V8="","",'DATA ENTRY'!V8)</f>
        <v/>
      </c>
      <c r="R7" s="14" t="str">
        <f>IF('DATA ENTRY'!X8="","",'DATA ENTRY'!X8)</f>
        <v>SC</v>
      </c>
      <c r="S7" s="14" t="str">
        <f>IF('DATA ENTRY'!Y8="","",'DATA ENTRY'!Y8)</f>
        <v>FEMALE</v>
      </c>
      <c r="T7" s="14" t="str">
        <f>IF('DATA ENTRY'!AB8="","",'DATA ENTRY'!AB8)</f>
        <v/>
      </c>
      <c r="U7" s="14" t="e">
        <f>IF(O7="","",SUMPRODUCT(--(D7=$D$5:$D$1071),--(F7=$F$5:$F$1071),--(E7=$E$5:$E$1071),--(O7&lt;$O$5:$O$1071))+COUNTIF($O$5:O7,O7))</f>
        <v>#REF!</v>
      </c>
    </row>
    <row r="8" spans="1:21" ht="30" customHeight="1">
      <c r="A8" s="14">
        <f>IF(AND(H8="",D8="",F8="",G8="",I8="",J8=""),"",SUBTOTAL(3,$B$5:B8))</f>
        <v>4</v>
      </c>
      <c r="B8" s="63" t="str">
        <f>IF('DATA ENTRY'!B9="","",'DATA ENTRY'!B9)</f>
        <v>BNBNB</v>
      </c>
      <c r="C8" s="63" t="str">
        <f>IF('DATA ENTRY'!C9="","",'DATA ENTRY'!C9)</f>
        <v>CVXC</v>
      </c>
      <c r="D8" s="63" t="str">
        <f>IF('DATA ENTRY'!E9="","",'DATA ENTRY'!E9)</f>
        <v>PM SHREE GSSS BAR</v>
      </c>
      <c r="E8" s="14" t="str">
        <f>IF('DATA ENTRY'!G9="","",'DATA ENTRY'!G9)</f>
        <v>HISTORY</v>
      </c>
      <c r="F8" s="14" t="str">
        <f>IF('DATA ENTRY'!F9="","",'DATA ENTRY'!F9)</f>
        <v>First_Grade_School_Lecturer</v>
      </c>
      <c r="G8" s="126" t="str">
        <f>IF('DATA ENTRY'!H9="","",'DATA ENTRY'!H9)</f>
        <v/>
      </c>
      <c r="H8" s="126">
        <f>IF('DATA ENTRY'!I9="","",'DATA ENTRY'!I9)</f>
        <v>28676</v>
      </c>
      <c r="I8" s="14" t="str">
        <f>IF('DATA ENTRY'!N9="","",'DATA ENTRY'!N9)</f>
        <v xml:space="preserve">PG </v>
      </c>
      <c r="J8" s="125">
        <f>IF('DATA ENTRY'!O9="","",'DATA ENTRY'!O9)</f>
        <v>0.69</v>
      </c>
      <c r="K8" s="14" t="str">
        <f>IF('DATA ENTRY'!P9="","",'DATA ENTRY'!P9)</f>
        <v xml:space="preserve">B.ed </v>
      </c>
      <c r="L8" s="125">
        <f>IF('DATA ENTRY'!Q9="","",'DATA ENTRY'!Q9)</f>
        <v>0.81</v>
      </c>
      <c r="M8" s="14" t="str">
        <f>IF('DATA ENTRY'!R9="","",'DATA ENTRY'!R9)</f>
        <v/>
      </c>
      <c r="N8" s="125" t="str">
        <f>IF('DATA ENTRY'!S9="","",'DATA ENTRY'!S9)</f>
        <v/>
      </c>
      <c r="O8" s="125">
        <f t="shared" si="0"/>
        <v>0.72</v>
      </c>
      <c r="P8" s="63" t="str">
        <f>IF('DATA ENTRY'!U9="","",'DATA ENTRY'!U9)</f>
        <v/>
      </c>
      <c r="Q8" s="63" t="str">
        <f>IF('DATA ENTRY'!V9="","",'DATA ENTRY'!V9)</f>
        <v/>
      </c>
      <c r="R8" s="14" t="str">
        <f>IF('DATA ENTRY'!X9="","",'DATA ENTRY'!X9)</f>
        <v>OBC</v>
      </c>
      <c r="S8" s="14" t="str">
        <f>IF('DATA ENTRY'!Y9="","",'DATA ENTRY'!Y9)</f>
        <v>FEMALE</v>
      </c>
      <c r="T8" s="14" t="str">
        <f>IF('DATA ENTRY'!AB9="","",'DATA ENTRY'!AB9)</f>
        <v/>
      </c>
      <c r="U8" s="14" t="e">
        <f>IF(O8="","",SUMPRODUCT(--(D8=$D$5:$D$1071),--(F8=$F$5:$F$1071),--(E8=$E$5:$E$1071),--(O8&lt;$O$5:$O$1071))+COUNTIF($O$5:O8,O8))</f>
        <v>#REF!</v>
      </c>
    </row>
    <row r="9" spans="1:21" ht="30" customHeight="1">
      <c r="A9" s="14">
        <f>IF(AND(H9="",D9="",F9="",G9="",I9="",J9=""),"",SUBTOTAL(3,$B$5:B9))</f>
        <v>5</v>
      </c>
      <c r="B9" s="63" t="str">
        <f>IF('DATA ENTRY'!B10="","",'DATA ENTRY'!B10)</f>
        <v>hll</v>
      </c>
      <c r="C9" s="63" t="str">
        <f>IF('DATA ENTRY'!C10="","",'DATA ENTRY'!C10)</f>
        <v>kkk</v>
      </c>
      <c r="D9" s="63" t="str">
        <f>IF('DATA ENTRY'!E10="","",'DATA ENTRY'!E10)</f>
        <v>PM SHREE GSSS BAR</v>
      </c>
      <c r="E9" s="14" t="str">
        <f>IF('DATA ENTRY'!G10="","",'DATA ENTRY'!G10)</f>
        <v>HISTORY</v>
      </c>
      <c r="F9" s="14" t="str">
        <f>IF('DATA ENTRY'!F10="","",'DATA ENTRY'!F10)</f>
        <v>First_Grade_School_Lecturer</v>
      </c>
      <c r="G9" s="126" t="str">
        <f>IF('DATA ENTRY'!H10="","",'DATA ENTRY'!H10)</f>
        <v/>
      </c>
      <c r="H9" s="126">
        <f>IF('DATA ENTRY'!I10="","",'DATA ENTRY'!I10)</f>
        <v>28675</v>
      </c>
      <c r="I9" s="14" t="str">
        <f>IF('DATA ENTRY'!N10="","",'DATA ENTRY'!N10)</f>
        <v xml:space="preserve">PG </v>
      </c>
      <c r="J9" s="125">
        <f>IF('DATA ENTRY'!O10="","",'DATA ENTRY'!O10)</f>
        <v>0.65</v>
      </c>
      <c r="K9" s="14" t="str">
        <f>IF('DATA ENTRY'!P10="","",'DATA ENTRY'!P10)</f>
        <v xml:space="preserve">B.ed </v>
      </c>
      <c r="L9" s="125">
        <f>IF('DATA ENTRY'!Q10="","",'DATA ENTRY'!Q10)</f>
        <v>0.79</v>
      </c>
      <c r="M9" s="14" t="str">
        <f>IF('DATA ENTRY'!R10="","",'DATA ENTRY'!R10)</f>
        <v/>
      </c>
      <c r="N9" s="125" t="str">
        <f>IF('DATA ENTRY'!S10="","",'DATA ENTRY'!S10)</f>
        <v/>
      </c>
      <c r="O9" s="125">
        <f t="shared" si="0"/>
        <v>0.68500000000000005</v>
      </c>
      <c r="P9" s="63" t="str">
        <f>IF('DATA ENTRY'!U10="","",'DATA ENTRY'!U10)</f>
        <v/>
      </c>
      <c r="Q9" s="63" t="str">
        <f>IF('DATA ENTRY'!V10="","",'DATA ENTRY'!V10)</f>
        <v/>
      </c>
      <c r="R9" s="14" t="str">
        <f>IF('DATA ENTRY'!X10="","",'DATA ENTRY'!X10)</f>
        <v>SBC</v>
      </c>
      <c r="S9" s="14" t="str">
        <f>IF('DATA ENTRY'!Y10="","",'DATA ENTRY'!Y10)</f>
        <v>FEMALE</v>
      </c>
      <c r="T9" s="14" t="str">
        <f>IF('DATA ENTRY'!AB10="","",'DATA ENTRY'!AB10)</f>
        <v/>
      </c>
      <c r="U9" s="14" t="e">
        <f>IF(O9="","",SUMPRODUCT(--(D9=$D$5:$D$1071),--(F9=$F$5:$F$1071),--(E9=$E$5:$E$1071),--(O9&lt;$O$5:$O$1071))+COUNTIF($O$5:O9,O9))</f>
        <v>#REF!</v>
      </c>
    </row>
    <row r="10" spans="1:21" ht="30" customHeight="1">
      <c r="A10" s="14">
        <f>IF(AND(H10="",D10="",F10="",G10="",I10="",J10=""),"",SUBTOTAL(3,$B$5:B10))</f>
        <v>6</v>
      </c>
      <c r="B10" s="63" t="str">
        <f>IF('DATA ENTRY'!B11="","",'DATA ENTRY'!B11)</f>
        <v>op</v>
      </c>
      <c r="C10" s="63" t="str">
        <f>IF('DATA ENTRY'!C11="","",'DATA ENTRY'!C11)</f>
        <v>l;l;</v>
      </c>
      <c r="D10" s="63" t="str">
        <f>IF('DATA ENTRY'!E11="","",'DATA ENTRY'!E11)</f>
        <v>PM SHREE GSSS BAR</v>
      </c>
      <c r="E10" s="14" t="str">
        <f>IF('DATA ENTRY'!G11="","",'DATA ENTRY'!G11)</f>
        <v>Compulsory Hindi</v>
      </c>
      <c r="F10" s="14" t="str">
        <f>IF('DATA ENTRY'!F11="","",'DATA ENTRY'!F11)</f>
        <v>First_Grade_School_Lecturer</v>
      </c>
      <c r="G10" s="126" t="str">
        <f>IF('DATA ENTRY'!H11="","",'DATA ENTRY'!H11)</f>
        <v/>
      </c>
      <c r="H10" s="126">
        <f>IF('DATA ENTRY'!I11="","",'DATA ENTRY'!I11)</f>
        <v>32570</v>
      </c>
      <c r="I10" s="14" t="str">
        <f>IF('DATA ENTRY'!N11="","",'DATA ENTRY'!N11)</f>
        <v xml:space="preserve">PG </v>
      </c>
      <c r="J10" s="125">
        <f>IF('DATA ENTRY'!O11="","",'DATA ENTRY'!O11)</f>
        <v>0.6</v>
      </c>
      <c r="K10" s="14" t="str">
        <f>IF('DATA ENTRY'!P11="","",'DATA ENTRY'!P11)</f>
        <v xml:space="preserve">B.ed </v>
      </c>
      <c r="L10" s="125">
        <f>IF('DATA ENTRY'!Q11="","",'DATA ENTRY'!Q11)</f>
        <v>0.75</v>
      </c>
      <c r="M10" s="14" t="str">
        <f>IF('DATA ENTRY'!R11="","",'DATA ENTRY'!R11)</f>
        <v/>
      </c>
      <c r="N10" s="125" t="str">
        <f>IF('DATA ENTRY'!S11="","",'DATA ENTRY'!S11)</f>
        <v/>
      </c>
      <c r="O10" s="125">
        <f t="shared" si="0"/>
        <v>0.63749999999999996</v>
      </c>
      <c r="P10" s="63" t="str">
        <f>IF('DATA ENTRY'!U11="","",'DATA ENTRY'!U11)</f>
        <v/>
      </c>
      <c r="Q10" s="63" t="str">
        <f>IF('DATA ENTRY'!V11="","",'DATA ENTRY'!V11)</f>
        <v/>
      </c>
      <c r="R10" s="14" t="str">
        <f>IF('DATA ENTRY'!X11="","",'DATA ENTRY'!X11)</f>
        <v>SBC</v>
      </c>
      <c r="S10" s="14" t="str">
        <f>IF('DATA ENTRY'!Y11="","",'DATA ENTRY'!Y11)</f>
        <v>MALE</v>
      </c>
      <c r="T10" s="14" t="str">
        <f>IF('DATA ENTRY'!AB11="","",'DATA ENTRY'!AB11)</f>
        <v/>
      </c>
      <c r="U10" s="14" t="e">
        <f>IF(O10="","",SUMPRODUCT(--(D10=$D$5:$D$1071),--(F10=$F$5:$F$1071),--(E10=$E$5:$E$1071),--(O10&lt;$O$5:$O$1071))+COUNTIF($O$5:O10,O10))</f>
        <v>#REF!</v>
      </c>
    </row>
    <row r="11" spans="1:21" ht="30" customHeight="1">
      <c r="A11" s="14">
        <f>IF(AND(H11="",D11="",F11="",G11="",I11="",J11=""),"",SUBTOTAL(3,$B$5:B11))</f>
        <v>7</v>
      </c>
      <c r="B11" s="63" t="str">
        <f>IF('DATA ENTRY'!B12="","",'DATA ENTRY'!B12)</f>
        <v>poo-</v>
      </c>
      <c r="C11" s="63" t="str">
        <f>IF('DATA ENTRY'!C12="","",'DATA ENTRY'!C12)</f>
        <v>yyui</v>
      </c>
      <c r="D11" s="63" t="str">
        <f>IF('DATA ENTRY'!E12="","",'DATA ENTRY'!E12)</f>
        <v>GSSS MEGHARADA</v>
      </c>
      <c r="E11" s="14" t="str">
        <f>IF('DATA ENTRY'!G12="","",'DATA ENTRY'!G12)</f>
        <v>Compulsory English</v>
      </c>
      <c r="F11" s="14" t="str">
        <f>IF('DATA ENTRY'!F12="","",'DATA ENTRY'!F12)</f>
        <v>First_Grade_School_Lecturer</v>
      </c>
      <c r="G11" s="126" t="str">
        <f>IF('DATA ENTRY'!H12="","",'DATA ENTRY'!H12)</f>
        <v/>
      </c>
      <c r="H11" s="126">
        <f>IF('DATA ENTRY'!I12="","",'DATA ENTRY'!I12)</f>
        <v>33698</v>
      </c>
      <c r="I11" s="14" t="str">
        <f>IF('DATA ENTRY'!N12="","",'DATA ENTRY'!N12)</f>
        <v xml:space="preserve">PG </v>
      </c>
      <c r="J11" s="125">
        <f>IF('DATA ENTRY'!O12="","",'DATA ENTRY'!O12)</f>
        <v>0.65</v>
      </c>
      <c r="K11" s="14" t="str">
        <f>IF('DATA ENTRY'!P12="","",'DATA ENTRY'!P12)</f>
        <v xml:space="preserve">B.ed </v>
      </c>
      <c r="L11" s="125">
        <f>IF('DATA ENTRY'!Q12="","",'DATA ENTRY'!Q12)</f>
        <v>0.7</v>
      </c>
      <c r="M11" s="14" t="str">
        <f>IF('DATA ENTRY'!R12="","",'DATA ENTRY'!R12)</f>
        <v/>
      </c>
      <c r="N11" s="125" t="str">
        <f>IF('DATA ENTRY'!S12="","",'DATA ENTRY'!S12)</f>
        <v/>
      </c>
      <c r="O11" s="125">
        <f t="shared" si="0"/>
        <v>0.66250000000000009</v>
      </c>
      <c r="P11" s="63" t="str">
        <f>IF('DATA ENTRY'!U12="","",'DATA ENTRY'!U12)</f>
        <v/>
      </c>
      <c r="Q11" s="63" t="str">
        <f>IF('DATA ENTRY'!V12="","",'DATA ENTRY'!V12)</f>
        <v/>
      </c>
      <c r="R11" s="14" t="str">
        <f>IF('DATA ENTRY'!X12="","",'DATA ENTRY'!X12)</f>
        <v>GEN</v>
      </c>
      <c r="S11" s="14" t="str">
        <f>IF('DATA ENTRY'!Y12="","",'DATA ENTRY'!Y12)</f>
        <v>MALE</v>
      </c>
      <c r="T11" s="14" t="str">
        <f>IF('DATA ENTRY'!AB12="","",'DATA ENTRY'!AB12)</f>
        <v/>
      </c>
      <c r="U11" s="14" t="e">
        <f>IF(O11="","",SUMPRODUCT(--(D11=$D$5:$D$1071),--(F11=$F$5:$F$1071),--(E11=$E$5:$E$1071),--(O11&lt;$O$5:$O$1071))+COUNTIF($O$5:O11,O11))</f>
        <v>#REF!</v>
      </c>
    </row>
    <row r="12" spans="1:21" ht="30" customHeight="1">
      <c r="A12" s="14">
        <f>IF(AND(H12="",D12="",F12="",G12="",I12="",J12=""),"",SUBTOTAL(3,$B$5:B12))</f>
        <v>8</v>
      </c>
      <c r="B12" s="63" t="str">
        <f>IF('DATA ENTRY'!B13="","",'DATA ENTRY'!B13)</f>
        <v>p=</v>
      </c>
      <c r="C12" s="63" t="str">
        <f>IF('DATA ENTRY'!C13="","",'DATA ENTRY'!C13)</f>
        <v>uio</v>
      </c>
      <c r="D12" s="63" t="str">
        <f>IF('DATA ENTRY'!E13="","",'DATA ENTRY'!E13)</f>
        <v>MGGS BAR</v>
      </c>
      <c r="E12" s="14" t="str">
        <f>IF('DATA ENTRY'!G13="","",'DATA ENTRY'!G13)</f>
        <v>POLITICAL SCIENCE</v>
      </c>
      <c r="F12" s="14" t="str">
        <f>IF('DATA ENTRY'!F13="","",'DATA ENTRY'!F13)</f>
        <v>First_Grade_School_Lecturer</v>
      </c>
      <c r="G12" s="126" t="str">
        <f>IF('DATA ENTRY'!H13="","",'DATA ENTRY'!H13)</f>
        <v/>
      </c>
      <c r="H12" s="126">
        <f>IF('DATA ENTRY'!I13="","",'DATA ENTRY'!I13)</f>
        <v>35292</v>
      </c>
      <c r="I12" s="14" t="str">
        <f>IF('DATA ENTRY'!N13="","",'DATA ENTRY'!N13)</f>
        <v xml:space="preserve">PG </v>
      </c>
      <c r="J12" s="125">
        <f>IF('DATA ENTRY'!O13="","",'DATA ENTRY'!O13)</f>
        <v>0.68</v>
      </c>
      <c r="K12" s="14" t="str">
        <f>IF('DATA ENTRY'!P13="","",'DATA ENTRY'!P13)</f>
        <v xml:space="preserve">B.ed </v>
      </c>
      <c r="L12" s="125">
        <f>IF('DATA ENTRY'!Q13="","",'DATA ENTRY'!Q13)</f>
        <v>0.72</v>
      </c>
      <c r="M12" s="14" t="str">
        <f>IF('DATA ENTRY'!R13="","",'DATA ENTRY'!R13)</f>
        <v/>
      </c>
      <c r="N12" s="125" t="str">
        <f>IF('DATA ENTRY'!S13="","",'DATA ENTRY'!S13)</f>
        <v/>
      </c>
      <c r="O12" s="125">
        <f t="shared" si="0"/>
        <v>0.69</v>
      </c>
      <c r="P12" s="63" t="str">
        <f>IF('DATA ENTRY'!U13="","",'DATA ENTRY'!U13)</f>
        <v/>
      </c>
      <c r="Q12" s="63" t="str">
        <f>IF('DATA ENTRY'!V13="","",'DATA ENTRY'!V13)</f>
        <v/>
      </c>
      <c r="R12" s="14" t="str">
        <f>IF('DATA ENTRY'!X13="","",'DATA ENTRY'!X13)</f>
        <v>OBC</v>
      </c>
      <c r="S12" s="14" t="str">
        <f>IF('DATA ENTRY'!Y13="","",'DATA ENTRY'!Y13)</f>
        <v>FEMALE</v>
      </c>
      <c r="T12" s="14" t="str">
        <f>IF('DATA ENTRY'!AB13="","",'DATA ENTRY'!AB13)</f>
        <v/>
      </c>
      <c r="U12" s="14" t="e">
        <f>IF(O12="","",SUMPRODUCT(--(D12=$D$5:$D$1071),--(F12=$F$5:$F$1071),--(E12=$E$5:$E$1071),--(O12&lt;$O$5:$O$1071))+COUNTIF($O$5:O12,O12))</f>
        <v>#REF!</v>
      </c>
    </row>
    <row r="13" spans="1:21" ht="30" customHeight="1">
      <c r="A13" s="14">
        <f>IF(AND(H13="",D13="",F13="",G13="",I13="",J13=""),"",SUBTOTAL(3,$B$5:B13))</f>
        <v>9</v>
      </c>
      <c r="B13" s="63" t="str">
        <f>IF('DATA ENTRY'!B14="","",'DATA ENTRY'!B14)</f>
        <v>jggh</v>
      </c>
      <c r="C13" s="63" t="str">
        <f>IF('DATA ENTRY'!C14="","",'DATA ENTRY'!C14)</f>
        <v>dfzd</v>
      </c>
      <c r="D13" s="63" t="str">
        <f>IF('DATA ENTRY'!E14="","",'DATA ENTRY'!E14)</f>
        <v>GSSS BAR</v>
      </c>
      <c r="E13" s="14" t="str">
        <f>IF('DATA ENTRY'!G14="","",'DATA ENTRY'!G14)</f>
        <v>POLITICAL SCIENCE</v>
      </c>
      <c r="F13" s="14" t="str">
        <f>IF('DATA ENTRY'!F14="","",'DATA ENTRY'!F14)</f>
        <v>First_Grade_School_Lecturer</v>
      </c>
      <c r="G13" s="126" t="str">
        <f>IF('DATA ENTRY'!H14="","",'DATA ENTRY'!H14)</f>
        <v/>
      </c>
      <c r="H13" s="126">
        <f>IF('DATA ENTRY'!I14="","",'DATA ENTRY'!I14)</f>
        <v>36542</v>
      </c>
      <c r="I13" s="14" t="str">
        <f>IF('DATA ENTRY'!N14="","",'DATA ENTRY'!N14)</f>
        <v xml:space="preserve">PG </v>
      </c>
      <c r="J13" s="125">
        <f>IF('DATA ENTRY'!O14="","",'DATA ENTRY'!O14)</f>
        <v>0.55000000000000004</v>
      </c>
      <c r="K13" s="14" t="str">
        <f>IF('DATA ENTRY'!P14="","",'DATA ENTRY'!P14)</f>
        <v>B.P.Ed.</v>
      </c>
      <c r="L13" s="125">
        <f>IF('DATA ENTRY'!Q14="","",'DATA ENTRY'!Q14)</f>
        <v>0.75</v>
      </c>
      <c r="M13" s="14" t="str">
        <f>IF('DATA ENTRY'!R14="","",'DATA ENTRY'!R14)</f>
        <v/>
      </c>
      <c r="N13" s="125" t="str">
        <f>IF('DATA ENTRY'!S14="","",'DATA ENTRY'!S14)</f>
        <v/>
      </c>
      <c r="O13" s="125">
        <f t="shared" si="0"/>
        <v>0.60000000000000009</v>
      </c>
      <c r="P13" s="63" t="str">
        <f>IF('DATA ENTRY'!U14="","",'DATA ENTRY'!U14)</f>
        <v/>
      </c>
      <c r="Q13" s="63" t="str">
        <f>IF('DATA ENTRY'!V14="","",'DATA ENTRY'!V14)</f>
        <v/>
      </c>
      <c r="R13" s="14" t="str">
        <f>IF('DATA ENTRY'!X14="","",'DATA ENTRY'!X14)</f>
        <v>OBC</v>
      </c>
      <c r="S13" s="14" t="str">
        <f>IF('DATA ENTRY'!Y14="","",'DATA ENTRY'!Y14)</f>
        <v>MALE</v>
      </c>
      <c r="T13" s="14" t="str">
        <f>IF('DATA ENTRY'!AB14="","",'DATA ENTRY'!AB14)</f>
        <v/>
      </c>
      <c r="U13" s="14" t="e">
        <f>IF(O13="","",SUMPRODUCT(--(D13=$D$5:$D$1071),--(F13=$F$5:$F$1071),--(E13=$E$5:$E$1071),--(O13&lt;$O$5:$O$1071))+COUNTIF($O$5:O13,O13))</f>
        <v>#REF!</v>
      </c>
    </row>
    <row r="14" spans="1:21" ht="30" customHeight="1">
      <c r="A14" s="14">
        <f>IF(AND(H14="",D14="",F14="",G14="",I14="",J14=""),"",SUBTOTAL(3,$B$5:B14))</f>
        <v>10</v>
      </c>
      <c r="B14" s="63" t="str">
        <f>IF('DATA ENTRY'!B15="","",'DATA ENTRY'!B15)</f>
        <v>fgkl</v>
      </c>
      <c r="C14" s="63" t="str">
        <f>IF('DATA ENTRY'!C15="","",'DATA ENTRY'!C15)</f>
        <v>po]p\</v>
      </c>
      <c r="D14" s="63" t="str">
        <f>IF('DATA ENTRY'!E15="","",'DATA ENTRY'!E15)</f>
        <v>PM SHREE GSSS BAR</v>
      </c>
      <c r="E14" s="14" t="str">
        <f>IF('DATA ENTRY'!G15="","",'DATA ENTRY'!G15)</f>
        <v>HISTORY</v>
      </c>
      <c r="F14" s="14" t="str">
        <f>IF('DATA ENTRY'!F15="","",'DATA ENTRY'!F15)</f>
        <v>First_Grade_School_Lecturer</v>
      </c>
      <c r="G14" s="126" t="str">
        <f>IF('DATA ENTRY'!H15="","",'DATA ENTRY'!H15)</f>
        <v/>
      </c>
      <c r="H14" s="126">
        <f>IF('DATA ENTRY'!I15="","",'DATA ENTRY'!I15)</f>
        <v>31332</v>
      </c>
      <c r="I14" s="14" t="str">
        <f>IF('DATA ENTRY'!N15="","",'DATA ENTRY'!N15)</f>
        <v xml:space="preserve">PG </v>
      </c>
      <c r="J14" s="125">
        <f>IF('DATA ENTRY'!O15="","",'DATA ENTRY'!O15)</f>
        <v>0.6</v>
      </c>
      <c r="K14" s="14" t="str">
        <f>IF('DATA ENTRY'!P15="","",'DATA ENTRY'!P15)</f>
        <v xml:space="preserve">B.ed </v>
      </c>
      <c r="L14" s="125">
        <f>IF('DATA ENTRY'!Q15="","",'DATA ENTRY'!Q15)</f>
        <v>0.7</v>
      </c>
      <c r="M14" s="14" t="str">
        <f>IF('DATA ENTRY'!R15="","",'DATA ENTRY'!R15)</f>
        <v/>
      </c>
      <c r="N14" s="125" t="str">
        <f>IF('DATA ENTRY'!S15="","",'DATA ENTRY'!S15)</f>
        <v/>
      </c>
      <c r="O14" s="125">
        <f t="shared" si="0"/>
        <v>0.625</v>
      </c>
      <c r="P14" s="63" t="str">
        <f>IF('DATA ENTRY'!U15="","",'DATA ENTRY'!U15)</f>
        <v>AJMER</v>
      </c>
      <c r="Q14" s="63" t="str">
        <f>IF('DATA ENTRY'!V15="","",'DATA ENTRY'!V15)</f>
        <v>KISHANGARH</v>
      </c>
      <c r="R14" s="14" t="str">
        <f>IF('DATA ENTRY'!X15="","",'DATA ENTRY'!X15)</f>
        <v>GEN</v>
      </c>
      <c r="S14" s="14" t="str">
        <f>IF('DATA ENTRY'!Y15="","",'DATA ENTRY'!Y15)</f>
        <v>MALE</v>
      </c>
      <c r="T14" s="14" t="str">
        <f>IF('DATA ENTRY'!AB15="","",'DATA ENTRY'!AB15)</f>
        <v/>
      </c>
      <c r="U14" s="14" t="e">
        <f>IF(O14="","",SUMPRODUCT(--(D14=$D$5:$D$1071),--(F14=$F$5:$F$1071),--(E14=$E$5:$E$1071),--(O14&lt;$O$5:$O$1071))+COUNTIF($O$5:O14,O14))</f>
        <v>#REF!</v>
      </c>
    </row>
    <row r="15" spans="1:21" ht="30" customHeight="1">
      <c r="A15" s="14">
        <f>IF(AND(H15="",D15="",F15="",G15="",I15="",J15=""),"",SUBTOTAL(3,$B$5:B15))</f>
        <v>11</v>
      </c>
      <c r="B15" s="63" t="str">
        <f>IF('DATA ENTRY'!B16="","",'DATA ENTRY'!B16)</f>
        <v>ram</v>
      </c>
      <c r="C15" s="63" t="str">
        <f>IF('DATA ENTRY'!C16="","",'DATA ENTRY'!C16)</f>
        <v>shyam</v>
      </c>
      <c r="D15" s="63" t="str">
        <f>IF('DATA ENTRY'!E16="","",'DATA ENTRY'!E16)</f>
        <v>PM SHREE GSSS BAR</v>
      </c>
      <c r="E15" s="14" t="str">
        <f>IF('DATA ENTRY'!G16="","",'DATA ENTRY'!G16)</f>
        <v>Compulsory Hindi</v>
      </c>
      <c r="F15" s="14" t="str">
        <f>IF('DATA ENTRY'!F16="","",'DATA ENTRY'!F16)</f>
        <v>First_Grade_School_Lecturer</v>
      </c>
      <c r="G15" s="126" t="str">
        <f>IF('DATA ENTRY'!H16="","",'DATA ENTRY'!H16)</f>
        <v/>
      </c>
      <c r="H15" s="126">
        <f>IF('DATA ENTRY'!I16="","",'DATA ENTRY'!I16)</f>
        <v>29950</v>
      </c>
      <c r="I15" s="14" t="str">
        <f>IF('DATA ENTRY'!N16="","",'DATA ENTRY'!N16)</f>
        <v xml:space="preserve">PG </v>
      </c>
      <c r="J15" s="125">
        <f>IF('DATA ENTRY'!O16="","",'DATA ENTRY'!O16)</f>
        <v>0.84</v>
      </c>
      <c r="K15" s="14" t="str">
        <f>IF('DATA ENTRY'!P16="","",'DATA ENTRY'!P16)</f>
        <v xml:space="preserve">B.ed </v>
      </c>
      <c r="L15" s="125">
        <f>IF('DATA ENTRY'!Q16="","",'DATA ENTRY'!Q16)</f>
        <v>0.7</v>
      </c>
      <c r="M15" s="14" t="str">
        <f>IF('DATA ENTRY'!R16="","",'DATA ENTRY'!R16)</f>
        <v/>
      </c>
      <c r="N15" s="125" t="str">
        <f>IF('DATA ENTRY'!S16="","",'DATA ENTRY'!S16)</f>
        <v/>
      </c>
      <c r="O15" s="125">
        <f t="shared" si="0"/>
        <v>0.80499999999999994</v>
      </c>
      <c r="P15" s="63" t="str">
        <f>IF('DATA ENTRY'!U16="","",'DATA ENTRY'!U16)</f>
        <v/>
      </c>
      <c r="Q15" s="63" t="str">
        <f>IF('DATA ENTRY'!V16="","",'DATA ENTRY'!V16)</f>
        <v/>
      </c>
      <c r="R15" s="14" t="str">
        <f>IF('DATA ENTRY'!X16="","",'DATA ENTRY'!X16)</f>
        <v>ST</v>
      </c>
      <c r="S15" s="14" t="str">
        <f>IF('DATA ENTRY'!Y16="","",'DATA ENTRY'!Y16)</f>
        <v>FEMALE</v>
      </c>
      <c r="T15" s="14" t="str">
        <f>IF('DATA ENTRY'!AB16="","",'DATA ENTRY'!AB16)</f>
        <v/>
      </c>
      <c r="U15" s="14" t="e">
        <f>IF(O15="","",SUMPRODUCT(--(D15=$D$5:$D$1071),--(F15=$F$5:$F$1071),--(E15=$E$5:$E$1071),--(O15&lt;$O$5:$O$1071))+COUNTIF($O$5:O15,O15))</f>
        <v>#REF!</v>
      </c>
    </row>
    <row r="16" spans="1:21" ht="30" customHeight="1">
      <c r="A16" s="14">
        <f>IF(AND(H16="",D16="",F16="",G16="",I16="",J16=""),"",SUBTOTAL(3,$B$5:B16))</f>
        <v>12</v>
      </c>
      <c r="B16" s="63" t="str">
        <f>IF('DATA ENTRY'!B17="","",'DATA ENTRY'!B17)</f>
        <v>ert</v>
      </c>
      <c r="C16" s="63" t="str">
        <f>IF('DATA ENTRY'!C17="","",'DATA ENTRY'!C17)</f>
        <v>lh</v>
      </c>
      <c r="D16" s="63" t="str">
        <f>IF('DATA ENTRY'!E17="","",'DATA ENTRY'!E17)</f>
        <v>PM SHREE GSSS BAR</v>
      </c>
      <c r="E16" s="14" t="str">
        <f>IF('DATA ENTRY'!G17="","",'DATA ENTRY'!G17)</f>
        <v>BIOLOGY</v>
      </c>
      <c r="F16" s="14" t="str">
        <f>IF('DATA ENTRY'!F17="","",'DATA ENTRY'!F17)</f>
        <v>First_Grade_School_Lecturer</v>
      </c>
      <c r="G16" s="126" t="str">
        <f>IF('DATA ENTRY'!H17="","",'DATA ENTRY'!H17)</f>
        <v/>
      </c>
      <c r="H16" s="126">
        <f>IF('DATA ENTRY'!I17="","",'DATA ENTRY'!I17)</f>
        <v>28887</v>
      </c>
      <c r="I16" s="14" t="str">
        <f>IF('DATA ENTRY'!N17="","",'DATA ENTRY'!N17)</f>
        <v xml:space="preserve">PG </v>
      </c>
      <c r="J16" s="125">
        <f>IF('DATA ENTRY'!O17="","",'DATA ENTRY'!O17)</f>
        <v>0.71</v>
      </c>
      <c r="K16" s="14" t="str">
        <f>IF('DATA ENTRY'!P17="","",'DATA ENTRY'!P17)</f>
        <v xml:space="preserve">B.ed </v>
      </c>
      <c r="L16" s="125">
        <f>IF('DATA ENTRY'!Q17="","",'DATA ENTRY'!Q17)</f>
        <v>0.7</v>
      </c>
      <c r="M16" s="14" t="str">
        <f>IF('DATA ENTRY'!R17="","",'DATA ENTRY'!R17)</f>
        <v/>
      </c>
      <c r="N16" s="125" t="str">
        <f>IF('DATA ENTRY'!S17="","",'DATA ENTRY'!S17)</f>
        <v/>
      </c>
      <c r="O16" s="125">
        <f t="shared" si="0"/>
        <v>0.70750000000000002</v>
      </c>
      <c r="P16" s="63" t="str">
        <f>IF('DATA ENTRY'!U17="","",'DATA ENTRY'!U17)</f>
        <v/>
      </c>
      <c r="Q16" s="63" t="str">
        <f>IF('DATA ENTRY'!V17="","",'DATA ENTRY'!V17)</f>
        <v/>
      </c>
      <c r="R16" s="14" t="str">
        <f>IF('DATA ENTRY'!X17="","",'DATA ENTRY'!X17)</f>
        <v>GEN</v>
      </c>
      <c r="S16" s="14" t="str">
        <f>IF('DATA ENTRY'!Y17="","",'DATA ENTRY'!Y17)</f>
        <v>MALE</v>
      </c>
      <c r="T16" s="14" t="str">
        <f>IF('DATA ENTRY'!AB17="","",'DATA ENTRY'!AB17)</f>
        <v/>
      </c>
      <c r="U16" s="14" t="e">
        <f>IF(O16="","",SUMPRODUCT(--(D16=$D$5:$D$1071),--(F16=$F$5:$F$1071),--(E16=$E$5:$E$1071),--(O16&lt;$O$5:$O$1071))+COUNTIF($O$5:O16,O16))</f>
        <v>#REF!</v>
      </c>
    </row>
    <row r="17" spans="1:21" ht="30" customHeight="1">
      <c r="A17" s="14">
        <f>IF(AND(H17="",D17="",F17="",G17="",I17="",J17=""),"",SUBTOTAL(3,$B$5:B17))</f>
        <v>13</v>
      </c>
      <c r="B17" s="63" t="str">
        <f>IF('DATA ENTRY'!B18="","",'DATA ENTRY'!B18)</f>
        <v>ghg</v>
      </c>
      <c r="C17" s="63" t="str">
        <f>IF('DATA ENTRY'!C18="","",'DATA ENTRY'!C18)</f>
        <v>hfh</v>
      </c>
      <c r="D17" s="63" t="str">
        <f>IF('DATA ENTRY'!E18="","",'DATA ENTRY'!E18)</f>
        <v>MGGS BAR</v>
      </c>
      <c r="E17" s="14" t="str">
        <f>IF('DATA ENTRY'!G18="","",'DATA ENTRY'!G18)</f>
        <v>CHEMISTRY</v>
      </c>
      <c r="F17" s="14" t="str">
        <f>IF('DATA ENTRY'!F18="","",'DATA ENTRY'!F18)</f>
        <v>First_Grade_School_Lecturer</v>
      </c>
      <c r="G17" s="126" t="str">
        <f>IF('DATA ENTRY'!H18="","",'DATA ENTRY'!H18)</f>
        <v/>
      </c>
      <c r="H17" s="126">
        <f>IF('DATA ENTRY'!I18="","",'DATA ENTRY'!I18)</f>
        <v>31172</v>
      </c>
      <c r="I17" s="14" t="str">
        <f>IF('DATA ENTRY'!N18="","",'DATA ENTRY'!N18)</f>
        <v xml:space="preserve">PG </v>
      </c>
      <c r="J17" s="125">
        <f>IF('DATA ENTRY'!O18="","",'DATA ENTRY'!O18)</f>
        <v>0.75</v>
      </c>
      <c r="K17" s="14" t="str">
        <f>IF('DATA ENTRY'!P18="","",'DATA ENTRY'!P18)</f>
        <v xml:space="preserve">B.ed </v>
      </c>
      <c r="L17" s="125">
        <f>IF('DATA ENTRY'!Q18="","",'DATA ENTRY'!Q18)</f>
        <v>0.74</v>
      </c>
      <c r="M17" s="14" t="str">
        <f>IF('DATA ENTRY'!R18="","",'DATA ENTRY'!R18)</f>
        <v/>
      </c>
      <c r="N17" s="125" t="str">
        <f>IF('DATA ENTRY'!S18="","",'DATA ENTRY'!S18)</f>
        <v/>
      </c>
      <c r="O17" s="125">
        <f t="shared" si="0"/>
        <v>0.74750000000000005</v>
      </c>
      <c r="P17" s="63" t="str">
        <f>IF('DATA ENTRY'!U18="","",'DATA ENTRY'!U18)</f>
        <v/>
      </c>
      <c r="Q17" s="63" t="str">
        <f>IF('DATA ENTRY'!V18="","",'DATA ENTRY'!V18)</f>
        <v/>
      </c>
      <c r="R17" s="14" t="str">
        <f>IF('DATA ENTRY'!X18="","",'DATA ENTRY'!X18)</f>
        <v>OBC</v>
      </c>
      <c r="S17" s="14" t="str">
        <f>IF('DATA ENTRY'!Y18="","",'DATA ENTRY'!Y18)</f>
        <v>MALE</v>
      </c>
      <c r="T17" s="14" t="str">
        <f>IF('DATA ENTRY'!AB18="","",'DATA ENTRY'!AB18)</f>
        <v/>
      </c>
      <c r="U17" s="14" t="e">
        <f>IF(O17="","",SUMPRODUCT(--(D17=$D$5:$D$1071),--(F17=$F$5:$F$1071),--(E17=$E$5:$E$1071),--(O17&lt;$O$5:$O$1071))+COUNTIF($O$5:O17,O17))</f>
        <v>#REF!</v>
      </c>
    </row>
    <row r="18" spans="1:21" ht="30" customHeight="1">
      <c r="A18" s="14">
        <f>IF(AND(H18="",D18="",F18="",G18="",I18="",J18=""),"",SUBTOTAL(3,$B$5:B18))</f>
        <v>14</v>
      </c>
      <c r="B18" s="63" t="str">
        <f>IF('DATA ENTRY'!B19="","",'DATA ENTRY'!B19)</f>
        <v>ghfghf</v>
      </c>
      <c r="C18" s="63" t="str">
        <f>IF('DATA ENTRY'!C19="","",'DATA ENTRY'!C19)</f>
        <v>urfu</v>
      </c>
      <c r="D18" s="63" t="str">
        <f>IF('DATA ENTRY'!E19="","",'DATA ENTRY'!E19)</f>
        <v>MGGS BAR</v>
      </c>
      <c r="E18" s="14" t="str">
        <f>IF('DATA ENTRY'!G19="","",'DATA ENTRY'!G19)</f>
        <v>PHYSICS</v>
      </c>
      <c r="F18" s="14" t="str">
        <f>IF('DATA ENTRY'!F19="","",'DATA ENTRY'!F19)</f>
        <v>First_Grade_School_Lecturer</v>
      </c>
      <c r="G18" s="126" t="str">
        <f>IF('DATA ENTRY'!H19="","",'DATA ENTRY'!H19)</f>
        <v/>
      </c>
      <c r="H18" s="126">
        <f>IF('DATA ENTRY'!I19="","",'DATA ENTRY'!I19)</f>
        <v>30055</v>
      </c>
      <c r="I18" s="14" t="str">
        <f>IF('DATA ENTRY'!N19="","",'DATA ENTRY'!N19)</f>
        <v xml:space="preserve">PG </v>
      </c>
      <c r="J18" s="125">
        <f>IF('DATA ENTRY'!O19="","",'DATA ENTRY'!O19)</f>
        <v>0.7</v>
      </c>
      <c r="K18" s="14" t="str">
        <f>IF('DATA ENTRY'!P19="","",'DATA ENTRY'!P19)</f>
        <v xml:space="preserve">B.ed </v>
      </c>
      <c r="L18" s="125">
        <f>IF('DATA ENTRY'!Q19="","",'DATA ENTRY'!Q19)</f>
        <v>0.85</v>
      </c>
      <c r="M18" s="14" t="str">
        <f>IF('DATA ENTRY'!R19="","",'DATA ENTRY'!R19)</f>
        <v/>
      </c>
      <c r="N18" s="125" t="str">
        <f>IF('DATA ENTRY'!S19="","",'DATA ENTRY'!S19)</f>
        <v/>
      </c>
      <c r="O18" s="125">
        <f t="shared" si="0"/>
        <v>0.73749999999999993</v>
      </c>
      <c r="P18" s="63" t="str">
        <f>IF('DATA ENTRY'!U19="","",'DATA ENTRY'!U19)</f>
        <v/>
      </c>
      <c r="Q18" s="63" t="str">
        <f>IF('DATA ENTRY'!V19="","",'DATA ENTRY'!V19)</f>
        <v/>
      </c>
      <c r="R18" s="14" t="str">
        <f>IF('DATA ENTRY'!X19="","",'DATA ENTRY'!X19)</f>
        <v>SC</v>
      </c>
      <c r="S18" s="14" t="str">
        <f>IF('DATA ENTRY'!Y19="","",'DATA ENTRY'!Y19)</f>
        <v>FEMALE</v>
      </c>
      <c r="T18" s="14" t="str">
        <f>IF('DATA ENTRY'!AB19="","",'DATA ENTRY'!AB19)</f>
        <v/>
      </c>
      <c r="U18" s="14" t="e">
        <f>IF(O18="","",SUMPRODUCT(--(D18=$D$5:$D$1071),--(F18=$F$5:$F$1071),--(E18=$E$5:$E$1071),--(O18&lt;$O$5:$O$1071))+COUNTIF($O$5:O18,O18))</f>
        <v>#REF!</v>
      </c>
    </row>
    <row r="19" spans="1:21" ht="30" customHeight="1">
      <c r="A19" s="14" t="str">
        <f>IF(AND(H19="",D19="",F19="",G19="",I19="",J19=""),"",SUBTOTAL(3,$B$5:B19))</f>
        <v/>
      </c>
      <c r="B19" s="63" t="str">
        <f>IF('DATA ENTRY'!B20="","",'DATA ENTRY'!B20)</f>
        <v/>
      </c>
      <c r="C19" s="63" t="str">
        <f>IF('DATA ENTRY'!C20="","",'DATA ENTRY'!C20)</f>
        <v/>
      </c>
      <c r="D19" s="63" t="str">
        <f>IF('DATA ENTRY'!E20="","",'DATA ENTRY'!E20)</f>
        <v/>
      </c>
      <c r="E19" s="14" t="str">
        <f>IF('DATA ENTRY'!G20="","",'DATA ENTRY'!G20)</f>
        <v/>
      </c>
      <c r="F19" s="14" t="str">
        <f>IF('DATA ENTRY'!F20="","",'DATA ENTRY'!F20)</f>
        <v/>
      </c>
      <c r="G19" s="126" t="str">
        <f>IF('DATA ENTRY'!H20="","",'DATA ENTRY'!H20)</f>
        <v/>
      </c>
      <c r="H19" s="126" t="str">
        <f>IF('DATA ENTRY'!I20="","",'DATA ENTRY'!I20)</f>
        <v/>
      </c>
      <c r="I19" s="14" t="str">
        <f>IF('DATA ENTRY'!N20="","",'DATA ENTRY'!N20)</f>
        <v/>
      </c>
      <c r="J19" s="125" t="str">
        <f>IF('DATA ENTRY'!O20="","",'DATA ENTRY'!O20)</f>
        <v/>
      </c>
      <c r="K19" s="14" t="str">
        <f>IF('DATA ENTRY'!P20="","",'DATA ENTRY'!P20)</f>
        <v/>
      </c>
      <c r="L19" s="125" t="str">
        <f>IF('DATA ENTRY'!Q20="","",'DATA ENTRY'!Q20)</f>
        <v/>
      </c>
      <c r="M19" s="14" t="str">
        <f>IF('DATA ENTRY'!R20="","",'DATA ENTRY'!R20)</f>
        <v/>
      </c>
      <c r="N19" s="125" t="str">
        <f>IF('DATA ENTRY'!S20="","",'DATA ENTRY'!S20)</f>
        <v/>
      </c>
      <c r="O19" s="125" t="str">
        <f t="shared" si="0"/>
        <v/>
      </c>
      <c r="P19" s="63" t="str">
        <f>IF('DATA ENTRY'!U20="","",'DATA ENTRY'!U20)</f>
        <v/>
      </c>
      <c r="Q19" s="63" t="str">
        <f>IF('DATA ENTRY'!V20="","",'DATA ENTRY'!V20)</f>
        <v/>
      </c>
      <c r="R19" s="14" t="str">
        <f>IF('DATA ENTRY'!X20="","",'DATA ENTRY'!X20)</f>
        <v/>
      </c>
      <c r="S19" s="14" t="str">
        <f>IF('DATA ENTRY'!Y20="","",'DATA ENTRY'!Y20)</f>
        <v/>
      </c>
      <c r="T19" s="14" t="str">
        <f>IF('DATA ENTRY'!AB20="","",'DATA ENTRY'!AB20)</f>
        <v/>
      </c>
      <c r="U19" s="14" t="str">
        <f>IF(O19="","",SUMPRODUCT(--(D19=$D$5:$D$1071),--(F19=$F$5:$F$1071),--(E19=$E$5:$E$1071),--(O19&lt;$O$5:$O$1071))+COUNTIF($O$5:O19,O19))</f>
        <v/>
      </c>
    </row>
    <row r="20" spans="1:21" ht="30" customHeight="1">
      <c r="A20" s="14" t="str">
        <f>IF(AND(H20="",D20="",F20="",G20="",I20="",J20=""),"",SUBTOTAL(3,$B$5:B20))</f>
        <v/>
      </c>
      <c r="B20" s="63" t="str">
        <f>IF('DATA ENTRY'!B21="","",'DATA ENTRY'!B21)</f>
        <v/>
      </c>
      <c r="C20" s="63" t="str">
        <f>IF('DATA ENTRY'!C21="","",'DATA ENTRY'!C21)</f>
        <v/>
      </c>
      <c r="D20" s="63" t="str">
        <f>IF('DATA ENTRY'!E21="","",'DATA ENTRY'!E21)</f>
        <v/>
      </c>
      <c r="E20" s="14" t="str">
        <f>IF('DATA ENTRY'!G21="","",'DATA ENTRY'!G21)</f>
        <v/>
      </c>
      <c r="F20" s="14" t="str">
        <f>IF('DATA ENTRY'!F21="","",'DATA ENTRY'!F21)</f>
        <v/>
      </c>
      <c r="G20" s="126" t="str">
        <f>IF('DATA ENTRY'!H21="","",'DATA ENTRY'!H21)</f>
        <v/>
      </c>
      <c r="H20" s="126" t="str">
        <f>IF('DATA ENTRY'!I21="","",'DATA ENTRY'!I21)</f>
        <v/>
      </c>
      <c r="I20" s="14" t="str">
        <f>IF('DATA ENTRY'!N21="","",'DATA ENTRY'!N21)</f>
        <v/>
      </c>
      <c r="J20" s="125" t="str">
        <f>IF('DATA ENTRY'!O21="","",'DATA ENTRY'!O21)</f>
        <v/>
      </c>
      <c r="K20" s="14" t="str">
        <f>IF('DATA ENTRY'!P21="","",'DATA ENTRY'!P21)</f>
        <v/>
      </c>
      <c r="L20" s="125" t="str">
        <f>IF('DATA ENTRY'!Q21="","",'DATA ENTRY'!Q21)</f>
        <v/>
      </c>
      <c r="M20" s="14" t="str">
        <f>IF('DATA ENTRY'!R21="","",'DATA ENTRY'!R21)</f>
        <v/>
      </c>
      <c r="N20" s="125" t="str">
        <f>IF('DATA ENTRY'!S21="","",'DATA ENTRY'!S21)</f>
        <v/>
      </c>
      <c r="O20" s="125" t="str">
        <f t="shared" si="0"/>
        <v/>
      </c>
      <c r="P20" s="63" t="str">
        <f>IF('DATA ENTRY'!U21="","",'DATA ENTRY'!U21)</f>
        <v/>
      </c>
      <c r="Q20" s="63" t="str">
        <f>IF('DATA ENTRY'!V21="","",'DATA ENTRY'!V21)</f>
        <v/>
      </c>
      <c r="R20" s="14" t="str">
        <f>IF('DATA ENTRY'!X21="","",'DATA ENTRY'!X21)</f>
        <v/>
      </c>
      <c r="S20" s="14" t="str">
        <f>IF('DATA ENTRY'!Y21="","",'DATA ENTRY'!Y21)</f>
        <v/>
      </c>
      <c r="T20" s="14" t="str">
        <f>IF('DATA ENTRY'!AB21="","",'DATA ENTRY'!AB21)</f>
        <v/>
      </c>
      <c r="U20" s="14" t="str">
        <f>IF(O20="","",SUMPRODUCT(--(D20=$D$5:$D$1071),--(F20=$F$5:$F$1071),--(E20=$E$5:$E$1071),--(O20&lt;$O$5:$O$1071))+COUNTIF($O$5:O20,O20))</f>
        <v/>
      </c>
    </row>
    <row r="21" spans="1:21" ht="30" customHeight="1">
      <c r="A21" s="14" t="str">
        <f>IF(AND(H21="",D21="",F21="",G21="",I21="",J21=""),"",SUBTOTAL(3,$B$5:B21))</f>
        <v/>
      </c>
      <c r="B21" s="63" t="str">
        <f>IF('DATA ENTRY'!B22="","",'DATA ENTRY'!B22)</f>
        <v/>
      </c>
      <c r="C21" s="63" t="str">
        <f>IF('DATA ENTRY'!C22="","",'DATA ENTRY'!C22)</f>
        <v/>
      </c>
      <c r="D21" s="63" t="str">
        <f>IF('DATA ENTRY'!E22="","",'DATA ENTRY'!E22)</f>
        <v/>
      </c>
      <c r="E21" s="14" t="str">
        <f>IF('DATA ENTRY'!G22="","",'DATA ENTRY'!G22)</f>
        <v/>
      </c>
      <c r="F21" s="14" t="str">
        <f>IF('DATA ENTRY'!F22="","",'DATA ENTRY'!F22)</f>
        <v/>
      </c>
      <c r="G21" s="126" t="str">
        <f>IF('DATA ENTRY'!H22="","",'DATA ENTRY'!H22)</f>
        <v/>
      </c>
      <c r="H21" s="126" t="str">
        <f>IF('DATA ENTRY'!I22="","",'DATA ENTRY'!I22)</f>
        <v/>
      </c>
      <c r="I21" s="14" t="str">
        <f>IF('DATA ENTRY'!N22="","",'DATA ENTRY'!N22)</f>
        <v/>
      </c>
      <c r="J21" s="125" t="str">
        <f>IF('DATA ENTRY'!O22="","",'DATA ENTRY'!O22)</f>
        <v/>
      </c>
      <c r="K21" s="14" t="str">
        <f>IF('DATA ENTRY'!P22="","",'DATA ENTRY'!P22)</f>
        <v/>
      </c>
      <c r="L21" s="125" t="str">
        <f>IF('DATA ENTRY'!Q22="","",'DATA ENTRY'!Q22)</f>
        <v/>
      </c>
      <c r="M21" s="14" t="str">
        <f>IF('DATA ENTRY'!R22="","",'DATA ENTRY'!R22)</f>
        <v/>
      </c>
      <c r="N21" s="125" t="str">
        <f>IF('DATA ENTRY'!S22="","",'DATA ENTRY'!S22)</f>
        <v/>
      </c>
      <c r="O21" s="125" t="str">
        <f t="shared" si="0"/>
        <v/>
      </c>
      <c r="P21" s="63" t="str">
        <f>IF('DATA ENTRY'!U22="","",'DATA ENTRY'!U22)</f>
        <v/>
      </c>
      <c r="Q21" s="63" t="str">
        <f>IF('DATA ENTRY'!V22="","",'DATA ENTRY'!V22)</f>
        <v/>
      </c>
      <c r="R21" s="14" t="str">
        <f>IF('DATA ENTRY'!X22="","",'DATA ENTRY'!X22)</f>
        <v/>
      </c>
      <c r="S21" s="14" t="str">
        <f>IF('DATA ENTRY'!Y22="","",'DATA ENTRY'!Y22)</f>
        <v/>
      </c>
      <c r="T21" s="14" t="str">
        <f>IF('DATA ENTRY'!AB22="","",'DATA ENTRY'!AB22)</f>
        <v/>
      </c>
      <c r="U21" s="14" t="str">
        <f>IF(O21="","",SUMPRODUCT(--(D21=$D$5:$D$1071),--(F21=$F$5:$F$1071),--(E21=$E$5:$E$1071),--(O21&lt;$O$5:$O$1071))+COUNTIF($O$5:O21,O21))</f>
        <v/>
      </c>
    </row>
    <row r="22" spans="1:21" ht="30" customHeight="1">
      <c r="A22" s="14" t="str">
        <f>IF(AND(H22="",D22="",F22="",G22="",I22="",J22=""),"",SUBTOTAL(3,$B$5:B22))</f>
        <v/>
      </c>
      <c r="B22" s="63" t="str">
        <f>IF('DATA ENTRY'!B23="","",'DATA ENTRY'!B23)</f>
        <v/>
      </c>
      <c r="C22" s="63" t="str">
        <f>IF('DATA ENTRY'!C23="","",'DATA ENTRY'!C23)</f>
        <v/>
      </c>
      <c r="D22" s="63" t="str">
        <f>IF('DATA ENTRY'!E23="","",'DATA ENTRY'!E23)</f>
        <v/>
      </c>
      <c r="E22" s="14" t="str">
        <f>IF('DATA ENTRY'!G23="","",'DATA ENTRY'!G23)</f>
        <v/>
      </c>
      <c r="F22" s="14" t="str">
        <f>IF('DATA ENTRY'!F23="","",'DATA ENTRY'!F23)</f>
        <v/>
      </c>
      <c r="G22" s="126" t="str">
        <f>IF('DATA ENTRY'!H23="","",'DATA ENTRY'!H23)</f>
        <v/>
      </c>
      <c r="H22" s="126" t="str">
        <f>IF('DATA ENTRY'!I23="","",'DATA ENTRY'!I23)</f>
        <v/>
      </c>
      <c r="I22" s="14" t="str">
        <f>IF('DATA ENTRY'!N23="","",'DATA ENTRY'!N23)</f>
        <v/>
      </c>
      <c r="J22" s="125" t="str">
        <f>IF('DATA ENTRY'!O23="","",'DATA ENTRY'!O23)</f>
        <v/>
      </c>
      <c r="K22" s="14" t="str">
        <f>IF('DATA ENTRY'!P23="","",'DATA ENTRY'!P23)</f>
        <v/>
      </c>
      <c r="L22" s="125" t="str">
        <f>IF('DATA ENTRY'!Q23="","",'DATA ENTRY'!Q23)</f>
        <v/>
      </c>
      <c r="M22" s="14" t="str">
        <f>IF('DATA ENTRY'!R23="","",'DATA ENTRY'!R23)</f>
        <v/>
      </c>
      <c r="N22" s="125" t="str">
        <f>IF('DATA ENTRY'!S23="","",'DATA ENTRY'!S23)</f>
        <v/>
      </c>
      <c r="O22" s="125" t="str">
        <f t="shared" si="0"/>
        <v/>
      </c>
      <c r="P22" s="63" t="str">
        <f>IF('DATA ENTRY'!U23="","",'DATA ENTRY'!U23)</f>
        <v/>
      </c>
      <c r="Q22" s="63" t="str">
        <f>IF('DATA ENTRY'!V23="","",'DATA ENTRY'!V23)</f>
        <v/>
      </c>
      <c r="R22" s="14" t="str">
        <f>IF('DATA ENTRY'!X23="","",'DATA ENTRY'!X23)</f>
        <v/>
      </c>
      <c r="S22" s="14" t="str">
        <f>IF('DATA ENTRY'!Y23="","",'DATA ENTRY'!Y23)</f>
        <v/>
      </c>
      <c r="T22" s="14" t="str">
        <f>IF('DATA ENTRY'!AB23="","",'DATA ENTRY'!AB23)</f>
        <v/>
      </c>
      <c r="U22" s="14" t="str">
        <f>IF(O22="","",SUMPRODUCT(--(D22=$D$5:$D$1071),--(F22=$F$5:$F$1071),--(E22=$E$5:$E$1071),--(O22&lt;$O$5:$O$1071))+COUNTIF($O$5:O22,O22))</f>
        <v/>
      </c>
    </row>
    <row r="23" spans="1:21" ht="30" customHeight="1">
      <c r="A23" s="14" t="str">
        <f>IF(AND(H23="",D23="",F23="",G23="",I23="",J23=""),"",SUBTOTAL(3,$B$5:B23))</f>
        <v/>
      </c>
      <c r="B23" s="63" t="str">
        <f>IF('DATA ENTRY'!B24="","",'DATA ENTRY'!B24)</f>
        <v/>
      </c>
      <c r="C23" s="63" t="str">
        <f>IF('DATA ENTRY'!C24="","",'DATA ENTRY'!C24)</f>
        <v/>
      </c>
      <c r="D23" s="63" t="str">
        <f>IF('DATA ENTRY'!E24="","",'DATA ENTRY'!E24)</f>
        <v/>
      </c>
      <c r="E23" s="14" t="str">
        <f>IF('DATA ENTRY'!G24="","",'DATA ENTRY'!G24)</f>
        <v/>
      </c>
      <c r="F23" s="14" t="str">
        <f>IF('DATA ENTRY'!F24="","",'DATA ENTRY'!F24)</f>
        <v/>
      </c>
      <c r="G23" s="126" t="str">
        <f>IF('DATA ENTRY'!H24="","",'DATA ENTRY'!H24)</f>
        <v/>
      </c>
      <c r="H23" s="126" t="str">
        <f>IF('DATA ENTRY'!I24="","",'DATA ENTRY'!I24)</f>
        <v/>
      </c>
      <c r="I23" s="14" t="str">
        <f>IF('DATA ENTRY'!N24="","",'DATA ENTRY'!N24)</f>
        <v/>
      </c>
      <c r="J23" s="125" t="str">
        <f>IF('DATA ENTRY'!O24="","",'DATA ENTRY'!O24)</f>
        <v/>
      </c>
      <c r="K23" s="14" t="str">
        <f>IF('DATA ENTRY'!P24="","",'DATA ENTRY'!P24)</f>
        <v/>
      </c>
      <c r="L23" s="125" t="str">
        <f>IF('DATA ENTRY'!Q24="","",'DATA ENTRY'!Q24)</f>
        <v/>
      </c>
      <c r="M23" s="14" t="str">
        <f>IF('DATA ENTRY'!R24="","",'DATA ENTRY'!R24)</f>
        <v/>
      </c>
      <c r="N23" s="125" t="str">
        <f>IF('DATA ENTRY'!S24="","",'DATA ENTRY'!S24)</f>
        <v/>
      </c>
      <c r="O23" s="125" t="str">
        <f t="shared" si="0"/>
        <v/>
      </c>
      <c r="P23" s="63" t="str">
        <f>IF('DATA ENTRY'!U24="","",'DATA ENTRY'!U24)</f>
        <v/>
      </c>
      <c r="Q23" s="63" t="str">
        <f>IF('DATA ENTRY'!V24="","",'DATA ENTRY'!V24)</f>
        <v/>
      </c>
      <c r="R23" s="14" t="str">
        <f>IF('DATA ENTRY'!X24="","",'DATA ENTRY'!X24)</f>
        <v/>
      </c>
      <c r="S23" s="14" t="str">
        <f>IF('DATA ENTRY'!Y24="","",'DATA ENTRY'!Y24)</f>
        <v/>
      </c>
      <c r="T23" s="14" t="str">
        <f>IF('DATA ENTRY'!AB24="","",'DATA ENTRY'!AB24)</f>
        <v/>
      </c>
      <c r="U23" s="14" t="str">
        <f>IF(O23="","",SUMPRODUCT(--(D23=$D$5:$D$1071),--(F23=$F$5:$F$1071),--(E23=$E$5:$E$1071),--(O23&lt;$O$5:$O$1071))+COUNTIF($O$5:O23,O23))</f>
        <v/>
      </c>
    </row>
    <row r="24" spans="1:21" ht="30" customHeight="1">
      <c r="A24" s="14" t="str">
        <f>IF(AND(H24="",D24="",F24="",G24="",I24="",J24=""),"",SUBTOTAL(3,$B$5:B24))</f>
        <v/>
      </c>
      <c r="B24" s="63" t="str">
        <f>IF('DATA ENTRY'!B25="","",'DATA ENTRY'!B25)</f>
        <v/>
      </c>
      <c r="C24" s="63" t="str">
        <f>IF('DATA ENTRY'!C25="","",'DATA ENTRY'!C25)</f>
        <v/>
      </c>
      <c r="D24" s="63" t="str">
        <f>IF('DATA ENTRY'!E25="","",'DATA ENTRY'!E25)</f>
        <v/>
      </c>
      <c r="E24" s="14" t="str">
        <f>IF('DATA ENTRY'!G25="","",'DATA ENTRY'!G25)</f>
        <v/>
      </c>
      <c r="F24" s="14" t="str">
        <f>IF('DATA ENTRY'!F25="","",'DATA ENTRY'!F25)</f>
        <v/>
      </c>
      <c r="G24" s="126" t="str">
        <f>IF('DATA ENTRY'!H25="","",'DATA ENTRY'!H25)</f>
        <v/>
      </c>
      <c r="H24" s="126" t="str">
        <f>IF('DATA ENTRY'!I25="","",'DATA ENTRY'!I25)</f>
        <v/>
      </c>
      <c r="I24" s="14" t="str">
        <f>IF('DATA ENTRY'!N25="","",'DATA ENTRY'!N25)</f>
        <v/>
      </c>
      <c r="J24" s="125" t="str">
        <f>IF('DATA ENTRY'!O25="","",'DATA ENTRY'!O25)</f>
        <v/>
      </c>
      <c r="K24" s="14" t="str">
        <f>IF('DATA ENTRY'!P25="","",'DATA ENTRY'!P25)</f>
        <v/>
      </c>
      <c r="L24" s="125" t="str">
        <f>IF('DATA ENTRY'!Q25="","",'DATA ENTRY'!Q25)</f>
        <v/>
      </c>
      <c r="M24" s="14" t="str">
        <f>IF('DATA ENTRY'!R25="","",'DATA ENTRY'!R25)</f>
        <v/>
      </c>
      <c r="N24" s="125" t="str">
        <f>IF('DATA ENTRY'!S25="","",'DATA ENTRY'!S25)</f>
        <v/>
      </c>
      <c r="O24" s="125" t="str">
        <f t="shared" si="0"/>
        <v/>
      </c>
      <c r="P24" s="63" t="str">
        <f>IF('DATA ENTRY'!U25="","",'DATA ENTRY'!U25)</f>
        <v/>
      </c>
      <c r="Q24" s="63" t="str">
        <f>IF('DATA ENTRY'!V25="","",'DATA ENTRY'!V25)</f>
        <v/>
      </c>
      <c r="R24" s="14" t="str">
        <f>IF('DATA ENTRY'!X25="","",'DATA ENTRY'!X25)</f>
        <v/>
      </c>
      <c r="S24" s="14" t="str">
        <f>IF('DATA ENTRY'!Y25="","",'DATA ENTRY'!Y25)</f>
        <v/>
      </c>
      <c r="T24" s="14" t="str">
        <f>IF('DATA ENTRY'!AB25="","",'DATA ENTRY'!AB25)</f>
        <v/>
      </c>
      <c r="U24" s="14" t="str">
        <f>IF(O24="","",SUMPRODUCT(--(D24=$D$5:$D$1071),--(F24=$F$5:$F$1071),--(E24=$E$5:$E$1071),--(O24&lt;$O$5:$O$1071))+COUNTIF($O$5:O24,O24))</f>
        <v/>
      </c>
    </row>
    <row r="25" spans="1:21" ht="30" customHeight="1">
      <c r="A25" s="14" t="str">
        <f>IF(AND(H25="",D25="",F25="",G25="",I25="",J25=""),"",SUBTOTAL(3,$B$5:B25))</f>
        <v/>
      </c>
      <c r="B25" s="63" t="str">
        <f>IF('DATA ENTRY'!B26="","",'DATA ENTRY'!B26)</f>
        <v/>
      </c>
      <c r="C25" s="63" t="str">
        <f>IF('DATA ENTRY'!C26="","",'DATA ENTRY'!C26)</f>
        <v/>
      </c>
      <c r="D25" s="63" t="str">
        <f>IF('DATA ENTRY'!E26="","",'DATA ENTRY'!E26)</f>
        <v/>
      </c>
      <c r="E25" s="14" t="str">
        <f>IF('DATA ENTRY'!G26="","",'DATA ENTRY'!G26)</f>
        <v/>
      </c>
      <c r="F25" s="14" t="str">
        <f>IF('DATA ENTRY'!F26="","",'DATA ENTRY'!F26)</f>
        <v/>
      </c>
      <c r="G25" s="126" t="str">
        <f>IF('DATA ENTRY'!H26="","",'DATA ENTRY'!H26)</f>
        <v/>
      </c>
      <c r="H25" s="126" t="str">
        <f>IF('DATA ENTRY'!I26="","",'DATA ENTRY'!I26)</f>
        <v/>
      </c>
      <c r="I25" s="14" t="str">
        <f>IF('DATA ENTRY'!N26="","",'DATA ENTRY'!N26)</f>
        <v/>
      </c>
      <c r="J25" s="125" t="str">
        <f>IF('DATA ENTRY'!O26="","",'DATA ENTRY'!O26)</f>
        <v/>
      </c>
      <c r="K25" s="14" t="str">
        <f>IF('DATA ENTRY'!P26="","",'DATA ENTRY'!P26)</f>
        <v/>
      </c>
      <c r="L25" s="125" t="str">
        <f>IF('DATA ENTRY'!Q26="","",'DATA ENTRY'!Q26)</f>
        <v/>
      </c>
      <c r="M25" s="14" t="str">
        <f>IF('DATA ENTRY'!R26="","",'DATA ENTRY'!R26)</f>
        <v/>
      </c>
      <c r="N25" s="125" t="str">
        <f>IF('DATA ENTRY'!S26="","",'DATA ENTRY'!S26)</f>
        <v/>
      </c>
      <c r="O25" s="125" t="str">
        <f t="shared" si="0"/>
        <v/>
      </c>
      <c r="P25" s="63" t="str">
        <f>IF('DATA ENTRY'!U26="","",'DATA ENTRY'!U26)</f>
        <v/>
      </c>
      <c r="Q25" s="63" t="str">
        <f>IF('DATA ENTRY'!V26="","",'DATA ENTRY'!V26)</f>
        <v/>
      </c>
      <c r="R25" s="14" t="str">
        <f>IF('DATA ENTRY'!X26="","",'DATA ENTRY'!X26)</f>
        <v/>
      </c>
      <c r="S25" s="14" t="str">
        <f>IF('DATA ENTRY'!Y26="","",'DATA ENTRY'!Y26)</f>
        <v/>
      </c>
      <c r="T25" s="14" t="str">
        <f>IF('DATA ENTRY'!AB26="","",'DATA ENTRY'!AB26)</f>
        <v/>
      </c>
      <c r="U25" s="14" t="str">
        <f>IF(O25="","",SUMPRODUCT(--(D25=$D$5:$D$1071),--(F25=$F$5:$F$1071),--(E25=$E$5:$E$1071),--(O25&lt;$O$5:$O$1071))+COUNTIF($O$5:O25,O25))</f>
        <v/>
      </c>
    </row>
    <row r="26" spans="1:21" ht="30" customHeight="1">
      <c r="A26" s="14" t="str">
        <f>IF(AND(H26="",D26="",F26="",G26="",I26="",J26=""),"",SUBTOTAL(3,$B$5:B26))</f>
        <v/>
      </c>
      <c r="B26" s="63" t="str">
        <f>IF('DATA ENTRY'!B27="","",'DATA ENTRY'!B27)</f>
        <v/>
      </c>
      <c r="C26" s="63" t="str">
        <f>IF('DATA ENTRY'!C27="","",'DATA ENTRY'!C27)</f>
        <v/>
      </c>
      <c r="D26" s="63" t="str">
        <f>IF('DATA ENTRY'!E27="","",'DATA ENTRY'!E27)</f>
        <v/>
      </c>
      <c r="E26" s="14" t="str">
        <f>IF('DATA ENTRY'!G27="","",'DATA ENTRY'!G27)</f>
        <v/>
      </c>
      <c r="F26" s="14" t="str">
        <f>IF('DATA ENTRY'!F27="","",'DATA ENTRY'!F27)</f>
        <v/>
      </c>
      <c r="G26" s="126" t="str">
        <f>IF('DATA ENTRY'!H27="","",'DATA ENTRY'!H27)</f>
        <v/>
      </c>
      <c r="H26" s="126" t="str">
        <f>IF('DATA ENTRY'!I27="","",'DATA ENTRY'!I27)</f>
        <v/>
      </c>
      <c r="I26" s="14" t="str">
        <f>IF('DATA ENTRY'!N27="","",'DATA ENTRY'!N27)</f>
        <v/>
      </c>
      <c r="J26" s="125" t="str">
        <f>IF('DATA ENTRY'!O27="","",'DATA ENTRY'!O27)</f>
        <v/>
      </c>
      <c r="K26" s="14" t="str">
        <f>IF('DATA ENTRY'!P27="","",'DATA ENTRY'!P27)</f>
        <v/>
      </c>
      <c r="L26" s="125" t="str">
        <f>IF('DATA ENTRY'!Q27="","",'DATA ENTRY'!Q27)</f>
        <v/>
      </c>
      <c r="M26" s="14" t="str">
        <f>IF('DATA ENTRY'!R27="","",'DATA ENTRY'!R27)</f>
        <v/>
      </c>
      <c r="N26" s="125" t="str">
        <f>IF('DATA ENTRY'!S27="","",'DATA ENTRY'!S27)</f>
        <v/>
      </c>
      <c r="O26" s="125" t="str">
        <f t="shared" si="0"/>
        <v/>
      </c>
      <c r="P26" s="63" t="str">
        <f>IF('DATA ENTRY'!U27="","",'DATA ENTRY'!U27)</f>
        <v/>
      </c>
      <c r="Q26" s="63" t="str">
        <f>IF('DATA ENTRY'!V27="","",'DATA ENTRY'!V27)</f>
        <v/>
      </c>
      <c r="R26" s="14" t="str">
        <f>IF('DATA ENTRY'!X27="","",'DATA ENTRY'!X27)</f>
        <v/>
      </c>
      <c r="S26" s="14" t="str">
        <f>IF('DATA ENTRY'!Y27="","",'DATA ENTRY'!Y27)</f>
        <v/>
      </c>
      <c r="T26" s="14" t="str">
        <f>IF('DATA ENTRY'!AB27="","",'DATA ENTRY'!AB27)</f>
        <v/>
      </c>
      <c r="U26" s="14" t="str">
        <f>IF(O26="","",SUMPRODUCT(--(D26=$D$5:$D$1071),--(F26=$F$5:$F$1071),--(E26=$E$5:$E$1071),--(O26&lt;$O$5:$O$1071))+COUNTIF($O$5:O26,O26))</f>
        <v/>
      </c>
    </row>
    <row r="27" spans="1:21" ht="30" customHeight="1">
      <c r="A27" s="14" t="str">
        <f>IF(AND(H27="",D27="",F27="",G27="",I27="",J27=""),"",SUBTOTAL(3,$B$5:B27))</f>
        <v/>
      </c>
      <c r="B27" s="63" t="str">
        <f>IF('DATA ENTRY'!B28="","",'DATA ENTRY'!B28)</f>
        <v/>
      </c>
      <c r="C27" s="63" t="str">
        <f>IF('DATA ENTRY'!C28="","",'DATA ENTRY'!C28)</f>
        <v/>
      </c>
      <c r="D27" s="63" t="str">
        <f>IF('DATA ENTRY'!E28="","",'DATA ENTRY'!E28)</f>
        <v/>
      </c>
      <c r="E27" s="14" t="str">
        <f>IF('DATA ENTRY'!G28="","",'DATA ENTRY'!G28)</f>
        <v/>
      </c>
      <c r="F27" s="14" t="str">
        <f>IF('DATA ENTRY'!F28="","",'DATA ENTRY'!F28)</f>
        <v/>
      </c>
      <c r="G27" s="126" t="str">
        <f>IF('DATA ENTRY'!H28="","",'DATA ENTRY'!H28)</f>
        <v/>
      </c>
      <c r="H27" s="126" t="str">
        <f>IF('DATA ENTRY'!I28="","",'DATA ENTRY'!I28)</f>
        <v/>
      </c>
      <c r="I27" s="14" t="str">
        <f>IF('DATA ENTRY'!N28="","",'DATA ENTRY'!N28)</f>
        <v/>
      </c>
      <c r="J27" s="125" t="str">
        <f>IF('DATA ENTRY'!O28="","",'DATA ENTRY'!O28)</f>
        <v/>
      </c>
      <c r="K27" s="14" t="str">
        <f>IF('DATA ENTRY'!P28="","",'DATA ENTRY'!P28)</f>
        <v/>
      </c>
      <c r="L27" s="125" t="str">
        <f>IF('DATA ENTRY'!Q28="","",'DATA ENTRY'!Q28)</f>
        <v/>
      </c>
      <c r="M27" s="14" t="str">
        <f>IF('DATA ENTRY'!R28="","",'DATA ENTRY'!R28)</f>
        <v/>
      </c>
      <c r="N27" s="125" t="str">
        <f>IF('DATA ENTRY'!S28="","",'DATA ENTRY'!S28)</f>
        <v/>
      </c>
      <c r="O27" s="125" t="str">
        <f t="shared" si="0"/>
        <v/>
      </c>
      <c r="P27" s="63" t="str">
        <f>IF('DATA ENTRY'!U28="","",'DATA ENTRY'!U28)</f>
        <v/>
      </c>
      <c r="Q27" s="63" t="str">
        <f>IF('DATA ENTRY'!V28="","",'DATA ENTRY'!V28)</f>
        <v/>
      </c>
      <c r="R27" s="14" t="str">
        <f>IF('DATA ENTRY'!X28="","",'DATA ENTRY'!X28)</f>
        <v/>
      </c>
      <c r="S27" s="14" t="str">
        <f>IF('DATA ENTRY'!Y28="","",'DATA ENTRY'!Y28)</f>
        <v/>
      </c>
      <c r="T27" s="14" t="str">
        <f>IF('DATA ENTRY'!AB28="","",'DATA ENTRY'!AB28)</f>
        <v/>
      </c>
      <c r="U27" s="14" t="str">
        <f>IF(O27="","",SUMPRODUCT(--(D27=$D$5:$D$1071),--(F27=$F$5:$F$1071),--(E27=$E$5:$E$1071),--(O27&lt;$O$5:$O$1071))+COUNTIF($O$5:O27,O27))</f>
        <v/>
      </c>
    </row>
    <row r="28" spans="1:21" ht="30" customHeight="1">
      <c r="A28" s="14" t="str">
        <f>IF(AND(H28="",D28="",F28="",G28="",I28="",J28=""),"",SUBTOTAL(3,$B$5:B28))</f>
        <v/>
      </c>
      <c r="B28" s="63" t="str">
        <f>IF('DATA ENTRY'!B29="","",'DATA ENTRY'!B29)</f>
        <v/>
      </c>
      <c r="C28" s="63" t="str">
        <f>IF('DATA ENTRY'!C29="","",'DATA ENTRY'!C29)</f>
        <v/>
      </c>
      <c r="D28" s="63" t="str">
        <f>IF('DATA ENTRY'!E29="","",'DATA ENTRY'!E29)</f>
        <v/>
      </c>
      <c r="E28" s="14" t="str">
        <f>IF('DATA ENTRY'!G29="","",'DATA ENTRY'!G29)</f>
        <v/>
      </c>
      <c r="F28" s="14" t="str">
        <f>IF('DATA ENTRY'!F29="","",'DATA ENTRY'!F29)</f>
        <v/>
      </c>
      <c r="G28" s="126" t="str">
        <f>IF('DATA ENTRY'!H29="","",'DATA ENTRY'!H29)</f>
        <v/>
      </c>
      <c r="H28" s="126" t="str">
        <f>IF('DATA ENTRY'!I29="","",'DATA ENTRY'!I29)</f>
        <v/>
      </c>
      <c r="I28" s="14" t="str">
        <f>IF('DATA ENTRY'!N29="","",'DATA ENTRY'!N29)</f>
        <v/>
      </c>
      <c r="J28" s="125" t="str">
        <f>IF('DATA ENTRY'!O29="","",'DATA ENTRY'!O29)</f>
        <v/>
      </c>
      <c r="K28" s="14" t="str">
        <f>IF('DATA ENTRY'!P29="","",'DATA ENTRY'!P29)</f>
        <v/>
      </c>
      <c r="L28" s="125" t="str">
        <f>IF('DATA ENTRY'!Q29="","",'DATA ENTRY'!Q29)</f>
        <v/>
      </c>
      <c r="M28" s="14" t="str">
        <f>IF('DATA ENTRY'!R29="","",'DATA ENTRY'!R29)</f>
        <v/>
      </c>
      <c r="N28" s="125" t="str">
        <f>IF('DATA ENTRY'!S29="","",'DATA ENTRY'!S29)</f>
        <v/>
      </c>
      <c r="O28" s="125" t="str">
        <f t="shared" si="0"/>
        <v/>
      </c>
      <c r="P28" s="63" t="str">
        <f>IF('DATA ENTRY'!U29="","",'DATA ENTRY'!U29)</f>
        <v/>
      </c>
      <c r="Q28" s="63" t="str">
        <f>IF('DATA ENTRY'!V29="","",'DATA ENTRY'!V29)</f>
        <v/>
      </c>
      <c r="R28" s="14" t="str">
        <f>IF('DATA ENTRY'!X29="","",'DATA ENTRY'!X29)</f>
        <v/>
      </c>
      <c r="S28" s="14" t="str">
        <f>IF('DATA ENTRY'!Y29="","",'DATA ENTRY'!Y29)</f>
        <v/>
      </c>
      <c r="T28" s="14" t="str">
        <f>IF('DATA ENTRY'!AB29="","",'DATA ENTRY'!AB29)</f>
        <v/>
      </c>
      <c r="U28" s="14" t="str">
        <f>IF(O28="","",SUMPRODUCT(--(D28=$D$5:$D$1071),--(F28=$F$5:$F$1071),--(E28=$E$5:$E$1071),--(O28&lt;$O$5:$O$1071))+COUNTIF($O$5:O28,O28))</f>
        <v/>
      </c>
    </row>
    <row r="29" spans="1:21" ht="30" customHeight="1">
      <c r="A29" s="14" t="str">
        <f>IF(AND(H29="",D29="",F29="",G29="",I29="",J29=""),"",SUBTOTAL(3,$B$5:B29))</f>
        <v/>
      </c>
      <c r="B29" s="63" t="str">
        <f>IF('DATA ENTRY'!B30="","",'DATA ENTRY'!B30)</f>
        <v/>
      </c>
      <c r="C29" s="63" t="str">
        <f>IF('DATA ENTRY'!C30="","",'DATA ENTRY'!C30)</f>
        <v/>
      </c>
      <c r="D29" s="63" t="str">
        <f>IF('DATA ENTRY'!E30="","",'DATA ENTRY'!E30)</f>
        <v/>
      </c>
      <c r="E29" s="14" t="str">
        <f>IF('DATA ENTRY'!G30="","",'DATA ENTRY'!G30)</f>
        <v/>
      </c>
      <c r="F29" s="14" t="str">
        <f>IF('DATA ENTRY'!F30="","",'DATA ENTRY'!F30)</f>
        <v/>
      </c>
      <c r="G29" s="126" t="str">
        <f>IF('DATA ENTRY'!H30="","",'DATA ENTRY'!H30)</f>
        <v/>
      </c>
      <c r="H29" s="126" t="str">
        <f>IF('DATA ENTRY'!I30="","",'DATA ENTRY'!I30)</f>
        <v/>
      </c>
      <c r="I29" s="14" t="str">
        <f>IF('DATA ENTRY'!N30="","",'DATA ENTRY'!N30)</f>
        <v/>
      </c>
      <c r="J29" s="125" t="str">
        <f>IF('DATA ENTRY'!O30="","",'DATA ENTRY'!O30)</f>
        <v/>
      </c>
      <c r="K29" s="14" t="str">
        <f>IF('DATA ENTRY'!P30="","",'DATA ENTRY'!P30)</f>
        <v/>
      </c>
      <c r="L29" s="125" t="str">
        <f>IF('DATA ENTRY'!Q30="","",'DATA ENTRY'!Q30)</f>
        <v/>
      </c>
      <c r="M29" s="14" t="str">
        <f>IF('DATA ENTRY'!R30="","",'DATA ENTRY'!R30)</f>
        <v/>
      </c>
      <c r="N29" s="125" t="str">
        <f>IF('DATA ENTRY'!S30="","",'DATA ENTRY'!S30)</f>
        <v/>
      </c>
      <c r="O29" s="125" t="str">
        <f t="shared" si="0"/>
        <v/>
      </c>
      <c r="P29" s="63" t="str">
        <f>IF('DATA ENTRY'!U30="","",'DATA ENTRY'!U30)</f>
        <v/>
      </c>
      <c r="Q29" s="63" t="str">
        <f>IF('DATA ENTRY'!V30="","",'DATA ENTRY'!V30)</f>
        <v/>
      </c>
      <c r="R29" s="14" t="str">
        <f>IF('DATA ENTRY'!X30="","",'DATA ENTRY'!X30)</f>
        <v/>
      </c>
      <c r="S29" s="14" t="str">
        <f>IF('DATA ENTRY'!Y30="","",'DATA ENTRY'!Y30)</f>
        <v/>
      </c>
      <c r="T29" s="14" t="str">
        <f>IF('DATA ENTRY'!AB30="","",'DATA ENTRY'!AB30)</f>
        <v/>
      </c>
      <c r="U29" s="14" t="str">
        <f>IF(O29="","",SUMPRODUCT(--(D29=$D$5:$D$1071),--(F29=$F$5:$F$1071),--(E29=$E$5:$E$1071),--(O29&lt;$O$5:$O$1071))+COUNTIF($O$5:O29,O29))</f>
        <v/>
      </c>
    </row>
    <row r="30" spans="1:21" ht="30" customHeight="1">
      <c r="A30" s="14" t="str">
        <f>IF(AND(H30="",D30="",F30="",G30="",I30="",J30=""),"",SUBTOTAL(3,$B$5:B30))</f>
        <v/>
      </c>
      <c r="B30" s="63" t="str">
        <f>IF('DATA ENTRY'!B31="","",'DATA ENTRY'!B31)</f>
        <v/>
      </c>
      <c r="C30" s="63" t="str">
        <f>IF('DATA ENTRY'!C31="","",'DATA ENTRY'!C31)</f>
        <v/>
      </c>
      <c r="D30" s="63" t="str">
        <f>IF('DATA ENTRY'!E31="","",'DATA ENTRY'!E31)</f>
        <v/>
      </c>
      <c r="E30" s="14" t="str">
        <f>IF('DATA ENTRY'!G31="","",'DATA ENTRY'!G31)</f>
        <v/>
      </c>
      <c r="F30" s="14" t="str">
        <f>IF('DATA ENTRY'!F31="","",'DATA ENTRY'!F31)</f>
        <v/>
      </c>
      <c r="G30" s="126" t="str">
        <f>IF('DATA ENTRY'!H31="","",'DATA ENTRY'!H31)</f>
        <v/>
      </c>
      <c r="H30" s="126" t="str">
        <f>IF('DATA ENTRY'!I31="","",'DATA ENTRY'!I31)</f>
        <v/>
      </c>
      <c r="I30" s="14" t="str">
        <f>IF('DATA ENTRY'!N31="","",'DATA ENTRY'!N31)</f>
        <v/>
      </c>
      <c r="J30" s="125" t="str">
        <f>IF('DATA ENTRY'!O31="","",'DATA ENTRY'!O31)</f>
        <v/>
      </c>
      <c r="K30" s="14" t="str">
        <f>IF('DATA ENTRY'!P31="","",'DATA ENTRY'!P31)</f>
        <v/>
      </c>
      <c r="L30" s="125" t="str">
        <f>IF('DATA ENTRY'!Q31="","",'DATA ENTRY'!Q31)</f>
        <v/>
      </c>
      <c r="M30" s="14" t="str">
        <f>IF('DATA ENTRY'!R31="","",'DATA ENTRY'!R31)</f>
        <v/>
      </c>
      <c r="N30" s="125" t="str">
        <f>IF('DATA ENTRY'!S31="","",'DATA ENTRY'!S31)</f>
        <v/>
      </c>
      <c r="O30" s="125" t="str">
        <f t="shared" si="0"/>
        <v/>
      </c>
      <c r="P30" s="63" t="str">
        <f>IF('DATA ENTRY'!U31="","",'DATA ENTRY'!U31)</f>
        <v/>
      </c>
      <c r="Q30" s="63" t="str">
        <f>IF('DATA ENTRY'!V31="","",'DATA ENTRY'!V31)</f>
        <v/>
      </c>
      <c r="R30" s="14" t="str">
        <f>IF('DATA ENTRY'!X31="","",'DATA ENTRY'!X31)</f>
        <v/>
      </c>
      <c r="S30" s="14" t="str">
        <f>IF('DATA ENTRY'!Y31="","",'DATA ENTRY'!Y31)</f>
        <v/>
      </c>
      <c r="T30" s="14" t="str">
        <f>IF('DATA ENTRY'!AB31="","",'DATA ENTRY'!AB31)</f>
        <v/>
      </c>
      <c r="U30" s="14" t="str">
        <f>IF(O30="","",SUMPRODUCT(--(D30=$D$5:$D$1071),--(F30=$F$5:$F$1071),--(E30=$E$5:$E$1071),--(O30&lt;$O$5:$O$1071))+COUNTIF($O$5:O30,O30))</f>
        <v/>
      </c>
    </row>
    <row r="31" spans="1:21" ht="30" customHeight="1">
      <c r="A31" s="14" t="str">
        <f>IF(AND(H31="",D31="",F31="",G31="",I31="",J31=""),"",SUBTOTAL(3,$B$5:B31))</f>
        <v/>
      </c>
      <c r="B31" s="63" t="str">
        <f>IF('DATA ENTRY'!B32="","",'DATA ENTRY'!B32)</f>
        <v/>
      </c>
      <c r="C31" s="63" t="str">
        <f>IF('DATA ENTRY'!C32="","",'DATA ENTRY'!C32)</f>
        <v/>
      </c>
      <c r="D31" s="63" t="str">
        <f>IF('DATA ENTRY'!E32="","",'DATA ENTRY'!E32)</f>
        <v/>
      </c>
      <c r="E31" s="14" t="str">
        <f>IF('DATA ENTRY'!G32="","",'DATA ENTRY'!G32)</f>
        <v/>
      </c>
      <c r="F31" s="14" t="str">
        <f>IF('DATA ENTRY'!F32="","",'DATA ENTRY'!F32)</f>
        <v/>
      </c>
      <c r="G31" s="126" t="str">
        <f>IF('DATA ENTRY'!H32="","",'DATA ENTRY'!H32)</f>
        <v/>
      </c>
      <c r="H31" s="126" t="str">
        <f>IF('DATA ENTRY'!I32="","",'DATA ENTRY'!I32)</f>
        <v/>
      </c>
      <c r="I31" s="14" t="str">
        <f>IF('DATA ENTRY'!N32="","",'DATA ENTRY'!N32)</f>
        <v/>
      </c>
      <c r="J31" s="125" t="str">
        <f>IF('DATA ENTRY'!O32="","",'DATA ENTRY'!O32)</f>
        <v/>
      </c>
      <c r="K31" s="14" t="str">
        <f>IF('DATA ENTRY'!P32="","",'DATA ENTRY'!P32)</f>
        <v/>
      </c>
      <c r="L31" s="125" t="str">
        <f>IF('DATA ENTRY'!Q32="","",'DATA ENTRY'!Q32)</f>
        <v/>
      </c>
      <c r="M31" s="14" t="str">
        <f>IF('DATA ENTRY'!R32="","",'DATA ENTRY'!R32)</f>
        <v/>
      </c>
      <c r="N31" s="125" t="str">
        <f>IF('DATA ENTRY'!S32="","",'DATA ENTRY'!S32)</f>
        <v/>
      </c>
      <c r="O31" s="125" t="str">
        <f t="shared" si="0"/>
        <v/>
      </c>
      <c r="P31" s="63" t="str">
        <f>IF('DATA ENTRY'!U32="","",'DATA ENTRY'!U32)</f>
        <v/>
      </c>
      <c r="Q31" s="63" t="str">
        <f>IF('DATA ENTRY'!V32="","",'DATA ENTRY'!V32)</f>
        <v/>
      </c>
      <c r="R31" s="14" t="str">
        <f>IF('DATA ENTRY'!X32="","",'DATA ENTRY'!X32)</f>
        <v/>
      </c>
      <c r="S31" s="14" t="str">
        <f>IF('DATA ENTRY'!Y32="","",'DATA ENTRY'!Y32)</f>
        <v/>
      </c>
      <c r="T31" s="14" t="str">
        <f>IF('DATA ENTRY'!AB32="","",'DATA ENTRY'!AB32)</f>
        <v/>
      </c>
      <c r="U31" s="14" t="str">
        <f>IF(O31="","",SUMPRODUCT(--(D31=$D$5:$D$1071),--(F31=$F$5:$F$1071),--(E31=$E$5:$E$1071),--(O31&lt;$O$5:$O$1071))+COUNTIF($O$5:O31,O31))</f>
        <v/>
      </c>
    </row>
    <row r="32" spans="1:21" ht="30" customHeight="1">
      <c r="A32" s="14" t="str">
        <f>IF(AND(H32="",D32="",F32="",G32="",I32="",J32=""),"",SUBTOTAL(3,$B$5:B32))</f>
        <v/>
      </c>
      <c r="B32" s="63" t="str">
        <f>IF('DATA ENTRY'!B33="","",'DATA ENTRY'!B33)</f>
        <v/>
      </c>
      <c r="C32" s="63" t="str">
        <f>IF('DATA ENTRY'!C33="","",'DATA ENTRY'!C33)</f>
        <v/>
      </c>
      <c r="D32" s="63" t="str">
        <f>IF('DATA ENTRY'!E33="","",'DATA ENTRY'!E33)</f>
        <v/>
      </c>
      <c r="E32" s="14" t="str">
        <f>IF('DATA ENTRY'!G33="","",'DATA ENTRY'!G33)</f>
        <v/>
      </c>
      <c r="F32" s="14" t="str">
        <f>IF('DATA ENTRY'!F33="","",'DATA ENTRY'!F33)</f>
        <v/>
      </c>
      <c r="G32" s="126" t="str">
        <f>IF('DATA ENTRY'!H33="","",'DATA ENTRY'!H33)</f>
        <v/>
      </c>
      <c r="H32" s="126" t="str">
        <f>IF('DATA ENTRY'!I33="","",'DATA ENTRY'!I33)</f>
        <v/>
      </c>
      <c r="I32" s="14" t="str">
        <f>IF('DATA ENTRY'!N33="","",'DATA ENTRY'!N33)</f>
        <v/>
      </c>
      <c r="J32" s="125" t="str">
        <f>IF('DATA ENTRY'!O33="","",'DATA ENTRY'!O33)</f>
        <v/>
      </c>
      <c r="K32" s="14" t="str">
        <f>IF('DATA ENTRY'!P33="","",'DATA ENTRY'!P33)</f>
        <v/>
      </c>
      <c r="L32" s="125" t="str">
        <f>IF('DATA ENTRY'!Q33="","",'DATA ENTRY'!Q33)</f>
        <v/>
      </c>
      <c r="M32" s="14" t="str">
        <f>IF('DATA ENTRY'!R33="","",'DATA ENTRY'!R33)</f>
        <v/>
      </c>
      <c r="N32" s="125" t="str">
        <f>IF('DATA ENTRY'!S33="","",'DATA ENTRY'!S33)</f>
        <v/>
      </c>
      <c r="O32" s="125" t="str">
        <f t="shared" si="0"/>
        <v/>
      </c>
      <c r="P32" s="63" t="str">
        <f>IF('DATA ENTRY'!U33="","",'DATA ENTRY'!U33)</f>
        <v/>
      </c>
      <c r="Q32" s="63" t="str">
        <f>IF('DATA ENTRY'!V33="","",'DATA ENTRY'!V33)</f>
        <v/>
      </c>
      <c r="R32" s="14" t="str">
        <f>IF('DATA ENTRY'!X33="","",'DATA ENTRY'!X33)</f>
        <v/>
      </c>
      <c r="S32" s="14" t="str">
        <f>IF('DATA ENTRY'!Y33="","",'DATA ENTRY'!Y33)</f>
        <v/>
      </c>
      <c r="T32" s="14" t="str">
        <f>IF('DATA ENTRY'!AB33="","",'DATA ENTRY'!AB33)</f>
        <v/>
      </c>
      <c r="U32" s="14" t="str">
        <f>IF(O32="","",SUMPRODUCT(--(D32=$D$5:$D$1071),--(F32=$F$5:$F$1071),--(E32=$E$5:$E$1071),--(O32&lt;$O$5:$O$1071))+COUNTIF($O$5:O32,O32))</f>
        <v/>
      </c>
    </row>
    <row r="33" spans="1:21" ht="30" customHeight="1">
      <c r="A33" s="14" t="str">
        <f>IF(AND(H33="",D33="",F33="",G33="",I33="",J33=""),"",SUBTOTAL(3,$B$5:B33))</f>
        <v/>
      </c>
      <c r="B33" s="63" t="str">
        <f>IF('DATA ENTRY'!B34="","",'DATA ENTRY'!B34)</f>
        <v/>
      </c>
      <c r="C33" s="63" t="str">
        <f>IF('DATA ENTRY'!C34="","",'DATA ENTRY'!C34)</f>
        <v/>
      </c>
      <c r="D33" s="63" t="str">
        <f>IF('DATA ENTRY'!E34="","",'DATA ENTRY'!E34)</f>
        <v/>
      </c>
      <c r="E33" s="14" t="str">
        <f>IF('DATA ENTRY'!G34="","",'DATA ENTRY'!G34)</f>
        <v/>
      </c>
      <c r="F33" s="14" t="str">
        <f>IF('DATA ENTRY'!F34="","",'DATA ENTRY'!F34)</f>
        <v/>
      </c>
      <c r="G33" s="126" t="str">
        <f>IF('DATA ENTRY'!H34="","",'DATA ENTRY'!H34)</f>
        <v/>
      </c>
      <c r="H33" s="126" t="str">
        <f>IF('DATA ENTRY'!I34="","",'DATA ENTRY'!I34)</f>
        <v/>
      </c>
      <c r="I33" s="14" t="str">
        <f>IF('DATA ENTRY'!N34="","",'DATA ENTRY'!N34)</f>
        <v/>
      </c>
      <c r="J33" s="125" t="str">
        <f>IF('DATA ENTRY'!O34="","",'DATA ENTRY'!O34)</f>
        <v/>
      </c>
      <c r="K33" s="14" t="str">
        <f>IF('DATA ENTRY'!P34="","",'DATA ENTRY'!P34)</f>
        <v/>
      </c>
      <c r="L33" s="125" t="str">
        <f>IF('DATA ENTRY'!Q34="","",'DATA ENTRY'!Q34)</f>
        <v/>
      </c>
      <c r="M33" s="14" t="str">
        <f>IF('DATA ENTRY'!R34="","",'DATA ENTRY'!R34)</f>
        <v/>
      </c>
      <c r="N33" s="125" t="str">
        <f>IF('DATA ENTRY'!S34="","",'DATA ENTRY'!S34)</f>
        <v/>
      </c>
      <c r="O33" s="125" t="str">
        <f t="shared" si="0"/>
        <v/>
      </c>
      <c r="P33" s="63" t="str">
        <f>IF('DATA ENTRY'!U34="","",'DATA ENTRY'!U34)</f>
        <v/>
      </c>
      <c r="Q33" s="63" t="str">
        <f>IF('DATA ENTRY'!V34="","",'DATA ENTRY'!V34)</f>
        <v/>
      </c>
      <c r="R33" s="14" t="str">
        <f>IF('DATA ENTRY'!X34="","",'DATA ENTRY'!X34)</f>
        <v/>
      </c>
      <c r="S33" s="14" t="str">
        <f>IF('DATA ENTRY'!Y34="","",'DATA ENTRY'!Y34)</f>
        <v/>
      </c>
      <c r="T33" s="14" t="str">
        <f>IF('DATA ENTRY'!AB34="","",'DATA ENTRY'!AB34)</f>
        <v/>
      </c>
      <c r="U33" s="14" t="str">
        <f>IF(O33="","",SUMPRODUCT(--(D33=$D$5:$D$1071),--(F33=$F$5:$F$1071),--(E33=$E$5:$E$1071),--(O33&lt;$O$5:$O$1071))+COUNTIF($O$5:O33,O33))</f>
        <v/>
      </c>
    </row>
    <row r="34" spans="1:21" ht="30" customHeight="1">
      <c r="A34" s="14" t="str">
        <f>IF(AND(H34="",D34="",F34="",G34="",I34="",J34=""),"",SUBTOTAL(3,$B$5:B34))</f>
        <v/>
      </c>
      <c r="B34" s="63" t="str">
        <f>IF('DATA ENTRY'!B35="","",'DATA ENTRY'!B35)</f>
        <v/>
      </c>
      <c r="C34" s="63" t="str">
        <f>IF('DATA ENTRY'!C35="","",'DATA ENTRY'!C35)</f>
        <v/>
      </c>
      <c r="D34" s="63" t="str">
        <f>IF('DATA ENTRY'!E35="","",'DATA ENTRY'!E35)</f>
        <v/>
      </c>
      <c r="E34" s="14" t="str">
        <f>IF('DATA ENTRY'!G35="","",'DATA ENTRY'!G35)</f>
        <v/>
      </c>
      <c r="F34" s="14" t="str">
        <f>IF('DATA ENTRY'!F35="","",'DATA ENTRY'!F35)</f>
        <v/>
      </c>
      <c r="G34" s="126" t="str">
        <f>IF('DATA ENTRY'!H35="","",'DATA ENTRY'!H35)</f>
        <v/>
      </c>
      <c r="H34" s="126" t="str">
        <f>IF('DATA ENTRY'!I35="","",'DATA ENTRY'!I35)</f>
        <v/>
      </c>
      <c r="I34" s="14" t="str">
        <f>IF('DATA ENTRY'!N35="","",'DATA ENTRY'!N35)</f>
        <v/>
      </c>
      <c r="J34" s="125" t="str">
        <f>IF('DATA ENTRY'!O35="","",'DATA ENTRY'!O35)</f>
        <v/>
      </c>
      <c r="K34" s="14" t="str">
        <f>IF('DATA ENTRY'!P35="","",'DATA ENTRY'!P35)</f>
        <v/>
      </c>
      <c r="L34" s="125" t="str">
        <f>IF('DATA ENTRY'!Q35="","",'DATA ENTRY'!Q35)</f>
        <v/>
      </c>
      <c r="M34" s="14" t="str">
        <f>IF('DATA ENTRY'!R35="","",'DATA ENTRY'!R35)</f>
        <v/>
      </c>
      <c r="N34" s="125" t="str">
        <f>IF('DATA ENTRY'!S35="","",'DATA ENTRY'!S35)</f>
        <v/>
      </c>
      <c r="O34" s="125" t="str">
        <f t="shared" si="0"/>
        <v/>
      </c>
      <c r="P34" s="63" t="str">
        <f>IF('DATA ENTRY'!U35="","",'DATA ENTRY'!U35)</f>
        <v/>
      </c>
      <c r="Q34" s="63" t="str">
        <f>IF('DATA ENTRY'!V35="","",'DATA ENTRY'!V35)</f>
        <v/>
      </c>
      <c r="R34" s="14" t="str">
        <f>IF('DATA ENTRY'!X35="","",'DATA ENTRY'!X35)</f>
        <v/>
      </c>
      <c r="S34" s="14" t="str">
        <f>IF('DATA ENTRY'!Y35="","",'DATA ENTRY'!Y35)</f>
        <v/>
      </c>
      <c r="T34" s="14" t="str">
        <f>IF('DATA ENTRY'!AB35="","",'DATA ENTRY'!AB35)</f>
        <v/>
      </c>
      <c r="U34" s="14" t="str">
        <f>IF(O34="","",SUMPRODUCT(--(D34=$D$5:$D$1071),--(F34=$F$5:$F$1071),--(E34=$E$5:$E$1071),--(O34&lt;$O$5:$O$1071))+COUNTIF($O$5:O34,O34))</f>
        <v/>
      </c>
    </row>
    <row r="35" spans="1:21" ht="30" customHeight="1">
      <c r="A35" s="14" t="str">
        <f>IF(AND(H35="",D35="",F35="",G35="",I35="",J35=""),"",SUBTOTAL(3,$B$5:B35))</f>
        <v/>
      </c>
      <c r="B35" s="63" t="str">
        <f>IF('DATA ENTRY'!B36="","",'DATA ENTRY'!B36)</f>
        <v/>
      </c>
      <c r="C35" s="63" t="str">
        <f>IF('DATA ENTRY'!C36="","",'DATA ENTRY'!C36)</f>
        <v/>
      </c>
      <c r="D35" s="63" t="str">
        <f>IF('DATA ENTRY'!E36="","",'DATA ENTRY'!E36)</f>
        <v/>
      </c>
      <c r="E35" s="14" t="str">
        <f>IF('DATA ENTRY'!G36="","",'DATA ENTRY'!G36)</f>
        <v/>
      </c>
      <c r="F35" s="14" t="str">
        <f>IF('DATA ENTRY'!F36="","",'DATA ENTRY'!F36)</f>
        <v/>
      </c>
      <c r="G35" s="126" t="str">
        <f>IF('DATA ENTRY'!H36="","",'DATA ENTRY'!H36)</f>
        <v/>
      </c>
      <c r="H35" s="126" t="str">
        <f>IF('DATA ENTRY'!I36="","",'DATA ENTRY'!I36)</f>
        <v/>
      </c>
      <c r="I35" s="14" t="str">
        <f>IF('DATA ENTRY'!N36="","",'DATA ENTRY'!N36)</f>
        <v/>
      </c>
      <c r="J35" s="125" t="str">
        <f>IF('DATA ENTRY'!O36="","",'DATA ENTRY'!O36)</f>
        <v/>
      </c>
      <c r="K35" s="14" t="str">
        <f>IF('DATA ENTRY'!P36="","",'DATA ENTRY'!P36)</f>
        <v/>
      </c>
      <c r="L35" s="125" t="str">
        <f>IF('DATA ENTRY'!Q36="","",'DATA ENTRY'!Q36)</f>
        <v/>
      </c>
      <c r="M35" s="14" t="str">
        <f>IF('DATA ENTRY'!R36="","",'DATA ENTRY'!R36)</f>
        <v/>
      </c>
      <c r="N35" s="125" t="str">
        <f>IF('DATA ENTRY'!S36="","",'DATA ENTRY'!S36)</f>
        <v/>
      </c>
      <c r="O35" s="125" t="str">
        <f t="shared" si="0"/>
        <v/>
      </c>
      <c r="P35" s="63" t="str">
        <f>IF('DATA ENTRY'!U36="","",'DATA ENTRY'!U36)</f>
        <v/>
      </c>
      <c r="Q35" s="63" t="str">
        <f>IF('DATA ENTRY'!V36="","",'DATA ENTRY'!V36)</f>
        <v/>
      </c>
      <c r="R35" s="14" t="str">
        <f>IF('DATA ENTRY'!X36="","",'DATA ENTRY'!X36)</f>
        <v/>
      </c>
      <c r="S35" s="14" t="str">
        <f>IF('DATA ENTRY'!Y36="","",'DATA ENTRY'!Y36)</f>
        <v/>
      </c>
      <c r="T35" s="14" t="str">
        <f>IF('DATA ENTRY'!AB36="","",'DATA ENTRY'!AB36)</f>
        <v/>
      </c>
      <c r="U35" s="14" t="str">
        <f>IF(O35="","",SUMPRODUCT(--(D35=$D$5:$D$1071),--(F35=$F$5:$F$1071),--(E35=$E$5:$E$1071),--(O35&lt;$O$5:$O$1071))+COUNTIF($O$5:O35,O35))</f>
        <v/>
      </c>
    </row>
    <row r="36" spans="1:21" ht="30" customHeight="1">
      <c r="A36" s="14" t="str">
        <f>IF(AND(H36="",D36="",F36="",G36="",I36="",J36=""),"",SUBTOTAL(3,$B$5:B36))</f>
        <v/>
      </c>
      <c r="B36" s="63" t="str">
        <f>IF('DATA ENTRY'!B37="","",'DATA ENTRY'!B37)</f>
        <v/>
      </c>
      <c r="C36" s="63" t="str">
        <f>IF('DATA ENTRY'!C37="","",'DATA ENTRY'!C37)</f>
        <v/>
      </c>
      <c r="D36" s="63" t="str">
        <f>IF('DATA ENTRY'!E37="","",'DATA ENTRY'!E37)</f>
        <v/>
      </c>
      <c r="E36" s="14" t="str">
        <f>IF('DATA ENTRY'!G37="","",'DATA ENTRY'!G37)</f>
        <v/>
      </c>
      <c r="F36" s="14" t="str">
        <f>IF('DATA ENTRY'!F37="","",'DATA ENTRY'!F37)</f>
        <v/>
      </c>
      <c r="G36" s="126" t="str">
        <f>IF('DATA ENTRY'!H37="","",'DATA ENTRY'!H37)</f>
        <v/>
      </c>
      <c r="H36" s="126" t="str">
        <f>IF('DATA ENTRY'!I37="","",'DATA ENTRY'!I37)</f>
        <v/>
      </c>
      <c r="I36" s="14" t="str">
        <f>IF('DATA ENTRY'!N37="","",'DATA ENTRY'!N37)</f>
        <v/>
      </c>
      <c r="J36" s="125" t="str">
        <f>IF('DATA ENTRY'!O37="","",'DATA ENTRY'!O37)</f>
        <v/>
      </c>
      <c r="K36" s="14" t="str">
        <f>IF('DATA ENTRY'!P37="","",'DATA ENTRY'!P37)</f>
        <v/>
      </c>
      <c r="L36" s="125" t="str">
        <f>IF('DATA ENTRY'!Q37="","",'DATA ENTRY'!Q37)</f>
        <v/>
      </c>
      <c r="M36" s="14" t="str">
        <f>IF('DATA ENTRY'!R37="","",'DATA ENTRY'!R37)</f>
        <v/>
      </c>
      <c r="N36" s="125" t="str">
        <f>IF('DATA ENTRY'!S37="","",'DATA ENTRY'!S37)</f>
        <v/>
      </c>
      <c r="O36" s="125" t="str">
        <f t="shared" si="0"/>
        <v/>
      </c>
      <c r="P36" s="63" t="str">
        <f>IF('DATA ENTRY'!U37="","",'DATA ENTRY'!U37)</f>
        <v/>
      </c>
      <c r="Q36" s="63" t="str">
        <f>IF('DATA ENTRY'!V37="","",'DATA ENTRY'!V37)</f>
        <v/>
      </c>
      <c r="R36" s="14" t="str">
        <f>IF('DATA ENTRY'!X37="","",'DATA ENTRY'!X37)</f>
        <v/>
      </c>
      <c r="S36" s="14" t="str">
        <f>IF('DATA ENTRY'!Y37="","",'DATA ENTRY'!Y37)</f>
        <v/>
      </c>
      <c r="T36" s="14" t="str">
        <f>IF('DATA ENTRY'!AB37="","",'DATA ENTRY'!AB37)</f>
        <v/>
      </c>
      <c r="U36" s="14" t="str">
        <f>IF(O36="","",SUMPRODUCT(--(D36=$D$5:$D$1071),--(F36=$F$5:$F$1071),--(E36=$E$5:$E$1071),--(O36&lt;$O$5:$O$1071))+COUNTIF($O$5:O36,O36))</f>
        <v/>
      </c>
    </row>
    <row r="37" spans="1:21" ht="30" customHeight="1">
      <c r="A37" s="14" t="str">
        <f>IF(AND(H37="",D37="",F37="",G37="",I37="",J37=""),"",SUBTOTAL(3,$B$5:B37))</f>
        <v/>
      </c>
      <c r="B37" s="63" t="str">
        <f>IF('DATA ENTRY'!B38="","",'DATA ENTRY'!B38)</f>
        <v/>
      </c>
      <c r="C37" s="63" t="str">
        <f>IF('DATA ENTRY'!C38="","",'DATA ENTRY'!C38)</f>
        <v/>
      </c>
      <c r="D37" s="63" t="str">
        <f>IF('DATA ENTRY'!E38="","",'DATA ENTRY'!E38)</f>
        <v/>
      </c>
      <c r="E37" s="14" t="str">
        <f>IF('DATA ENTRY'!G38="","",'DATA ENTRY'!G38)</f>
        <v/>
      </c>
      <c r="F37" s="14" t="str">
        <f>IF('DATA ENTRY'!F38="","",'DATA ENTRY'!F38)</f>
        <v/>
      </c>
      <c r="G37" s="126" t="str">
        <f>IF('DATA ENTRY'!H38="","",'DATA ENTRY'!H38)</f>
        <v/>
      </c>
      <c r="H37" s="126" t="str">
        <f>IF('DATA ENTRY'!I38="","",'DATA ENTRY'!I38)</f>
        <v/>
      </c>
      <c r="I37" s="14" t="str">
        <f>IF('DATA ENTRY'!N38="","",'DATA ENTRY'!N38)</f>
        <v/>
      </c>
      <c r="J37" s="125" t="str">
        <f>IF('DATA ENTRY'!O38="","",'DATA ENTRY'!O38)</f>
        <v/>
      </c>
      <c r="K37" s="14" t="str">
        <f>IF('DATA ENTRY'!P38="","",'DATA ENTRY'!P38)</f>
        <v/>
      </c>
      <c r="L37" s="125" t="str">
        <f>IF('DATA ENTRY'!Q38="","",'DATA ENTRY'!Q38)</f>
        <v/>
      </c>
      <c r="M37" s="14" t="str">
        <f>IF('DATA ENTRY'!R38="","",'DATA ENTRY'!R38)</f>
        <v/>
      </c>
      <c r="N37" s="125" t="str">
        <f>IF('DATA ENTRY'!S38="","",'DATA ENTRY'!S38)</f>
        <v/>
      </c>
      <c r="O37" s="125" t="str">
        <f t="shared" si="0"/>
        <v/>
      </c>
      <c r="P37" s="63" t="str">
        <f>IF('DATA ENTRY'!U38="","",'DATA ENTRY'!U38)</f>
        <v/>
      </c>
      <c r="Q37" s="63" t="str">
        <f>IF('DATA ENTRY'!V38="","",'DATA ENTRY'!V38)</f>
        <v/>
      </c>
      <c r="R37" s="14" t="str">
        <f>IF('DATA ENTRY'!X38="","",'DATA ENTRY'!X38)</f>
        <v/>
      </c>
      <c r="S37" s="14" t="str">
        <f>IF('DATA ENTRY'!Y38="","",'DATA ENTRY'!Y38)</f>
        <v/>
      </c>
      <c r="T37" s="14" t="str">
        <f>IF('DATA ENTRY'!AB38="","",'DATA ENTRY'!AB38)</f>
        <v/>
      </c>
      <c r="U37" s="14" t="str">
        <f>IF(O37="","",SUMPRODUCT(--(D37=$D$5:$D$1071),--(F37=$F$5:$F$1071),--(E37=$E$5:$E$1071),--(O37&lt;$O$5:$O$1071))+COUNTIF($O$5:O37,O37))</f>
        <v/>
      </c>
    </row>
    <row r="38" spans="1:21" ht="30" customHeight="1">
      <c r="A38" s="14" t="str">
        <f>IF(AND(H38="",D38="",F38="",G38="",I38="",J38=""),"",SUBTOTAL(3,$B$5:B38))</f>
        <v/>
      </c>
      <c r="B38" s="63" t="str">
        <f>IF('DATA ENTRY'!B39="","",'DATA ENTRY'!B39)</f>
        <v/>
      </c>
      <c r="C38" s="63" t="str">
        <f>IF('DATA ENTRY'!C39="","",'DATA ENTRY'!C39)</f>
        <v/>
      </c>
      <c r="D38" s="63" t="str">
        <f>IF('DATA ENTRY'!E39="","",'DATA ENTRY'!E39)</f>
        <v/>
      </c>
      <c r="E38" s="14" t="str">
        <f>IF('DATA ENTRY'!G39="","",'DATA ENTRY'!G39)</f>
        <v/>
      </c>
      <c r="F38" s="14" t="str">
        <f>IF('DATA ENTRY'!F39="","",'DATA ENTRY'!F39)</f>
        <v/>
      </c>
      <c r="G38" s="126" t="str">
        <f>IF('DATA ENTRY'!H39="","",'DATA ENTRY'!H39)</f>
        <v/>
      </c>
      <c r="H38" s="126" t="str">
        <f>IF('DATA ENTRY'!I39="","",'DATA ENTRY'!I39)</f>
        <v/>
      </c>
      <c r="I38" s="14" t="str">
        <f>IF('DATA ENTRY'!N39="","",'DATA ENTRY'!N39)</f>
        <v/>
      </c>
      <c r="J38" s="125" t="str">
        <f>IF('DATA ENTRY'!O39="","",'DATA ENTRY'!O39)</f>
        <v/>
      </c>
      <c r="K38" s="14" t="str">
        <f>IF('DATA ENTRY'!P39="","",'DATA ENTRY'!P39)</f>
        <v/>
      </c>
      <c r="L38" s="125" t="str">
        <f>IF('DATA ENTRY'!Q39="","",'DATA ENTRY'!Q39)</f>
        <v/>
      </c>
      <c r="M38" s="14" t="str">
        <f>IF('DATA ENTRY'!R39="","",'DATA ENTRY'!R39)</f>
        <v/>
      </c>
      <c r="N38" s="125" t="str">
        <f>IF('DATA ENTRY'!S39="","",'DATA ENTRY'!S39)</f>
        <v/>
      </c>
      <c r="O38" s="125" t="str">
        <f t="shared" si="0"/>
        <v/>
      </c>
      <c r="P38" s="63" t="str">
        <f>IF('DATA ENTRY'!U39="","",'DATA ENTRY'!U39)</f>
        <v/>
      </c>
      <c r="Q38" s="63" t="str">
        <f>IF('DATA ENTRY'!V39="","",'DATA ENTRY'!V39)</f>
        <v/>
      </c>
      <c r="R38" s="14" t="str">
        <f>IF('DATA ENTRY'!X39="","",'DATA ENTRY'!X39)</f>
        <v/>
      </c>
      <c r="S38" s="14" t="str">
        <f>IF('DATA ENTRY'!Y39="","",'DATA ENTRY'!Y39)</f>
        <v/>
      </c>
      <c r="T38" s="14" t="str">
        <f>IF('DATA ENTRY'!AB39="","",'DATA ENTRY'!AB39)</f>
        <v/>
      </c>
      <c r="U38" s="14" t="str">
        <f>IF(O38="","",SUMPRODUCT(--(D38=$D$5:$D$1071),--(F38=$F$5:$F$1071),--(E38=$E$5:$E$1071),--(O38&lt;$O$5:$O$1071))+COUNTIF($O$5:O38,O38))</f>
        <v/>
      </c>
    </row>
    <row r="39" spans="1:21" ht="30" customHeight="1">
      <c r="A39" s="14" t="str">
        <f>IF(AND(H39="",D39="",F39="",G39="",I39="",J39=""),"",SUBTOTAL(3,$B$5:B39))</f>
        <v/>
      </c>
      <c r="B39" s="63" t="str">
        <f>IF('DATA ENTRY'!B40="","",'DATA ENTRY'!B40)</f>
        <v/>
      </c>
      <c r="C39" s="63" t="str">
        <f>IF('DATA ENTRY'!C40="","",'DATA ENTRY'!C40)</f>
        <v/>
      </c>
      <c r="D39" s="63" t="str">
        <f>IF('DATA ENTRY'!E40="","",'DATA ENTRY'!E40)</f>
        <v/>
      </c>
      <c r="E39" s="14" t="str">
        <f>IF('DATA ENTRY'!G40="","",'DATA ENTRY'!G40)</f>
        <v/>
      </c>
      <c r="F39" s="14" t="str">
        <f>IF('DATA ENTRY'!F40="","",'DATA ENTRY'!F40)</f>
        <v/>
      </c>
      <c r="G39" s="126" t="str">
        <f>IF('DATA ENTRY'!H40="","",'DATA ENTRY'!H40)</f>
        <v/>
      </c>
      <c r="H39" s="126" t="str">
        <f>IF('DATA ENTRY'!I40="","",'DATA ENTRY'!I40)</f>
        <v/>
      </c>
      <c r="I39" s="14" t="str">
        <f>IF('DATA ENTRY'!N40="","",'DATA ENTRY'!N40)</f>
        <v/>
      </c>
      <c r="J39" s="125" t="str">
        <f>IF('DATA ENTRY'!O40="","",'DATA ENTRY'!O40)</f>
        <v/>
      </c>
      <c r="K39" s="14" t="str">
        <f>IF('DATA ENTRY'!P40="","",'DATA ENTRY'!P40)</f>
        <v/>
      </c>
      <c r="L39" s="125" t="str">
        <f>IF('DATA ENTRY'!Q40="","",'DATA ENTRY'!Q40)</f>
        <v/>
      </c>
      <c r="M39" s="14" t="str">
        <f>IF('DATA ENTRY'!R40="","",'DATA ENTRY'!R40)</f>
        <v/>
      </c>
      <c r="N39" s="125" t="str">
        <f>IF('DATA ENTRY'!S40="","",'DATA ENTRY'!S40)</f>
        <v/>
      </c>
      <c r="O39" s="125" t="str">
        <f t="shared" si="0"/>
        <v/>
      </c>
      <c r="P39" s="63" t="str">
        <f>IF('DATA ENTRY'!U40="","",'DATA ENTRY'!U40)</f>
        <v/>
      </c>
      <c r="Q39" s="63" t="str">
        <f>IF('DATA ENTRY'!V40="","",'DATA ENTRY'!V40)</f>
        <v/>
      </c>
      <c r="R39" s="14" t="str">
        <f>IF('DATA ENTRY'!X40="","",'DATA ENTRY'!X40)</f>
        <v/>
      </c>
      <c r="S39" s="14" t="str">
        <f>IF('DATA ENTRY'!Y40="","",'DATA ENTRY'!Y40)</f>
        <v/>
      </c>
      <c r="T39" s="14" t="str">
        <f>IF('DATA ENTRY'!AB40="","",'DATA ENTRY'!AB40)</f>
        <v/>
      </c>
      <c r="U39" s="14" t="str">
        <f>IF(O39="","",SUMPRODUCT(--(D39=$D$5:$D$1071),--(F39=$F$5:$F$1071),--(E39=$E$5:$E$1071),--(O39&lt;$O$5:$O$1071))+COUNTIF($O$5:O39,O39))</f>
        <v/>
      </c>
    </row>
    <row r="40" spans="1:21" ht="30" customHeight="1">
      <c r="A40" s="14" t="str">
        <f>IF(AND(H40="",D40="",F40="",G40="",I40="",J40=""),"",SUBTOTAL(3,$B$5:B40))</f>
        <v/>
      </c>
      <c r="B40" s="63" t="str">
        <f>IF('DATA ENTRY'!B41="","",'DATA ENTRY'!B41)</f>
        <v/>
      </c>
      <c r="C40" s="63" t="str">
        <f>IF('DATA ENTRY'!C41="","",'DATA ENTRY'!C41)</f>
        <v/>
      </c>
      <c r="D40" s="63" t="str">
        <f>IF('DATA ENTRY'!E41="","",'DATA ENTRY'!E41)</f>
        <v/>
      </c>
      <c r="E40" s="14" t="str">
        <f>IF('DATA ENTRY'!G41="","",'DATA ENTRY'!G41)</f>
        <v/>
      </c>
      <c r="F40" s="14" t="str">
        <f>IF('DATA ENTRY'!F41="","",'DATA ENTRY'!F41)</f>
        <v/>
      </c>
      <c r="G40" s="126" t="str">
        <f>IF('DATA ENTRY'!H41="","",'DATA ENTRY'!H41)</f>
        <v/>
      </c>
      <c r="H40" s="126" t="str">
        <f>IF('DATA ENTRY'!I41="","",'DATA ENTRY'!I41)</f>
        <v/>
      </c>
      <c r="I40" s="14" t="str">
        <f>IF('DATA ENTRY'!N41="","",'DATA ENTRY'!N41)</f>
        <v/>
      </c>
      <c r="J40" s="125" t="str">
        <f>IF('DATA ENTRY'!O41="","",'DATA ENTRY'!O41)</f>
        <v/>
      </c>
      <c r="K40" s="14" t="str">
        <f>IF('DATA ENTRY'!P41="","",'DATA ENTRY'!P41)</f>
        <v/>
      </c>
      <c r="L40" s="125" t="str">
        <f>IF('DATA ENTRY'!Q41="","",'DATA ENTRY'!Q41)</f>
        <v/>
      </c>
      <c r="M40" s="14" t="str">
        <f>IF('DATA ENTRY'!R41="","",'DATA ENTRY'!R41)</f>
        <v/>
      </c>
      <c r="N40" s="125" t="str">
        <f>IF('DATA ENTRY'!S41="","",'DATA ENTRY'!S41)</f>
        <v/>
      </c>
      <c r="O40" s="125" t="str">
        <f t="shared" si="0"/>
        <v/>
      </c>
      <c r="P40" s="63" t="str">
        <f>IF('DATA ENTRY'!U41="","",'DATA ENTRY'!U41)</f>
        <v/>
      </c>
      <c r="Q40" s="63" t="str">
        <f>IF('DATA ENTRY'!V41="","",'DATA ENTRY'!V41)</f>
        <v/>
      </c>
      <c r="R40" s="14" t="str">
        <f>IF('DATA ENTRY'!X41="","",'DATA ENTRY'!X41)</f>
        <v/>
      </c>
      <c r="S40" s="14" t="str">
        <f>IF('DATA ENTRY'!Y41="","",'DATA ENTRY'!Y41)</f>
        <v/>
      </c>
      <c r="T40" s="14" t="str">
        <f>IF('DATA ENTRY'!AB41="","",'DATA ENTRY'!AB41)</f>
        <v/>
      </c>
      <c r="U40" s="14" t="str">
        <f>IF(O40="","",SUMPRODUCT(--(D40=$D$5:$D$1071),--(F40=$F$5:$F$1071),--(E40=$E$5:$E$1071),--(O40&lt;$O$5:$O$1071))+COUNTIF($O$5:O40,O40))</f>
        <v/>
      </c>
    </row>
    <row r="41" spans="1:21" ht="30" customHeight="1">
      <c r="A41" s="14" t="str">
        <f>IF(AND(H41="",D41="",F41="",G41="",I41="",J41=""),"",SUBTOTAL(3,$B$5:B41))</f>
        <v/>
      </c>
      <c r="B41" s="63" t="str">
        <f>IF('DATA ENTRY'!B42="","",'DATA ENTRY'!B42)</f>
        <v/>
      </c>
      <c r="C41" s="63" t="str">
        <f>IF('DATA ENTRY'!C42="","",'DATA ENTRY'!C42)</f>
        <v/>
      </c>
      <c r="D41" s="63" t="str">
        <f>IF('DATA ENTRY'!E42="","",'DATA ENTRY'!E42)</f>
        <v/>
      </c>
      <c r="E41" s="14" t="str">
        <f>IF('DATA ENTRY'!G42="","",'DATA ENTRY'!G42)</f>
        <v/>
      </c>
      <c r="F41" s="14" t="str">
        <f>IF('DATA ENTRY'!F42="","",'DATA ENTRY'!F42)</f>
        <v/>
      </c>
      <c r="G41" s="126" t="str">
        <f>IF('DATA ENTRY'!H42="","",'DATA ENTRY'!H42)</f>
        <v/>
      </c>
      <c r="H41" s="126" t="str">
        <f>IF('DATA ENTRY'!I42="","",'DATA ENTRY'!I42)</f>
        <v/>
      </c>
      <c r="I41" s="14" t="str">
        <f>IF('DATA ENTRY'!N42="","",'DATA ENTRY'!N42)</f>
        <v/>
      </c>
      <c r="J41" s="125" t="str">
        <f>IF('DATA ENTRY'!O42="","",'DATA ENTRY'!O42)</f>
        <v/>
      </c>
      <c r="K41" s="14" t="str">
        <f>IF('DATA ENTRY'!P42="","",'DATA ENTRY'!P42)</f>
        <v/>
      </c>
      <c r="L41" s="125" t="str">
        <f>IF('DATA ENTRY'!Q42="","",'DATA ENTRY'!Q42)</f>
        <v/>
      </c>
      <c r="M41" s="14" t="str">
        <f>IF('DATA ENTRY'!R42="","",'DATA ENTRY'!R42)</f>
        <v/>
      </c>
      <c r="N41" s="125" t="str">
        <f>IF('DATA ENTRY'!S42="","",'DATA ENTRY'!S42)</f>
        <v/>
      </c>
      <c r="O41" s="125" t="str">
        <f t="shared" si="0"/>
        <v/>
      </c>
      <c r="P41" s="63" t="str">
        <f>IF('DATA ENTRY'!U42="","",'DATA ENTRY'!U42)</f>
        <v/>
      </c>
      <c r="Q41" s="63" t="str">
        <f>IF('DATA ENTRY'!V42="","",'DATA ENTRY'!V42)</f>
        <v/>
      </c>
      <c r="R41" s="14" t="str">
        <f>IF('DATA ENTRY'!X42="","",'DATA ENTRY'!X42)</f>
        <v/>
      </c>
      <c r="S41" s="14" t="str">
        <f>IF('DATA ENTRY'!Y42="","",'DATA ENTRY'!Y42)</f>
        <v/>
      </c>
      <c r="T41" s="14" t="str">
        <f>IF('DATA ENTRY'!AB42="","",'DATA ENTRY'!AB42)</f>
        <v/>
      </c>
      <c r="U41" s="14" t="str">
        <f>IF(O41="","",SUMPRODUCT(--(D41=$D$5:$D$1071),--(F41=$F$5:$F$1071),--(E41=$E$5:$E$1071),--(O41&lt;$O$5:$O$1071))+COUNTIF($O$5:O41,O41))</f>
        <v/>
      </c>
    </row>
    <row r="42" spans="1:21" ht="30" customHeight="1">
      <c r="A42" s="14" t="str">
        <f>IF(AND(H42="",D42="",F42="",G42="",I42="",J42=""),"",SUBTOTAL(3,$B$5:B42))</f>
        <v/>
      </c>
      <c r="B42" s="63" t="str">
        <f>IF('DATA ENTRY'!B43="","",'DATA ENTRY'!B43)</f>
        <v/>
      </c>
      <c r="C42" s="63" t="str">
        <f>IF('DATA ENTRY'!C43="","",'DATA ENTRY'!C43)</f>
        <v/>
      </c>
      <c r="D42" s="63" t="str">
        <f>IF('DATA ENTRY'!E43="","",'DATA ENTRY'!E43)</f>
        <v/>
      </c>
      <c r="E42" s="14" t="str">
        <f>IF('DATA ENTRY'!G43="","",'DATA ENTRY'!G43)</f>
        <v/>
      </c>
      <c r="F42" s="14" t="str">
        <f>IF('DATA ENTRY'!F43="","",'DATA ENTRY'!F43)</f>
        <v/>
      </c>
      <c r="G42" s="126" t="str">
        <f>IF('DATA ENTRY'!H43="","",'DATA ENTRY'!H43)</f>
        <v/>
      </c>
      <c r="H42" s="126" t="str">
        <f>IF('DATA ENTRY'!I43="","",'DATA ENTRY'!I43)</f>
        <v/>
      </c>
      <c r="I42" s="14" t="str">
        <f>IF('DATA ENTRY'!N43="","",'DATA ENTRY'!N43)</f>
        <v/>
      </c>
      <c r="J42" s="125" t="str">
        <f>IF('DATA ENTRY'!O43="","",'DATA ENTRY'!O43)</f>
        <v/>
      </c>
      <c r="K42" s="14" t="str">
        <f>IF('DATA ENTRY'!P43="","",'DATA ENTRY'!P43)</f>
        <v/>
      </c>
      <c r="L42" s="125" t="str">
        <f>IF('DATA ENTRY'!Q43="","",'DATA ENTRY'!Q43)</f>
        <v/>
      </c>
      <c r="M42" s="14" t="str">
        <f>IF('DATA ENTRY'!R43="","",'DATA ENTRY'!R43)</f>
        <v/>
      </c>
      <c r="N42" s="125" t="str">
        <f>IF('DATA ENTRY'!S43="","",'DATA ENTRY'!S43)</f>
        <v/>
      </c>
      <c r="O42" s="125" t="str">
        <f t="shared" si="0"/>
        <v/>
      </c>
      <c r="P42" s="63" t="str">
        <f>IF('DATA ENTRY'!U43="","",'DATA ENTRY'!U43)</f>
        <v/>
      </c>
      <c r="Q42" s="63" t="str">
        <f>IF('DATA ENTRY'!V43="","",'DATA ENTRY'!V43)</f>
        <v/>
      </c>
      <c r="R42" s="14" t="str">
        <f>IF('DATA ENTRY'!X43="","",'DATA ENTRY'!X43)</f>
        <v/>
      </c>
      <c r="S42" s="14" t="str">
        <f>IF('DATA ENTRY'!Y43="","",'DATA ENTRY'!Y43)</f>
        <v/>
      </c>
      <c r="T42" s="14" t="str">
        <f>IF('DATA ENTRY'!AB43="","",'DATA ENTRY'!AB43)</f>
        <v/>
      </c>
      <c r="U42" s="14" t="str">
        <f>IF(O42="","",SUMPRODUCT(--(D42=$D$5:$D$1071),--(F42=$F$5:$F$1071),--(E42=$E$5:$E$1071),--(O42&lt;$O$5:$O$1071))+COUNTIF($O$5:O42,O42))</f>
        <v/>
      </c>
    </row>
    <row r="43" spans="1:21" ht="30" customHeight="1">
      <c r="A43" s="14" t="str">
        <f>IF(AND(H43="",D43="",F43="",G43="",I43="",J43=""),"",SUBTOTAL(3,$B$5:B43))</f>
        <v/>
      </c>
      <c r="B43" s="63" t="str">
        <f>IF('DATA ENTRY'!B44="","",'DATA ENTRY'!B44)</f>
        <v/>
      </c>
      <c r="C43" s="63" t="str">
        <f>IF('DATA ENTRY'!C44="","",'DATA ENTRY'!C44)</f>
        <v/>
      </c>
      <c r="D43" s="63" t="str">
        <f>IF('DATA ENTRY'!E44="","",'DATA ENTRY'!E44)</f>
        <v/>
      </c>
      <c r="E43" s="14" t="str">
        <f>IF('DATA ENTRY'!G44="","",'DATA ENTRY'!G44)</f>
        <v/>
      </c>
      <c r="F43" s="14" t="str">
        <f>IF('DATA ENTRY'!F44="","",'DATA ENTRY'!F44)</f>
        <v/>
      </c>
      <c r="G43" s="126" t="str">
        <f>IF('DATA ENTRY'!H44="","",'DATA ENTRY'!H44)</f>
        <v/>
      </c>
      <c r="H43" s="126" t="str">
        <f>IF('DATA ENTRY'!I44="","",'DATA ENTRY'!I44)</f>
        <v/>
      </c>
      <c r="I43" s="14" t="str">
        <f>IF('DATA ENTRY'!N44="","",'DATA ENTRY'!N44)</f>
        <v/>
      </c>
      <c r="J43" s="125" t="str">
        <f>IF('DATA ENTRY'!O44="","",'DATA ENTRY'!O44)</f>
        <v/>
      </c>
      <c r="K43" s="14" t="str">
        <f>IF('DATA ENTRY'!P44="","",'DATA ENTRY'!P44)</f>
        <v/>
      </c>
      <c r="L43" s="125" t="str">
        <f>IF('DATA ENTRY'!Q44="","",'DATA ENTRY'!Q44)</f>
        <v/>
      </c>
      <c r="M43" s="14" t="str">
        <f>IF('DATA ENTRY'!R44="","",'DATA ENTRY'!R44)</f>
        <v/>
      </c>
      <c r="N43" s="125" t="str">
        <f>IF('DATA ENTRY'!S44="","",'DATA ENTRY'!S44)</f>
        <v/>
      </c>
      <c r="O43" s="125" t="str">
        <f t="shared" si="0"/>
        <v/>
      </c>
      <c r="P43" s="63" t="str">
        <f>IF('DATA ENTRY'!U44="","",'DATA ENTRY'!U44)</f>
        <v/>
      </c>
      <c r="Q43" s="63" t="str">
        <f>IF('DATA ENTRY'!V44="","",'DATA ENTRY'!V44)</f>
        <v/>
      </c>
      <c r="R43" s="14" t="str">
        <f>IF('DATA ENTRY'!X44="","",'DATA ENTRY'!X44)</f>
        <v/>
      </c>
      <c r="S43" s="14" t="str">
        <f>IF('DATA ENTRY'!Y44="","",'DATA ENTRY'!Y44)</f>
        <v/>
      </c>
      <c r="T43" s="14" t="str">
        <f>IF('DATA ENTRY'!AB44="","",'DATA ENTRY'!AB44)</f>
        <v/>
      </c>
      <c r="U43" s="14" t="str">
        <f>IF(O43="","",SUMPRODUCT(--(D43=$D$5:$D$1071),--(F43=$F$5:$F$1071),--(E43=$E$5:$E$1071),--(O43&lt;$O$5:$O$1071))+COUNTIF($O$5:O43,O43))</f>
        <v/>
      </c>
    </row>
    <row r="44" spans="1:21" ht="30" customHeight="1">
      <c r="A44" s="14" t="str">
        <f>IF(AND(H44="",D44="",F44="",G44="",I44="",J44=""),"",SUBTOTAL(3,$B$5:B44))</f>
        <v/>
      </c>
      <c r="B44" s="63" t="str">
        <f>IF('DATA ENTRY'!B45="","",'DATA ENTRY'!B45)</f>
        <v/>
      </c>
      <c r="C44" s="63" t="str">
        <f>IF('DATA ENTRY'!C45="","",'DATA ENTRY'!C45)</f>
        <v/>
      </c>
      <c r="D44" s="63" t="str">
        <f>IF('DATA ENTRY'!E45="","",'DATA ENTRY'!E45)</f>
        <v/>
      </c>
      <c r="E44" s="14" t="str">
        <f>IF('DATA ENTRY'!G45="","",'DATA ENTRY'!G45)</f>
        <v/>
      </c>
      <c r="F44" s="14" t="str">
        <f>IF('DATA ENTRY'!F45="","",'DATA ENTRY'!F45)</f>
        <v/>
      </c>
      <c r="G44" s="126" t="str">
        <f>IF('DATA ENTRY'!H45="","",'DATA ENTRY'!H45)</f>
        <v/>
      </c>
      <c r="H44" s="126" t="str">
        <f>IF('DATA ENTRY'!I45="","",'DATA ENTRY'!I45)</f>
        <v/>
      </c>
      <c r="I44" s="14" t="str">
        <f>IF('DATA ENTRY'!N45="","",'DATA ENTRY'!N45)</f>
        <v/>
      </c>
      <c r="J44" s="125" t="str">
        <f>IF('DATA ENTRY'!O45="","",'DATA ENTRY'!O45)</f>
        <v/>
      </c>
      <c r="K44" s="14" t="str">
        <f>IF('DATA ENTRY'!P45="","",'DATA ENTRY'!P45)</f>
        <v/>
      </c>
      <c r="L44" s="125" t="str">
        <f>IF('DATA ENTRY'!Q45="","",'DATA ENTRY'!Q45)</f>
        <v/>
      </c>
      <c r="M44" s="14" t="str">
        <f>IF('DATA ENTRY'!R45="","",'DATA ENTRY'!R45)</f>
        <v/>
      </c>
      <c r="N44" s="125" t="str">
        <f>IF('DATA ENTRY'!S45="","",'DATA ENTRY'!S45)</f>
        <v/>
      </c>
      <c r="O44" s="125" t="str">
        <f t="shared" si="0"/>
        <v/>
      </c>
      <c r="P44" s="63" t="str">
        <f>IF('DATA ENTRY'!U45="","",'DATA ENTRY'!U45)</f>
        <v/>
      </c>
      <c r="Q44" s="63" t="str">
        <f>IF('DATA ENTRY'!V45="","",'DATA ENTRY'!V45)</f>
        <v/>
      </c>
      <c r="R44" s="14" t="str">
        <f>IF('DATA ENTRY'!X45="","",'DATA ENTRY'!X45)</f>
        <v/>
      </c>
      <c r="S44" s="14" t="str">
        <f>IF('DATA ENTRY'!Y45="","",'DATA ENTRY'!Y45)</f>
        <v/>
      </c>
      <c r="T44" s="14" t="str">
        <f>IF('DATA ENTRY'!AB45="","",'DATA ENTRY'!AB45)</f>
        <v/>
      </c>
      <c r="U44" s="14" t="str">
        <f>IF(O44="","",SUMPRODUCT(--(D44=$D$5:$D$1071),--(F44=$F$5:$F$1071),--(E44=$E$5:$E$1071),--(O44&lt;$O$5:$O$1071))+COUNTIF($O$5:O44,O44))</f>
        <v/>
      </c>
    </row>
    <row r="45" spans="1:21" ht="30" customHeight="1">
      <c r="A45" s="14" t="str">
        <f>IF(AND(H45="",D45="",F45="",G45="",I45="",J45=""),"",SUBTOTAL(3,$B$5:B45))</f>
        <v/>
      </c>
      <c r="B45" s="63" t="str">
        <f>IF('DATA ENTRY'!B46="","",'DATA ENTRY'!B46)</f>
        <v/>
      </c>
      <c r="C45" s="63" t="str">
        <f>IF('DATA ENTRY'!C46="","",'DATA ENTRY'!C46)</f>
        <v/>
      </c>
      <c r="D45" s="63" t="str">
        <f>IF('DATA ENTRY'!E46="","",'DATA ENTRY'!E46)</f>
        <v/>
      </c>
      <c r="E45" s="14" t="str">
        <f>IF('DATA ENTRY'!G46="","",'DATA ENTRY'!G46)</f>
        <v/>
      </c>
      <c r="F45" s="14" t="str">
        <f>IF('DATA ENTRY'!F46="","",'DATA ENTRY'!F46)</f>
        <v/>
      </c>
      <c r="G45" s="126" t="str">
        <f>IF('DATA ENTRY'!H46="","",'DATA ENTRY'!H46)</f>
        <v/>
      </c>
      <c r="H45" s="126" t="str">
        <f>IF('DATA ENTRY'!I46="","",'DATA ENTRY'!I46)</f>
        <v/>
      </c>
      <c r="I45" s="14" t="str">
        <f>IF('DATA ENTRY'!N46="","",'DATA ENTRY'!N46)</f>
        <v/>
      </c>
      <c r="J45" s="125" t="str">
        <f>IF('DATA ENTRY'!O46="","",'DATA ENTRY'!O46)</f>
        <v/>
      </c>
      <c r="K45" s="14" t="str">
        <f>IF('DATA ENTRY'!P46="","",'DATA ENTRY'!P46)</f>
        <v/>
      </c>
      <c r="L45" s="125" t="str">
        <f>IF('DATA ENTRY'!Q46="","",'DATA ENTRY'!Q46)</f>
        <v/>
      </c>
      <c r="M45" s="14" t="str">
        <f>IF('DATA ENTRY'!R46="","",'DATA ENTRY'!R46)</f>
        <v/>
      </c>
      <c r="N45" s="125" t="str">
        <f>IF('DATA ENTRY'!S46="","",'DATA ENTRY'!S46)</f>
        <v/>
      </c>
      <c r="O45" s="125" t="str">
        <f t="shared" si="0"/>
        <v/>
      </c>
      <c r="P45" s="63" t="str">
        <f>IF('DATA ENTRY'!U46="","",'DATA ENTRY'!U46)</f>
        <v/>
      </c>
      <c r="Q45" s="63" t="str">
        <f>IF('DATA ENTRY'!V46="","",'DATA ENTRY'!V46)</f>
        <v/>
      </c>
      <c r="R45" s="14" t="str">
        <f>IF('DATA ENTRY'!X46="","",'DATA ENTRY'!X46)</f>
        <v/>
      </c>
      <c r="S45" s="14" t="str">
        <f>IF('DATA ENTRY'!Y46="","",'DATA ENTRY'!Y46)</f>
        <v/>
      </c>
      <c r="T45" s="14" t="str">
        <f>IF('DATA ENTRY'!AB46="","",'DATA ENTRY'!AB46)</f>
        <v/>
      </c>
      <c r="U45" s="14" t="str">
        <f>IF(O45="","",SUMPRODUCT(--(D45=$D$5:$D$1071),--(F45=$F$5:$F$1071),--(E45=$E$5:$E$1071),--(O45&lt;$O$5:$O$1071))+COUNTIF($O$5:O45,O45))</f>
        <v/>
      </c>
    </row>
    <row r="46" spans="1:21" ht="30" customHeight="1">
      <c r="A46" s="14" t="str">
        <f>IF(AND(H46="",D46="",F46="",G46="",I46="",J46=""),"",SUBTOTAL(3,$B$5:B46))</f>
        <v/>
      </c>
      <c r="B46" s="63" t="str">
        <f>IF('DATA ENTRY'!B47="","",'DATA ENTRY'!B47)</f>
        <v/>
      </c>
      <c r="C46" s="63" t="str">
        <f>IF('DATA ENTRY'!C47="","",'DATA ENTRY'!C47)</f>
        <v/>
      </c>
      <c r="D46" s="63" t="str">
        <f>IF('DATA ENTRY'!E47="","",'DATA ENTRY'!E47)</f>
        <v/>
      </c>
      <c r="E46" s="14" t="str">
        <f>IF('DATA ENTRY'!G47="","",'DATA ENTRY'!G47)</f>
        <v/>
      </c>
      <c r="F46" s="14" t="str">
        <f>IF('DATA ENTRY'!F47="","",'DATA ENTRY'!F47)</f>
        <v/>
      </c>
      <c r="G46" s="126" t="str">
        <f>IF('DATA ENTRY'!H47="","",'DATA ENTRY'!H47)</f>
        <v/>
      </c>
      <c r="H46" s="126" t="str">
        <f>IF('DATA ENTRY'!I47="","",'DATA ENTRY'!I47)</f>
        <v/>
      </c>
      <c r="I46" s="14" t="str">
        <f>IF('DATA ENTRY'!N47="","",'DATA ENTRY'!N47)</f>
        <v/>
      </c>
      <c r="J46" s="125" t="str">
        <f>IF('DATA ENTRY'!O47="","",'DATA ENTRY'!O47)</f>
        <v/>
      </c>
      <c r="K46" s="14" t="str">
        <f>IF('DATA ENTRY'!P47="","",'DATA ENTRY'!P47)</f>
        <v/>
      </c>
      <c r="L46" s="125" t="str">
        <f>IF('DATA ENTRY'!Q47="","",'DATA ENTRY'!Q47)</f>
        <v/>
      </c>
      <c r="M46" s="14" t="str">
        <f>IF('DATA ENTRY'!R47="","",'DATA ENTRY'!R47)</f>
        <v/>
      </c>
      <c r="N46" s="125" t="str">
        <f>IF('DATA ENTRY'!S47="","",'DATA ENTRY'!S47)</f>
        <v/>
      </c>
      <c r="O46" s="125" t="str">
        <f t="shared" si="0"/>
        <v/>
      </c>
      <c r="P46" s="63" t="str">
        <f>IF('DATA ENTRY'!U47="","",'DATA ENTRY'!U47)</f>
        <v/>
      </c>
      <c r="Q46" s="63" t="str">
        <f>IF('DATA ENTRY'!V47="","",'DATA ENTRY'!V47)</f>
        <v/>
      </c>
      <c r="R46" s="14" t="str">
        <f>IF('DATA ENTRY'!X47="","",'DATA ENTRY'!X47)</f>
        <v/>
      </c>
      <c r="S46" s="14" t="str">
        <f>IF('DATA ENTRY'!Y47="","",'DATA ENTRY'!Y47)</f>
        <v/>
      </c>
      <c r="T46" s="14" t="str">
        <f>IF('DATA ENTRY'!AB47="","",'DATA ENTRY'!AB47)</f>
        <v/>
      </c>
      <c r="U46" s="14" t="str">
        <f>IF(O46="","",SUMPRODUCT(--(D46=$D$5:$D$1071),--(F46=$F$5:$F$1071),--(E46=$E$5:$E$1071),--(O46&lt;$O$5:$O$1071))+COUNTIF($O$5:O46,O46))</f>
        <v/>
      </c>
    </row>
    <row r="47" spans="1:21" ht="30" customHeight="1">
      <c r="A47" s="14" t="str">
        <f>IF(AND(H47="",D47="",F47="",G47="",I47="",J47=""),"",SUBTOTAL(3,$B$5:B47))</f>
        <v/>
      </c>
      <c r="B47" s="63" t="str">
        <f>IF('DATA ENTRY'!B48="","",'DATA ENTRY'!B48)</f>
        <v/>
      </c>
      <c r="C47" s="63" t="str">
        <f>IF('DATA ENTRY'!C48="","",'DATA ENTRY'!C48)</f>
        <v/>
      </c>
      <c r="D47" s="63" t="str">
        <f>IF('DATA ENTRY'!E48="","",'DATA ENTRY'!E48)</f>
        <v/>
      </c>
      <c r="E47" s="14" t="str">
        <f>IF('DATA ENTRY'!G48="","",'DATA ENTRY'!G48)</f>
        <v/>
      </c>
      <c r="F47" s="14" t="str">
        <f>IF('DATA ENTRY'!F48="","",'DATA ENTRY'!F48)</f>
        <v/>
      </c>
      <c r="G47" s="126" t="str">
        <f>IF('DATA ENTRY'!H48="","",'DATA ENTRY'!H48)</f>
        <v/>
      </c>
      <c r="H47" s="126" t="str">
        <f>IF('DATA ENTRY'!I48="","",'DATA ENTRY'!I48)</f>
        <v/>
      </c>
      <c r="I47" s="14" t="str">
        <f>IF('DATA ENTRY'!N48="","",'DATA ENTRY'!N48)</f>
        <v/>
      </c>
      <c r="J47" s="125" t="str">
        <f>IF('DATA ENTRY'!O48="","",'DATA ENTRY'!O48)</f>
        <v/>
      </c>
      <c r="K47" s="14" t="str">
        <f>IF('DATA ENTRY'!P48="","",'DATA ENTRY'!P48)</f>
        <v/>
      </c>
      <c r="L47" s="125" t="str">
        <f>IF('DATA ENTRY'!Q48="","",'DATA ENTRY'!Q48)</f>
        <v/>
      </c>
      <c r="M47" s="14" t="str">
        <f>IF('DATA ENTRY'!R48="","",'DATA ENTRY'!R48)</f>
        <v/>
      </c>
      <c r="N47" s="125" t="str">
        <f>IF('DATA ENTRY'!S48="","",'DATA ENTRY'!S48)</f>
        <v/>
      </c>
      <c r="O47" s="125" t="str">
        <f t="shared" si="0"/>
        <v/>
      </c>
      <c r="P47" s="63" t="str">
        <f>IF('DATA ENTRY'!U48="","",'DATA ENTRY'!U48)</f>
        <v/>
      </c>
      <c r="Q47" s="63" t="str">
        <f>IF('DATA ENTRY'!V48="","",'DATA ENTRY'!V48)</f>
        <v/>
      </c>
      <c r="R47" s="14" t="str">
        <f>IF('DATA ENTRY'!X48="","",'DATA ENTRY'!X48)</f>
        <v/>
      </c>
      <c r="S47" s="14" t="str">
        <f>IF('DATA ENTRY'!Y48="","",'DATA ENTRY'!Y48)</f>
        <v/>
      </c>
      <c r="T47" s="14" t="str">
        <f>IF('DATA ENTRY'!AB48="","",'DATA ENTRY'!AB48)</f>
        <v/>
      </c>
      <c r="U47" s="14" t="str">
        <f>IF(O47="","",SUMPRODUCT(--(D47=$D$5:$D$1071),--(F47=$F$5:$F$1071),--(E47=$E$5:$E$1071),--(O47&lt;$O$5:$O$1071))+COUNTIF($O$5:O47,O47))</f>
        <v/>
      </c>
    </row>
    <row r="48" spans="1:21" ht="30" customHeight="1">
      <c r="A48" s="14" t="str">
        <f>IF(AND(H48="",D48="",F48="",G48="",I48="",J48=""),"",SUBTOTAL(3,$B$5:B48))</f>
        <v/>
      </c>
      <c r="B48" s="63" t="str">
        <f>IF('DATA ENTRY'!B49="","",'DATA ENTRY'!B49)</f>
        <v/>
      </c>
      <c r="C48" s="63" t="str">
        <f>IF('DATA ENTRY'!C49="","",'DATA ENTRY'!C49)</f>
        <v/>
      </c>
      <c r="D48" s="63" t="str">
        <f>IF('DATA ENTRY'!E49="","",'DATA ENTRY'!E49)</f>
        <v/>
      </c>
      <c r="E48" s="14" t="str">
        <f>IF('DATA ENTRY'!G49="","",'DATA ENTRY'!G49)</f>
        <v/>
      </c>
      <c r="F48" s="14" t="str">
        <f>IF('DATA ENTRY'!F49="","",'DATA ENTRY'!F49)</f>
        <v/>
      </c>
      <c r="G48" s="126" t="str">
        <f>IF('DATA ENTRY'!H49="","",'DATA ENTRY'!H49)</f>
        <v/>
      </c>
      <c r="H48" s="126" t="str">
        <f>IF('DATA ENTRY'!I49="","",'DATA ENTRY'!I49)</f>
        <v/>
      </c>
      <c r="I48" s="14" t="str">
        <f>IF('DATA ENTRY'!N49="","",'DATA ENTRY'!N49)</f>
        <v/>
      </c>
      <c r="J48" s="125" t="str">
        <f>IF('DATA ENTRY'!O49="","",'DATA ENTRY'!O49)</f>
        <v/>
      </c>
      <c r="K48" s="14" t="str">
        <f>IF('DATA ENTRY'!P49="","",'DATA ENTRY'!P49)</f>
        <v/>
      </c>
      <c r="L48" s="125" t="str">
        <f>IF('DATA ENTRY'!Q49="","",'DATA ENTRY'!Q49)</f>
        <v/>
      </c>
      <c r="M48" s="14" t="str">
        <f>IF('DATA ENTRY'!R49="","",'DATA ENTRY'!R49)</f>
        <v/>
      </c>
      <c r="N48" s="125" t="str">
        <f>IF('DATA ENTRY'!S49="","",'DATA ENTRY'!S49)</f>
        <v/>
      </c>
      <c r="O48" s="125" t="str">
        <f t="shared" si="0"/>
        <v/>
      </c>
      <c r="P48" s="63" t="str">
        <f>IF('DATA ENTRY'!U49="","",'DATA ENTRY'!U49)</f>
        <v/>
      </c>
      <c r="Q48" s="63" t="str">
        <f>IF('DATA ENTRY'!V49="","",'DATA ENTRY'!V49)</f>
        <v/>
      </c>
      <c r="R48" s="14" t="str">
        <f>IF('DATA ENTRY'!X49="","",'DATA ENTRY'!X49)</f>
        <v/>
      </c>
      <c r="S48" s="14" t="str">
        <f>IF('DATA ENTRY'!Y49="","",'DATA ENTRY'!Y49)</f>
        <v/>
      </c>
      <c r="T48" s="14" t="str">
        <f>IF('DATA ENTRY'!AB49="","",'DATA ENTRY'!AB49)</f>
        <v/>
      </c>
      <c r="U48" s="14" t="str">
        <f>IF(O48="","",SUMPRODUCT(--(D48=$D$5:$D$1071),--(F48=$F$5:$F$1071),--(E48=$E$5:$E$1071),--(O48&lt;$O$5:$O$1071))+COUNTIF($O$5:O48,O48))</f>
        <v/>
      </c>
    </row>
    <row r="49" spans="1:21" ht="30" customHeight="1">
      <c r="A49" s="14" t="str">
        <f>IF(AND(H49="",D49="",F49="",G49="",I49="",J49=""),"",SUBTOTAL(3,$B$5:B49))</f>
        <v/>
      </c>
      <c r="B49" s="63" t="str">
        <f>IF('DATA ENTRY'!B50="","",'DATA ENTRY'!B50)</f>
        <v/>
      </c>
      <c r="C49" s="63" t="str">
        <f>IF('DATA ENTRY'!C50="","",'DATA ENTRY'!C50)</f>
        <v/>
      </c>
      <c r="D49" s="63" t="str">
        <f>IF('DATA ENTRY'!E50="","",'DATA ENTRY'!E50)</f>
        <v/>
      </c>
      <c r="E49" s="14" t="str">
        <f>IF('DATA ENTRY'!G50="","",'DATA ENTRY'!G50)</f>
        <v/>
      </c>
      <c r="F49" s="14" t="str">
        <f>IF('DATA ENTRY'!F50="","",'DATA ENTRY'!F50)</f>
        <v/>
      </c>
      <c r="G49" s="126" t="str">
        <f>IF('DATA ENTRY'!H50="","",'DATA ENTRY'!H50)</f>
        <v/>
      </c>
      <c r="H49" s="126" t="str">
        <f>IF('DATA ENTRY'!I50="","",'DATA ENTRY'!I50)</f>
        <v/>
      </c>
      <c r="I49" s="14" t="str">
        <f>IF('DATA ENTRY'!N50="","",'DATA ENTRY'!N50)</f>
        <v/>
      </c>
      <c r="J49" s="125" t="str">
        <f>IF('DATA ENTRY'!O50="","",'DATA ENTRY'!O50)</f>
        <v/>
      </c>
      <c r="K49" s="14" t="str">
        <f>IF('DATA ENTRY'!P50="","",'DATA ENTRY'!P50)</f>
        <v/>
      </c>
      <c r="L49" s="125" t="str">
        <f>IF('DATA ENTRY'!Q50="","",'DATA ENTRY'!Q50)</f>
        <v/>
      </c>
      <c r="M49" s="14" t="str">
        <f>IF('DATA ENTRY'!R50="","",'DATA ENTRY'!R50)</f>
        <v/>
      </c>
      <c r="N49" s="125" t="str">
        <f>IF('DATA ENTRY'!S50="","",'DATA ENTRY'!S50)</f>
        <v/>
      </c>
      <c r="O49" s="125" t="str">
        <f t="shared" si="0"/>
        <v/>
      </c>
      <c r="P49" s="63" t="str">
        <f>IF('DATA ENTRY'!U50="","",'DATA ENTRY'!U50)</f>
        <v/>
      </c>
      <c r="Q49" s="63" t="str">
        <f>IF('DATA ENTRY'!V50="","",'DATA ENTRY'!V50)</f>
        <v/>
      </c>
      <c r="R49" s="14" t="str">
        <f>IF('DATA ENTRY'!X50="","",'DATA ENTRY'!X50)</f>
        <v/>
      </c>
      <c r="S49" s="14" t="str">
        <f>IF('DATA ENTRY'!Y50="","",'DATA ENTRY'!Y50)</f>
        <v/>
      </c>
      <c r="T49" s="14" t="str">
        <f>IF('DATA ENTRY'!AB50="","",'DATA ENTRY'!AB50)</f>
        <v/>
      </c>
      <c r="U49" s="14" t="str">
        <f>IF(O49="","",SUMPRODUCT(--(D49=$D$5:$D$1071),--(F49=$F$5:$F$1071),--(E49=$E$5:$E$1071),--(O49&lt;$O$5:$O$1071))+COUNTIF($O$5:O49,O49))</f>
        <v/>
      </c>
    </row>
    <row r="50" spans="1:21" ht="30" customHeight="1">
      <c r="A50" s="14" t="str">
        <f>IF(AND(H50="",D50="",F50="",G50="",I50="",J50=""),"",SUBTOTAL(3,$B$5:B50))</f>
        <v/>
      </c>
      <c r="B50" s="63" t="str">
        <f>IF('DATA ENTRY'!B51="","",'DATA ENTRY'!B51)</f>
        <v/>
      </c>
      <c r="C50" s="63" t="str">
        <f>IF('DATA ENTRY'!C51="","",'DATA ENTRY'!C51)</f>
        <v/>
      </c>
      <c r="D50" s="63" t="str">
        <f>IF('DATA ENTRY'!E51="","",'DATA ENTRY'!E51)</f>
        <v/>
      </c>
      <c r="E50" s="14" t="str">
        <f>IF('DATA ENTRY'!G51="","",'DATA ENTRY'!G51)</f>
        <v/>
      </c>
      <c r="F50" s="14" t="str">
        <f>IF('DATA ENTRY'!F51="","",'DATA ENTRY'!F51)</f>
        <v/>
      </c>
      <c r="G50" s="126" t="str">
        <f>IF('DATA ENTRY'!H51="","",'DATA ENTRY'!H51)</f>
        <v/>
      </c>
      <c r="H50" s="126" t="str">
        <f>IF('DATA ENTRY'!I51="","",'DATA ENTRY'!I51)</f>
        <v/>
      </c>
      <c r="I50" s="14" t="str">
        <f>IF('DATA ENTRY'!N51="","",'DATA ENTRY'!N51)</f>
        <v/>
      </c>
      <c r="J50" s="125" t="str">
        <f>IF('DATA ENTRY'!O51="","",'DATA ENTRY'!O51)</f>
        <v/>
      </c>
      <c r="K50" s="14" t="str">
        <f>IF('DATA ENTRY'!P51="","",'DATA ENTRY'!P51)</f>
        <v/>
      </c>
      <c r="L50" s="125" t="str">
        <f>IF('DATA ENTRY'!Q51="","",'DATA ENTRY'!Q51)</f>
        <v/>
      </c>
      <c r="M50" s="14" t="str">
        <f>IF('DATA ENTRY'!R51="","",'DATA ENTRY'!R51)</f>
        <v/>
      </c>
      <c r="N50" s="125" t="str">
        <f>IF('DATA ENTRY'!S51="","",'DATA ENTRY'!S51)</f>
        <v/>
      </c>
      <c r="O50" s="125" t="str">
        <f t="shared" si="0"/>
        <v/>
      </c>
      <c r="P50" s="63" t="str">
        <f>IF('DATA ENTRY'!U51="","",'DATA ENTRY'!U51)</f>
        <v/>
      </c>
      <c r="Q50" s="63" t="str">
        <f>IF('DATA ENTRY'!V51="","",'DATA ENTRY'!V51)</f>
        <v/>
      </c>
      <c r="R50" s="14" t="str">
        <f>IF('DATA ENTRY'!X51="","",'DATA ENTRY'!X51)</f>
        <v/>
      </c>
      <c r="S50" s="14" t="str">
        <f>IF('DATA ENTRY'!Y51="","",'DATA ENTRY'!Y51)</f>
        <v/>
      </c>
      <c r="T50" s="14" t="str">
        <f>IF('DATA ENTRY'!AB51="","",'DATA ENTRY'!AB51)</f>
        <v/>
      </c>
      <c r="U50" s="14" t="str">
        <f>IF(O50="","",SUMPRODUCT(--(D50=$D$5:$D$1071),--(F50=$F$5:$F$1071),--(E50=$E$5:$E$1071),--(O50&lt;$O$5:$O$1071))+COUNTIF($O$5:O50,O50))</f>
        <v/>
      </c>
    </row>
    <row r="51" spans="1:21" ht="30" customHeight="1">
      <c r="A51" s="14" t="str">
        <f>IF(AND(H51="",D51="",F51="",G51="",I51="",J51=""),"",SUBTOTAL(3,$B$5:B51))</f>
        <v/>
      </c>
      <c r="B51" s="63" t="str">
        <f>IF('DATA ENTRY'!B52="","",'DATA ENTRY'!B52)</f>
        <v/>
      </c>
      <c r="C51" s="63" t="str">
        <f>IF('DATA ENTRY'!C52="","",'DATA ENTRY'!C52)</f>
        <v/>
      </c>
      <c r="D51" s="63" t="str">
        <f>IF('DATA ENTRY'!E52="","",'DATA ENTRY'!E52)</f>
        <v/>
      </c>
      <c r="E51" s="14" t="str">
        <f>IF('DATA ENTRY'!G52="","",'DATA ENTRY'!G52)</f>
        <v/>
      </c>
      <c r="F51" s="14" t="str">
        <f>IF('DATA ENTRY'!F52="","",'DATA ENTRY'!F52)</f>
        <v/>
      </c>
      <c r="G51" s="126" t="str">
        <f>IF('DATA ENTRY'!H52="","",'DATA ENTRY'!H52)</f>
        <v/>
      </c>
      <c r="H51" s="126" t="str">
        <f>IF('DATA ENTRY'!I52="","",'DATA ENTRY'!I52)</f>
        <v/>
      </c>
      <c r="I51" s="14" t="str">
        <f>IF('DATA ENTRY'!N52="","",'DATA ENTRY'!N52)</f>
        <v/>
      </c>
      <c r="J51" s="125" t="str">
        <f>IF('DATA ENTRY'!O52="","",'DATA ENTRY'!O52)</f>
        <v/>
      </c>
      <c r="K51" s="14" t="str">
        <f>IF('DATA ENTRY'!P52="","",'DATA ENTRY'!P52)</f>
        <v/>
      </c>
      <c r="L51" s="125" t="str">
        <f>IF('DATA ENTRY'!Q52="","",'DATA ENTRY'!Q52)</f>
        <v/>
      </c>
      <c r="M51" s="14" t="str">
        <f>IF('DATA ENTRY'!R52="","",'DATA ENTRY'!R52)</f>
        <v/>
      </c>
      <c r="N51" s="125" t="str">
        <f>IF('DATA ENTRY'!S52="","",'DATA ENTRY'!S52)</f>
        <v/>
      </c>
      <c r="O51" s="125" t="str">
        <f t="shared" si="0"/>
        <v/>
      </c>
      <c r="P51" s="63" t="str">
        <f>IF('DATA ENTRY'!U52="","",'DATA ENTRY'!U52)</f>
        <v/>
      </c>
      <c r="Q51" s="63" t="str">
        <f>IF('DATA ENTRY'!V52="","",'DATA ENTRY'!V52)</f>
        <v/>
      </c>
      <c r="R51" s="14" t="str">
        <f>IF('DATA ENTRY'!X52="","",'DATA ENTRY'!X52)</f>
        <v/>
      </c>
      <c r="S51" s="14" t="str">
        <f>IF('DATA ENTRY'!Y52="","",'DATA ENTRY'!Y52)</f>
        <v/>
      </c>
      <c r="T51" s="14" t="str">
        <f>IF('DATA ENTRY'!AB52="","",'DATA ENTRY'!AB52)</f>
        <v/>
      </c>
      <c r="U51" s="14" t="str">
        <f>IF(O51="","",SUMPRODUCT(--(D51=$D$5:$D$1071),--(F51=$F$5:$F$1071),--(E51=$E$5:$E$1071),--(O51&lt;$O$5:$O$1071))+COUNTIF($O$5:O51,O51))</f>
        <v/>
      </c>
    </row>
    <row r="52" spans="1:21" ht="30" customHeight="1">
      <c r="A52" s="14" t="str">
        <f>IF(AND(H52="",D52="",F52="",G52="",I52="",J52=""),"",SUBTOTAL(3,$B$5:B52))</f>
        <v/>
      </c>
      <c r="B52" s="63" t="str">
        <f>IF('DATA ENTRY'!B53="","",'DATA ENTRY'!B53)</f>
        <v/>
      </c>
      <c r="C52" s="63" t="str">
        <f>IF('DATA ENTRY'!C53="","",'DATA ENTRY'!C53)</f>
        <v/>
      </c>
      <c r="D52" s="63" t="str">
        <f>IF('DATA ENTRY'!E53="","",'DATA ENTRY'!E53)</f>
        <v/>
      </c>
      <c r="E52" s="14" t="str">
        <f>IF('DATA ENTRY'!G53="","",'DATA ENTRY'!G53)</f>
        <v/>
      </c>
      <c r="F52" s="14" t="str">
        <f>IF('DATA ENTRY'!F53="","",'DATA ENTRY'!F53)</f>
        <v/>
      </c>
      <c r="G52" s="126" t="str">
        <f>IF('DATA ENTRY'!H53="","",'DATA ENTRY'!H53)</f>
        <v/>
      </c>
      <c r="H52" s="126" t="str">
        <f>IF('DATA ENTRY'!I53="","",'DATA ENTRY'!I53)</f>
        <v/>
      </c>
      <c r="I52" s="14" t="str">
        <f>IF('DATA ENTRY'!N53="","",'DATA ENTRY'!N53)</f>
        <v/>
      </c>
      <c r="J52" s="125" t="str">
        <f>IF('DATA ENTRY'!O53="","",'DATA ENTRY'!O53)</f>
        <v/>
      </c>
      <c r="K52" s="14" t="str">
        <f>IF('DATA ENTRY'!P53="","",'DATA ENTRY'!P53)</f>
        <v/>
      </c>
      <c r="L52" s="125" t="str">
        <f>IF('DATA ENTRY'!Q53="","",'DATA ENTRY'!Q53)</f>
        <v/>
      </c>
      <c r="M52" s="14" t="str">
        <f>IF('DATA ENTRY'!R53="","",'DATA ENTRY'!R53)</f>
        <v/>
      </c>
      <c r="N52" s="125" t="str">
        <f>IF('DATA ENTRY'!S53="","",'DATA ENTRY'!S53)</f>
        <v/>
      </c>
      <c r="O52" s="125" t="str">
        <f t="shared" si="0"/>
        <v/>
      </c>
      <c r="P52" s="63" t="str">
        <f>IF('DATA ENTRY'!U53="","",'DATA ENTRY'!U53)</f>
        <v/>
      </c>
      <c r="Q52" s="63" t="str">
        <f>IF('DATA ENTRY'!V53="","",'DATA ENTRY'!V53)</f>
        <v/>
      </c>
      <c r="R52" s="14" t="str">
        <f>IF('DATA ENTRY'!X53="","",'DATA ENTRY'!X53)</f>
        <v/>
      </c>
      <c r="S52" s="14" t="str">
        <f>IF('DATA ENTRY'!Y53="","",'DATA ENTRY'!Y53)</f>
        <v/>
      </c>
      <c r="T52" s="14" t="str">
        <f>IF('DATA ENTRY'!AB53="","",'DATA ENTRY'!AB53)</f>
        <v/>
      </c>
      <c r="U52" s="14" t="str">
        <f>IF(O52="","",SUMPRODUCT(--(D52=$D$5:$D$1071),--(F52=$F$5:$F$1071),--(E52=$E$5:$E$1071),--(O52&lt;$O$5:$O$1071))+COUNTIF($O$5:O52,O52))</f>
        <v/>
      </c>
    </row>
    <row r="53" spans="1:21" ht="30" customHeight="1">
      <c r="A53" s="14" t="str">
        <f>IF(AND(H53="",D53="",F53="",G53="",I53="",J53=""),"",SUBTOTAL(3,$B$5:B53))</f>
        <v/>
      </c>
      <c r="B53" s="63" t="str">
        <f>IF('DATA ENTRY'!B54="","",'DATA ENTRY'!B54)</f>
        <v/>
      </c>
      <c r="C53" s="63" t="str">
        <f>IF('DATA ENTRY'!C54="","",'DATA ENTRY'!C54)</f>
        <v/>
      </c>
      <c r="D53" s="63" t="str">
        <f>IF('DATA ENTRY'!E54="","",'DATA ENTRY'!E54)</f>
        <v/>
      </c>
      <c r="E53" s="14" t="str">
        <f>IF('DATA ENTRY'!G54="","",'DATA ENTRY'!G54)</f>
        <v/>
      </c>
      <c r="F53" s="14" t="str">
        <f>IF('DATA ENTRY'!F54="","",'DATA ENTRY'!F54)</f>
        <v/>
      </c>
      <c r="G53" s="126" t="str">
        <f>IF('DATA ENTRY'!H54="","",'DATA ENTRY'!H54)</f>
        <v/>
      </c>
      <c r="H53" s="126" t="str">
        <f>IF('DATA ENTRY'!I54="","",'DATA ENTRY'!I54)</f>
        <v/>
      </c>
      <c r="I53" s="14" t="str">
        <f>IF('DATA ENTRY'!N54="","",'DATA ENTRY'!N54)</f>
        <v/>
      </c>
      <c r="J53" s="125" t="str">
        <f>IF('DATA ENTRY'!O54="","",'DATA ENTRY'!O54)</f>
        <v/>
      </c>
      <c r="K53" s="14" t="str">
        <f>IF('DATA ENTRY'!P54="","",'DATA ENTRY'!P54)</f>
        <v/>
      </c>
      <c r="L53" s="125" t="str">
        <f>IF('DATA ENTRY'!Q54="","",'DATA ENTRY'!Q54)</f>
        <v/>
      </c>
      <c r="M53" s="14" t="str">
        <f>IF('DATA ENTRY'!R54="","",'DATA ENTRY'!R54)</f>
        <v/>
      </c>
      <c r="N53" s="125" t="str">
        <f>IF('DATA ENTRY'!S54="","",'DATA ENTRY'!S54)</f>
        <v/>
      </c>
      <c r="O53" s="125" t="str">
        <f t="shared" si="0"/>
        <v/>
      </c>
      <c r="P53" s="63" t="str">
        <f>IF('DATA ENTRY'!U54="","",'DATA ENTRY'!U54)</f>
        <v/>
      </c>
      <c r="Q53" s="63" t="str">
        <f>IF('DATA ENTRY'!V54="","",'DATA ENTRY'!V54)</f>
        <v/>
      </c>
      <c r="R53" s="14" t="str">
        <f>IF('DATA ENTRY'!X54="","",'DATA ENTRY'!X54)</f>
        <v/>
      </c>
      <c r="S53" s="14" t="str">
        <f>IF('DATA ENTRY'!Y54="","",'DATA ENTRY'!Y54)</f>
        <v/>
      </c>
      <c r="T53" s="14" t="str">
        <f>IF('DATA ENTRY'!AB54="","",'DATA ENTRY'!AB54)</f>
        <v/>
      </c>
      <c r="U53" s="14" t="str">
        <f>IF(O53="","",SUMPRODUCT(--(D53=$D$5:$D$1071),--(F53=$F$5:$F$1071),--(E53=$E$5:$E$1071),--(O53&lt;$O$5:$O$1071))+COUNTIF($O$5:O53,O53))</f>
        <v/>
      </c>
    </row>
    <row r="54" spans="1:21" ht="30" customHeight="1">
      <c r="A54" s="14" t="str">
        <f>IF(AND(H54="",D54="",F54="",G54="",I54="",J54=""),"",SUBTOTAL(3,$B$5:B54))</f>
        <v/>
      </c>
      <c r="B54" s="63" t="str">
        <f>IF('DATA ENTRY'!B55="","",'DATA ENTRY'!B55)</f>
        <v/>
      </c>
      <c r="C54" s="63" t="str">
        <f>IF('DATA ENTRY'!C55="","",'DATA ENTRY'!C55)</f>
        <v/>
      </c>
      <c r="D54" s="63" t="str">
        <f>IF('DATA ENTRY'!E55="","",'DATA ENTRY'!E55)</f>
        <v/>
      </c>
      <c r="E54" s="14" t="str">
        <f>IF('DATA ENTRY'!G55="","",'DATA ENTRY'!G55)</f>
        <v/>
      </c>
      <c r="F54" s="14" t="str">
        <f>IF('DATA ENTRY'!F55="","",'DATA ENTRY'!F55)</f>
        <v/>
      </c>
      <c r="G54" s="126" t="str">
        <f>IF('DATA ENTRY'!H55="","",'DATA ENTRY'!H55)</f>
        <v/>
      </c>
      <c r="H54" s="126" t="str">
        <f>IF('DATA ENTRY'!I55="","",'DATA ENTRY'!I55)</f>
        <v/>
      </c>
      <c r="I54" s="14" t="str">
        <f>IF('DATA ENTRY'!N55="","",'DATA ENTRY'!N55)</f>
        <v/>
      </c>
      <c r="J54" s="125" t="str">
        <f>IF('DATA ENTRY'!O55="","",'DATA ENTRY'!O55)</f>
        <v/>
      </c>
      <c r="K54" s="14" t="str">
        <f>IF('DATA ENTRY'!P55="","",'DATA ENTRY'!P55)</f>
        <v/>
      </c>
      <c r="L54" s="125" t="str">
        <f>IF('DATA ENTRY'!Q55="","",'DATA ENTRY'!Q55)</f>
        <v/>
      </c>
      <c r="M54" s="14" t="str">
        <f>IF('DATA ENTRY'!R55="","",'DATA ENTRY'!R55)</f>
        <v/>
      </c>
      <c r="N54" s="125" t="str">
        <f>IF('DATA ENTRY'!S55="","",'DATA ENTRY'!S55)</f>
        <v/>
      </c>
      <c r="O54" s="125" t="str">
        <f t="shared" si="0"/>
        <v/>
      </c>
      <c r="P54" s="63" t="str">
        <f>IF('DATA ENTRY'!U55="","",'DATA ENTRY'!U55)</f>
        <v/>
      </c>
      <c r="Q54" s="63" t="str">
        <f>IF('DATA ENTRY'!V55="","",'DATA ENTRY'!V55)</f>
        <v/>
      </c>
      <c r="R54" s="14" t="str">
        <f>IF('DATA ENTRY'!X55="","",'DATA ENTRY'!X55)</f>
        <v/>
      </c>
      <c r="S54" s="14" t="str">
        <f>IF('DATA ENTRY'!Y55="","",'DATA ENTRY'!Y55)</f>
        <v/>
      </c>
      <c r="T54" s="14" t="str">
        <f>IF('DATA ENTRY'!AB55="","",'DATA ENTRY'!AB55)</f>
        <v/>
      </c>
      <c r="U54" s="14" t="str">
        <f>IF(O54="","",SUMPRODUCT(--(D54=$D$5:$D$1071),--(F54=$F$5:$F$1071),--(E54=$E$5:$E$1071),--(O54&lt;$O$5:$O$1071))+COUNTIF($O$5:O54,O54))</f>
        <v/>
      </c>
    </row>
    <row r="55" spans="1:21" ht="30" customHeight="1">
      <c r="A55" s="14" t="str">
        <f>IF(AND(H55="",D55="",F55="",G55="",I55="",J55=""),"",SUBTOTAL(3,$B$5:B55))</f>
        <v/>
      </c>
      <c r="B55" s="63" t="str">
        <f>IF('DATA ENTRY'!B56="","",'DATA ENTRY'!B56)</f>
        <v/>
      </c>
      <c r="C55" s="63" t="str">
        <f>IF('DATA ENTRY'!C56="","",'DATA ENTRY'!C56)</f>
        <v/>
      </c>
      <c r="D55" s="63" t="str">
        <f>IF('DATA ENTRY'!E56="","",'DATA ENTRY'!E56)</f>
        <v/>
      </c>
      <c r="E55" s="14" t="str">
        <f>IF('DATA ENTRY'!G56="","",'DATA ENTRY'!G56)</f>
        <v/>
      </c>
      <c r="F55" s="14" t="str">
        <f>IF('DATA ENTRY'!F56="","",'DATA ENTRY'!F56)</f>
        <v/>
      </c>
      <c r="G55" s="126" t="str">
        <f>IF('DATA ENTRY'!H56="","",'DATA ENTRY'!H56)</f>
        <v/>
      </c>
      <c r="H55" s="126" t="str">
        <f>IF('DATA ENTRY'!I56="","",'DATA ENTRY'!I56)</f>
        <v/>
      </c>
      <c r="I55" s="14" t="str">
        <f>IF('DATA ENTRY'!N56="","",'DATA ENTRY'!N56)</f>
        <v/>
      </c>
      <c r="J55" s="125" t="str">
        <f>IF('DATA ENTRY'!O56="","",'DATA ENTRY'!O56)</f>
        <v/>
      </c>
      <c r="K55" s="14" t="str">
        <f>IF('DATA ENTRY'!P56="","",'DATA ENTRY'!P56)</f>
        <v/>
      </c>
      <c r="L55" s="125" t="str">
        <f>IF('DATA ENTRY'!Q56="","",'DATA ENTRY'!Q56)</f>
        <v/>
      </c>
      <c r="M55" s="14" t="str">
        <f>IF('DATA ENTRY'!R56="","",'DATA ENTRY'!R56)</f>
        <v/>
      </c>
      <c r="N55" s="125" t="str">
        <f>IF('DATA ENTRY'!S56="","",'DATA ENTRY'!S56)</f>
        <v/>
      </c>
      <c r="O55" s="125" t="str">
        <f t="shared" si="0"/>
        <v/>
      </c>
      <c r="P55" s="63" t="str">
        <f>IF('DATA ENTRY'!U56="","",'DATA ENTRY'!U56)</f>
        <v/>
      </c>
      <c r="Q55" s="63" t="str">
        <f>IF('DATA ENTRY'!V56="","",'DATA ENTRY'!V56)</f>
        <v/>
      </c>
      <c r="R55" s="14" t="str">
        <f>IF('DATA ENTRY'!X56="","",'DATA ENTRY'!X56)</f>
        <v/>
      </c>
      <c r="S55" s="14" t="str">
        <f>IF('DATA ENTRY'!Y56="","",'DATA ENTRY'!Y56)</f>
        <v/>
      </c>
      <c r="T55" s="14" t="str">
        <f>IF('DATA ENTRY'!AB56="","",'DATA ENTRY'!AB56)</f>
        <v/>
      </c>
      <c r="U55" s="14" t="str">
        <f>IF(O55="","",SUMPRODUCT(--(D55=$D$5:$D$1071),--(F55=$F$5:$F$1071),--(E55=$E$5:$E$1071),--(O55&lt;$O$5:$O$1071))+COUNTIF($O$5:O55,O55))</f>
        <v/>
      </c>
    </row>
    <row r="56" spans="1:21" ht="30" customHeight="1">
      <c r="A56" s="14" t="str">
        <f>IF(AND(H56="",D56="",F56="",G56="",I56="",J56=""),"",SUBTOTAL(3,$B$5:B56))</f>
        <v/>
      </c>
      <c r="B56" s="63" t="str">
        <f>IF('DATA ENTRY'!B57="","",'DATA ENTRY'!B57)</f>
        <v/>
      </c>
      <c r="C56" s="63" t="str">
        <f>IF('DATA ENTRY'!C57="","",'DATA ENTRY'!C57)</f>
        <v/>
      </c>
      <c r="D56" s="63" t="str">
        <f>IF('DATA ENTRY'!E57="","",'DATA ENTRY'!E57)</f>
        <v/>
      </c>
      <c r="E56" s="14" t="str">
        <f>IF('DATA ENTRY'!G57="","",'DATA ENTRY'!G57)</f>
        <v/>
      </c>
      <c r="F56" s="14" t="str">
        <f>IF('DATA ENTRY'!F57="","",'DATA ENTRY'!F57)</f>
        <v/>
      </c>
      <c r="G56" s="126" t="str">
        <f>IF('DATA ENTRY'!H57="","",'DATA ENTRY'!H57)</f>
        <v/>
      </c>
      <c r="H56" s="126" t="str">
        <f>IF('DATA ENTRY'!I57="","",'DATA ENTRY'!I57)</f>
        <v/>
      </c>
      <c r="I56" s="14" t="str">
        <f>IF('DATA ENTRY'!N57="","",'DATA ENTRY'!N57)</f>
        <v/>
      </c>
      <c r="J56" s="125" t="str">
        <f>IF('DATA ENTRY'!O57="","",'DATA ENTRY'!O57)</f>
        <v/>
      </c>
      <c r="K56" s="14" t="str">
        <f>IF('DATA ENTRY'!P57="","",'DATA ENTRY'!P57)</f>
        <v/>
      </c>
      <c r="L56" s="125" t="str">
        <f>IF('DATA ENTRY'!Q57="","",'DATA ENTRY'!Q57)</f>
        <v/>
      </c>
      <c r="M56" s="14" t="str">
        <f>IF('DATA ENTRY'!R57="","",'DATA ENTRY'!R57)</f>
        <v/>
      </c>
      <c r="N56" s="125" t="str">
        <f>IF('DATA ENTRY'!S57="","",'DATA ENTRY'!S57)</f>
        <v/>
      </c>
      <c r="O56" s="125" t="str">
        <f t="shared" si="0"/>
        <v/>
      </c>
      <c r="P56" s="63" t="str">
        <f>IF('DATA ENTRY'!U57="","",'DATA ENTRY'!U57)</f>
        <v/>
      </c>
      <c r="Q56" s="63" t="str">
        <f>IF('DATA ENTRY'!V57="","",'DATA ENTRY'!V57)</f>
        <v/>
      </c>
      <c r="R56" s="14" t="str">
        <f>IF('DATA ENTRY'!X57="","",'DATA ENTRY'!X57)</f>
        <v/>
      </c>
      <c r="S56" s="14" t="str">
        <f>IF('DATA ENTRY'!Y57="","",'DATA ENTRY'!Y57)</f>
        <v/>
      </c>
      <c r="T56" s="14" t="str">
        <f>IF('DATA ENTRY'!AB57="","",'DATA ENTRY'!AB57)</f>
        <v/>
      </c>
      <c r="U56" s="14" t="str">
        <f>IF(O56="","",SUMPRODUCT(--(D56=$D$5:$D$1071),--(F56=$F$5:$F$1071),--(E56=$E$5:$E$1071),--(O56&lt;$O$5:$O$1071))+COUNTIF($O$5:O56,O56))</f>
        <v/>
      </c>
    </row>
    <row r="57" spans="1:21" ht="30" customHeight="1">
      <c r="A57" s="14" t="str">
        <f>IF(AND(H57="",D57="",F57="",G57="",I57="",J57=""),"",SUBTOTAL(3,$B$5:B57))</f>
        <v/>
      </c>
      <c r="B57" s="63" t="str">
        <f>IF('DATA ENTRY'!B58="","",'DATA ENTRY'!B58)</f>
        <v/>
      </c>
      <c r="C57" s="63" t="str">
        <f>IF('DATA ENTRY'!C58="","",'DATA ENTRY'!C58)</f>
        <v/>
      </c>
      <c r="D57" s="63" t="str">
        <f>IF('DATA ENTRY'!E58="","",'DATA ENTRY'!E58)</f>
        <v/>
      </c>
      <c r="E57" s="14" t="str">
        <f>IF('DATA ENTRY'!G58="","",'DATA ENTRY'!G58)</f>
        <v/>
      </c>
      <c r="F57" s="14" t="str">
        <f>IF('DATA ENTRY'!F58="","",'DATA ENTRY'!F58)</f>
        <v/>
      </c>
      <c r="G57" s="126" t="str">
        <f>IF('DATA ENTRY'!H58="","",'DATA ENTRY'!H58)</f>
        <v/>
      </c>
      <c r="H57" s="126" t="str">
        <f>IF('DATA ENTRY'!I58="","",'DATA ENTRY'!I58)</f>
        <v/>
      </c>
      <c r="I57" s="14" t="str">
        <f>IF('DATA ENTRY'!N58="","",'DATA ENTRY'!N58)</f>
        <v/>
      </c>
      <c r="J57" s="125" t="str">
        <f>IF('DATA ENTRY'!O58="","",'DATA ENTRY'!O58)</f>
        <v/>
      </c>
      <c r="K57" s="14" t="str">
        <f>IF('DATA ENTRY'!P58="","",'DATA ENTRY'!P58)</f>
        <v/>
      </c>
      <c r="L57" s="125" t="str">
        <f>IF('DATA ENTRY'!Q58="","",'DATA ENTRY'!Q58)</f>
        <v/>
      </c>
      <c r="M57" s="14" t="str">
        <f>IF('DATA ENTRY'!R58="","",'DATA ENTRY'!R58)</f>
        <v/>
      </c>
      <c r="N57" s="125" t="str">
        <f>IF('DATA ENTRY'!S58="","",'DATA ENTRY'!S58)</f>
        <v/>
      </c>
      <c r="O57" s="125" t="str">
        <f t="shared" si="0"/>
        <v/>
      </c>
      <c r="P57" s="63" t="str">
        <f>IF('DATA ENTRY'!U58="","",'DATA ENTRY'!U58)</f>
        <v/>
      </c>
      <c r="Q57" s="63" t="str">
        <f>IF('DATA ENTRY'!V58="","",'DATA ENTRY'!V58)</f>
        <v/>
      </c>
      <c r="R57" s="14" t="str">
        <f>IF('DATA ENTRY'!X58="","",'DATA ENTRY'!X58)</f>
        <v/>
      </c>
      <c r="S57" s="14" t="str">
        <f>IF('DATA ENTRY'!Y58="","",'DATA ENTRY'!Y58)</f>
        <v/>
      </c>
      <c r="T57" s="14" t="str">
        <f>IF('DATA ENTRY'!AB58="","",'DATA ENTRY'!AB58)</f>
        <v/>
      </c>
      <c r="U57" s="14" t="str">
        <f>IF(O57="","",SUMPRODUCT(--(D57=$D$5:$D$1071),--(F57=$F$5:$F$1071),--(E57=$E$5:$E$1071),--(O57&lt;$O$5:$O$1071))+COUNTIF($O$5:O57,O57))</f>
        <v/>
      </c>
    </row>
    <row r="58" spans="1:21" ht="30" customHeight="1">
      <c r="A58" s="14" t="str">
        <f>IF(AND(H58="",D58="",F58="",G58="",I58="",J58=""),"",SUBTOTAL(3,$B$5:B58))</f>
        <v/>
      </c>
      <c r="B58" s="63" t="str">
        <f>IF('DATA ENTRY'!B59="","",'DATA ENTRY'!B59)</f>
        <v/>
      </c>
      <c r="C58" s="63" t="str">
        <f>IF('DATA ENTRY'!C59="","",'DATA ENTRY'!C59)</f>
        <v/>
      </c>
      <c r="D58" s="63" t="str">
        <f>IF('DATA ENTRY'!E59="","",'DATA ENTRY'!E59)</f>
        <v/>
      </c>
      <c r="E58" s="14" t="str">
        <f>IF('DATA ENTRY'!G59="","",'DATA ENTRY'!G59)</f>
        <v/>
      </c>
      <c r="F58" s="14" t="str">
        <f>IF('DATA ENTRY'!F59="","",'DATA ENTRY'!F59)</f>
        <v/>
      </c>
      <c r="G58" s="126" t="str">
        <f>IF('DATA ENTRY'!H59="","",'DATA ENTRY'!H59)</f>
        <v/>
      </c>
      <c r="H58" s="126" t="str">
        <f>IF('DATA ENTRY'!I59="","",'DATA ENTRY'!I59)</f>
        <v/>
      </c>
      <c r="I58" s="14" t="str">
        <f>IF('DATA ENTRY'!N59="","",'DATA ENTRY'!N59)</f>
        <v/>
      </c>
      <c r="J58" s="125" t="str">
        <f>IF('DATA ENTRY'!O59="","",'DATA ENTRY'!O59)</f>
        <v/>
      </c>
      <c r="K58" s="14" t="str">
        <f>IF('DATA ENTRY'!P59="","",'DATA ENTRY'!P59)</f>
        <v/>
      </c>
      <c r="L58" s="125" t="str">
        <f>IF('DATA ENTRY'!Q59="","",'DATA ENTRY'!Q59)</f>
        <v/>
      </c>
      <c r="M58" s="14" t="str">
        <f>IF('DATA ENTRY'!R59="","",'DATA ENTRY'!R59)</f>
        <v/>
      </c>
      <c r="N58" s="125" t="str">
        <f>IF('DATA ENTRY'!S59="","",'DATA ENTRY'!S59)</f>
        <v/>
      </c>
      <c r="O58" s="125" t="str">
        <f t="shared" si="0"/>
        <v/>
      </c>
      <c r="P58" s="63" t="str">
        <f>IF('DATA ENTRY'!U59="","",'DATA ENTRY'!U59)</f>
        <v/>
      </c>
      <c r="Q58" s="63" t="str">
        <f>IF('DATA ENTRY'!V59="","",'DATA ENTRY'!V59)</f>
        <v/>
      </c>
      <c r="R58" s="14" t="str">
        <f>IF('DATA ENTRY'!X59="","",'DATA ENTRY'!X59)</f>
        <v/>
      </c>
      <c r="S58" s="14" t="str">
        <f>IF('DATA ENTRY'!Y59="","",'DATA ENTRY'!Y59)</f>
        <v/>
      </c>
      <c r="T58" s="14" t="str">
        <f>IF('DATA ENTRY'!AB59="","",'DATA ENTRY'!AB59)</f>
        <v/>
      </c>
      <c r="U58" s="14" t="str">
        <f>IF(O58="","",SUMPRODUCT(--(D58=$D$5:$D$1071),--(F58=$F$5:$F$1071),--(E58=$E$5:$E$1071),--(O58&lt;$O$5:$O$1071))+COUNTIF($O$5:O58,O58))</f>
        <v/>
      </c>
    </row>
    <row r="59" spans="1:21" ht="30" customHeight="1">
      <c r="A59" s="14" t="str">
        <f>IF(AND(H59="",D59="",F59="",G59="",I59="",J59=""),"",SUBTOTAL(3,$B$5:B59))</f>
        <v/>
      </c>
      <c r="B59" s="63" t="str">
        <f>IF('DATA ENTRY'!B60="","",'DATA ENTRY'!B60)</f>
        <v/>
      </c>
      <c r="C59" s="63" t="str">
        <f>IF('DATA ENTRY'!C60="","",'DATA ENTRY'!C60)</f>
        <v/>
      </c>
      <c r="D59" s="63" t="str">
        <f>IF('DATA ENTRY'!E60="","",'DATA ENTRY'!E60)</f>
        <v/>
      </c>
      <c r="E59" s="14" t="str">
        <f>IF('DATA ENTRY'!G60="","",'DATA ENTRY'!G60)</f>
        <v/>
      </c>
      <c r="F59" s="14" t="str">
        <f>IF('DATA ENTRY'!F60="","",'DATA ENTRY'!F60)</f>
        <v/>
      </c>
      <c r="G59" s="126" t="str">
        <f>IF('DATA ENTRY'!H60="","",'DATA ENTRY'!H60)</f>
        <v/>
      </c>
      <c r="H59" s="126" t="str">
        <f>IF('DATA ENTRY'!I60="","",'DATA ENTRY'!I60)</f>
        <v/>
      </c>
      <c r="I59" s="14" t="str">
        <f>IF('DATA ENTRY'!N60="","",'DATA ENTRY'!N60)</f>
        <v/>
      </c>
      <c r="J59" s="125" t="str">
        <f>IF('DATA ENTRY'!O60="","",'DATA ENTRY'!O60)</f>
        <v/>
      </c>
      <c r="K59" s="14" t="str">
        <f>IF('DATA ENTRY'!P60="","",'DATA ENTRY'!P60)</f>
        <v/>
      </c>
      <c r="L59" s="125" t="str">
        <f>IF('DATA ENTRY'!Q60="","",'DATA ENTRY'!Q60)</f>
        <v/>
      </c>
      <c r="M59" s="14" t="str">
        <f>IF('DATA ENTRY'!R60="","",'DATA ENTRY'!R60)</f>
        <v/>
      </c>
      <c r="N59" s="125" t="str">
        <f>IF('DATA ENTRY'!S60="","",'DATA ENTRY'!S60)</f>
        <v/>
      </c>
      <c r="O59" s="125" t="str">
        <f t="shared" si="0"/>
        <v/>
      </c>
      <c r="P59" s="63" t="str">
        <f>IF('DATA ENTRY'!U60="","",'DATA ENTRY'!U60)</f>
        <v/>
      </c>
      <c r="Q59" s="63" t="str">
        <f>IF('DATA ENTRY'!V60="","",'DATA ENTRY'!V60)</f>
        <v/>
      </c>
      <c r="R59" s="14" t="str">
        <f>IF('DATA ENTRY'!X60="","",'DATA ENTRY'!X60)</f>
        <v/>
      </c>
      <c r="S59" s="14" t="str">
        <f>IF('DATA ENTRY'!Y60="","",'DATA ENTRY'!Y60)</f>
        <v/>
      </c>
      <c r="T59" s="14" t="str">
        <f>IF('DATA ENTRY'!AB60="","",'DATA ENTRY'!AB60)</f>
        <v/>
      </c>
      <c r="U59" s="14" t="str">
        <f>IF(O59="","",SUMPRODUCT(--(D59=$D$5:$D$1071),--(F59=$F$5:$F$1071),--(E59=$E$5:$E$1071),--(O59&lt;$O$5:$O$1071))+COUNTIF($O$5:O59,O59))</f>
        <v/>
      </c>
    </row>
    <row r="60" spans="1:21" ht="30" customHeight="1">
      <c r="A60" s="14" t="str">
        <f>IF(AND(H60="",D60="",F60="",G60="",I60="",J60=""),"",SUBTOTAL(3,$B$5:B60))</f>
        <v/>
      </c>
      <c r="B60" s="63" t="str">
        <f>IF('DATA ENTRY'!B61="","",'DATA ENTRY'!B61)</f>
        <v/>
      </c>
      <c r="C60" s="63" t="str">
        <f>IF('DATA ENTRY'!C61="","",'DATA ENTRY'!C61)</f>
        <v/>
      </c>
      <c r="D60" s="63" t="str">
        <f>IF('DATA ENTRY'!E61="","",'DATA ENTRY'!E61)</f>
        <v/>
      </c>
      <c r="E60" s="14" t="str">
        <f>IF('DATA ENTRY'!G61="","",'DATA ENTRY'!G61)</f>
        <v/>
      </c>
      <c r="F60" s="14" t="str">
        <f>IF('DATA ENTRY'!F61="","",'DATA ENTRY'!F61)</f>
        <v/>
      </c>
      <c r="G60" s="126" t="str">
        <f>IF('DATA ENTRY'!H61="","",'DATA ENTRY'!H61)</f>
        <v/>
      </c>
      <c r="H60" s="126" t="str">
        <f>IF('DATA ENTRY'!I61="","",'DATA ENTRY'!I61)</f>
        <v/>
      </c>
      <c r="I60" s="14" t="str">
        <f>IF('DATA ENTRY'!N61="","",'DATA ENTRY'!N61)</f>
        <v/>
      </c>
      <c r="J60" s="125" t="str">
        <f>IF('DATA ENTRY'!O61="","",'DATA ENTRY'!O61)</f>
        <v/>
      </c>
      <c r="K60" s="14" t="str">
        <f>IF('DATA ENTRY'!P61="","",'DATA ENTRY'!P61)</f>
        <v/>
      </c>
      <c r="L60" s="125" t="str">
        <f>IF('DATA ENTRY'!Q61="","",'DATA ENTRY'!Q61)</f>
        <v/>
      </c>
      <c r="M60" s="14" t="str">
        <f>IF('DATA ENTRY'!R61="","",'DATA ENTRY'!R61)</f>
        <v/>
      </c>
      <c r="N60" s="125" t="str">
        <f>IF('DATA ENTRY'!S61="","",'DATA ENTRY'!S61)</f>
        <v/>
      </c>
      <c r="O60" s="125" t="str">
        <f t="shared" si="0"/>
        <v/>
      </c>
      <c r="P60" s="63" t="str">
        <f>IF('DATA ENTRY'!U61="","",'DATA ENTRY'!U61)</f>
        <v/>
      </c>
      <c r="Q60" s="63" t="str">
        <f>IF('DATA ENTRY'!V61="","",'DATA ENTRY'!V61)</f>
        <v/>
      </c>
      <c r="R60" s="14" t="str">
        <f>IF('DATA ENTRY'!X61="","",'DATA ENTRY'!X61)</f>
        <v/>
      </c>
      <c r="S60" s="14" t="str">
        <f>IF('DATA ENTRY'!Y61="","",'DATA ENTRY'!Y61)</f>
        <v/>
      </c>
      <c r="T60" s="14" t="str">
        <f>IF('DATA ENTRY'!AB61="","",'DATA ENTRY'!AB61)</f>
        <v/>
      </c>
      <c r="U60" s="14" t="str">
        <f>IF(O60="","",SUMPRODUCT(--(D60=$D$5:$D$1071),--(F60=$F$5:$F$1071),--(E60=$E$5:$E$1071),--(O60&lt;$O$5:$O$1071))+COUNTIF($O$5:O60,O60))</f>
        <v/>
      </c>
    </row>
    <row r="61" spans="1:21" ht="30" customHeight="1">
      <c r="A61" s="14" t="str">
        <f>IF(AND(H61="",D61="",F61="",G61="",I61="",J61=""),"",SUBTOTAL(3,$B$5:B61))</f>
        <v/>
      </c>
      <c r="B61" s="63" t="str">
        <f>IF('DATA ENTRY'!B62="","",'DATA ENTRY'!B62)</f>
        <v/>
      </c>
      <c r="C61" s="63" t="str">
        <f>IF('DATA ENTRY'!C62="","",'DATA ENTRY'!C62)</f>
        <v/>
      </c>
      <c r="D61" s="63" t="str">
        <f>IF('DATA ENTRY'!E62="","",'DATA ENTRY'!E62)</f>
        <v/>
      </c>
      <c r="E61" s="14" t="str">
        <f>IF('DATA ENTRY'!G62="","",'DATA ENTRY'!G62)</f>
        <v/>
      </c>
      <c r="F61" s="14" t="str">
        <f>IF('DATA ENTRY'!F62="","",'DATA ENTRY'!F62)</f>
        <v/>
      </c>
      <c r="G61" s="126" t="str">
        <f>IF('DATA ENTRY'!H62="","",'DATA ENTRY'!H62)</f>
        <v/>
      </c>
      <c r="H61" s="126" t="str">
        <f>IF('DATA ENTRY'!I62="","",'DATA ENTRY'!I62)</f>
        <v/>
      </c>
      <c r="I61" s="14" t="str">
        <f>IF('DATA ENTRY'!N62="","",'DATA ENTRY'!N62)</f>
        <v/>
      </c>
      <c r="J61" s="125" t="str">
        <f>IF('DATA ENTRY'!O62="","",'DATA ENTRY'!O62)</f>
        <v/>
      </c>
      <c r="K61" s="14" t="str">
        <f>IF('DATA ENTRY'!P62="","",'DATA ENTRY'!P62)</f>
        <v/>
      </c>
      <c r="L61" s="125" t="str">
        <f>IF('DATA ENTRY'!Q62="","",'DATA ENTRY'!Q62)</f>
        <v/>
      </c>
      <c r="M61" s="14" t="str">
        <f>IF('DATA ENTRY'!R62="","",'DATA ENTRY'!R62)</f>
        <v/>
      </c>
      <c r="N61" s="125" t="str">
        <f>IF('DATA ENTRY'!S62="","",'DATA ENTRY'!S62)</f>
        <v/>
      </c>
      <c r="O61" s="125" t="str">
        <f t="shared" si="0"/>
        <v/>
      </c>
      <c r="P61" s="63" t="str">
        <f>IF('DATA ENTRY'!U62="","",'DATA ENTRY'!U62)</f>
        <v/>
      </c>
      <c r="Q61" s="63" t="str">
        <f>IF('DATA ENTRY'!V62="","",'DATA ENTRY'!V62)</f>
        <v/>
      </c>
      <c r="R61" s="14" t="str">
        <f>IF('DATA ENTRY'!X62="","",'DATA ENTRY'!X62)</f>
        <v/>
      </c>
      <c r="S61" s="14" t="str">
        <f>IF('DATA ENTRY'!Y62="","",'DATA ENTRY'!Y62)</f>
        <v/>
      </c>
      <c r="T61" s="14" t="str">
        <f>IF('DATA ENTRY'!AB62="","",'DATA ENTRY'!AB62)</f>
        <v/>
      </c>
      <c r="U61" s="14" t="str">
        <f>IF(O61="","",SUMPRODUCT(--(D61=$D$5:$D$1071),--(F61=$F$5:$F$1071),--(E61=$E$5:$E$1071),--(O61&lt;$O$5:$O$1071))+COUNTIF($O$5:O61,O61))</f>
        <v/>
      </c>
    </row>
    <row r="62" spans="1:21" ht="30" customHeight="1">
      <c r="A62" s="14" t="str">
        <f>IF(AND(H62="",D62="",F62="",G62="",I62="",J62=""),"",SUBTOTAL(3,$B$5:B62))</f>
        <v/>
      </c>
      <c r="B62" s="63" t="str">
        <f>IF('DATA ENTRY'!B63="","",'DATA ENTRY'!B63)</f>
        <v/>
      </c>
      <c r="C62" s="63" t="str">
        <f>IF('DATA ENTRY'!C63="","",'DATA ENTRY'!C63)</f>
        <v/>
      </c>
      <c r="D62" s="63" t="str">
        <f>IF('DATA ENTRY'!E63="","",'DATA ENTRY'!E63)</f>
        <v/>
      </c>
      <c r="E62" s="14" t="str">
        <f>IF('DATA ENTRY'!G63="","",'DATA ENTRY'!G63)</f>
        <v/>
      </c>
      <c r="F62" s="14" t="str">
        <f>IF('DATA ENTRY'!F63="","",'DATA ENTRY'!F63)</f>
        <v/>
      </c>
      <c r="G62" s="126" t="str">
        <f>IF('DATA ENTRY'!H63="","",'DATA ENTRY'!H63)</f>
        <v/>
      </c>
      <c r="H62" s="126" t="str">
        <f>IF('DATA ENTRY'!I63="","",'DATA ENTRY'!I63)</f>
        <v/>
      </c>
      <c r="I62" s="14" t="str">
        <f>IF('DATA ENTRY'!N63="","",'DATA ENTRY'!N63)</f>
        <v/>
      </c>
      <c r="J62" s="125" t="str">
        <f>IF('DATA ENTRY'!O63="","",'DATA ENTRY'!O63)</f>
        <v/>
      </c>
      <c r="K62" s="14" t="str">
        <f>IF('DATA ENTRY'!P63="","",'DATA ENTRY'!P63)</f>
        <v/>
      </c>
      <c r="L62" s="125" t="str">
        <f>IF('DATA ENTRY'!Q63="","",'DATA ENTRY'!Q63)</f>
        <v/>
      </c>
      <c r="M62" s="14" t="str">
        <f>IF('DATA ENTRY'!R63="","",'DATA ENTRY'!R63)</f>
        <v/>
      </c>
      <c r="N62" s="125" t="str">
        <f>IF('DATA ENTRY'!S63="","",'DATA ENTRY'!S63)</f>
        <v/>
      </c>
      <c r="O62" s="125" t="str">
        <f t="shared" si="0"/>
        <v/>
      </c>
      <c r="P62" s="63" t="str">
        <f>IF('DATA ENTRY'!U63="","",'DATA ENTRY'!U63)</f>
        <v/>
      </c>
      <c r="Q62" s="63" t="str">
        <f>IF('DATA ENTRY'!V63="","",'DATA ENTRY'!V63)</f>
        <v/>
      </c>
      <c r="R62" s="14" t="str">
        <f>IF('DATA ENTRY'!X63="","",'DATA ENTRY'!X63)</f>
        <v/>
      </c>
      <c r="S62" s="14" t="str">
        <f>IF('DATA ENTRY'!Y63="","",'DATA ENTRY'!Y63)</f>
        <v/>
      </c>
      <c r="T62" s="14" t="str">
        <f>IF('DATA ENTRY'!AB63="","",'DATA ENTRY'!AB63)</f>
        <v/>
      </c>
      <c r="U62" s="14" t="str">
        <f>IF(O62="","",SUMPRODUCT(--(D62=$D$5:$D$1071),--(F62=$F$5:$F$1071),--(E62=$E$5:$E$1071),--(O62&lt;$O$5:$O$1071))+COUNTIF($O$5:O62,O62))</f>
        <v/>
      </c>
    </row>
    <row r="63" spans="1:21" ht="30" customHeight="1">
      <c r="A63" s="14" t="str">
        <f>IF(AND(H63="",D63="",F63="",G63="",I63="",J63=""),"",SUBTOTAL(3,$B$5:B63))</f>
        <v/>
      </c>
      <c r="B63" s="63" t="str">
        <f>IF('DATA ENTRY'!B64="","",'DATA ENTRY'!B64)</f>
        <v/>
      </c>
      <c r="C63" s="63" t="str">
        <f>IF('DATA ENTRY'!C64="","",'DATA ENTRY'!C64)</f>
        <v/>
      </c>
      <c r="D63" s="63" t="str">
        <f>IF('DATA ENTRY'!E64="","",'DATA ENTRY'!E64)</f>
        <v/>
      </c>
      <c r="E63" s="14" t="str">
        <f>IF('DATA ENTRY'!G64="","",'DATA ENTRY'!G64)</f>
        <v/>
      </c>
      <c r="F63" s="14" t="str">
        <f>IF('DATA ENTRY'!F64="","",'DATA ENTRY'!F64)</f>
        <v/>
      </c>
      <c r="G63" s="126" t="str">
        <f>IF('DATA ENTRY'!H64="","",'DATA ENTRY'!H64)</f>
        <v/>
      </c>
      <c r="H63" s="126" t="str">
        <f>IF('DATA ENTRY'!I64="","",'DATA ENTRY'!I64)</f>
        <v/>
      </c>
      <c r="I63" s="14" t="str">
        <f>IF('DATA ENTRY'!N64="","",'DATA ENTRY'!N64)</f>
        <v/>
      </c>
      <c r="J63" s="125" t="str">
        <f>IF('DATA ENTRY'!O64="","",'DATA ENTRY'!O64)</f>
        <v/>
      </c>
      <c r="K63" s="14" t="str">
        <f>IF('DATA ENTRY'!P64="","",'DATA ENTRY'!P64)</f>
        <v/>
      </c>
      <c r="L63" s="125" t="str">
        <f>IF('DATA ENTRY'!Q64="","",'DATA ENTRY'!Q64)</f>
        <v/>
      </c>
      <c r="M63" s="14" t="str">
        <f>IF('DATA ENTRY'!R64="","",'DATA ENTRY'!R64)</f>
        <v/>
      </c>
      <c r="N63" s="125" t="str">
        <f>IF('DATA ENTRY'!S64="","",'DATA ENTRY'!S64)</f>
        <v/>
      </c>
      <c r="O63" s="125" t="str">
        <f t="shared" si="0"/>
        <v/>
      </c>
      <c r="P63" s="63" t="str">
        <f>IF('DATA ENTRY'!U64="","",'DATA ENTRY'!U64)</f>
        <v/>
      </c>
      <c r="Q63" s="63" t="str">
        <f>IF('DATA ENTRY'!V64="","",'DATA ENTRY'!V64)</f>
        <v/>
      </c>
      <c r="R63" s="14" t="str">
        <f>IF('DATA ENTRY'!X64="","",'DATA ENTRY'!X64)</f>
        <v/>
      </c>
      <c r="S63" s="14" t="str">
        <f>IF('DATA ENTRY'!Y64="","",'DATA ENTRY'!Y64)</f>
        <v/>
      </c>
      <c r="T63" s="14" t="str">
        <f>IF('DATA ENTRY'!AB64="","",'DATA ENTRY'!AB64)</f>
        <v/>
      </c>
      <c r="U63" s="14" t="str">
        <f>IF(O63="","",SUMPRODUCT(--(D63=$D$5:$D$1071),--(F63=$F$5:$F$1071),--(E63=$E$5:$E$1071),--(O63&lt;$O$5:$O$1071))+COUNTIF($O$5:O63,O63))</f>
        <v/>
      </c>
    </row>
    <row r="64" spans="1:21" ht="30" customHeight="1">
      <c r="A64" s="14" t="str">
        <f>IF(AND(H64="",D64="",F64="",G64="",I64="",J64=""),"",SUBTOTAL(3,$B$5:B64))</f>
        <v/>
      </c>
      <c r="B64" s="63" t="str">
        <f>IF('DATA ENTRY'!B65="","",'DATA ENTRY'!B65)</f>
        <v/>
      </c>
      <c r="C64" s="63" t="str">
        <f>IF('DATA ENTRY'!C65="","",'DATA ENTRY'!C65)</f>
        <v/>
      </c>
      <c r="D64" s="63" t="str">
        <f>IF('DATA ENTRY'!E65="","",'DATA ENTRY'!E65)</f>
        <v/>
      </c>
      <c r="E64" s="14" t="str">
        <f>IF('DATA ENTRY'!G65="","",'DATA ENTRY'!G65)</f>
        <v/>
      </c>
      <c r="F64" s="14" t="str">
        <f>IF('DATA ENTRY'!F65="","",'DATA ENTRY'!F65)</f>
        <v/>
      </c>
      <c r="G64" s="126" t="str">
        <f>IF('DATA ENTRY'!H65="","",'DATA ENTRY'!H65)</f>
        <v/>
      </c>
      <c r="H64" s="126" t="str">
        <f>IF('DATA ENTRY'!I65="","",'DATA ENTRY'!I65)</f>
        <v/>
      </c>
      <c r="I64" s="14" t="str">
        <f>IF('DATA ENTRY'!N65="","",'DATA ENTRY'!N65)</f>
        <v/>
      </c>
      <c r="J64" s="125" t="str">
        <f>IF('DATA ENTRY'!O65="","",'DATA ENTRY'!O65)</f>
        <v/>
      </c>
      <c r="K64" s="14" t="str">
        <f>IF('DATA ENTRY'!P65="","",'DATA ENTRY'!P65)</f>
        <v/>
      </c>
      <c r="L64" s="125" t="str">
        <f>IF('DATA ENTRY'!Q65="","",'DATA ENTRY'!Q65)</f>
        <v/>
      </c>
      <c r="M64" s="14" t="str">
        <f>IF('DATA ENTRY'!R65="","",'DATA ENTRY'!R65)</f>
        <v/>
      </c>
      <c r="N64" s="125" t="str">
        <f>IF('DATA ENTRY'!S65="","",'DATA ENTRY'!S65)</f>
        <v/>
      </c>
      <c r="O64" s="125" t="str">
        <f t="shared" si="0"/>
        <v/>
      </c>
      <c r="P64" s="63" t="str">
        <f>IF('DATA ENTRY'!U65="","",'DATA ENTRY'!U65)</f>
        <v/>
      </c>
      <c r="Q64" s="63" t="str">
        <f>IF('DATA ENTRY'!V65="","",'DATA ENTRY'!V65)</f>
        <v/>
      </c>
      <c r="R64" s="14" t="str">
        <f>IF('DATA ENTRY'!X65="","",'DATA ENTRY'!X65)</f>
        <v/>
      </c>
      <c r="S64" s="14" t="str">
        <f>IF('DATA ENTRY'!Y65="","",'DATA ENTRY'!Y65)</f>
        <v/>
      </c>
      <c r="T64" s="14" t="str">
        <f>IF('DATA ENTRY'!AB65="","",'DATA ENTRY'!AB65)</f>
        <v/>
      </c>
      <c r="U64" s="14" t="str">
        <f>IF(O64="","",SUMPRODUCT(--(D64=$D$5:$D$1071),--(F64=$F$5:$F$1071),--(E64=$E$5:$E$1071),--(O64&lt;$O$5:$O$1071))+COUNTIF($O$5:O64,O64))</f>
        <v/>
      </c>
    </row>
    <row r="65" spans="1:21" ht="30" customHeight="1">
      <c r="A65" s="14" t="str">
        <f>IF(AND(H65="",D65="",F65="",G65="",I65="",J65=""),"",SUBTOTAL(3,$B$5:B65))</f>
        <v/>
      </c>
      <c r="B65" s="63" t="str">
        <f>IF('DATA ENTRY'!B66="","",'DATA ENTRY'!B66)</f>
        <v/>
      </c>
      <c r="C65" s="63" t="str">
        <f>IF('DATA ENTRY'!C66="","",'DATA ENTRY'!C66)</f>
        <v/>
      </c>
      <c r="D65" s="63" t="str">
        <f>IF('DATA ENTRY'!E66="","",'DATA ENTRY'!E66)</f>
        <v/>
      </c>
      <c r="E65" s="14" t="str">
        <f>IF('DATA ENTRY'!G66="","",'DATA ENTRY'!G66)</f>
        <v/>
      </c>
      <c r="F65" s="14" t="str">
        <f>IF('DATA ENTRY'!F66="","",'DATA ENTRY'!F66)</f>
        <v/>
      </c>
      <c r="G65" s="126" t="str">
        <f>IF('DATA ENTRY'!H66="","",'DATA ENTRY'!H66)</f>
        <v/>
      </c>
      <c r="H65" s="126" t="str">
        <f>IF('DATA ENTRY'!I66="","",'DATA ENTRY'!I66)</f>
        <v/>
      </c>
      <c r="I65" s="14" t="str">
        <f>IF('DATA ENTRY'!N66="","",'DATA ENTRY'!N66)</f>
        <v/>
      </c>
      <c r="J65" s="125" t="str">
        <f>IF('DATA ENTRY'!O66="","",'DATA ENTRY'!O66)</f>
        <v/>
      </c>
      <c r="K65" s="14" t="str">
        <f>IF('DATA ENTRY'!P66="","",'DATA ENTRY'!P66)</f>
        <v/>
      </c>
      <c r="L65" s="125" t="str">
        <f>IF('DATA ENTRY'!Q66="","",'DATA ENTRY'!Q66)</f>
        <v/>
      </c>
      <c r="M65" s="14" t="str">
        <f>IF('DATA ENTRY'!R66="","",'DATA ENTRY'!R66)</f>
        <v/>
      </c>
      <c r="N65" s="125" t="str">
        <f>IF('DATA ENTRY'!S66="","",'DATA ENTRY'!S66)</f>
        <v/>
      </c>
      <c r="O65" s="125" t="str">
        <f t="shared" si="0"/>
        <v/>
      </c>
      <c r="P65" s="63" t="str">
        <f>IF('DATA ENTRY'!U66="","",'DATA ENTRY'!U66)</f>
        <v/>
      </c>
      <c r="Q65" s="63" t="str">
        <f>IF('DATA ENTRY'!V66="","",'DATA ENTRY'!V66)</f>
        <v/>
      </c>
      <c r="R65" s="14" t="str">
        <f>IF('DATA ENTRY'!X66="","",'DATA ENTRY'!X66)</f>
        <v/>
      </c>
      <c r="S65" s="14" t="str">
        <f>IF('DATA ENTRY'!Y66="","",'DATA ENTRY'!Y66)</f>
        <v/>
      </c>
      <c r="T65" s="14" t="str">
        <f>IF('DATA ENTRY'!AB66="","",'DATA ENTRY'!AB66)</f>
        <v/>
      </c>
      <c r="U65" s="14" t="str">
        <f>IF(O65="","",SUMPRODUCT(--(D65=$D$5:$D$1071),--(F65=$F$5:$F$1071),--(E65=$E$5:$E$1071),--(O65&lt;$O$5:$O$1071))+COUNTIF($O$5:O65,O65))</f>
        <v/>
      </c>
    </row>
    <row r="66" spans="1:21" ht="30" customHeight="1">
      <c r="A66" s="14" t="str">
        <f>IF(AND(H66="",D66="",F66="",G66="",I66="",J66=""),"",SUBTOTAL(3,$B$5:B66))</f>
        <v/>
      </c>
      <c r="B66" s="63" t="str">
        <f>IF('DATA ENTRY'!B67="","",'DATA ENTRY'!B67)</f>
        <v/>
      </c>
      <c r="C66" s="63" t="str">
        <f>IF('DATA ENTRY'!C67="","",'DATA ENTRY'!C67)</f>
        <v/>
      </c>
      <c r="D66" s="63" t="str">
        <f>IF('DATA ENTRY'!E67="","",'DATA ENTRY'!E67)</f>
        <v/>
      </c>
      <c r="E66" s="14" t="str">
        <f>IF('DATA ENTRY'!G67="","",'DATA ENTRY'!G67)</f>
        <v/>
      </c>
      <c r="F66" s="14" t="str">
        <f>IF('DATA ENTRY'!F67="","",'DATA ENTRY'!F67)</f>
        <v/>
      </c>
      <c r="G66" s="126" t="str">
        <f>IF('DATA ENTRY'!H67="","",'DATA ENTRY'!H67)</f>
        <v/>
      </c>
      <c r="H66" s="126" t="str">
        <f>IF('DATA ENTRY'!I67="","",'DATA ENTRY'!I67)</f>
        <v/>
      </c>
      <c r="I66" s="14" t="str">
        <f>IF('DATA ENTRY'!N67="","",'DATA ENTRY'!N67)</f>
        <v/>
      </c>
      <c r="J66" s="125" t="str">
        <f>IF('DATA ENTRY'!O67="","",'DATA ENTRY'!O67)</f>
        <v/>
      </c>
      <c r="K66" s="14" t="str">
        <f>IF('DATA ENTRY'!P67="","",'DATA ENTRY'!P67)</f>
        <v/>
      </c>
      <c r="L66" s="125" t="str">
        <f>IF('DATA ENTRY'!Q67="","",'DATA ENTRY'!Q67)</f>
        <v/>
      </c>
      <c r="M66" s="14" t="str">
        <f>IF('DATA ENTRY'!R67="","",'DATA ENTRY'!R67)</f>
        <v/>
      </c>
      <c r="N66" s="125" t="str">
        <f>IF('DATA ENTRY'!S67="","",'DATA ENTRY'!S67)</f>
        <v/>
      </c>
      <c r="O66" s="125" t="str">
        <f t="shared" si="0"/>
        <v/>
      </c>
      <c r="P66" s="63" t="str">
        <f>IF('DATA ENTRY'!U67="","",'DATA ENTRY'!U67)</f>
        <v/>
      </c>
      <c r="Q66" s="63" t="str">
        <f>IF('DATA ENTRY'!V67="","",'DATA ENTRY'!V67)</f>
        <v/>
      </c>
      <c r="R66" s="14" t="str">
        <f>IF('DATA ENTRY'!X67="","",'DATA ENTRY'!X67)</f>
        <v/>
      </c>
      <c r="S66" s="14" t="str">
        <f>IF('DATA ENTRY'!Y67="","",'DATA ENTRY'!Y67)</f>
        <v/>
      </c>
      <c r="T66" s="14" t="str">
        <f>IF('DATA ENTRY'!AB67="","",'DATA ENTRY'!AB67)</f>
        <v/>
      </c>
      <c r="U66" s="14" t="str">
        <f>IF(O66="","",SUMPRODUCT(--(D66=$D$5:$D$1071),--(F66=$F$5:$F$1071),--(E66=$E$5:$E$1071),--(O66&lt;$O$5:$O$1071))+COUNTIF($O$5:O66,O66))</f>
        <v/>
      </c>
    </row>
    <row r="67" spans="1:21" ht="30" customHeight="1">
      <c r="A67" s="14" t="str">
        <f>IF(AND(H67="",D67="",F67="",G67="",I67="",J67=""),"",SUBTOTAL(3,$B$5:B67))</f>
        <v/>
      </c>
      <c r="B67" s="63" t="str">
        <f>IF('DATA ENTRY'!B68="","",'DATA ENTRY'!B68)</f>
        <v/>
      </c>
      <c r="C67" s="63" t="str">
        <f>IF('DATA ENTRY'!C68="","",'DATA ENTRY'!C68)</f>
        <v/>
      </c>
      <c r="D67" s="63" t="str">
        <f>IF('DATA ENTRY'!E68="","",'DATA ENTRY'!E68)</f>
        <v/>
      </c>
      <c r="E67" s="14" t="str">
        <f>IF('DATA ENTRY'!G68="","",'DATA ENTRY'!G68)</f>
        <v/>
      </c>
      <c r="F67" s="14" t="str">
        <f>IF('DATA ENTRY'!F68="","",'DATA ENTRY'!F68)</f>
        <v/>
      </c>
      <c r="G67" s="126" t="str">
        <f>IF('DATA ENTRY'!H68="","",'DATA ENTRY'!H68)</f>
        <v/>
      </c>
      <c r="H67" s="126" t="str">
        <f>IF('DATA ENTRY'!I68="","",'DATA ENTRY'!I68)</f>
        <v/>
      </c>
      <c r="I67" s="14" t="str">
        <f>IF('DATA ENTRY'!N68="","",'DATA ENTRY'!N68)</f>
        <v/>
      </c>
      <c r="J67" s="125" t="str">
        <f>IF('DATA ENTRY'!O68="","",'DATA ENTRY'!O68)</f>
        <v/>
      </c>
      <c r="K67" s="14" t="str">
        <f>IF('DATA ENTRY'!P68="","",'DATA ENTRY'!P68)</f>
        <v/>
      </c>
      <c r="L67" s="125" t="str">
        <f>IF('DATA ENTRY'!Q68="","",'DATA ENTRY'!Q68)</f>
        <v/>
      </c>
      <c r="M67" s="14" t="str">
        <f>IF('DATA ENTRY'!R68="","",'DATA ENTRY'!R68)</f>
        <v/>
      </c>
      <c r="N67" s="125" t="str">
        <f>IF('DATA ENTRY'!S68="","",'DATA ENTRY'!S68)</f>
        <v/>
      </c>
      <c r="O67" s="125" t="str">
        <f t="shared" si="0"/>
        <v/>
      </c>
      <c r="P67" s="63" t="str">
        <f>IF('DATA ENTRY'!U68="","",'DATA ENTRY'!U68)</f>
        <v/>
      </c>
      <c r="Q67" s="63" t="str">
        <f>IF('DATA ENTRY'!V68="","",'DATA ENTRY'!V68)</f>
        <v/>
      </c>
      <c r="R67" s="14" t="str">
        <f>IF('DATA ENTRY'!X68="","",'DATA ENTRY'!X68)</f>
        <v/>
      </c>
      <c r="S67" s="14" t="str">
        <f>IF('DATA ENTRY'!Y68="","",'DATA ENTRY'!Y68)</f>
        <v/>
      </c>
      <c r="T67" s="14" t="str">
        <f>IF('DATA ENTRY'!AB68="","",'DATA ENTRY'!AB68)</f>
        <v/>
      </c>
      <c r="U67" s="14" t="str">
        <f>IF(O67="","",SUMPRODUCT(--(D67=$D$5:$D$1071),--(F67=$F$5:$F$1071),--(E67=$E$5:$E$1071),--(O67&lt;$O$5:$O$1071))+COUNTIF($O$5:O67,O67))</f>
        <v/>
      </c>
    </row>
    <row r="68" spans="1:21" ht="18" customHeight="1">
      <c r="A68" s="14" t="str">
        <f>IF(AND(H68="",D68="",F68="",G68="",I68="",J68=""),"",SUBTOTAL(3,$B$5:B68))</f>
        <v/>
      </c>
      <c r="B68" s="63" t="str">
        <f>IF('DATA ENTRY'!B69="","",'DATA ENTRY'!B69)</f>
        <v/>
      </c>
      <c r="C68" s="63" t="str">
        <f>IF('DATA ENTRY'!C69="","",'DATA ENTRY'!C69)</f>
        <v/>
      </c>
      <c r="D68" s="63" t="str">
        <f>IF('DATA ENTRY'!E69="","",'DATA ENTRY'!E69)</f>
        <v/>
      </c>
      <c r="E68" s="14" t="str">
        <f>IF('DATA ENTRY'!G69="","",'DATA ENTRY'!G69)</f>
        <v/>
      </c>
      <c r="F68" s="14" t="str">
        <f>IF('DATA ENTRY'!F69="","",'DATA ENTRY'!F69)</f>
        <v/>
      </c>
      <c r="G68" s="126" t="str">
        <f>IF('DATA ENTRY'!H69="","",'DATA ENTRY'!H69)</f>
        <v/>
      </c>
      <c r="H68" s="126" t="str">
        <f>IF('DATA ENTRY'!I69="","",'DATA ENTRY'!I69)</f>
        <v/>
      </c>
      <c r="I68" s="14" t="str">
        <f>IF('DATA ENTRY'!N69="","",'DATA ENTRY'!N69)</f>
        <v/>
      </c>
      <c r="J68" s="125" t="str">
        <f>IF('DATA ENTRY'!O69="","",'DATA ENTRY'!O69)</f>
        <v/>
      </c>
      <c r="K68" s="14" t="str">
        <f>IF('DATA ENTRY'!P69="","",'DATA ENTRY'!P69)</f>
        <v/>
      </c>
      <c r="L68" s="125" t="str">
        <f>IF('DATA ENTRY'!Q69="","",'DATA ENTRY'!Q69)</f>
        <v/>
      </c>
      <c r="M68" s="14" t="str">
        <f>IF('DATA ENTRY'!R69="","",'DATA ENTRY'!R69)</f>
        <v/>
      </c>
      <c r="N68" s="125" t="str">
        <f>IF('DATA ENTRY'!S69="","",'DATA ENTRY'!S69)</f>
        <v/>
      </c>
      <c r="O68" s="125" t="str">
        <f t="shared" si="0"/>
        <v/>
      </c>
      <c r="P68" s="63" t="str">
        <f>IF('DATA ENTRY'!U69="","",'DATA ENTRY'!U69)</f>
        <v/>
      </c>
      <c r="Q68" s="63" t="str">
        <f>IF('DATA ENTRY'!V69="","",'DATA ENTRY'!V69)</f>
        <v/>
      </c>
      <c r="R68" s="14" t="str">
        <f>IF('DATA ENTRY'!X69="","",'DATA ENTRY'!X69)</f>
        <v/>
      </c>
      <c r="S68" s="14" t="str">
        <f>IF('DATA ENTRY'!Y69="","",'DATA ENTRY'!Y69)</f>
        <v/>
      </c>
      <c r="T68" s="14" t="str">
        <f>IF('DATA ENTRY'!AB69="","",'DATA ENTRY'!AB69)</f>
        <v/>
      </c>
      <c r="U68" s="14" t="str">
        <f>IF(O68="","",SUMPRODUCT(--(D68=$D$5:$D$1071),--(F68=$F$5:$F$1071),--(E68=$E$5:$E$1071),--(O68&lt;$O$5:$O$1071))+COUNTIF($O$5:O68,O68))</f>
        <v/>
      </c>
    </row>
    <row r="69" spans="1:21" ht="18" customHeight="1">
      <c r="A69" s="14" t="str">
        <f>IF(AND(H69="",D69="",F69="",G69="",I69="",J69=""),"",SUBTOTAL(3,$B$5:B69))</f>
        <v/>
      </c>
      <c r="B69" s="63" t="str">
        <f>IF('DATA ENTRY'!B70="","",'DATA ENTRY'!B70)</f>
        <v/>
      </c>
      <c r="C69" s="63" t="str">
        <f>IF('DATA ENTRY'!C70="","",'DATA ENTRY'!C70)</f>
        <v/>
      </c>
      <c r="D69" s="63" t="str">
        <f>IF('DATA ENTRY'!E70="","",'DATA ENTRY'!E70)</f>
        <v/>
      </c>
      <c r="E69" s="14" t="str">
        <f>IF('DATA ENTRY'!G70="","",'DATA ENTRY'!G70)</f>
        <v/>
      </c>
      <c r="F69" s="14" t="str">
        <f>IF('DATA ENTRY'!F70="","",'DATA ENTRY'!F70)</f>
        <v/>
      </c>
      <c r="G69" s="126" t="str">
        <f>IF('DATA ENTRY'!H70="","",'DATA ENTRY'!H70)</f>
        <v/>
      </c>
      <c r="H69" s="126" t="str">
        <f>IF('DATA ENTRY'!I70="","",'DATA ENTRY'!I70)</f>
        <v/>
      </c>
      <c r="I69" s="14" t="str">
        <f>IF('DATA ENTRY'!N70="","",'DATA ENTRY'!N70)</f>
        <v/>
      </c>
      <c r="J69" s="125" t="str">
        <f>IF('DATA ENTRY'!O70="","",'DATA ENTRY'!O70)</f>
        <v/>
      </c>
      <c r="K69" s="14" t="str">
        <f>IF('DATA ENTRY'!P70="","",'DATA ENTRY'!P70)</f>
        <v/>
      </c>
      <c r="L69" s="125" t="str">
        <f>IF('DATA ENTRY'!Q70="","",'DATA ENTRY'!Q70)</f>
        <v/>
      </c>
      <c r="M69" s="14" t="str">
        <f>IF('DATA ENTRY'!R70="","",'DATA ENTRY'!R70)</f>
        <v/>
      </c>
      <c r="N69" s="125" t="str">
        <f>IF('DATA ENTRY'!S70="","",'DATA ENTRY'!S70)</f>
        <v/>
      </c>
      <c r="O69" s="125" t="str">
        <f t="shared" si="0"/>
        <v/>
      </c>
      <c r="P69" s="63" t="str">
        <f>IF('DATA ENTRY'!U70="","",'DATA ENTRY'!U70)</f>
        <v/>
      </c>
      <c r="Q69" s="63" t="str">
        <f>IF('DATA ENTRY'!V70="","",'DATA ENTRY'!V70)</f>
        <v/>
      </c>
      <c r="R69" s="14" t="str">
        <f>IF('DATA ENTRY'!X70="","",'DATA ENTRY'!X70)</f>
        <v/>
      </c>
      <c r="S69" s="14" t="str">
        <f>IF('DATA ENTRY'!Y70="","",'DATA ENTRY'!Y70)</f>
        <v/>
      </c>
      <c r="T69" s="14" t="str">
        <f>IF('DATA ENTRY'!AB70="","",'DATA ENTRY'!AB70)</f>
        <v/>
      </c>
      <c r="U69" s="14" t="str">
        <f>IF(O69="","",SUMPRODUCT(--(D69=$D$5:$D$1071),--(F69=$F$5:$F$1071),--(E69=$E$5:$E$1071),--(O69&lt;$O$5:$O$1071))+COUNTIF($O$5:O69,O69))</f>
        <v/>
      </c>
    </row>
    <row r="70" spans="1:21" ht="18" customHeight="1">
      <c r="A70" s="14" t="str">
        <f>IF(AND(H70="",D70="",F70="",G70="",I70="",J70=""),"",SUBTOTAL(3,$B$5:B70))</f>
        <v/>
      </c>
      <c r="B70" s="63" t="str">
        <f>IF('DATA ENTRY'!B71="","",'DATA ENTRY'!B71)</f>
        <v/>
      </c>
      <c r="C70" s="63" t="str">
        <f>IF('DATA ENTRY'!C71="","",'DATA ENTRY'!C71)</f>
        <v/>
      </c>
      <c r="D70" s="63" t="str">
        <f>IF('DATA ENTRY'!E71="","",'DATA ENTRY'!E71)</f>
        <v/>
      </c>
      <c r="E70" s="14" t="str">
        <f>IF('DATA ENTRY'!G71="","",'DATA ENTRY'!G71)</f>
        <v/>
      </c>
      <c r="F70" s="14" t="str">
        <f>IF('DATA ENTRY'!F71="","",'DATA ENTRY'!F71)</f>
        <v/>
      </c>
      <c r="G70" s="126" t="str">
        <f>IF('DATA ENTRY'!H71="","",'DATA ENTRY'!H71)</f>
        <v/>
      </c>
      <c r="H70" s="126" t="str">
        <f>IF('DATA ENTRY'!I71="","",'DATA ENTRY'!I71)</f>
        <v/>
      </c>
      <c r="I70" s="14" t="str">
        <f>IF('DATA ENTRY'!N71="","",'DATA ENTRY'!N71)</f>
        <v/>
      </c>
      <c r="J70" s="125" t="str">
        <f>IF('DATA ENTRY'!O71="","",'DATA ENTRY'!O71)</f>
        <v/>
      </c>
      <c r="K70" s="14" t="str">
        <f>IF('DATA ENTRY'!P71="","",'DATA ENTRY'!P71)</f>
        <v/>
      </c>
      <c r="L70" s="125" t="str">
        <f>IF('DATA ENTRY'!Q71="","",'DATA ENTRY'!Q71)</f>
        <v/>
      </c>
      <c r="M70" s="14" t="str">
        <f>IF('DATA ENTRY'!R71="","",'DATA ENTRY'!R71)</f>
        <v/>
      </c>
      <c r="N70" s="125" t="str">
        <f>IF('DATA ENTRY'!S71="","",'DATA ENTRY'!S71)</f>
        <v/>
      </c>
      <c r="O70" s="125" t="str">
        <f t="shared" ref="O70:O133" si="1">IFERROR(IF(J70="","",SUM(J70*75%+L70*25%)),"")</f>
        <v/>
      </c>
      <c r="P70" s="63" t="str">
        <f>IF('DATA ENTRY'!U71="","",'DATA ENTRY'!U71)</f>
        <v/>
      </c>
      <c r="Q70" s="63" t="str">
        <f>IF('DATA ENTRY'!V71="","",'DATA ENTRY'!V71)</f>
        <v/>
      </c>
      <c r="R70" s="14" t="str">
        <f>IF('DATA ENTRY'!X71="","",'DATA ENTRY'!X71)</f>
        <v/>
      </c>
      <c r="S70" s="14" t="str">
        <f>IF('DATA ENTRY'!Y71="","",'DATA ENTRY'!Y71)</f>
        <v/>
      </c>
      <c r="T70" s="14" t="str">
        <f>IF('DATA ENTRY'!AB71="","",'DATA ENTRY'!AB71)</f>
        <v/>
      </c>
      <c r="U70" s="14" t="str">
        <f>IF(O70="","",SUMPRODUCT(--(D70=$D$5:$D$1071),--(F70=$F$5:$F$1071),--(E70=$E$5:$E$1071),--(O70&lt;$O$5:$O$1071))+COUNTIF($O$5:O70,O70))</f>
        <v/>
      </c>
    </row>
    <row r="71" spans="1:21" ht="18" customHeight="1">
      <c r="A71" s="14" t="str">
        <f>IF(AND(H71="",D71="",F71="",G71="",I71="",J71=""),"",SUBTOTAL(3,$B$5:B71))</f>
        <v/>
      </c>
      <c r="B71" s="63" t="str">
        <f>IF('DATA ENTRY'!B72="","",'DATA ENTRY'!B72)</f>
        <v/>
      </c>
      <c r="C71" s="63" t="str">
        <f>IF('DATA ENTRY'!C72="","",'DATA ENTRY'!C72)</f>
        <v/>
      </c>
      <c r="D71" s="63" t="str">
        <f>IF('DATA ENTRY'!E72="","",'DATA ENTRY'!E72)</f>
        <v/>
      </c>
      <c r="E71" s="14" t="str">
        <f>IF('DATA ENTRY'!G72="","",'DATA ENTRY'!G72)</f>
        <v/>
      </c>
      <c r="F71" s="14" t="str">
        <f>IF('DATA ENTRY'!F72="","",'DATA ENTRY'!F72)</f>
        <v/>
      </c>
      <c r="G71" s="126" t="str">
        <f>IF('DATA ENTRY'!H72="","",'DATA ENTRY'!H72)</f>
        <v/>
      </c>
      <c r="H71" s="126" t="str">
        <f>IF('DATA ENTRY'!I72="","",'DATA ENTRY'!I72)</f>
        <v/>
      </c>
      <c r="I71" s="14" t="str">
        <f>IF('DATA ENTRY'!N72="","",'DATA ENTRY'!N72)</f>
        <v/>
      </c>
      <c r="J71" s="125" t="str">
        <f>IF('DATA ENTRY'!O72="","",'DATA ENTRY'!O72)</f>
        <v/>
      </c>
      <c r="K71" s="14" t="str">
        <f>IF('DATA ENTRY'!P72="","",'DATA ENTRY'!P72)</f>
        <v/>
      </c>
      <c r="L71" s="125" t="str">
        <f>IF('DATA ENTRY'!Q72="","",'DATA ENTRY'!Q72)</f>
        <v/>
      </c>
      <c r="M71" s="14" t="str">
        <f>IF('DATA ENTRY'!R72="","",'DATA ENTRY'!R72)</f>
        <v/>
      </c>
      <c r="N71" s="125" t="str">
        <f>IF('DATA ENTRY'!S72="","",'DATA ENTRY'!S72)</f>
        <v/>
      </c>
      <c r="O71" s="125" t="str">
        <f t="shared" si="1"/>
        <v/>
      </c>
      <c r="P71" s="63" t="str">
        <f>IF('DATA ENTRY'!U72="","",'DATA ENTRY'!U72)</f>
        <v/>
      </c>
      <c r="Q71" s="63" t="str">
        <f>IF('DATA ENTRY'!V72="","",'DATA ENTRY'!V72)</f>
        <v/>
      </c>
      <c r="R71" s="14" t="str">
        <f>IF('DATA ENTRY'!X72="","",'DATA ENTRY'!X72)</f>
        <v/>
      </c>
      <c r="S71" s="14" t="str">
        <f>IF('DATA ENTRY'!Y72="","",'DATA ENTRY'!Y72)</f>
        <v/>
      </c>
      <c r="T71" s="14" t="str">
        <f>IF('DATA ENTRY'!AB72="","",'DATA ENTRY'!AB72)</f>
        <v/>
      </c>
      <c r="U71" s="14" t="str">
        <f>IF(O71="","",SUMPRODUCT(--(D71=$D$5:$D$1071),--(F71=$F$5:$F$1071),--(E71=$E$5:$E$1071),--(O71&lt;$O$5:$O$1071))+COUNTIF($O$5:O71,O71))</f>
        <v/>
      </c>
    </row>
    <row r="72" spans="1:21" ht="18" customHeight="1">
      <c r="A72" s="14" t="str">
        <f>IF(AND(H72="",D72="",F72="",G72="",I72="",J72=""),"",SUBTOTAL(3,$B$5:B72))</f>
        <v/>
      </c>
      <c r="B72" s="63" t="str">
        <f>IF('DATA ENTRY'!B73="","",'DATA ENTRY'!B73)</f>
        <v/>
      </c>
      <c r="C72" s="63" t="str">
        <f>IF('DATA ENTRY'!C73="","",'DATA ENTRY'!C73)</f>
        <v/>
      </c>
      <c r="D72" s="63" t="str">
        <f>IF('DATA ENTRY'!E73="","",'DATA ENTRY'!E73)</f>
        <v/>
      </c>
      <c r="E72" s="14" t="str">
        <f>IF('DATA ENTRY'!G73="","",'DATA ENTRY'!G73)</f>
        <v/>
      </c>
      <c r="F72" s="14" t="str">
        <f>IF('DATA ENTRY'!F73="","",'DATA ENTRY'!F73)</f>
        <v/>
      </c>
      <c r="G72" s="126" t="str">
        <f>IF('DATA ENTRY'!H73="","",'DATA ENTRY'!H73)</f>
        <v/>
      </c>
      <c r="H72" s="126" t="str">
        <f>IF('DATA ENTRY'!I73="","",'DATA ENTRY'!I73)</f>
        <v/>
      </c>
      <c r="I72" s="14" t="str">
        <f>IF('DATA ENTRY'!N73="","",'DATA ENTRY'!N73)</f>
        <v/>
      </c>
      <c r="J72" s="125" t="str">
        <f>IF('DATA ENTRY'!O73="","",'DATA ENTRY'!O73)</f>
        <v/>
      </c>
      <c r="K72" s="14" t="str">
        <f>IF('DATA ENTRY'!P73="","",'DATA ENTRY'!P73)</f>
        <v/>
      </c>
      <c r="L72" s="125" t="str">
        <f>IF('DATA ENTRY'!Q73="","",'DATA ENTRY'!Q73)</f>
        <v/>
      </c>
      <c r="M72" s="14" t="str">
        <f>IF('DATA ENTRY'!R73="","",'DATA ENTRY'!R73)</f>
        <v/>
      </c>
      <c r="N72" s="125" t="str">
        <f>IF('DATA ENTRY'!S73="","",'DATA ENTRY'!S73)</f>
        <v/>
      </c>
      <c r="O72" s="125" t="str">
        <f t="shared" si="1"/>
        <v/>
      </c>
      <c r="P72" s="63" t="str">
        <f>IF('DATA ENTRY'!U73="","",'DATA ENTRY'!U73)</f>
        <v/>
      </c>
      <c r="Q72" s="63" t="str">
        <f>IF('DATA ENTRY'!V73="","",'DATA ENTRY'!V73)</f>
        <v/>
      </c>
      <c r="R72" s="14" t="str">
        <f>IF('DATA ENTRY'!X73="","",'DATA ENTRY'!X73)</f>
        <v/>
      </c>
      <c r="S72" s="14" t="str">
        <f>IF('DATA ENTRY'!Y73="","",'DATA ENTRY'!Y73)</f>
        <v/>
      </c>
      <c r="T72" s="14" t="str">
        <f>IF('DATA ENTRY'!AB73="","",'DATA ENTRY'!AB73)</f>
        <v/>
      </c>
      <c r="U72" s="14" t="str">
        <f>IF(O72="","",SUMPRODUCT(--(D72=$D$5:$D$1071),--(F72=$F$5:$F$1071),--(E72=$E$5:$E$1071),--(O72&lt;$O$5:$O$1071))+COUNTIF($O$5:O72,O72))</f>
        <v/>
      </c>
    </row>
    <row r="73" spans="1:21" ht="18" customHeight="1">
      <c r="A73" s="14" t="str">
        <f>IF(AND(H73="",D73="",F73="",G73="",I73="",J73=""),"",SUBTOTAL(3,$B$5:B73))</f>
        <v/>
      </c>
      <c r="B73" s="63" t="str">
        <f>IF('DATA ENTRY'!B74="","",'DATA ENTRY'!B74)</f>
        <v/>
      </c>
      <c r="C73" s="63" t="str">
        <f>IF('DATA ENTRY'!C74="","",'DATA ENTRY'!C74)</f>
        <v/>
      </c>
      <c r="D73" s="63" t="str">
        <f>IF('DATA ENTRY'!E74="","",'DATA ENTRY'!E74)</f>
        <v/>
      </c>
      <c r="E73" s="14" t="str">
        <f>IF('DATA ENTRY'!G74="","",'DATA ENTRY'!G74)</f>
        <v/>
      </c>
      <c r="F73" s="14" t="str">
        <f>IF('DATA ENTRY'!F74="","",'DATA ENTRY'!F74)</f>
        <v/>
      </c>
      <c r="G73" s="126" t="str">
        <f>IF('DATA ENTRY'!H74="","",'DATA ENTRY'!H74)</f>
        <v/>
      </c>
      <c r="H73" s="126" t="str">
        <f>IF('DATA ENTRY'!I74="","",'DATA ENTRY'!I74)</f>
        <v/>
      </c>
      <c r="I73" s="14" t="str">
        <f>IF('DATA ENTRY'!N74="","",'DATA ENTRY'!N74)</f>
        <v/>
      </c>
      <c r="J73" s="125" t="str">
        <f>IF('DATA ENTRY'!O74="","",'DATA ENTRY'!O74)</f>
        <v/>
      </c>
      <c r="K73" s="14" t="str">
        <f>IF('DATA ENTRY'!P74="","",'DATA ENTRY'!P74)</f>
        <v/>
      </c>
      <c r="L73" s="125" t="str">
        <f>IF('DATA ENTRY'!Q74="","",'DATA ENTRY'!Q74)</f>
        <v/>
      </c>
      <c r="M73" s="14" t="str">
        <f>IF('DATA ENTRY'!R74="","",'DATA ENTRY'!R74)</f>
        <v/>
      </c>
      <c r="N73" s="125" t="str">
        <f>IF('DATA ENTRY'!S74="","",'DATA ENTRY'!S74)</f>
        <v/>
      </c>
      <c r="O73" s="125" t="str">
        <f t="shared" si="1"/>
        <v/>
      </c>
      <c r="P73" s="63" t="str">
        <f>IF('DATA ENTRY'!U74="","",'DATA ENTRY'!U74)</f>
        <v/>
      </c>
      <c r="Q73" s="63" t="str">
        <f>IF('DATA ENTRY'!V74="","",'DATA ENTRY'!V74)</f>
        <v/>
      </c>
      <c r="R73" s="14" t="str">
        <f>IF('DATA ENTRY'!X74="","",'DATA ENTRY'!X74)</f>
        <v/>
      </c>
      <c r="S73" s="14" t="str">
        <f>IF('DATA ENTRY'!Y74="","",'DATA ENTRY'!Y74)</f>
        <v/>
      </c>
      <c r="T73" s="14" t="str">
        <f>IF('DATA ENTRY'!AB74="","",'DATA ENTRY'!AB74)</f>
        <v/>
      </c>
      <c r="U73" s="14" t="str">
        <f>IF(O73="","",SUMPRODUCT(--(D73=$D$5:$D$1071),--(F73=$F$5:$F$1071),--(E73=$E$5:$E$1071),--(O73&lt;$O$5:$O$1071))+COUNTIF($O$5:O73,O73))</f>
        <v/>
      </c>
    </row>
    <row r="74" spans="1:21" ht="18" customHeight="1">
      <c r="A74" s="14" t="str">
        <f>IF(AND(H74="",D74="",F74="",G74="",I74="",J74=""),"",SUBTOTAL(3,$B$5:B74))</f>
        <v/>
      </c>
      <c r="B74" s="63" t="str">
        <f>IF('DATA ENTRY'!B75="","",'DATA ENTRY'!B75)</f>
        <v/>
      </c>
      <c r="C74" s="63" t="str">
        <f>IF('DATA ENTRY'!C75="","",'DATA ENTRY'!C75)</f>
        <v/>
      </c>
      <c r="D74" s="63" t="str">
        <f>IF('DATA ENTRY'!E75="","",'DATA ENTRY'!E75)</f>
        <v/>
      </c>
      <c r="E74" s="14" t="str">
        <f>IF('DATA ENTRY'!G75="","",'DATA ENTRY'!G75)</f>
        <v/>
      </c>
      <c r="F74" s="14" t="str">
        <f>IF('DATA ENTRY'!F75="","",'DATA ENTRY'!F75)</f>
        <v/>
      </c>
      <c r="G74" s="126" t="str">
        <f>IF('DATA ENTRY'!H75="","",'DATA ENTRY'!H75)</f>
        <v/>
      </c>
      <c r="H74" s="126" t="str">
        <f>IF('DATA ENTRY'!I75="","",'DATA ENTRY'!I75)</f>
        <v/>
      </c>
      <c r="I74" s="14" t="str">
        <f>IF('DATA ENTRY'!N75="","",'DATA ENTRY'!N75)</f>
        <v/>
      </c>
      <c r="J74" s="125" t="str">
        <f>IF('DATA ENTRY'!O75="","",'DATA ENTRY'!O75)</f>
        <v/>
      </c>
      <c r="K74" s="14" t="str">
        <f>IF('DATA ENTRY'!P75="","",'DATA ENTRY'!P75)</f>
        <v/>
      </c>
      <c r="L74" s="125" t="str">
        <f>IF('DATA ENTRY'!Q75="","",'DATA ENTRY'!Q75)</f>
        <v/>
      </c>
      <c r="M74" s="14" t="str">
        <f>IF('DATA ENTRY'!R75="","",'DATA ENTRY'!R75)</f>
        <v/>
      </c>
      <c r="N74" s="125" t="str">
        <f>IF('DATA ENTRY'!S75="","",'DATA ENTRY'!S75)</f>
        <v/>
      </c>
      <c r="O74" s="125" t="str">
        <f t="shared" si="1"/>
        <v/>
      </c>
      <c r="P74" s="63" t="str">
        <f>IF('DATA ENTRY'!U75="","",'DATA ENTRY'!U75)</f>
        <v/>
      </c>
      <c r="Q74" s="63" t="str">
        <f>IF('DATA ENTRY'!V75="","",'DATA ENTRY'!V75)</f>
        <v/>
      </c>
      <c r="R74" s="14" t="str">
        <f>IF('DATA ENTRY'!X75="","",'DATA ENTRY'!X75)</f>
        <v/>
      </c>
      <c r="S74" s="14" t="str">
        <f>IF('DATA ENTRY'!Y75="","",'DATA ENTRY'!Y75)</f>
        <v/>
      </c>
      <c r="T74" s="14" t="str">
        <f>IF('DATA ENTRY'!AB75="","",'DATA ENTRY'!AB75)</f>
        <v/>
      </c>
      <c r="U74" s="14" t="str">
        <f>IF(O74="","",SUMPRODUCT(--(D74=$D$5:$D$1071),--(F74=$F$5:$F$1071),--(E74=$E$5:$E$1071),--(O74&lt;$O$5:$O$1071))+COUNTIF($O$5:O74,O74))</f>
        <v/>
      </c>
    </row>
    <row r="75" spans="1:21" ht="18" customHeight="1">
      <c r="A75" s="14" t="str">
        <f>IF(AND(H75="",D75="",F75="",G75="",I75="",J75=""),"",SUBTOTAL(3,$B$5:B75))</f>
        <v/>
      </c>
      <c r="B75" s="63" t="str">
        <f>IF('DATA ENTRY'!B76="","",'DATA ENTRY'!B76)</f>
        <v/>
      </c>
      <c r="C75" s="63" t="str">
        <f>IF('DATA ENTRY'!C76="","",'DATA ENTRY'!C76)</f>
        <v/>
      </c>
      <c r="D75" s="63" t="str">
        <f>IF('DATA ENTRY'!E76="","",'DATA ENTRY'!E76)</f>
        <v/>
      </c>
      <c r="E75" s="14" t="str">
        <f>IF('DATA ENTRY'!G76="","",'DATA ENTRY'!G76)</f>
        <v/>
      </c>
      <c r="F75" s="14" t="str">
        <f>IF('DATA ENTRY'!F76="","",'DATA ENTRY'!F76)</f>
        <v/>
      </c>
      <c r="G75" s="126" t="str">
        <f>IF('DATA ENTRY'!H76="","",'DATA ENTRY'!H76)</f>
        <v/>
      </c>
      <c r="H75" s="126" t="str">
        <f>IF('DATA ENTRY'!I76="","",'DATA ENTRY'!I76)</f>
        <v/>
      </c>
      <c r="I75" s="14" t="str">
        <f>IF('DATA ENTRY'!N76="","",'DATA ENTRY'!N76)</f>
        <v/>
      </c>
      <c r="J75" s="125" t="str">
        <f>IF('DATA ENTRY'!O76="","",'DATA ENTRY'!O76)</f>
        <v/>
      </c>
      <c r="K75" s="14" t="str">
        <f>IF('DATA ENTRY'!P76="","",'DATA ENTRY'!P76)</f>
        <v/>
      </c>
      <c r="L75" s="125" t="str">
        <f>IF('DATA ENTRY'!Q76="","",'DATA ENTRY'!Q76)</f>
        <v/>
      </c>
      <c r="M75" s="14" t="str">
        <f>IF('DATA ENTRY'!R76="","",'DATA ENTRY'!R76)</f>
        <v/>
      </c>
      <c r="N75" s="125" t="str">
        <f>IF('DATA ENTRY'!S76="","",'DATA ENTRY'!S76)</f>
        <v/>
      </c>
      <c r="O75" s="125" t="str">
        <f t="shared" si="1"/>
        <v/>
      </c>
      <c r="P75" s="63" t="str">
        <f>IF('DATA ENTRY'!U76="","",'DATA ENTRY'!U76)</f>
        <v/>
      </c>
      <c r="Q75" s="63" t="str">
        <f>IF('DATA ENTRY'!V76="","",'DATA ENTRY'!V76)</f>
        <v/>
      </c>
      <c r="R75" s="14" t="str">
        <f>IF('DATA ENTRY'!X76="","",'DATA ENTRY'!X76)</f>
        <v/>
      </c>
      <c r="S75" s="14" t="str">
        <f>IF('DATA ENTRY'!Y76="","",'DATA ENTRY'!Y76)</f>
        <v/>
      </c>
      <c r="T75" s="14" t="str">
        <f>IF('DATA ENTRY'!AB76="","",'DATA ENTRY'!AB76)</f>
        <v/>
      </c>
      <c r="U75" s="14" t="str">
        <f>IF(O75="","",SUMPRODUCT(--(D75=$D$5:$D$1071),--(F75=$F$5:$F$1071),--(E75=$E$5:$E$1071),--(O75&lt;$O$5:$O$1071))+COUNTIF($O$5:O75,O75))</f>
        <v/>
      </c>
    </row>
    <row r="76" spans="1:21" ht="18" customHeight="1">
      <c r="A76" s="14" t="str">
        <f>IF(AND(H76="",D76="",F76="",G76="",I76="",J76=""),"",SUBTOTAL(3,$B$5:B76))</f>
        <v/>
      </c>
      <c r="B76" s="63" t="str">
        <f>IF('DATA ENTRY'!B77="","",'DATA ENTRY'!B77)</f>
        <v/>
      </c>
      <c r="C76" s="63" t="str">
        <f>IF('DATA ENTRY'!C77="","",'DATA ENTRY'!C77)</f>
        <v/>
      </c>
      <c r="D76" s="63" t="str">
        <f>IF('DATA ENTRY'!E77="","",'DATA ENTRY'!E77)</f>
        <v/>
      </c>
      <c r="E76" s="14" t="str">
        <f>IF('DATA ENTRY'!G77="","",'DATA ENTRY'!G77)</f>
        <v/>
      </c>
      <c r="F76" s="14" t="str">
        <f>IF('DATA ENTRY'!F77="","",'DATA ENTRY'!F77)</f>
        <v/>
      </c>
      <c r="G76" s="126" t="str">
        <f>IF('DATA ENTRY'!H77="","",'DATA ENTRY'!H77)</f>
        <v/>
      </c>
      <c r="H76" s="126" t="str">
        <f>IF('DATA ENTRY'!I77="","",'DATA ENTRY'!I77)</f>
        <v/>
      </c>
      <c r="I76" s="14" t="str">
        <f>IF('DATA ENTRY'!N77="","",'DATA ENTRY'!N77)</f>
        <v/>
      </c>
      <c r="J76" s="125" t="str">
        <f>IF('DATA ENTRY'!O77="","",'DATA ENTRY'!O77)</f>
        <v/>
      </c>
      <c r="K76" s="14" t="str">
        <f>IF('DATA ENTRY'!P77="","",'DATA ENTRY'!P77)</f>
        <v/>
      </c>
      <c r="L76" s="125" t="str">
        <f>IF('DATA ENTRY'!Q77="","",'DATA ENTRY'!Q77)</f>
        <v/>
      </c>
      <c r="M76" s="14" t="str">
        <f>IF('DATA ENTRY'!R77="","",'DATA ENTRY'!R77)</f>
        <v/>
      </c>
      <c r="N76" s="125" t="str">
        <f>IF('DATA ENTRY'!S77="","",'DATA ENTRY'!S77)</f>
        <v/>
      </c>
      <c r="O76" s="125" t="str">
        <f t="shared" si="1"/>
        <v/>
      </c>
      <c r="P76" s="63" t="str">
        <f>IF('DATA ENTRY'!U77="","",'DATA ENTRY'!U77)</f>
        <v/>
      </c>
      <c r="Q76" s="63" t="str">
        <f>IF('DATA ENTRY'!V77="","",'DATA ENTRY'!V77)</f>
        <v/>
      </c>
      <c r="R76" s="14" t="str">
        <f>IF('DATA ENTRY'!X77="","",'DATA ENTRY'!X77)</f>
        <v/>
      </c>
      <c r="S76" s="14" t="str">
        <f>IF('DATA ENTRY'!Y77="","",'DATA ENTRY'!Y77)</f>
        <v/>
      </c>
      <c r="T76" s="14" t="str">
        <f>IF('DATA ENTRY'!AB77="","",'DATA ENTRY'!AB77)</f>
        <v/>
      </c>
      <c r="U76" s="14" t="str">
        <f>IF(O76="","",SUMPRODUCT(--(D76=$D$5:$D$1071),--(F76=$F$5:$F$1071),--(E76=$E$5:$E$1071),--(O76&lt;$O$5:$O$1071))+COUNTIF($O$5:O76,O76))</f>
        <v/>
      </c>
    </row>
    <row r="77" spans="1:21" ht="18" customHeight="1">
      <c r="A77" s="14" t="str">
        <f>IF(AND(H77="",D77="",F77="",G77="",I77="",J77=""),"",SUBTOTAL(3,$B$5:B77))</f>
        <v/>
      </c>
      <c r="B77" s="63" t="str">
        <f>IF('DATA ENTRY'!B78="","",'DATA ENTRY'!B78)</f>
        <v/>
      </c>
      <c r="C77" s="63" t="str">
        <f>IF('DATA ENTRY'!C78="","",'DATA ENTRY'!C78)</f>
        <v/>
      </c>
      <c r="D77" s="63" t="str">
        <f>IF('DATA ENTRY'!E78="","",'DATA ENTRY'!E78)</f>
        <v/>
      </c>
      <c r="E77" s="14" t="str">
        <f>IF('DATA ENTRY'!G78="","",'DATA ENTRY'!G78)</f>
        <v/>
      </c>
      <c r="F77" s="14" t="str">
        <f>IF('DATA ENTRY'!F78="","",'DATA ENTRY'!F78)</f>
        <v/>
      </c>
      <c r="G77" s="126" t="str">
        <f>IF('DATA ENTRY'!H78="","",'DATA ENTRY'!H78)</f>
        <v/>
      </c>
      <c r="H77" s="126" t="str">
        <f>IF('DATA ENTRY'!I78="","",'DATA ENTRY'!I78)</f>
        <v/>
      </c>
      <c r="I77" s="14" t="str">
        <f>IF('DATA ENTRY'!N78="","",'DATA ENTRY'!N78)</f>
        <v/>
      </c>
      <c r="J77" s="125" t="str">
        <f>IF('DATA ENTRY'!O78="","",'DATA ENTRY'!O78)</f>
        <v/>
      </c>
      <c r="K77" s="14" t="str">
        <f>IF('DATA ENTRY'!P78="","",'DATA ENTRY'!P78)</f>
        <v/>
      </c>
      <c r="L77" s="125" t="str">
        <f>IF('DATA ENTRY'!Q78="","",'DATA ENTRY'!Q78)</f>
        <v/>
      </c>
      <c r="M77" s="14" t="str">
        <f>IF('DATA ENTRY'!R78="","",'DATA ENTRY'!R78)</f>
        <v/>
      </c>
      <c r="N77" s="125" t="str">
        <f>IF('DATA ENTRY'!S78="","",'DATA ENTRY'!S78)</f>
        <v/>
      </c>
      <c r="O77" s="125" t="str">
        <f t="shared" si="1"/>
        <v/>
      </c>
      <c r="P77" s="63" t="str">
        <f>IF('DATA ENTRY'!U78="","",'DATA ENTRY'!U78)</f>
        <v/>
      </c>
      <c r="Q77" s="63" t="str">
        <f>IF('DATA ENTRY'!V78="","",'DATA ENTRY'!V78)</f>
        <v/>
      </c>
      <c r="R77" s="14" t="str">
        <f>IF('DATA ENTRY'!X78="","",'DATA ENTRY'!X78)</f>
        <v/>
      </c>
      <c r="S77" s="14" t="str">
        <f>IF('DATA ENTRY'!Y78="","",'DATA ENTRY'!Y78)</f>
        <v/>
      </c>
      <c r="T77" s="14" t="str">
        <f>IF('DATA ENTRY'!AB78="","",'DATA ENTRY'!AB78)</f>
        <v/>
      </c>
      <c r="U77" s="14" t="str">
        <f>IF(O77="","",SUMPRODUCT(--(D77=$D$5:$D$1071),--(F77=$F$5:$F$1071),--(E77=$E$5:$E$1071),--(O77&lt;$O$5:$O$1071))+COUNTIF($O$5:O77,O77))</f>
        <v/>
      </c>
    </row>
    <row r="78" spans="1:21" ht="18" customHeight="1">
      <c r="A78" s="14" t="str">
        <f>IF(AND(H78="",D78="",F78="",G78="",I78="",J78=""),"",SUBTOTAL(3,$B$5:B78))</f>
        <v/>
      </c>
      <c r="B78" s="63" t="str">
        <f>IF('DATA ENTRY'!B79="","",'DATA ENTRY'!B79)</f>
        <v/>
      </c>
      <c r="C78" s="63" t="str">
        <f>IF('DATA ENTRY'!C79="","",'DATA ENTRY'!C79)</f>
        <v/>
      </c>
      <c r="D78" s="63" t="str">
        <f>IF('DATA ENTRY'!E79="","",'DATA ENTRY'!E79)</f>
        <v/>
      </c>
      <c r="E78" s="14" t="str">
        <f>IF('DATA ENTRY'!G79="","",'DATA ENTRY'!G79)</f>
        <v/>
      </c>
      <c r="F78" s="14" t="str">
        <f>IF('DATA ENTRY'!F79="","",'DATA ENTRY'!F79)</f>
        <v/>
      </c>
      <c r="G78" s="126" t="str">
        <f>IF('DATA ENTRY'!H79="","",'DATA ENTRY'!H79)</f>
        <v/>
      </c>
      <c r="H78" s="126" t="str">
        <f>IF('DATA ENTRY'!I79="","",'DATA ENTRY'!I79)</f>
        <v/>
      </c>
      <c r="I78" s="14" t="str">
        <f>IF('DATA ENTRY'!N79="","",'DATA ENTRY'!N79)</f>
        <v/>
      </c>
      <c r="J78" s="125" t="str">
        <f>IF('DATA ENTRY'!O79="","",'DATA ENTRY'!O79)</f>
        <v/>
      </c>
      <c r="K78" s="14" t="str">
        <f>IF('DATA ENTRY'!P79="","",'DATA ENTRY'!P79)</f>
        <v/>
      </c>
      <c r="L78" s="125" t="str">
        <f>IF('DATA ENTRY'!Q79="","",'DATA ENTRY'!Q79)</f>
        <v/>
      </c>
      <c r="M78" s="14" t="str">
        <f>IF('DATA ENTRY'!R79="","",'DATA ENTRY'!R79)</f>
        <v/>
      </c>
      <c r="N78" s="125" t="str">
        <f>IF('DATA ENTRY'!S79="","",'DATA ENTRY'!S79)</f>
        <v/>
      </c>
      <c r="O78" s="125" t="str">
        <f t="shared" si="1"/>
        <v/>
      </c>
      <c r="P78" s="63" t="str">
        <f>IF('DATA ENTRY'!U79="","",'DATA ENTRY'!U79)</f>
        <v/>
      </c>
      <c r="Q78" s="63" t="str">
        <f>IF('DATA ENTRY'!V79="","",'DATA ENTRY'!V79)</f>
        <v/>
      </c>
      <c r="R78" s="14" t="str">
        <f>IF('DATA ENTRY'!X79="","",'DATA ENTRY'!X79)</f>
        <v/>
      </c>
      <c r="S78" s="14" t="str">
        <f>IF('DATA ENTRY'!Y79="","",'DATA ENTRY'!Y79)</f>
        <v/>
      </c>
      <c r="T78" s="14" t="str">
        <f>IF('DATA ENTRY'!AB79="","",'DATA ENTRY'!AB79)</f>
        <v/>
      </c>
      <c r="U78" s="14" t="str">
        <f>IF(O78="","",SUMPRODUCT(--(D78=$D$5:$D$1071),--(F78=$F$5:$F$1071),--(E78=$E$5:$E$1071),--(O78&lt;$O$5:$O$1071))+COUNTIF($O$5:O78,O78))</f>
        <v/>
      </c>
    </row>
    <row r="79" spans="1:21" ht="18" customHeight="1">
      <c r="A79" s="14" t="str">
        <f>IF(AND(H79="",D79="",F79="",G79="",I79="",J79=""),"",SUBTOTAL(3,$B$5:B79))</f>
        <v/>
      </c>
      <c r="B79" s="63" t="str">
        <f>IF('DATA ENTRY'!B80="","",'DATA ENTRY'!B80)</f>
        <v/>
      </c>
      <c r="C79" s="63" t="str">
        <f>IF('DATA ENTRY'!C80="","",'DATA ENTRY'!C80)</f>
        <v/>
      </c>
      <c r="D79" s="63" t="str">
        <f>IF('DATA ENTRY'!E80="","",'DATA ENTRY'!E80)</f>
        <v/>
      </c>
      <c r="E79" s="14" t="str">
        <f>IF('DATA ENTRY'!G80="","",'DATA ENTRY'!G80)</f>
        <v/>
      </c>
      <c r="F79" s="14" t="str">
        <f>IF('DATA ENTRY'!F80="","",'DATA ENTRY'!F80)</f>
        <v/>
      </c>
      <c r="G79" s="126" t="str">
        <f>IF('DATA ENTRY'!H80="","",'DATA ENTRY'!H80)</f>
        <v/>
      </c>
      <c r="H79" s="126" t="str">
        <f>IF('DATA ENTRY'!I80="","",'DATA ENTRY'!I80)</f>
        <v/>
      </c>
      <c r="I79" s="14" t="str">
        <f>IF('DATA ENTRY'!N80="","",'DATA ENTRY'!N80)</f>
        <v/>
      </c>
      <c r="J79" s="125" t="str">
        <f>IF('DATA ENTRY'!O80="","",'DATA ENTRY'!O80)</f>
        <v/>
      </c>
      <c r="K79" s="14" t="str">
        <f>IF('DATA ENTRY'!P80="","",'DATA ENTRY'!P80)</f>
        <v/>
      </c>
      <c r="L79" s="125" t="str">
        <f>IF('DATA ENTRY'!Q80="","",'DATA ENTRY'!Q80)</f>
        <v/>
      </c>
      <c r="M79" s="14" t="str">
        <f>IF('DATA ENTRY'!R80="","",'DATA ENTRY'!R80)</f>
        <v/>
      </c>
      <c r="N79" s="125" t="str">
        <f>IF('DATA ENTRY'!S80="","",'DATA ENTRY'!S80)</f>
        <v/>
      </c>
      <c r="O79" s="125" t="str">
        <f t="shared" si="1"/>
        <v/>
      </c>
      <c r="P79" s="63" t="str">
        <f>IF('DATA ENTRY'!U80="","",'DATA ENTRY'!U80)</f>
        <v/>
      </c>
      <c r="Q79" s="63" t="str">
        <f>IF('DATA ENTRY'!V80="","",'DATA ENTRY'!V80)</f>
        <v/>
      </c>
      <c r="R79" s="14" t="str">
        <f>IF('DATA ENTRY'!X80="","",'DATA ENTRY'!X80)</f>
        <v/>
      </c>
      <c r="S79" s="14" t="str">
        <f>IF('DATA ENTRY'!Y80="","",'DATA ENTRY'!Y80)</f>
        <v/>
      </c>
      <c r="T79" s="14" t="str">
        <f>IF('DATA ENTRY'!AB80="","",'DATA ENTRY'!AB80)</f>
        <v/>
      </c>
      <c r="U79" s="14" t="str">
        <f>IF(O79="","",SUMPRODUCT(--(D79=$D$5:$D$1071),--(F79=$F$5:$F$1071),--(E79=$E$5:$E$1071),--(O79&lt;$O$5:$O$1071))+COUNTIF($O$5:O79,O79))</f>
        <v/>
      </c>
    </row>
    <row r="80" spans="1:21" ht="18" customHeight="1">
      <c r="A80" s="14" t="str">
        <f>IF(AND(H80="",D80="",F80="",G80="",I80="",J80=""),"",SUBTOTAL(3,$B$5:B80))</f>
        <v/>
      </c>
      <c r="B80" s="63" t="str">
        <f>IF('DATA ENTRY'!B81="","",'DATA ENTRY'!B81)</f>
        <v/>
      </c>
      <c r="C80" s="63" t="str">
        <f>IF('DATA ENTRY'!C81="","",'DATA ENTRY'!C81)</f>
        <v/>
      </c>
      <c r="D80" s="63" t="str">
        <f>IF('DATA ENTRY'!E81="","",'DATA ENTRY'!E81)</f>
        <v/>
      </c>
      <c r="E80" s="14" t="str">
        <f>IF('DATA ENTRY'!G81="","",'DATA ENTRY'!G81)</f>
        <v/>
      </c>
      <c r="F80" s="14" t="str">
        <f>IF('DATA ENTRY'!F81="","",'DATA ENTRY'!F81)</f>
        <v/>
      </c>
      <c r="G80" s="126" t="str">
        <f>IF('DATA ENTRY'!H81="","",'DATA ENTRY'!H81)</f>
        <v/>
      </c>
      <c r="H80" s="126" t="str">
        <f>IF('DATA ENTRY'!I81="","",'DATA ENTRY'!I81)</f>
        <v/>
      </c>
      <c r="I80" s="14" t="str">
        <f>IF('DATA ENTRY'!N81="","",'DATA ENTRY'!N81)</f>
        <v/>
      </c>
      <c r="J80" s="125" t="str">
        <f>IF('DATA ENTRY'!O81="","",'DATA ENTRY'!O81)</f>
        <v/>
      </c>
      <c r="K80" s="14" t="str">
        <f>IF('DATA ENTRY'!P81="","",'DATA ENTRY'!P81)</f>
        <v/>
      </c>
      <c r="L80" s="125" t="str">
        <f>IF('DATA ENTRY'!Q81="","",'DATA ENTRY'!Q81)</f>
        <v/>
      </c>
      <c r="M80" s="14" t="str">
        <f>IF('DATA ENTRY'!R81="","",'DATA ENTRY'!R81)</f>
        <v/>
      </c>
      <c r="N80" s="125" t="str">
        <f>IF('DATA ENTRY'!S81="","",'DATA ENTRY'!S81)</f>
        <v/>
      </c>
      <c r="O80" s="125" t="str">
        <f t="shared" si="1"/>
        <v/>
      </c>
      <c r="P80" s="63" t="str">
        <f>IF('DATA ENTRY'!U81="","",'DATA ENTRY'!U81)</f>
        <v/>
      </c>
      <c r="Q80" s="63" t="str">
        <f>IF('DATA ENTRY'!V81="","",'DATA ENTRY'!V81)</f>
        <v/>
      </c>
      <c r="R80" s="14" t="str">
        <f>IF('DATA ENTRY'!X81="","",'DATA ENTRY'!X81)</f>
        <v/>
      </c>
      <c r="S80" s="14" t="str">
        <f>IF('DATA ENTRY'!Y81="","",'DATA ENTRY'!Y81)</f>
        <v/>
      </c>
      <c r="T80" s="14" t="str">
        <f>IF('DATA ENTRY'!AB81="","",'DATA ENTRY'!AB81)</f>
        <v/>
      </c>
      <c r="U80" s="14" t="str">
        <f>IF(O80="","",SUMPRODUCT(--(D80=$D$5:$D$1071),--(F80=$F$5:$F$1071),--(E80=$E$5:$E$1071),--(O80&lt;$O$5:$O$1071))+COUNTIF($O$5:O80,O80))</f>
        <v/>
      </c>
    </row>
    <row r="81" spans="1:21" ht="18" customHeight="1">
      <c r="A81" s="14" t="str">
        <f>IF(AND(H81="",D81="",F81="",G81="",I81="",J81=""),"",SUBTOTAL(3,$B$5:B81))</f>
        <v/>
      </c>
      <c r="B81" s="63" t="str">
        <f>IF('DATA ENTRY'!B82="","",'DATA ENTRY'!B82)</f>
        <v/>
      </c>
      <c r="C81" s="63" t="str">
        <f>IF('DATA ENTRY'!C82="","",'DATA ENTRY'!C82)</f>
        <v/>
      </c>
      <c r="D81" s="63" t="str">
        <f>IF('DATA ENTRY'!E82="","",'DATA ENTRY'!E82)</f>
        <v/>
      </c>
      <c r="E81" s="14" t="str">
        <f>IF('DATA ENTRY'!G82="","",'DATA ENTRY'!G82)</f>
        <v/>
      </c>
      <c r="F81" s="14" t="str">
        <f>IF('DATA ENTRY'!F82="","",'DATA ENTRY'!F82)</f>
        <v/>
      </c>
      <c r="G81" s="126" t="str">
        <f>IF('DATA ENTRY'!H82="","",'DATA ENTRY'!H82)</f>
        <v/>
      </c>
      <c r="H81" s="126" t="str">
        <f>IF('DATA ENTRY'!I82="","",'DATA ENTRY'!I82)</f>
        <v/>
      </c>
      <c r="I81" s="14" t="str">
        <f>IF('DATA ENTRY'!N82="","",'DATA ENTRY'!N82)</f>
        <v/>
      </c>
      <c r="J81" s="125" t="str">
        <f>IF('DATA ENTRY'!O82="","",'DATA ENTRY'!O82)</f>
        <v/>
      </c>
      <c r="K81" s="14" t="str">
        <f>IF('DATA ENTRY'!P82="","",'DATA ENTRY'!P82)</f>
        <v/>
      </c>
      <c r="L81" s="125" t="str">
        <f>IF('DATA ENTRY'!Q82="","",'DATA ENTRY'!Q82)</f>
        <v/>
      </c>
      <c r="M81" s="14" t="str">
        <f>IF('DATA ENTRY'!R82="","",'DATA ENTRY'!R82)</f>
        <v/>
      </c>
      <c r="N81" s="125" t="str">
        <f>IF('DATA ENTRY'!S82="","",'DATA ENTRY'!S82)</f>
        <v/>
      </c>
      <c r="O81" s="125" t="str">
        <f t="shared" si="1"/>
        <v/>
      </c>
      <c r="P81" s="63" t="str">
        <f>IF('DATA ENTRY'!U82="","",'DATA ENTRY'!U82)</f>
        <v/>
      </c>
      <c r="Q81" s="63" t="str">
        <f>IF('DATA ENTRY'!V82="","",'DATA ENTRY'!V82)</f>
        <v/>
      </c>
      <c r="R81" s="14" t="str">
        <f>IF('DATA ENTRY'!X82="","",'DATA ENTRY'!X82)</f>
        <v/>
      </c>
      <c r="S81" s="14" t="str">
        <f>IF('DATA ENTRY'!Y82="","",'DATA ENTRY'!Y82)</f>
        <v/>
      </c>
      <c r="T81" s="14" t="str">
        <f>IF('DATA ENTRY'!AB82="","",'DATA ENTRY'!AB82)</f>
        <v/>
      </c>
      <c r="U81" s="14" t="str">
        <f>IF(O81="","",SUMPRODUCT(--(D81=$D$5:$D$1071),--(F81=$F$5:$F$1071),--(E81=$E$5:$E$1071),--(O81&lt;$O$5:$O$1071))+COUNTIF($O$5:O81,O81))</f>
        <v/>
      </c>
    </row>
    <row r="82" spans="1:21" ht="18" customHeight="1">
      <c r="A82" s="14" t="str">
        <f>IF(AND(H82="",D82="",F82="",G82="",I82="",J82=""),"",SUBTOTAL(3,$B$5:B82))</f>
        <v/>
      </c>
      <c r="B82" s="63" t="str">
        <f>IF('DATA ENTRY'!B83="","",'DATA ENTRY'!B83)</f>
        <v/>
      </c>
      <c r="C82" s="63" t="str">
        <f>IF('DATA ENTRY'!C83="","",'DATA ENTRY'!C83)</f>
        <v/>
      </c>
      <c r="D82" s="63" t="str">
        <f>IF('DATA ENTRY'!E83="","",'DATA ENTRY'!E83)</f>
        <v/>
      </c>
      <c r="E82" s="14" t="str">
        <f>IF('DATA ENTRY'!G83="","",'DATA ENTRY'!G83)</f>
        <v/>
      </c>
      <c r="F82" s="14" t="str">
        <f>IF('DATA ENTRY'!F83="","",'DATA ENTRY'!F83)</f>
        <v/>
      </c>
      <c r="G82" s="126" t="str">
        <f>IF('DATA ENTRY'!H83="","",'DATA ENTRY'!H83)</f>
        <v/>
      </c>
      <c r="H82" s="126" t="str">
        <f>IF('DATA ENTRY'!I83="","",'DATA ENTRY'!I83)</f>
        <v/>
      </c>
      <c r="I82" s="14" t="str">
        <f>IF('DATA ENTRY'!N83="","",'DATA ENTRY'!N83)</f>
        <v/>
      </c>
      <c r="J82" s="125" t="str">
        <f>IF('DATA ENTRY'!O83="","",'DATA ENTRY'!O83)</f>
        <v/>
      </c>
      <c r="K82" s="14" t="str">
        <f>IF('DATA ENTRY'!P83="","",'DATA ENTRY'!P83)</f>
        <v/>
      </c>
      <c r="L82" s="125" t="str">
        <f>IF('DATA ENTRY'!Q83="","",'DATA ENTRY'!Q83)</f>
        <v/>
      </c>
      <c r="M82" s="14" t="str">
        <f>IF('DATA ENTRY'!R83="","",'DATA ENTRY'!R83)</f>
        <v/>
      </c>
      <c r="N82" s="125" t="str">
        <f>IF('DATA ENTRY'!S83="","",'DATA ENTRY'!S83)</f>
        <v/>
      </c>
      <c r="O82" s="125" t="str">
        <f t="shared" si="1"/>
        <v/>
      </c>
      <c r="P82" s="63" t="str">
        <f>IF('DATA ENTRY'!U83="","",'DATA ENTRY'!U83)</f>
        <v/>
      </c>
      <c r="Q82" s="63" t="str">
        <f>IF('DATA ENTRY'!V83="","",'DATA ENTRY'!V83)</f>
        <v/>
      </c>
      <c r="R82" s="14" t="str">
        <f>IF('DATA ENTRY'!X83="","",'DATA ENTRY'!X83)</f>
        <v/>
      </c>
      <c r="S82" s="14" t="str">
        <f>IF('DATA ENTRY'!Y83="","",'DATA ENTRY'!Y83)</f>
        <v/>
      </c>
      <c r="T82" s="14" t="str">
        <f>IF('DATA ENTRY'!AB83="","",'DATA ENTRY'!AB83)</f>
        <v/>
      </c>
      <c r="U82" s="14" t="str">
        <f>IF(O82="","",SUMPRODUCT(--(D82=$D$5:$D$1071),--(F82=$F$5:$F$1071),--(E82=$E$5:$E$1071),--(O82&lt;$O$5:$O$1071))+COUNTIF($O$5:O82,O82))</f>
        <v/>
      </c>
    </row>
    <row r="83" spans="1:21" ht="18" customHeight="1">
      <c r="A83" s="14" t="str">
        <f>IF(AND(H83="",D83="",F83="",G83="",I83="",J83=""),"",SUBTOTAL(3,$B$5:B83))</f>
        <v/>
      </c>
      <c r="B83" s="63" t="str">
        <f>IF('DATA ENTRY'!B84="","",'DATA ENTRY'!B84)</f>
        <v/>
      </c>
      <c r="C83" s="63" t="str">
        <f>IF('DATA ENTRY'!C84="","",'DATA ENTRY'!C84)</f>
        <v/>
      </c>
      <c r="D83" s="63" t="str">
        <f>IF('DATA ENTRY'!E84="","",'DATA ENTRY'!E84)</f>
        <v/>
      </c>
      <c r="E83" s="14" t="str">
        <f>IF('DATA ENTRY'!G84="","",'DATA ENTRY'!G84)</f>
        <v/>
      </c>
      <c r="F83" s="14" t="str">
        <f>IF('DATA ENTRY'!F84="","",'DATA ENTRY'!F84)</f>
        <v/>
      </c>
      <c r="G83" s="126" t="str">
        <f>IF('DATA ENTRY'!H84="","",'DATA ENTRY'!H84)</f>
        <v/>
      </c>
      <c r="H83" s="126" t="str">
        <f>IF('DATA ENTRY'!I84="","",'DATA ENTRY'!I84)</f>
        <v/>
      </c>
      <c r="I83" s="14" t="str">
        <f>IF('DATA ENTRY'!N84="","",'DATA ENTRY'!N84)</f>
        <v/>
      </c>
      <c r="J83" s="125" t="str">
        <f>IF('DATA ENTRY'!O84="","",'DATA ENTRY'!O84)</f>
        <v/>
      </c>
      <c r="K83" s="14" t="str">
        <f>IF('DATA ENTRY'!P84="","",'DATA ENTRY'!P84)</f>
        <v/>
      </c>
      <c r="L83" s="125" t="str">
        <f>IF('DATA ENTRY'!Q84="","",'DATA ENTRY'!Q84)</f>
        <v/>
      </c>
      <c r="M83" s="14" t="str">
        <f>IF('DATA ENTRY'!R84="","",'DATA ENTRY'!R84)</f>
        <v/>
      </c>
      <c r="N83" s="125" t="str">
        <f>IF('DATA ENTRY'!S84="","",'DATA ENTRY'!S84)</f>
        <v/>
      </c>
      <c r="O83" s="125" t="str">
        <f t="shared" si="1"/>
        <v/>
      </c>
      <c r="P83" s="63" t="str">
        <f>IF('DATA ENTRY'!U84="","",'DATA ENTRY'!U84)</f>
        <v/>
      </c>
      <c r="Q83" s="63" t="str">
        <f>IF('DATA ENTRY'!V84="","",'DATA ENTRY'!V84)</f>
        <v/>
      </c>
      <c r="R83" s="14" t="str">
        <f>IF('DATA ENTRY'!X84="","",'DATA ENTRY'!X84)</f>
        <v/>
      </c>
      <c r="S83" s="14" t="str">
        <f>IF('DATA ENTRY'!Y84="","",'DATA ENTRY'!Y84)</f>
        <v/>
      </c>
      <c r="T83" s="14" t="str">
        <f>IF('DATA ENTRY'!AB84="","",'DATA ENTRY'!AB84)</f>
        <v/>
      </c>
      <c r="U83" s="14" t="str">
        <f>IF(O83="","",SUMPRODUCT(--(D83=$D$5:$D$1071),--(F83=$F$5:$F$1071),--(E83=$E$5:$E$1071),--(O83&lt;$O$5:$O$1071))+COUNTIF($O$5:O83,O83))</f>
        <v/>
      </c>
    </row>
    <row r="84" spans="1:21" ht="18" customHeight="1">
      <c r="A84" s="14" t="str">
        <f>IF(AND(H84="",D84="",F84="",G84="",I84="",J84=""),"",SUBTOTAL(3,$B$5:B84))</f>
        <v/>
      </c>
      <c r="B84" s="63" t="str">
        <f>IF('DATA ENTRY'!B85="","",'DATA ENTRY'!B85)</f>
        <v/>
      </c>
      <c r="C84" s="63" t="str">
        <f>IF('DATA ENTRY'!C85="","",'DATA ENTRY'!C85)</f>
        <v/>
      </c>
      <c r="D84" s="63" t="str">
        <f>IF('DATA ENTRY'!E85="","",'DATA ENTRY'!E85)</f>
        <v/>
      </c>
      <c r="E84" s="14" t="str">
        <f>IF('DATA ENTRY'!G85="","",'DATA ENTRY'!G85)</f>
        <v/>
      </c>
      <c r="F84" s="14" t="str">
        <f>IF('DATA ENTRY'!F85="","",'DATA ENTRY'!F85)</f>
        <v/>
      </c>
      <c r="G84" s="126" t="str">
        <f>IF('DATA ENTRY'!H85="","",'DATA ENTRY'!H85)</f>
        <v/>
      </c>
      <c r="H84" s="126" t="str">
        <f>IF('DATA ENTRY'!I85="","",'DATA ENTRY'!I85)</f>
        <v/>
      </c>
      <c r="I84" s="14" t="str">
        <f>IF('DATA ENTRY'!N85="","",'DATA ENTRY'!N85)</f>
        <v/>
      </c>
      <c r="J84" s="125" t="str">
        <f>IF('DATA ENTRY'!O85="","",'DATA ENTRY'!O85)</f>
        <v/>
      </c>
      <c r="K84" s="14" t="str">
        <f>IF('DATA ENTRY'!P85="","",'DATA ENTRY'!P85)</f>
        <v/>
      </c>
      <c r="L84" s="125" t="str">
        <f>IF('DATA ENTRY'!Q85="","",'DATA ENTRY'!Q85)</f>
        <v/>
      </c>
      <c r="M84" s="14" t="str">
        <f>IF('DATA ENTRY'!R85="","",'DATA ENTRY'!R85)</f>
        <v/>
      </c>
      <c r="N84" s="125" t="str">
        <f>IF('DATA ENTRY'!S85="","",'DATA ENTRY'!S85)</f>
        <v/>
      </c>
      <c r="O84" s="125" t="str">
        <f t="shared" si="1"/>
        <v/>
      </c>
      <c r="P84" s="63" t="str">
        <f>IF('DATA ENTRY'!U85="","",'DATA ENTRY'!U85)</f>
        <v/>
      </c>
      <c r="Q84" s="63" t="str">
        <f>IF('DATA ENTRY'!V85="","",'DATA ENTRY'!V85)</f>
        <v/>
      </c>
      <c r="R84" s="14" t="str">
        <f>IF('DATA ENTRY'!X85="","",'DATA ENTRY'!X85)</f>
        <v/>
      </c>
      <c r="S84" s="14" t="str">
        <f>IF('DATA ENTRY'!Y85="","",'DATA ENTRY'!Y85)</f>
        <v/>
      </c>
      <c r="T84" s="14" t="str">
        <f>IF('DATA ENTRY'!AB85="","",'DATA ENTRY'!AB85)</f>
        <v/>
      </c>
      <c r="U84" s="14" t="str">
        <f>IF(O84="","",SUMPRODUCT(--(D84=$D$5:$D$1071),--(F84=$F$5:$F$1071),--(E84=$E$5:$E$1071),--(O84&lt;$O$5:$O$1071))+COUNTIF($O$5:O84,O84))</f>
        <v/>
      </c>
    </row>
    <row r="85" spans="1:21" ht="18" customHeight="1">
      <c r="A85" s="14" t="str">
        <f>IF(AND(H85="",D85="",F85="",G85="",I85="",J85=""),"",SUBTOTAL(3,$B$5:B85))</f>
        <v/>
      </c>
      <c r="B85" s="63" t="str">
        <f>IF('DATA ENTRY'!B86="","",'DATA ENTRY'!B86)</f>
        <v/>
      </c>
      <c r="C85" s="63" t="str">
        <f>IF('DATA ENTRY'!C86="","",'DATA ENTRY'!C86)</f>
        <v/>
      </c>
      <c r="D85" s="63" t="str">
        <f>IF('DATA ENTRY'!E86="","",'DATA ENTRY'!E86)</f>
        <v/>
      </c>
      <c r="E85" s="14" t="str">
        <f>IF('DATA ENTRY'!G86="","",'DATA ENTRY'!G86)</f>
        <v/>
      </c>
      <c r="F85" s="14" t="str">
        <f>IF('DATA ENTRY'!F86="","",'DATA ENTRY'!F86)</f>
        <v/>
      </c>
      <c r="G85" s="126" t="str">
        <f>IF('DATA ENTRY'!H86="","",'DATA ENTRY'!H86)</f>
        <v/>
      </c>
      <c r="H85" s="126" t="str">
        <f>IF('DATA ENTRY'!I86="","",'DATA ENTRY'!I86)</f>
        <v/>
      </c>
      <c r="I85" s="14" t="str">
        <f>IF('DATA ENTRY'!N86="","",'DATA ENTRY'!N86)</f>
        <v/>
      </c>
      <c r="J85" s="125" t="str">
        <f>IF('DATA ENTRY'!O86="","",'DATA ENTRY'!O86)</f>
        <v/>
      </c>
      <c r="K85" s="14" t="str">
        <f>IF('DATA ENTRY'!P86="","",'DATA ENTRY'!P86)</f>
        <v/>
      </c>
      <c r="L85" s="125" t="str">
        <f>IF('DATA ENTRY'!Q86="","",'DATA ENTRY'!Q86)</f>
        <v/>
      </c>
      <c r="M85" s="14" t="str">
        <f>IF('DATA ENTRY'!R86="","",'DATA ENTRY'!R86)</f>
        <v/>
      </c>
      <c r="N85" s="125" t="str">
        <f>IF('DATA ENTRY'!S86="","",'DATA ENTRY'!S86)</f>
        <v/>
      </c>
      <c r="O85" s="125" t="str">
        <f t="shared" si="1"/>
        <v/>
      </c>
      <c r="P85" s="63" t="str">
        <f>IF('DATA ENTRY'!U86="","",'DATA ENTRY'!U86)</f>
        <v/>
      </c>
      <c r="Q85" s="63" t="str">
        <f>IF('DATA ENTRY'!V86="","",'DATA ENTRY'!V86)</f>
        <v/>
      </c>
      <c r="R85" s="14" t="str">
        <f>IF('DATA ENTRY'!X86="","",'DATA ENTRY'!X86)</f>
        <v/>
      </c>
      <c r="S85" s="14" t="str">
        <f>IF('DATA ENTRY'!Y86="","",'DATA ENTRY'!Y86)</f>
        <v/>
      </c>
      <c r="T85" s="14" t="str">
        <f>IF('DATA ENTRY'!AB86="","",'DATA ENTRY'!AB86)</f>
        <v/>
      </c>
      <c r="U85" s="14" t="str">
        <f>IF(O85="","",SUMPRODUCT(--(D85=$D$5:$D$1071),--(F85=$F$5:$F$1071),--(E85=$E$5:$E$1071),--(O85&lt;$O$5:$O$1071))+COUNTIF($O$5:O85,O85))</f>
        <v/>
      </c>
    </row>
    <row r="86" spans="1:21" ht="18" customHeight="1">
      <c r="A86" s="14" t="str">
        <f>IF(AND(H86="",D86="",F86="",G86="",I86="",J86=""),"",SUBTOTAL(3,$B$5:B86))</f>
        <v/>
      </c>
      <c r="B86" s="63" t="str">
        <f>IF('DATA ENTRY'!B87="","",'DATA ENTRY'!B87)</f>
        <v/>
      </c>
      <c r="C86" s="63" t="str">
        <f>IF('DATA ENTRY'!C87="","",'DATA ENTRY'!C87)</f>
        <v/>
      </c>
      <c r="D86" s="63" t="str">
        <f>IF('DATA ENTRY'!E87="","",'DATA ENTRY'!E87)</f>
        <v/>
      </c>
      <c r="E86" s="14" t="str">
        <f>IF('DATA ENTRY'!G87="","",'DATA ENTRY'!G87)</f>
        <v/>
      </c>
      <c r="F86" s="14" t="str">
        <f>IF('DATA ENTRY'!F87="","",'DATA ENTRY'!F87)</f>
        <v/>
      </c>
      <c r="G86" s="126" t="str">
        <f>IF('DATA ENTRY'!H87="","",'DATA ENTRY'!H87)</f>
        <v/>
      </c>
      <c r="H86" s="126" t="str">
        <f>IF('DATA ENTRY'!I87="","",'DATA ENTRY'!I87)</f>
        <v/>
      </c>
      <c r="I86" s="14" t="str">
        <f>IF('DATA ENTRY'!N87="","",'DATA ENTRY'!N87)</f>
        <v/>
      </c>
      <c r="J86" s="125" t="str">
        <f>IF('DATA ENTRY'!O87="","",'DATA ENTRY'!O87)</f>
        <v/>
      </c>
      <c r="K86" s="14" t="str">
        <f>IF('DATA ENTRY'!P87="","",'DATA ENTRY'!P87)</f>
        <v/>
      </c>
      <c r="L86" s="125" t="str">
        <f>IF('DATA ENTRY'!Q87="","",'DATA ENTRY'!Q87)</f>
        <v/>
      </c>
      <c r="M86" s="14" t="str">
        <f>IF('DATA ENTRY'!R87="","",'DATA ENTRY'!R87)</f>
        <v/>
      </c>
      <c r="N86" s="125" t="str">
        <f>IF('DATA ENTRY'!S87="","",'DATA ENTRY'!S87)</f>
        <v/>
      </c>
      <c r="O86" s="125" t="str">
        <f t="shared" si="1"/>
        <v/>
      </c>
      <c r="P86" s="63" t="str">
        <f>IF('DATA ENTRY'!U87="","",'DATA ENTRY'!U87)</f>
        <v/>
      </c>
      <c r="Q86" s="63" t="str">
        <f>IF('DATA ENTRY'!V87="","",'DATA ENTRY'!V87)</f>
        <v/>
      </c>
      <c r="R86" s="14" t="str">
        <f>IF('DATA ENTRY'!X87="","",'DATA ENTRY'!X87)</f>
        <v/>
      </c>
      <c r="S86" s="14" t="str">
        <f>IF('DATA ENTRY'!Y87="","",'DATA ENTRY'!Y87)</f>
        <v/>
      </c>
      <c r="T86" s="14" t="str">
        <f>IF('DATA ENTRY'!AB87="","",'DATA ENTRY'!AB87)</f>
        <v/>
      </c>
      <c r="U86" s="14" t="str">
        <f>IF(O86="","",SUMPRODUCT(--(D86=$D$5:$D$1071),--(F86=$F$5:$F$1071),--(E86=$E$5:$E$1071),--(O86&lt;$O$5:$O$1071))+COUNTIF($O$5:O86,O86))</f>
        <v/>
      </c>
    </row>
    <row r="87" spans="1:21" ht="18" customHeight="1">
      <c r="A87" s="14" t="str">
        <f>IF(AND(H87="",D87="",F87="",G87="",I87="",J87=""),"",SUBTOTAL(3,$B$5:B87))</f>
        <v/>
      </c>
      <c r="B87" s="63" t="str">
        <f>IF('DATA ENTRY'!B88="","",'DATA ENTRY'!B88)</f>
        <v/>
      </c>
      <c r="C87" s="63" t="str">
        <f>IF('DATA ENTRY'!C88="","",'DATA ENTRY'!C88)</f>
        <v/>
      </c>
      <c r="D87" s="63" t="str">
        <f>IF('DATA ENTRY'!E88="","",'DATA ENTRY'!E88)</f>
        <v/>
      </c>
      <c r="E87" s="14" t="str">
        <f>IF('DATA ENTRY'!G88="","",'DATA ENTRY'!G88)</f>
        <v/>
      </c>
      <c r="F87" s="14" t="str">
        <f>IF('DATA ENTRY'!F88="","",'DATA ENTRY'!F88)</f>
        <v/>
      </c>
      <c r="G87" s="126" t="str">
        <f>IF('DATA ENTRY'!H88="","",'DATA ENTRY'!H88)</f>
        <v/>
      </c>
      <c r="H87" s="126" t="str">
        <f>IF('DATA ENTRY'!I88="","",'DATA ENTRY'!I88)</f>
        <v/>
      </c>
      <c r="I87" s="14" t="str">
        <f>IF('DATA ENTRY'!N88="","",'DATA ENTRY'!N88)</f>
        <v/>
      </c>
      <c r="J87" s="125" t="str">
        <f>IF('DATA ENTRY'!O88="","",'DATA ENTRY'!O88)</f>
        <v/>
      </c>
      <c r="K87" s="14" t="str">
        <f>IF('DATA ENTRY'!P88="","",'DATA ENTRY'!P88)</f>
        <v/>
      </c>
      <c r="L87" s="125" t="str">
        <f>IF('DATA ENTRY'!Q88="","",'DATA ENTRY'!Q88)</f>
        <v/>
      </c>
      <c r="M87" s="14" t="str">
        <f>IF('DATA ENTRY'!R88="","",'DATA ENTRY'!R88)</f>
        <v/>
      </c>
      <c r="N87" s="125" t="str">
        <f>IF('DATA ENTRY'!S88="","",'DATA ENTRY'!S88)</f>
        <v/>
      </c>
      <c r="O87" s="125" t="str">
        <f t="shared" si="1"/>
        <v/>
      </c>
      <c r="P87" s="63" t="str">
        <f>IF('DATA ENTRY'!U88="","",'DATA ENTRY'!U88)</f>
        <v/>
      </c>
      <c r="Q87" s="63" t="str">
        <f>IF('DATA ENTRY'!V88="","",'DATA ENTRY'!V88)</f>
        <v/>
      </c>
      <c r="R87" s="14" t="str">
        <f>IF('DATA ENTRY'!X88="","",'DATA ENTRY'!X88)</f>
        <v/>
      </c>
      <c r="S87" s="14" t="str">
        <f>IF('DATA ENTRY'!Y88="","",'DATA ENTRY'!Y88)</f>
        <v/>
      </c>
      <c r="T87" s="14" t="str">
        <f>IF('DATA ENTRY'!AB88="","",'DATA ENTRY'!AB88)</f>
        <v/>
      </c>
      <c r="U87" s="14" t="str">
        <f>IF(O87="","",SUMPRODUCT(--(D87=$D$5:$D$1071),--(F87=$F$5:$F$1071),--(E87=$E$5:$E$1071),--(O87&lt;$O$5:$O$1071))+COUNTIF($O$5:O87,O87))</f>
        <v/>
      </c>
    </row>
    <row r="88" spans="1:21" ht="18" customHeight="1">
      <c r="A88" s="14" t="str">
        <f>IF(AND(H88="",D88="",F88="",G88="",I88="",J88=""),"",SUBTOTAL(3,$B$5:B88))</f>
        <v/>
      </c>
      <c r="B88" s="63" t="str">
        <f>IF('DATA ENTRY'!B89="","",'DATA ENTRY'!B89)</f>
        <v/>
      </c>
      <c r="C88" s="63" t="str">
        <f>IF('DATA ENTRY'!C89="","",'DATA ENTRY'!C89)</f>
        <v/>
      </c>
      <c r="D88" s="63" t="str">
        <f>IF('DATA ENTRY'!E89="","",'DATA ENTRY'!E89)</f>
        <v/>
      </c>
      <c r="E88" s="14" t="str">
        <f>IF('DATA ENTRY'!G89="","",'DATA ENTRY'!G89)</f>
        <v/>
      </c>
      <c r="F88" s="14" t="str">
        <f>IF('DATA ENTRY'!F89="","",'DATA ENTRY'!F89)</f>
        <v/>
      </c>
      <c r="G88" s="126" t="str">
        <f>IF('DATA ENTRY'!H89="","",'DATA ENTRY'!H89)</f>
        <v/>
      </c>
      <c r="H88" s="126" t="str">
        <f>IF('DATA ENTRY'!I89="","",'DATA ENTRY'!I89)</f>
        <v/>
      </c>
      <c r="I88" s="14" t="str">
        <f>IF('DATA ENTRY'!N89="","",'DATA ENTRY'!N89)</f>
        <v/>
      </c>
      <c r="J88" s="125" t="str">
        <f>IF('DATA ENTRY'!O89="","",'DATA ENTRY'!O89)</f>
        <v/>
      </c>
      <c r="K88" s="14" t="str">
        <f>IF('DATA ENTRY'!P89="","",'DATA ENTRY'!P89)</f>
        <v/>
      </c>
      <c r="L88" s="125" t="str">
        <f>IF('DATA ENTRY'!Q89="","",'DATA ENTRY'!Q89)</f>
        <v/>
      </c>
      <c r="M88" s="14" t="str">
        <f>IF('DATA ENTRY'!R89="","",'DATA ENTRY'!R89)</f>
        <v/>
      </c>
      <c r="N88" s="125" t="str">
        <f>IF('DATA ENTRY'!S89="","",'DATA ENTRY'!S89)</f>
        <v/>
      </c>
      <c r="O88" s="125" t="str">
        <f t="shared" si="1"/>
        <v/>
      </c>
      <c r="P88" s="63" t="str">
        <f>IF('DATA ENTRY'!U89="","",'DATA ENTRY'!U89)</f>
        <v/>
      </c>
      <c r="Q88" s="63" t="str">
        <f>IF('DATA ENTRY'!V89="","",'DATA ENTRY'!V89)</f>
        <v/>
      </c>
      <c r="R88" s="14" t="str">
        <f>IF('DATA ENTRY'!X89="","",'DATA ENTRY'!X89)</f>
        <v/>
      </c>
      <c r="S88" s="14" t="str">
        <f>IF('DATA ENTRY'!Y89="","",'DATA ENTRY'!Y89)</f>
        <v/>
      </c>
      <c r="T88" s="14" t="str">
        <f>IF('DATA ENTRY'!AB89="","",'DATA ENTRY'!AB89)</f>
        <v/>
      </c>
      <c r="U88" s="14" t="str">
        <f>IF(O88="","",SUMPRODUCT(--(D88=$D$5:$D$1071),--(F88=$F$5:$F$1071),--(E88=$E$5:$E$1071),--(O88&lt;$O$5:$O$1071))+COUNTIF($O$5:O88,O88))</f>
        <v/>
      </c>
    </row>
    <row r="89" spans="1:21" ht="18" customHeight="1">
      <c r="A89" s="14" t="str">
        <f>IF(AND(H89="",D89="",F89="",G89="",I89="",J89=""),"",SUBTOTAL(3,$B$5:B89))</f>
        <v/>
      </c>
      <c r="B89" s="63" t="str">
        <f>IF('DATA ENTRY'!B90="","",'DATA ENTRY'!B90)</f>
        <v/>
      </c>
      <c r="C89" s="63" t="str">
        <f>IF('DATA ENTRY'!C90="","",'DATA ENTRY'!C90)</f>
        <v/>
      </c>
      <c r="D89" s="63" t="str">
        <f>IF('DATA ENTRY'!E90="","",'DATA ENTRY'!E90)</f>
        <v/>
      </c>
      <c r="E89" s="14" t="str">
        <f>IF('DATA ENTRY'!G90="","",'DATA ENTRY'!G90)</f>
        <v/>
      </c>
      <c r="F89" s="14" t="str">
        <f>IF('DATA ENTRY'!F90="","",'DATA ENTRY'!F90)</f>
        <v/>
      </c>
      <c r="G89" s="126" t="str">
        <f>IF('DATA ENTRY'!H90="","",'DATA ENTRY'!H90)</f>
        <v/>
      </c>
      <c r="H89" s="126" t="str">
        <f>IF('DATA ENTRY'!I90="","",'DATA ENTRY'!I90)</f>
        <v/>
      </c>
      <c r="I89" s="14" t="str">
        <f>IF('DATA ENTRY'!N90="","",'DATA ENTRY'!N90)</f>
        <v/>
      </c>
      <c r="J89" s="125" t="str">
        <f>IF('DATA ENTRY'!O90="","",'DATA ENTRY'!O90)</f>
        <v/>
      </c>
      <c r="K89" s="14" t="str">
        <f>IF('DATA ENTRY'!P90="","",'DATA ENTRY'!P90)</f>
        <v/>
      </c>
      <c r="L89" s="125" t="str">
        <f>IF('DATA ENTRY'!Q90="","",'DATA ENTRY'!Q90)</f>
        <v/>
      </c>
      <c r="M89" s="14" t="str">
        <f>IF('DATA ENTRY'!R90="","",'DATA ENTRY'!R90)</f>
        <v/>
      </c>
      <c r="N89" s="125" t="str">
        <f>IF('DATA ENTRY'!S90="","",'DATA ENTRY'!S90)</f>
        <v/>
      </c>
      <c r="O89" s="125" t="str">
        <f t="shared" si="1"/>
        <v/>
      </c>
      <c r="P89" s="63" t="str">
        <f>IF('DATA ENTRY'!U90="","",'DATA ENTRY'!U90)</f>
        <v/>
      </c>
      <c r="Q89" s="63" t="str">
        <f>IF('DATA ENTRY'!V90="","",'DATA ENTRY'!V90)</f>
        <v/>
      </c>
      <c r="R89" s="14" t="str">
        <f>IF('DATA ENTRY'!X90="","",'DATA ENTRY'!X90)</f>
        <v/>
      </c>
      <c r="S89" s="14" t="str">
        <f>IF('DATA ENTRY'!Y90="","",'DATA ENTRY'!Y90)</f>
        <v/>
      </c>
      <c r="T89" s="14" t="str">
        <f>IF('DATA ENTRY'!AB90="","",'DATA ENTRY'!AB90)</f>
        <v/>
      </c>
      <c r="U89" s="14" t="str">
        <f>IF(O89="","",SUMPRODUCT(--(D89=$D$5:$D$1071),--(F89=$F$5:$F$1071),--(E89=$E$5:$E$1071),--(O89&lt;$O$5:$O$1071))+COUNTIF($O$5:O89,O89))</f>
        <v/>
      </c>
    </row>
    <row r="90" spans="1:21" ht="18" customHeight="1">
      <c r="A90" s="14" t="str">
        <f>IF(AND(H90="",D90="",F90="",G90="",I90="",J90=""),"",SUBTOTAL(3,$B$5:B90))</f>
        <v/>
      </c>
      <c r="B90" s="63" t="str">
        <f>IF('DATA ENTRY'!B91="","",'DATA ENTRY'!B91)</f>
        <v/>
      </c>
      <c r="C90" s="63" t="str">
        <f>IF('DATA ENTRY'!C91="","",'DATA ENTRY'!C91)</f>
        <v/>
      </c>
      <c r="D90" s="63" t="str">
        <f>IF('DATA ENTRY'!E91="","",'DATA ENTRY'!E91)</f>
        <v/>
      </c>
      <c r="E90" s="14" t="str">
        <f>IF('DATA ENTRY'!G91="","",'DATA ENTRY'!G91)</f>
        <v/>
      </c>
      <c r="F90" s="14" t="str">
        <f>IF('DATA ENTRY'!F91="","",'DATA ENTRY'!F91)</f>
        <v/>
      </c>
      <c r="G90" s="126" t="str">
        <f>IF('DATA ENTRY'!H91="","",'DATA ENTRY'!H91)</f>
        <v/>
      </c>
      <c r="H90" s="126" t="str">
        <f>IF('DATA ENTRY'!I91="","",'DATA ENTRY'!I91)</f>
        <v/>
      </c>
      <c r="I90" s="14" t="str">
        <f>IF('DATA ENTRY'!N91="","",'DATA ENTRY'!N91)</f>
        <v/>
      </c>
      <c r="J90" s="125" t="str">
        <f>IF('DATA ENTRY'!O91="","",'DATA ENTRY'!O91)</f>
        <v/>
      </c>
      <c r="K90" s="14" t="str">
        <f>IF('DATA ENTRY'!P91="","",'DATA ENTRY'!P91)</f>
        <v/>
      </c>
      <c r="L90" s="125" t="str">
        <f>IF('DATA ENTRY'!Q91="","",'DATA ENTRY'!Q91)</f>
        <v/>
      </c>
      <c r="M90" s="14" t="str">
        <f>IF('DATA ENTRY'!R91="","",'DATA ENTRY'!R91)</f>
        <v/>
      </c>
      <c r="N90" s="125" t="str">
        <f>IF('DATA ENTRY'!S91="","",'DATA ENTRY'!S91)</f>
        <v/>
      </c>
      <c r="O90" s="125" t="str">
        <f t="shared" si="1"/>
        <v/>
      </c>
      <c r="P90" s="63" t="str">
        <f>IF('DATA ENTRY'!U91="","",'DATA ENTRY'!U91)</f>
        <v/>
      </c>
      <c r="Q90" s="63" t="str">
        <f>IF('DATA ENTRY'!V91="","",'DATA ENTRY'!V91)</f>
        <v/>
      </c>
      <c r="R90" s="14" t="str">
        <f>IF('DATA ENTRY'!X91="","",'DATA ENTRY'!X91)</f>
        <v/>
      </c>
      <c r="S90" s="14" t="str">
        <f>IF('DATA ENTRY'!Y91="","",'DATA ENTRY'!Y91)</f>
        <v/>
      </c>
      <c r="T90" s="14" t="str">
        <f>IF('DATA ENTRY'!AB91="","",'DATA ENTRY'!AB91)</f>
        <v/>
      </c>
      <c r="U90" s="14" t="str">
        <f>IF(O90="","",SUMPRODUCT(--(D90=$D$5:$D$1071),--(F90=$F$5:$F$1071),--(E90=$E$5:$E$1071),--(O90&lt;$O$5:$O$1071))+COUNTIF($O$5:O90,O90))</f>
        <v/>
      </c>
    </row>
    <row r="91" spans="1:21" ht="18" customHeight="1">
      <c r="A91" s="14" t="str">
        <f>IF(AND(H91="",D91="",F91="",G91="",I91="",J91=""),"",SUBTOTAL(3,$B$5:B91))</f>
        <v/>
      </c>
      <c r="B91" s="63" t="str">
        <f>IF('DATA ENTRY'!B92="","",'DATA ENTRY'!B92)</f>
        <v/>
      </c>
      <c r="C91" s="63" t="str">
        <f>IF('DATA ENTRY'!C92="","",'DATA ENTRY'!C92)</f>
        <v/>
      </c>
      <c r="D91" s="63" t="str">
        <f>IF('DATA ENTRY'!E92="","",'DATA ENTRY'!E92)</f>
        <v/>
      </c>
      <c r="E91" s="14" t="str">
        <f>IF('DATA ENTRY'!G92="","",'DATA ENTRY'!G92)</f>
        <v/>
      </c>
      <c r="F91" s="14" t="str">
        <f>IF('DATA ENTRY'!F92="","",'DATA ENTRY'!F92)</f>
        <v/>
      </c>
      <c r="G91" s="126" t="str">
        <f>IF('DATA ENTRY'!H92="","",'DATA ENTRY'!H92)</f>
        <v/>
      </c>
      <c r="H91" s="126" t="str">
        <f>IF('DATA ENTRY'!I92="","",'DATA ENTRY'!I92)</f>
        <v/>
      </c>
      <c r="I91" s="14" t="str">
        <f>IF('DATA ENTRY'!N92="","",'DATA ENTRY'!N92)</f>
        <v/>
      </c>
      <c r="J91" s="125" t="str">
        <f>IF('DATA ENTRY'!O92="","",'DATA ENTRY'!O92)</f>
        <v/>
      </c>
      <c r="K91" s="14" t="str">
        <f>IF('DATA ENTRY'!P92="","",'DATA ENTRY'!P92)</f>
        <v/>
      </c>
      <c r="L91" s="125" t="str">
        <f>IF('DATA ENTRY'!Q92="","",'DATA ENTRY'!Q92)</f>
        <v/>
      </c>
      <c r="M91" s="14" t="str">
        <f>IF('DATA ENTRY'!R92="","",'DATA ENTRY'!R92)</f>
        <v/>
      </c>
      <c r="N91" s="125" t="str">
        <f>IF('DATA ENTRY'!S92="","",'DATA ENTRY'!S92)</f>
        <v/>
      </c>
      <c r="O91" s="125" t="str">
        <f t="shared" si="1"/>
        <v/>
      </c>
      <c r="P91" s="63" t="str">
        <f>IF('DATA ENTRY'!U92="","",'DATA ENTRY'!U92)</f>
        <v/>
      </c>
      <c r="Q91" s="63" t="str">
        <f>IF('DATA ENTRY'!V92="","",'DATA ENTRY'!V92)</f>
        <v/>
      </c>
      <c r="R91" s="14" t="str">
        <f>IF('DATA ENTRY'!X92="","",'DATA ENTRY'!X92)</f>
        <v/>
      </c>
      <c r="S91" s="14" t="str">
        <f>IF('DATA ENTRY'!Y92="","",'DATA ENTRY'!Y92)</f>
        <v/>
      </c>
      <c r="T91" s="14" t="str">
        <f>IF('DATA ENTRY'!AB92="","",'DATA ENTRY'!AB92)</f>
        <v/>
      </c>
      <c r="U91" s="14" t="str">
        <f>IF(O91="","",SUMPRODUCT(--(D91=$D$5:$D$1071),--(F91=$F$5:$F$1071),--(E91=$E$5:$E$1071),--(O91&lt;$O$5:$O$1071))+COUNTIF($O$5:O91,O91))</f>
        <v/>
      </c>
    </row>
    <row r="92" spans="1:21" ht="18" customHeight="1">
      <c r="A92" s="14" t="str">
        <f>IF(AND(H92="",D92="",F92="",G92="",I92="",J92=""),"",SUBTOTAL(3,$B$5:B92))</f>
        <v/>
      </c>
      <c r="B92" s="63" t="str">
        <f>IF('DATA ENTRY'!B93="","",'DATA ENTRY'!B93)</f>
        <v/>
      </c>
      <c r="C92" s="63" t="str">
        <f>IF('DATA ENTRY'!C93="","",'DATA ENTRY'!C93)</f>
        <v/>
      </c>
      <c r="D92" s="63" t="str">
        <f>IF('DATA ENTRY'!E93="","",'DATA ENTRY'!E93)</f>
        <v/>
      </c>
      <c r="E92" s="14" t="str">
        <f>IF('DATA ENTRY'!G93="","",'DATA ENTRY'!G93)</f>
        <v/>
      </c>
      <c r="F92" s="14" t="str">
        <f>IF('DATA ENTRY'!F93="","",'DATA ENTRY'!F93)</f>
        <v/>
      </c>
      <c r="G92" s="126" t="str">
        <f>IF('DATA ENTRY'!H93="","",'DATA ENTRY'!H93)</f>
        <v/>
      </c>
      <c r="H92" s="126" t="str">
        <f>IF('DATA ENTRY'!I93="","",'DATA ENTRY'!I93)</f>
        <v/>
      </c>
      <c r="I92" s="14" t="str">
        <f>IF('DATA ENTRY'!N93="","",'DATA ENTRY'!N93)</f>
        <v/>
      </c>
      <c r="J92" s="125" t="str">
        <f>IF('DATA ENTRY'!O93="","",'DATA ENTRY'!O93)</f>
        <v/>
      </c>
      <c r="K92" s="14" t="str">
        <f>IF('DATA ENTRY'!P93="","",'DATA ENTRY'!P93)</f>
        <v/>
      </c>
      <c r="L92" s="125" t="str">
        <f>IF('DATA ENTRY'!Q93="","",'DATA ENTRY'!Q93)</f>
        <v/>
      </c>
      <c r="M92" s="14" t="str">
        <f>IF('DATA ENTRY'!R93="","",'DATA ENTRY'!R93)</f>
        <v/>
      </c>
      <c r="N92" s="125" t="str">
        <f>IF('DATA ENTRY'!S93="","",'DATA ENTRY'!S93)</f>
        <v/>
      </c>
      <c r="O92" s="125" t="str">
        <f t="shared" si="1"/>
        <v/>
      </c>
      <c r="P92" s="63" t="str">
        <f>IF('DATA ENTRY'!U93="","",'DATA ENTRY'!U93)</f>
        <v/>
      </c>
      <c r="Q92" s="63" t="str">
        <f>IF('DATA ENTRY'!V93="","",'DATA ENTRY'!V93)</f>
        <v/>
      </c>
      <c r="R92" s="14" t="str">
        <f>IF('DATA ENTRY'!X93="","",'DATA ENTRY'!X93)</f>
        <v/>
      </c>
      <c r="S92" s="14" t="str">
        <f>IF('DATA ENTRY'!Y93="","",'DATA ENTRY'!Y93)</f>
        <v/>
      </c>
      <c r="T92" s="14" t="str">
        <f>IF('DATA ENTRY'!AB93="","",'DATA ENTRY'!AB93)</f>
        <v/>
      </c>
      <c r="U92" s="14" t="str">
        <f>IF(O92="","",SUMPRODUCT(--(D92=$D$5:$D$1071),--(F92=$F$5:$F$1071),--(E92=$E$5:$E$1071),--(O92&lt;$O$5:$O$1071))+COUNTIF($O$5:O92,O92))</f>
        <v/>
      </c>
    </row>
    <row r="93" spans="1:21" ht="18" customHeight="1">
      <c r="A93" s="14" t="str">
        <f>IF(AND(H93="",D93="",F93="",G93="",I93="",J93=""),"",SUBTOTAL(3,$B$5:B93))</f>
        <v/>
      </c>
      <c r="B93" s="63" t="str">
        <f>IF('DATA ENTRY'!B94="","",'DATA ENTRY'!B94)</f>
        <v/>
      </c>
      <c r="C93" s="63" t="str">
        <f>IF('DATA ENTRY'!C94="","",'DATA ENTRY'!C94)</f>
        <v/>
      </c>
      <c r="D93" s="63" t="str">
        <f>IF('DATA ENTRY'!E94="","",'DATA ENTRY'!E94)</f>
        <v/>
      </c>
      <c r="E93" s="14" t="str">
        <f>IF('DATA ENTRY'!G94="","",'DATA ENTRY'!G94)</f>
        <v/>
      </c>
      <c r="F93" s="14" t="str">
        <f>IF('DATA ENTRY'!F94="","",'DATA ENTRY'!F94)</f>
        <v/>
      </c>
      <c r="G93" s="126" t="str">
        <f>IF('DATA ENTRY'!H94="","",'DATA ENTRY'!H94)</f>
        <v/>
      </c>
      <c r="H93" s="126" t="str">
        <f>IF('DATA ENTRY'!I94="","",'DATA ENTRY'!I94)</f>
        <v/>
      </c>
      <c r="I93" s="14" t="str">
        <f>IF('DATA ENTRY'!N94="","",'DATA ENTRY'!N94)</f>
        <v/>
      </c>
      <c r="J93" s="125" t="str">
        <f>IF('DATA ENTRY'!O94="","",'DATA ENTRY'!O94)</f>
        <v/>
      </c>
      <c r="K93" s="14" t="str">
        <f>IF('DATA ENTRY'!P94="","",'DATA ENTRY'!P94)</f>
        <v/>
      </c>
      <c r="L93" s="125" t="str">
        <f>IF('DATA ENTRY'!Q94="","",'DATA ENTRY'!Q94)</f>
        <v/>
      </c>
      <c r="M93" s="14" t="str">
        <f>IF('DATA ENTRY'!R94="","",'DATA ENTRY'!R94)</f>
        <v/>
      </c>
      <c r="N93" s="125" t="str">
        <f>IF('DATA ENTRY'!S94="","",'DATA ENTRY'!S94)</f>
        <v/>
      </c>
      <c r="O93" s="125" t="str">
        <f t="shared" si="1"/>
        <v/>
      </c>
      <c r="P93" s="63" t="str">
        <f>IF('DATA ENTRY'!U94="","",'DATA ENTRY'!U94)</f>
        <v/>
      </c>
      <c r="Q93" s="63" t="str">
        <f>IF('DATA ENTRY'!V94="","",'DATA ENTRY'!V94)</f>
        <v/>
      </c>
      <c r="R93" s="14" t="str">
        <f>IF('DATA ENTRY'!X94="","",'DATA ENTRY'!X94)</f>
        <v/>
      </c>
      <c r="S93" s="14" t="str">
        <f>IF('DATA ENTRY'!Y94="","",'DATA ENTRY'!Y94)</f>
        <v/>
      </c>
      <c r="T93" s="14" t="str">
        <f>IF('DATA ENTRY'!AB94="","",'DATA ENTRY'!AB94)</f>
        <v/>
      </c>
      <c r="U93" s="14" t="str">
        <f>IF(O93="","",SUMPRODUCT(--(D93=$D$5:$D$1071),--(F93=$F$5:$F$1071),--(E93=$E$5:$E$1071),--(O93&lt;$O$5:$O$1071))+COUNTIF($O$5:O93,O93))</f>
        <v/>
      </c>
    </row>
    <row r="94" spans="1:21" ht="18" customHeight="1">
      <c r="A94" s="14" t="str">
        <f>IF(AND(H94="",D94="",F94="",G94="",I94="",J94=""),"",SUBTOTAL(3,$B$5:B94))</f>
        <v/>
      </c>
      <c r="B94" s="63" t="str">
        <f>IF('DATA ENTRY'!B95="","",'DATA ENTRY'!B95)</f>
        <v/>
      </c>
      <c r="C94" s="63" t="str">
        <f>IF('DATA ENTRY'!C95="","",'DATA ENTRY'!C95)</f>
        <v/>
      </c>
      <c r="D94" s="63" t="str">
        <f>IF('DATA ENTRY'!E95="","",'DATA ENTRY'!E95)</f>
        <v/>
      </c>
      <c r="E94" s="14" t="str">
        <f>IF('DATA ENTRY'!G95="","",'DATA ENTRY'!G95)</f>
        <v/>
      </c>
      <c r="F94" s="14" t="str">
        <f>IF('DATA ENTRY'!F95="","",'DATA ENTRY'!F95)</f>
        <v/>
      </c>
      <c r="G94" s="126" t="str">
        <f>IF('DATA ENTRY'!H95="","",'DATA ENTRY'!H95)</f>
        <v/>
      </c>
      <c r="H94" s="126" t="str">
        <f>IF('DATA ENTRY'!I95="","",'DATA ENTRY'!I95)</f>
        <v/>
      </c>
      <c r="I94" s="14" t="str">
        <f>IF('DATA ENTRY'!N95="","",'DATA ENTRY'!N95)</f>
        <v/>
      </c>
      <c r="J94" s="125" t="str">
        <f>IF('DATA ENTRY'!O95="","",'DATA ENTRY'!O95)</f>
        <v/>
      </c>
      <c r="K94" s="14" t="str">
        <f>IF('DATA ENTRY'!P95="","",'DATA ENTRY'!P95)</f>
        <v/>
      </c>
      <c r="L94" s="125" t="str">
        <f>IF('DATA ENTRY'!Q95="","",'DATA ENTRY'!Q95)</f>
        <v/>
      </c>
      <c r="M94" s="14" t="str">
        <f>IF('DATA ENTRY'!R95="","",'DATA ENTRY'!R95)</f>
        <v/>
      </c>
      <c r="N94" s="125" t="str">
        <f>IF('DATA ENTRY'!S95="","",'DATA ENTRY'!S95)</f>
        <v/>
      </c>
      <c r="O94" s="125" t="str">
        <f t="shared" si="1"/>
        <v/>
      </c>
      <c r="P94" s="63" t="str">
        <f>IF('DATA ENTRY'!U95="","",'DATA ENTRY'!U95)</f>
        <v/>
      </c>
      <c r="Q94" s="63" t="str">
        <f>IF('DATA ENTRY'!V95="","",'DATA ENTRY'!V95)</f>
        <v/>
      </c>
      <c r="R94" s="14" t="str">
        <f>IF('DATA ENTRY'!X95="","",'DATA ENTRY'!X95)</f>
        <v/>
      </c>
      <c r="S94" s="14" t="str">
        <f>IF('DATA ENTRY'!Y95="","",'DATA ENTRY'!Y95)</f>
        <v/>
      </c>
      <c r="T94" s="14" t="str">
        <f>IF('DATA ENTRY'!AB95="","",'DATA ENTRY'!AB95)</f>
        <v/>
      </c>
      <c r="U94" s="14" t="str">
        <f>IF(O94="","",SUMPRODUCT(--(D94=$D$5:$D$1071),--(F94=$F$5:$F$1071),--(E94=$E$5:$E$1071),--(O94&lt;$O$5:$O$1071))+COUNTIF($O$5:O94,O94))</f>
        <v/>
      </c>
    </row>
    <row r="95" spans="1:21" ht="18" customHeight="1">
      <c r="A95" s="14" t="str">
        <f>IF(AND(H95="",D95="",F95="",G95="",I95="",J95=""),"",SUBTOTAL(3,$B$5:B95))</f>
        <v/>
      </c>
      <c r="B95" s="63" t="str">
        <f>IF('DATA ENTRY'!B96="","",'DATA ENTRY'!B96)</f>
        <v/>
      </c>
      <c r="C95" s="63" t="str">
        <f>IF('DATA ENTRY'!C96="","",'DATA ENTRY'!C96)</f>
        <v/>
      </c>
      <c r="D95" s="63" t="str">
        <f>IF('DATA ENTRY'!E96="","",'DATA ENTRY'!E96)</f>
        <v/>
      </c>
      <c r="E95" s="14" t="str">
        <f>IF('DATA ENTRY'!G96="","",'DATA ENTRY'!G96)</f>
        <v/>
      </c>
      <c r="F95" s="14" t="str">
        <f>IF('DATA ENTRY'!F96="","",'DATA ENTRY'!F96)</f>
        <v/>
      </c>
      <c r="G95" s="126" t="str">
        <f>IF('DATA ENTRY'!H96="","",'DATA ENTRY'!H96)</f>
        <v/>
      </c>
      <c r="H95" s="126" t="str">
        <f>IF('DATA ENTRY'!I96="","",'DATA ENTRY'!I96)</f>
        <v/>
      </c>
      <c r="I95" s="14" t="str">
        <f>IF('DATA ENTRY'!N96="","",'DATA ENTRY'!N96)</f>
        <v/>
      </c>
      <c r="J95" s="125" t="str">
        <f>IF('DATA ENTRY'!O96="","",'DATA ENTRY'!O96)</f>
        <v/>
      </c>
      <c r="K95" s="14" t="str">
        <f>IF('DATA ENTRY'!P96="","",'DATA ENTRY'!P96)</f>
        <v/>
      </c>
      <c r="L95" s="125" t="str">
        <f>IF('DATA ENTRY'!Q96="","",'DATA ENTRY'!Q96)</f>
        <v/>
      </c>
      <c r="M95" s="14" t="str">
        <f>IF('DATA ENTRY'!R96="","",'DATA ENTRY'!R96)</f>
        <v/>
      </c>
      <c r="N95" s="125" t="str">
        <f>IF('DATA ENTRY'!S96="","",'DATA ENTRY'!S96)</f>
        <v/>
      </c>
      <c r="O95" s="125" t="str">
        <f t="shared" si="1"/>
        <v/>
      </c>
      <c r="P95" s="63" t="str">
        <f>IF('DATA ENTRY'!U96="","",'DATA ENTRY'!U96)</f>
        <v/>
      </c>
      <c r="Q95" s="63" t="str">
        <f>IF('DATA ENTRY'!V96="","",'DATA ENTRY'!V96)</f>
        <v/>
      </c>
      <c r="R95" s="14" t="str">
        <f>IF('DATA ENTRY'!X96="","",'DATA ENTRY'!X96)</f>
        <v/>
      </c>
      <c r="S95" s="14" t="str">
        <f>IF('DATA ENTRY'!Y96="","",'DATA ENTRY'!Y96)</f>
        <v/>
      </c>
      <c r="T95" s="14" t="str">
        <f>IF('DATA ENTRY'!AB96="","",'DATA ENTRY'!AB96)</f>
        <v/>
      </c>
      <c r="U95" s="14" t="str">
        <f>IF(O95="","",SUMPRODUCT(--(D95=$D$5:$D$1071),--(F95=$F$5:$F$1071),--(E95=$E$5:$E$1071),--(O95&lt;$O$5:$O$1071))+COUNTIF($O$5:O95,O95))</f>
        <v/>
      </c>
    </row>
    <row r="96" spans="1:21" ht="18" customHeight="1">
      <c r="A96" s="14" t="str">
        <f>IF(AND(H96="",D96="",F96="",G96="",I96="",J96=""),"",SUBTOTAL(3,$B$5:B96))</f>
        <v/>
      </c>
      <c r="B96" s="63" t="str">
        <f>IF('DATA ENTRY'!B97="","",'DATA ENTRY'!B97)</f>
        <v/>
      </c>
      <c r="C96" s="63" t="str">
        <f>IF('DATA ENTRY'!C97="","",'DATA ENTRY'!C97)</f>
        <v/>
      </c>
      <c r="D96" s="63" t="str">
        <f>IF('DATA ENTRY'!E97="","",'DATA ENTRY'!E97)</f>
        <v/>
      </c>
      <c r="E96" s="14" t="str">
        <f>IF('DATA ENTRY'!G97="","",'DATA ENTRY'!G97)</f>
        <v/>
      </c>
      <c r="F96" s="14" t="str">
        <f>IF('DATA ENTRY'!F97="","",'DATA ENTRY'!F97)</f>
        <v/>
      </c>
      <c r="G96" s="126" t="str">
        <f>IF('DATA ENTRY'!H97="","",'DATA ENTRY'!H97)</f>
        <v/>
      </c>
      <c r="H96" s="126" t="str">
        <f>IF('DATA ENTRY'!I97="","",'DATA ENTRY'!I97)</f>
        <v/>
      </c>
      <c r="I96" s="14" t="str">
        <f>IF('DATA ENTRY'!N97="","",'DATA ENTRY'!N97)</f>
        <v/>
      </c>
      <c r="J96" s="125" t="str">
        <f>IF('DATA ENTRY'!O97="","",'DATA ENTRY'!O97)</f>
        <v/>
      </c>
      <c r="K96" s="14" t="str">
        <f>IF('DATA ENTRY'!P97="","",'DATA ENTRY'!P97)</f>
        <v/>
      </c>
      <c r="L96" s="125" t="str">
        <f>IF('DATA ENTRY'!Q97="","",'DATA ENTRY'!Q97)</f>
        <v/>
      </c>
      <c r="M96" s="14" t="str">
        <f>IF('DATA ENTRY'!R97="","",'DATA ENTRY'!R97)</f>
        <v/>
      </c>
      <c r="N96" s="125" t="str">
        <f>IF('DATA ENTRY'!S97="","",'DATA ENTRY'!S97)</f>
        <v/>
      </c>
      <c r="O96" s="125" t="str">
        <f t="shared" si="1"/>
        <v/>
      </c>
      <c r="P96" s="63" t="str">
        <f>IF('DATA ENTRY'!U97="","",'DATA ENTRY'!U97)</f>
        <v/>
      </c>
      <c r="Q96" s="63" t="str">
        <f>IF('DATA ENTRY'!V97="","",'DATA ENTRY'!V97)</f>
        <v/>
      </c>
      <c r="R96" s="14" t="str">
        <f>IF('DATA ENTRY'!X97="","",'DATA ENTRY'!X97)</f>
        <v/>
      </c>
      <c r="S96" s="14" t="str">
        <f>IF('DATA ENTRY'!Y97="","",'DATA ENTRY'!Y97)</f>
        <v/>
      </c>
      <c r="T96" s="14" t="str">
        <f>IF('DATA ENTRY'!AB97="","",'DATA ENTRY'!AB97)</f>
        <v/>
      </c>
      <c r="U96" s="14" t="str">
        <f>IF(O96="","",SUMPRODUCT(--(D96=$D$5:$D$1071),--(F96=$F$5:$F$1071),--(E96=$E$5:$E$1071),--(O96&lt;$O$5:$O$1071))+COUNTIF($O$5:O96,O96))</f>
        <v/>
      </c>
    </row>
    <row r="97" spans="1:21" ht="18" customHeight="1">
      <c r="A97" s="14" t="str">
        <f>IF(AND(H97="",D97="",F97="",G97="",I97="",J97=""),"",SUBTOTAL(3,$B$5:B97))</f>
        <v/>
      </c>
      <c r="B97" s="63" t="str">
        <f>IF('DATA ENTRY'!B98="","",'DATA ENTRY'!B98)</f>
        <v/>
      </c>
      <c r="C97" s="63" t="str">
        <f>IF('DATA ENTRY'!C98="","",'DATA ENTRY'!C98)</f>
        <v/>
      </c>
      <c r="D97" s="63" t="str">
        <f>IF('DATA ENTRY'!E98="","",'DATA ENTRY'!E98)</f>
        <v/>
      </c>
      <c r="E97" s="14" t="str">
        <f>IF('DATA ENTRY'!G98="","",'DATA ENTRY'!G98)</f>
        <v/>
      </c>
      <c r="F97" s="14" t="str">
        <f>IF('DATA ENTRY'!F98="","",'DATA ENTRY'!F98)</f>
        <v/>
      </c>
      <c r="G97" s="126" t="str">
        <f>IF('DATA ENTRY'!H98="","",'DATA ENTRY'!H98)</f>
        <v/>
      </c>
      <c r="H97" s="126" t="str">
        <f>IF('DATA ENTRY'!I98="","",'DATA ENTRY'!I98)</f>
        <v/>
      </c>
      <c r="I97" s="14" t="str">
        <f>IF('DATA ENTRY'!N98="","",'DATA ENTRY'!N98)</f>
        <v/>
      </c>
      <c r="J97" s="125" t="str">
        <f>IF('DATA ENTRY'!O98="","",'DATA ENTRY'!O98)</f>
        <v/>
      </c>
      <c r="K97" s="14" t="str">
        <f>IF('DATA ENTRY'!P98="","",'DATA ENTRY'!P98)</f>
        <v/>
      </c>
      <c r="L97" s="125" t="str">
        <f>IF('DATA ENTRY'!Q98="","",'DATA ENTRY'!Q98)</f>
        <v/>
      </c>
      <c r="M97" s="14" t="str">
        <f>IF('DATA ENTRY'!R98="","",'DATA ENTRY'!R98)</f>
        <v/>
      </c>
      <c r="N97" s="125" t="str">
        <f>IF('DATA ENTRY'!S98="","",'DATA ENTRY'!S98)</f>
        <v/>
      </c>
      <c r="O97" s="125" t="str">
        <f t="shared" si="1"/>
        <v/>
      </c>
      <c r="P97" s="63" t="str">
        <f>IF('DATA ENTRY'!U98="","",'DATA ENTRY'!U98)</f>
        <v/>
      </c>
      <c r="Q97" s="63" t="str">
        <f>IF('DATA ENTRY'!V98="","",'DATA ENTRY'!V98)</f>
        <v/>
      </c>
      <c r="R97" s="14" t="str">
        <f>IF('DATA ENTRY'!X98="","",'DATA ENTRY'!X98)</f>
        <v/>
      </c>
      <c r="S97" s="14" t="str">
        <f>IF('DATA ENTRY'!Y98="","",'DATA ENTRY'!Y98)</f>
        <v/>
      </c>
      <c r="T97" s="14" t="str">
        <f>IF('DATA ENTRY'!AB98="","",'DATA ENTRY'!AB98)</f>
        <v/>
      </c>
      <c r="U97" s="14" t="str">
        <f>IF(O97="","",SUMPRODUCT(--(D97=$D$5:$D$1071),--(F97=$F$5:$F$1071),--(E97=$E$5:$E$1071),--(O97&lt;$O$5:$O$1071))+COUNTIF($O$5:O97,O97))</f>
        <v/>
      </c>
    </row>
    <row r="98" spans="1:21" ht="18" customHeight="1">
      <c r="A98" s="14" t="str">
        <f>IF(AND(H98="",D98="",F98="",G98="",I98="",J98=""),"",SUBTOTAL(3,$B$5:B98))</f>
        <v/>
      </c>
      <c r="B98" s="63" t="str">
        <f>IF('DATA ENTRY'!B99="","",'DATA ENTRY'!B99)</f>
        <v/>
      </c>
      <c r="C98" s="63" t="str">
        <f>IF('DATA ENTRY'!C99="","",'DATA ENTRY'!C99)</f>
        <v/>
      </c>
      <c r="D98" s="63" t="str">
        <f>IF('DATA ENTRY'!E99="","",'DATA ENTRY'!E99)</f>
        <v/>
      </c>
      <c r="E98" s="14" t="str">
        <f>IF('DATA ENTRY'!G99="","",'DATA ENTRY'!G99)</f>
        <v/>
      </c>
      <c r="F98" s="14" t="str">
        <f>IF('DATA ENTRY'!F99="","",'DATA ENTRY'!F99)</f>
        <v/>
      </c>
      <c r="G98" s="126" t="str">
        <f>IF('DATA ENTRY'!H99="","",'DATA ENTRY'!H99)</f>
        <v/>
      </c>
      <c r="H98" s="126" t="str">
        <f>IF('DATA ENTRY'!I99="","",'DATA ENTRY'!I99)</f>
        <v/>
      </c>
      <c r="I98" s="14" t="str">
        <f>IF('DATA ENTRY'!N99="","",'DATA ENTRY'!N99)</f>
        <v/>
      </c>
      <c r="J98" s="125" t="str">
        <f>IF('DATA ENTRY'!O99="","",'DATA ENTRY'!O99)</f>
        <v/>
      </c>
      <c r="K98" s="14" t="str">
        <f>IF('DATA ENTRY'!P99="","",'DATA ENTRY'!P99)</f>
        <v/>
      </c>
      <c r="L98" s="125" t="str">
        <f>IF('DATA ENTRY'!Q99="","",'DATA ENTRY'!Q99)</f>
        <v/>
      </c>
      <c r="M98" s="14" t="str">
        <f>IF('DATA ENTRY'!R99="","",'DATA ENTRY'!R99)</f>
        <v/>
      </c>
      <c r="N98" s="125" t="str">
        <f>IF('DATA ENTRY'!S99="","",'DATA ENTRY'!S99)</f>
        <v/>
      </c>
      <c r="O98" s="125" t="str">
        <f t="shared" si="1"/>
        <v/>
      </c>
      <c r="P98" s="63" t="str">
        <f>IF('DATA ENTRY'!U99="","",'DATA ENTRY'!U99)</f>
        <v/>
      </c>
      <c r="Q98" s="63" t="str">
        <f>IF('DATA ENTRY'!V99="","",'DATA ENTRY'!V99)</f>
        <v/>
      </c>
      <c r="R98" s="14" t="str">
        <f>IF('DATA ENTRY'!X99="","",'DATA ENTRY'!X99)</f>
        <v/>
      </c>
      <c r="S98" s="14" t="str">
        <f>IF('DATA ENTRY'!Y99="","",'DATA ENTRY'!Y99)</f>
        <v/>
      </c>
      <c r="T98" s="14" t="str">
        <f>IF('DATA ENTRY'!AB99="","",'DATA ENTRY'!AB99)</f>
        <v/>
      </c>
      <c r="U98" s="14" t="str">
        <f>IF(O98="","",SUMPRODUCT(--(D98=$D$5:$D$1071),--(F98=$F$5:$F$1071),--(E98=$E$5:$E$1071),--(O98&lt;$O$5:$O$1071))+COUNTIF($O$5:O98,O98))</f>
        <v/>
      </c>
    </row>
    <row r="99" spans="1:21" ht="18" customHeight="1">
      <c r="A99" s="14" t="str">
        <f>IF(AND(H99="",D99="",F99="",G99="",I99="",J99=""),"",SUBTOTAL(3,$B$5:B99))</f>
        <v/>
      </c>
      <c r="B99" s="63" t="str">
        <f>IF('DATA ENTRY'!B100="","",'DATA ENTRY'!B100)</f>
        <v/>
      </c>
      <c r="C99" s="63" t="str">
        <f>IF('DATA ENTRY'!C100="","",'DATA ENTRY'!C100)</f>
        <v/>
      </c>
      <c r="D99" s="63" t="str">
        <f>IF('DATA ENTRY'!E100="","",'DATA ENTRY'!E100)</f>
        <v/>
      </c>
      <c r="E99" s="14" t="str">
        <f>IF('DATA ENTRY'!G100="","",'DATA ENTRY'!G100)</f>
        <v/>
      </c>
      <c r="F99" s="14" t="str">
        <f>IF('DATA ENTRY'!F100="","",'DATA ENTRY'!F100)</f>
        <v/>
      </c>
      <c r="G99" s="126" t="str">
        <f>IF('DATA ENTRY'!H100="","",'DATA ENTRY'!H100)</f>
        <v/>
      </c>
      <c r="H99" s="126" t="str">
        <f>IF('DATA ENTRY'!I100="","",'DATA ENTRY'!I100)</f>
        <v/>
      </c>
      <c r="I99" s="14" t="str">
        <f>IF('DATA ENTRY'!N100="","",'DATA ENTRY'!N100)</f>
        <v/>
      </c>
      <c r="J99" s="125" t="str">
        <f>IF('DATA ENTRY'!O100="","",'DATA ENTRY'!O100)</f>
        <v/>
      </c>
      <c r="K99" s="14" t="str">
        <f>IF('DATA ENTRY'!P100="","",'DATA ENTRY'!P100)</f>
        <v/>
      </c>
      <c r="L99" s="125" t="str">
        <f>IF('DATA ENTRY'!Q100="","",'DATA ENTRY'!Q100)</f>
        <v/>
      </c>
      <c r="M99" s="14" t="str">
        <f>IF('DATA ENTRY'!R100="","",'DATA ENTRY'!R100)</f>
        <v/>
      </c>
      <c r="N99" s="125" t="str">
        <f>IF('DATA ENTRY'!S100="","",'DATA ENTRY'!S100)</f>
        <v/>
      </c>
      <c r="O99" s="125" t="str">
        <f t="shared" si="1"/>
        <v/>
      </c>
      <c r="P99" s="63" t="str">
        <f>IF('DATA ENTRY'!U100="","",'DATA ENTRY'!U100)</f>
        <v/>
      </c>
      <c r="Q99" s="63" t="str">
        <f>IF('DATA ENTRY'!V100="","",'DATA ENTRY'!V100)</f>
        <v/>
      </c>
      <c r="R99" s="14" t="str">
        <f>IF('DATA ENTRY'!X100="","",'DATA ENTRY'!X100)</f>
        <v/>
      </c>
      <c r="S99" s="14" t="str">
        <f>IF('DATA ENTRY'!Y100="","",'DATA ENTRY'!Y100)</f>
        <v/>
      </c>
      <c r="T99" s="14" t="str">
        <f>IF('DATA ENTRY'!AB100="","",'DATA ENTRY'!AB100)</f>
        <v/>
      </c>
      <c r="U99" s="14" t="str">
        <f>IF(O99="","",SUMPRODUCT(--(D99=$D$5:$D$1071),--(F99=$F$5:$F$1071),--(E99=$E$5:$E$1071),--(O99&lt;$O$5:$O$1071))+COUNTIF($O$5:O99,O99))</f>
        <v/>
      </c>
    </row>
    <row r="100" spans="1:21" ht="18" customHeight="1">
      <c r="A100" s="14" t="str">
        <f>IF(AND(H100="",D100="",F100="",G100="",I100="",J100=""),"",SUBTOTAL(3,$B$5:B100))</f>
        <v/>
      </c>
      <c r="B100" s="63" t="str">
        <f>IF('DATA ENTRY'!B101="","",'DATA ENTRY'!B101)</f>
        <v/>
      </c>
      <c r="C100" s="63" t="str">
        <f>IF('DATA ENTRY'!C101="","",'DATA ENTRY'!C101)</f>
        <v/>
      </c>
      <c r="D100" s="63" t="str">
        <f>IF('DATA ENTRY'!E101="","",'DATA ENTRY'!E101)</f>
        <v/>
      </c>
      <c r="E100" s="14" t="str">
        <f>IF('DATA ENTRY'!G101="","",'DATA ENTRY'!G101)</f>
        <v/>
      </c>
      <c r="F100" s="14" t="str">
        <f>IF('DATA ENTRY'!F101="","",'DATA ENTRY'!F101)</f>
        <v/>
      </c>
      <c r="G100" s="126" t="str">
        <f>IF('DATA ENTRY'!H101="","",'DATA ENTRY'!H101)</f>
        <v/>
      </c>
      <c r="H100" s="126" t="str">
        <f>IF('DATA ENTRY'!I101="","",'DATA ENTRY'!I101)</f>
        <v/>
      </c>
      <c r="I100" s="14" t="str">
        <f>IF('DATA ENTRY'!N101="","",'DATA ENTRY'!N101)</f>
        <v/>
      </c>
      <c r="J100" s="125" t="str">
        <f>IF('DATA ENTRY'!O101="","",'DATA ENTRY'!O101)</f>
        <v/>
      </c>
      <c r="K100" s="14" t="str">
        <f>IF('DATA ENTRY'!P101="","",'DATA ENTRY'!P101)</f>
        <v/>
      </c>
      <c r="L100" s="125" t="str">
        <f>IF('DATA ENTRY'!Q101="","",'DATA ENTRY'!Q101)</f>
        <v/>
      </c>
      <c r="M100" s="14" t="str">
        <f>IF('DATA ENTRY'!R101="","",'DATA ENTRY'!R101)</f>
        <v/>
      </c>
      <c r="N100" s="125" t="str">
        <f>IF('DATA ENTRY'!S101="","",'DATA ENTRY'!S101)</f>
        <v/>
      </c>
      <c r="O100" s="125" t="str">
        <f t="shared" si="1"/>
        <v/>
      </c>
      <c r="P100" s="63" t="str">
        <f>IF('DATA ENTRY'!U101="","",'DATA ENTRY'!U101)</f>
        <v/>
      </c>
      <c r="Q100" s="63" t="str">
        <f>IF('DATA ENTRY'!V101="","",'DATA ENTRY'!V101)</f>
        <v/>
      </c>
      <c r="R100" s="14" t="str">
        <f>IF('DATA ENTRY'!X101="","",'DATA ENTRY'!X101)</f>
        <v/>
      </c>
      <c r="S100" s="14" t="str">
        <f>IF('DATA ENTRY'!Y101="","",'DATA ENTRY'!Y101)</f>
        <v/>
      </c>
      <c r="T100" s="14" t="str">
        <f>IF('DATA ENTRY'!AB101="","",'DATA ENTRY'!AB101)</f>
        <v/>
      </c>
      <c r="U100" s="14" t="str">
        <f>IF(O100="","",SUMPRODUCT(--(D100=$D$5:$D$1071),--(F100=$F$5:$F$1071),--(E100=$E$5:$E$1071),--(O100&lt;$O$5:$O$1071))+COUNTIF($O$5:O100,O100))</f>
        <v/>
      </c>
    </row>
    <row r="101" spans="1:21" ht="18" customHeight="1">
      <c r="A101" s="14" t="str">
        <f>IF(AND(H101="",D101="",F101="",G101="",I101="",J101=""),"",SUBTOTAL(3,$B$5:B101))</f>
        <v/>
      </c>
      <c r="B101" s="63" t="str">
        <f>IF('DATA ENTRY'!B102="","",'DATA ENTRY'!B102)</f>
        <v/>
      </c>
      <c r="C101" s="63" t="str">
        <f>IF('DATA ENTRY'!C102="","",'DATA ENTRY'!C102)</f>
        <v/>
      </c>
      <c r="D101" s="63" t="str">
        <f>IF('DATA ENTRY'!E102="","",'DATA ENTRY'!E102)</f>
        <v/>
      </c>
      <c r="E101" s="14" t="str">
        <f>IF('DATA ENTRY'!G102="","",'DATA ENTRY'!G102)</f>
        <v/>
      </c>
      <c r="F101" s="14" t="str">
        <f>IF('DATA ENTRY'!F102="","",'DATA ENTRY'!F102)</f>
        <v/>
      </c>
      <c r="G101" s="126" t="str">
        <f>IF('DATA ENTRY'!H102="","",'DATA ENTRY'!H102)</f>
        <v/>
      </c>
      <c r="H101" s="126" t="str">
        <f>IF('DATA ENTRY'!I102="","",'DATA ENTRY'!I102)</f>
        <v/>
      </c>
      <c r="I101" s="14" t="str">
        <f>IF('DATA ENTRY'!N102="","",'DATA ENTRY'!N102)</f>
        <v/>
      </c>
      <c r="J101" s="125" t="str">
        <f>IF('DATA ENTRY'!O102="","",'DATA ENTRY'!O102)</f>
        <v/>
      </c>
      <c r="K101" s="14" t="str">
        <f>IF('DATA ENTRY'!P102="","",'DATA ENTRY'!P102)</f>
        <v/>
      </c>
      <c r="L101" s="125" t="str">
        <f>IF('DATA ENTRY'!Q102="","",'DATA ENTRY'!Q102)</f>
        <v/>
      </c>
      <c r="M101" s="14" t="str">
        <f>IF('DATA ENTRY'!R102="","",'DATA ENTRY'!R102)</f>
        <v/>
      </c>
      <c r="N101" s="125" t="str">
        <f>IF('DATA ENTRY'!S102="","",'DATA ENTRY'!S102)</f>
        <v/>
      </c>
      <c r="O101" s="125" t="str">
        <f t="shared" si="1"/>
        <v/>
      </c>
      <c r="P101" s="63" t="str">
        <f>IF('DATA ENTRY'!U102="","",'DATA ENTRY'!U102)</f>
        <v/>
      </c>
      <c r="Q101" s="63" t="str">
        <f>IF('DATA ENTRY'!V102="","",'DATA ENTRY'!V102)</f>
        <v/>
      </c>
      <c r="R101" s="14" t="str">
        <f>IF('DATA ENTRY'!X102="","",'DATA ENTRY'!X102)</f>
        <v/>
      </c>
      <c r="S101" s="14" t="str">
        <f>IF('DATA ENTRY'!Y102="","",'DATA ENTRY'!Y102)</f>
        <v/>
      </c>
      <c r="T101" s="14" t="str">
        <f>IF('DATA ENTRY'!AB102="","",'DATA ENTRY'!AB102)</f>
        <v/>
      </c>
      <c r="U101" s="14" t="str">
        <f>IF(O101="","",SUMPRODUCT(--(D101=$D$5:$D$1071),--(F101=$F$5:$F$1071),--(E101=$E$5:$E$1071),--(O101&lt;$O$5:$O$1071))+COUNTIF($O$5:O101,O101))</f>
        <v/>
      </c>
    </row>
    <row r="102" spans="1:21" ht="18" customHeight="1">
      <c r="A102" s="14" t="str">
        <f>IF(AND(H102="",D102="",F102="",G102="",I102="",J102=""),"",SUBTOTAL(3,$B$5:B102))</f>
        <v/>
      </c>
      <c r="B102" s="63" t="str">
        <f>IF('DATA ENTRY'!B103="","",'DATA ENTRY'!B103)</f>
        <v/>
      </c>
      <c r="C102" s="63" t="str">
        <f>IF('DATA ENTRY'!C103="","",'DATA ENTRY'!C103)</f>
        <v/>
      </c>
      <c r="D102" s="63" t="str">
        <f>IF('DATA ENTRY'!E103="","",'DATA ENTRY'!E103)</f>
        <v/>
      </c>
      <c r="E102" s="14" t="str">
        <f>IF('DATA ENTRY'!G103="","",'DATA ENTRY'!G103)</f>
        <v/>
      </c>
      <c r="F102" s="14" t="str">
        <f>IF('DATA ENTRY'!F103="","",'DATA ENTRY'!F103)</f>
        <v/>
      </c>
      <c r="G102" s="126" t="str">
        <f>IF('DATA ENTRY'!H103="","",'DATA ENTRY'!H103)</f>
        <v/>
      </c>
      <c r="H102" s="126" t="str">
        <f>IF('DATA ENTRY'!I103="","",'DATA ENTRY'!I103)</f>
        <v/>
      </c>
      <c r="I102" s="14" t="str">
        <f>IF('DATA ENTRY'!N103="","",'DATA ENTRY'!N103)</f>
        <v/>
      </c>
      <c r="J102" s="125" t="str">
        <f>IF('DATA ENTRY'!O103="","",'DATA ENTRY'!O103)</f>
        <v/>
      </c>
      <c r="K102" s="14" t="str">
        <f>IF('DATA ENTRY'!P103="","",'DATA ENTRY'!P103)</f>
        <v/>
      </c>
      <c r="L102" s="125" t="str">
        <f>IF('DATA ENTRY'!Q103="","",'DATA ENTRY'!Q103)</f>
        <v/>
      </c>
      <c r="M102" s="14" t="str">
        <f>IF('DATA ENTRY'!R103="","",'DATA ENTRY'!R103)</f>
        <v/>
      </c>
      <c r="N102" s="125" t="str">
        <f>IF('DATA ENTRY'!S103="","",'DATA ENTRY'!S103)</f>
        <v/>
      </c>
      <c r="O102" s="125" t="str">
        <f t="shared" si="1"/>
        <v/>
      </c>
      <c r="P102" s="63" t="str">
        <f>IF('DATA ENTRY'!U103="","",'DATA ENTRY'!U103)</f>
        <v/>
      </c>
      <c r="Q102" s="63" t="str">
        <f>IF('DATA ENTRY'!V103="","",'DATA ENTRY'!V103)</f>
        <v/>
      </c>
      <c r="R102" s="14" t="str">
        <f>IF('DATA ENTRY'!X103="","",'DATA ENTRY'!X103)</f>
        <v/>
      </c>
      <c r="S102" s="14" t="str">
        <f>IF('DATA ENTRY'!Y103="","",'DATA ENTRY'!Y103)</f>
        <v/>
      </c>
      <c r="T102" s="14" t="str">
        <f>IF('DATA ENTRY'!AB103="","",'DATA ENTRY'!AB103)</f>
        <v/>
      </c>
      <c r="U102" s="14" t="str">
        <f>IF(O102="","",SUMPRODUCT(--(D102=$D$5:$D$1071),--(F102=$F$5:$F$1071),--(E102=$E$5:$E$1071),--(O102&lt;$O$5:$O$1071))+COUNTIF($O$5:O102,O102))</f>
        <v/>
      </c>
    </row>
    <row r="103" spans="1:21" ht="18" customHeight="1">
      <c r="A103" s="14" t="str">
        <f>IF(AND(H103="",D103="",F103="",G103="",I103="",J103=""),"",SUBTOTAL(3,$B$5:B103))</f>
        <v/>
      </c>
      <c r="B103" s="63" t="str">
        <f>IF('DATA ENTRY'!B104="","",'DATA ENTRY'!B104)</f>
        <v/>
      </c>
      <c r="C103" s="63" t="str">
        <f>IF('DATA ENTRY'!C104="","",'DATA ENTRY'!C104)</f>
        <v/>
      </c>
      <c r="D103" s="63" t="str">
        <f>IF('DATA ENTRY'!E104="","",'DATA ENTRY'!E104)</f>
        <v/>
      </c>
      <c r="E103" s="14" t="str">
        <f>IF('DATA ENTRY'!G104="","",'DATA ENTRY'!G104)</f>
        <v/>
      </c>
      <c r="F103" s="14" t="str">
        <f>IF('DATA ENTRY'!F104="","",'DATA ENTRY'!F104)</f>
        <v/>
      </c>
      <c r="G103" s="126" t="str">
        <f>IF('DATA ENTRY'!H104="","",'DATA ENTRY'!H104)</f>
        <v/>
      </c>
      <c r="H103" s="126" t="str">
        <f>IF('DATA ENTRY'!I104="","",'DATA ENTRY'!I104)</f>
        <v/>
      </c>
      <c r="I103" s="14" t="str">
        <f>IF('DATA ENTRY'!N104="","",'DATA ENTRY'!N104)</f>
        <v/>
      </c>
      <c r="J103" s="125" t="str">
        <f>IF('DATA ENTRY'!O104="","",'DATA ENTRY'!O104)</f>
        <v/>
      </c>
      <c r="K103" s="14" t="str">
        <f>IF('DATA ENTRY'!P104="","",'DATA ENTRY'!P104)</f>
        <v/>
      </c>
      <c r="L103" s="125" t="str">
        <f>IF('DATA ENTRY'!Q104="","",'DATA ENTRY'!Q104)</f>
        <v/>
      </c>
      <c r="M103" s="14" t="str">
        <f>IF('DATA ENTRY'!R104="","",'DATA ENTRY'!R104)</f>
        <v/>
      </c>
      <c r="N103" s="125" t="str">
        <f>IF('DATA ENTRY'!S104="","",'DATA ENTRY'!S104)</f>
        <v/>
      </c>
      <c r="O103" s="125" t="str">
        <f t="shared" si="1"/>
        <v/>
      </c>
      <c r="P103" s="63" t="str">
        <f>IF('DATA ENTRY'!U104="","",'DATA ENTRY'!U104)</f>
        <v/>
      </c>
      <c r="Q103" s="63" t="str">
        <f>IF('DATA ENTRY'!V104="","",'DATA ENTRY'!V104)</f>
        <v/>
      </c>
      <c r="R103" s="14" t="str">
        <f>IF('DATA ENTRY'!X104="","",'DATA ENTRY'!X104)</f>
        <v/>
      </c>
      <c r="S103" s="14" t="str">
        <f>IF('DATA ENTRY'!Y104="","",'DATA ENTRY'!Y104)</f>
        <v/>
      </c>
      <c r="T103" s="14" t="str">
        <f>IF('DATA ENTRY'!AB104="","",'DATA ENTRY'!AB104)</f>
        <v/>
      </c>
      <c r="U103" s="14" t="str">
        <f>IF(O103="","",SUMPRODUCT(--(D103=$D$5:$D$1071),--(F103=$F$5:$F$1071),--(E103=$E$5:$E$1071),--(O103&lt;$O$5:$O$1071))+COUNTIF($O$5:O103,O103))</f>
        <v/>
      </c>
    </row>
    <row r="104" spans="1:21" ht="18" customHeight="1">
      <c r="A104" s="14" t="str">
        <f>IF(AND(H104="",D104="",F104="",G104="",I104="",J104=""),"",SUBTOTAL(3,$B$5:B104))</f>
        <v/>
      </c>
      <c r="B104" s="63" t="str">
        <f>IF('DATA ENTRY'!B105="","",'DATA ENTRY'!B105)</f>
        <v/>
      </c>
      <c r="C104" s="63" t="str">
        <f>IF('DATA ENTRY'!C105="","",'DATA ENTRY'!C105)</f>
        <v/>
      </c>
      <c r="D104" s="63" t="str">
        <f>IF('DATA ENTRY'!E105="","",'DATA ENTRY'!E105)</f>
        <v/>
      </c>
      <c r="E104" s="14" t="str">
        <f>IF('DATA ENTRY'!G105="","",'DATA ENTRY'!G105)</f>
        <v/>
      </c>
      <c r="F104" s="14" t="str">
        <f>IF('DATA ENTRY'!F105="","",'DATA ENTRY'!F105)</f>
        <v/>
      </c>
      <c r="G104" s="126" t="str">
        <f>IF('DATA ENTRY'!H105="","",'DATA ENTRY'!H105)</f>
        <v/>
      </c>
      <c r="H104" s="126" t="str">
        <f>IF('DATA ENTRY'!I105="","",'DATA ENTRY'!I105)</f>
        <v/>
      </c>
      <c r="I104" s="14" t="str">
        <f>IF('DATA ENTRY'!N105="","",'DATA ENTRY'!N105)</f>
        <v/>
      </c>
      <c r="J104" s="125" t="str">
        <f>IF('DATA ENTRY'!O105="","",'DATA ENTRY'!O105)</f>
        <v/>
      </c>
      <c r="K104" s="14" t="str">
        <f>IF('DATA ENTRY'!P105="","",'DATA ENTRY'!P105)</f>
        <v/>
      </c>
      <c r="L104" s="125" t="str">
        <f>IF('DATA ENTRY'!Q105="","",'DATA ENTRY'!Q105)</f>
        <v/>
      </c>
      <c r="M104" s="14" t="str">
        <f>IF('DATA ENTRY'!R105="","",'DATA ENTRY'!R105)</f>
        <v/>
      </c>
      <c r="N104" s="125" t="str">
        <f>IF('DATA ENTRY'!S105="","",'DATA ENTRY'!S105)</f>
        <v/>
      </c>
      <c r="O104" s="125" t="str">
        <f t="shared" si="1"/>
        <v/>
      </c>
      <c r="P104" s="63" t="str">
        <f>IF('DATA ENTRY'!U105="","",'DATA ENTRY'!U105)</f>
        <v/>
      </c>
      <c r="Q104" s="63" t="str">
        <f>IF('DATA ENTRY'!V105="","",'DATA ENTRY'!V105)</f>
        <v/>
      </c>
      <c r="R104" s="14" t="str">
        <f>IF('DATA ENTRY'!X105="","",'DATA ENTRY'!X105)</f>
        <v/>
      </c>
      <c r="S104" s="14" t="str">
        <f>IF('DATA ENTRY'!Y105="","",'DATA ENTRY'!Y105)</f>
        <v/>
      </c>
      <c r="T104" s="14" t="str">
        <f>IF('DATA ENTRY'!AB105="","",'DATA ENTRY'!AB105)</f>
        <v/>
      </c>
      <c r="U104" s="14" t="str">
        <f>IF(O104="","",SUMPRODUCT(--(D104=$D$5:$D$1071),--(F104=$F$5:$F$1071),--(E104=$E$5:$E$1071),--(O104&lt;$O$5:$O$1071))+COUNTIF($O$5:O104,O104))</f>
        <v/>
      </c>
    </row>
    <row r="105" spans="1:21" ht="18" customHeight="1">
      <c r="A105" s="14" t="str">
        <f>IF(AND(H105="",D105="",F105="",G105="",I105="",J105=""),"",SUBTOTAL(3,$B$5:B105))</f>
        <v/>
      </c>
      <c r="B105" s="63" t="str">
        <f>IF('DATA ENTRY'!B106="","",'DATA ENTRY'!B106)</f>
        <v/>
      </c>
      <c r="C105" s="63" t="str">
        <f>IF('DATA ENTRY'!C106="","",'DATA ENTRY'!C106)</f>
        <v/>
      </c>
      <c r="D105" s="63" t="str">
        <f>IF('DATA ENTRY'!E106="","",'DATA ENTRY'!E106)</f>
        <v/>
      </c>
      <c r="E105" s="14" t="str">
        <f>IF('DATA ENTRY'!G106="","",'DATA ENTRY'!G106)</f>
        <v/>
      </c>
      <c r="F105" s="14" t="str">
        <f>IF('DATA ENTRY'!F106="","",'DATA ENTRY'!F106)</f>
        <v/>
      </c>
      <c r="G105" s="126" t="str">
        <f>IF('DATA ENTRY'!H106="","",'DATA ENTRY'!H106)</f>
        <v/>
      </c>
      <c r="H105" s="126" t="str">
        <f>IF('DATA ENTRY'!I106="","",'DATA ENTRY'!I106)</f>
        <v/>
      </c>
      <c r="I105" s="14" t="str">
        <f>IF('DATA ENTRY'!N106="","",'DATA ENTRY'!N106)</f>
        <v/>
      </c>
      <c r="J105" s="125" t="str">
        <f>IF('DATA ENTRY'!O106="","",'DATA ENTRY'!O106)</f>
        <v/>
      </c>
      <c r="K105" s="14" t="str">
        <f>IF('DATA ENTRY'!P106="","",'DATA ENTRY'!P106)</f>
        <v/>
      </c>
      <c r="L105" s="125" t="str">
        <f>IF('DATA ENTRY'!Q106="","",'DATA ENTRY'!Q106)</f>
        <v/>
      </c>
      <c r="M105" s="14" t="str">
        <f>IF('DATA ENTRY'!R106="","",'DATA ENTRY'!R106)</f>
        <v/>
      </c>
      <c r="N105" s="125" t="str">
        <f>IF('DATA ENTRY'!S106="","",'DATA ENTRY'!S106)</f>
        <v/>
      </c>
      <c r="O105" s="125" t="str">
        <f t="shared" si="1"/>
        <v/>
      </c>
      <c r="P105" s="63" t="str">
        <f>IF('DATA ENTRY'!U106="","",'DATA ENTRY'!U106)</f>
        <v/>
      </c>
      <c r="Q105" s="63" t="str">
        <f>IF('DATA ENTRY'!V106="","",'DATA ENTRY'!V106)</f>
        <v/>
      </c>
      <c r="R105" s="14" t="str">
        <f>IF('DATA ENTRY'!X106="","",'DATA ENTRY'!X106)</f>
        <v/>
      </c>
      <c r="S105" s="14" t="str">
        <f>IF('DATA ENTRY'!Y106="","",'DATA ENTRY'!Y106)</f>
        <v/>
      </c>
      <c r="T105" s="14" t="str">
        <f>IF('DATA ENTRY'!AB106="","",'DATA ENTRY'!AB106)</f>
        <v/>
      </c>
      <c r="U105" s="14" t="str">
        <f>IF(O105="","",SUMPRODUCT(--(D105=$D$5:$D$1071),--(F105=$F$5:$F$1071),--(E105=$E$5:$E$1071),--(O105&lt;$O$5:$O$1071))+COUNTIF($O$5:O105,O105))</f>
        <v/>
      </c>
    </row>
    <row r="106" spans="1:21" ht="18" customHeight="1">
      <c r="A106" s="14" t="str">
        <f>IF(AND(H106="",D106="",F106="",G106="",I106="",J106=""),"",SUBTOTAL(3,$B$5:B106))</f>
        <v/>
      </c>
      <c r="B106" s="63" t="str">
        <f>IF('DATA ENTRY'!B107="","",'DATA ENTRY'!B107)</f>
        <v/>
      </c>
      <c r="C106" s="63" t="str">
        <f>IF('DATA ENTRY'!C107="","",'DATA ENTRY'!C107)</f>
        <v/>
      </c>
      <c r="D106" s="63" t="str">
        <f>IF('DATA ENTRY'!E107="","",'DATA ENTRY'!E107)</f>
        <v/>
      </c>
      <c r="E106" s="14" t="str">
        <f>IF('DATA ENTRY'!G107="","",'DATA ENTRY'!G107)</f>
        <v/>
      </c>
      <c r="F106" s="14" t="str">
        <f>IF('DATA ENTRY'!F107="","",'DATA ENTRY'!F107)</f>
        <v/>
      </c>
      <c r="G106" s="126" t="str">
        <f>IF('DATA ENTRY'!H107="","",'DATA ENTRY'!H107)</f>
        <v/>
      </c>
      <c r="H106" s="126" t="str">
        <f>IF('DATA ENTRY'!I107="","",'DATA ENTRY'!I107)</f>
        <v/>
      </c>
      <c r="I106" s="14" t="str">
        <f>IF('DATA ENTRY'!N107="","",'DATA ENTRY'!N107)</f>
        <v/>
      </c>
      <c r="J106" s="125" t="str">
        <f>IF('DATA ENTRY'!O107="","",'DATA ENTRY'!O107)</f>
        <v/>
      </c>
      <c r="K106" s="14" t="str">
        <f>IF('DATA ENTRY'!P107="","",'DATA ENTRY'!P107)</f>
        <v/>
      </c>
      <c r="L106" s="125" t="str">
        <f>IF('DATA ENTRY'!Q107="","",'DATA ENTRY'!Q107)</f>
        <v/>
      </c>
      <c r="M106" s="14" t="str">
        <f>IF('DATA ENTRY'!R107="","",'DATA ENTRY'!R107)</f>
        <v/>
      </c>
      <c r="N106" s="125" t="str">
        <f>IF('DATA ENTRY'!S107="","",'DATA ENTRY'!S107)</f>
        <v/>
      </c>
      <c r="O106" s="125" t="str">
        <f t="shared" si="1"/>
        <v/>
      </c>
      <c r="P106" s="63" t="str">
        <f>IF('DATA ENTRY'!U107="","",'DATA ENTRY'!U107)</f>
        <v/>
      </c>
      <c r="Q106" s="63" t="str">
        <f>IF('DATA ENTRY'!V107="","",'DATA ENTRY'!V107)</f>
        <v/>
      </c>
      <c r="R106" s="14" t="str">
        <f>IF('DATA ENTRY'!X107="","",'DATA ENTRY'!X107)</f>
        <v/>
      </c>
      <c r="S106" s="14" t="str">
        <f>IF('DATA ENTRY'!Y107="","",'DATA ENTRY'!Y107)</f>
        <v/>
      </c>
      <c r="T106" s="14" t="str">
        <f>IF('DATA ENTRY'!AB107="","",'DATA ENTRY'!AB107)</f>
        <v/>
      </c>
      <c r="U106" s="14" t="str">
        <f>IF(O106="","",SUMPRODUCT(--(D106=$D$5:$D$1071),--(F106=$F$5:$F$1071),--(E106=$E$5:$E$1071),--(O106&lt;$O$5:$O$1071))+COUNTIF($O$5:O106,O106))</f>
        <v/>
      </c>
    </row>
    <row r="107" spans="1:21" ht="18" customHeight="1">
      <c r="A107" s="14" t="str">
        <f>IF(AND(H107="",D107="",F107="",G107="",I107="",J107=""),"",SUBTOTAL(3,$B$5:B107))</f>
        <v/>
      </c>
      <c r="B107" s="63" t="str">
        <f>IF('DATA ENTRY'!B108="","",'DATA ENTRY'!B108)</f>
        <v/>
      </c>
      <c r="C107" s="63" t="str">
        <f>IF('DATA ENTRY'!C108="","",'DATA ENTRY'!C108)</f>
        <v/>
      </c>
      <c r="D107" s="63" t="str">
        <f>IF('DATA ENTRY'!E108="","",'DATA ENTRY'!E108)</f>
        <v/>
      </c>
      <c r="E107" s="14" t="str">
        <f>IF('DATA ENTRY'!G108="","",'DATA ENTRY'!G108)</f>
        <v/>
      </c>
      <c r="F107" s="14" t="str">
        <f>IF('DATA ENTRY'!F108="","",'DATA ENTRY'!F108)</f>
        <v/>
      </c>
      <c r="G107" s="126" t="str">
        <f>IF('DATA ENTRY'!H108="","",'DATA ENTRY'!H108)</f>
        <v/>
      </c>
      <c r="H107" s="126" t="str">
        <f>IF('DATA ENTRY'!I108="","",'DATA ENTRY'!I108)</f>
        <v/>
      </c>
      <c r="I107" s="14" t="str">
        <f>IF('DATA ENTRY'!N108="","",'DATA ENTRY'!N108)</f>
        <v/>
      </c>
      <c r="J107" s="125" t="str">
        <f>IF('DATA ENTRY'!O108="","",'DATA ENTRY'!O108)</f>
        <v/>
      </c>
      <c r="K107" s="14" t="str">
        <f>IF('DATA ENTRY'!P108="","",'DATA ENTRY'!P108)</f>
        <v/>
      </c>
      <c r="L107" s="125" t="str">
        <f>IF('DATA ENTRY'!Q108="","",'DATA ENTRY'!Q108)</f>
        <v/>
      </c>
      <c r="M107" s="14" t="str">
        <f>IF('DATA ENTRY'!R108="","",'DATA ENTRY'!R108)</f>
        <v/>
      </c>
      <c r="N107" s="125" t="str">
        <f>IF('DATA ENTRY'!S108="","",'DATA ENTRY'!S108)</f>
        <v/>
      </c>
      <c r="O107" s="125" t="str">
        <f t="shared" si="1"/>
        <v/>
      </c>
      <c r="P107" s="63" t="str">
        <f>IF('DATA ENTRY'!U108="","",'DATA ENTRY'!U108)</f>
        <v/>
      </c>
      <c r="Q107" s="63" t="str">
        <f>IF('DATA ENTRY'!V108="","",'DATA ENTRY'!V108)</f>
        <v/>
      </c>
      <c r="R107" s="14" t="str">
        <f>IF('DATA ENTRY'!X108="","",'DATA ENTRY'!X108)</f>
        <v/>
      </c>
      <c r="S107" s="14" t="str">
        <f>IF('DATA ENTRY'!Y108="","",'DATA ENTRY'!Y108)</f>
        <v/>
      </c>
      <c r="T107" s="14" t="str">
        <f>IF('DATA ENTRY'!AB108="","",'DATA ENTRY'!AB108)</f>
        <v/>
      </c>
      <c r="U107" s="14" t="str">
        <f>IF(O107="","",SUMPRODUCT(--(D107=$D$5:$D$1071),--(F107=$F$5:$F$1071),--(E107=$E$5:$E$1071),--(O107&lt;$O$5:$O$1071))+COUNTIF($O$5:O107,O107))</f>
        <v/>
      </c>
    </row>
    <row r="108" spans="1:21" ht="18" customHeight="1">
      <c r="A108" s="14" t="str">
        <f>IF(AND(H108="",D108="",F108="",G108="",I108="",J108=""),"",SUBTOTAL(3,$B$5:B108))</f>
        <v/>
      </c>
      <c r="B108" s="63" t="str">
        <f>IF('DATA ENTRY'!B109="","",'DATA ENTRY'!B109)</f>
        <v/>
      </c>
      <c r="C108" s="63" t="str">
        <f>IF('DATA ENTRY'!C109="","",'DATA ENTRY'!C109)</f>
        <v/>
      </c>
      <c r="D108" s="63" t="str">
        <f>IF('DATA ENTRY'!E109="","",'DATA ENTRY'!E109)</f>
        <v/>
      </c>
      <c r="E108" s="14" t="str">
        <f>IF('DATA ENTRY'!G109="","",'DATA ENTRY'!G109)</f>
        <v/>
      </c>
      <c r="F108" s="14" t="str">
        <f>IF('DATA ENTRY'!F109="","",'DATA ENTRY'!F109)</f>
        <v/>
      </c>
      <c r="G108" s="126" t="str">
        <f>IF('DATA ENTRY'!H109="","",'DATA ENTRY'!H109)</f>
        <v/>
      </c>
      <c r="H108" s="126" t="str">
        <f>IF('DATA ENTRY'!I109="","",'DATA ENTRY'!I109)</f>
        <v/>
      </c>
      <c r="I108" s="14" t="str">
        <f>IF('DATA ENTRY'!N109="","",'DATA ENTRY'!N109)</f>
        <v/>
      </c>
      <c r="J108" s="125" t="str">
        <f>IF('DATA ENTRY'!O109="","",'DATA ENTRY'!O109)</f>
        <v/>
      </c>
      <c r="K108" s="14" t="str">
        <f>IF('DATA ENTRY'!P109="","",'DATA ENTRY'!P109)</f>
        <v/>
      </c>
      <c r="L108" s="125" t="str">
        <f>IF('DATA ENTRY'!Q109="","",'DATA ENTRY'!Q109)</f>
        <v/>
      </c>
      <c r="M108" s="14" t="str">
        <f>IF('DATA ENTRY'!R109="","",'DATA ENTRY'!R109)</f>
        <v/>
      </c>
      <c r="N108" s="125" t="str">
        <f>IF('DATA ENTRY'!S109="","",'DATA ENTRY'!S109)</f>
        <v/>
      </c>
      <c r="O108" s="125" t="str">
        <f t="shared" si="1"/>
        <v/>
      </c>
      <c r="P108" s="63" t="str">
        <f>IF('DATA ENTRY'!U109="","",'DATA ENTRY'!U109)</f>
        <v/>
      </c>
      <c r="Q108" s="63" t="str">
        <f>IF('DATA ENTRY'!V109="","",'DATA ENTRY'!V109)</f>
        <v/>
      </c>
      <c r="R108" s="14" t="str">
        <f>IF('DATA ENTRY'!X109="","",'DATA ENTRY'!X109)</f>
        <v/>
      </c>
      <c r="S108" s="14" t="str">
        <f>IF('DATA ENTRY'!Y109="","",'DATA ENTRY'!Y109)</f>
        <v/>
      </c>
      <c r="T108" s="14" t="str">
        <f>IF('DATA ENTRY'!AB109="","",'DATA ENTRY'!AB109)</f>
        <v/>
      </c>
      <c r="U108" s="14" t="str">
        <f>IF(O108="","",SUMPRODUCT(--(D108=$D$5:$D$1071),--(F108=$F$5:$F$1071),--(E108=$E$5:$E$1071),--(O108&lt;$O$5:$O$1071))+COUNTIF($O$5:O108,O108))</f>
        <v/>
      </c>
    </row>
    <row r="109" spans="1:21" ht="18" customHeight="1">
      <c r="A109" s="14" t="str">
        <f>IF(AND(H109="",D109="",F109="",G109="",I109="",J109=""),"",SUBTOTAL(3,$B$5:B109))</f>
        <v/>
      </c>
      <c r="B109" s="63" t="str">
        <f>IF('DATA ENTRY'!B110="","",'DATA ENTRY'!B110)</f>
        <v/>
      </c>
      <c r="C109" s="63" t="str">
        <f>IF('DATA ENTRY'!C110="","",'DATA ENTRY'!C110)</f>
        <v/>
      </c>
      <c r="D109" s="63" t="str">
        <f>IF('DATA ENTRY'!E110="","",'DATA ENTRY'!E110)</f>
        <v/>
      </c>
      <c r="E109" s="14" t="str">
        <f>IF('DATA ENTRY'!G110="","",'DATA ENTRY'!G110)</f>
        <v/>
      </c>
      <c r="F109" s="14" t="str">
        <f>IF('DATA ENTRY'!F110="","",'DATA ENTRY'!F110)</f>
        <v/>
      </c>
      <c r="G109" s="126" t="str">
        <f>IF('DATA ENTRY'!H110="","",'DATA ENTRY'!H110)</f>
        <v/>
      </c>
      <c r="H109" s="126" t="str">
        <f>IF('DATA ENTRY'!I110="","",'DATA ENTRY'!I110)</f>
        <v/>
      </c>
      <c r="I109" s="14" t="str">
        <f>IF('DATA ENTRY'!N110="","",'DATA ENTRY'!N110)</f>
        <v/>
      </c>
      <c r="J109" s="125" t="str">
        <f>IF('DATA ENTRY'!O110="","",'DATA ENTRY'!O110)</f>
        <v/>
      </c>
      <c r="K109" s="14" t="str">
        <f>IF('DATA ENTRY'!P110="","",'DATA ENTRY'!P110)</f>
        <v/>
      </c>
      <c r="L109" s="125" t="str">
        <f>IF('DATA ENTRY'!Q110="","",'DATA ENTRY'!Q110)</f>
        <v/>
      </c>
      <c r="M109" s="14" t="str">
        <f>IF('DATA ENTRY'!R110="","",'DATA ENTRY'!R110)</f>
        <v/>
      </c>
      <c r="N109" s="125" t="str">
        <f>IF('DATA ENTRY'!S110="","",'DATA ENTRY'!S110)</f>
        <v/>
      </c>
      <c r="O109" s="125" t="str">
        <f t="shared" si="1"/>
        <v/>
      </c>
      <c r="P109" s="63" t="str">
        <f>IF('DATA ENTRY'!U110="","",'DATA ENTRY'!U110)</f>
        <v/>
      </c>
      <c r="Q109" s="63" t="str">
        <f>IF('DATA ENTRY'!V110="","",'DATA ENTRY'!V110)</f>
        <v/>
      </c>
      <c r="R109" s="14" t="str">
        <f>IF('DATA ENTRY'!X110="","",'DATA ENTRY'!X110)</f>
        <v/>
      </c>
      <c r="S109" s="14" t="str">
        <f>IF('DATA ENTRY'!Y110="","",'DATA ENTRY'!Y110)</f>
        <v/>
      </c>
      <c r="T109" s="14" t="str">
        <f>IF('DATA ENTRY'!AB110="","",'DATA ENTRY'!AB110)</f>
        <v/>
      </c>
      <c r="U109" s="14" t="str">
        <f>IF(O109="","",SUMPRODUCT(--(D109=$D$5:$D$1071),--(F109=$F$5:$F$1071),--(E109=$E$5:$E$1071),--(O109&lt;$O$5:$O$1071))+COUNTIF($O$5:O109,O109))</f>
        <v/>
      </c>
    </row>
    <row r="110" spans="1:21" ht="18" customHeight="1">
      <c r="A110" s="14" t="str">
        <f>IF(AND(H110="",D110="",F110="",G110="",I110="",J110=""),"",SUBTOTAL(3,$B$5:B110))</f>
        <v/>
      </c>
      <c r="B110" s="63" t="str">
        <f>IF('DATA ENTRY'!B111="","",'DATA ENTRY'!B111)</f>
        <v/>
      </c>
      <c r="C110" s="63" t="str">
        <f>IF('DATA ENTRY'!C111="","",'DATA ENTRY'!C111)</f>
        <v/>
      </c>
      <c r="D110" s="63" t="str">
        <f>IF('DATA ENTRY'!E111="","",'DATA ENTRY'!E111)</f>
        <v/>
      </c>
      <c r="E110" s="14" t="str">
        <f>IF('DATA ENTRY'!G111="","",'DATA ENTRY'!G111)</f>
        <v/>
      </c>
      <c r="F110" s="14" t="str">
        <f>IF('DATA ENTRY'!F111="","",'DATA ENTRY'!F111)</f>
        <v/>
      </c>
      <c r="G110" s="126" t="str">
        <f>IF('DATA ENTRY'!H111="","",'DATA ENTRY'!H111)</f>
        <v/>
      </c>
      <c r="H110" s="126" t="str">
        <f>IF('DATA ENTRY'!I111="","",'DATA ENTRY'!I111)</f>
        <v/>
      </c>
      <c r="I110" s="14" t="str">
        <f>IF('DATA ENTRY'!N111="","",'DATA ENTRY'!N111)</f>
        <v/>
      </c>
      <c r="J110" s="125" t="str">
        <f>IF('DATA ENTRY'!O111="","",'DATA ENTRY'!O111)</f>
        <v/>
      </c>
      <c r="K110" s="14" t="str">
        <f>IF('DATA ENTRY'!P111="","",'DATA ENTRY'!P111)</f>
        <v/>
      </c>
      <c r="L110" s="125" t="str">
        <f>IF('DATA ENTRY'!Q111="","",'DATA ENTRY'!Q111)</f>
        <v/>
      </c>
      <c r="M110" s="14" t="str">
        <f>IF('DATA ENTRY'!R111="","",'DATA ENTRY'!R111)</f>
        <v/>
      </c>
      <c r="N110" s="125" t="str">
        <f>IF('DATA ENTRY'!S111="","",'DATA ENTRY'!S111)</f>
        <v/>
      </c>
      <c r="O110" s="125" t="str">
        <f t="shared" si="1"/>
        <v/>
      </c>
      <c r="P110" s="63" t="str">
        <f>IF('DATA ENTRY'!U111="","",'DATA ENTRY'!U111)</f>
        <v/>
      </c>
      <c r="Q110" s="63" t="str">
        <f>IF('DATA ENTRY'!V111="","",'DATA ENTRY'!V111)</f>
        <v/>
      </c>
      <c r="R110" s="14" t="str">
        <f>IF('DATA ENTRY'!X111="","",'DATA ENTRY'!X111)</f>
        <v/>
      </c>
      <c r="S110" s="14" t="str">
        <f>IF('DATA ENTRY'!Y111="","",'DATA ENTRY'!Y111)</f>
        <v/>
      </c>
      <c r="T110" s="14" t="str">
        <f>IF('DATA ENTRY'!AB111="","",'DATA ENTRY'!AB111)</f>
        <v/>
      </c>
      <c r="U110" s="14" t="str">
        <f>IF(O110="","",SUMPRODUCT(--(D110=$D$5:$D$1071),--(F110=$F$5:$F$1071),--(E110=$E$5:$E$1071),--(O110&lt;$O$5:$O$1071))+COUNTIF($O$5:O110,O110))</f>
        <v/>
      </c>
    </row>
    <row r="111" spans="1:21" ht="18" customHeight="1">
      <c r="A111" s="14" t="e">
        <f>IF(AND(H111="",D111="",F111="",G111="",I111="",J111=""),"",SUBTOTAL(3,$B$5:B111))</f>
        <v>#REF!</v>
      </c>
      <c r="B111" s="63" t="e">
        <f>IF('DATA ENTRY'!#REF!="","",'DATA ENTRY'!#REF!)</f>
        <v>#REF!</v>
      </c>
      <c r="C111" s="63" t="e">
        <f>IF('DATA ENTRY'!#REF!="","",'DATA ENTRY'!#REF!)</f>
        <v>#REF!</v>
      </c>
      <c r="D111" s="63" t="e">
        <f>IF('DATA ENTRY'!#REF!="","",'DATA ENTRY'!#REF!)</f>
        <v>#REF!</v>
      </c>
      <c r="E111" s="14" t="e">
        <f>IF('DATA ENTRY'!#REF!="","",'DATA ENTRY'!#REF!)</f>
        <v>#REF!</v>
      </c>
      <c r="F111" s="14" t="e">
        <f>IF('DATA ENTRY'!#REF!="","",'DATA ENTRY'!#REF!)</f>
        <v>#REF!</v>
      </c>
      <c r="G111" s="126" t="e">
        <f>IF('DATA ENTRY'!#REF!="","",'DATA ENTRY'!#REF!)</f>
        <v>#REF!</v>
      </c>
      <c r="H111" s="126" t="e">
        <f>IF('DATA ENTRY'!#REF!="","",'DATA ENTRY'!#REF!)</f>
        <v>#REF!</v>
      </c>
      <c r="I111" s="14" t="e">
        <f>IF('DATA ENTRY'!#REF!="","",'DATA ENTRY'!#REF!)</f>
        <v>#REF!</v>
      </c>
      <c r="J111" s="125" t="e">
        <f>IF('DATA ENTRY'!#REF!="","",'DATA ENTRY'!#REF!)</f>
        <v>#REF!</v>
      </c>
      <c r="K111" s="14" t="e">
        <f>IF('DATA ENTRY'!#REF!="","",'DATA ENTRY'!#REF!)</f>
        <v>#REF!</v>
      </c>
      <c r="L111" s="125" t="e">
        <f>IF('DATA ENTRY'!#REF!="","",'DATA ENTRY'!#REF!)</f>
        <v>#REF!</v>
      </c>
      <c r="M111" s="14" t="e">
        <f>IF('DATA ENTRY'!#REF!="","",'DATA ENTRY'!#REF!)</f>
        <v>#REF!</v>
      </c>
      <c r="N111" s="125" t="e">
        <f>IF('DATA ENTRY'!#REF!="","",'DATA ENTRY'!#REF!)</f>
        <v>#REF!</v>
      </c>
      <c r="O111" s="125" t="str">
        <f t="shared" si="1"/>
        <v/>
      </c>
      <c r="P111" s="63" t="e">
        <f>IF('DATA ENTRY'!#REF!="","",'DATA ENTRY'!#REF!)</f>
        <v>#REF!</v>
      </c>
      <c r="Q111" s="63" t="e">
        <f>IF('DATA ENTRY'!#REF!="","",'DATA ENTRY'!#REF!)</f>
        <v>#REF!</v>
      </c>
      <c r="R111" s="14" t="e">
        <f>IF('DATA ENTRY'!#REF!="","",'DATA ENTRY'!#REF!)</f>
        <v>#REF!</v>
      </c>
      <c r="S111" s="14" t="e">
        <f>IF('DATA ENTRY'!#REF!="","",'DATA ENTRY'!#REF!)</f>
        <v>#REF!</v>
      </c>
      <c r="T111" s="14" t="e">
        <f>IF('DATA ENTRY'!#REF!="","",'DATA ENTRY'!#REF!)</f>
        <v>#REF!</v>
      </c>
      <c r="U111" s="14" t="str">
        <f>IF(O111="","",SUMPRODUCT(--(D111=$D$5:$D$1071),--(F111=$F$5:$F$1071),--(E111=$E$5:$E$1071),--(O111&lt;$O$5:$O$1071))+COUNTIF($O$5:O111,O111))</f>
        <v/>
      </c>
    </row>
    <row r="112" spans="1:21" ht="18" customHeight="1">
      <c r="A112" s="14" t="e">
        <f>IF(AND(H112="",D112="",F112="",G112="",I112="",J112=""),"",SUBTOTAL(3,$B$5:B112))</f>
        <v>#REF!</v>
      </c>
      <c r="B112" s="63" t="e">
        <f>IF('DATA ENTRY'!#REF!="","",'DATA ENTRY'!#REF!)</f>
        <v>#REF!</v>
      </c>
      <c r="C112" s="63" t="e">
        <f>IF('DATA ENTRY'!#REF!="","",'DATA ENTRY'!#REF!)</f>
        <v>#REF!</v>
      </c>
      <c r="D112" s="63" t="e">
        <f>IF('DATA ENTRY'!#REF!="","",'DATA ENTRY'!#REF!)</f>
        <v>#REF!</v>
      </c>
      <c r="E112" s="14" t="e">
        <f>IF('DATA ENTRY'!#REF!="","",'DATA ENTRY'!#REF!)</f>
        <v>#REF!</v>
      </c>
      <c r="F112" s="14" t="e">
        <f>IF('DATA ENTRY'!#REF!="","",'DATA ENTRY'!#REF!)</f>
        <v>#REF!</v>
      </c>
      <c r="G112" s="126" t="e">
        <f>IF('DATA ENTRY'!#REF!="","",'DATA ENTRY'!#REF!)</f>
        <v>#REF!</v>
      </c>
      <c r="H112" s="126" t="e">
        <f>IF('DATA ENTRY'!#REF!="","",'DATA ENTRY'!#REF!)</f>
        <v>#REF!</v>
      </c>
      <c r="I112" s="14" t="e">
        <f>IF('DATA ENTRY'!#REF!="","",'DATA ENTRY'!#REF!)</f>
        <v>#REF!</v>
      </c>
      <c r="J112" s="125" t="e">
        <f>IF('DATA ENTRY'!#REF!="","",'DATA ENTRY'!#REF!)</f>
        <v>#REF!</v>
      </c>
      <c r="K112" s="14" t="e">
        <f>IF('DATA ENTRY'!#REF!="","",'DATA ENTRY'!#REF!)</f>
        <v>#REF!</v>
      </c>
      <c r="L112" s="125" t="e">
        <f>IF('DATA ENTRY'!#REF!="","",'DATA ENTRY'!#REF!)</f>
        <v>#REF!</v>
      </c>
      <c r="M112" s="14" t="e">
        <f>IF('DATA ENTRY'!#REF!="","",'DATA ENTRY'!#REF!)</f>
        <v>#REF!</v>
      </c>
      <c r="N112" s="125" t="e">
        <f>IF('DATA ENTRY'!#REF!="","",'DATA ENTRY'!#REF!)</f>
        <v>#REF!</v>
      </c>
      <c r="O112" s="125" t="str">
        <f t="shared" si="1"/>
        <v/>
      </c>
      <c r="P112" s="63" t="e">
        <f>IF('DATA ENTRY'!#REF!="","",'DATA ENTRY'!#REF!)</f>
        <v>#REF!</v>
      </c>
      <c r="Q112" s="63" t="e">
        <f>IF('DATA ENTRY'!#REF!="","",'DATA ENTRY'!#REF!)</f>
        <v>#REF!</v>
      </c>
      <c r="R112" s="14" t="e">
        <f>IF('DATA ENTRY'!#REF!="","",'DATA ENTRY'!#REF!)</f>
        <v>#REF!</v>
      </c>
      <c r="S112" s="14" t="e">
        <f>IF('DATA ENTRY'!#REF!="","",'DATA ENTRY'!#REF!)</f>
        <v>#REF!</v>
      </c>
      <c r="T112" s="14" t="e">
        <f>IF('DATA ENTRY'!#REF!="","",'DATA ENTRY'!#REF!)</f>
        <v>#REF!</v>
      </c>
      <c r="U112" s="14" t="str">
        <f>IF(O112="","",SUMPRODUCT(--(D112=$D$5:$D$1071),--(F112=$F$5:$F$1071),--(E112=$E$5:$E$1071),--(O112&lt;$O$5:$O$1071))+COUNTIF($O$5:O112,O112))</f>
        <v/>
      </c>
    </row>
    <row r="113" spans="1:21" ht="18" customHeight="1">
      <c r="A113" s="14" t="e">
        <f>IF(AND(H113="",D113="",F113="",G113="",I113="",J113=""),"",SUBTOTAL(3,$B$5:B113))</f>
        <v>#REF!</v>
      </c>
      <c r="B113" s="63" t="e">
        <f>IF('DATA ENTRY'!#REF!="","",'DATA ENTRY'!#REF!)</f>
        <v>#REF!</v>
      </c>
      <c r="C113" s="63" t="e">
        <f>IF('DATA ENTRY'!#REF!="","",'DATA ENTRY'!#REF!)</f>
        <v>#REF!</v>
      </c>
      <c r="D113" s="63" t="e">
        <f>IF('DATA ENTRY'!#REF!="","",'DATA ENTRY'!#REF!)</f>
        <v>#REF!</v>
      </c>
      <c r="E113" s="14" t="e">
        <f>IF('DATA ENTRY'!#REF!="","",'DATA ENTRY'!#REF!)</f>
        <v>#REF!</v>
      </c>
      <c r="F113" s="14" t="e">
        <f>IF('DATA ENTRY'!#REF!="","",'DATA ENTRY'!#REF!)</f>
        <v>#REF!</v>
      </c>
      <c r="G113" s="126" t="e">
        <f>IF('DATA ENTRY'!#REF!="","",'DATA ENTRY'!#REF!)</f>
        <v>#REF!</v>
      </c>
      <c r="H113" s="126" t="e">
        <f>IF('DATA ENTRY'!#REF!="","",'DATA ENTRY'!#REF!)</f>
        <v>#REF!</v>
      </c>
      <c r="I113" s="14" t="e">
        <f>IF('DATA ENTRY'!#REF!="","",'DATA ENTRY'!#REF!)</f>
        <v>#REF!</v>
      </c>
      <c r="J113" s="125" t="e">
        <f>IF('DATA ENTRY'!#REF!="","",'DATA ENTRY'!#REF!)</f>
        <v>#REF!</v>
      </c>
      <c r="K113" s="14" t="e">
        <f>IF('DATA ENTRY'!#REF!="","",'DATA ENTRY'!#REF!)</f>
        <v>#REF!</v>
      </c>
      <c r="L113" s="125" t="e">
        <f>IF('DATA ENTRY'!#REF!="","",'DATA ENTRY'!#REF!)</f>
        <v>#REF!</v>
      </c>
      <c r="M113" s="14" t="e">
        <f>IF('DATA ENTRY'!#REF!="","",'DATA ENTRY'!#REF!)</f>
        <v>#REF!</v>
      </c>
      <c r="N113" s="125" t="e">
        <f>IF('DATA ENTRY'!#REF!="","",'DATA ENTRY'!#REF!)</f>
        <v>#REF!</v>
      </c>
      <c r="O113" s="125" t="str">
        <f t="shared" si="1"/>
        <v/>
      </c>
      <c r="P113" s="63" t="e">
        <f>IF('DATA ENTRY'!#REF!="","",'DATA ENTRY'!#REF!)</f>
        <v>#REF!</v>
      </c>
      <c r="Q113" s="63" t="e">
        <f>IF('DATA ENTRY'!#REF!="","",'DATA ENTRY'!#REF!)</f>
        <v>#REF!</v>
      </c>
      <c r="R113" s="14" t="e">
        <f>IF('DATA ENTRY'!#REF!="","",'DATA ENTRY'!#REF!)</f>
        <v>#REF!</v>
      </c>
      <c r="S113" s="14" t="e">
        <f>IF('DATA ENTRY'!#REF!="","",'DATA ENTRY'!#REF!)</f>
        <v>#REF!</v>
      </c>
      <c r="T113" s="14" t="e">
        <f>IF('DATA ENTRY'!#REF!="","",'DATA ENTRY'!#REF!)</f>
        <v>#REF!</v>
      </c>
      <c r="U113" s="14" t="str">
        <f>IF(O113="","",SUMPRODUCT(--(D113=$D$5:$D$1071),--(F113=$F$5:$F$1071),--(E113=$E$5:$E$1071),--(O113&lt;$O$5:$O$1071))+COUNTIF($O$5:O113,O113))</f>
        <v/>
      </c>
    </row>
    <row r="114" spans="1:21" ht="18" customHeight="1">
      <c r="A114" s="14" t="e">
        <f>IF(AND(H114="",D114="",F114="",G114="",I114="",J114=""),"",SUBTOTAL(3,$B$5:B114))</f>
        <v>#REF!</v>
      </c>
      <c r="B114" s="63" t="e">
        <f>IF('DATA ENTRY'!#REF!="","",'DATA ENTRY'!#REF!)</f>
        <v>#REF!</v>
      </c>
      <c r="C114" s="63" t="e">
        <f>IF('DATA ENTRY'!#REF!="","",'DATA ENTRY'!#REF!)</f>
        <v>#REF!</v>
      </c>
      <c r="D114" s="63" t="e">
        <f>IF('DATA ENTRY'!#REF!="","",'DATA ENTRY'!#REF!)</f>
        <v>#REF!</v>
      </c>
      <c r="E114" s="14" t="e">
        <f>IF('DATA ENTRY'!#REF!="","",'DATA ENTRY'!#REF!)</f>
        <v>#REF!</v>
      </c>
      <c r="F114" s="14" t="e">
        <f>IF('DATA ENTRY'!#REF!="","",'DATA ENTRY'!#REF!)</f>
        <v>#REF!</v>
      </c>
      <c r="G114" s="126" t="e">
        <f>IF('DATA ENTRY'!#REF!="","",'DATA ENTRY'!#REF!)</f>
        <v>#REF!</v>
      </c>
      <c r="H114" s="126" t="e">
        <f>IF('DATA ENTRY'!#REF!="","",'DATA ENTRY'!#REF!)</f>
        <v>#REF!</v>
      </c>
      <c r="I114" s="14" t="e">
        <f>IF('DATA ENTRY'!#REF!="","",'DATA ENTRY'!#REF!)</f>
        <v>#REF!</v>
      </c>
      <c r="J114" s="125" t="e">
        <f>IF('DATA ENTRY'!#REF!="","",'DATA ENTRY'!#REF!)</f>
        <v>#REF!</v>
      </c>
      <c r="K114" s="14" t="e">
        <f>IF('DATA ENTRY'!#REF!="","",'DATA ENTRY'!#REF!)</f>
        <v>#REF!</v>
      </c>
      <c r="L114" s="125" t="e">
        <f>IF('DATA ENTRY'!#REF!="","",'DATA ENTRY'!#REF!)</f>
        <v>#REF!</v>
      </c>
      <c r="M114" s="14" t="e">
        <f>IF('DATA ENTRY'!#REF!="","",'DATA ENTRY'!#REF!)</f>
        <v>#REF!</v>
      </c>
      <c r="N114" s="125" t="e">
        <f>IF('DATA ENTRY'!#REF!="","",'DATA ENTRY'!#REF!)</f>
        <v>#REF!</v>
      </c>
      <c r="O114" s="125" t="str">
        <f t="shared" si="1"/>
        <v/>
      </c>
      <c r="P114" s="63" t="e">
        <f>IF('DATA ENTRY'!#REF!="","",'DATA ENTRY'!#REF!)</f>
        <v>#REF!</v>
      </c>
      <c r="Q114" s="63" t="e">
        <f>IF('DATA ENTRY'!#REF!="","",'DATA ENTRY'!#REF!)</f>
        <v>#REF!</v>
      </c>
      <c r="R114" s="14" t="e">
        <f>IF('DATA ENTRY'!#REF!="","",'DATA ENTRY'!#REF!)</f>
        <v>#REF!</v>
      </c>
      <c r="S114" s="14" t="e">
        <f>IF('DATA ENTRY'!#REF!="","",'DATA ENTRY'!#REF!)</f>
        <v>#REF!</v>
      </c>
      <c r="T114" s="14" t="e">
        <f>IF('DATA ENTRY'!#REF!="","",'DATA ENTRY'!#REF!)</f>
        <v>#REF!</v>
      </c>
      <c r="U114" s="14" t="str">
        <f>IF(O114="","",SUMPRODUCT(--(D114=$D$5:$D$1071),--(F114=$F$5:$F$1071),--(E114=$E$5:$E$1071),--(O114&lt;$O$5:$O$1071))+COUNTIF($O$5:O114,O114))</f>
        <v/>
      </c>
    </row>
    <row r="115" spans="1:21" ht="18" customHeight="1">
      <c r="A115" s="14" t="e">
        <f>IF(AND(H115="",D115="",F115="",G115="",I115="",J115=""),"",SUBTOTAL(3,$B$5:B115))</f>
        <v>#REF!</v>
      </c>
      <c r="B115" s="63" t="e">
        <f>IF('DATA ENTRY'!#REF!="","",'DATA ENTRY'!#REF!)</f>
        <v>#REF!</v>
      </c>
      <c r="C115" s="63" t="e">
        <f>IF('DATA ENTRY'!#REF!="","",'DATA ENTRY'!#REF!)</f>
        <v>#REF!</v>
      </c>
      <c r="D115" s="63" t="e">
        <f>IF('DATA ENTRY'!#REF!="","",'DATA ENTRY'!#REF!)</f>
        <v>#REF!</v>
      </c>
      <c r="E115" s="14" t="e">
        <f>IF('DATA ENTRY'!#REF!="","",'DATA ENTRY'!#REF!)</f>
        <v>#REF!</v>
      </c>
      <c r="F115" s="14" t="e">
        <f>IF('DATA ENTRY'!#REF!="","",'DATA ENTRY'!#REF!)</f>
        <v>#REF!</v>
      </c>
      <c r="G115" s="126" t="e">
        <f>IF('DATA ENTRY'!#REF!="","",'DATA ENTRY'!#REF!)</f>
        <v>#REF!</v>
      </c>
      <c r="H115" s="126" t="e">
        <f>IF('DATA ENTRY'!#REF!="","",'DATA ENTRY'!#REF!)</f>
        <v>#REF!</v>
      </c>
      <c r="I115" s="14" t="e">
        <f>IF('DATA ENTRY'!#REF!="","",'DATA ENTRY'!#REF!)</f>
        <v>#REF!</v>
      </c>
      <c r="J115" s="125" t="e">
        <f>IF('DATA ENTRY'!#REF!="","",'DATA ENTRY'!#REF!)</f>
        <v>#REF!</v>
      </c>
      <c r="K115" s="14" t="e">
        <f>IF('DATA ENTRY'!#REF!="","",'DATA ENTRY'!#REF!)</f>
        <v>#REF!</v>
      </c>
      <c r="L115" s="125" t="e">
        <f>IF('DATA ENTRY'!#REF!="","",'DATA ENTRY'!#REF!)</f>
        <v>#REF!</v>
      </c>
      <c r="M115" s="14" t="e">
        <f>IF('DATA ENTRY'!#REF!="","",'DATA ENTRY'!#REF!)</f>
        <v>#REF!</v>
      </c>
      <c r="N115" s="125" t="e">
        <f>IF('DATA ENTRY'!#REF!="","",'DATA ENTRY'!#REF!)</f>
        <v>#REF!</v>
      </c>
      <c r="O115" s="125" t="str">
        <f t="shared" si="1"/>
        <v/>
      </c>
      <c r="P115" s="63" t="e">
        <f>IF('DATA ENTRY'!#REF!="","",'DATA ENTRY'!#REF!)</f>
        <v>#REF!</v>
      </c>
      <c r="Q115" s="63" t="e">
        <f>IF('DATA ENTRY'!#REF!="","",'DATA ENTRY'!#REF!)</f>
        <v>#REF!</v>
      </c>
      <c r="R115" s="14" t="e">
        <f>IF('DATA ENTRY'!#REF!="","",'DATA ENTRY'!#REF!)</f>
        <v>#REF!</v>
      </c>
      <c r="S115" s="14" t="e">
        <f>IF('DATA ENTRY'!#REF!="","",'DATA ENTRY'!#REF!)</f>
        <v>#REF!</v>
      </c>
      <c r="T115" s="14" t="e">
        <f>IF('DATA ENTRY'!#REF!="","",'DATA ENTRY'!#REF!)</f>
        <v>#REF!</v>
      </c>
      <c r="U115" s="14" t="str">
        <f>IF(O115="","",SUMPRODUCT(--(D115=$D$5:$D$1071),--(F115=$F$5:$F$1071),--(E115=$E$5:$E$1071),--(O115&lt;$O$5:$O$1071))+COUNTIF($O$5:O115,O115))</f>
        <v/>
      </c>
    </row>
    <row r="116" spans="1:21" ht="18" customHeight="1">
      <c r="A116" s="14" t="e">
        <f>IF(AND(H116="",D116="",F116="",G116="",I116="",J116=""),"",SUBTOTAL(3,$B$5:B116))</f>
        <v>#REF!</v>
      </c>
      <c r="B116" s="63" t="e">
        <f>IF('DATA ENTRY'!#REF!="","",'DATA ENTRY'!#REF!)</f>
        <v>#REF!</v>
      </c>
      <c r="C116" s="63" t="e">
        <f>IF('DATA ENTRY'!#REF!="","",'DATA ENTRY'!#REF!)</f>
        <v>#REF!</v>
      </c>
      <c r="D116" s="63" t="e">
        <f>IF('DATA ENTRY'!#REF!="","",'DATA ENTRY'!#REF!)</f>
        <v>#REF!</v>
      </c>
      <c r="E116" s="14" t="e">
        <f>IF('DATA ENTRY'!#REF!="","",'DATA ENTRY'!#REF!)</f>
        <v>#REF!</v>
      </c>
      <c r="F116" s="14" t="e">
        <f>IF('DATA ENTRY'!#REF!="","",'DATA ENTRY'!#REF!)</f>
        <v>#REF!</v>
      </c>
      <c r="G116" s="126" t="e">
        <f>IF('DATA ENTRY'!#REF!="","",'DATA ENTRY'!#REF!)</f>
        <v>#REF!</v>
      </c>
      <c r="H116" s="126" t="e">
        <f>IF('DATA ENTRY'!#REF!="","",'DATA ENTRY'!#REF!)</f>
        <v>#REF!</v>
      </c>
      <c r="I116" s="14" t="e">
        <f>IF('DATA ENTRY'!#REF!="","",'DATA ENTRY'!#REF!)</f>
        <v>#REF!</v>
      </c>
      <c r="J116" s="125" t="e">
        <f>IF('DATA ENTRY'!#REF!="","",'DATA ENTRY'!#REF!)</f>
        <v>#REF!</v>
      </c>
      <c r="K116" s="14" t="e">
        <f>IF('DATA ENTRY'!#REF!="","",'DATA ENTRY'!#REF!)</f>
        <v>#REF!</v>
      </c>
      <c r="L116" s="125" t="e">
        <f>IF('DATA ENTRY'!#REF!="","",'DATA ENTRY'!#REF!)</f>
        <v>#REF!</v>
      </c>
      <c r="M116" s="14" t="e">
        <f>IF('DATA ENTRY'!#REF!="","",'DATA ENTRY'!#REF!)</f>
        <v>#REF!</v>
      </c>
      <c r="N116" s="125" t="e">
        <f>IF('DATA ENTRY'!#REF!="","",'DATA ENTRY'!#REF!)</f>
        <v>#REF!</v>
      </c>
      <c r="O116" s="125" t="str">
        <f t="shared" si="1"/>
        <v/>
      </c>
      <c r="P116" s="63" t="e">
        <f>IF('DATA ENTRY'!#REF!="","",'DATA ENTRY'!#REF!)</f>
        <v>#REF!</v>
      </c>
      <c r="Q116" s="63" t="e">
        <f>IF('DATA ENTRY'!#REF!="","",'DATA ENTRY'!#REF!)</f>
        <v>#REF!</v>
      </c>
      <c r="R116" s="14" t="e">
        <f>IF('DATA ENTRY'!#REF!="","",'DATA ENTRY'!#REF!)</f>
        <v>#REF!</v>
      </c>
      <c r="S116" s="14" t="e">
        <f>IF('DATA ENTRY'!#REF!="","",'DATA ENTRY'!#REF!)</f>
        <v>#REF!</v>
      </c>
      <c r="T116" s="14" t="e">
        <f>IF('DATA ENTRY'!#REF!="","",'DATA ENTRY'!#REF!)</f>
        <v>#REF!</v>
      </c>
      <c r="U116" s="14" t="str">
        <f>IF(O116="","",SUMPRODUCT(--(D116=$D$5:$D$1071),--(F116=$F$5:$F$1071),--(E116=$E$5:$E$1071),--(O116&lt;$O$5:$O$1071))+COUNTIF($O$5:O116,O116))</f>
        <v/>
      </c>
    </row>
    <row r="117" spans="1:21" ht="18" customHeight="1">
      <c r="A117" s="14" t="e">
        <f>IF(AND(H117="",D117="",F117="",G117="",I117="",J117=""),"",SUBTOTAL(3,$B$5:B117))</f>
        <v>#REF!</v>
      </c>
      <c r="B117" s="63" t="e">
        <f>IF('DATA ENTRY'!#REF!="","",'DATA ENTRY'!#REF!)</f>
        <v>#REF!</v>
      </c>
      <c r="C117" s="63" t="e">
        <f>IF('DATA ENTRY'!#REF!="","",'DATA ENTRY'!#REF!)</f>
        <v>#REF!</v>
      </c>
      <c r="D117" s="63" t="e">
        <f>IF('DATA ENTRY'!#REF!="","",'DATA ENTRY'!#REF!)</f>
        <v>#REF!</v>
      </c>
      <c r="E117" s="14" t="e">
        <f>IF('DATA ENTRY'!#REF!="","",'DATA ENTRY'!#REF!)</f>
        <v>#REF!</v>
      </c>
      <c r="F117" s="14" t="e">
        <f>IF('DATA ENTRY'!#REF!="","",'DATA ENTRY'!#REF!)</f>
        <v>#REF!</v>
      </c>
      <c r="G117" s="126" t="e">
        <f>IF('DATA ENTRY'!#REF!="","",'DATA ENTRY'!#REF!)</f>
        <v>#REF!</v>
      </c>
      <c r="H117" s="126" t="e">
        <f>IF('DATA ENTRY'!#REF!="","",'DATA ENTRY'!#REF!)</f>
        <v>#REF!</v>
      </c>
      <c r="I117" s="14" t="e">
        <f>IF('DATA ENTRY'!#REF!="","",'DATA ENTRY'!#REF!)</f>
        <v>#REF!</v>
      </c>
      <c r="J117" s="125" t="e">
        <f>IF('DATA ENTRY'!#REF!="","",'DATA ENTRY'!#REF!)</f>
        <v>#REF!</v>
      </c>
      <c r="K117" s="14" t="e">
        <f>IF('DATA ENTRY'!#REF!="","",'DATA ENTRY'!#REF!)</f>
        <v>#REF!</v>
      </c>
      <c r="L117" s="125" t="e">
        <f>IF('DATA ENTRY'!#REF!="","",'DATA ENTRY'!#REF!)</f>
        <v>#REF!</v>
      </c>
      <c r="M117" s="14" t="e">
        <f>IF('DATA ENTRY'!#REF!="","",'DATA ENTRY'!#REF!)</f>
        <v>#REF!</v>
      </c>
      <c r="N117" s="125" t="e">
        <f>IF('DATA ENTRY'!#REF!="","",'DATA ENTRY'!#REF!)</f>
        <v>#REF!</v>
      </c>
      <c r="O117" s="125" t="str">
        <f t="shared" si="1"/>
        <v/>
      </c>
      <c r="P117" s="63" t="e">
        <f>IF('DATA ENTRY'!#REF!="","",'DATA ENTRY'!#REF!)</f>
        <v>#REF!</v>
      </c>
      <c r="Q117" s="63" t="e">
        <f>IF('DATA ENTRY'!#REF!="","",'DATA ENTRY'!#REF!)</f>
        <v>#REF!</v>
      </c>
      <c r="R117" s="14" t="e">
        <f>IF('DATA ENTRY'!#REF!="","",'DATA ENTRY'!#REF!)</f>
        <v>#REF!</v>
      </c>
      <c r="S117" s="14" t="e">
        <f>IF('DATA ENTRY'!#REF!="","",'DATA ENTRY'!#REF!)</f>
        <v>#REF!</v>
      </c>
      <c r="T117" s="14" t="e">
        <f>IF('DATA ENTRY'!#REF!="","",'DATA ENTRY'!#REF!)</f>
        <v>#REF!</v>
      </c>
      <c r="U117" s="14" t="str">
        <f>IF(O117="","",SUMPRODUCT(--(D117=$D$5:$D$1071),--(F117=$F$5:$F$1071),--(E117=$E$5:$E$1071),--(O117&lt;$O$5:$O$1071))+COUNTIF($O$5:O117,O117))</f>
        <v/>
      </c>
    </row>
    <row r="118" spans="1:21" ht="18" customHeight="1">
      <c r="A118" s="14" t="e">
        <f>IF(AND(H118="",D118="",F118="",G118="",I118="",J118=""),"",SUBTOTAL(3,$B$5:B118))</f>
        <v>#REF!</v>
      </c>
      <c r="B118" s="63" t="e">
        <f>IF('DATA ENTRY'!#REF!="","",'DATA ENTRY'!#REF!)</f>
        <v>#REF!</v>
      </c>
      <c r="C118" s="63" t="e">
        <f>IF('DATA ENTRY'!#REF!="","",'DATA ENTRY'!#REF!)</f>
        <v>#REF!</v>
      </c>
      <c r="D118" s="63" t="e">
        <f>IF('DATA ENTRY'!#REF!="","",'DATA ENTRY'!#REF!)</f>
        <v>#REF!</v>
      </c>
      <c r="E118" s="14" t="e">
        <f>IF('DATA ENTRY'!#REF!="","",'DATA ENTRY'!#REF!)</f>
        <v>#REF!</v>
      </c>
      <c r="F118" s="14" t="e">
        <f>IF('DATA ENTRY'!#REF!="","",'DATA ENTRY'!#REF!)</f>
        <v>#REF!</v>
      </c>
      <c r="G118" s="126" t="e">
        <f>IF('DATA ENTRY'!#REF!="","",'DATA ENTRY'!#REF!)</f>
        <v>#REF!</v>
      </c>
      <c r="H118" s="126" t="e">
        <f>IF('DATA ENTRY'!#REF!="","",'DATA ENTRY'!#REF!)</f>
        <v>#REF!</v>
      </c>
      <c r="I118" s="14" t="e">
        <f>IF('DATA ENTRY'!#REF!="","",'DATA ENTRY'!#REF!)</f>
        <v>#REF!</v>
      </c>
      <c r="J118" s="125" t="e">
        <f>IF('DATA ENTRY'!#REF!="","",'DATA ENTRY'!#REF!)</f>
        <v>#REF!</v>
      </c>
      <c r="K118" s="14" t="e">
        <f>IF('DATA ENTRY'!#REF!="","",'DATA ENTRY'!#REF!)</f>
        <v>#REF!</v>
      </c>
      <c r="L118" s="125" t="e">
        <f>IF('DATA ENTRY'!#REF!="","",'DATA ENTRY'!#REF!)</f>
        <v>#REF!</v>
      </c>
      <c r="M118" s="14" t="e">
        <f>IF('DATA ENTRY'!#REF!="","",'DATA ENTRY'!#REF!)</f>
        <v>#REF!</v>
      </c>
      <c r="N118" s="125" t="e">
        <f>IF('DATA ENTRY'!#REF!="","",'DATA ENTRY'!#REF!)</f>
        <v>#REF!</v>
      </c>
      <c r="O118" s="125" t="str">
        <f t="shared" si="1"/>
        <v/>
      </c>
      <c r="P118" s="63" t="e">
        <f>IF('DATA ENTRY'!#REF!="","",'DATA ENTRY'!#REF!)</f>
        <v>#REF!</v>
      </c>
      <c r="Q118" s="63" t="e">
        <f>IF('DATA ENTRY'!#REF!="","",'DATA ENTRY'!#REF!)</f>
        <v>#REF!</v>
      </c>
      <c r="R118" s="14" t="e">
        <f>IF('DATA ENTRY'!#REF!="","",'DATA ENTRY'!#REF!)</f>
        <v>#REF!</v>
      </c>
      <c r="S118" s="14" t="e">
        <f>IF('DATA ENTRY'!#REF!="","",'DATA ENTRY'!#REF!)</f>
        <v>#REF!</v>
      </c>
      <c r="T118" s="14" t="e">
        <f>IF('DATA ENTRY'!#REF!="","",'DATA ENTRY'!#REF!)</f>
        <v>#REF!</v>
      </c>
      <c r="U118" s="14" t="str">
        <f>IF(O118="","",SUMPRODUCT(--(D118=$D$5:$D$1071),--(F118=$F$5:$F$1071),--(E118=$E$5:$E$1071),--(O118&lt;$O$5:$O$1071))+COUNTIF($O$5:O118,O118))</f>
        <v/>
      </c>
    </row>
    <row r="119" spans="1:21" ht="18" customHeight="1">
      <c r="A119" s="14" t="e">
        <f>IF(AND(H119="",D119="",F119="",G119="",I119="",J119=""),"",SUBTOTAL(3,$B$5:B119))</f>
        <v>#REF!</v>
      </c>
      <c r="B119" s="63" t="e">
        <f>IF('DATA ENTRY'!#REF!="","",'DATA ENTRY'!#REF!)</f>
        <v>#REF!</v>
      </c>
      <c r="C119" s="63" t="e">
        <f>IF('DATA ENTRY'!#REF!="","",'DATA ENTRY'!#REF!)</f>
        <v>#REF!</v>
      </c>
      <c r="D119" s="63" t="e">
        <f>IF('DATA ENTRY'!#REF!="","",'DATA ENTRY'!#REF!)</f>
        <v>#REF!</v>
      </c>
      <c r="E119" s="14" t="e">
        <f>IF('DATA ENTRY'!#REF!="","",'DATA ENTRY'!#REF!)</f>
        <v>#REF!</v>
      </c>
      <c r="F119" s="14" t="e">
        <f>IF('DATA ENTRY'!#REF!="","",'DATA ENTRY'!#REF!)</f>
        <v>#REF!</v>
      </c>
      <c r="G119" s="126" t="e">
        <f>IF('DATA ENTRY'!#REF!="","",'DATA ENTRY'!#REF!)</f>
        <v>#REF!</v>
      </c>
      <c r="H119" s="126" t="e">
        <f>IF('DATA ENTRY'!#REF!="","",'DATA ENTRY'!#REF!)</f>
        <v>#REF!</v>
      </c>
      <c r="I119" s="14" t="e">
        <f>IF('DATA ENTRY'!#REF!="","",'DATA ENTRY'!#REF!)</f>
        <v>#REF!</v>
      </c>
      <c r="J119" s="125" t="e">
        <f>IF('DATA ENTRY'!#REF!="","",'DATA ENTRY'!#REF!)</f>
        <v>#REF!</v>
      </c>
      <c r="K119" s="14" t="e">
        <f>IF('DATA ENTRY'!#REF!="","",'DATA ENTRY'!#REF!)</f>
        <v>#REF!</v>
      </c>
      <c r="L119" s="125" t="e">
        <f>IF('DATA ENTRY'!#REF!="","",'DATA ENTRY'!#REF!)</f>
        <v>#REF!</v>
      </c>
      <c r="M119" s="14" t="e">
        <f>IF('DATA ENTRY'!#REF!="","",'DATA ENTRY'!#REF!)</f>
        <v>#REF!</v>
      </c>
      <c r="N119" s="125" t="e">
        <f>IF('DATA ENTRY'!#REF!="","",'DATA ENTRY'!#REF!)</f>
        <v>#REF!</v>
      </c>
      <c r="O119" s="125" t="str">
        <f t="shared" si="1"/>
        <v/>
      </c>
      <c r="P119" s="63" t="e">
        <f>IF('DATA ENTRY'!#REF!="","",'DATA ENTRY'!#REF!)</f>
        <v>#REF!</v>
      </c>
      <c r="Q119" s="63" t="e">
        <f>IF('DATA ENTRY'!#REF!="","",'DATA ENTRY'!#REF!)</f>
        <v>#REF!</v>
      </c>
      <c r="R119" s="14" t="e">
        <f>IF('DATA ENTRY'!#REF!="","",'DATA ENTRY'!#REF!)</f>
        <v>#REF!</v>
      </c>
      <c r="S119" s="14" t="e">
        <f>IF('DATA ENTRY'!#REF!="","",'DATA ENTRY'!#REF!)</f>
        <v>#REF!</v>
      </c>
      <c r="T119" s="14" t="e">
        <f>IF('DATA ENTRY'!#REF!="","",'DATA ENTRY'!#REF!)</f>
        <v>#REF!</v>
      </c>
      <c r="U119" s="14" t="str">
        <f>IF(O119="","",SUMPRODUCT(--(D119=$D$5:$D$1071),--(F119=$F$5:$F$1071),--(E119=$E$5:$E$1071),--(O119&lt;$O$5:$O$1071))+COUNTIF($O$5:O119,O119))</f>
        <v/>
      </c>
    </row>
    <row r="120" spans="1:21" ht="18" customHeight="1">
      <c r="A120" s="14" t="e">
        <f>IF(AND(H120="",D120="",F120="",G120="",I120="",J120=""),"",SUBTOTAL(3,$B$5:B120))</f>
        <v>#REF!</v>
      </c>
      <c r="B120" s="63" t="e">
        <f>IF('DATA ENTRY'!#REF!="","",'DATA ENTRY'!#REF!)</f>
        <v>#REF!</v>
      </c>
      <c r="C120" s="63" t="e">
        <f>IF('DATA ENTRY'!#REF!="","",'DATA ENTRY'!#REF!)</f>
        <v>#REF!</v>
      </c>
      <c r="D120" s="63" t="e">
        <f>IF('DATA ENTRY'!#REF!="","",'DATA ENTRY'!#REF!)</f>
        <v>#REF!</v>
      </c>
      <c r="E120" s="14" t="e">
        <f>IF('DATA ENTRY'!#REF!="","",'DATA ENTRY'!#REF!)</f>
        <v>#REF!</v>
      </c>
      <c r="F120" s="14" t="e">
        <f>IF('DATA ENTRY'!#REF!="","",'DATA ENTRY'!#REF!)</f>
        <v>#REF!</v>
      </c>
      <c r="G120" s="126" t="e">
        <f>IF('DATA ENTRY'!#REF!="","",'DATA ENTRY'!#REF!)</f>
        <v>#REF!</v>
      </c>
      <c r="H120" s="126" t="e">
        <f>IF('DATA ENTRY'!#REF!="","",'DATA ENTRY'!#REF!)</f>
        <v>#REF!</v>
      </c>
      <c r="I120" s="14" t="e">
        <f>IF('DATA ENTRY'!#REF!="","",'DATA ENTRY'!#REF!)</f>
        <v>#REF!</v>
      </c>
      <c r="J120" s="125" t="e">
        <f>IF('DATA ENTRY'!#REF!="","",'DATA ENTRY'!#REF!)</f>
        <v>#REF!</v>
      </c>
      <c r="K120" s="14" t="e">
        <f>IF('DATA ENTRY'!#REF!="","",'DATA ENTRY'!#REF!)</f>
        <v>#REF!</v>
      </c>
      <c r="L120" s="125" t="e">
        <f>IF('DATA ENTRY'!#REF!="","",'DATA ENTRY'!#REF!)</f>
        <v>#REF!</v>
      </c>
      <c r="M120" s="14" t="e">
        <f>IF('DATA ENTRY'!#REF!="","",'DATA ENTRY'!#REF!)</f>
        <v>#REF!</v>
      </c>
      <c r="N120" s="125" t="e">
        <f>IF('DATA ENTRY'!#REF!="","",'DATA ENTRY'!#REF!)</f>
        <v>#REF!</v>
      </c>
      <c r="O120" s="125" t="str">
        <f t="shared" si="1"/>
        <v/>
      </c>
      <c r="P120" s="63" t="e">
        <f>IF('DATA ENTRY'!#REF!="","",'DATA ENTRY'!#REF!)</f>
        <v>#REF!</v>
      </c>
      <c r="Q120" s="63" t="e">
        <f>IF('DATA ENTRY'!#REF!="","",'DATA ENTRY'!#REF!)</f>
        <v>#REF!</v>
      </c>
      <c r="R120" s="14" t="e">
        <f>IF('DATA ENTRY'!#REF!="","",'DATA ENTRY'!#REF!)</f>
        <v>#REF!</v>
      </c>
      <c r="S120" s="14" t="e">
        <f>IF('DATA ENTRY'!#REF!="","",'DATA ENTRY'!#REF!)</f>
        <v>#REF!</v>
      </c>
      <c r="T120" s="14" t="e">
        <f>IF('DATA ENTRY'!#REF!="","",'DATA ENTRY'!#REF!)</f>
        <v>#REF!</v>
      </c>
      <c r="U120" s="14" t="str">
        <f>IF(O120="","",SUMPRODUCT(--(D120=$D$5:$D$1071),--(F120=$F$5:$F$1071),--(E120=$E$5:$E$1071),--(O120&lt;$O$5:$O$1071))+COUNTIF($O$5:O120,O120))</f>
        <v/>
      </c>
    </row>
    <row r="121" spans="1:21" ht="18" customHeight="1">
      <c r="A121" s="14" t="e">
        <f>IF(AND(H121="",D121="",F121="",G121="",I121="",J121=""),"",SUBTOTAL(3,$B$5:B121))</f>
        <v>#REF!</v>
      </c>
      <c r="B121" s="63" t="e">
        <f>IF('DATA ENTRY'!#REF!="","",'DATA ENTRY'!#REF!)</f>
        <v>#REF!</v>
      </c>
      <c r="C121" s="63" t="e">
        <f>IF('DATA ENTRY'!#REF!="","",'DATA ENTRY'!#REF!)</f>
        <v>#REF!</v>
      </c>
      <c r="D121" s="63" t="e">
        <f>IF('DATA ENTRY'!#REF!="","",'DATA ENTRY'!#REF!)</f>
        <v>#REF!</v>
      </c>
      <c r="E121" s="14" t="e">
        <f>IF('DATA ENTRY'!#REF!="","",'DATA ENTRY'!#REF!)</f>
        <v>#REF!</v>
      </c>
      <c r="F121" s="14" t="e">
        <f>IF('DATA ENTRY'!#REF!="","",'DATA ENTRY'!#REF!)</f>
        <v>#REF!</v>
      </c>
      <c r="G121" s="126" t="e">
        <f>IF('DATA ENTRY'!#REF!="","",'DATA ENTRY'!#REF!)</f>
        <v>#REF!</v>
      </c>
      <c r="H121" s="126" t="e">
        <f>IF('DATA ENTRY'!#REF!="","",'DATA ENTRY'!#REF!)</f>
        <v>#REF!</v>
      </c>
      <c r="I121" s="14" t="e">
        <f>IF('DATA ENTRY'!#REF!="","",'DATA ENTRY'!#REF!)</f>
        <v>#REF!</v>
      </c>
      <c r="J121" s="125" t="e">
        <f>IF('DATA ENTRY'!#REF!="","",'DATA ENTRY'!#REF!)</f>
        <v>#REF!</v>
      </c>
      <c r="K121" s="14" t="e">
        <f>IF('DATA ENTRY'!#REF!="","",'DATA ENTRY'!#REF!)</f>
        <v>#REF!</v>
      </c>
      <c r="L121" s="125" t="e">
        <f>IF('DATA ENTRY'!#REF!="","",'DATA ENTRY'!#REF!)</f>
        <v>#REF!</v>
      </c>
      <c r="M121" s="14" t="e">
        <f>IF('DATA ENTRY'!#REF!="","",'DATA ENTRY'!#REF!)</f>
        <v>#REF!</v>
      </c>
      <c r="N121" s="125" t="e">
        <f>IF('DATA ENTRY'!#REF!="","",'DATA ENTRY'!#REF!)</f>
        <v>#REF!</v>
      </c>
      <c r="O121" s="125" t="str">
        <f t="shared" si="1"/>
        <v/>
      </c>
      <c r="P121" s="63" t="e">
        <f>IF('DATA ENTRY'!#REF!="","",'DATA ENTRY'!#REF!)</f>
        <v>#REF!</v>
      </c>
      <c r="Q121" s="63" t="e">
        <f>IF('DATA ENTRY'!#REF!="","",'DATA ENTRY'!#REF!)</f>
        <v>#REF!</v>
      </c>
      <c r="R121" s="14" t="e">
        <f>IF('DATA ENTRY'!#REF!="","",'DATA ENTRY'!#REF!)</f>
        <v>#REF!</v>
      </c>
      <c r="S121" s="14" t="e">
        <f>IF('DATA ENTRY'!#REF!="","",'DATA ENTRY'!#REF!)</f>
        <v>#REF!</v>
      </c>
      <c r="T121" s="14" t="e">
        <f>IF('DATA ENTRY'!#REF!="","",'DATA ENTRY'!#REF!)</f>
        <v>#REF!</v>
      </c>
      <c r="U121" s="14" t="str">
        <f>IF(O121="","",SUMPRODUCT(--(D121=$D$5:$D$1071),--(F121=$F$5:$F$1071),--(E121=$E$5:$E$1071),--(O121&lt;$O$5:$O$1071))+COUNTIF($O$5:O121,O121))</f>
        <v/>
      </c>
    </row>
    <row r="122" spans="1:21" ht="18" customHeight="1">
      <c r="A122" s="14" t="e">
        <f>IF(AND(H122="",D122="",F122="",G122="",I122="",J122=""),"",SUBTOTAL(3,$B$5:B122))</f>
        <v>#REF!</v>
      </c>
      <c r="B122" s="63" t="e">
        <f>IF('DATA ENTRY'!#REF!="","",'DATA ENTRY'!#REF!)</f>
        <v>#REF!</v>
      </c>
      <c r="C122" s="63" t="e">
        <f>IF('DATA ENTRY'!#REF!="","",'DATA ENTRY'!#REF!)</f>
        <v>#REF!</v>
      </c>
      <c r="D122" s="63" t="e">
        <f>IF('DATA ENTRY'!#REF!="","",'DATA ENTRY'!#REF!)</f>
        <v>#REF!</v>
      </c>
      <c r="E122" s="14" t="e">
        <f>IF('DATA ENTRY'!#REF!="","",'DATA ENTRY'!#REF!)</f>
        <v>#REF!</v>
      </c>
      <c r="F122" s="14" t="e">
        <f>IF('DATA ENTRY'!#REF!="","",'DATA ENTRY'!#REF!)</f>
        <v>#REF!</v>
      </c>
      <c r="G122" s="126" t="e">
        <f>IF('DATA ENTRY'!#REF!="","",'DATA ENTRY'!#REF!)</f>
        <v>#REF!</v>
      </c>
      <c r="H122" s="126" t="e">
        <f>IF('DATA ENTRY'!#REF!="","",'DATA ENTRY'!#REF!)</f>
        <v>#REF!</v>
      </c>
      <c r="I122" s="14" t="e">
        <f>IF('DATA ENTRY'!#REF!="","",'DATA ENTRY'!#REF!)</f>
        <v>#REF!</v>
      </c>
      <c r="J122" s="125" t="e">
        <f>IF('DATA ENTRY'!#REF!="","",'DATA ENTRY'!#REF!)</f>
        <v>#REF!</v>
      </c>
      <c r="K122" s="14" t="e">
        <f>IF('DATA ENTRY'!#REF!="","",'DATA ENTRY'!#REF!)</f>
        <v>#REF!</v>
      </c>
      <c r="L122" s="125" t="e">
        <f>IF('DATA ENTRY'!#REF!="","",'DATA ENTRY'!#REF!)</f>
        <v>#REF!</v>
      </c>
      <c r="M122" s="14" t="e">
        <f>IF('DATA ENTRY'!#REF!="","",'DATA ENTRY'!#REF!)</f>
        <v>#REF!</v>
      </c>
      <c r="N122" s="125" t="e">
        <f>IF('DATA ENTRY'!#REF!="","",'DATA ENTRY'!#REF!)</f>
        <v>#REF!</v>
      </c>
      <c r="O122" s="125" t="str">
        <f t="shared" si="1"/>
        <v/>
      </c>
      <c r="P122" s="63" t="e">
        <f>IF('DATA ENTRY'!#REF!="","",'DATA ENTRY'!#REF!)</f>
        <v>#REF!</v>
      </c>
      <c r="Q122" s="63" t="e">
        <f>IF('DATA ENTRY'!#REF!="","",'DATA ENTRY'!#REF!)</f>
        <v>#REF!</v>
      </c>
      <c r="R122" s="14" t="e">
        <f>IF('DATA ENTRY'!#REF!="","",'DATA ENTRY'!#REF!)</f>
        <v>#REF!</v>
      </c>
      <c r="S122" s="14" t="e">
        <f>IF('DATA ENTRY'!#REF!="","",'DATA ENTRY'!#REF!)</f>
        <v>#REF!</v>
      </c>
      <c r="T122" s="14" t="e">
        <f>IF('DATA ENTRY'!#REF!="","",'DATA ENTRY'!#REF!)</f>
        <v>#REF!</v>
      </c>
      <c r="U122" s="14" t="str">
        <f>IF(O122="","",SUMPRODUCT(--(D122=$D$5:$D$1071),--(F122=$F$5:$F$1071),--(E122=$E$5:$E$1071),--(O122&lt;$O$5:$O$1071))+COUNTIF($O$5:O122,O122))</f>
        <v/>
      </c>
    </row>
    <row r="123" spans="1:21" ht="18" customHeight="1">
      <c r="A123" s="14" t="e">
        <f>IF(AND(H123="",D123="",F123="",G123="",I123="",J123=""),"",SUBTOTAL(3,$B$5:B123))</f>
        <v>#REF!</v>
      </c>
      <c r="B123" s="63" t="e">
        <f>IF('DATA ENTRY'!#REF!="","",'DATA ENTRY'!#REF!)</f>
        <v>#REF!</v>
      </c>
      <c r="C123" s="63" t="e">
        <f>IF('DATA ENTRY'!#REF!="","",'DATA ENTRY'!#REF!)</f>
        <v>#REF!</v>
      </c>
      <c r="D123" s="63" t="e">
        <f>IF('DATA ENTRY'!#REF!="","",'DATA ENTRY'!#REF!)</f>
        <v>#REF!</v>
      </c>
      <c r="E123" s="14" t="e">
        <f>IF('DATA ENTRY'!#REF!="","",'DATA ENTRY'!#REF!)</f>
        <v>#REF!</v>
      </c>
      <c r="F123" s="14" t="e">
        <f>IF('DATA ENTRY'!#REF!="","",'DATA ENTRY'!#REF!)</f>
        <v>#REF!</v>
      </c>
      <c r="G123" s="126" t="e">
        <f>IF('DATA ENTRY'!#REF!="","",'DATA ENTRY'!#REF!)</f>
        <v>#REF!</v>
      </c>
      <c r="H123" s="126" t="e">
        <f>IF('DATA ENTRY'!#REF!="","",'DATA ENTRY'!#REF!)</f>
        <v>#REF!</v>
      </c>
      <c r="I123" s="14" t="e">
        <f>IF('DATA ENTRY'!#REF!="","",'DATA ENTRY'!#REF!)</f>
        <v>#REF!</v>
      </c>
      <c r="J123" s="125" t="e">
        <f>IF('DATA ENTRY'!#REF!="","",'DATA ENTRY'!#REF!)</f>
        <v>#REF!</v>
      </c>
      <c r="K123" s="14" t="e">
        <f>IF('DATA ENTRY'!#REF!="","",'DATA ENTRY'!#REF!)</f>
        <v>#REF!</v>
      </c>
      <c r="L123" s="125" t="e">
        <f>IF('DATA ENTRY'!#REF!="","",'DATA ENTRY'!#REF!)</f>
        <v>#REF!</v>
      </c>
      <c r="M123" s="14" t="e">
        <f>IF('DATA ENTRY'!#REF!="","",'DATA ENTRY'!#REF!)</f>
        <v>#REF!</v>
      </c>
      <c r="N123" s="125" t="e">
        <f>IF('DATA ENTRY'!#REF!="","",'DATA ENTRY'!#REF!)</f>
        <v>#REF!</v>
      </c>
      <c r="O123" s="125" t="str">
        <f t="shared" si="1"/>
        <v/>
      </c>
      <c r="P123" s="63" t="e">
        <f>IF('DATA ENTRY'!#REF!="","",'DATA ENTRY'!#REF!)</f>
        <v>#REF!</v>
      </c>
      <c r="Q123" s="63" t="e">
        <f>IF('DATA ENTRY'!#REF!="","",'DATA ENTRY'!#REF!)</f>
        <v>#REF!</v>
      </c>
      <c r="R123" s="14" t="e">
        <f>IF('DATA ENTRY'!#REF!="","",'DATA ENTRY'!#REF!)</f>
        <v>#REF!</v>
      </c>
      <c r="S123" s="14" t="e">
        <f>IF('DATA ENTRY'!#REF!="","",'DATA ENTRY'!#REF!)</f>
        <v>#REF!</v>
      </c>
      <c r="T123" s="14" t="e">
        <f>IF('DATA ENTRY'!#REF!="","",'DATA ENTRY'!#REF!)</f>
        <v>#REF!</v>
      </c>
      <c r="U123" s="14" t="str">
        <f>IF(O123="","",SUMPRODUCT(--(D123=$D$5:$D$1071),--(F123=$F$5:$F$1071),--(E123=$E$5:$E$1071),--(O123&lt;$O$5:$O$1071))+COUNTIF($O$5:O123,O123))</f>
        <v/>
      </c>
    </row>
    <row r="124" spans="1:21" ht="18" customHeight="1">
      <c r="A124" s="14" t="e">
        <f>IF(AND(H124="",D124="",F124="",G124="",I124="",J124=""),"",SUBTOTAL(3,$B$5:B124))</f>
        <v>#REF!</v>
      </c>
      <c r="B124" s="63" t="e">
        <f>IF('DATA ENTRY'!#REF!="","",'DATA ENTRY'!#REF!)</f>
        <v>#REF!</v>
      </c>
      <c r="C124" s="63" t="e">
        <f>IF('DATA ENTRY'!#REF!="","",'DATA ENTRY'!#REF!)</f>
        <v>#REF!</v>
      </c>
      <c r="D124" s="63" t="e">
        <f>IF('DATA ENTRY'!#REF!="","",'DATA ENTRY'!#REF!)</f>
        <v>#REF!</v>
      </c>
      <c r="E124" s="14" t="e">
        <f>IF('DATA ENTRY'!#REF!="","",'DATA ENTRY'!#REF!)</f>
        <v>#REF!</v>
      </c>
      <c r="F124" s="14" t="e">
        <f>IF('DATA ENTRY'!#REF!="","",'DATA ENTRY'!#REF!)</f>
        <v>#REF!</v>
      </c>
      <c r="G124" s="126" t="e">
        <f>IF('DATA ENTRY'!#REF!="","",'DATA ENTRY'!#REF!)</f>
        <v>#REF!</v>
      </c>
      <c r="H124" s="126" t="e">
        <f>IF('DATA ENTRY'!#REF!="","",'DATA ENTRY'!#REF!)</f>
        <v>#REF!</v>
      </c>
      <c r="I124" s="14" t="e">
        <f>IF('DATA ENTRY'!#REF!="","",'DATA ENTRY'!#REF!)</f>
        <v>#REF!</v>
      </c>
      <c r="J124" s="125" t="e">
        <f>IF('DATA ENTRY'!#REF!="","",'DATA ENTRY'!#REF!)</f>
        <v>#REF!</v>
      </c>
      <c r="K124" s="14" t="e">
        <f>IF('DATA ENTRY'!#REF!="","",'DATA ENTRY'!#REF!)</f>
        <v>#REF!</v>
      </c>
      <c r="L124" s="125" t="e">
        <f>IF('DATA ENTRY'!#REF!="","",'DATA ENTRY'!#REF!)</f>
        <v>#REF!</v>
      </c>
      <c r="M124" s="14" t="e">
        <f>IF('DATA ENTRY'!#REF!="","",'DATA ENTRY'!#REF!)</f>
        <v>#REF!</v>
      </c>
      <c r="N124" s="125" t="e">
        <f>IF('DATA ENTRY'!#REF!="","",'DATA ENTRY'!#REF!)</f>
        <v>#REF!</v>
      </c>
      <c r="O124" s="125" t="str">
        <f t="shared" si="1"/>
        <v/>
      </c>
      <c r="P124" s="63" t="e">
        <f>IF('DATA ENTRY'!#REF!="","",'DATA ENTRY'!#REF!)</f>
        <v>#REF!</v>
      </c>
      <c r="Q124" s="63" t="e">
        <f>IF('DATA ENTRY'!#REF!="","",'DATA ENTRY'!#REF!)</f>
        <v>#REF!</v>
      </c>
      <c r="R124" s="14" t="e">
        <f>IF('DATA ENTRY'!#REF!="","",'DATA ENTRY'!#REF!)</f>
        <v>#REF!</v>
      </c>
      <c r="S124" s="14" t="e">
        <f>IF('DATA ENTRY'!#REF!="","",'DATA ENTRY'!#REF!)</f>
        <v>#REF!</v>
      </c>
      <c r="T124" s="14" t="e">
        <f>IF('DATA ENTRY'!#REF!="","",'DATA ENTRY'!#REF!)</f>
        <v>#REF!</v>
      </c>
      <c r="U124" s="14" t="str">
        <f>IF(O124="","",SUMPRODUCT(--(D124=$D$5:$D$1071),--(F124=$F$5:$F$1071),--(E124=$E$5:$E$1071),--(O124&lt;$O$5:$O$1071))+COUNTIF($O$5:O124,O124))</f>
        <v/>
      </c>
    </row>
    <row r="125" spans="1:21" ht="18" customHeight="1">
      <c r="A125" s="14" t="e">
        <f>IF(AND(H125="",D125="",F125="",G125="",I125="",J125=""),"",SUBTOTAL(3,$B$5:B125))</f>
        <v>#REF!</v>
      </c>
      <c r="B125" s="63" t="e">
        <f>IF('DATA ENTRY'!#REF!="","",'DATA ENTRY'!#REF!)</f>
        <v>#REF!</v>
      </c>
      <c r="C125" s="63" t="e">
        <f>IF('DATA ENTRY'!#REF!="","",'DATA ENTRY'!#REF!)</f>
        <v>#REF!</v>
      </c>
      <c r="D125" s="63" t="e">
        <f>IF('DATA ENTRY'!#REF!="","",'DATA ENTRY'!#REF!)</f>
        <v>#REF!</v>
      </c>
      <c r="E125" s="14" t="e">
        <f>IF('DATA ENTRY'!#REF!="","",'DATA ENTRY'!#REF!)</f>
        <v>#REF!</v>
      </c>
      <c r="F125" s="14" t="e">
        <f>IF('DATA ENTRY'!#REF!="","",'DATA ENTRY'!#REF!)</f>
        <v>#REF!</v>
      </c>
      <c r="G125" s="126" t="e">
        <f>IF('DATA ENTRY'!#REF!="","",'DATA ENTRY'!#REF!)</f>
        <v>#REF!</v>
      </c>
      <c r="H125" s="126" t="e">
        <f>IF('DATA ENTRY'!#REF!="","",'DATA ENTRY'!#REF!)</f>
        <v>#REF!</v>
      </c>
      <c r="I125" s="14" t="e">
        <f>IF('DATA ENTRY'!#REF!="","",'DATA ENTRY'!#REF!)</f>
        <v>#REF!</v>
      </c>
      <c r="J125" s="125" t="e">
        <f>IF('DATA ENTRY'!#REF!="","",'DATA ENTRY'!#REF!)</f>
        <v>#REF!</v>
      </c>
      <c r="K125" s="14" t="e">
        <f>IF('DATA ENTRY'!#REF!="","",'DATA ENTRY'!#REF!)</f>
        <v>#REF!</v>
      </c>
      <c r="L125" s="125" t="e">
        <f>IF('DATA ENTRY'!#REF!="","",'DATA ENTRY'!#REF!)</f>
        <v>#REF!</v>
      </c>
      <c r="M125" s="14" t="e">
        <f>IF('DATA ENTRY'!#REF!="","",'DATA ENTRY'!#REF!)</f>
        <v>#REF!</v>
      </c>
      <c r="N125" s="125" t="e">
        <f>IF('DATA ENTRY'!#REF!="","",'DATA ENTRY'!#REF!)</f>
        <v>#REF!</v>
      </c>
      <c r="O125" s="125" t="str">
        <f t="shared" si="1"/>
        <v/>
      </c>
      <c r="P125" s="63" t="e">
        <f>IF('DATA ENTRY'!#REF!="","",'DATA ENTRY'!#REF!)</f>
        <v>#REF!</v>
      </c>
      <c r="Q125" s="63" t="e">
        <f>IF('DATA ENTRY'!#REF!="","",'DATA ENTRY'!#REF!)</f>
        <v>#REF!</v>
      </c>
      <c r="R125" s="14" t="e">
        <f>IF('DATA ENTRY'!#REF!="","",'DATA ENTRY'!#REF!)</f>
        <v>#REF!</v>
      </c>
      <c r="S125" s="14" t="e">
        <f>IF('DATA ENTRY'!#REF!="","",'DATA ENTRY'!#REF!)</f>
        <v>#REF!</v>
      </c>
      <c r="T125" s="14" t="e">
        <f>IF('DATA ENTRY'!#REF!="","",'DATA ENTRY'!#REF!)</f>
        <v>#REF!</v>
      </c>
      <c r="U125" s="14" t="str">
        <f>IF(O125="","",SUMPRODUCT(--(D125=$D$5:$D$1071),--(F125=$F$5:$F$1071),--(E125=$E$5:$E$1071),--(O125&lt;$O$5:$O$1071))+COUNTIF($O$5:O125,O125))</f>
        <v/>
      </c>
    </row>
    <row r="126" spans="1:21" ht="18" customHeight="1">
      <c r="A126" s="14" t="e">
        <f>IF(AND(H126="",D126="",F126="",G126="",I126="",J126=""),"",SUBTOTAL(3,$B$5:B126))</f>
        <v>#REF!</v>
      </c>
      <c r="B126" s="63" t="e">
        <f>IF('DATA ENTRY'!#REF!="","",'DATA ENTRY'!#REF!)</f>
        <v>#REF!</v>
      </c>
      <c r="C126" s="63" t="e">
        <f>IF('DATA ENTRY'!#REF!="","",'DATA ENTRY'!#REF!)</f>
        <v>#REF!</v>
      </c>
      <c r="D126" s="63" t="e">
        <f>IF('DATA ENTRY'!#REF!="","",'DATA ENTRY'!#REF!)</f>
        <v>#REF!</v>
      </c>
      <c r="E126" s="14" t="e">
        <f>IF('DATA ENTRY'!#REF!="","",'DATA ENTRY'!#REF!)</f>
        <v>#REF!</v>
      </c>
      <c r="F126" s="14" t="e">
        <f>IF('DATA ENTRY'!#REF!="","",'DATA ENTRY'!#REF!)</f>
        <v>#REF!</v>
      </c>
      <c r="G126" s="126" t="e">
        <f>IF('DATA ENTRY'!#REF!="","",'DATA ENTRY'!#REF!)</f>
        <v>#REF!</v>
      </c>
      <c r="H126" s="126" t="e">
        <f>IF('DATA ENTRY'!#REF!="","",'DATA ENTRY'!#REF!)</f>
        <v>#REF!</v>
      </c>
      <c r="I126" s="14" t="e">
        <f>IF('DATA ENTRY'!#REF!="","",'DATA ENTRY'!#REF!)</f>
        <v>#REF!</v>
      </c>
      <c r="J126" s="125" t="e">
        <f>IF('DATA ENTRY'!#REF!="","",'DATA ENTRY'!#REF!)</f>
        <v>#REF!</v>
      </c>
      <c r="K126" s="14" t="e">
        <f>IF('DATA ENTRY'!#REF!="","",'DATA ENTRY'!#REF!)</f>
        <v>#REF!</v>
      </c>
      <c r="L126" s="125" t="e">
        <f>IF('DATA ENTRY'!#REF!="","",'DATA ENTRY'!#REF!)</f>
        <v>#REF!</v>
      </c>
      <c r="M126" s="14" t="e">
        <f>IF('DATA ENTRY'!#REF!="","",'DATA ENTRY'!#REF!)</f>
        <v>#REF!</v>
      </c>
      <c r="N126" s="125" t="e">
        <f>IF('DATA ENTRY'!#REF!="","",'DATA ENTRY'!#REF!)</f>
        <v>#REF!</v>
      </c>
      <c r="O126" s="125" t="str">
        <f t="shared" si="1"/>
        <v/>
      </c>
      <c r="P126" s="63" t="e">
        <f>IF('DATA ENTRY'!#REF!="","",'DATA ENTRY'!#REF!)</f>
        <v>#REF!</v>
      </c>
      <c r="Q126" s="63" t="e">
        <f>IF('DATA ENTRY'!#REF!="","",'DATA ENTRY'!#REF!)</f>
        <v>#REF!</v>
      </c>
      <c r="R126" s="14" t="e">
        <f>IF('DATA ENTRY'!#REF!="","",'DATA ENTRY'!#REF!)</f>
        <v>#REF!</v>
      </c>
      <c r="S126" s="14" t="e">
        <f>IF('DATA ENTRY'!#REF!="","",'DATA ENTRY'!#REF!)</f>
        <v>#REF!</v>
      </c>
      <c r="T126" s="14" t="e">
        <f>IF('DATA ENTRY'!#REF!="","",'DATA ENTRY'!#REF!)</f>
        <v>#REF!</v>
      </c>
      <c r="U126" s="14" t="str">
        <f>IF(O126="","",SUMPRODUCT(--(D126=$D$5:$D$1071),--(F126=$F$5:$F$1071),--(E126=$E$5:$E$1071),--(O126&lt;$O$5:$O$1071))+COUNTIF($O$5:O126,O126))</f>
        <v/>
      </c>
    </row>
    <row r="127" spans="1:21" ht="18" customHeight="1">
      <c r="A127" s="14" t="e">
        <f>IF(AND(H127="",D127="",F127="",G127="",I127="",J127=""),"",SUBTOTAL(3,$B$5:B127))</f>
        <v>#REF!</v>
      </c>
      <c r="B127" s="63" t="e">
        <f>IF('DATA ENTRY'!#REF!="","",'DATA ENTRY'!#REF!)</f>
        <v>#REF!</v>
      </c>
      <c r="C127" s="63" t="e">
        <f>IF('DATA ENTRY'!#REF!="","",'DATA ENTRY'!#REF!)</f>
        <v>#REF!</v>
      </c>
      <c r="D127" s="63" t="e">
        <f>IF('DATA ENTRY'!#REF!="","",'DATA ENTRY'!#REF!)</f>
        <v>#REF!</v>
      </c>
      <c r="E127" s="14" t="e">
        <f>IF('DATA ENTRY'!#REF!="","",'DATA ENTRY'!#REF!)</f>
        <v>#REF!</v>
      </c>
      <c r="F127" s="14" t="e">
        <f>IF('DATA ENTRY'!#REF!="","",'DATA ENTRY'!#REF!)</f>
        <v>#REF!</v>
      </c>
      <c r="G127" s="126" t="e">
        <f>IF('DATA ENTRY'!#REF!="","",'DATA ENTRY'!#REF!)</f>
        <v>#REF!</v>
      </c>
      <c r="H127" s="126" t="e">
        <f>IF('DATA ENTRY'!#REF!="","",'DATA ENTRY'!#REF!)</f>
        <v>#REF!</v>
      </c>
      <c r="I127" s="14" t="e">
        <f>IF('DATA ENTRY'!#REF!="","",'DATA ENTRY'!#REF!)</f>
        <v>#REF!</v>
      </c>
      <c r="J127" s="125" t="e">
        <f>IF('DATA ENTRY'!#REF!="","",'DATA ENTRY'!#REF!)</f>
        <v>#REF!</v>
      </c>
      <c r="K127" s="14" t="e">
        <f>IF('DATA ENTRY'!#REF!="","",'DATA ENTRY'!#REF!)</f>
        <v>#REF!</v>
      </c>
      <c r="L127" s="125" t="e">
        <f>IF('DATA ENTRY'!#REF!="","",'DATA ENTRY'!#REF!)</f>
        <v>#REF!</v>
      </c>
      <c r="M127" s="14" t="e">
        <f>IF('DATA ENTRY'!#REF!="","",'DATA ENTRY'!#REF!)</f>
        <v>#REF!</v>
      </c>
      <c r="N127" s="125" t="e">
        <f>IF('DATA ENTRY'!#REF!="","",'DATA ENTRY'!#REF!)</f>
        <v>#REF!</v>
      </c>
      <c r="O127" s="125" t="str">
        <f t="shared" si="1"/>
        <v/>
      </c>
      <c r="P127" s="63" t="e">
        <f>IF('DATA ENTRY'!#REF!="","",'DATA ENTRY'!#REF!)</f>
        <v>#REF!</v>
      </c>
      <c r="Q127" s="63" t="e">
        <f>IF('DATA ENTRY'!#REF!="","",'DATA ENTRY'!#REF!)</f>
        <v>#REF!</v>
      </c>
      <c r="R127" s="14" t="e">
        <f>IF('DATA ENTRY'!#REF!="","",'DATA ENTRY'!#REF!)</f>
        <v>#REF!</v>
      </c>
      <c r="S127" s="14" t="e">
        <f>IF('DATA ENTRY'!#REF!="","",'DATA ENTRY'!#REF!)</f>
        <v>#REF!</v>
      </c>
      <c r="T127" s="14" t="e">
        <f>IF('DATA ENTRY'!#REF!="","",'DATA ENTRY'!#REF!)</f>
        <v>#REF!</v>
      </c>
      <c r="U127" s="14" t="str">
        <f>IF(O127="","",SUMPRODUCT(--(D127=$D$5:$D$1071),--(F127=$F$5:$F$1071),--(E127=$E$5:$E$1071),--(O127&lt;$O$5:$O$1071))+COUNTIF($O$5:O127,O127))</f>
        <v/>
      </c>
    </row>
    <row r="128" spans="1:21" ht="18" customHeight="1">
      <c r="A128" s="14" t="e">
        <f>IF(AND(H128="",D128="",F128="",G128="",I128="",J128=""),"",SUBTOTAL(3,$B$5:B128))</f>
        <v>#REF!</v>
      </c>
      <c r="B128" s="63" t="e">
        <f>IF('DATA ENTRY'!#REF!="","",'DATA ENTRY'!#REF!)</f>
        <v>#REF!</v>
      </c>
      <c r="C128" s="63" t="e">
        <f>IF('DATA ENTRY'!#REF!="","",'DATA ENTRY'!#REF!)</f>
        <v>#REF!</v>
      </c>
      <c r="D128" s="63" t="e">
        <f>IF('DATA ENTRY'!#REF!="","",'DATA ENTRY'!#REF!)</f>
        <v>#REF!</v>
      </c>
      <c r="E128" s="14" t="e">
        <f>IF('DATA ENTRY'!#REF!="","",'DATA ENTRY'!#REF!)</f>
        <v>#REF!</v>
      </c>
      <c r="F128" s="14" t="e">
        <f>IF('DATA ENTRY'!#REF!="","",'DATA ENTRY'!#REF!)</f>
        <v>#REF!</v>
      </c>
      <c r="G128" s="126" t="e">
        <f>IF('DATA ENTRY'!#REF!="","",'DATA ENTRY'!#REF!)</f>
        <v>#REF!</v>
      </c>
      <c r="H128" s="126" t="e">
        <f>IF('DATA ENTRY'!#REF!="","",'DATA ENTRY'!#REF!)</f>
        <v>#REF!</v>
      </c>
      <c r="I128" s="14" t="e">
        <f>IF('DATA ENTRY'!#REF!="","",'DATA ENTRY'!#REF!)</f>
        <v>#REF!</v>
      </c>
      <c r="J128" s="125" t="e">
        <f>IF('DATA ENTRY'!#REF!="","",'DATA ENTRY'!#REF!)</f>
        <v>#REF!</v>
      </c>
      <c r="K128" s="14" t="e">
        <f>IF('DATA ENTRY'!#REF!="","",'DATA ENTRY'!#REF!)</f>
        <v>#REF!</v>
      </c>
      <c r="L128" s="125" t="e">
        <f>IF('DATA ENTRY'!#REF!="","",'DATA ENTRY'!#REF!)</f>
        <v>#REF!</v>
      </c>
      <c r="M128" s="14" t="e">
        <f>IF('DATA ENTRY'!#REF!="","",'DATA ENTRY'!#REF!)</f>
        <v>#REF!</v>
      </c>
      <c r="N128" s="125" t="e">
        <f>IF('DATA ENTRY'!#REF!="","",'DATA ENTRY'!#REF!)</f>
        <v>#REF!</v>
      </c>
      <c r="O128" s="125" t="str">
        <f t="shared" si="1"/>
        <v/>
      </c>
      <c r="P128" s="63" t="e">
        <f>IF('DATA ENTRY'!#REF!="","",'DATA ENTRY'!#REF!)</f>
        <v>#REF!</v>
      </c>
      <c r="Q128" s="63" t="e">
        <f>IF('DATA ENTRY'!#REF!="","",'DATA ENTRY'!#REF!)</f>
        <v>#REF!</v>
      </c>
      <c r="R128" s="14" t="e">
        <f>IF('DATA ENTRY'!#REF!="","",'DATA ENTRY'!#REF!)</f>
        <v>#REF!</v>
      </c>
      <c r="S128" s="14" t="e">
        <f>IF('DATA ENTRY'!#REF!="","",'DATA ENTRY'!#REF!)</f>
        <v>#REF!</v>
      </c>
      <c r="T128" s="14" t="e">
        <f>IF('DATA ENTRY'!#REF!="","",'DATA ENTRY'!#REF!)</f>
        <v>#REF!</v>
      </c>
      <c r="U128" s="14" t="str">
        <f>IF(O128="","",SUMPRODUCT(--(D128=$D$5:$D$1071),--(F128=$F$5:$F$1071),--(E128=$E$5:$E$1071),--(O128&lt;$O$5:$O$1071))+COUNTIF($O$5:O128,O128))</f>
        <v/>
      </c>
    </row>
    <row r="129" spans="1:21" ht="18" customHeight="1">
      <c r="A129" s="14" t="e">
        <f>IF(AND(H129="",D129="",F129="",G129="",I129="",J129=""),"",SUBTOTAL(3,$B$5:B129))</f>
        <v>#REF!</v>
      </c>
      <c r="B129" s="63" t="e">
        <f>IF('DATA ENTRY'!#REF!="","",'DATA ENTRY'!#REF!)</f>
        <v>#REF!</v>
      </c>
      <c r="C129" s="63" t="e">
        <f>IF('DATA ENTRY'!#REF!="","",'DATA ENTRY'!#REF!)</f>
        <v>#REF!</v>
      </c>
      <c r="D129" s="63" t="e">
        <f>IF('DATA ENTRY'!#REF!="","",'DATA ENTRY'!#REF!)</f>
        <v>#REF!</v>
      </c>
      <c r="E129" s="14" t="e">
        <f>IF('DATA ENTRY'!#REF!="","",'DATA ENTRY'!#REF!)</f>
        <v>#REF!</v>
      </c>
      <c r="F129" s="14" t="e">
        <f>IF('DATA ENTRY'!#REF!="","",'DATA ENTRY'!#REF!)</f>
        <v>#REF!</v>
      </c>
      <c r="G129" s="126" t="e">
        <f>IF('DATA ENTRY'!#REF!="","",'DATA ENTRY'!#REF!)</f>
        <v>#REF!</v>
      </c>
      <c r="H129" s="126" t="e">
        <f>IF('DATA ENTRY'!#REF!="","",'DATA ENTRY'!#REF!)</f>
        <v>#REF!</v>
      </c>
      <c r="I129" s="14" t="e">
        <f>IF('DATA ENTRY'!#REF!="","",'DATA ENTRY'!#REF!)</f>
        <v>#REF!</v>
      </c>
      <c r="J129" s="125" t="e">
        <f>IF('DATA ENTRY'!#REF!="","",'DATA ENTRY'!#REF!)</f>
        <v>#REF!</v>
      </c>
      <c r="K129" s="14" t="e">
        <f>IF('DATA ENTRY'!#REF!="","",'DATA ENTRY'!#REF!)</f>
        <v>#REF!</v>
      </c>
      <c r="L129" s="125" t="e">
        <f>IF('DATA ENTRY'!#REF!="","",'DATA ENTRY'!#REF!)</f>
        <v>#REF!</v>
      </c>
      <c r="M129" s="14" t="e">
        <f>IF('DATA ENTRY'!#REF!="","",'DATA ENTRY'!#REF!)</f>
        <v>#REF!</v>
      </c>
      <c r="N129" s="125" t="e">
        <f>IF('DATA ENTRY'!#REF!="","",'DATA ENTRY'!#REF!)</f>
        <v>#REF!</v>
      </c>
      <c r="O129" s="125" t="str">
        <f t="shared" si="1"/>
        <v/>
      </c>
      <c r="P129" s="63" t="e">
        <f>IF('DATA ENTRY'!#REF!="","",'DATA ENTRY'!#REF!)</f>
        <v>#REF!</v>
      </c>
      <c r="Q129" s="63" t="e">
        <f>IF('DATA ENTRY'!#REF!="","",'DATA ENTRY'!#REF!)</f>
        <v>#REF!</v>
      </c>
      <c r="R129" s="14" t="e">
        <f>IF('DATA ENTRY'!#REF!="","",'DATA ENTRY'!#REF!)</f>
        <v>#REF!</v>
      </c>
      <c r="S129" s="14" t="e">
        <f>IF('DATA ENTRY'!#REF!="","",'DATA ENTRY'!#REF!)</f>
        <v>#REF!</v>
      </c>
      <c r="T129" s="14" t="e">
        <f>IF('DATA ENTRY'!#REF!="","",'DATA ENTRY'!#REF!)</f>
        <v>#REF!</v>
      </c>
      <c r="U129" s="14" t="str">
        <f>IF(O129="","",SUMPRODUCT(--(D129=$D$5:$D$1071),--(F129=$F$5:$F$1071),--(E129=$E$5:$E$1071),--(O129&lt;$O$5:$O$1071))+COUNTIF($O$5:O129,O129))</f>
        <v/>
      </c>
    </row>
    <row r="130" spans="1:21" ht="18" customHeight="1">
      <c r="A130" s="14" t="e">
        <f>IF(AND(H130="",D130="",F130="",G130="",I130="",J130=""),"",SUBTOTAL(3,$B$5:B130))</f>
        <v>#REF!</v>
      </c>
      <c r="B130" s="63" t="e">
        <f>IF('DATA ENTRY'!#REF!="","",'DATA ENTRY'!#REF!)</f>
        <v>#REF!</v>
      </c>
      <c r="C130" s="63" t="e">
        <f>IF('DATA ENTRY'!#REF!="","",'DATA ENTRY'!#REF!)</f>
        <v>#REF!</v>
      </c>
      <c r="D130" s="63" t="e">
        <f>IF('DATA ENTRY'!#REF!="","",'DATA ENTRY'!#REF!)</f>
        <v>#REF!</v>
      </c>
      <c r="E130" s="14" t="e">
        <f>IF('DATA ENTRY'!#REF!="","",'DATA ENTRY'!#REF!)</f>
        <v>#REF!</v>
      </c>
      <c r="F130" s="14" t="e">
        <f>IF('DATA ENTRY'!#REF!="","",'DATA ENTRY'!#REF!)</f>
        <v>#REF!</v>
      </c>
      <c r="G130" s="126" t="e">
        <f>IF('DATA ENTRY'!#REF!="","",'DATA ENTRY'!#REF!)</f>
        <v>#REF!</v>
      </c>
      <c r="H130" s="126" t="e">
        <f>IF('DATA ENTRY'!#REF!="","",'DATA ENTRY'!#REF!)</f>
        <v>#REF!</v>
      </c>
      <c r="I130" s="14" t="e">
        <f>IF('DATA ENTRY'!#REF!="","",'DATA ENTRY'!#REF!)</f>
        <v>#REF!</v>
      </c>
      <c r="J130" s="125" t="e">
        <f>IF('DATA ENTRY'!#REF!="","",'DATA ENTRY'!#REF!)</f>
        <v>#REF!</v>
      </c>
      <c r="K130" s="14" t="e">
        <f>IF('DATA ENTRY'!#REF!="","",'DATA ENTRY'!#REF!)</f>
        <v>#REF!</v>
      </c>
      <c r="L130" s="125" t="e">
        <f>IF('DATA ENTRY'!#REF!="","",'DATA ENTRY'!#REF!)</f>
        <v>#REF!</v>
      </c>
      <c r="M130" s="14" t="e">
        <f>IF('DATA ENTRY'!#REF!="","",'DATA ENTRY'!#REF!)</f>
        <v>#REF!</v>
      </c>
      <c r="N130" s="125" t="e">
        <f>IF('DATA ENTRY'!#REF!="","",'DATA ENTRY'!#REF!)</f>
        <v>#REF!</v>
      </c>
      <c r="O130" s="125" t="str">
        <f t="shared" si="1"/>
        <v/>
      </c>
      <c r="P130" s="63" t="e">
        <f>IF('DATA ENTRY'!#REF!="","",'DATA ENTRY'!#REF!)</f>
        <v>#REF!</v>
      </c>
      <c r="Q130" s="63" t="e">
        <f>IF('DATA ENTRY'!#REF!="","",'DATA ENTRY'!#REF!)</f>
        <v>#REF!</v>
      </c>
      <c r="R130" s="14" t="e">
        <f>IF('DATA ENTRY'!#REF!="","",'DATA ENTRY'!#REF!)</f>
        <v>#REF!</v>
      </c>
      <c r="S130" s="14" t="e">
        <f>IF('DATA ENTRY'!#REF!="","",'DATA ENTRY'!#REF!)</f>
        <v>#REF!</v>
      </c>
      <c r="T130" s="14" t="e">
        <f>IF('DATA ENTRY'!#REF!="","",'DATA ENTRY'!#REF!)</f>
        <v>#REF!</v>
      </c>
      <c r="U130" s="14" t="str">
        <f>IF(O130="","",SUMPRODUCT(--(D130=$D$5:$D$1071),--(F130=$F$5:$F$1071),--(E130=$E$5:$E$1071),--(O130&lt;$O$5:$O$1071))+COUNTIF($O$5:O130,O130))</f>
        <v/>
      </c>
    </row>
    <row r="131" spans="1:21" ht="18" customHeight="1">
      <c r="A131" s="14" t="e">
        <f>IF(AND(H131="",D131="",F131="",G131="",I131="",J131=""),"",SUBTOTAL(3,$B$5:B131))</f>
        <v>#REF!</v>
      </c>
      <c r="B131" s="63" t="e">
        <f>IF('DATA ENTRY'!#REF!="","",'DATA ENTRY'!#REF!)</f>
        <v>#REF!</v>
      </c>
      <c r="C131" s="63" t="e">
        <f>IF('DATA ENTRY'!#REF!="","",'DATA ENTRY'!#REF!)</f>
        <v>#REF!</v>
      </c>
      <c r="D131" s="63" t="e">
        <f>IF('DATA ENTRY'!#REF!="","",'DATA ENTRY'!#REF!)</f>
        <v>#REF!</v>
      </c>
      <c r="E131" s="14" t="e">
        <f>IF('DATA ENTRY'!#REF!="","",'DATA ENTRY'!#REF!)</f>
        <v>#REF!</v>
      </c>
      <c r="F131" s="14" t="e">
        <f>IF('DATA ENTRY'!#REF!="","",'DATA ENTRY'!#REF!)</f>
        <v>#REF!</v>
      </c>
      <c r="G131" s="126" t="e">
        <f>IF('DATA ENTRY'!#REF!="","",'DATA ENTRY'!#REF!)</f>
        <v>#REF!</v>
      </c>
      <c r="H131" s="126" t="e">
        <f>IF('DATA ENTRY'!#REF!="","",'DATA ENTRY'!#REF!)</f>
        <v>#REF!</v>
      </c>
      <c r="I131" s="14" t="e">
        <f>IF('DATA ENTRY'!#REF!="","",'DATA ENTRY'!#REF!)</f>
        <v>#REF!</v>
      </c>
      <c r="J131" s="125" t="e">
        <f>IF('DATA ENTRY'!#REF!="","",'DATA ENTRY'!#REF!)</f>
        <v>#REF!</v>
      </c>
      <c r="K131" s="14" t="e">
        <f>IF('DATA ENTRY'!#REF!="","",'DATA ENTRY'!#REF!)</f>
        <v>#REF!</v>
      </c>
      <c r="L131" s="125" t="e">
        <f>IF('DATA ENTRY'!#REF!="","",'DATA ENTRY'!#REF!)</f>
        <v>#REF!</v>
      </c>
      <c r="M131" s="14" t="e">
        <f>IF('DATA ENTRY'!#REF!="","",'DATA ENTRY'!#REF!)</f>
        <v>#REF!</v>
      </c>
      <c r="N131" s="125" t="e">
        <f>IF('DATA ENTRY'!#REF!="","",'DATA ENTRY'!#REF!)</f>
        <v>#REF!</v>
      </c>
      <c r="O131" s="125" t="str">
        <f t="shared" si="1"/>
        <v/>
      </c>
      <c r="P131" s="63" t="e">
        <f>IF('DATA ENTRY'!#REF!="","",'DATA ENTRY'!#REF!)</f>
        <v>#REF!</v>
      </c>
      <c r="Q131" s="63" t="e">
        <f>IF('DATA ENTRY'!#REF!="","",'DATA ENTRY'!#REF!)</f>
        <v>#REF!</v>
      </c>
      <c r="R131" s="14" t="e">
        <f>IF('DATA ENTRY'!#REF!="","",'DATA ENTRY'!#REF!)</f>
        <v>#REF!</v>
      </c>
      <c r="S131" s="14" t="e">
        <f>IF('DATA ENTRY'!#REF!="","",'DATA ENTRY'!#REF!)</f>
        <v>#REF!</v>
      </c>
      <c r="T131" s="14" t="e">
        <f>IF('DATA ENTRY'!#REF!="","",'DATA ENTRY'!#REF!)</f>
        <v>#REF!</v>
      </c>
      <c r="U131" s="14" t="str">
        <f>IF(O131="","",SUMPRODUCT(--(D131=$D$5:$D$1071),--(F131=$F$5:$F$1071),--(E131=$E$5:$E$1071),--(O131&lt;$O$5:$O$1071))+COUNTIF($O$5:O131,O131))</f>
        <v/>
      </c>
    </row>
    <row r="132" spans="1:21" ht="18" customHeight="1">
      <c r="A132" s="14" t="e">
        <f>IF(AND(H132="",D132="",F132="",G132="",I132="",J132=""),"",SUBTOTAL(3,$B$5:B132))</f>
        <v>#REF!</v>
      </c>
      <c r="B132" s="63" t="e">
        <f>IF('DATA ENTRY'!#REF!="","",'DATA ENTRY'!#REF!)</f>
        <v>#REF!</v>
      </c>
      <c r="C132" s="63" t="e">
        <f>IF('DATA ENTRY'!#REF!="","",'DATA ENTRY'!#REF!)</f>
        <v>#REF!</v>
      </c>
      <c r="D132" s="63" t="e">
        <f>IF('DATA ENTRY'!#REF!="","",'DATA ENTRY'!#REF!)</f>
        <v>#REF!</v>
      </c>
      <c r="E132" s="14" t="e">
        <f>IF('DATA ENTRY'!#REF!="","",'DATA ENTRY'!#REF!)</f>
        <v>#REF!</v>
      </c>
      <c r="F132" s="14" t="e">
        <f>IF('DATA ENTRY'!#REF!="","",'DATA ENTRY'!#REF!)</f>
        <v>#REF!</v>
      </c>
      <c r="G132" s="126" t="e">
        <f>IF('DATA ENTRY'!#REF!="","",'DATA ENTRY'!#REF!)</f>
        <v>#REF!</v>
      </c>
      <c r="H132" s="126" t="e">
        <f>IF('DATA ENTRY'!#REF!="","",'DATA ENTRY'!#REF!)</f>
        <v>#REF!</v>
      </c>
      <c r="I132" s="14" t="e">
        <f>IF('DATA ENTRY'!#REF!="","",'DATA ENTRY'!#REF!)</f>
        <v>#REF!</v>
      </c>
      <c r="J132" s="125" t="e">
        <f>IF('DATA ENTRY'!#REF!="","",'DATA ENTRY'!#REF!)</f>
        <v>#REF!</v>
      </c>
      <c r="K132" s="14" t="e">
        <f>IF('DATA ENTRY'!#REF!="","",'DATA ENTRY'!#REF!)</f>
        <v>#REF!</v>
      </c>
      <c r="L132" s="125" t="e">
        <f>IF('DATA ENTRY'!#REF!="","",'DATA ENTRY'!#REF!)</f>
        <v>#REF!</v>
      </c>
      <c r="M132" s="14" t="e">
        <f>IF('DATA ENTRY'!#REF!="","",'DATA ENTRY'!#REF!)</f>
        <v>#REF!</v>
      </c>
      <c r="N132" s="125" t="e">
        <f>IF('DATA ENTRY'!#REF!="","",'DATA ENTRY'!#REF!)</f>
        <v>#REF!</v>
      </c>
      <c r="O132" s="125" t="str">
        <f t="shared" si="1"/>
        <v/>
      </c>
      <c r="P132" s="63" t="e">
        <f>IF('DATA ENTRY'!#REF!="","",'DATA ENTRY'!#REF!)</f>
        <v>#REF!</v>
      </c>
      <c r="Q132" s="63" t="e">
        <f>IF('DATA ENTRY'!#REF!="","",'DATA ENTRY'!#REF!)</f>
        <v>#REF!</v>
      </c>
      <c r="R132" s="14" t="e">
        <f>IF('DATA ENTRY'!#REF!="","",'DATA ENTRY'!#REF!)</f>
        <v>#REF!</v>
      </c>
      <c r="S132" s="14" t="e">
        <f>IF('DATA ENTRY'!#REF!="","",'DATA ENTRY'!#REF!)</f>
        <v>#REF!</v>
      </c>
      <c r="T132" s="14" t="e">
        <f>IF('DATA ENTRY'!#REF!="","",'DATA ENTRY'!#REF!)</f>
        <v>#REF!</v>
      </c>
      <c r="U132" s="14" t="str">
        <f>IF(O132="","",SUMPRODUCT(--(D132=$D$5:$D$1071),--(F132=$F$5:$F$1071),--(E132=$E$5:$E$1071),--(O132&lt;$O$5:$O$1071))+COUNTIF($O$5:O132,O132))</f>
        <v/>
      </c>
    </row>
    <row r="133" spans="1:21" ht="18" customHeight="1">
      <c r="A133" s="14" t="e">
        <f>IF(AND(H133="",D133="",F133="",G133="",I133="",J133=""),"",SUBTOTAL(3,$B$5:B133))</f>
        <v>#REF!</v>
      </c>
      <c r="B133" s="63" t="e">
        <f>IF('DATA ENTRY'!#REF!="","",'DATA ENTRY'!#REF!)</f>
        <v>#REF!</v>
      </c>
      <c r="C133" s="63" t="e">
        <f>IF('DATA ENTRY'!#REF!="","",'DATA ENTRY'!#REF!)</f>
        <v>#REF!</v>
      </c>
      <c r="D133" s="63" t="e">
        <f>IF('DATA ENTRY'!#REF!="","",'DATA ENTRY'!#REF!)</f>
        <v>#REF!</v>
      </c>
      <c r="E133" s="14" t="e">
        <f>IF('DATA ENTRY'!#REF!="","",'DATA ENTRY'!#REF!)</f>
        <v>#REF!</v>
      </c>
      <c r="F133" s="14" t="e">
        <f>IF('DATA ENTRY'!#REF!="","",'DATA ENTRY'!#REF!)</f>
        <v>#REF!</v>
      </c>
      <c r="G133" s="126" t="e">
        <f>IF('DATA ENTRY'!#REF!="","",'DATA ENTRY'!#REF!)</f>
        <v>#REF!</v>
      </c>
      <c r="H133" s="126" t="e">
        <f>IF('DATA ENTRY'!#REF!="","",'DATA ENTRY'!#REF!)</f>
        <v>#REF!</v>
      </c>
      <c r="I133" s="14" t="e">
        <f>IF('DATA ENTRY'!#REF!="","",'DATA ENTRY'!#REF!)</f>
        <v>#REF!</v>
      </c>
      <c r="J133" s="125" t="e">
        <f>IF('DATA ENTRY'!#REF!="","",'DATA ENTRY'!#REF!)</f>
        <v>#REF!</v>
      </c>
      <c r="K133" s="14" t="e">
        <f>IF('DATA ENTRY'!#REF!="","",'DATA ENTRY'!#REF!)</f>
        <v>#REF!</v>
      </c>
      <c r="L133" s="125" t="e">
        <f>IF('DATA ENTRY'!#REF!="","",'DATA ENTRY'!#REF!)</f>
        <v>#REF!</v>
      </c>
      <c r="M133" s="14" t="e">
        <f>IF('DATA ENTRY'!#REF!="","",'DATA ENTRY'!#REF!)</f>
        <v>#REF!</v>
      </c>
      <c r="N133" s="125" t="e">
        <f>IF('DATA ENTRY'!#REF!="","",'DATA ENTRY'!#REF!)</f>
        <v>#REF!</v>
      </c>
      <c r="O133" s="125" t="str">
        <f t="shared" si="1"/>
        <v/>
      </c>
      <c r="P133" s="63" t="e">
        <f>IF('DATA ENTRY'!#REF!="","",'DATA ENTRY'!#REF!)</f>
        <v>#REF!</v>
      </c>
      <c r="Q133" s="63" t="e">
        <f>IF('DATA ENTRY'!#REF!="","",'DATA ENTRY'!#REF!)</f>
        <v>#REF!</v>
      </c>
      <c r="R133" s="14" t="e">
        <f>IF('DATA ENTRY'!#REF!="","",'DATA ENTRY'!#REF!)</f>
        <v>#REF!</v>
      </c>
      <c r="S133" s="14" t="e">
        <f>IF('DATA ENTRY'!#REF!="","",'DATA ENTRY'!#REF!)</f>
        <v>#REF!</v>
      </c>
      <c r="T133" s="14" t="e">
        <f>IF('DATA ENTRY'!#REF!="","",'DATA ENTRY'!#REF!)</f>
        <v>#REF!</v>
      </c>
      <c r="U133" s="14" t="str">
        <f>IF(O133="","",SUMPRODUCT(--(D133=$D$5:$D$1071),--(F133=$F$5:$F$1071),--(E133=$E$5:$E$1071),--(O133&lt;$O$5:$O$1071))+COUNTIF($O$5:O133,O133))</f>
        <v/>
      </c>
    </row>
    <row r="134" spans="1:21" ht="18" customHeight="1">
      <c r="A134" s="14" t="e">
        <f>IF(AND(H134="",D134="",F134="",G134="",I134="",J134=""),"",SUBTOTAL(3,$B$5:B134))</f>
        <v>#REF!</v>
      </c>
      <c r="B134" s="63" t="e">
        <f>IF('DATA ENTRY'!#REF!="","",'DATA ENTRY'!#REF!)</f>
        <v>#REF!</v>
      </c>
      <c r="C134" s="63" t="e">
        <f>IF('DATA ENTRY'!#REF!="","",'DATA ENTRY'!#REF!)</f>
        <v>#REF!</v>
      </c>
      <c r="D134" s="63" t="e">
        <f>IF('DATA ENTRY'!#REF!="","",'DATA ENTRY'!#REF!)</f>
        <v>#REF!</v>
      </c>
      <c r="E134" s="14" t="e">
        <f>IF('DATA ENTRY'!#REF!="","",'DATA ENTRY'!#REF!)</f>
        <v>#REF!</v>
      </c>
      <c r="F134" s="14" t="e">
        <f>IF('DATA ENTRY'!#REF!="","",'DATA ENTRY'!#REF!)</f>
        <v>#REF!</v>
      </c>
      <c r="G134" s="126" t="e">
        <f>IF('DATA ENTRY'!#REF!="","",'DATA ENTRY'!#REF!)</f>
        <v>#REF!</v>
      </c>
      <c r="H134" s="126" t="e">
        <f>IF('DATA ENTRY'!#REF!="","",'DATA ENTRY'!#REF!)</f>
        <v>#REF!</v>
      </c>
      <c r="I134" s="14" t="e">
        <f>IF('DATA ENTRY'!#REF!="","",'DATA ENTRY'!#REF!)</f>
        <v>#REF!</v>
      </c>
      <c r="J134" s="125" t="e">
        <f>IF('DATA ENTRY'!#REF!="","",'DATA ENTRY'!#REF!)</f>
        <v>#REF!</v>
      </c>
      <c r="K134" s="14" t="e">
        <f>IF('DATA ENTRY'!#REF!="","",'DATA ENTRY'!#REF!)</f>
        <v>#REF!</v>
      </c>
      <c r="L134" s="125" t="e">
        <f>IF('DATA ENTRY'!#REF!="","",'DATA ENTRY'!#REF!)</f>
        <v>#REF!</v>
      </c>
      <c r="M134" s="14" t="e">
        <f>IF('DATA ENTRY'!#REF!="","",'DATA ENTRY'!#REF!)</f>
        <v>#REF!</v>
      </c>
      <c r="N134" s="125" t="e">
        <f>IF('DATA ENTRY'!#REF!="","",'DATA ENTRY'!#REF!)</f>
        <v>#REF!</v>
      </c>
      <c r="O134" s="125" t="str">
        <f t="shared" ref="O134:O197" si="2">IFERROR(IF(J134="","",SUM(J134*75%+L134*25%)),"")</f>
        <v/>
      </c>
      <c r="P134" s="63" t="e">
        <f>IF('DATA ENTRY'!#REF!="","",'DATA ENTRY'!#REF!)</f>
        <v>#REF!</v>
      </c>
      <c r="Q134" s="63" t="e">
        <f>IF('DATA ENTRY'!#REF!="","",'DATA ENTRY'!#REF!)</f>
        <v>#REF!</v>
      </c>
      <c r="R134" s="14" t="e">
        <f>IF('DATA ENTRY'!#REF!="","",'DATA ENTRY'!#REF!)</f>
        <v>#REF!</v>
      </c>
      <c r="S134" s="14" t="e">
        <f>IF('DATA ENTRY'!#REF!="","",'DATA ENTRY'!#REF!)</f>
        <v>#REF!</v>
      </c>
      <c r="T134" s="14" t="e">
        <f>IF('DATA ENTRY'!#REF!="","",'DATA ENTRY'!#REF!)</f>
        <v>#REF!</v>
      </c>
      <c r="U134" s="14" t="str">
        <f>IF(O134="","",SUMPRODUCT(--(D134=$D$5:$D$1071),--(F134=$F$5:$F$1071),--(E134=$E$5:$E$1071),--(O134&lt;$O$5:$O$1071))+COUNTIF($O$5:O134,O134))</f>
        <v/>
      </c>
    </row>
    <row r="135" spans="1:21" ht="18" customHeight="1">
      <c r="A135" s="14" t="e">
        <f>IF(AND(H135="",D135="",F135="",G135="",I135="",J135=""),"",SUBTOTAL(3,$B$5:B135))</f>
        <v>#REF!</v>
      </c>
      <c r="B135" s="63" t="e">
        <f>IF('DATA ENTRY'!#REF!="","",'DATA ENTRY'!#REF!)</f>
        <v>#REF!</v>
      </c>
      <c r="C135" s="63" t="e">
        <f>IF('DATA ENTRY'!#REF!="","",'DATA ENTRY'!#REF!)</f>
        <v>#REF!</v>
      </c>
      <c r="D135" s="63" t="e">
        <f>IF('DATA ENTRY'!#REF!="","",'DATA ENTRY'!#REF!)</f>
        <v>#REF!</v>
      </c>
      <c r="E135" s="14" t="e">
        <f>IF('DATA ENTRY'!#REF!="","",'DATA ENTRY'!#REF!)</f>
        <v>#REF!</v>
      </c>
      <c r="F135" s="14" t="e">
        <f>IF('DATA ENTRY'!#REF!="","",'DATA ENTRY'!#REF!)</f>
        <v>#REF!</v>
      </c>
      <c r="G135" s="126" t="e">
        <f>IF('DATA ENTRY'!#REF!="","",'DATA ENTRY'!#REF!)</f>
        <v>#REF!</v>
      </c>
      <c r="H135" s="126" t="e">
        <f>IF('DATA ENTRY'!#REF!="","",'DATA ENTRY'!#REF!)</f>
        <v>#REF!</v>
      </c>
      <c r="I135" s="14" t="e">
        <f>IF('DATA ENTRY'!#REF!="","",'DATA ENTRY'!#REF!)</f>
        <v>#REF!</v>
      </c>
      <c r="J135" s="125" t="e">
        <f>IF('DATA ENTRY'!#REF!="","",'DATA ENTRY'!#REF!)</f>
        <v>#REF!</v>
      </c>
      <c r="K135" s="14" t="e">
        <f>IF('DATA ENTRY'!#REF!="","",'DATA ENTRY'!#REF!)</f>
        <v>#REF!</v>
      </c>
      <c r="L135" s="125" t="e">
        <f>IF('DATA ENTRY'!#REF!="","",'DATA ENTRY'!#REF!)</f>
        <v>#REF!</v>
      </c>
      <c r="M135" s="14" t="e">
        <f>IF('DATA ENTRY'!#REF!="","",'DATA ENTRY'!#REF!)</f>
        <v>#REF!</v>
      </c>
      <c r="N135" s="125" t="e">
        <f>IF('DATA ENTRY'!#REF!="","",'DATA ENTRY'!#REF!)</f>
        <v>#REF!</v>
      </c>
      <c r="O135" s="125" t="str">
        <f t="shared" si="2"/>
        <v/>
      </c>
      <c r="P135" s="63" t="e">
        <f>IF('DATA ENTRY'!#REF!="","",'DATA ENTRY'!#REF!)</f>
        <v>#REF!</v>
      </c>
      <c r="Q135" s="63" t="e">
        <f>IF('DATA ENTRY'!#REF!="","",'DATA ENTRY'!#REF!)</f>
        <v>#REF!</v>
      </c>
      <c r="R135" s="14" t="e">
        <f>IF('DATA ENTRY'!#REF!="","",'DATA ENTRY'!#REF!)</f>
        <v>#REF!</v>
      </c>
      <c r="S135" s="14" t="e">
        <f>IF('DATA ENTRY'!#REF!="","",'DATA ENTRY'!#REF!)</f>
        <v>#REF!</v>
      </c>
      <c r="T135" s="14" t="e">
        <f>IF('DATA ENTRY'!#REF!="","",'DATA ENTRY'!#REF!)</f>
        <v>#REF!</v>
      </c>
      <c r="U135" s="14" t="str">
        <f>IF(O135="","",SUMPRODUCT(--(D135=$D$5:$D$1071),--(F135=$F$5:$F$1071),--(E135=$E$5:$E$1071),--(O135&lt;$O$5:$O$1071))+COUNTIF($O$5:O135,O135))</f>
        <v/>
      </c>
    </row>
    <row r="136" spans="1:21" ht="18" customHeight="1">
      <c r="A136" s="14" t="e">
        <f>IF(AND(H136="",D136="",F136="",G136="",I136="",J136=""),"",SUBTOTAL(3,$B$5:B136))</f>
        <v>#REF!</v>
      </c>
      <c r="B136" s="63" t="e">
        <f>IF('DATA ENTRY'!#REF!="","",'DATA ENTRY'!#REF!)</f>
        <v>#REF!</v>
      </c>
      <c r="C136" s="63" t="e">
        <f>IF('DATA ENTRY'!#REF!="","",'DATA ENTRY'!#REF!)</f>
        <v>#REF!</v>
      </c>
      <c r="D136" s="63" t="e">
        <f>IF('DATA ENTRY'!#REF!="","",'DATA ENTRY'!#REF!)</f>
        <v>#REF!</v>
      </c>
      <c r="E136" s="14" t="e">
        <f>IF('DATA ENTRY'!#REF!="","",'DATA ENTRY'!#REF!)</f>
        <v>#REF!</v>
      </c>
      <c r="F136" s="14" t="e">
        <f>IF('DATA ENTRY'!#REF!="","",'DATA ENTRY'!#REF!)</f>
        <v>#REF!</v>
      </c>
      <c r="G136" s="126" t="e">
        <f>IF('DATA ENTRY'!#REF!="","",'DATA ENTRY'!#REF!)</f>
        <v>#REF!</v>
      </c>
      <c r="H136" s="126" t="e">
        <f>IF('DATA ENTRY'!#REF!="","",'DATA ENTRY'!#REF!)</f>
        <v>#REF!</v>
      </c>
      <c r="I136" s="14" t="e">
        <f>IF('DATA ENTRY'!#REF!="","",'DATA ENTRY'!#REF!)</f>
        <v>#REF!</v>
      </c>
      <c r="J136" s="125" t="e">
        <f>IF('DATA ENTRY'!#REF!="","",'DATA ENTRY'!#REF!)</f>
        <v>#REF!</v>
      </c>
      <c r="K136" s="14" t="e">
        <f>IF('DATA ENTRY'!#REF!="","",'DATA ENTRY'!#REF!)</f>
        <v>#REF!</v>
      </c>
      <c r="L136" s="125" t="e">
        <f>IF('DATA ENTRY'!#REF!="","",'DATA ENTRY'!#REF!)</f>
        <v>#REF!</v>
      </c>
      <c r="M136" s="14" t="e">
        <f>IF('DATA ENTRY'!#REF!="","",'DATA ENTRY'!#REF!)</f>
        <v>#REF!</v>
      </c>
      <c r="N136" s="125" t="e">
        <f>IF('DATA ENTRY'!#REF!="","",'DATA ENTRY'!#REF!)</f>
        <v>#REF!</v>
      </c>
      <c r="O136" s="125" t="str">
        <f t="shared" si="2"/>
        <v/>
      </c>
      <c r="P136" s="63" t="e">
        <f>IF('DATA ENTRY'!#REF!="","",'DATA ENTRY'!#REF!)</f>
        <v>#REF!</v>
      </c>
      <c r="Q136" s="63" t="e">
        <f>IF('DATA ENTRY'!#REF!="","",'DATA ENTRY'!#REF!)</f>
        <v>#REF!</v>
      </c>
      <c r="R136" s="14" t="e">
        <f>IF('DATA ENTRY'!#REF!="","",'DATA ENTRY'!#REF!)</f>
        <v>#REF!</v>
      </c>
      <c r="S136" s="14" t="e">
        <f>IF('DATA ENTRY'!#REF!="","",'DATA ENTRY'!#REF!)</f>
        <v>#REF!</v>
      </c>
      <c r="T136" s="14" t="e">
        <f>IF('DATA ENTRY'!#REF!="","",'DATA ENTRY'!#REF!)</f>
        <v>#REF!</v>
      </c>
      <c r="U136" s="14" t="str">
        <f>IF(O136="","",SUMPRODUCT(--(D136=$D$5:$D$1071),--(F136=$F$5:$F$1071),--(E136=$E$5:$E$1071),--(O136&lt;$O$5:$O$1071))+COUNTIF($O$5:O136,O136))</f>
        <v/>
      </c>
    </row>
    <row r="137" spans="1:21" ht="18" customHeight="1">
      <c r="A137" s="14" t="e">
        <f>IF(AND(H137="",D137="",F137="",G137="",I137="",J137=""),"",SUBTOTAL(3,$B$5:B137))</f>
        <v>#REF!</v>
      </c>
      <c r="B137" s="63" t="e">
        <f>IF('DATA ENTRY'!#REF!="","",'DATA ENTRY'!#REF!)</f>
        <v>#REF!</v>
      </c>
      <c r="C137" s="63" t="e">
        <f>IF('DATA ENTRY'!#REF!="","",'DATA ENTRY'!#REF!)</f>
        <v>#REF!</v>
      </c>
      <c r="D137" s="63" t="e">
        <f>IF('DATA ENTRY'!#REF!="","",'DATA ENTRY'!#REF!)</f>
        <v>#REF!</v>
      </c>
      <c r="E137" s="14" t="e">
        <f>IF('DATA ENTRY'!#REF!="","",'DATA ENTRY'!#REF!)</f>
        <v>#REF!</v>
      </c>
      <c r="F137" s="14" t="e">
        <f>IF('DATA ENTRY'!#REF!="","",'DATA ENTRY'!#REF!)</f>
        <v>#REF!</v>
      </c>
      <c r="G137" s="126" t="e">
        <f>IF('DATA ENTRY'!#REF!="","",'DATA ENTRY'!#REF!)</f>
        <v>#REF!</v>
      </c>
      <c r="H137" s="126" t="e">
        <f>IF('DATA ENTRY'!#REF!="","",'DATA ENTRY'!#REF!)</f>
        <v>#REF!</v>
      </c>
      <c r="I137" s="14" t="e">
        <f>IF('DATA ENTRY'!#REF!="","",'DATA ENTRY'!#REF!)</f>
        <v>#REF!</v>
      </c>
      <c r="J137" s="125" t="e">
        <f>IF('DATA ENTRY'!#REF!="","",'DATA ENTRY'!#REF!)</f>
        <v>#REF!</v>
      </c>
      <c r="K137" s="14" t="e">
        <f>IF('DATA ENTRY'!#REF!="","",'DATA ENTRY'!#REF!)</f>
        <v>#REF!</v>
      </c>
      <c r="L137" s="125" t="e">
        <f>IF('DATA ENTRY'!#REF!="","",'DATA ENTRY'!#REF!)</f>
        <v>#REF!</v>
      </c>
      <c r="M137" s="14" t="e">
        <f>IF('DATA ENTRY'!#REF!="","",'DATA ENTRY'!#REF!)</f>
        <v>#REF!</v>
      </c>
      <c r="N137" s="125" t="e">
        <f>IF('DATA ENTRY'!#REF!="","",'DATA ENTRY'!#REF!)</f>
        <v>#REF!</v>
      </c>
      <c r="O137" s="125" t="str">
        <f t="shared" si="2"/>
        <v/>
      </c>
      <c r="P137" s="63" t="e">
        <f>IF('DATA ENTRY'!#REF!="","",'DATA ENTRY'!#REF!)</f>
        <v>#REF!</v>
      </c>
      <c r="Q137" s="63" t="e">
        <f>IF('DATA ENTRY'!#REF!="","",'DATA ENTRY'!#REF!)</f>
        <v>#REF!</v>
      </c>
      <c r="R137" s="14" t="e">
        <f>IF('DATA ENTRY'!#REF!="","",'DATA ENTRY'!#REF!)</f>
        <v>#REF!</v>
      </c>
      <c r="S137" s="14" t="e">
        <f>IF('DATA ENTRY'!#REF!="","",'DATA ENTRY'!#REF!)</f>
        <v>#REF!</v>
      </c>
      <c r="T137" s="14" t="e">
        <f>IF('DATA ENTRY'!#REF!="","",'DATA ENTRY'!#REF!)</f>
        <v>#REF!</v>
      </c>
      <c r="U137" s="14" t="str">
        <f>IF(O137="","",SUMPRODUCT(--(D137=$D$5:$D$1071),--(F137=$F$5:$F$1071),--(E137=$E$5:$E$1071),--(O137&lt;$O$5:$O$1071))+COUNTIF($O$5:O137,O137))</f>
        <v/>
      </c>
    </row>
    <row r="138" spans="1:21" ht="18" customHeight="1">
      <c r="A138" s="14" t="e">
        <f>IF(AND(H138="",D138="",F138="",G138="",I138="",J138=""),"",SUBTOTAL(3,$B$5:B138))</f>
        <v>#REF!</v>
      </c>
      <c r="B138" s="63" t="e">
        <f>IF('DATA ENTRY'!#REF!="","",'DATA ENTRY'!#REF!)</f>
        <v>#REF!</v>
      </c>
      <c r="C138" s="63" t="e">
        <f>IF('DATA ENTRY'!#REF!="","",'DATA ENTRY'!#REF!)</f>
        <v>#REF!</v>
      </c>
      <c r="D138" s="63" t="e">
        <f>IF('DATA ENTRY'!#REF!="","",'DATA ENTRY'!#REF!)</f>
        <v>#REF!</v>
      </c>
      <c r="E138" s="14" t="e">
        <f>IF('DATA ENTRY'!#REF!="","",'DATA ENTRY'!#REF!)</f>
        <v>#REF!</v>
      </c>
      <c r="F138" s="14" t="e">
        <f>IF('DATA ENTRY'!#REF!="","",'DATA ENTRY'!#REF!)</f>
        <v>#REF!</v>
      </c>
      <c r="G138" s="126" t="e">
        <f>IF('DATA ENTRY'!#REF!="","",'DATA ENTRY'!#REF!)</f>
        <v>#REF!</v>
      </c>
      <c r="H138" s="126" t="e">
        <f>IF('DATA ENTRY'!#REF!="","",'DATA ENTRY'!#REF!)</f>
        <v>#REF!</v>
      </c>
      <c r="I138" s="14" t="e">
        <f>IF('DATA ENTRY'!#REF!="","",'DATA ENTRY'!#REF!)</f>
        <v>#REF!</v>
      </c>
      <c r="J138" s="125" t="e">
        <f>IF('DATA ENTRY'!#REF!="","",'DATA ENTRY'!#REF!)</f>
        <v>#REF!</v>
      </c>
      <c r="K138" s="14" t="e">
        <f>IF('DATA ENTRY'!#REF!="","",'DATA ENTRY'!#REF!)</f>
        <v>#REF!</v>
      </c>
      <c r="L138" s="125" t="e">
        <f>IF('DATA ENTRY'!#REF!="","",'DATA ENTRY'!#REF!)</f>
        <v>#REF!</v>
      </c>
      <c r="M138" s="14" t="e">
        <f>IF('DATA ENTRY'!#REF!="","",'DATA ENTRY'!#REF!)</f>
        <v>#REF!</v>
      </c>
      <c r="N138" s="125" t="e">
        <f>IF('DATA ENTRY'!#REF!="","",'DATA ENTRY'!#REF!)</f>
        <v>#REF!</v>
      </c>
      <c r="O138" s="125" t="str">
        <f t="shared" si="2"/>
        <v/>
      </c>
      <c r="P138" s="63" t="e">
        <f>IF('DATA ENTRY'!#REF!="","",'DATA ENTRY'!#REF!)</f>
        <v>#REF!</v>
      </c>
      <c r="Q138" s="63" t="e">
        <f>IF('DATA ENTRY'!#REF!="","",'DATA ENTRY'!#REF!)</f>
        <v>#REF!</v>
      </c>
      <c r="R138" s="14" t="e">
        <f>IF('DATA ENTRY'!#REF!="","",'DATA ENTRY'!#REF!)</f>
        <v>#REF!</v>
      </c>
      <c r="S138" s="14" t="e">
        <f>IF('DATA ENTRY'!#REF!="","",'DATA ENTRY'!#REF!)</f>
        <v>#REF!</v>
      </c>
      <c r="T138" s="14" t="e">
        <f>IF('DATA ENTRY'!#REF!="","",'DATA ENTRY'!#REF!)</f>
        <v>#REF!</v>
      </c>
      <c r="U138" s="14" t="str">
        <f>IF(O138="","",SUMPRODUCT(--(D138=$D$5:$D$1071),--(F138=$F$5:$F$1071),--(E138=$E$5:$E$1071),--(O138&lt;$O$5:$O$1071))+COUNTIF($O$5:O138,O138))</f>
        <v/>
      </c>
    </row>
    <row r="139" spans="1:21" ht="18" customHeight="1">
      <c r="A139" s="14" t="e">
        <f>IF(AND(H139="",D139="",F139="",G139="",I139="",J139=""),"",SUBTOTAL(3,$B$5:B139))</f>
        <v>#REF!</v>
      </c>
      <c r="B139" s="63" t="e">
        <f>IF('DATA ENTRY'!#REF!="","",'DATA ENTRY'!#REF!)</f>
        <v>#REF!</v>
      </c>
      <c r="C139" s="63" t="e">
        <f>IF('DATA ENTRY'!#REF!="","",'DATA ENTRY'!#REF!)</f>
        <v>#REF!</v>
      </c>
      <c r="D139" s="63" t="e">
        <f>IF('DATA ENTRY'!#REF!="","",'DATA ENTRY'!#REF!)</f>
        <v>#REF!</v>
      </c>
      <c r="E139" s="14" t="e">
        <f>IF('DATA ENTRY'!#REF!="","",'DATA ENTRY'!#REF!)</f>
        <v>#REF!</v>
      </c>
      <c r="F139" s="14" t="e">
        <f>IF('DATA ENTRY'!#REF!="","",'DATA ENTRY'!#REF!)</f>
        <v>#REF!</v>
      </c>
      <c r="G139" s="126" t="e">
        <f>IF('DATA ENTRY'!#REF!="","",'DATA ENTRY'!#REF!)</f>
        <v>#REF!</v>
      </c>
      <c r="H139" s="126" t="e">
        <f>IF('DATA ENTRY'!#REF!="","",'DATA ENTRY'!#REF!)</f>
        <v>#REF!</v>
      </c>
      <c r="I139" s="14" t="e">
        <f>IF('DATA ENTRY'!#REF!="","",'DATA ENTRY'!#REF!)</f>
        <v>#REF!</v>
      </c>
      <c r="J139" s="125" t="e">
        <f>IF('DATA ENTRY'!#REF!="","",'DATA ENTRY'!#REF!)</f>
        <v>#REF!</v>
      </c>
      <c r="K139" s="14" t="e">
        <f>IF('DATA ENTRY'!#REF!="","",'DATA ENTRY'!#REF!)</f>
        <v>#REF!</v>
      </c>
      <c r="L139" s="125" t="e">
        <f>IF('DATA ENTRY'!#REF!="","",'DATA ENTRY'!#REF!)</f>
        <v>#REF!</v>
      </c>
      <c r="M139" s="14" t="e">
        <f>IF('DATA ENTRY'!#REF!="","",'DATA ENTRY'!#REF!)</f>
        <v>#REF!</v>
      </c>
      <c r="N139" s="125" t="e">
        <f>IF('DATA ENTRY'!#REF!="","",'DATA ENTRY'!#REF!)</f>
        <v>#REF!</v>
      </c>
      <c r="O139" s="125" t="str">
        <f t="shared" si="2"/>
        <v/>
      </c>
      <c r="P139" s="63" t="e">
        <f>IF('DATA ENTRY'!#REF!="","",'DATA ENTRY'!#REF!)</f>
        <v>#REF!</v>
      </c>
      <c r="Q139" s="63" t="e">
        <f>IF('DATA ENTRY'!#REF!="","",'DATA ENTRY'!#REF!)</f>
        <v>#REF!</v>
      </c>
      <c r="R139" s="14" t="e">
        <f>IF('DATA ENTRY'!#REF!="","",'DATA ENTRY'!#REF!)</f>
        <v>#REF!</v>
      </c>
      <c r="S139" s="14" t="e">
        <f>IF('DATA ENTRY'!#REF!="","",'DATA ENTRY'!#REF!)</f>
        <v>#REF!</v>
      </c>
      <c r="T139" s="14" t="e">
        <f>IF('DATA ENTRY'!#REF!="","",'DATA ENTRY'!#REF!)</f>
        <v>#REF!</v>
      </c>
      <c r="U139" s="14" t="str">
        <f>IF(O139="","",SUMPRODUCT(--(D139=$D$5:$D$1071),--(F139=$F$5:$F$1071),--(E139=$E$5:$E$1071),--(O139&lt;$O$5:$O$1071))+COUNTIF($O$5:O139,O139))</f>
        <v/>
      </c>
    </row>
    <row r="140" spans="1:21" ht="18" customHeight="1">
      <c r="A140" s="14" t="e">
        <f>IF(AND(H140="",D140="",F140="",G140="",I140="",J140=""),"",SUBTOTAL(3,$B$5:B140))</f>
        <v>#REF!</v>
      </c>
      <c r="B140" s="63" t="e">
        <f>IF('DATA ENTRY'!#REF!="","",'DATA ENTRY'!#REF!)</f>
        <v>#REF!</v>
      </c>
      <c r="C140" s="63" t="e">
        <f>IF('DATA ENTRY'!#REF!="","",'DATA ENTRY'!#REF!)</f>
        <v>#REF!</v>
      </c>
      <c r="D140" s="63" t="e">
        <f>IF('DATA ENTRY'!#REF!="","",'DATA ENTRY'!#REF!)</f>
        <v>#REF!</v>
      </c>
      <c r="E140" s="14" t="e">
        <f>IF('DATA ENTRY'!#REF!="","",'DATA ENTRY'!#REF!)</f>
        <v>#REF!</v>
      </c>
      <c r="F140" s="14" t="e">
        <f>IF('DATA ENTRY'!#REF!="","",'DATA ENTRY'!#REF!)</f>
        <v>#REF!</v>
      </c>
      <c r="G140" s="126" t="e">
        <f>IF('DATA ENTRY'!#REF!="","",'DATA ENTRY'!#REF!)</f>
        <v>#REF!</v>
      </c>
      <c r="H140" s="126" t="e">
        <f>IF('DATA ENTRY'!#REF!="","",'DATA ENTRY'!#REF!)</f>
        <v>#REF!</v>
      </c>
      <c r="I140" s="14" t="e">
        <f>IF('DATA ENTRY'!#REF!="","",'DATA ENTRY'!#REF!)</f>
        <v>#REF!</v>
      </c>
      <c r="J140" s="125" t="e">
        <f>IF('DATA ENTRY'!#REF!="","",'DATA ENTRY'!#REF!)</f>
        <v>#REF!</v>
      </c>
      <c r="K140" s="14" t="e">
        <f>IF('DATA ENTRY'!#REF!="","",'DATA ENTRY'!#REF!)</f>
        <v>#REF!</v>
      </c>
      <c r="L140" s="125" t="e">
        <f>IF('DATA ENTRY'!#REF!="","",'DATA ENTRY'!#REF!)</f>
        <v>#REF!</v>
      </c>
      <c r="M140" s="14" t="e">
        <f>IF('DATA ENTRY'!#REF!="","",'DATA ENTRY'!#REF!)</f>
        <v>#REF!</v>
      </c>
      <c r="N140" s="125" t="e">
        <f>IF('DATA ENTRY'!#REF!="","",'DATA ENTRY'!#REF!)</f>
        <v>#REF!</v>
      </c>
      <c r="O140" s="125" t="str">
        <f t="shared" si="2"/>
        <v/>
      </c>
      <c r="P140" s="63" t="e">
        <f>IF('DATA ENTRY'!#REF!="","",'DATA ENTRY'!#REF!)</f>
        <v>#REF!</v>
      </c>
      <c r="Q140" s="63" t="e">
        <f>IF('DATA ENTRY'!#REF!="","",'DATA ENTRY'!#REF!)</f>
        <v>#REF!</v>
      </c>
      <c r="R140" s="14" t="e">
        <f>IF('DATA ENTRY'!#REF!="","",'DATA ENTRY'!#REF!)</f>
        <v>#REF!</v>
      </c>
      <c r="S140" s="14" t="e">
        <f>IF('DATA ENTRY'!#REF!="","",'DATA ENTRY'!#REF!)</f>
        <v>#REF!</v>
      </c>
      <c r="T140" s="14" t="e">
        <f>IF('DATA ENTRY'!#REF!="","",'DATA ENTRY'!#REF!)</f>
        <v>#REF!</v>
      </c>
      <c r="U140" s="14" t="str">
        <f>IF(O140="","",SUMPRODUCT(--(D140=$D$5:$D$1071),--(F140=$F$5:$F$1071),--(E140=$E$5:$E$1071),--(O140&lt;$O$5:$O$1071))+COUNTIF($O$5:O140,O140))</f>
        <v/>
      </c>
    </row>
    <row r="141" spans="1:21" ht="18" customHeight="1">
      <c r="A141" s="14" t="e">
        <f>IF(AND(H141="",D141="",F141="",G141="",I141="",J141=""),"",SUBTOTAL(3,$B$5:B141))</f>
        <v>#REF!</v>
      </c>
      <c r="B141" s="63" t="e">
        <f>IF('DATA ENTRY'!#REF!="","",'DATA ENTRY'!#REF!)</f>
        <v>#REF!</v>
      </c>
      <c r="C141" s="63" t="e">
        <f>IF('DATA ENTRY'!#REF!="","",'DATA ENTRY'!#REF!)</f>
        <v>#REF!</v>
      </c>
      <c r="D141" s="63" t="e">
        <f>IF('DATA ENTRY'!#REF!="","",'DATA ENTRY'!#REF!)</f>
        <v>#REF!</v>
      </c>
      <c r="E141" s="14" t="e">
        <f>IF('DATA ENTRY'!#REF!="","",'DATA ENTRY'!#REF!)</f>
        <v>#REF!</v>
      </c>
      <c r="F141" s="14" t="e">
        <f>IF('DATA ENTRY'!#REF!="","",'DATA ENTRY'!#REF!)</f>
        <v>#REF!</v>
      </c>
      <c r="G141" s="126" t="e">
        <f>IF('DATA ENTRY'!#REF!="","",'DATA ENTRY'!#REF!)</f>
        <v>#REF!</v>
      </c>
      <c r="H141" s="126" t="e">
        <f>IF('DATA ENTRY'!#REF!="","",'DATA ENTRY'!#REF!)</f>
        <v>#REF!</v>
      </c>
      <c r="I141" s="14" t="e">
        <f>IF('DATA ENTRY'!#REF!="","",'DATA ENTRY'!#REF!)</f>
        <v>#REF!</v>
      </c>
      <c r="J141" s="125" t="e">
        <f>IF('DATA ENTRY'!#REF!="","",'DATA ENTRY'!#REF!)</f>
        <v>#REF!</v>
      </c>
      <c r="K141" s="14" t="e">
        <f>IF('DATA ENTRY'!#REF!="","",'DATA ENTRY'!#REF!)</f>
        <v>#REF!</v>
      </c>
      <c r="L141" s="125" t="e">
        <f>IF('DATA ENTRY'!#REF!="","",'DATA ENTRY'!#REF!)</f>
        <v>#REF!</v>
      </c>
      <c r="M141" s="14" t="e">
        <f>IF('DATA ENTRY'!#REF!="","",'DATA ENTRY'!#REF!)</f>
        <v>#REF!</v>
      </c>
      <c r="N141" s="125" t="e">
        <f>IF('DATA ENTRY'!#REF!="","",'DATA ENTRY'!#REF!)</f>
        <v>#REF!</v>
      </c>
      <c r="O141" s="125" t="str">
        <f t="shared" si="2"/>
        <v/>
      </c>
      <c r="P141" s="63" t="e">
        <f>IF('DATA ENTRY'!#REF!="","",'DATA ENTRY'!#REF!)</f>
        <v>#REF!</v>
      </c>
      <c r="Q141" s="63" t="e">
        <f>IF('DATA ENTRY'!#REF!="","",'DATA ENTRY'!#REF!)</f>
        <v>#REF!</v>
      </c>
      <c r="R141" s="14" t="e">
        <f>IF('DATA ENTRY'!#REF!="","",'DATA ENTRY'!#REF!)</f>
        <v>#REF!</v>
      </c>
      <c r="S141" s="14" t="e">
        <f>IF('DATA ENTRY'!#REF!="","",'DATA ENTRY'!#REF!)</f>
        <v>#REF!</v>
      </c>
      <c r="T141" s="14" t="e">
        <f>IF('DATA ENTRY'!#REF!="","",'DATA ENTRY'!#REF!)</f>
        <v>#REF!</v>
      </c>
      <c r="U141" s="14" t="str">
        <f>IF(O141="","",SUMPRODUCT(--(D141=$D$5:$D$1071),--(F141=$F$5:$F$1071),--(E141=$E$5:$E$1071),--(O141&lt;$O$5:$O$1071))+COUNTIF($O$5:O141,O141))</f>
        <v/>
      </c>
    </row>
    <row r="142" spans="1:21" ht="18" customHeight="1">
      <c r="A142" s="14" t="e">
        <f>IF(AND(H142="",D142="",F142="",G142="",I142="",J142=""),"",SUBTOTAL(3,$B$5:B142))</f>
        <v>#REF!</v>
      </c>
      <c r="B142" s="63" t="e">
        <f>IF('DATA ENTRY'!#REF!="","",'DATA ENTRY'!#REF!)</f>
        <v>#REF!</v>
      </c>
      <c r="C142" s="63" t="e">
        <f>IF('DATA ENTRY'!#REF!="","",'DATA ENTRY'!#REF!)</f>
        <v>#REF!</v>
      </c>
      <c r="D142" s="63" t="e">
        <f>IF('DATA ENTRY'!#REF!="","",'DATA ENTRY'!#REF!)</f>
        <v>#REF!</v>
      </c>
      <c r="E142" s="14" t="e">
        <f>IF('DATA ENTRY'!#REF!="","",'DATA ENTRY'!#REF!)</f>
        <v>#REF!</v>
      </c>
      <c r="F142" s="14" t="e">
        <f>IF('DATA ENTRY'!#REF!="","",'DATA ENTRY'!#REF!)</f>
        <v>#REF!</v>
      </c>
      <c r="G142" s="126" t="e">
        <f>IF('DATA ENTRY'!#REF!="","",'DATA ENTRY'!#REF!)</f>
        <v>#REF!</v>
      </c>
      <c r="H142" s="126" t="e">
        <f>IF('DATA ENTRY'!#REF!="","",'DATA ENTRY'!#REF!)</f>
        <v>#REF!</v>
      </c>
      <c r="I142" s="14" t="e">
        <f>IF('DATA ENTRY'!#REF!="","",'DATA ENTRY'!#REF!)</f>
        <v>#REF!</v>
      </c>
      <c r="J142" s="125" t="e">
        <f>IF('DATA ENTRY'!#REF!="","",'DATA ENTRY'!#REF!)</f>
        <v>#REF!</v>
      </c>
      <c r="K142" s="14" t="e">
        <f>IF('DATA ENTRY'!#REF!="","",'DATA ENTRY'!#REF!)</f>
        <v>#REF!</v>
      </c>
      <c r="L142" s="125" t="e">
        <f>IF('DATA ENTRY'!#REF!="","",'DATA ENTRY'!#REF!)</f>
        <v>#REF!</v>
      </c>
      <c r="M142" s="14" t="e">
        <f>IF('DATA ENTRY'!#REF!="","",'DATA ENTRY'!#REF!)</f>
        <v>#REF!</v>
      </c>
      <c r="N142" s="125" t="e">
        <f>IF('DATA ENTRY'!#REF!="","",'DATA ENTRY'!#REF!)</f>
        <v>#REF!</v>
      </c>
      <c r="O142" s="125" t="str">
        <f t="shared" si="2"/>
        <v/>
      </c>
      <c r="P142" s="63" t="e">
        <f>IF('DATA ENTRY'!#REF!="","",'DATA ENTRY'!#REF!)</f>
        <v>#REF!</v>
      </c>
      <c r="Q142" s="63" t="e">
        <f>IF('DATA ENTRY'!#REF!="","",'DATA ENTRY'!#REF!)</f>
        <v>#REF!</v>
      </c>
      <c r="R142" s="14" t="e">
        <f>IF('DATA ENTRY'!#REF!="","",'DATA ENTRY'!#REF!)</f>
        <v>#REF!</v>
      </c>
      <c r="S142" s="14" t="e">
        <f>IF('DATA ENTRY'!#REF!="","",'DATA ENTRY'!#REF!)</f>
        <v>#REF!</v>
      </c>
      <c r="T142" s="14" t="e">
        <f>IF('DATA ENTRY'!#REF!="","",'DATA ENTRY'!#REF!)</f>
        <v>#REF!</v>
      </c>
      <c r="U142" s="14" t="str">
        <f>IF(O142="","",SUMPRODUCT(--(D142=$D$5:$D$1071),--(F142=$F$5:$F$1071),--(E142=$E$5:$E$1071),--(O142&lt;$O$5:$O$1071))+COUNTIF($O$5:O142,O142))</f>
        <v/>
      </c>
    </row>
    <row r="143" spans="1:21" ht="18" customHeight="1">
      <c r="A143" s="14" t="e">
        <f>IF(AND(H143="",D143="",F143="",G143="",I143="",J143=""),"",SUBTOTAL(3,$B$5:B143))</f>
        <v>#REF!</v>
      </c>
      <c r="B143" s="63" t="e">
        <f>IF('DATA ENTRY'!#REF!="","",'DATA ENTRY'!#REF!)</f>
        <v>#REF!</v>
      </c>
      <c r="C143" s="63" t="e">
        <f>IF('DATA ENTRY'!#REF!="","",'DATA ENTRY'!#REF!)</f>
        <v>#REF!</v>
      </c>
      <c r="D143" s="63" t="e">
        <f>IF('DATA ENTRY'!#REF!="","",'DATA ENTRY'!#REF!)</f>
        <v>#REF!</v>
      </c>
      <c r="E143" s="14" t="e">
        <f>IF('DATA ENTRY'!#REF!="","",'DATA ENTRY'!#REF!)</f>
        <v>#REF!</v>
      </c>
      <c r="F143" s="14" t="e">
        <f>IF('DATA ENTRY'!#REF!="","",'DATA ENTRY'!#REF!)</f>
        <v>#REF!</v>
      </c>
      <c r="G143" s="126" t="e">
        <f>IF('DATA ENTRY'!#REF!="","",'DATA ENTRY'!#REF!)</f>
        <v>#REF!</v>
      </c>
      <c r="H143" s="126" t="e">
        <f>IF('DATA ENTRY'!#REF!="","",'DATA ENTRY'!#REF!)</f>
        <v>#REF!</v>
      </c>
      <c r="I143" s="14" t="e">
        <f>IF('DATA ENTRY'!#REF!="","",'DATA ENTRY'!#REF!)</f>
        <v>#REF!</v>
      </c>
      <c r="J143" s="125" t="e">
        <f>IF('DATA ENTRY'!#REF!="","",'DATA ENTRY'!#REF!)</f>
        <v>#REF!</v>
      </c>
      <c r="K143" s="14" t="e">
        <f>IF('DATA ENTRY'!#REF!="","",'DATA ENTRY'!#REF!)</f>
        <v>#REF!</v>
      </c>
      <c r="L143" s="125" t="e">
        <f>IF('DATA ENTRY'!#REF!="","",'DATA ENTRY'!#REF!)</f>
        <v>#REF!</v>
      </c>
      <c r="M143" s="14" t="e">
        <f>IF('DATA ENTRY'!#REF!="","",'DATA ENTRY'!#REF!)</f>
        <v>#REF!</v>
      </c>
      <c r="N143" s="125" t="e">
        <f>IF('DATA ENTRY'!#REF!="","",'DATA ENTRY'!#REF!)</f>
        <v>#REF!</v>
      </c>
      <c r="O143" s="125" t="str">
        <f t="shared" si="2"/>
        <v/>
      </c>
      <c r="P143" s="63" t="e">
        <f>IF('DATA ENTRY'!#REF!="","",'DATA ENTRY'!#REF!)</f>
        <v>#REF!</v>
      </c>
      <c r="Q143" s="63" t="e">
        <f>IF('DATA ENTRY'!#REF!="","",'DATA ENTRY'!#REF!)</f>
        <v>#REF!</v>
      </c>
      <c r="R143" s="14" t="e">
        <f>IF('DATA ENTRY'!#REF!="","",'DATA ENTRY'!#REF!)</f>
        <v>#REF!</v>
      </c>
      <c r="S143" s="14" t="e">
        <f>IF('DATA ENTRY'!#REF!="","",'DATA ENTRY'!#REF!)</f>
        <v>#REF!</v>
      </c>
      <c r="T143" s="14" t="e">
        <f>IF('DATA ENTRY'!#REF!="","",'DATA ENTRY'!#REF!)</f>
        <v>#REF!</v>
      </c>
      <c r="U143" s="14" t="str">
        <f>IF(O143="","",SUMPRODUCT(--(D143=$D$5:$D$1071),--(F143=$F$5:$F$1071),--(E143=$E$5:$E$1071),--(O143&lt;$O$5:$O$1071))+COUNTIF($O$5:O143,O143))</f>
        <v/>
      </c>
    </row>
    <row r="144" spans="1:21" ht="18" customHeight="1">
      <c r="A144" s="14" t="e">
        <f>IF(AND(H144="",D144="",F144="",G144="",I144="",J144=""),"",SUBTOTAL(3,$B$5:B144))</f>
        <v>#REF!</v>
      </c>
      <c r="B144" s="63" t="e">
        <f>IF('DATA ENTRY'!#REF!="","",'DATA ENTRY'!#REF!)</f>
        <v>#REF!</v>
      </c>
      <c r="C144" s="63" t="e">
        <f>IF('DATA ENTRY'!#REF!="","",'DATA ENTRY'!#REF!)</f>
        <v>#REF!</v>
      </c>
      <c r="D144" s="63" t="e">
        <f>IF('DATA ENTRY'!#REF!="","",'DATA ENTRY'!#REF!)</f>
        <v>#REF!</v>
      </c>
      <c r="E144" s="14" t="e">
        <f>IF('DATA ENTRY'!#REF!="","",'DATA ENTRY'!#REF!)</f>
        <v>#REF!</v>
      </c>
      <c r="F144" s="14" t="e">
        <f>IF('DATA ENTRY'!#REF!="","",'DATA ENTRY'!#REF!)</f>
        <v>#REF!</v>
      </c>
      <c r="G144" s="126" t="e">
        <f>IF('DATA ENTRY'!#REF!="","",'DATA ENTRY'!#REF!)</f>
        <v>#REF!</v>
      </c>
      <c r="H144" s="126" t="e">
        <f>IF('DATA ENTRY'!#REF!="","",'DATA ENTRY'!#REF!)</f>
        <v>#REF!</v>
      </c>
      <c r="I144" s="14" t="e">
        <f>IF('DATA ENTRY'!#REF!="","",'DATA ENTRY'!#REF!)</f>
        <v>#REF!</v>
      </c>
      <c r="J144" s="125" t="e">
        <f>IF('DATA ENTRY'!#REF!="","",'DATA ENTRY'!#REF!)</f>
        <v>#REF!</v>
      </c>
      <c r="K144" s="14" t="e">
        <f>IF('DATA ENTRY'!#REF!="","",'DATA ENTRY'!#REF!)</f>
        <v>#REF!</v>
      </c>
      <c r="L144" s="125" t="e">
        <f>IF('DATA ENTRY'!#REF!="","",'DATA ENTRY'!#REF!)</f>
        <v>#REF!</v>
      </c>
      <c r="M144" s="14" t="e">
        <f>IF('DATA ENTRY'!#REF!="","",'DATA ENTRY'!#REF!)</f>
        <v>#REF!</v>
      </c>
      <c r="N144" s="125" t="e">
        <f>IF('DATA ENTRY'!#REF!="","",'DATA ENTRY'!#REF!)</f>
        <v>#REF!</v>
      </c>
      <c r="O144" s="125" t="str">
        <f t="shared" si="2"/>
        <v/>
      </c>
      <c r="P144" s="63" t="e">
        <f>IF('DATA ENTRY'!#REF!="","",'DATA ENTRY'!#REF!)</f>
        <v>#REF!</v>
      </c>
      <c r="Q144" s="63" t="e">
        <f>IF('DATA ENTRY'!#REF!="","",'DATA ENTRY'!#REF!)</f>
        <v>#REF!</v>
      </c>
      <c r="R144" s="14" t="e">
        <f>IF('DATA ENTRY'!#REF!="","",'DATA ENTRY'!#REF!)</f>
        <v>#REF!</v>
      </c>
      <c r="S144" s="14" t="e">
        <f>IF('DATA ENTRY'!#REF!="","",'DATA ENTRY'!#REF!)</f>
        <v>#REF!</v>
      </c>
      <c r="T144" s="14" t="e">
        <f>IF('DATA ENTRY'!#REF!="","",'DATA ENTRY'!#REF!)</f>
        <v>#REF!</v>
      </c>
      <c r="U144" s="14" t="str">
        <f>IF(O144="","",SUMPRODUCT(--(D144=$D$5:$D$1071),--(F144=$F$5:$F$1071),--(E144=$E$5:$E$1071),--(O144&lt;$O$5:$O$1071))+COUNTIF($O$5:O144,O144))</f>
        <v/>
      </c>
    </row>
    <row r="145" spans="1:21" ht="18" customHeight="1">
      <c r="A145" s="14" t="e">
        <f>IF(AND(H145="",D145="",F145="",G145="",I145="",J145=""),"",SUBTOTAL(3,$B$5:B145))</f>
        <v>#REF!</v>
      </c>
      <c r="B145" s="63" t="e">
        <f>IF('DATA ENTRY'!#REF!="","",'DATA ENTRY'!#REF!)</f>
        <v>#REF!</v>
      </c>
      <c r="C145" s="63" t="e">
        <f>IF('DATA ENTRY'!#REF!="","",'DATA ENTRY'!#REF!)</f>
        <v>#REF!</v>
      </c>
      <c r="D145" s="63" t="e">
        <f>IF('DATA ENTRY'!#REF!="","",'DATA ENTRY'!#REF!)</f>
        <v>#REF!</v>
      </c>
      <c r="E145" s="14" t="e">
        <f>IF('DATA ENTRY'!#REF!="","",'DATA ENTRY'!#REF!)</f>
        <v>#REF!</v>
      </c>
      <c r="F145" s="14" t="e">
        <f>IF('DATA ENTRY'!#REF!="","",'DATA ENTRY'!#REF!)</f>
        <v>#REF!</v>
      </c>
      <c r="G145" s="126" t="e">
        <f>IF('DATA ENTRY'!#REF!="","",'DATA ENTRY'!#REF!)</f>
        <v>#REF!</v>
      </c>
      <c r="H145" s="126" t="e">
        <f>IF('DATA ENTRY'!#REF!="","",'DATA ENTRY'!#REF!)</f>
        <v>#REF!</v>
      </c>
      <c r="I145" s="14" t="e">
        <f>IF('DATA ENTRY'!#REF!="","",'DATA ENTRY'!#REF!)</f>
        <v>#REF!</v>
      </c>
      <c r="J145" s="125" t="e">
        <f>IF('DATA ENTRY'!#REF!="","",'DATA ENTRY'!#REF!)</f>
        <v>#REF!</v>
      </c>
      <c r="K145" s="14" t="e">
        <f>IF('DATA ENTRY'!#REF!="","",'DATA ENTRY'!#REF!)</f>
        <v>#REF!</v>
      </c>
      <c r="L145" s="125" t="e">
        <f>IF('DATA ENTRY'!#REF!="","",'DATA ENTRY'!#REF!)</f>
        <v>#REF!</v>
      </c>
      <c r="M145" s="14" t="e">
        <f>IF('DATA ENTRY'!#REF!="","",'DATA ENTRY'!#REF!)</f>
        <v>#REF!</v>
      </c>
      <c r="N145" s="125" t="e">
        <f>IF('DATA ENTRY'!#REF!="","",'DATA ENTRY'!#REF!)</f>
        <v>#REF!</v>
      </c>
      <c r="O145" s="125" t="str">
        <f t="shared" si="2"/>
        <v/>
      </c>
      <c r="P145" s="63" t="e">
        <f>IF('DATA ENTRY'!#REF!="","",'DATA ENTRY'!#REF!)</f>
        <v>#REF!</v>
      </c>
      <c r="Q145" s="63" t="e">
        <f>IF('DATA ENTRY'!#REF!="","",'DATA ENTRY'!#REF!)</f>
        <v>#REF!</v>
      </c>
      <c r="R145" s="14" t="e">
        <f>IF('DATA ENTRY'!#REF!="","",'DATA ENTRY'!#REF!)</f>
        <v>#REF!</v>
      </c>
      <c r="S145" s="14" t="e">
        <f>IF('DATA ENTRY'!#REF!="","",'DATA ENTRY'!#REF!)</f>
        <v>#REF!</v>
      </c>
      <c r="T145" s="14" t="e">
        <f>IF('DATA ENTRY'!#REF!="","",'DATA ENTRY'!#REF!)</f>
        <v>#REF!</v>
      </c>
      <c r="U145" s="14" t="str">
        <f>IF(O145="","",SUMPRODUCT(--(D145=$D$5:$D$1071),--(F145=$F$5:$F$1071),--(E145=$E$5:$E$1071),--(O145&lt;$O$5:$O$1071))+COUNTIF($O$5:O145,O145))</f>
        <v/>
      </c>
    </row>
    <row r="146" spans="1:21" ht="18" customHeight="1">
      <c r="A146" s="14" t="e">
        <f>IF(AND(H146="",D146="",F146="",G146="",I146="",J146=""),"",SUBTOTAL(3,$B$5:B146))</f>
        <v>#REF!</v>
      </c>
      <c r="B146" s="63" t="e">
        <f>IF('DATA ENTRY'!#REF!="","",'DATA ENTRY'!#REF!)</f>
        <v>#REF!</v>
      </c>
      <c r="C146" s="63" t="e">
        <f>IF('DATA ENTRY'!#REF!="","",'DATA ENTRY'!#REF!)</f>
        <v>#REF!</v>
      </c>
      <c r="D146" s="63" t="e">
        <f>IF('DATA ENTRY'!#REF!="","",'DATA ENTRY'!#REF!)</f>
        <v>#REF!</v>
      </c>
      <c r="E146" s="14" t="e">
        <f>IF('DATA ENTRY'!#REF!="","",'DATA ENTRY'!#REF!)</f>
        <v>#REF!</v>
      </c>
      <c r="F146" s="14" t="e">
        <f>IF('DATA ENTRY'!#REF!="","",'DATA ENTRY'!#REF!)</f>
        <v>#REF!</v>
      </c>
      <c r="G146" s="126" t="e">
        <f>IF('DATA ENTRY'!#REF!="","",'DATA ENTRY'!#REF!)</f>
        <v>#REF!</v>
      </c>
      <c r="H146" s="126" t="e">
        <f>IF('DATA ENTRY'!#REF!="","",'DATA ENTRY'!#REF!)</f>
        <v>#REF!</v>
      </c>
      <c r="I146" s="14" t="e">
        <f>IF('DATA ENTRY'!#REF!="","",'DATA ENTRY'!#REF!)</f>
        <v>#REF!</v>
      </c>
      <c r="J146" s="125" t="e">
        <f>IF('DATA ENTRY'!#REF!="","",'DATA ENTRY'!#REF!)</f>
        <v>#REF!</v>
      </c>
      <c r="K146" s="14" t="e">
        <f>IF('DATA ENTRY'!#REF!="","",'DATA ENTRY'!#REF!)</f>
        <v>#REF!</v>
      </c>
      <c r="L146" s="125" t="e">
        <f>IF('DATA ENTRY'!#REF!="","",'DATA ENTRY'!#REF!)</f>
        <v>#REF!</v>
      </c>
      <c r="M146" s="14" t="e">
        <f>IF('DATA ENTRY'!#REF!="","",'DATA ENTRY'!#REF!)</f>
        <v>#REF!</v>
      </c>
      <c r="N146" s="125" t="e">
        <f>IF('DATA ENTRY'!#REF!="","",'DATA ENTRY'!#REF!)</f>
        <v>#REF!</v>
      </c>
      <c r="O146" s="125" t="str">
        <f t="shared" si="2"/>
        <v/>
      </c>
      <c r="P146" s="63" t="e">
        <f>IF('DATA ENTRY'!#REF!="","",'DATA ENTRY'!#REF!)</f>
        <v>#REF!</v>
      </c>
      <c r="Q146" s="63" t="e">
        <f>IF('DATA ENTRY'!#REF!="","",'DATA ENTRY'!#REF!)</f>
        <v>#REF!</v>
      </c>
      <c r="R146" s="14" t="e">
        <f>IF('DATA ENTRY'!#REF!="","",'DATA ENTRY'!#REF!)</f>
        <v>#REF!</v>
      </c>
      <c r="S146" s="14" t="e">
        <f>IF('DATA ENTRY'!#REF!="","",'DATA ENTRY'!#REF!)</f>
        <v>#REF!</v>
      </c>
      <c r="T146" s="14" t="e">
        <f>IF('DATA ENTRY'!#REF!="","",'DATA ENTRY'!#REF!)</f>
        <v>#REF!</v>
      </c>
      <c r="U146" s="14" t="str">
        <f>IF(O146="","",SUMPRODUCT(--(D146=$D$5:$D$1071),--(F146=$F$5:$F$1071),--(E146=$E$5:$E$1071),--(O146&lt;$O$5:$O$1071))+COUNTIF($O$5:O146,O146))</f>
        <v/>
      </c>
    </row>
    <row r="147" spans="1:21" ht="18" customHeight="1">
      <c r="A147" s="14" t="e">
        <f>IF(AND(H147="",D147="",F147="",G147="",I147="",J147=""),"",SUBTOTAL(3,$B$5:B147))</f>
        <v>#REF!</v>
      </c>
      <c r="B147" s="63" t="e">
        <f>IF('DATA ENTRY'!#REF!="","",'DATA ENTRY'!#REF!)</f>
        <v>#REF!</v>
      </c>
      <c r="C147" s="63" t="e">
        <f>IF('DATA ENTRY'!#REF!="","",'DATA ENTRY'!#REF!)</f>
        <v>#REF!</v>
      </c>
      <c r="D147" s="63" t="e">
        <f>IF('DATA ENTRY'!#REF!="","",'DATA ENTRY'!#REF!)</f>
        <v>#REF!</v>
      </c>
      <c r="E147" s="14" t="e">
        <f>IF('DATA ENTRY'!#REF!="","",'DATA ENTRY'!#REF!)</f>
        <v>#REF!</v>
      </c>
      <c r="F147" s="14" t="e">
        <f>IF('DATA ENTRY'!#REF!="","",'DATA ENTRY'!#REF!)</f>
        <v>#REF!</v>
      </c>
      <c r="G147" s="126" t="e">
        <f>IF('DATA ENTRY'!#REF!="","",'DATA ENTRY'!#REF!)</f>
        <v>#REF!</v>
      </c>
      <c r="H147" s="126" t="e">
        <f>IF('DATA ENTRY'!#REF!="","",'DATA ENTRY'!#REF!)</f>
        <v>#REF!</v>
      </c>
      <c r="I147" s="14" t="e">
        <f>IF('DATA ENTRY'!#REF!="","",'DATA ENTRY'!#REF!)</f>
        <v>#REF!</v>
      </c>
      <c r="J147" s="125" t="e">
        <f>IF('DATA ENTRY'!#REF!="","",'DATA ENTRY'!#REF!)</f>
        <v>#REF!</v>
      </c>
      <c r="K147" s="14" t="e">
        <f>IF('DATA ENTRY'!#REF!="","",'DATA ENTRY'!#REF!)</f>
        <v>#REF!</v>
      </c>
      <c r="L147" s="125" t="e">
        <f>IF('DATA ENTRY'!#REF!="","",'DATA ENTRY'!#REF!)</f>
        <v>#REF!</v>
      </c>
      <c r="M147" s="14" t="e">
        <f>IF('DATA ENTRY'!#REF!="","",'DATA ENTRY'!#REF!)</f>
        <v>#REF!</v>
      </c>
      <c r="N147" s="125" t="e">
        <f>IF('DATA ENTRY'!#REF!="","",'DATA ENTRY'!#REF!)</f>
        <v>#REF!</v>
      </c>
      <c r="O147" s="125" t="str">
        <f t="shared" si="2"/>
        <v/>
      </c>
      <c r="P147" s="63" t="e">
        <f>IF('DATA ENTRY'!#REF!="","",'DATA ENTRY'!#REF!)</f>
        <v>#REF!</v>
      </c>
      <c r="Q147" s="63" t="e">
        <f>IF('DATA ENTRY'!#REF!="","",'DATA ENTRY'!#REF!)</f>
        <v>#REF!</v>
      </c>
      <c r="R147" s="14" t="e">
        <f>IF('DATA ENTRY'!#REF!="","",'DATA ENTRY'!#REF!)</f>
        <v>#REF!</v>
      </c>
      <c r="S147" s="14" t="e">
        <f>IF('DATA ENTRY'!#REF!="","",'DATA ENTRY'!#REF!)</f>
        <v>#REF!</v>
      </c>
      <c r="T147" s="14" t="e">
        <f>IF('DATA ENTRY'!#REF!="","",'DATA ENTRY'!#REF!)</f>
        <v>#REF!</v>
      </c>
      <c r="U147" s="14" t="str">
        <f>IF(O147="","",SUMPRODUCT(--(D147=$D$5:$D$1071),--(F147=$F$5:$F$1071),--(E147=$E$5:$E$1071),--(O147&lt;$O$5:$O$1071))+COUNTIF($O$5:O147,O147))</f>
        <v/>
      </c>
    </row>
    <row r="148" spans="1:21" ht="18" customHeight="1">
      <c r="A148" s="14" t="e">
        <f>IF(AND(H148="",D148="",F148="",G148="",I148="",J148=""),"",SUBTOTAL(3,$B$5:B148))</f>
        <v>#REF!</v>
      </c>
      <c r="B148" s="63" t="e">
        <f>IF('DATA ENTRY'!#REF!="","",'DATA ENTRY'!#REF!)</f>
        <v>#REF!</v>
      </c>
      <c r="C148" s="63" t="e">
        <f>IF('DATA ENTRY'!#REF!="","",'DATA ENTRY'!#REF!)</f>
        <v>#REF!</v>
      </c>
      <c r="D148" s="63" t="e">
        <f>IF('DATA ENTRY'!#REF!="","",'DATA ENTRY'!#REF!)</f>
        <v>#REF!</v>
      </c>
      <c r="E148" s="14" t="e">
        <f>IF('DATA ENTRY'!#REF!="","",'DATA ENTRY'!#REF!)</f>
        <v>#REF!</v>
      </c>
      <c r="F148" s="14" t="e">
        <f>IF('DATA ENTRY'!#REF!="","",'DATA ENTRY'!#REF!)</f>
        <v>#REF!</v>
      </c>
      <c r="G148" s="126" t="e">
        <f>IF('DATA ENTRY'!#REF!="","",'DATA ENTRY'!#REF!)</f>
        <v>#REF!</v>
      </c>
      <c r="H148" s="126" t="e">
        <f>IF('DATA ENTRY'!#REF!="","",'DATA ENTRY'!#REF!)</f>
        <v>#REF!</v>
      </c>
      <c r="I148" s="14" t="e">
        <f>IF('DATA ENTRY'!#REF!="","",'DATA ENTRY'!#REF!)</f>
        <v>#REF!</v>
      </c>
      <c r="J148" s="125" t="e">
        <f>IF('DATA ENTRY'!#REF!="","",'DATA ENTRY'!#REF!)</f>
        <v>#REF!</v>
      </c>
      <c r="K148" s="14" t="e">
        <f>IF('DATA ENTRY'!#REF!="","",'DATA ENTRY'!#REF!)</f>
        <v>#REF!</v>
      </c>
      <c r="L148" s="125" t="e">
        <f>IF('DATA ENTRY'!#REF!="","",'DATA ENTRY'!#REF!)</f>
        <v>#REF!</v>
      </c>
      <c r="M148" s="14" t="e">
        <f>IF('DATA ENTRY'!#REF!="","",'DATA ENTRY'!#REF!)</f>
        <v>#REF!</v>
      </c>
      <c r="N148" s="125" t="e">
        <f>IF('DATA ENTRY'!#REF!="","",'DATA ENTRY'!#REF!)</f>
        <v>#REF!</v>
      </c>
      <c r="O148" s="125" t="str">
        <f t="shared" si="2"/>
        <v/>
      </c>
      <c r="P148" s="63" t="e">
        <f>IF('DATA ENTRY'!#REF!="","",'DATA ENTRY'!#REF!)</f>
        <v>#REF!</v>
      </c>
      <c r="Q148" s="63" t="e">
        <f>IF('DATA ENTRY'!#REF!="","",'DATA ENTRY'!#REF!)</f>
        <v>#REF!</v>
      </c>
      <c r="R148" s="14" t="e">
        <f>IF('DATA ENTRY'!#REF!="","",'DATA ENTRY'!#REF!)</f>
        <v>#REF!</v>
      </c>
      <c r="S148" s="14" t="e">
        <f>IF('DATA ENTRY'!#REF!="","",'DATA ENTRY'!#REF!)</f>
        <v>#REF!</v>
      </c>
      <c r="T148" s="14" t="e">
        <f>IF('DATA ENTRY'!#REF!="","",'DATA ENTRY'!#REF!)</f>
        <v>#REF!</v>
      </c>
      <c r="U148" s="14" t="str">
        <f>IF(O148="","",SUMPRODUCT(--(D148=$D$5:$D$1071),--(F148=$F$5:$F$1071),--(E148=$E$5:$E$1071),--(O148&lt;$O$5:$O$1071))+COUNTIF($O$5:O148,O148))</f>
        <v/>
      </c>
    </row>
    <row r="149" spans="1:21" ht="18" customHeight="1">
      <c r="A149" s="14" t="e">
        <f>IF(AND(H149="",D149="",F149="",G149="",I149="",J149=""),"",SUBTOTAL(3,$B$5:B149))</f>
        <v>#REF!</v>
      </c>
      <c r="B149" s="63" t="e">
        <f>IF('DATA ENTRY'!#REF!="","",'DATA ENTRY'!#REF!)</f>
        <v>#REF!</v>
      </c>
      <c r="C149" s="63" t="e">
        <f>IF('DATA ENTRY'!#REF!="","",'DATA ENTRY'!#REF!)</f>
        <v>#REF!</v>
      </c>
      <c r="D149" s="63" t="e">
        <f>IF('DATA ENTRY'!#REF!="","",'DATA ENTRY'!#REF!)</f>
        <v>#REF!</v>
      </c>
      <c r="E149" s="14" t="e">
        <f>IF('DATA ENTRY'!#REF!="","",'DATA ENTRY'!#REF!)</f>
        <v>#REF!</v>
      </c>
      <c r="F149" s="14" t="e">
        <f>IF('DATA ENTRY'!#REF!="","",'DATA ENTRY'!#REF!)</f>
        <v>#REF!</v>
      </c>
      <c r="G149" s="126" t="e">
        <f>IF('DATA ENTRY'!#REF!="","",'DATA ENTRY'!#REF!)</f>
        <v>#REF!</v>
      </c>
      <c r="H149" s="126" t="e">
        <f>IF('DATA ENTRY'!#REF!="","",'DATA ENTRY'!#REF!)</f>
        <v>#REF!</v>
      </c>
      <c r="I149" s="14" t="e">
        <f>IF('DATA ENTRY'!#REF!="","",'DATA ENTRY'!#REF!)</f>
        <v>#REF!</v>
      </c>
      <c r="J149" s="125" t="e">
        <f>IF('DATA ENTRY'!#REF!="","",'DATA ENTRY'!#REF!)</f>
        <v>#REF!</v>
      </c>
      <c r="K149" s="14" t="e">
        <f>IF('DATA ENTRY'!#REF!="","",'DATA ENTRY'!#REF!)</f>
        <v>#REF!</v>
      </c>
      <c r="L149" s="125" t="e">
        <f>IF('DATA ENTRY'!#REF!="","",'DATA ENTRY'!#REF!)</f>
        <v>#REF!</v>
      </c>
      <c r="M149" s="14" t="e">
        <f>IF('DATA ENTRY'!#REF!="","",'DATA ENTRY'!#REF!)</f>
        <v>#REF!</v>
      </c>
      <c r="N149" s="125" t="e">
        <f>IF('DATA ENTRY'!#REF!="","",'DATA ENTRY'!#REF!)</f>
        <v>#REF!</v>
      </c>
      <c r="O149" s="125" t="str">
        <f t="shared" si="2"/>
        <v/>
      </c>
      <c r="P149" s="63" t="e">
        <f>IF('DATA ENTRY'!#REF!="","",'DATA ENTRY'!#REF!)</f>
        <v>#REF!</v>
      </c>
      <c r="Q149" s="63" t="e">
        <f>IF('DATA ENTRY'!#REF!="","",'DATA ENTRY'!#REF!)</f>
        <v>#REF!</v>
      </c>
      <c r="R149" s="14" t="e">
        <f>IF('DATA ENTRY'!#REF!="","",'DATA ENTRY'!#REF!)</f>
        <v>#REF!</v>
      </c>
      <c r="S149" s="14" t="e">
        <f>IF('DATA ENTRY'!#REF!="","",'DATA ENTRY'!#REF!)</f>
        <v>#REF!</v>
      </c>
      <c r="T149" s="14" t="e">
        <f>IF('DATA ENTRY'!#REF!="","",'DATA ENTRY'!#REF!)</f>
        <v>#REF!</v>
      </c>
      <c r="U149" s="14" t="str">
        <f>IF(O149="","",SUMPRODUCT(--(D149=$D$5:$D$1071),--(F149=$F$5:$F$1071),--(E149=$E$5:$E$1071),--(O149&lt;$O$5:$O$1071))+COUNTIF($O$5:O149,O149))</f>
        <v/>
      </c>
    </row>
    <row r="150" spans="1:21" ht="18" customHeight="1">
      <c r="A150" s="14" t="e">
        <f>IF(AND(H150="",D150="",F150="",G150="",I150="",J150=""),"",SUBTOTAL(3,$B$5:B150))</f>
        <v>#REF!</v>
      </c>
      <c r="B150" s="63" t="e">
        <f>IF('DATA ENTRY'!#REF!="","",'DATA ENTRY'!#REF!)</f>
        <v>#REF!</v>
      </c>
      <c r="C150" s="63" t="e">
        <f>IF('DATA ENTRY'!#REF!="","",'DATA ENTRY'!#REF!)</f>
        <v>#REF!</v>
      </c>
      <c r="D150" s="63" t="e">
        <f>IF('DATA ENTRY'!#REF!="","",'DATA ENTRY'!#REF!)</f>
        <v>#REF!</v>
      </c>
      <c r="E150" s="14" t="e">
        <f>IF('DATA ENTRY'!#REF!="","",'DATA ENTRY'!#REF!)</f>
        <v>#REF!</v>
      </c>
      <c r="F150" s="14" t="e">
        <f>IF('DATA ENTRY'!#REF!="","",'DATA ENTRY'!#REF!)</f>
        <v>#REF!</v>
      </c>
      <c r="G150" s="126" t="e">
        <f>IF('DATA ENTRY'!#REF!="","",'DATA ENTRY'!#REF!)</f>
        <v>#REF!</v>
      </c>
      <c r="H150" s="126" t="e">
        <f>IF('DATA ENTRY'!#REF!="","",'DATA ENTRY'!#REF!)</f>
        <v>#REF!</v>
      </c>
      <c r="I150" s="14" t="e">
        <f>IF('DATA ENTRY'!#REF!="","",'DATA ENTRY'!#REF!)</f>
        <v>#REF!</v>
      </c>
      <c r="J150" s="125" t="e">
        <f>IF('DATA ENTRY'!#REF!="","",'DATA ENTRY'!#REF!)</f>
        <v>#REF!</v>
      </c>
      <c r="K150" s="14" t="e">
        <f>IF('DATA ENTRY'!#REF!="","",'DATA ENTRY'!#REF!)</f>
        <v>#REF!</v>
      </c>
      <c r="L150" s="125" t="e">
        <f>IF('DATA ENTRY'!#REF!="","",'DATA ENTRY'!#REF!)</f>
        <v>#REF!</v>
      </c>
      <c r="M150" s="14" t="e">
        <f>IF('DATA ENTRY'!#REF!="","",'DATA ENTRY'!#REF!)</f>
        <v>#REF!</v>
      </c>
      <c r="N150" s="125" t="e">
        <f>IF('DATA ENTRY'!#REF!="","",'DATA ENTRY'!#REF!)</f>
        <v>#REF!</v>
      </c>
      <c r="O150" s="125" t="str">
        <f t="shared" si="2"/>
        <v/>
      </c>
      <c r="P150" s="63" t="e">
        <f>IF('DATA ENTRY'!#REF!="","",'DATA ENTRY'!#REF!)</f>
        <v>#REF!</v>
      </c>
      <c r="Q150" s="63" t="e">
        <f>IF('DATA ENTRY'!#REF!="","",'DATA ENTRY'!#REF!)</f>
        <v>#REF!</v>
      </c>
      <c r="R150" s="14" t="e">
        <f>IF('DATA ENTRY'!#REF!="","",'DATA ENTRY'!#REF!)</f>
        <v>#REF!</v>
      </c>
      <c r="S150" s="14" t="e">
        <f>IF('DATA ENTRY'!#REF!="","",'DATA ENTRY'!#REF!)</f>
        <v>#REF!</v>
      </c>
      <c r="T150" s="14" t="e">
        <f>IF('DATA ENTRY'!#REF!="","",'DATA ENTRY'!#REF!)</f>
        <v>#REF!</v>
      </c>
      <c r="U150" s="14" t="str">
        <f>IF(O150="","",SUMPRODUCT(--(D150=$D$5:$D$1071),--(F150=$F$5:$F$1071),--(E150=$E$5:$E$1071),--(O150&lt;$O$5:$O$1071))+COUNTIF($O$5:O150,O150))</f>
        <v/>
      </c>
    </row>
    <row r="151" spans="1:21" ht="18" customHeight="1">
      <c r="A151" s="14" t="e">
        <f>IF(AND(H151="",D151="",F151="",G151="",I151="",J151=""),"",SUBTOTAL(3,$B$5:B151))</f>
        <v>#REF!</v>
      </c>
      <c r="B151" s="63" t="e">
        <f>IF('DATA ENTRY'!#REF!="","",'DATA ENTRY'!#REF!)</f>
        <v>#REF!</v>
      </c>
      <c r="C151" s="63" t="e">
        <f>IF('DATA ENTRY'!#REF!="","",'DATA ENTRY'!#REF!)</f>
        <v>#REF!</v>
      </c>
      <c r="D151" s="63" t="e">
        <f>IF('DATA ENTRY'!#REF!="","",'DATA ENTRY'!#REF!)</f>
        <v>#REF!</v>
      </c>
      <c r="E151" s="14" t="e">
        <f>IF('DATA ENTRY'!#REF!="","",'DATA ENTRY'!#REF!)</f>
        <v>#REF!</v>
      </c>
      <c r="F151" s="14" t="e">
        <f>IF('DATA ENTRY'!#REF!="","",'DATA ENTRY'!#REF!)</f>
        <v>#REF!</v>
      </c>
      <c r="G151" s="126" t="e">
        <f>IF('DATA ENTRY'!#REF!="","",'DATA ENTRY'!#REF!)</f>
        <v>#REF!</v>
      </c>
      <c r="H151" s="126" t="e">
        <f>IF('DATA ENTRY'!#REF!="","",'DATA ENTRY'!#REF!)</f>
        <v>#REF!</v>
      </c>
      <c r="I151" s="14" t="e">
        <f>IF('DATA ENTRY'!#REF!="","",'DATA ENTRY'!#REF!)</f>
        <v>#REF!</v>
      </c>
      <c r="J151" s="125" t="e">
        <f>IF('DATA ENTRY'!#REF!="","",'DATA ENTRY'!#REF!)</f>
        <v>#REF!</v>
      </c>
      <c r="K151" s="14" t="e">
        <f>IF('DATA ENTRY'!#REF!="","",'DATA ENTRY'!#REF!)</f>
        <v>#REF!</v>
      </c>
      <c r="L151" s="125" t="e">
        <f>IF('DATA ENTRY'!#REF!="","",'DATA ENTRY'!#REF!)</f>
        <v>#REF!</v>
      </c>
      <c r="M151" s="14" t="e">
        <f>IF('DATA ENTRY'!#REF!="","",'DATA ENTRY'!#REF!)</f>
        <v>#REF!</v>
      </c>
      <c r="N151" s="125" t="e">
        <f>IF('DATA ENTRY'!#REF!="","",'DATA ENTRY'!#REF!)</f>
        <v>#REF!</v>
      </c>
      <c r="O151" s="125" t="str">
        <f t="shared" si="2"/>
        <v/>
      </c>
      <c r="P151" s="63" t="e">
        <f>IF('DATA ENTRY'!#REF!="","",'DATA ENTRY'!#REF!)</f>
        <v>#REF!</v>
      </c>
      <c r="Q151" s="63" t="e">
        <f>IF('DATA ENTRY'!#REF!="","",'DATA ENTRY'!#REF!)</f>
        <v>#REF!</v>
      </c>
      <c r="R151" s="14" t="e">
        <f>IF('DATA ENTRY'!#REF!="","",'DATA ENTRY'!#REF!)</f>
        <v>#REF!</v>
      </c>
      <c r="S151" s="14" t="e">
        <f>IF('DATA ENTRY'!#REF!="","",'DATA ENTRY'!#REF!)</f>
        <v>#REF!</v>
      </c>
      <c r="T151" s="14" t="e">
        <f>IF('DATA ENTRY'!#REF!="","",'DATA ENTRY'!#REF!)</f>
        <v>#REF!</v>
      </c>
      <c r="U151" s="14" t="str">
        <f>IF(O151="","",SUMPRODUCT(--(D151=$D$5:$D$1071),--(F151=$F$5:$F$1071),--(E151=$E$5:$E$1071),--(O151&lt;$O$5:$O$1071))+COUNTIF($O$5:O151,O151))</f>
        <v/>
      </c>
    </row>
    <row r="152" spans="1:21" ht="18" customHeight="1">
      <c r="A152" s="14" t="e">
        <f>IF(AND(H152="",D152="",F152="",G152="",I152="",J152=""),"",SUBTOTAL(3,$B$5:B152))</f>
        <v>#REF!</v>
      </c>
      <c r="B152" s="63" t="e">
        <f>IF('DATA ENTRY'!#REF!="","",'DATA ENTRY'!#REF!)</f>
        <v>#REF!</v>
      </c>
      <c r="C152" s="63" t="e">
        <f>IF('DATA ENTRY'!#REF!="","",'DATA ENTRY'!#REF!)</f>
        <v>#REF!</v>
      </c>
      <c r="D152" s="63" t="e">
        <f>IF('DATA ENTRY'!#REF!="","",'DATA ENTRY'!#REF!)</f>
        <v>#REF!</v>
      </c>
      <c r="E152" s="14" t="e">
        <f>IF('DATA ENTRY'!#REF!="","",'DATA ENTRY'!#REF!)</f>
        <v>#REF!</v>
      </c>
      <c r="F152" s="14" t="e">
        <f>IF('DATA ENTRY'!#REF!="","",'DATA ENTRY'!#REF!)</f>
        <v>#REF!</v>
      </c>
      <c r="G152" s="126" t="e">
        <f>IF('DATA ENTRY'!#REF!="","",'DATA ENTRY'!#REF!)</f>
        <v>#REF!</v>
      </c>
      <c r="H152" s="126" t="e">
        <f>IF('DATA ENTRY'!#REF!="","",'DATA ENTRY'!#REF!)</f>
        <v>#REF!</v>
      </c>
      <c r="I152" s="14" t="e">
        <f>IF('DATA ENTRY'!#REF!="","",'DATA ENTRY'!#REF!)</f>
        <v>#REF!</v>
      </c>
      <c r="J152" s="125" t="e">
        <f>IF('DATA ENTRY'!#REF!="","",'DATA ENTRY'!#REF!)</f>
        <v>#REF!</v>
      </c>
      <c r="K152" s="14" t="e">
        <f>IF('DATA ENTRY'!#REF!="","",'DATA ENTRY'!#REF!)</f>
        <v>#REF!</v>
      </c>
      <c r="L152" s="125" t="e">
        <f>IF('DATA ENTRY'!#REF!="","",'DATA ENTRY'!#REF!)</f>
        <v>#REF!</v>
      </c>
      <c r="M152" s="14" t="e">
        <f>IF('DATA ENTRY'!#REF!="","",'DATA ENTRY'!#REF!)</f>
        <v>#REF!</v>
      </c>
      <c r="N152" s="125" t="e">
        <f>IF('DATA ENTRY'!#REF!="","",'DATA ENTRY'!#REF!)</f>
        <v>#REF!</v>
      </c>
      <c r="O152" s="125" t="str">
        <f t="shared" si="2"/>
        <v/>
      </c>
      <c r="P152" s="63" t="e">
        <f>IF('DATA ENTRY'!#REF!="","",'DATA ENTRY'!#REF!)</f>
        <v>#REF!</v>
      </c>
      <c r="Q152" s="63" t="e">
        <f>IF('DATA ENTRY'!#REF!="","",'DATA ENTRY'!#REF!)</f>
        <v>#REF!</v>
      </c>
      <c r="R152" s="14" t="e">
        <f>IF('DATA ENTRY'!#REF!="","",'DATA ENTRY'!#REF!)</f>
        <v>#REF!</v>
      </c>
      <c r="S152" s="14" t="e">
        <f>IF('DATA ENTRY'!#REF!="","",'DATA ENTRY'!#REF!)</f>
        <v>#REF!</v>
      </c>
      <c r="T152" s="14" t="e">
        <f>IF('DATA ENTRY'!#REF!="","",'DATA ENTRY'!#REF!)</f>
        <v>#REF!</v>
      </c>
      <c r="U152" s="14" t="str">
        <f>IF(O152="","",SUMPRODUCT(--(D152=$D$5:$D$1071),--(F152=$F$5:$F$1071),--(E152=$E$5:$E$1071),--(O152&lt;$O$5:$O$1071))+COUNTIF($O$5:O152,O152))</f>
        <v/>
      </c>
    </row>
    <row r="153" spans="1:21" ht="18" customHeight="1">
      <c r="A153" s="14" t="e">
        <f>IF(AND(H153="",D153="",F153="",G153="",I153="",J153=""),"",SUBTOTAL(3,$B$5:B153))</f>
        <v>#REF!</v>
      </c>
      <c r="B153" s="63" t="e">
        <f>IF('DATA ENTRY'!#REF!="","",'DATA ENTRY'!#REF!)</f>
        <v>#REF!</v>
      </c>
      <c r="C153" s="63" t="e">
        <f>IF('DATA ENTRY'!#REF!="","",'DATA ENTRY'!#REF!)</f>
        <v>#REF!</v>
      </c>
      <c r="D153" s="63" t="e">
        <f>IF('DATA ENTRY'!#REF!="","",'DATA ENTRY'!#REF!)</f>
        <v>#REF!</v>
      </c>
      <c r="E153" s="14" t="e">
        <f>IF('DATA ENTRY'!#REF!="","",'DATA ENTRY'!#REF!)</f>
        <v>#REF!</v>
      </c>
      <c r="F153" s="14" t="e">
        <f>IF('DATA ENTRY'!#REF!="","",'DATA ENTRY'!#REF!)</f>
        <v>#REF!</v>
      </c>
      <c r="G153" s="126" t="e">
        <f>IF('DATA ENTRY'!#REF!="","",'DATA ENTRY'!#REF!)</f>
        <v>#REF!</v>
      </c>
      <c r="H153" s="126" t="e">
        <f>IF('DATA ENTRY'!#REF!="","",'DATA ENTRY'!#REF!)</f>
        <v>#REF!</v>
      </c>
      <c r="I153" s="14" t="e">
        <f>IF('DATA ENTRY'!#REF!="","",'DATA ENTRY'!#REF!)</f>
        <v>#REF!</v>
      </c>
      <c r="J153" s="125" t="e">
        <f>IF('DATA ENTRY'!#REF!="","",'DATA ENTRY'!#REF!)</f>
        <v>#REF!</v>
      </c>
      <c r="K153" s="14" t="e">
        <f>IF('DATA ENTRY'!#REF!="","",'DATA ENTRY'!#REF!)</f>
        <v>#REF!</v>
      </c>
      <c r="L153" s="125" t="e">
        <f>IF('DATA ENTRY'!#REF!="","",'DATA ENTRY'!#REF!)</f>
        <v>#REF!</v>
      </c>
      <c r="M153" s="14" t="e">
        <f>IF('DATA ENTRY'!#REF!="","",'DATA ENTRY'!#REF!)</f>
        <v>#REF!</v>
      </c>
      <c r="N153" s="125" t="e">
        <f>IF('DATA ENTRY'!#REF!="","",'DATA ENTRY'!#REF!)</f>
        <v>#REF!</v>
      </c>
      <c r="O153" s="125" t="str">
        <f t="shared" si="2"/>
        <v/>
      </c>
      <c r="P153" s="63" t="e">
        <f>IF('DATA ENTRY'!#REF!="","",'DATA ENTRY'!#REF!)</f>
        <v>#REF!</v>
      </c>
      <c r="Q153" s="63" t="e">
        <f>IF('DATA ENTRY'!#REF!="","",'DATA ENTRY'!#REF!)</f>
        <v>#REF!</v>
      </c>
      <c r="R153" s="14" t="e">
        <f>IF('DATA ENTRY'!#REF!="","",'DATA ENTRY'!#REF!)</f>
        <v>#REF!</v>
      </c>
      <c r="S153" s="14" t="e">
        <f>IF('DATA ENTRY'!#REF!="","",'DATA ENTRY'!#REF!)</f>
        <v>#REF!</v>
      </c>
      <c r="T153" s="14" t="e">
        <f>IF('DATA ENTRY'!#REF!="","",'DATA ENTRY'!#REF!)</f>
        <v>#REF!</v>
      </c>
      <c r="U153" s="14" t="str">
        <f>IF(O153="","",SUMPRODUCT(--(D153=$D$5:$D$1071),--(F153=$F$5:$F$1071),--(E153=$E$5:$E$1071),--(O153&lt;$O$5:$O$1071))+COUNTIF($O$5:O153,O153))</f>
        <v/>
      </c>
    </row>
    <row r="154" spans="1:21" ht="18" customHeight="1">
      <c r="A154" s="14" t="e">
        <f>IF(AND(H154="",D154="",F154="",G154="",I154="",J154=""),"",SUBTOTAL(3,$B$5:B154))</f>
        <v>#REF!</v>
      </c>
      <c r="B154" s="63" t="e">
        <f>IF('DATA ENTRY'!#REF!="","",'DATA ENTRY'!#REF!)</f>
        <v>#REF!</v>
      </c>
      <c r="C154" s="63" t="e">
        <f>IF('DATA ENTRY'!#REF!="","",'DATA ENTRY'!#REF!)</f>
        <v>#REF!</v>
      </c>
      <c r="D154" s="63" t="e">
        <f>IF('DATA ENTRY'!#REF!="","",'DATA ENTRY'!#REF!)</f>
        <v>#REF!</v>
      </c>
      <c r="E154" s="14" t="e">
        <f>IF('DATA ENTRY'!#REF!="","",'DATA ENTRY'!#REF!)</f>
        <v>#REF!</v>
      </c>
      <c r="F154" s="14" t="e">
        <f>IF('DATA ENTRY'!#REF!="","",'DATA ENTRY'!#REF!)</f>
        <v>#REF!</v>
      </c>
      <c r="G154" s="126" t="e">
        <f>IF('DATA ENTRY'!#REF!="","",'DATA ENTRY'!#REF!)</f>
        <v>#REF!</v>
      </c>
      <c r="H154" s="126" t="e">
        <f>IF('DATA ENTRY'!#REF!="","",'DATA ENTRY'!#REF!)</f>
        <v>#REF!</v>
      </c>
      <c r="I154" s="14" t="e">
        <f>IF('DATA ENTRY'!#REF!="","",'DATA ENTRY'!#REF!)</f>
        <v>#REF!</v>
      </c>
      <c r="J154" s="125" t="e">
        <f>IF('DATA ENTRY'!#REF!="","",'DATA ENTRY'!#REF!)</f>
        <v>#REF!</v>
      </c>
      <c r="K154" s="14" t="e">
        <f>IF('DATA ENTRY'!#REF!="","",'DATA ENTRY'!#REF!)</f>
        <v>#REF!</v>
      </c>
      <c r="L154" s="125" t="e">
        <f>IF('DATA ENTRY'!#REF!="","",'DATA ENTRY'!#REF!)</f>
        <v>#REF!</v>
      </c>
      <c r="M154" s="14" t="e">
        <f>IF('DATA ENTRY'!#REF!="","",'DATA ENTRY'!#REF!)</f>
        <v>#REF!</v>
      </c>
      <c r="N154" s="125" t="e">
        <f>IF('DATA ENTRY'!#REF!="","",'DATA ENTRY'!#REF!)</f>
        <v>#REF!</v>
      </c>
      <c r="O154" s="125" t="str">
        <f t="shared" si="2"/>
        <v/>
      </c>
      <c r="P154" s="63" t="e">
        <f>IF('DATA ENTRY'!#REF!="","",'DATA ENTRY'!#REF!)</f>
        <v>#REF!</v>
      </c>
      <c r="Q154" s="63" t="e">
        <f>IF('DATA ENTRY'!#REF!="","",'DATA ENTRY'!#REF!)</f>
        <v>#REF!</v>
      </c>
      <c r="R154" s="14" t="e">
        <f>IF('DATA ENTRY'!#REF!="","",'DATA ENTRY'!#REF!)</f>
        <v>#REF!</v>
      </c>
      <c r="S154" s="14" t="e">
        <f>IF('DATA ENTRY'!#REF!="","",'DATA ENTRY'!#REF!)</f>
        <v>#REF!</v>
      </c>
      <c r="T154" s="14" t="e">
        <f>IF('DATA ENTRY'!#REF!="","",'DATA ENTRY'!#REF!)</f>
        <v>#REF!</v>
      </c>
      <c r="U154" s="14" t="str">
        <f>IF(O154="","",SUMPRODUCT(--(D154=$D$5:$D$1071),--(F154=$F$5:$F$1071),--(E154=$E$5:$E$1071),--(O154&lt;$O$5:$O$1071))+COUNTIF($O$5:O154,O154))</f>
        <v/>
      </c>
    </row>
    <row r="155" spans="1:21" ht="18" customHeight="1">
      <c r="A155" s="14" t="e">
        <f>IF(AND(H155="",D155="",F155="",G155="",I155="",J155=""),"",SUBTOTAL(3,$B$5:B155))</f>
        <v>#REF!</v>
      </c>
      <c r="B155" s="63" t="e">
        <f>IF('DATA ENTRY'!#REF!="","",'DATA ENTRY'!#REF!)</f>
        <v>#REF!</v>
      </c>
      <c r="C155" s="63" t="e">
        <f>IF('DATA ENTRY'!#REF!="","",'DATA ENTRY'!#REF!)</f>
        <v>#REF!</v>
      </c>
      <c r="D155" s="63" t="e">
        <f>IF('DATA ENTRY'!#REF!="","",'DATA ENTRY'!#REF!)</f>
        <v>#REF!</v>
      </c>
      <c r="E155" s="14" t="e">
        <f>IF('DATA ENTRY'!#REF!="","",'DATA ENTRY'!#REF!)</f>
        <v>#REF!</v>
      </c>
      <c r="F155" s="14" t="e">
        <f>IF('DATA ENTRY'!#REF!="","",'DATA ENTRY'!#REF!)</f>
        <v>#REF!</v>
      </c>
      <c r="G155" s="126" t="e">
        <f>IF('DATA ENTRY'!#REF!="","",'DATA ENTRY'!#REF!)</f>
        <v>#REF!</v>
      </c>
      <c r="H155" s="126" t="e">
        <f>IF('DATA ENTRY'!#REF!="","",'DATA ENTRY'!#REF!)</f>
        <v>#REF!</v>
      </c>
      <c r="I155" s="14" t="e">
        <f>IF('DATA ENTRY'!#REF!="","",'DATA ENTRY'!#REF!)</f>
        <v>#REF!</v>
      </c>
      <c r="J155" s="125" t="e">
        <f>IF('DATA ENTRY'!#REF!="","",'DATA ENTRY'!#REF!)</f>
        <v>#REF!</v>
      </c>
      <c r="K155" s="14" t="e">
        <f>IF('DATA ENTRY'!#REF!="","",'DATA ENTRY'!#REF!)</f>
        <v>#REF!</v>
      </c>
      <c r="L155" s="125" t="e">
        <f>IF('DATA ENTRY'!#REF!="","",'DATA ENTRY'!#REF!)</f>
        <v>#REF!</v>
      </c>
      <c r="M155" s="14" t="e">
        <f>IF('DATA ENTRY'!#REF!="","",'DATA ENTRY'!#REF!)</f>
        <v>#REF!</v>
      </c>
      <c r="N155" s="125" t="e">
        <f>IF('DATA ENTRY'!#REF!="","",'DATA ENTRY'!#REF!)</f>
        <v>#REF!</v>
      </c>
      <c r="O155" s="125" t="str">
        <f t="shared" si="2"/>
        <v/>
      </c>
      <c r="P155" s="63" t="e">
        <f>IF('DATA ENTRY'!#REF!="","",'DATA ENTRY'!#REF!)</f>
        <v>#REF!</v>
      </c>
      <c r="Q155" s="63" t="e">
        <f>IF('DATA ENTRY'!#REF!="","",'DATA ENTRY'!#REF!)</f>
        <v>#REF!</v>
      </c>
      <c r="R155" s="14" t="e">
        <f>IF('DATA ENTRY'!#REF!="","",'DATA ENTRY'!#REF!)</f>
        <v>#REF!</v>
      </c>
      <c r="S155" s="14" t="e">
        <f>IF('DATA ENTRY'!#REF!="","",'DATA ENTRY'!#REF!)</f>
        <v>#REF!</v>
      </c>
      <c r="T155" s="14" t="e">
        <f>IF('DATA ENTRY'!#REF!="","",'DATA ENTRY'!#REF!)</f>
        <v>#REF!</v>
      </c>
      <c r="U155" s="14" t="str">
        <f>IF(O155="","",SUMPRODUCT(--(D155=$D$5:$D$1071),--(F155=$F$5:$F$1071),--(E155=$E$5:$E$1071),--(O155&lt;$O$5:$O$1071))+COUNTIF($O$5:O155,O155))</f>
        <v/>
      </c>
    </row>
    <row r="156" spans="1:21" ht="18" customHeight="1">
      <c r="A156" s="14" t="e">
        <f>IF(AND(H156="",D156="",F156="",G156="",I156="",J156=""),"",SUBTOTAL(3,$B$5:B156))</f>
        <v>#REF!</v>
      </c>
      <c r="B156" s="63" t="e">
        <f>IF('DATA ENTRY'!#REF!="","",'DATA ENTRY'!#REF!)</f>
        <v>#REF!</v>
      </c>
      <c r="C156" s="63" t="e">
        <f>IF('DATA ENTRY'!#REF!="","",'DATA ENTRY'!#REF!)</f>
        <v>#REF!</v>
      </c>
      <c r="D156" s="63" t="e">
        <f>IF('DATA ENTRY'!#REF!="","",'DATA ENTRY'!#REF!)</f>
        <v>#REF!</v>
      </c>
      <c r="E156" s="14" t="e">
        <f>IF('DATA ENTRY'!#REF!="","",'DATA ENTRY'!#REF!)</f>
        <v>#REF!</v>
      </c>
      <c r="F156" s="14" t="e">
        <f>IF('DATA ENTRY'!#REF!="","",'DATA ENTRY'!#REF!)</f>
        <v>#REF!</v>
      </c>
      <c r="G156" s="126" t="e">
        <f>IF('DATA ENTRY'!#REF!="","",'DATA ENTRY'!#REF!)</f>
        <v>#REF!</v>
      </c>
      <c r="H156" s="126" t="e">
        <f>IF('DATA ENTRY'!#REF!="","",'DATA ENTRY'!#REF!)</f>
        <v>#REF!</v>
      </c>
      <c r="I156" s="14" t="e">
        <f>IF('DATA ENTRY'!#REF!="","",'DATA ENTRY'!#REF!)</f>
        <v>#REF!</v>
      </c>
      <c r="J156" s="125" t="e">
        <f>IF('DATA ENTRY'!#REF!="","",'DATA ENTRY'!#REF!)</f>
        <v>#REF!</v>
      </c>
      <c r="K156" s="14" t="e">
        <f>IF('DATA ENTRY'!#REF!="","",'DATA ENTRY'!#REF!)</f>
        <v>#REF!</v>
      </c>
      <c r="L156" s="125" t="e">
        <f>IF('DATA ENTRY'!#REF!="","",'DATA ENTRY'!#REF!)</f>
        <v>#REF!</v>
      </c>
      <c r="M156" s="14" t="e">
        <f>IF('DATA ENTRY'!#REF!="","",'DATA ENTRY'!#REF!)</f>
        <v>#REF!</v>
      </c>
      <c r="N156" s="125" t="e">
        <f>IF('DATA ENTRY'!#REF!="","",'DATA ENTRY'!#REF!)</f>
        <v>#REF!</v>
      </c>
      <c r="O156" s="125" t="str">
        <f t="shared" si="2"/>
        <v/>
      </c>
      <c r="P156" s="63" t="e">
        <f>IF('DATA ENTRY'!#REF!="","",'DATA ENTRY'!#REF!)</f>
        <v>#REF!</v>
      </c>
      <c r="Q156" s="63" t="e">
        <f>IF('DATA ENTRY'!#REF!="","",'DATA ENTRY'!#REF!)</f>
        <v>#REF!</v>
      </c>
      <c r="R156" s="14" t="e">
        <f>IF('DATA ENTRY'!#REF!="","",'DATA ENTRY'!#REF!)</f>
        <v>#REF!</v>
      </c>
      <c r="S156" s="14" t="e">
        <f>IF('DATA ENTRY'!#REF!="","",'DATA ENTRY'!#REF!)</f>
        <v>#REF!</v>
      </c>
      <c r="T156" s="14" t="e">
        <f>IF('DATA ENTRY'!#REF!="","",'DATA ENTRY'!#REF!)</f>
        <v>#REF!</v>
      </c>
      <c r="U156" s="14" t="str">
        <f>IF(O156="","",SUMPRODUCT(--(D156=$D$5:$D$1071),--(F156=$F$5:$F$1071),--(E156=$E$5:$E$1071),--(O156&lt;$O$5:$O$1071))+COUNTIF($O$5:O156,O156))</f>
        <v/>
      </c>
    </row>
    <row r="157" spans="1:21" ht="18" customHeight="1">
      <c r="A157" s="14" t="e">
        <f>IF(AND(H157="",D157="",F157="",G157="",I157="",J157=""),"",SUBTOTAL(3,$B$5:B157))</f>
        <v>#REF!</v>
      </c>
      <c r="B157" s="63" t="e">
        <f>IF('DATA ENTRY'!#REF!="","",'DATA ENTRY'!#REF!)</f>
        <v>#REF!</v>
      </c>
      <c r="C157" s="63" t="e">
        <f>IF('DATA ENTRY'!#REF!="","",'DATA ENTRY'!#REF!)</f>
        <v>#REF!</v>
      </c>
      <c r="D157" s="63" t="e">
        <f>IF('DATA ENTRY'!#REF!="","",'DATA ENTRY'!#REF!)</f>
        <v>#REF!</v>
      </c>
      <c r="E157" s="14" t="e">
        <f>IF('DATA ENTRY'!#REF!="","",'DATA ENTRY'!#REF!)</f>
        <v>#REF!</v>
      </c>
      <c r="F157" s="14" t="e">
        <f>IF('DATA ENTRY'!#REF!="","",'DATA ENTRY'!#REF!)</f>
        <v>#REF!</v>
      </c>
      <c r="G157" s="126" t="e">
        <f>IF('DATA ENTRY'!#REF!="","",'DATA ENTRY'!#REF!)</f>
        <v>#REF!</v>
      </c>
      <c r="H157" s="126" t="e">
        <f>IF('DATA ENTRY'!#REF!="","",'DATA ENTRY'!#REF!)</f>
        <v>#REF!</v>
      </c>
      <c r="I157" s="14" t="e">
        <f>IF('DATA ENTRY'!#REF!="","",'DATA ENTRY'!#REF!)</f>
        <v>#REF!</v>
      </c>
      <c r="J157" s="125" t="e">
        <f>IF('DATA ENTRY'!#REF!="","",'DATA ENTRY'!#REF!)</f>
        <v>#REF!</v>
      </c>
      <c r="K157" s="14" t="e">
        <f>IF('DATA ENTRY'!#REF!="","",'DATA ENTRY'!#REF!)</f>
        <v>#REF!</v>
      </c>
      <c r="L157" s="125" t="e">
        <f>IF('DATA ENTRY'!#REF!="","",'DATA ENTRY'!#REF!)</f>
        <v>#REF!</v>
      </c>
      <c r="M157" s="14" t="e">
        <f>IF('DATA ENTRY'!#REF!="","",'DATA ENTRY'!#REF!)</f>
        <v>#REF!</v>
      </c>
      <c r="N157" s="125" t="e">
        <f>IF('DATA ENTRY'!#REF!="","",'DATA ENTRY'!#REF!)</f>
        <v>#REF!</v>
      </c>
      <c r="O157" s="125" t="str">
        <f t="shared" si="2"/>
        <v/>
      </c>
      <c r="P157" s="63" t="e">
        <f>IF('DATA ENTRY'!#REF!="","",'DATA ENTRY'!#REF!)</f>
        <v>#REF!</v>
      </c>
      <c r="Q157" s="63" t="e">
        <f>IF('DATA ENTRY'!#REF!="","",'DATA ENTRY'!#REF!)</f>
        <v>#REF!</v>
      </c>
      <c r="R157" s="14" t="e">
        <f>IF('DATA ENTRY'!#REF!="","",'DATA ENTRY'!#REF!)</f>
        <v>#REF!</v>
      </c>
      <c r="S157" s="14" t="e">
        <f>IF('DATA ENTRY'!#REF!="","",'DATA ENTRY'!#REF!)</f>
        <v>#REF!</v>
      </c>
      <c r="T157" s="14" t="e">
        <f>IF('DATA ENTRY'!#REF!="","",'DATA ENTRY'!#REF!)</f>
        <v>#REF!</v>
      </c>
      <c r="U157" s="14" t="str">
        <f>IF(O157="","",SUMPRODUCT(--(D157=$D$5:$D$1071),--(F157=$F$5:$F$1071),--(E157=$E$5:$E$1071),--(O157&lt;$O$5:$O$1071))+COUNTIF($O$5:O157,O157))</f>
        <v/>
      </c>
    </row>
    <row r="158" spans="1:21" ht="18" customHeight="1">
      <c r="A158" s="14" t="e">
        <f>IF(AND(H158="",D158="",F158="",G158="",I158="",J158=""),"",SUBTOTAL(3,$B$5:B158))</f>
        <v>#REF!</v>
      </c>
      <c r="B158" s="63" t="e">
        <f>IF('DATA ENTRY'!#REF!="","",'DATA ENTRY'!#REF!)</f>
        <v>#REF!</v>
      </c>
      <c r="C158" s="63" t="e">
        <f>IF('DATA ENTRY'!#REF!="","",'DATA ENTRY'!#REF!)</f>
        <v>#REF!</v>
      </c>
      <c r="D158" s="63" t="e">
        <f>IF('DATA ENTRY'!#REF!="","",'DATA ENTRY'!#REF!)</f>
        <v>#REF!</v>
      </c>
      <c r="E158" s="14" t="e">
        <f>IF('DATA ENTRY'!#REF!="","",'DATA ENTRY'!#REF!)</f>
        <v>#REF!</v>
      </c>
      <c r="F158" s="14" t="e">
        <f>IF('DATA ENTRY'!#REF!="","",'DATA ENTRY'!#REF!)</f>
        <v>#REF!</v>
      </c>
      <c r="G158" s="126" t="e">
        <f>IF('DATA ENTRY'!#REF!="","",'DATA ENTRY'!#REF!)</f>
        <v>#REF!</v>
      </c>
      <c r="H158" s="126" t="e">
        <f>IF('DATA ENTRY'!#REF!="","",'DATA ENTRY'!#REF!)</f>
        <v>#REF!</v>
      </c>
      <c r="I158" s="14" t="e">
        <f>IF('DATA ENTRY'!#REF!="","",'DATA ENTRY'!#REF!)</f>
        <v>#REF!</v>
      </c>
      <c r="J158" s="125" t="e">
        <f>IF('DATA ENTRY'!#REF!="","",'DATA ENTRY'!#REF!)</f>
        <v>#REF!</v>
      </c>
      <c r="K158" s="14" t="e">
        <f>IF('DATA ENTRY'!#REF!="","",'DATA ENTRY'!#REF!)</f>
        <v>#REF!</v>
      </c>
      <c r="L158" s="125" t="e">
        <f>IF('DATA ENTRY'!#REF!="","",'DATA ENTRY'!#REF!)</f>
        <v>#REF!</v>
      </c>
      <c r="M158" s="14" t="e">
        <f>IF('DATA ENTRY'!#REF!="","",'DATA ENTRY'!#REF!)</f>
        <v>#REF!</v>
      </c>
      <c r="N158" s="125" t="e">
        <f>IF('DATA ENTRY'!#REF!="","",'DATA ENTRY'!#REF!)</f>
        <v>#REF!</v>
      </c>
      <c r="O158" s="125" t="str">
        <f t="shared" si="2"/>
        <v/>
      </c>
      <c r="P158" s="63" t="e">
        <f>IF('DATA ENTRY'!#REF!="","",'DATA ENTRY'!#REF!)</f>
        <v>#REF!</v>
      </c>
      <c r="Q158" s="63" t="e">
        <f>IF('DATA ENTRY'!#REF!="","",'DATA ENTRY'!#REF!)</f>
        <v>#REF!</v>
      </c>
      <c r="R158" s="14" t="e">
        <f>IF('DATA ENTRY'!#REF!="","",'DATA ENTRY'!#REF!)</f>
        <v>#REF!</v>
      </c>
      <c r="S158" s="14" t="e">
        <f>IF('DATA ENTRY'!#REF!="","",'DATA ENTRY'!#REF!)</f>
        <v>#REF!</v>
      </c>
      <c r="T158" s="14" t="e">
        <f>IF('DATA ENTRY'!#REF!="","",'DATA ENTRY'!#REF!)</f>
        <v>#REF!</v>
      </c>
      <c r="U158" s="14" t="str">
        <f>IF(O158="","",SUMPRODUCT(--(D158=$D$5:$D$1071),--(F158=$F$5:$F$1071),--(E158=$E$5:$E$1071),--(O158&lt;$O$5:$O$1071))+COUNTIF($O$5:O158,O158))</f>
        <v/>
      </c>
    </row>
    <row r="159" spans="1:21" ht="18" customHeight="1">
      <c r="A159" s="14" t="e">
        <f>IF(AND(H159="",D159="",F159="",G159="",I159="",J159=""),"",SUBTOTAL(3,$B$5:B159))</f>
        <v>#REF!</v>
      </c>
      <c r="B159" s="63" t="e">
        <f>IF('DATA ENTRY'!#REF!="","",'DATA ENTRY'!#REF!)</f>
        <v>#REF!</v>
      </c>
      <c r="C159" s="63" t="e">
        <f>IF('DATA ENTRY'!#REF!="","",'DATA ENTRY'!#REF!)</f>
        <v>#REF!</v>
      </c>
      <c r="D159" s="63" t="e">
        <f>IF('DATA ENTRY'!#REF!="","",'DATA ENTRY'!#REF!)</f>
        <v>#REF!</v>
      </c>
      <c r="E159" s="14" t="e">
        <f>IF('DATA ENTRY'!#REF!="","",'DATA ENTRY'!#REF!)</f>
        <v>#REF!</v>
      </c>
      <c r="F159" s="14" t="e">
        <f>IF('DATA ENTRY'!#REF!="","",'DATA ENTRY'!#REF!)</f>
        <v>#REF!</v>
      </c>
      <c r="G159" s="126" t="e">
        <f>IF('DATA ENTRY'!#REF!="","",'DATA ENTRY'!#REF!)</f>
        <v>#REF!</v>
      </c>
      <c r="H159" s="126" t="e">
        <f>IF('DATA ENTRY'!#REF!="","",'DATA ENTRY'!#REF!)</f>
        <v>#REF!</v>
      </c>
      <c r="I159" s="14" t="e">
        <f>IF('DATA ENTRY'!#REF!="","",'DATA ENTRY'!#REF!)</f>
        <v>#REF!</v>
      </c>
      <c r="J159" s="125" t="e">
        <f>IF('DATA ENTRY'!#REF!="","",'DATA ENTRY'!#REF!)</f>
        <v>#REF!</v>
      </c>
      <c r="K159" s="14" t="e">
        <f>IF('DATA ENTRY'!#REF!="","",'DATA ENTRY'!#REF!)</f>
        <v>#REF!</v>
      </c>
      <c r="L159" s="125" t="e">
        <f>IF('DATA ENTRY'!#REF!="","",'DATA ENTRY'!#REF!)</f>
        <v>#REF!</v>
      </c>
      <c r="M159" s="14" t="e">
        <f>IF('DATA ENTRY'!#REF!="","",'DATA ENTRY'!#REF!)</f>
        <v>#REF!</v>
      </c>
      <c r="N159" s="125" t="e">
        <f>IF('DATA ENTRY'!#REF!="","",'DATA ENTRY'!#REF!)</f>
        <v>#REF!</v>
      </c>
      <c r="O159" s="125" t="str">
        <f t="shared" si="2"/>
        <v/>
      </c>
      <c r="P159" s="63" t="e">
        <f>IF('DATA ENTRY'!#REF!="","",'DATA ENTRY'!#REF!)</f>
        <v>#REF!</v>
      </c>
      <c r="Q159" s="63" t="e">
        <f>IF('DATA ENTRY'!#REF!="","",'DATA ENTRY'!#REF!)</f>
        <v>#REF!</v>
      </c>
      <c r="R159" s="14" t="e">
        <f>IF('DATA ENTRY'!#REF!="","",'DATA ENTRY'!#REF!)</f>
        <v>#REF!</v>
      </c>
      <c r="S159" s="14" t="e">
        <f>IF('DATA ENTRY'!#REF!="","",'DATA ENTRY'!#REF!)</f>
        <v>#REF!</v>
      </c>
      <c r="T159" s="14" t="e">
        <f>IF('DATA ENTRY'!#REF!="","",'DATA ENTRY'!#REF!)</f>
        <v>#REF!</v>
      </c>
      <c r="U159" s="14" t="str">
        <f>IF(O159="","",SUMPRODUCT(--(D159=$D$5:$D$1071),--(F159=$F$5:$F$1071),--(E159=$E$5:$E$1071),--(O159&lt;$O$5:$O$1071))+COUNTIF($O$5:O159,O159))</f>
        <v/>
      </c>
    </row>
    <row r="160" spans="1:21" ht="18" customHeight="1">
      <c r="A160" s="14" t="e">
        <f>IF(AND(H160="",D160="",F160="",G160="",I160="",J160=""),"",SUBTOTAL(3,$B$5:B160))</f>
        <v>#REF!</v>
      </c>
      <c r="B160" s="63" t="e">
        <f>IF('DATA ENTRY'!#REF!="","",'DATA ENTRY'!#REF!)</f>
        <v>#REF!</v>
      </c>
      <c r="C160" s="63" t="e">
        <f>IF('DATA ENTRY'!#REF!="","",'DATA ENTRY'!#REF!)</f>
        <v>#REF!</v>
      </c>
      <c r="D160" s="63" t="e">
        <f>IF('DATA ENTRY'!#REF!="","",'DATA ENTRY'!#REF!)</f>
        <v>#REF!</v>
      </c>
      <c r="E160" s="14" t="e">
        <f>IF('DATA ENTRY'!#REF!="","",'DATA ENTRY'!#REF!)</f>
        <v>#REF!</v>
      </c>
      <c r="F160" s="14" t="e">
        <f>IF('DATA ENTRY'!#REF!="","",'DATA ENTRY'!#REF!)</f>
        <v>#REF!</v>
      </c>
      <c r="G160" s="126" t="e">
        <f>IF('DATA ENTRY'!#REF!="","",'DATA ENTRY'!#REF!)</f>
        <v>#REF!</v>
      </c>
      <c r="H160" s="126" t="e">
        <f>IF('DATA ENTRY'!#REF!="","",'DATA ENTRY'!#REF!)</f>
        <v>#REF!</v>
      </c>
      <c r="I160" s="14" t="e">
        <f>IF('DATA ENTRY'!#REF!="","",'DATA ENTRY'!#REF!)</f>
        <v>#REF!</v>
      </c>
      <c r="J160" s="125" t="e">
        <f>IF('DATA ENTRY'!#REF!="","",'DATA ENTRY'!#REF!)</f>
        <v>#REF!</v>
      </c>
      <c r="K160" s="14" t="e">
        <f>IF('DATA ENTRY'!#REF!="","",'DATA ENTRY'!#REF!)</f>
        <v>#REF!</v>
      </c>
      <c r="L160" s="125" t="e">
        <f>IF('DATA ENTRY'!#REF!="","",'DATA ENTRY'!#REF!)</f>
        <v>#REF!</v>
      </c>
      <c r="M160" s="14" t="e">
        <f>IF('DATA ENTRY'!#REF!="","",'DATA ENTRY'!#REF!)</f>
        <v>#REF!</v>
      </c>
      <c r="N160" s="125" t="e">
        <f>IF('DATA ENTRY'!#REF!="","",'DATA ENTRY'!#REF!)</f>
        <v>#REF!</v>
      </c>
      <c r="O160" s="125" t="str">
        <f t="shared" si="2"/>
        <v/>
      </c>
      <c r="P160" s="63" t="e">
        <f>IF('DATA ENTRY'!#REF!="","",'DATA ENTRY'!#REF!)</f>
        <v>#REF!</v>
      </c>
      <c r="Q160" s="63" t="e">
        <f>IF('DATA ENTRY'!#REF!="","",'DATA ENTRY'!#REF!)</f>
        <v>#REF!</v>
      </c>
      <c r="R160" s="14" t="e">
        <f>IF('DATA ENTRY'!#REF!="","",'DATA ENTRY'!#REF!)</f>
        <v>#REF!</v>
      </c>
      <c r="S160" s="14" t="e">
        <f>IF('DATA ENTRY'!#REF!="","",'DATA ENTRY'!#REF!)</f>
        <v>#REF!</v>
      </c>
      <c r="T160" s="14" t="e">
        <f>IF('DATA ENTRY'!#REF!="","",'DATA ENTRY'!#REF!)</f>
        <v>#REF!</v>
      </c>
      <c r="U160" s="14" t="str">
        <f>IF(O160="","",SUMPRODUCT(--(D160=$D$5:$D$1071),--(F160=$F$5:$F$1071),--(E160=$E$5:$E$1071),--(O160&lt;$O$5:$O$1071))+COUNTIF($O$5:O160,O160))</f>
        <v/>
      </c>
    </row>
    <row r="161" spans="1:21" ht="18" customHeight="1">
      <c r="A161" s="14" t="e">
        <f>IF(AND(H161="",D161="",F161="",G161="",I161="",J161=""),"",SUBTOTAL(3,$B$5:B161))</f>
        <v>#REF!</v>
      </c>
      <c r="B161" s="63" t="e">
        <f>IF('DATA ENTRY'!#REF!="","",'DATA ENTRY'!#REF!)</f>
        <v>#REF!</v>
      </c>
      <c r="C161" s="63" t="e">
        <f>IF('DATA ENTRY'!#REF!="","",'DATA ENTRY'!#REF!)</f>
        <v>#REF!</v>
      </c>
      <c r="D161" s="63" t="e">
        <f>IF('DATA ENTRY'!#REF!="","",'DATA ENTRY'!#REF!)</f>
        <v>#REF!</v>
      </c>
      <c r="E161" s="14" t="e">
        <f>IF('DATA ENTRY'!#REF!="","",'DATA ENTRY'!#REF!)</f>
        <v>#REF!</v>
      </c>
      <c r="F161" s="14" t="e">
        <f>IF('DATA ENTRY'!#REF!="","",'DATA ENTRY'!#REF!)</f>
        <v>#REF!</v>
      </c>
      <c r="G161" s="126" t="e">
        <f>IF('DATA ENTRY'!#REF!="","",'DATA ENTRY'!#REF!)</f>
        <v>#REF!</v>
      </c>
      <c r="H161" s="126" t="e">
        <f>IF('DATA ENTRY'!#REF!="","",'DATA ENTRY'!#REF!)</f>
        <v>#REF!</v>
      </c>
      <c r="I161" s="14" t="e">
        <f>IF('DATA ENTRY'!#REF!="","",'DATA ENTRY'!#REF!)</f>
        <v>#REF!</v>
      </c>
      <c r="J161" s="125" t="e">
        <f>IF('DATA ENTRY'!#REF!="","",'DATA ENTRY'!#REF!)</f>
        <v>#REF!</v>
      </c>
      <c r="K161" s="14" t="e">
        <f>IF('DATA ENTRY'!#REF!="","",'DATA ENTRY'!#REF!)</f>
        <v>#REF!</v>
      </c>
      <c r="L161" s="125" t="e">
        <f>IF('DATA ENTRY'!#REF!="","",'DATA ENTRY'!#REF!)</f>
        <v>#REF!</v>
      </c>
      <c r="M161" s="14" t="e">
        <f>IF('DATA ENTRY'!#REF!="","",'DATA ENTRY'!#REF!)</f>
        <v>#REF!</v>
      </c>
      <c r="N161" s="125" t="e">
        <f>IF('DATA ENTRY'!#REF!="","",'DATA ENTRY'!#REF!)</f>
        <v>#REF!</v>
      </c>
      <c r="O161" s="125" t="str">
        <f t="shared" si="2"/>
        <v/>
      </c>
      <c r="P161" s="63" t="e">
        <f>IF('DATA ENTRY'!#REF!="","",'DATA ENTRY'!#REF!)</f>
        <v>#REF!</v>
      </c>
      <c r="Q161" s="63" t="e">
        <f>IF('DATA ENTRY'!#REF!="","",'DATA ENTRY'!#REF!)</f>
        <v>#REF!</v>
      </c>
      <c r="R161" s="14" t="e">
        <f>IF('DATA ENTRY'!#REF!="","",'DATA ENTRY'!#REF!)</f>
        <v>#REF!</v>
      </c>
      <c r="S161" s="14" t="e">
        <f>IF('DATA ENTRY'!#REF!="","",'DATA ENTRY'!#REF!)</f>
        <v>#REF!</v>
      </c>
      <c r="T161" s="14" t="e">
        <f>IF('DATA ENTRY'!#REF!="","",'DATA ENTRY'!#REF!)</f>
        <v>#REF!</v>
      </c>
      <c r="U161" s="14" t="str">
        <f>IF(O161="","",SUMPRODUCT(--(D161=$D$5:$D$1071),--(F161=$F$5:$F$1071),--(E161=$E$5:$E$1071),--(O161&lt;$O$5:$O$1071))+COUNTIF($O$5:O161,O161))</f>
        <v/>
      </c>
    </row>
    <row r="162" spans="1:21" ht="18" customHeight="1">
      <c r="A162" s="14" t="e">
        <f>IF(AND(H162="",D162="",F162="",G162="",I162="",J162=""),"",SUBTOTAL(3,$B$5:B162))</f>
        <v>#REF!</v>
      </c>
      <c r="B162" s="63" t="e">
        <f>IF('DATA ENTRY'!#REF!="","",'DATA ENTRY'!#REF!)</f>
        <v>#REF!</v>
      </c>
      <c r="C162" s="63" t="e">
        <f>IF('DATA ENTRY'!#REF!="","",'DATA ENTRY'!#REF!)</f>
        <v>#REF!</v>
      </c>
      <c r="D162" s="63" t="e">
        <f>IF('DATA ENTRY'!#REF!="","",'DATA ENTRY'!#REF!)</f>
        <v>#REF!</v>
      </c>
      <c r="E162" s="14" t="e">
        <f>IF('DATA ENTRY'!#REF!="","",'DATA ENTRY'!#REF!)</f>
        <v>#REF!</v>
      </c>
      <c r="F162" s="14" t="e">
        <f>IF('DATA ENTRY'!#REF!="","",'DATA ENTRY'!#REF!)</f>
        <v>#REF!</v>
      </c>
      <c r="G162" s="126" t="e">
        <f>IF('DATA ENTRY'!#REF!="","",'DATA ENTRY'!#REF!)</f>
        <v>#REF!</v>
      </c>
      <c r="H162" s="126" t="e">
        <f>IF('DATA ENTRY'!#REF!="","",'DATA ENTRY'!#REF!)</f>
        <v>#REF!</v>
      </c>
      <c r="I162" s="14" t="e">
        <f>IF('DATA ENTRY'!#REF!="","",'DATA ENTRY'!#REF!)</f>
        <v>#REF!</v>
      </c>
      <c r="J162" s="125" t="e">
        <f>IF('DATA ENTRY'!#REF!="","",'DATA ENTRY'!#REF!)</f>
        <v>#REF!</v>
      </c>
      <c r="K162" s="14" t="e">
        <f>IF('DATA ENTRY'!#REF!="","",'DATA ENTRY'!#REF!)</f>
        <v>#REF!</v>
      </c>
      <c r="L162" s="125" t="e">
        <f>IF('DATA ENTRY'!#REF!="","",'DATA ENTRY'!#REF!)</f>
        <v>#REF!</v>
      </c>
      <c r="M162" s="14" t="e">
        <f>IF('DATA ENTRY'!#REF!="","",'DATA ENTRY'!#REF!)</f>
        <v>#REF!</v>
      </c>
      <c r="N162" s="125" t="e">
        <f>IF('DATA ENTRY'!#REF!="","",'DATA ENTRY'!#REF!)</f>
        <v>#REF!</v>
      </c>
      <c r="O162" s="125" t="str">
        <f t="shared" si="2"/>
        <v/>
      </c>
      <c r="P162" s="63" t="e">
        <f>IF('DATA ENTRY'!#REF!="","",'DATA ENTRY'!#REF!)</f>
        <v>#REF!</v>
      </c>
      <c r="Q162" s="63" t="e">
        <f>IF('DATA ENTRY'!#REF!="","",'DATA ENTRY'!#REF!)</f>
        <v>#REF!</v>
      </c>
      <c r="R162" s="14" t="e">
        <f>IF('DATA ENTRY'!#REF!="","",'DATA ENTRY'!#REF!)</f>
        <v>#REF!</v>
      </c>
      <c r="S162" s="14" t="e">
        <f>IF('DATA ENTRY'!#REF!="","",'DATA ENTRY'!#REF!)</f>
        <v>#REF!</v>
      </c>
      <c r="T162" s="14" t="e">
        <f>IF('DATA ENTRY'!#REF!="","",'DATA ENTRY'!#REF!)</f>
        <v>#REF!</v>
      </c>
      <c r="U162" s="14" t="str">
        <f>IF(O162="","",SUMPRODUCT(--(D162=$D$5:$D$1071),--(F162=$F$5:$F$1071),--(E162=$E$5:$E$1071),--(O162&lt;$O$5:$O$1071))+COUNTIF($O$5:O162,O162))</f>
        <v/>
      </c>
    </row>
    <row r="163" spans="1:21" ht="18" customHeight="1">
      <c r="A163" s="14" t="e">
        <f>IF(AND(H163="",D163="",F163="",G163="",I163="",J163=""),"",SUBTOTAL(3,$B$5:B163))</f>
        <v>#REF!</v>
      </c>
      <c r="B163" s="63" t="e">
        <f>IF('DATA ENTRY'!#REF!="","",'DATA ENTRY'!#REF!)</f>
        <v>#REF!</v>
      </c>
      <c r="C163" s="63" t="e">
        <f>IF('DATA ENTRY'!#REF!="","",'DATA ENTRY'!#REF!)</f>
        <v>#REF!</v>
      </c>
      <c r="D163" s="63" t="e">
        <f>IF('DATA ENTRY'!#REF!="","",'DATA ENTRY'!#REF!)</f>
        <v>#REF!</v>
      </c>
      <c r="E163" s="14" t="e">
        <f>IF('DATA ENTRY'!#REF!="","",'DATA ENTRY'!#REF!)</f>
        <v>#REF!</v>
      </c>
      <c r="F163" s="14" t="e">
        <f>IF('DATA ENTRY'!#REF!="","",'DATA ENTRY'!#REF!)</f>
        <v>#REF!</v>
      </c>
      <c r="G163" s="126" t="e">
        <f>IF('DATA ENTRY'!#REF!="","",'DATA ENTRY'!#REF!)</f>
        <v>#REF!</v>
      </c>
      <c r="H163" s="126" t="e">
        <f>IF('DATA ENTRY'!#REF!="","",'DATA ENTRY'!#REF!)</f>
        <v>#REF!</v>
      </c>
      <c r="I163" s="14" t="e">
        <f>IF('DATA ENTRY'!#REF!="","",'DATA ENTRY'!#REF!)</f>
        <v>#REF!</v>
      </c>
      <c r="J163" s="125" t="e">
        <f>IF('DATA ENTRY'!#REF!="","",'DATA ENTRY'!#REF!)</f>
        <v>#REF!</v>
      </c>
      <c r="K163" s="14" t="e">
        <f>IF('DATA ENTRY'!#REF!="","",'DATA ENTRY'!#REF!)</f>
        <v>#REF!</v>
      </c>
      <c r="L163" s="125" t="e">
        <f>IF('DATA ENTRY'!#REF!="","",'DATA ENTRY'!#REF!)</f>
        <v>#REF!</v>
      </c>
      <c r="M163" s="14" t="e">
        <f>IF('DATA ENTRY'!#REF!="","",'DATA ENTRY'!#REF!)</f>
        <v>#REF!</v>
      </c>
      <c r="N163" s="125" t="e">
        <f>IF('DATA ENTRY'!#REF!="","",'DATA ENTRY'!#REF!)</f>
        <v>#REF!</v>
      </c>
      <c r="O163" s="125" t="str">
        <f t="shared" si="2"/>
        <v/>
      </c>
      <c r="P163" s="63" t="e">
        <f>IF('DATA ENTRY'!#REF!="","",'DATA ENTRY'!#REF!)</f>
        <v>#REF!</v>
      </c>
      <c r="Q163" s="63" t="e">
        <f>IF('DATA ENTRY'!#REF!="","",'DATA ENTRY'!#REF!)</f>
        <v>#REF!</v>
      </c>
      <c r="R163" s="14" t="e">
        <f>IF('DATA ENTRY'!#REF!="","",'DATA ENTRY'!#REF!)</f>
        <v>#REF!</v>
      </c>
      <c r="S163" s="14" t="e">
        <f>IF('DATA ENTRY'!#REF!="","",'DATA ENTRY'!#REF!)</f>
        <v>#REF!</v>
      </c>
      <c r="T163" s="14" t="e">
        <f>IF('DATA ENTRY'!#REF!="","",'DATA ENTRY'!#REF!)</f>
        <v>#REF!</v>
      </c>
      <c r="U163" s="14" t="str">
        <f>IF(O163="","",SUMPRODUCT(--(D163=$D$5:$D$1071),--(F163=$F$5:$F$1071),--(E163=$E$5:$E$1071),--(O163&lt;$O$5:$O$1071))+COUNTIF($O$5:O163,O163))</f>
        <v/>
      </c>
    </row>
    <row r="164" spans="1:21" ht="18" customHeight="1">
      <c r="A164" s="14" t="e">
        <f>IF(AND(H164="",D164="",F164="",G164="",I164="",J164=""),"",SUBTOTAL(3,$B$5:B164))</f>
        <v>#REF!</v>
      </c>
      <c r="B164" s="63" t="e">
        <f>IF('DATA ENTRY'!#REF!="","",'DATA ENTRY'!#REF!)</f>
        <v>#REF!</v>
      </c>
      <c r="C164" s="63" t="e">
        <f>IF('DATA ENTRY'!#REF!="","",'DATA ENTRY'!#REF!)</f>
        <v>#REF!</v>
      </c>
      <c r="D164" s="63" t="e">
        <f>IF('DATA ENTRY'!#REF!="","",'DATA ENTRY'!#REF!)</f>
        <v>#REF!</v>
      </c>
      <c r="E164" s="14" t="e">
        <f>IF('DATA ENTRY'!#REF!="","",'DATA ENTRY'!#REF!)</f>
        <v>#REF!</v>
      </c>
      <c r="F164" s="14" t="e">
        <f>IF('DATA ENTRY'!#REF!="","",'DATA ENTRY'!#REF!)</f>
        <v>#REF!</v>
      </c>
      <c r="G164" s="126" t="e">
        <f>IF('DATA ENTRY'!#REF!="","",'DATA ENTRY'!#REF!)</f>
        <v>#REF!</v>
      </c>
      <c r="H164" s="126" t="e">
        <f>IF('DATA ENTRY'!#REF!="","",'DATA ENTRY'!#REF!)</f>
        <v>#REF!</v>
      </c>
      <c r="I164" s="14" t="e">
        <f>IF('DATA ENTRY'!#REF!="","",'DATA ENTRY'!#REF!)</f>
        <v>#REF!</v>
      </c>
      <c r="J164" s="125" t="e">
        <f>IF('DATA ENTRY'!#REF!="","",'DATA ENTRY'!#REF!)</f>
        <v>#REF!</v>
      </c>
      <c r="K164" s="14" t="e">
        <f>IF('DATA ENTRY'!#REF!="","",'DATA ENTRY'!#REF!)</f>
        <v>#REF!</v>
      </c>
      <c r="L164" s="125" t="e">
        <f>IF('DATA ENTRY'!#REF!="","",'DATA ENTRY'!#REF!)</f>
        <v>#REF!</v>
      </c>
      <c r="M164" s="14" t="e">
        <f>IF('DATA ENTRY'!#REF!="","",'DATA ENTRY'!#REF!)</f>
        <v>#REF!</v>
      </c>
      <c r="N164" s="125" t="e">
        <f>IF('DATA ENTRY'!#REF!="","",'DATA ENTRY'!#REF!)</f>
        <v>#REF!</v>
      </c>
      <c r="O164" s="125" t="str">
        <f t="shared" si="2"/>
        <v/>
      </c>
      <c r="P164" s="63" t="e">
        <f>IF('DATA ENTRY'!#REF!="","",'DATA ENTRY'!#REF!)</f>
        <v>#REF!</v>
      </c>
      <c r="Q164" s="63" t="e">
        <f>IF('DATA ENTRY'!#REF!="","",'DATA ENTRY'!#REF!)</f>
        <v>#REF!</v>
      </c>
      <c r="R164" s="14" t="e">
        <f>IF('DATA ENTRY'!#REF!="","",'DATA ENTRY'!#REF!)</f>
        <v>#REF!</v>
      </c>
      <c r="S164" s="14" t="e">
        <f>IF('DATA ENTRY'!#REF!="","",'DATA ENTRY'!#REF!)</f>
        <v>#REF!</v>
      </c>
      <c r="T164" s="14" t="e">
        <f>IF('DATA ENTRY'!#REF!="","",'DATA ENTRY'!#REF!)</f>
        <v>#REF!</v>
      </c>
      <c r="U164" s="14" t="str">
        <f>IF(O164="","",SUMPRODUCT(--(D164=$D$5:$D$1071),--(F164=$F$5:$F$1071),--(E164=$E$5:$E$1071),--(O164&lt;$O$5:$O$1071))+COUNTIF($O$5:O164,O164))</f>
        <v/>
      </c>
    </row>
    <row r="165" spans="1:21" ht="18" customHeight="1">
      <c r="A165" s="14" t="e">
        <f>IF(AND(H165="",D165="",F165="",G165="",I165="",J165=""),"",SUBTOTAL(3,$B$5:B165))</f>
        <v>#REF!</v>
      </c>
      <c r="B165" s="63" t="e">
        <f>IF('DATA ENTRY'!#REF!="","",'DATA ENTRY'!#REF!)</f>
        <v>#REF!</v>
      </c>
      <c r="C165" s="63" t="e">
        <f>IF('DATA ENTRY'!#REF!="","",'DATA ENTRY'!#REF!)</f>
        <v>#REF!</v>
      </c>
      <c r="D165" s="63" t="e">
        <f>IF('DATA ENTRY'!#REF!="","",'DATA ENTRY'!#REF!)</f>
        <v>#REF!</v>
      </c>
      <c r="E165" s="14" t="e">
        <f>IF('DATA ENTRY'!#REF!="","",'DATA ENTRY'!#REF!)</f>
        <v>#REF!</v>
      </c>
      <c r="F165" s="14" t="e">
        <f>IF('DATA ENTRY'!#REF!="","",'DATA ENTRY'!#REF!)</f>
        <v>#REF!</v>
      </c>
      <c r="G165" s="126" t="e">
        <f>IF('DATA ENTRY'!#REF!="","",'DATA ENTRY'!#REF!)</f>
        <v>#REF!</v>
      </c>
      <c r="H165" s="126" t="e">
        <f>IF('DATA ENTRY'!#REF!="","",'DATA ENTRY'!#REF!)</f>
        <v>#REF!</v>
      </c>
      <c r="I165" s="14" t="e">
        <f>IF('DATA ENTRY'!#REF!="","",'DATA ENTRY'!#REF!)</f>
        <v>#REF!</v>
      </c>
      <c r="J165" s="125" t="e">
        <f>IF('DATA ENTRY'!#REF!="","",'DATA ENTRY'!#REF!)</f>
        <v>#REF!</v>
      </c>
      <c r="K165" s="14" t="e">
        <f>IF('DATA ENTRY'!#REF!="","",'DATA ENTRY'!#REF!)</f>
        <v>#REF!</v>
      </c>
      <c r="L165" s="125" t="e">
        <f>IF('DATA ENTRY'!#REF!="","",'DATA ENTRY'!#REF!)</f>
        <v>#REF!</v>
      </c>
      <c r="M165" s="14" t="e">
        <f>IF('DATA ENTRY'!#REF!="","",'DATA ENTRY'!#REF!)</f>
        <v>#REF!</v>
      </c>
      <c r="N165" s="125" t="e">
        <f>IF('DATA ENTRY'!#REF!="","",'DATA ENTRY'!#REF!)</f>
        <v>#REF!</v>
      </c>
      <c r="O165" s="125" t="str">
        <f t="shared" si="2"/>
        <v/>
      </c>
      <c r="P165" s="63" t="e">
        <f>IF('DATA ENTRY'!#REF!="","",'DATA ENTRY'!#REF!)</f>
        <v>#REF!</v>
      </c>
      <c r="Q165" s="63" t="e">
        <f>IF('DATA ENTRY'!#REF!="","",'DATA ENTRY'!#REF!)</f>
        <v>#REF!</v>
      </c>
      <c r="R165" s="14" t="e">
        <f>IF('DATA ENTRY'!#REF!="","",'DATA ENTRY'!#REF!)</f>
        <v>#REF!</v>
      </c>
      <c r="S165" s="14" t="e">
        <f>IF('DATA ENTRY'!#REF!="","",'DATA ENTRY'!#REF!)</f>
        <v>#REF!</v>
      </c>
      <c r="T165" s="14" t="e">
        <f>IF('DATA ENTRY'!#REF!="","",'DATA ENTRY'!#REF!)</f>
        <v>#REF!</v>
      </c>
      <c r="U165" s="14" t="str">
        <f>IF(O165="","",SUMPRODUCT(--(D165=$D$5:$D$1071),--(F165=$F$5:$F$1071),--(E165=$E$5:$E$1071),--(O165&lt;$O$5:$O$1071))+COUNTIF($O$5:O165,O165))</f>
        <v/>
      </c>
    </row>
    <row r="166" spans="1:21" ht="18" customHeight="1">
      <c r="A166" s="14" t="e">
        <f>IF(AND(H166="",D166="",F166="",G166="",I166="",J166=""),"",SUBTOTAL(3,$B$5:B166))</f>
        <v>#REF!</v>
      </c>
      <c r="B166" s="63" t="e">
        <f>IF('DATA ENTRY'!#REF!="","",'DATA ENTRY'!#REF!)</f>
        <v>#REF!</v>
      </c>
      <c r="C166" s="63" t="e">
        <f>IF('DATA ENTRY'!#REF!="","",'DATA ENTRY'!#REF!)</f>
        <v>#REF!</v>
      </c>
      <c r="D166" s="63" t="e">
        <f>IF('DATA ENTRY'!#REF!="","",'DATA ENTRY'!#REF!)</f>
        <v>#REF!</v>
      </c>
      <c r="E166" s="14" t="e">
        <f>IF('DATA ENTRY'!#REF!="","",'DATA ENTRY'!#REF!)</f>
        <v>#REF!</v>
      </c>
      <c r="F166" s="14" t="e">
        <f>IF('DATA ENTRY'!#REF!="","",'DATA ENTRY'!#REF!)</f>
        <v>#REF!</v>
      </c>
      <c r="G166" s="126" t="e">
        <f>IF('DATA ENTRY'!#REF!="","",'DATA ENTRY'!#REF!)</f>
        <v>#REF!</v>
      </c>
      <c r="H166" s="126" t="e">
        <f>IF('DATA ENTRY'!#REF!="","",'DATA ENTRY'!#REF!)</f>
        <v>#REF!</v>
      </c>
      <c r="I166" s="14" t="e">
        <f>IF('DATA ENTRY'!#REF!="","",'DATA ENTRY'!#REF!)</f>
        <v>#REF!</v>
      </c>
      <c r="J166" s="125" t="e">
        <f>IF('DATA ENTRY'!#REF!="","",'DATA ENTRY'!#REF!)</f>
        <v>#REF!</v>
      </c>
      <c r="K166" s="14" t="e">
        <f>IF('DATA ENTRY'!#REF!="","",'DATA ENTRY'!#REF!)</f>
        <v>#REF!</v>
      </c>
      <c r="L166" s="125" t="e">
        <f>IF('DATA ENTRY'!#REF!="","",'DATA ENTRY'!#REF!)</f>
        <v>#REF!</v>
      </c>
      <c r="M166" s="14" t="e">
        <f>IF('DATA ENTRY'!#REF!="","",'DATA ENTRY'!#REF!)</f>
        <v>#REF!</v>
      </c>
      <c r="N166" s="125" t="e">
        <f>IF('DATA ENTRY'!#REF!="","",'DATA ENTRY'!#REF!)</f>
        <v>#REF!</v>
      </c>
      <c r="O166" s="125" t="str">
        <f t="shared" si="2"/>
        <v/>
      </c>
      <c r="P166" s="63" t="e">
        <f>IF('DATA ENTRY'!#REF!="","",'DATA ENTRY'!#REF!)</f>
        <v>#REF!</v>
      </c>
      <c r="Q166" s="63" t="e">
        <f>IF('DATA ENTRY'!#REF!="","",'DATA ENTRY'!#REF!)</f>
        <v>#REF!</v>
      </c>
      <c r="R166" s="14" t="e">
        <f>IF('DATA ENTRY'!#REF!="","",'DATA ENTRY'!#REF!)</f>
        <v>#REF!</v>
      </c>
      <c r="S166" s="14" t="e">
        <f>IF('DATA ENTRY'!#REF!="","",'DATA ENTRY'!#REF!)</f>
        <v>#REF!</v>
      </c>
      <c r="T166" s="14" t="e">
        <f>IF('DATA ENTRY'!#REF!="","",'DATA ENTRY'!#REF!)</f>
        <v>#REF!</v>
      </c>
      <c r="U166" s="14" t="str">
        <f>IF(O166="","",SUMPRODUCT(--(D166=$D$5:$D$1071),--(F166=$F$5:$F$1071),--(E166=$E$5:$E$1071),--(O166&lt;$O$5:$O$1071))+COUNTIF($O$5:O166,O166))</f>
        <v/>
      </c>
    </row>
    <row r="167" spans="1:21" ht="18" customHeight="1">
      <c r="A167" s="14" t="e">
        <f>IF(AND(H167="",D167="",F167="",G167="",I167="",J167=""),"",SUBTOTAL(3,$B$5:B167))</f>
        <v>#REF!</v>
      </c>
      <c r="B167" s="63" t="e">
        <f>IF('DATA ENTRY'!#REF!="","",'DATA ENTRY'!#REF!)</f>
        <v>#REF!</v>
      </c>
      <c r="C167" s="63" t="e">
        <f>IF('DATA ENTRY'!#REF!="","",'DATA ENTRY'!#REF!)</f>
        <v>#REF!</v>
      </c>
      <c r="D167" s="63" t="e">
        <f>IF('DATA ENTRY'!#REF!="","",'DATA ENTRY'!#REF!)</f>
        <v>#REF!</v>
      </c>
      <c r="E167" s="14" t="e">
        <f>IF('DATA ENTRY'!#REF!="","",'DATA ENTRY'!#REF!)</f>
        <v>#REF!</v>
      </c>
      <c r="F167" s="14" t="e">
        <f>IF('DATA ENTRY'!#REF!="","",'DATA ENTRY'!#REF!)</f>
        <v>#REF!</v>
      </c>
      <c r="G167" s="126" t="e">
        <f>IF('DATA ENTRY'!#REF!="","",'DATA ENTRY'!#REF!)</f>
        <v>#REF!</v>
      </c>
      <c r="H167" s="126" t="e">
        <f>IF('DATA ENTRY'!#REF!="","",'DATA ENTRY'!#REF!)</f>
        <v>#REF!</v>
      </c>
      <c r="I167" s="14" t="e">
        <f>IF('DATA ENTRY'!#REF!="","",'DATA ENTRY'!#REF!)</f>
        <v>#REF!</v>
      </c>
      <c r="J167" s="125" t="e">
        <f>IF('DATA ENTRY'!#REF!="","",'DATA ENTRY'!#REF!)</f>
        <v>#REF!</v>
      </c>
      <c r="K167" s="14" t="e">
        <f>IF('DATA ENTRY'!#REF!="","",'DATA ENTRY'!#REF!)</f>
        <v>#REF!</v>
      </c>
      <c r="L167" s="125" t="e">
        <f>IF('DATA ENTRY'!#REF!="","",'DATA ENTRY'!#REF!)</f>
        <v>#REF!</v>
      </c>
      <c r="M167" s="14" t="e">
        <f>IF('DATA ENTRY'!#REF!="","",'DATA ENTRY'!#REF!)</f>
        <v>#REF!</v>
      </c>
      <c r="N167" s="125" t="e">
        <f>IF('DATA ENTRY'!#REF!="","",'DATA ENTRY'!#REF!)</f>
        <v>#REF!</v>
      </c>
      <c r="O167" s="125" t="str">
        <f t="shared" si="2"/>
        <v/>
      </c>
      <c r="P167" s="63" t="e">
        <f>IF('DATA ENTRY'!#REF!="","",'DATA ENTRY'!#REF!)</f>
        <v>#REF!</v>
      </c>
      <c r="Q167" s="63" t="e">
        <f>IF('DATA ENTRY'!#REF!="","",'DATA ENTRY'!#REF!)</f>
        <v>#REF!</v>
      </c>
      <c r="R167" s="14" t="e">
        <f>IF('DATA ENTRY'!#REF!="","",'DATA ENTRY'!#REF!)</f>
        <v>#REF!</v>
      </c>
      <c r="S167" s="14" t="e">
        <f>IF('DATA ENTRY'!#REF!="","",'DATA ENTRY'!#REF!)</f>
        <v>#REF!</v>
      </c>
      <c r="T167" s="14" t="e">
        <f>IF('DATA ENTRY'!#REF!="","",'DATA ENTRY'!#REF!)</f>
        <v>#REF!</v>
      </c>
      <c r="U167" s="14" t="str">
        <f>IF(O167="","",SUMPRODUCT(--(D167=$D$5:$D$1071),--(F167=$F$5:$F$1071),--(E167=$E$5:$E$1071),--(O167&lt;$O$5:$O$1071))+COUNTIF($O$5:O167,O167))</f>
        <v/>
      </c>
    </row>
    <row r="168" spans="1:21" ht="18" customHeight="1">
      <c r="A168" s="14" t="e">
        <f>IF(AND(H168="",D168="",F168="",G168="",I168="",J168=""),"",SUBTOTAL(3,$B$5:B168))</f>
        <v>#REF!</v>
      </c>
      <c r="B168" s="63" t="e">
        <f>IF('DATA ENTRY'!#REF!="","",'DATA ENTRY'!#REF!)</f>
        <v>#REF!</v>
      </c>
      <c r="C168" s="63" t="e">
        <f>IF('DATA ENTRY'!#REF!="","",'DATA ENTRY'!#REF!)</f>
        <v>#REF!</v>
      </c>
      <c r="D168" s="63" t="e">
        <f>IF('DATA ENTRY'!#REF!="","",'DATA ENTRY'!#REF!)</f>
        <v>#REF!</v>
      </c>
      <c r="E168" s="14" t="e">
        <f>IF('DATA ENTRY'!#REF!="","",'DATA ENTRY'!#REF!)</f>
        <v>#REF!</v>
      </c>
      <c r="F168" s="14" t="e">
        <f>IF('DATA ENTRY'!#REF!="","",'DATA ENTRY'!#REF!)</f>
        <v>#REF!</v>
      </c>
      <c r="G168" s="126" t="e">
        <f>IF('DATA ENTRY'!#REF!="","",'DATA ENTRY'!#REF!)</f>
        <v>#REF!</v>
      </c>
      <c r="H168" s="126" t="e">
        <f>IF('DATA ENTRY'!#REF!="","",'DATA ENTRY'!#REF!)</f>
        <v>#REF!</v>
      </c>
      <c r="I168" s="14" t="e">
        <f>IF('DATA ENTRY'!#REF!="","",'DATA ENTRY'!#REF!)</f>
        <v>#REF!</v>
      </c>
      <c r="J168" s="125" t="e">
        <f>IF('DATA ENTRY'!#REF!="","",'DATA ENTRY'!#REF!)</f>
        <v>#REF!</v>
      </c>
      <c r="K168" s="14" t="e">
        <f>IF('DATA ENTRY'!#REF!="","",'DATA ENTRY'!#REF!)</f>
        <v>#REF!</v>
      </c>
      <c r="L168" s="125" t="e">
        <f>IF('DATA ENTRY'!#REF!="","",'DATA ENTRY'!#REF!)</f>
        <v>#REF!</v>
      </c>
      <c r="M168" s="14" t="e">
        <f>IF('DATA ENTRY'!#REF!="","",'DATA ENTRY'!#REF!)</f>
        <v>#REF!</v>
      </c>
      <c r="N168" s="125" t="e">
        <f>IF('DATA ENTRY'!#REF!="","",'DATA ENTRY'!#REF!)</f>
        <v>#REF!</v>
      </c>
      <c r="O168" s="125" t="str">
        <f t="shared" si="2"/>
        <v/>
      </c>
      <c r="P168" s="63" t="e">
        <f>IF('DATA ENTRY'!#REF!="","",'DATA ENTRY'!#REF!)</f>
        <v>#REF!</v>
      </c>
      <c r="Q168" s="63" t="e">
        <f>IF('DATA ENTRY'!#REF!="","",'DATA ENTRY'!#REF!)</f>
        <v>#REF!</v>
      </c>
      <c r="R168" s="14" t="e">
        <f>IF('DATA ENTRY'!#REF!="","",'DATA ENTRY'!#REF!)</f>
        <v>#REF!</v>
      </c>
      <c r="S168" s="14" t="e">
        <f>IF('DATA ENTRY'!#REF!="","",'DATA ENTRY'!#REF!)</f>
        <v>#REF!</v>
      </c>
      <c r="T168" s="14" t="e">
        <f>IF('DATA ENTRY'!#REF!="","",'DATA ENTRY'!#REF!)</f>
        <v>#REF!</v>
      </c>
      <c r="U168" s="14" t="str">
        <f>IF(O168="","",SUMPRODUCT(--(D168=$D$5:$D$1071),--(F168=$F$5:$F$1071),--(E168=$E$5:$E$1071),--(O168&lt;$O$5:$O$1071))+COUNTIF($O$5:O168,O168))</f>
        <v/>
      </c>
    </row>
    <row r="169" spans="1:21" ht="18" customHeight="1">
      <c r="A169" s="14" t="e">
        <f>IF(AND(H169="",D169="",F169="",G169="",I169="",J169=""),"",SUBTOTAL(3,$B$5:B169))</f>
        <v>#REF!</v>
      </c>
      <c r="B169" s="63" t="e">
        <f>IF('DATA ENTRY'!#REF!="","",'DATA ENTRY'!#REF!)</f>
        <v>#REF!</v>
      </c>
      <c r="C169" s="63" t="e">
        <f>IF('DATA ENTRY'!#REF!="","",'DATA ENTRY'!#REF!)</f>
        <v>#REF!</v>
      </c>
      <c r="D169" s="63" t="e">
        <f>IF('DATA ENTRY'!#REF!="","",'DATA ENTRY'!#REF!)</f>
        <v>#REF!</v>
      </c>
      <c r="E169" s="14" t="e">
        <f>IF('DATA ENTRY'!#REF!="","",'DATA ENTRY'!#REF!)</f>
        <v>#REF!</v>
      </c>
      <c r="F169" s="14" t="e">
        <f>IF('DATA ENTRY'!#REF!="","",'DATA ENTRY'!#REF!)</f>
        <v>#REF!</v>
      </c>
      <c r="G169" s="126" t="e">
        <f>IF('DATA ENTRY'!#REF!="","",'DATA ENTRY'!#REF!)</f>
        <v>#REF!</v>
      </c>
      <c r="H169" s="126" t="e">
        <f>IF('DATA ENTRY'!#REF!="","",'DATA ENTRY'!#REF!)</f>
        <v>#REF!</v>
      </c>
      <c r="I169" s="14" t="e">
        <f>IF('DATA ENTRY'!#REF!="","",'DATA ENTRY'!#REF!)</f>
        <v>#REF!</v>
      </c>
      <c r="J169" s="125" t="e">
        <f>IF('DATA ENTRY'!#REF!="","",'DATA ENTRY'!#REF!)</f>
        <v>#REF!</v>
      </c>
      <c r="K169" s="14" t="e">
        <f>IF('DATA ENTRY'!#REF!="","",'DATA ENTRY'!#REF!)</f>
        <v>#REF!</v>
      </c>
      <c r="L169" s="125" t="e">
        <f>IF('DATA ENTRY'!#REF!="","",'DATA ENTRY'!#REF!)</f>
        <v>#REF!</v>
      </c>
      <c r="M169" s="14" t="e">
        <f>IF('DATA ENTRY'!#REF!="","",'DATA ENTRY'!#REF!)</f>
        <v>#REF!</v>
      </c>
      <c r="N169" s="125" t="e">
        <f>IF('DATA ENTRY'!#REF!="","",'DATA ENTRY'!#REF!)</f>
        <v>#REF!</v>
      </c>
      <c r="O169" s="125" t="str">
        <f t="shared" si="2"/>
        <v/>
      </c>
      <c r="P169" s="63" t="e">
        <f>IF('DATA ENTRY'!#REF!="","",'DATA ENTRY'!#REF!)</f>
        <v>#REF!</v>
      </c>
      <c r="Q169" s="63" t="e">
        <f>IF('DATA ENTRY'!#REF!="","",'DATA ENTRY'!#REF!)</f>
        <v>#REF!</v>
      </c>
      <c r="R169" s="14" t="e">
        <f>IF('DATA ENTRY'!#REF!="","",'DATA ENTRY'!#REF!)</f>
        <v>#REF!</v>
      </c>
      <c r="S169" s="14" t="e">
        <f>IF('DATA ENTRY'!#REF!="","",'DATA ENTRY'!#REF!)</f>
        <v>#REF!</v>
      </c>
      <c r="T169" s="14" t="e">
        <f>IF('DATA ENTRY'!#REF!="","",'DATA ENTRY'!#REF!)</f>
        <v>#REF!</v>
      </c>
      <c r="U169" s="14" t="str">
        <f>IF(O169="","",SUMPRODUCT(--(D169=$D$5:$D$1071),--(F169=$F$5:$F$1071),--(E169=$E$5:$E$1071),--(O169&lt;$O$5:$O$1071))+COUNTIF($O$5:O169,O169))</f>
        <v/>
      </c>
    </row>
    <row r="170" spans="1:21" ht="18" customHeight="1">
      <c r="A170" s="14" t="e">
        <f>IF(AND(H170="",D170="",F170="",G170="",I170="",J170=""),"",SUBTOTAL(3,$B$5:B170))</f>
        <v>#REF!</v>
      </c>
      <c r="B170" s="63" t="e">
        <f>IF('DATA ENTRY'!#REF!="","",'DATA ENTRY'!#REF!)</f>
        <v>#REF!</v>
      </c>
      <c r="C170" s="63" t="e">
        <f>IF('DATA ENTRY'!#REF!="","",'DATA ENTRY'!#REF!)</f>
        <v>#REF!</v>
      </c>
      <c r="D170" s="63" t="e">
        <f>IF('DATA ENTRY'!#REF!="","",'DATA ENTRY'!#REF!)</f>
        <v>#REF!</v>
      </c>
      <c r="E170" s="14" t="e">
        <f>IF('DATA ENTRY'!#REF!="","",'DATA ENTRY'!#REF!)</f>
        <v>#REF!</v>
      </c>
      <c r="F170" s="14" t="e">
        <f>IF('DATA ENTRY'!#REF!="","",'DATA ENTRY'!#REF!)</f>
        <v>#REF!</v>
      </c>
      <c r="G170" s="126" t="e">
        <f>IF('DATA ENTRY'!#REF!="","",'DATA ENTRY'!#REF!)</f>
        <v>#REF!</v>
      </c>
      <c r="H170" s="126" t="e">
        <f>IF('DATA ENTRY'!#REF!="","",'DATA ENTRY'!#REF!)</f>
        <v>#REF!</v>
      </c>
      <c r="I170" s="14" t="e">
        <f>IF('DATA ENTRY'!#REF!="","",'DATA ENTRY'!#REF!)</f>
        <v>#REF!</v>
      </c>
      <c r="J170" s="125" t="e">
        <f>IF('DATA ENTRY'!#REF!="","",'DATA ENTRY'!#REF!)</f>
        <v>#REF!</v>
      </c>
      <c r="K170" s="14" t="e">
        <f>IF('DATA ENTRY'!#REF!="","",'DATA ENTRY'!#REF!)</f>
        <v>#REF!</v>
      </c>
      <c r="L170" s="125" t="e">
        <f>IF('DATA ENTRY'!#REF!="","",'DATA ENTRY'!#REF!)</f>
        <v>#REF!</v>
      </c>
      <c r="M170" s="14" t="e">
        <f>IF('DATA ENTRY'!#REF!="","",'DATA ENTRY'!#REF!)</f>
        <v>#REF!</v>
      </c>
      <c r="N170" s="125" t="e">
        <f>IF('DATA ENTRY'!#REF!="","",'DATA ENTRY'!#REF!)</f>
        <v>#REF!</v>
      </c>
      <c r="O170" s="125" t="str">
        <f t="shared" si="2"/>
        <v/>
      </c>
      <c r="P170" s="63" t="e">
        <f>IF('DATA ENTRY'!#REF!="","",'DATA ENTRY'!#REF!)</f>
        <v>#REF!</v>
      </c>
      <c r="Q170" s="63" t="e">
        <f>IF('DATA ENTRY'!#REF!="","",'DATA ENTRY'!#REF!)</f>
        <v>#REF!</v>
      </c>
      <c r="R170" s="14" t="e">
        <f>IF('DATA ENTRY'!#REF!="","",'DATA ENTRY'!#REF!)</f>
        <v>#REF!</v>
      </c>
      <c r="S170" s="14" t="e">
        <f>IF('DATA ENTRY'!#REF!="","",'DATA ENTRY'!#REF!)</f>
        <v>#REF!</v>
      </c>
      <c r="T170" s="14" t="e">
        <f>IF('DATA ENTRY'!#REF!="","",'DATA ENTRY'!#REF!)</f>
        <v>#REF!</v>
      </c>
      <c r="U170" s="14" t="str">
        <f>IF(O170="","",SUMPRODUCT(--(D170=$D$5:$D$1071),--(F170=$F$5:$F$1071),--(E170=$E$5:$E$1071),--(O170&lt;$O$5:$O$1071))+COUNTIF($O$5:O170,O170))</f>
        <v/>
      </c>
    </row>
    <row r="171" spans="1:21" ht="18" customHeight="1">
      <c r="A171" s="14" t="e">
        <f>IF(AND(H171="",D171="",F171="",G171="",I171="",J171=""),"",SUBTOTAL(3,$B$5:B171))</f>
        <v>#REF!</v>
      </c>
      <c r="B171" s="63" t="e">
        <f>IF('DATA ENTRY'!#REF!="","",'DATA ENTRY'!#REF!)</f>
        <v>#REF!</v>
      </c>
      <c r="C171" s="63" t="e">
        <f>IF('DATA ENTRY'!#REF!="","",'DATA ENTRY'!#REF!)</f>
        <v>#REF!</v>
      </c>
      <c r="D171" s="63" t="e">
        <f>IF('DATA ENTRY'!#REF!="","",'DATA ENTRY'!#REF!)</f>
        <v>#REF!</v>
      </c>
      <c r="E171" s="14" t="e">
        <f>IF('DATA ENTRY'!#REF!="","",'DATA ENTRY'!#REF!)</f>
        <v>#REF!</v>
      </c>
      <c r="F171" s="14" t="e">
        <f>IF('DATA ENTRY'!#REF!="","",'DATA ENTRY'!#REF!)</f>
        <v>#REF!</v>
      </c>
      <c r="G171" s="126" t="e">
        <f>IF('DATA ENTRY'!#REF!="","",'DATA ENTRY'!#REF!)</f>
        <v>#REF!</v>
      </c>
      <c r="H171" s="126" t="e">
        <f>IF('DATA ENTRY'!#REF!="","",'DATA ENTRY'!#REF!)</f>
        <v>#REF!</v>
      </c>
      <c r="I171" s="14" t="e">
        <f>IF('DATA ENTRY'!#REF!="","",'DATA ENTRY'!#REF!)</f>
        <v>#REF!</v>
      </c>
      <c r="J171" s="125" t="e">
        <f>IF('DATA ENTRY'!#REF!="","",'DATA ENTRY'!#REF!)</f>
        <v>#REF!</v>
      </c>
      <c r="K171" s="14" t="e">
        <f>IF('DATA ENTRY'!#REF!="","",'DATA ENTRY'!#REF!)</f>
        <v>#REF!</v>
      </c>
      <c r="L171" s="125" t="e">
        <f>IF('DATA ENTRY'!#REF!="","",'DATA ENTRY'!#REF!)</f>
        <v>#REF!</v>
      </c>
      <c r="M171" s="14" t="e">
        <f>IF('DATA ENTRY'!#REF!="","",'DATA ENTRY'!#REF!)</f>
        <v>#REF!</v>
      </c>
      <c r="N171" s="125" t="e">
        <f>IF('DATA ENTRY'!#REF!="","",'DATA ENTRY'!#REF!)</f>
        <v>#REF!</v>
      </c>
      <c r="O171" s="125" t="str">
        <f t="shared" si="2"/>
        <v/>
      </c>
      <c r="P171" s="63" t="e">
        <f>IF('DATA ENTRY'!#REF!="","",'DATA ENTRY'!#REF!)</f>
        <v>#REF!</v>
      </c>
      <c r="Q171" s="63" t="e">
        <f>IF('DATA ENTRY'!#REF!="","",'DATA ENTRY'!#REF!)</f>
        <v>#REF!</v>
      </c>
      <c r="R171" s="14" t="e">
        <f>IF('DATA ENTRY'!#REF!="","",'DATA ENTRY'!#REF!)</f>
        <v>#REF!</v>
      </c>
      <c r="S171" s="14" t="e">
        <f>IF('DATA ENTRY'!#REF!="","",'DATA ENTRY'!#REF!)</f>
        <v>#REF!</v>
      </c>
      <c r="T171" s="14" t="e">
        <f>IF('DATA ENTRY'!#REF!="","",'DATA ENTRY'!#REF!)</f>
        <v>#REF!</v>
      </c>
      <c r="U171" s="14" t="str">
        <f>IF(O171="","",SUMPRODUCT(--(D171=$D$5:$D$1071),--(F171=$F$5:$F$1071),--(E171=$E$5:$E$1071),--(O171&lt;$O$5:$O$1071))+COUNTIF($O$5:O171,O171))</f>
        <v/>
      </c>
    </row>
    <row r="172" spans="1:21" ht="18" customHeight="1">
      <c r="A172" s="14" t="e">
        <f>IF(AND(H172="",D172="",F172="",G172="",I172="",J172=""),"",SUBTOTAL(3,$B$5:B172))</f>
        <v>#REF!</v>
      </c>
      <c r="B172" s="63" t="e">
        <f>IF('DATA ENTRY'!#REF!="","",'DATA ENTRY'!#REF!)</f>
        <v>#REF!</v>
      </c>
      <c r="C172" s="63" t="e">
        <f>IF('DATA ENTRY'!#REF!="","",'DATA ENTRY'!#REF!)</f>
        <v>#REF!</v>
      </c>
      <c r="D172" s="63" t="e">
        <f>IF('DATA ENTRY'!#REF!="","",'DATA ENTRY'!#REF!)</f>
        <v>#REF!</v>
      </c>
      <c r="E172" s="14" t="e">
        <f>IF('DATA ENTRY'!#REF!="","",'DATA ENTRY'!#REF!)</f>
        <v>#REF!</v>
      </c>
      <c r="F172" s="14" t="e">
        <f>IF('DATA ENTRY'!#REF!="","",'DATA ENTRY'!#REF!)</f>
        <v>#REF!</v>
      </c>
      <c r="G172" s="126" t="e">
        <f>IF('DATA ENTRY'!#REF!="","",'DATA ENTRY'!#REF!)</f>
        <v>#REF!</v>
      </c>
      <c r="H172" s="126" t="e">
        <f>IF('DATA ENTRY'!#REF!="","",'DATA ENTRY'!#REF!)</f>
        <v>#REF!</v>
      </c>
      <c r="I172" s="14" t="e">
        <f>IF('DATA ENTRY'!#REF!="","",'DATA ENTRY'!#REF!)</f>
        <v>#REF!</v>
      </c>
      <c r="J172" s="125" t="e">
        <f>IF('DATA ENTRY'!#REF!="","",'DATA ENTRY'!#REF!)</f>
        <v>#REF!</v>
      </c>
      <c r="K172" s="14" t="e">
        <f>IF('DATA ENTRY'!#REF!="","",'DATA ENTRY'!#REF!)</f>
        <v>#REF!</v>
      </c>
      <c r="L172" s="125" t="e">
        <f>IF('DATA ENTRY'!#REF!="","",'DATA ENTRY'!#REF!)</f>
        <v>#REF!</v>
      </c>
      <c r="M172" s="14" t="e">
        <f>IF('DATA ENTRY'!#REF!="","",'DATA ENTRY'!#REF!)</f>
        <v>#REF!</v>
      </c>
      <c r="N172" s="125" t="e">
        <f>IF('DATA ENTRY'!#REF!="","",'DATA ENTRY'!#REF!)</f>
        <v>#REF!</v>
      </c>
      <c r="O172" s="125" t="str">
        <f t="shared" si="2"/>
        <v/>
      </c>
      <c r="P172" s="63" t="e">
        <f>IF('DATA ENTRY'!#REF!="","",'DATA ENTRY'!#REF!)</f>
        <v>#REF!</v>
      </c>
      <c r="Q172" s="63" t="e">
        <f>IF('DATA ENTRY'!#REF!="","",'DATA ENTRY'!#REF!)</f>
        <v>#REF!</v>
      </c>
      <c r="R172" s="14" t="e">
        <f>IF('DATA ENTRY'!#REF!="","",'DATA ENTRY'!#REF!)</f>
        <v>#REF!</v>
      </c>
      <c r="S172" s="14" t="e">
        <f>IF('DATA ENTRY'!#REF!="","",'DATA ENTRY'!#REF!)</f>
        <v>#REF!</v>
      </c>
      <c r="T172" s="14" t="e">
        <f>IF('DATA ENTRY'!#REF!="","",'DATA ENTRY'!#REF!)</f>
        <v>#REF!</v>
      </c>
      <c r="U172" s="14" t="str">
        <f>IF(O172="","",SUMPRODUCT(--(D172=$D$5:$D$1071),--(F172=$F$5:$F$1071),--(E172=$E$5:$E$1071),--(O172&lt;$O$5:$O$1071))+COUNTIF($O$5:O172,O172))</f>
        <v/>
      </c>
    </row>
    <row r="173" spans="1:21" ht="18" customHeight="1">
      <c r="A173" s="14" t="e">
        <f>IF(AND(H173="",D173="",F173="",G173="",I173="",J173=""),"",SUBTOTAL(3,$B$5:B173))</f>
        <v>#REF!</v>
      </c>
      <c r="B173" s="63" t="e">
        <f>IF('DATA ENTRY'!#REF!="","",'DATA ENTRY'!#REF!)</f>
        <v>#REF!</v>
      </c>
      <c r="C173" s="63" t="e">
        <f>IF('DATA ENTRY'!#REF!="","",'DATA ENTRY'!#REF!)</f>
        <v>#REF!</v>
      </c>
      <c r="D173" s="63" t="e">
        <f>IF('DATA ENTRY'!#REF!="","",'DATA ENTRY'!#REF!)</f>
        <v>#REF!</v>
      </c>
      <c r="E173" s="14" t="e">
        <f>IF('DATA ENTRY'!#REF!="","",'DATA ENTRY'!#REF!)</f>
        <v>#REF!</v>
      </c>
      <c r="F173" s="14" t="e">
        <f>IF('DATA ENTRY'!#REF!="","",'DATA ENTRY'!#REF!)</f>
        <v>#REF!</v>
      </c>
      <c r="G173" s="126" t="e">
        <f>IF('DATA ENTRY'!#REF!="","",'DATA ENTRY'!#REF!)</f>
        <v>#REF!</v>
      </c>
      <c r="H173" s="126" t="e">
        <f>IF('DATA ENTRY'!#REF!="","",'DATA ENTRY'!#REF!)</f>
        <v>#REF!</v>
      </c>
      <c r="I173" s="14" t="e">
        <f>IF('DATA ENTRY'!#REF!="","",'DATA ENTRY'!#REF!)</f>
        <v>#REF!</v>
      </c>
      <c r="J173" s="125" t="e">
        <f>IF('DATA ENTRY'!#REF!="","",'DATA ENTRY'!#REF!)</f>
        <v>#REF!</v>
      </c>
      <c r="K173" s="14" t="e">
        <f>IF('DATA ENTRY'!#REF!="","",'DATA ENTRY'!#REF!)</f>
        <v>#REF!</v>
      </c>
      <c r="L173" s="125" t="e">
        <f>IF('DATA ENTRY'!#REF!="","",'DATA ENTRY'!#REF!)</f>
        <v>#REF!</v>
      </c>
      <c r="M173" s="14" t="e">
        <f>IF('DATA ENTRY'!#REF!="","",'DATA ENTRY'!#REF!)</f>
        <v>#REF!</v>
      </c>
      <c r="N173" s="125" t="e">
        <f>IF('DATA ENTRY'!#REF!="","",'DATA ENTRY'!#REF!)</f>
        <v>#REF!</v>
      </c>
      <c r="O173" s="125" t="str">
        <f t="shared" si="2"/>
        <v/>
      </c>
      <c r="P173" s="63" t="e">
        <f>IF('DATA ENTRY'!#REF!="","",'DATA ENTRY'!#REF!)</f>
        <v>#REF!</v>
      </c>
      <c r="Q173" s="63" t="e">
        <f>IF('DATA ENTRY'!#REF!="","",'DATA ENTRY'!#REF!)</f>
        <v>#REF!</v>
      </c>
      <c r="R173" s="14" t="e">
        <f>IF('DATA ENTRY'!#REF!="","",'DATA ENTRY'!#REF!)</f>
        <v>#REF!</v>
      </c>
      <c r="S173" s="14" t="e">
        <f>IF('DATA ENTRY'!#REF!="","",'DATA ENTRY'!#REF!)</f>
        <v>#REF!</v>
      </c>
      <c r="T173" s="14" t="e">
        <f>IF('DATA ENTRY'!#REF!="","",'DATA ENTRY'!#REF!)</f>
        <v>#REF!</v>
      </c>
      <c r="U173" s="14" t="str">
        <f>IF(O173="","",SUMPRODUCT(--(D173=$D$5:$D$1071),--(F173=$F$5:$F$1071),--(E173=$E$5:$E$1071),--(O173&lt;$O$5:$O$1071))+COUNTIF($O$5:O173,O173))</f>
        <v/>
      </c>
    </row>
    <row r="174" spans="1:21" ht="18" customHeight="1">
      <c r="A174" s="14" t="e">
        <f>IF(AND(H174="",D174="",F174="",G174="",I174="",J174=""),"",SUBTOTAL(3,$B$5:B174))</f>
        <v>#REF!</v>
      </c>
      <c r="B174" s="63" t="e">
        <f>IF('DATA ENTRY'!#REF!="","",'DATA ENTRY'!#REF!)</f>
        <v>#REF!</v>
      </c>
      <c r="C174" s="63" t="e">
        <f>IF('DATA ENTRY'!#REF!="","",'DATA ENTRY'!#REF!)</f>
        <v>#REF!</v>
      </c>
      <c r="D174" s="63" t="e">
        <f>IF('DATA ENTRY'!#REF!="","",'DATA ENTRY'!#REF!)</f>
        <v>#REF!</v>
      </c>
      <c r="E174" s="14" t="e">
        <f>IF('DATA ENTRY'!#REF!="","",'DATA ENTRY'!#REF!)</f>
        <v>#REF!</v>
      </c>
      <c r="F174" s="14" t="e">
        <f>IF('DATA ENTRY'!#REF!="","",'DATA ENTRY'!#REF!)</f>
        <v>#REF!</v>
      </c>
      <c r="G174" s="126" t="e">
        <f>IF('DATA ENTRY'!#REF!="","",'DATA ENTRY'!#REF!)</f>
        <v>#REF!</v>
      </c>
      <c r="H174" s="126" t="e">
        <f>IF('DATA ENTRY'!#REF!="","",'DATA ENTRY'!#REF!)</f>
        <v>#REF!</v>
      </c>
      <c r="I174" s="14" t="e">
        <f>IF('DATA ENTRY'!#REF!="","",'DATA ENTRY'!#REF!)</f>
        <v>#REF!</v>
      </c>
      <c r="J174" s="125" t="e">
        <f>IF('DATA ENTRY'!#REF!="","",'DATA ENTRY'!#REF!)</f>
        <v>#REF!</v>
      </c>
      <c r="K174" s="14" t="e">
        <f>IF('DATA ENTRY'!#REF!="","",'DATA ENTRY'!#REF!)</f>
        <v>#REF!</v>
      </c>
      <c r="L174" s="125" t="e">
        <f>IF('DATA ENTRY'!#REF!="","",'DATA ENTRY'!#REF!)</f>
        <v>#REF!</v>
      </c>
      <c r="M174" s="14" t="e">
        <f>IF('DATA ENTRY'!#REF!="","",'DATA ENTRY'!#REF!)</f>
        <v>#REF!</v>
      </c>
      <c r="N174" s="125" t="e">
        <f>IF('DATA ENTRY'!#REF!="","",'DATA ENTRY'!#REF!)</f>
        <v>#REF!</v>
      </c>
      <c r="O174" s="125" t="str">
        <f t="shared" si="2"/>
        <v/>
      </c>
      <c r="P174" s="63" t="e">
        <f>IF('DATA ENTRY'!#REF!="","",'DATA ENTRY'!#REF!)</f>
        <v>#REF!</v>
      </c>
      <c r="Q174" s="63" t="e">
        <f>IF('DATA ENTRY'!#REF!="","",'DATA ENTRY'!#REF!)</f>
        <v>#REF!</v>
      </c>
      <c r="R174" s="14" t="e">
        <f>IF('DATA ENTRY'!#REF!="","",'DATA ENTRY'!#REF!)</f>
        <v>#REF!</v>
      </c>
      <c r="S174" s="14" t="e">
        <f>IF('DATA ENTRY'!#REF!="","",'DATA ENTRY'!#REF!)</f>
        <v>#REF!</v>
      </c>
      <c r="T174" s="14" t="e">
        <f>IF('DATA ENTRY'!#REF!="","",'DATA ENTRY'!#REF!)</f>
        <v>#REF!</v>
      </c>
      <c r="U174" s="14" t="str">
        <f>IF(O174="","",SUMPRODUCT(--(D174=$D$5:$D$1071),--(F174=$F$5:$F$1071),--(E174=$E$5:$E$1071),--(O174&lt;$O$5:$O$1071))+COUNTIF($O$5:O174,O174))</f>
        <v/>
      </c>
    </row>
    <row r="175" spans="1:21" ht="18" customHeight="1">
      <c r="A175" s="14" t="e">
        <f>IF(AND(H175="",D175="",F175="",G175="",I175="",J175=""),"",SUBTOTAL(3,$B$5:B175))</f>
        <v>#REF!</v>
      </c>
      <c r="B175" s="63" t="e">
        <f>IF('DATA ENTRY'!#REF!="","",'DATA ENTRY'!#REF!)</f>
        <v>#REF!</v>
      </c>
      <c r="C175" s="63" t="e">
        <f>IF('DATA ENTRY'!#REF!="","",'DATA ENTRY'!#REF!)</f>
        <v>#REF!</v>
      </c>
      <c r="D175" s="63" t="e">
        <f>IF('DATA ENTRY'!#REF!="","",'DATA ENTRY'!#REF!)</f>
        <v>#REF!</v>
      </c>
      <c r="E175" s="14" t="e">
        <f>IF('DATA ENTRY'!#REF!="","",'DATA ENTRY'!#REF!)</f>
        <v>#REF!</v>
      </c>
      <c r="F175" s="14" t="e">
        <f>IF('DATA ENTRY'!#REF!="","",'DATA ENTRY'!#REF!)</f>
        <v>#REF!</v>
      </c>
      <c r="G175" s="126" t="e">
        <f>IF('DATA ENTRY'!#REF!="","",'DATA ENTRY'!#REF!)</f>
        <v>#REF!</v>
      </c>
      <c r="H175" s="126" t="e">
        <f>IF('DATA ENTRY'!#REF!="","",'DATA ENTRY'!#REF!)</f>
        <v>#REF!</v>
      </c>
      <c r="I175" s="14" t="e">
        <f>IF('DATA ENTRY'!#REF!="","",'DATA ENTRY'!#REF!)</f>
        <v>#REF!</v>
      </c>
      <c r="J175" s="125" t="e">
        <f>IF('DATA ENTRY'!#REF!="","",'DATA ENTRY'!#REF!)</f>
        <v>#REF!</v>
      </c>
      <c r="K175" s="14" t="e">
        <f>IF('DATA ENTRY'!#REF!="","",'DATA ENTRY'!#REF!)</f>
        <v>#REF!</v>
      </c>
      <c r="L175" s="125" t="e">
        <f>IF('DATA ENTRY'!#REF!="","",'DATA ENTRY'!#REF!)</f>
        <v>#REF!</v>
      </c>
      <c r="M175" s="14" t="e">
        <f>IF('DATA ENTRY'!#REF!="","",'DATA ENTRY'!#REF!)</f>
        <v>#REF!</v>
      </c>
      <c r="N175" s="125" t="e">
        <f>IF('DATA ENTRY'!#REF!="","",'DATA ENTRY'!#REF!)</f>
        <v>#REF!</v>
      </c>
      <c r="O175" s="125" t="str">
        <f t="shared" si="2"/>
        <v/>
      </c>
      <c r="P175" s="63" t="e">
        <f>IF('DATA ENTRY'!#REF!="","",'DATA ENTRY'!#REF!)</f>
        <v>#REF!</v>
      </c>
      <c r="Q175" s="63" t="e">
        <f>IF('DATA ENTRY'!#REF!="","",'DATA ENTRY'!#REF!)</f>
        <v>#REF!</v>
      </c>
      <c r="R175" s="14" t="e">
        <f>IF('DATA ENTRY'!#REF!="","",'DATA ENTRY'!#REF!)</f>
        <v>#REF!</v>
      </c>
      <c r="S175" s="14" t="e">
        <f>IF('DATA ENTRY'!#REF!="","",'DATA ENTRY'!#REF!)</f>
        <v>#REF!</v>
      </c>
      <c r="T175" s="14" t="e">
        <f>IF('DATA ENTRY'!#REF!="","",'DATA ENTRY'!#REF!)</f>
        <v>#REF!</v>
      </c>
      <c r="U175" s="14" t="str">
        <f>IF(O175="","",SUMPRODUCT(--(D175=$D$5:$D$1071),--(F175=$F$5:$F$1071),--(E175=$E$5:$E$1071),--(O175&lt;$O$5:$O$1071))+COUNTIF($O$5:O175,O175))</f>
        <v/>
      </c>
    </row>
    <row r="176" spans="1:21" ht="18" customHeight="1">
      <c r="A176" s="14" t="e">
        <f>IF(AND(H176="",D176="",F176="",G176="",I176="",J176=""),"",SUBTOTAL(3,$B$5:B176))</f>
        <v>#REF!</v>
      </c>
      <c r="B176" s="63" t="e">
        <f>IF('DATA ENTRY'!#REF!="","",'DATA ENTRY'!#REF!)</f>
        <v>#REF!</v>
      </c>
      <c r="C176" s="63" t="e">
        <f>IF('DATA ENTRY'!#REF!="","",'DATA ENTRY'!#REF!)</f>
        <v>#REF!</v>
      </c>
      <c r="D176" s="63" t="e">
        <f>IF('DATA ENTRY'!#REF!="","",'DATA ENTRY'!#REF!)</f>
        <v>#REF!</v>
      </c>
      <c r="E176" s="14" t="e">
        <f>IF('DATA ENTRY'!#REF!="","",'DATA ENTRY'!#REF!)</f>
        <v>#REF!</v>
      </c>
      <c r="F176" s="14" t="e">
        <f>IF('DATA ENTRY'!#REF!="","",'DATA ENTRY'!#REF!)</f>
        <v>#REF!</v>
      </c>
      <c r="G176" s="126" t="e">
        <f>IF('DATA ENTRY'!#REF!="","",'DATA ENTRY'!#REF!)</f>
        <v>#REF!</v>
      </c>
      <c r="H176" s="126" t="e">
        <f>IF('DATA ENTRY'!#REF!="","",'DATA ENTRY'!#REF!)</f>
        <v>#REF!</v>
      </c>
      <c r="I176" s="14" t="e">
        <f>IF('DATA ENTRY'!#REF!="","",'DATA ENTRY'!#REF!)</f>
        <v>#REF!</v>
      </c>
      <c r="J176" s="125" t="e">
        <f>IF('DATA ENTRY'!#REF!="","",'DATA ENTRY'!#REF!)</f>
        <v>#REF!</v>
      </c>
      <c r="K176" s="14" t="e">
        <f>IF('DATA ENTRY'!#REF!="","",'DATA ENTRY'!#REF!)</f>
        <v>#REF!</v>
      </c>
      <c r="L176" s="125" t="e">
        <f>IF('DATA ENTRY'!#REF!="","",'DATA ENTRY'!#REF!)</f>
        <v>#REF!</v>
      </c>
      <c r="M176" s="14" t="e">
        <f>IF('DATA ENTRY'!#REF!="","",'DATA ENTRY'!#REF!)</f>
        <v>#REF!</v>
      </c>
      <c r="N176" s="125" t="e">
        <f>IF('DATA ENTRY'!#REF!="","",'DATA ENTRY'!#REF!)</f>
        <v>#REF!</v>
      </c>
      <c r="O176" s="125" t="str">
        <f t="shared" si="2"/>
        <v/>
      </c>
      <c r="P176" s="63" t="e">
        <f>IF('DATA ENTRY'!#REF!="","",'DATA ENTRY'!#REF!)</f>
        <v>#REF!</v>
      </c>
      <c r="Q176" s="63" t="e">
        <f>IF('DATA ENTRY'!#REF!="","",'DATA ENTRY'!#REF!)</f>
        <v>#REF!</v>
      </c>
      <c r="R176" s="14" t="e">
        <f>IF('DATA ENTRY'!#REF!="","",'DATA ENTRY'!#REF!)</f>
        <v>#REF!</v>
      </c>
      <c r="S176" s="14" t="e">
        <f>IF('DATA ENTRY'!#REF!="","",'DATA ENTRY'!#REF!)</f>
        <v>#REF!</v>
      </c>
      <c r="T176" s="14" t="e">
        <f>IF('DATA ENTRY'!#REF!="","",'DATA ENTRY'!#REF!)</f>
        <v>#REF!</v>
      </c>
      <c r="U176" s="14" t="str">
        <f>IF(O176="","",SUMPRODUCT(--(D176=$D$5:$D$1071),--(F176=$F$5:$F$1071),--(E176=$E$5:$E$1071),--(O176&lt;$O$5:$O$1071))+COUNTIF($O$5:O176,O176))</f>
        <v/>
      </c>
    </row>
    <row r="177" spans="1:21" ht="18" customHeight="1">
      <c r="A177" s="14" t="e">
        <f>IF(AND(H177="",D177="",F177="",G177="",I177="",J177=""),"",SUBTOTAL(3,$B$5:B177))</f>
        <v>#REF!</v>
      </c>
      <c r="B177" s="63" t="e">
        <f>IF('DATA ENTRY'!#REF!="","",'DATA ENTRY'!#REF!)</f>
        <v>#REF!</v>
      </c>
      <c r="C177" s="63" t="e">
        <f>IF('DATA ENTRY'!#REF!="","",'DATA ENTRY'!#REF!)</f>
        <v>#REF!</v>
      </c>
      <c r="D177" s="63" t="e">
        <f>IF('DATA ENTRY'!#REF!="","",'DATA ENTRY'!#REF!)</f>
        <v>#REF!</v>
      </c>
      <c r="E177" s="14" t="e">
        <f>IF('DATA ENTRY'!#REF!="","",'DATA ENTRY'!#REF!)</f>
        <v>#REF!</v>
      </c>
      <c r="F177" s="14" t="e">
        <f>IF('DATA ENTRY'!#REF!="","",'DATA ENTRY'!#REF!)</f>
        <v>#REF!</v>
      </c>
      <c r="G177" s="126" t="e">
        <f>IF('DATA ENTRY'!#REF!="","",'DATA ENTRY'!#REF!)</f>
        <v>#REF!</v>
      </c>
      <c r="H177" s="126" t="e">
        <f>IF('DATA ENTRY'!#REF!="","",'DATA ENTRY'!#REF!)</f>
        <v>#REF!</v>
      </c>
      <c r="I177" s="14" t="e">
        <f>IF('DATA ENTRY'!#REF!="","",'DATA ENTRY'!#REF!)</f>
        <v>#REF!</v>
      </c>
      <c r="J177" s="125" t="e">
        <f>IF('DATA ENTRY'!#REF!="","",'DATA ENTRY'!#REF!)</f>
        <v>#REF!</v>
      </c>
      <c r="K177" s="14" t="e">
        <f>IF('DATA ENTRY'!#REF!="","",'DATA ENTRY'!#REF!)</f>
        <v>#REF!</v>
      </c>
      <c r="L177" s="125" t="e">
        <f>IF('DATA ENTRY'!#REF!="","",'DATA ENTRY'!#REF!)</f>
        <v>#REF!</v>
      </c>
      <c r="M177" s="14" t="e">
        <f>IF('DATA ENTRY'!#REF!="","",'DATA ENTRY'!#REF!)</f>
        <v>#REF!</v>
      </c>
      <c r="N177" s="125" t="e">
        <f>IF('DATA ENTRY'!#REF!="","",'DATA ENTRY'!#REF!)</f>
        <v>#REF!</v>
      </c>
      <c r="O177" s="125" t="str">
        <f t="shared" si="2"/>
        <v/>
      </c>
      <c r="P177" s="63" t="e">
        <f>IF('DATA ENTRY'!#REF!="","",'DATA ENTRY'!#REF!)</f>
        <v>#REF!</v>
      </c>
      <c r="Q177" s="63" t="e">
        <f>IF('DATA ENTRY'!#REF!="","",'DATA ENTRY'!#REF!)</f>
        <v>#REF!</v>
      </c>
      <c r="R177" s="14" t="e">
        <f>IF('DATA ENTRY'!#REF!="","",'DATA ENTRY'!#REF!)</f>
        <v>#REF!</v>
      </c>
      <c r="S177" s="14" t="e">
        <f>IF('DATA ENTRY'!#REF!="","",'DATA ENTRY'!#REF!)</f>
        <v>#REF!</v>
      </c>
      <c r="T177" s="14" t="e">
        <f>IF('DATA ENTRY'!#REF!="","",'DATA ENTRY'!#REF!)</f>
        <v>#REF!</v>
      </c>
      <c r="U177" s="14" t="str">
        <f>IF(O177="","",SUMPRODUCT(--(D177=$D$5:$D$1071),--(F177=$F$5:$F$1071),--(E177=$E$5:$E$1071),--(O177&lt;$O$5:$O$1071))+COUNTIF($O$5:O177,O177))</f>
        <v/>
      </c>
    </row>
    <row r="178" spans="1:21" ht="18" customHeight="1">
      <c r="A178" s="14" t="e">
        <f>IF(AND(H178="",D178="",F178="",G178="",I178="",J178=""),"",SUBTOTAL(3,$B$5:B178))</f>
        <v>#REF!</v>
      </c>
      <c r="B178" s="63" t="e">
        <f>IF('DATA ENTRY'!#REF!="","",'DATA ENTRY'!#REF!)</f>
        <v>#REF!</v>
      </c>
      <c r="C178" s="63" t="e">
        <f>IF('DATA ENTRY'!#REF!="","",'DATA ENTRY'!#REF!)</f>
        <v>#REF!</v>
      </c>
      <c r="D178" s="63" t="e">
        <f>IF('DATA ENTRY'!#REF!="","",'DATA ENTRY'!#REF!)</f>
        <v>#REF!</v>
      </c>
      <c r="E178" s="14" t="e">
        <f>IF('DATA ENTRY'!#REF!="","",'DATA ENTRY'!#REF!)</f>
        <v>#REF!</v>
      </c>
      <c r="F178" s="14" t="e">
        <f>IF('DATA ENTRY'!#REF!="","",'DATA ENTRY'!#REF!)</f>
        <v>#REF!</v>
      </c>
      <c r="G178" s="126" t="e">
        <f>IF('DATA ENTRY'!#REF!="","",'DATA ENTRY'!#REF!)</f>
        <v>#REF!</v>
      </c>
      <c r="H178" s="126" t="e">
        <f>IF('DATA ENTRY'!#REF!="","",'DATA ENTRY'!#REF!)</f>
        <v>#REF!</v>
      </c>
      <c r="I178" s="14" t="e">
        <f>IF('DATA ENTRY'!#REF!="","",'DATA ENTRY'!#REF!)</f>
        <v>#REF!</v>
      </c>
      <c r="J178" s="125" t="e">
        <f>IF('DATA ENTRY'!#REF!="","",'DATA ENTRY'!#REF!)</f>
        <v>#REF!</v>
      </c>
      <c r="K178" s="14" t="e">
        <f>IF('DATA ENTRY'!#REF!="","",'DATA ENTRY'!#REF!)</f>
        <v>#REF!</v>
      </c>
      <c r="L178" s="125" t="e">
        <f>IF('DATA ENTRY'!#REF!="","",'DATA ENTRY'!#REF!)</f>
        <v>#REF!</v>
      </c>
      <c r="M178" s="14" t="e">
        <f>IF('DATA ENTRY'!#REF!="","",'DATA ENTRY'!#REF!)</f>
        <v>#REF!</v>
      </c>
      <c r="N178" s="125" t="e">
        <f>IF('DATA ENTRY'!#REF!="","",'DATA ENTRY'!#REF!)</f>
        <v>#REF!</v>
      </c>
      <c r="O178" s="125" t="str">
        <f t="shared" si="2"/>
        <v/>
      </c>
      <c r="P178" s="63" t="e">
        <f>IF('DATA ENTRY'!#REF!="","",'DATA ENTRY'!#REF!)</f>
        <v>#REF!</v>
      </c>
      <c r="Q178" s="63" t="e">
        <f>IF('DATA ENTRY'!#REF!="","",'DATA ENTRY'!#REF!)</f>
        <v>#REF!</v>
      </c>
      <c r="R178" s="14" t="e">
        <f>IF('DATA ENTRY'!#REF!="","",'DATA ENTRY'!#REF!)</f>
        <v>#REF!</v>
      </c>
      <c r="S178" s="14" t="e">
        <f>IF('DATA ENTRY'!#REF!="","",'DATA ENTRY'!#REF!)</f>
        <v>#REF!</v>
      </c>
      <c r="T178" s="14" t="e">
        <f>IF('DATA ENTRY'!#REF!="","",'DATA ENTRY'!#REF!)</f>
        <v>#REF!</v>
      </c>
      <c r="U178" s="14" t="str">
        <f>IF(O178="","",SUMPRODUCT(--(D178=$D$5:$D$1071),--(F178=$F$5:$F$1071),--(E178=$E$5:$E$1071),--(O178&lt;$O$5:$O$1071))+COUNTIF($O$5:O178,O178))</f>
        <v/>
      </c>
    </row>
    <row r="179" spans="1:21" ht="18" customHeight="1">
      <c r="A179" s="14" t="e">
        <f>IF(AND(H179="",D179="",F179="",G179="",I179="",J179=""),"",SUBTOTAL(3,$B$5:B179))</f>
        <v>#REF!</v>
      </c>
      <c r="B179" s="63" t="e">
        <f>IF('DATA ENTRY'!#REF!="","",'DATA ENTRY'!#REF!)</f>
        <v>#REF!</v>
      </c>
      <c r="C179" s="63" t="e">
        <f>IF('DATA ENTRY'!#REF!="","",'DATA ENTRY'!#REF!)</f>
        <v>#REF!</v>
      </c>
      <c r="D179" s="63" t="e">
        <f>IF('DATA ENTRY'!#REF!="","",'DATA ENTRY'!#REF!)</f>
        <v>#REF!</v>
      </c>
      <c r="E179" s="14" t="e">
        <f>IF('DATA ENTRY'!#REF!="","",'DATA ENTRY'!#REF!)</f>
        <v>#REF!</v>
      </c>
      <c r="F179" s="14" t="e">
        <f>IF('DATA ENTRY'!#REF!="","",'DATA ENTRY'!#REF!)</f>
        <v>#REF!</v>
      </c>
      <c r="G179" s="126" t="e">
        <f>IF('DATA ENTRY'!#REF!="","",'DATA ENTRY'!#REF!)</f>
        <v>#REF!</v>
      </c>
      <c r="H179" s="126" t="e">
        <f>IF('DATA ENTRY'!#REF!="","",'DATA ENTRY'!#REF!)</f>
        <v>#REF!</v>
      </c>
      <c r="I179" s="14" t="e">
        <f>IF('DATA ENTRY'!#REF!="","",'DATA ENTRY'!#REF!)</f>
        <v>#REF!</v>
      </c>
      <c r="J179" s="125" t="e">
        <f>IF('DATA ENTRY'!#REF!="","",'DATA ENTRY'!#REF!)</f>
        <v>#REF!</v>
      </c>
      <c r="K179" s="14" t="e">
        <f>IF('DATA ENTRY'!#REF!="","",'DATA ENTRY'!#REF!)</f>
        <v>#REF!</v>
      </c>
      <c r="L179" s="125" t="e">
        <f>IF('DATA ENTRY'!#REF!="","",'DATA ENTRY'!#REF!)</f>
        <v>#REF!</v>
      </c>
      <c r="M179" s="14" t="e">
        <f>IF('DATA ENTRY'!#REF!="","",'DATA ENTRY'!#REF!)</f>
        <v>#REF!</v>
      </c>
      <c r="N179" s="125" t="e">
        <f>IF('DATA ENTRY'!#REF!="","",'DATA ENTRY'!#REF!)</f>
        <v>#REF!</v>
      </c>
      <c r="O179" s="125" t="str">
        <f t="shared" si="2"/>
        <v/>
      </c>
      <c r="P179" s="63" t="e">
        <f>IF('DATA ENTRY'!#REF!="","",'DATA ENTRY'!#REF!)</f>
        <v>#REF!</v>
      </c>
      <c r="Q179" s="63" t="e">
        <f>IF('DATA ENTRY'!#REF!="","",'DATA ENTRY'!#REF!)</f>
        <v>#REF!</v>
      </c>
      <c r="R179" s="14" t="e">
        <f>IF('DATA ENTRY'!#REF!="","",'DATA ENTRY'!#REF!)</f>
        <v>#REF!</v>
      </c>
      <c r="S179" s="14" t="e">
        <f>IF('DATA ENTRY'!#REF!="","",'DATA ENTRY'!#REF!)</f>
        <v>#REF!</v>
      </c>
      <c r="T179" s="14" t="e">
        <f>IF('DATA ENTRY'!#REF!="","",'DATA ENTRY'!#REF!)</f>
        <v>#REF!</v>
      </c>
      <c r="U179" s="14" t="str">
        <f>IF(O179="","",SUMPRODUCT(--(D179=$D$5:$D$1071),--(F179=$F$5:$F$1071),--(E179=$E$5:$E$1071),--(O179&lt;$O$5:$O$1071))+COUNTIF($O$5:O179,O179))</f>
        <v/>
      </c>
    </row>
    <row r="180" spans="1:21" ht="18" customHeight="1">
      <c r="A180" s="14" t="e">
        <f>IF(AND(H180="",D180="",F180="",G180="",I180="",J180=""),"",SUBTOTAL(3,$B$5:B180))</f>
        <v>#REF!</v>
      </c>
      <c r="B180" s="63" t="e">
        <f>IF('DATA ENTRY'!#REF!="","",'DATA ENTRY'!#REF!)</f>
        <v>#REF!</v>
      </c>
      <c r="C180" s="63" t="e">
        <f>IF('DATA ENTRY'!#REF!="","",'DATA ENTRY'!#REF!)</f>
        <v>#REF!</v>
      </c>
      <c r="D180" s="63" t="e">
        <f>IF('DATA ENTRY'!#REF!="","",'DATA ENTRY'!#REF!)</f>
        <v>#REF!</v>
      </c>
      <c r="E180" s="14" t="e">
        <f>IF('DATA ENTRY'!#REF!="","",'DATA ENTRY'!#REF!)</f>
        <v>#REF!</v>
      </c>
      <c r="F180" s="14" t="e">
        <f>IF('DATA ENTRY'!#REF!="","",'DATA ENTRY'!#REF!)</f>
        <v>#REF!</v>
      </c>
      <c r="G180" s="126" t="e">
        <f>IF('DATA ENTRY'!#REF!="","",'DATA ENTRY'!#REF!)</f>
        <v>#REF!</v>
      </c>
      <c r="H180" s="126" t="e">
        <f>IF('DATA ENTRY'!#REF!="","",'DATA ENTRY'!#REF!)</f>
        <v>#REF!</v>
      </c>
      <c r="I180" s="14" t="e">
        <f>IF('DATA ENTRY'!#REF!="","",'DATA ENTRY'!#REF!)</f>
        <v>#REF!</v>
      </c>
      <c r="J180" s="125" t="e">
        <f>IF('DATA ENTRY'!#REF!="","",'DATA ENTRY'!#REF!)</f>
        <v>#REF!</v>
      </c>
      <c r="K180" s="14" t="e">
        <f>IF('DATA ENTRY'!#REF!="","",'DATA ENTRY'!#REF!)</f>
        <v>#REF!</v>
      </c>
      <c r="L180" s="125" t="e">
        <f>IF('DATA ENTRY'!#REF!="","",'DATA ENTRY'!#REF!)</f>
        <v>#REF!</v>
      </c>
      <c r="M180" s="14" t="e">
        <f>IF('DATA ENTRY'!#REF!="","",'DATA ENTRY'!#REF!)</f>
        <v>#REF!</v>
      </c>
      <c r="N180" s="125" t="e">
        <f>IF('DATA ENTRY'!#REF!="","",'DATA ENTRY'!#REF!)</f>
        <v>#REF!</v>
      </c>
      <c r="O180" s="125" t="str">
        <f t="shared" si="2"/>
        <v/>
      </c>
      <c r="P180" s="63" t="e">
        <f>IF('DATA ENTRY'!#REF!="","",'DATA ENTRY'!#REF!)</f>
        <v>#REF!</v>
      </c>
      <c r="Q180" s="63" t="e">
        <f>IF('DATA ENTRY'!#REF!="","",'DATA ENTRY'!#REF!)</f>
        <v>#REF!</v>
      </c>
      <c r="R180" s="14" t="e">
        <f>IF('DATA ENTRY'!#REF!="","",'DATA ENTRY'!#REF!)</f>
        <v>#REF!</v>
      </c>
      <c r="S180" s="14" t="e">
        <f>IF('DATA ENTRY'!#REF!="","",'DATA ENTRY'!#REF!)</f>
        <v>#REF!</v>
      </c>
      <c r="T180" s="14" t="e">
        <f>IF('DATA ENTRY'!#REF!="","",'DATA ENTRY'!#REF!)</f>
        <v>#REF!</v>
      </c>
      <c r="U180" s="14" t="str">
        <f>IF(O180="","",SUMPRODUCT(--(D180=$D$5:$D$1071),--(F180=$F$5:$F$1071),--(E180=$E$5:$E$1071),--(O180&lt;$O$5:$O$1071))+COUNTIF($O$5:O180,O180))</f>
        <v/>
      </c>
    </row>
    <row r="181" spans="1:21" ht="18" customHeight="1">
      <c r="A181" s="14" t="e">
        <f>IF(AND(H181="",D181="",F181="",G181="",I181="",J181=""),"",SUBTOTAL(3,$B$5:B181))</f>
        <v>#REF!</v>
      </c>
      <c r="B181" s="63" t="e">
        <f>IF('DATA ENTRY'!#REF!="","",'DATA ENTRY'!#REF!)</f>
        <v>#REF!</v>
      </c>
      <c r="C181" s="63" t="e">
        <f>IF('DATA ENTRY'!#REF!="","",'DATA ENTRY'!#REF!)</f>
        <v>#REF!</v>
      </c>
      <c r="D181" s="63" t="e">
        <f>IF('DATA ENTRY'!#REF!="","",'DATA ENTRY'!#REF!)</f>
        <v>#REF!</v>
      </c>
      <c r="E181" s="14" t="e">
        <f>IF('DATA ENTRY'!#REF!="","",'DATA ENTRY'!#REF!)</f>
        <v>#REF!</v>
      </c>
      <c r="F181" s="14" t="e">
        <f>IF('DATA ENTRY'!#REF!="","",'DATA ENTRY'!#REF!)</f>
        <v>#REF!</v>
      </c>
      <c r="G181" s="126" t="e">
        <f>IF('DATA ENTRY'!#REF!="","",'DATA ENTRY'!#REF!)</f>
        <v>#REF!</v>
      </c>
      <c r="H181" s="126" t="e">
        <f>IF('DATA ENTRY'!#REF!="","",'DATA ENTRY'!#REF!)</f>
        <v>#REF!</v>
      </c>
      <c r="I181" s="14" t="e">
        <f>IF('DATA ENTRY'!#REF!="","",'DATA ENTRY'!#REF!)</f>
        <v>#REF!</v>
      </c>
      <c r="J181" s="125" t="e">
        <f>IF('DATA ENTRY'!#REF!="","",'DATA ENTRY'!#REF!)</f>
        <v>#REF!</v>
      </c>
      <c r="K181" s="14" t="e">
        <f>IF('DATA ENTRY'!#REF!="","",'DATA ENTRY'!#REF!)</f>
        <v>#REF!</v>
      </c>
      <c r="L181" s="125" t="e">
        <f>IF('DATA ENTRY'!#REF!="","",'DATA ENTRY'!#REF!)</f>
        <v>#REF!</v>
      </c>
      <c r="M181" s="14" t="e">
        <f>IF('DATA ENTRY'!#REF!="","",'DATA ENTRY'!#REF!)</f>
        <v>#REF!</v>
      </c>
      <c r="N181" s="125" t="e">
        <f>IF('DATA ENTRY'!#REF!="","",'DATA ENTRY'!#REF!)</f>
        <v>#REF!</v>
      </c>
      <c r="O181" s="125" t="str">
        <f t="shared" si="2"/>
        <v/>
      </c>
      <c r="P181" s="63" t="e">
        <f>IF('DATA ENTRY'!#REF!="","",'DATA ENTRY'!#REF!)</f>
        <v>#REF!</v>
      </c>
      <c r="Q181" s="63" t="e">
        <f>IF('DATA ENTRY'!#REF!="","",'DATA ENTRY'!#REF!)</f>
        <v>#REF!</v>
      </c>
      <c r="R181" s="14" t="e">
        <f>IF('DATA ENTRY'!#REF!="","",'DATA ENTRY'!#REF!)</f>
        <v>#REF!</v>
      </c>
      <c r="S181" s="14" t="e">
        <f>IF('DATA ENTRY'!#REF!="","",'DATA ENTRY'!#REF!)</f>
        <v>#REF!</v>
      </c>
      <c r="T181" s="14" t="e">
        <f>IF('DATA ENTRY'!#REF!="","",'DATA ENTRY'!#REF!)</f>
        <v>#REF!</v>
      </c>
      <c r="U181" s="14" t="str">
        <f>IF(O181="","",SUMPRODUCT(--(D181=$D$5:$D$1071),--(F181=$F$5:$F$1071),--(E181=$E$5:$E$1071),--(O181&lt;$O$5:$O$1071))+COUNTIF($O$5:O181,O181))</f>
        <v/>
      </c>
    </row>
    <row r="182" spans="1:21" ht="18" customHeight="1">
      <c r="A182" s="14" t="e">
        <f>IF(AND(H182="",D182="",F182="",G182="",I182="",J182=""),"",SUBTOTAL(3,$B$5:B182))</f>
        <v>#REF!</v>
      </c>
      <c r="B182" s="63" t="e">
        <f>IF('DATA ENTRY'!#REF!="","",'DATA ENTRY'!#REF!)</f>
        <v>#REF!</v>
      </c>
      <c r="C182" s="63" t="e">
        <f>IF('DATA ENTRY'!#REF!="","",'DATA ENTRY'!#REF!)</f>
        <v>#REF!</v>
      </c>
      <c r="D182" s="63" t="e">
        <f>IF('DATA ENTRY'!#REF!="","",'DATA ENTRY'!#REF!)</f>
        <v>#REF!</v>
      </c>
      <c r="E182" s="14" t="e">
        <f>IF('DATA ENTRY'!#REF!="","",'DATA ENTRY'!#REF!)</f>
        <v>#REF!</v>
      </c>
      <c r="F182" s="14" t="e">
        <f>IF('DATA ENTRY'!#REF!="","",'DATA ENTRY'!#REF!)</f>
        <v>#REF!</v>
      </c>
      <c r="G182" s="126" t="e">
        <f>IF('DATA ENTRY'!#REF!="","",'DATA ENTRY'!#REF!)</f>
        <v>#REF!</v>
      </c>
      <c r="H182" s="126" t="e">
        <f>IF('DATA ENTRY'!#REF!="","",'DATA ENTRY'!#REF!)</f>
        <v>#REF!</v>
      </c>
      <c r="I182" s="14" t="e">
        <f>IF('DATA ENTRY'!#REF!="","",'DATA ENTRY'!#REF!)</f>
        <v>#REF!</v>
      </c>
      <c r="J182" s="125" t="e">
        <f>IF('DATA ENTRY'!#REF!="","",'DATA ENTRY'!#REF!)</f>
        <v>#REF!</v>
      </c>
      <c r="K182" s="14" t="e">
        <f>IF('DATA ENTRY'!#REF!="","",'DATA ENTRY'!#REF!)</f>
        <v>#REF!</v>
      </c>
      <c r="L182" s="125" t="e">
        <f>IF('DATA ENTRY'!#REF!="","",'DATA ENTRY'!#REF!)</f>
        <v>#REF!</v>
      </c>
      <c r="M182" s="14" t="e">
        <f>IF('DATA ENTRY'!#REF!="","",'DATA ENTRY'!#REF!)</f>
        <v>#REF!</v>
      </c>
      <c r="N182" s="125" t="e">
        <f>IF('DATA ENTRY'!#REF!="","",'DATA ENTRY'!#REF!)</f>
        <v>#REF!</v>
      </c>
      <c r="O182" s="125" t="str">
        <f t="shared" si="2"/>
        <v/>
      </c>
      <c r="P182" s="63" t="e">
        <f>IF('DATA ENTRY'!#REF!="","",'DATA ENTRY'!#REF!)</f>
        <v>#REF!</v>
      </c>
      <c r="Q182" s="63" t="e">
        <f>IF('DATA ENTRY'!#REF!="","",'DATA ENTRY'!#REF!)</f>
        <v>#REF!</v>
      </c>
      <c r="R182" s="14" t="e">
        <f>IF('DATA ENTRY'!#REF!="","",'DATA ENTRY'!#REF!)</f>
        <v>#REF!</v>
      </c>
      <c r="S182" s="14" t="e">
        <f>IF('DATA ENTRY'!#REF!="","",'DATA ENTRY'!#REF!)</f>
        <v>#REF!</v>
      </c>
      <c r="T182" s="14" t="e">
        <f>IF('DATA ENTRY'!#REF!="","",'DATA ENTRY'!#REF!)</f>
        <v>#REF!</v>
      </c>
      <c r="U182" s="14" t="str">
        <f>IF(O182="","",SUMPRODUCT(--(D182=$D$5:$D$1071),--(F182=$F$5:$F$1071),--(E182=$E$5:$E$1071),--(O182&lt;$O$5:$O$1071))+COUNTIF($O$5:O182,O182))</f>
        <v/>
      </c>
    </row>
    <row r="183" spans="1:21" ht="18" customHeight="1">
      <c r="A183" s="14" t="e">
        <f>IF(AND(H183="",D183="",F183="",G183="",I183="",J183=""),"",SUBTOTAL(3,$B$5:B183))</f>
        <v>#REF!</v>
      </c>
      <c r="B183" s="63" t="e">
        <f>IF('DATA ENTRY'!#REF!="","",'DATA ENTRY'!#REF!)</f>
        <v>#REF!</v>
      </c>
      <c r="C183" s="63" t="e">
        <f>IF('DATA ENTRY'!#REF!="","",'DATA ENTRY'!#REF!)</f>
        <v>#REF!</v>
      </c>
      <c r="D183" s="63" t="e">
        <f>IF('DATA ENTRY'!#REF!="","",'DATA ENTRY'!#REF!)</f>
        <v>#REF!</v>
      </c>
      <c r="E183" s="14" t="e">
        <f>IF('DATA ENTRY'!#REF!="","",'DATA ENTRY'!#REF!)</f>
        <v>#REF!</v>
      </c>
      <c r="F183" s="14" t="e">
        <f>IF('DATA ENTRY'!#REF!="","",'DATA ENTRY'!#REF!)</f>
        <v>#REF!</v>
      </c>
      <c r="G183" s="126" t="e">
        <f>IF('DATA ENTRY'!#REF!="","",'DATA ENTRY'!#REF!)</f>
        <v>#REF!</v>
      </c>
      <c r="H183" s="126" t="e">
        <f>IF('DATA ENTRY'!#REF!="","",'DATA ENTRY'!#REF!)</f>
        <v>#REF!</v>
      </c>
      <c r="I183" s="14" t="e">
        <f>IF('DATA ENTRY'!#REF!="","",'DATA ENTRY'!#REF!)</f>
        <v>#REF!</v>
      </c>
      <c r="J183" s="125" t="e">
        <f>IF('DATA ENTRY'!#REF!="","",'DATA ENTRY'!#REF!)</f>
        <v>#REF!</v>
      </c>
      <c r="K183" s="14" t="e">
        <f>IF('DATA ENTRY'!#REF!="","",'DATA ENTRY'!#REF!)</f>
        <v>#REF!</v>
      </c>
      <c r="L183" s="125" t="e">
        <f>IF('DATA ENTRY'!#REF!="","",'DATA ENTRY'!#REF!)</f>
        <v>#REF!</v>
      </c>
      <c r="M183" s="14" t="e">
        <f>IF('DATA ENTRY'!#REF!="","",'DATA ENTRY'!#REF!)</f>
        <v>#REF!</v>
      </c>
      <c r="N183" s="125" t="e">
        <f>IF('DATA ENTRY'!#REF!="","",'DATA ENTRY'!#REF!)</f>
        <v>#REF!</v>
      </c>
      <c r="O183" s="125" t="str">
        <f t="shared" si="2"/>
        <v/>
      </c>
      <c r="P183" s="63" t="e">
        <f>IF('DATA ENTRY'!#REF!="","",'DATA ENTRY'!#REF!)</f>
        <v>#REF!</v>
      </c>
      <c r="Q183" s="63" t="e">
        <f>IF('DATA ENTRY'!#REF!="","",'DATA ENTRY'!#REF!)</f>
        <v>#REF!</v>
      </c>
      <c r="R183" s="14" t="e">
        <f>IF('DATA ENTRY'!#REF!="","",'DATA ENTRY'!#REF!)</f>
        <v>#REF!</v>
      </c>
      <c r="S183" s="14" t="e">
        <f>IF('DATA ENTRY'!#REF!="","",'DATA ENTRY'!#REF!)</f>
        <v>#REF!</v>
      </c>
      <c r="T183" s="14" t="e">
        <f>IF('DATA ENTRY'!#REF!="","",'DATA ENTRY'!#REF!)</f>
        <v>#REF!</v>
      </c>
      <c r="U183" s="14" t="str">
        <f>IF(O183="","",SUMPRODUCT(--(D183=$D$5:$D$1071),--(F183=$F$5:$F$1071),--(E183=$E$5:$E$1071),--(O183&lt;$O$5:$O$1071))+COUNTIF($O$5:O183,O183))</f>
        <v/>
      </c>
    </row>
    <row r="184" spans="1:21" ht="18" customHeight="1">
      <c r="A184" s="14" t="e">
        <f>IF(AND(H184="",D184="",F184="",G184="",I184="",J184=""),"",SUBTOTAL(3,$B$5:B184))</f>
        <v>#REF!</v>
      </c>
      <c r="B184" s="63" t="e">
        <f>IF('DATA ENTRY'!#REF!="","",'DATA ENTRY'!#REF!)</f>
        <v>#REF!</v>
      </c>
      <c r="C184" s="63" t="e">
        <f>IF('DATA ENTRY'!#REF!="","",'DATA ENTRY'!#REF!)</f>
        <v>#REF!</v>
      </c>
      <c r="D184" s="63" t="e">
        <f>IF('DATA ENTRY'!#REF!="","",'DATA ENTRY'!#REF!)</f>
        <v>#REF!</v>
      </c>
      <c r="E184" s="14" t="e">
        <f>IF('DATA ENTRY'!#REF!="","",'DATA ENTRY'!#REF!)</f>
        <v>#REF!</v>
      </c>
      <c r="F184" s="14" t="e">
        <f>IF('DATA ENTRY'!#REF!="","",'DATA ENTRY'!#REF!)</f>
        <v>#REF!</v>
      </c>
      <c r="G184" s="126" t="e">
        <f>IF('DATA ENTRY'!#REF!="","",'DATA ENTRY'!#REF!)</f>
        <v>#REF!</v>
      </c>
      <c r="H184" s="126" t="e">
        <f>IF('DATA ENTRY'!#REF!="","",'DATA ENTRY'!#REF!)</f>
        <v>#REF!</v>
      </c>
      <c r="I184" s="14" t="e">
        <f>IF('DATA ENTRY'!#REF!="","",'DATA ENTRY'!#REF!)</f>
        <v>#REF!</v>
      </c>
      <c r="J184" s="125" t="e">
        <f>IF('DATA ENTRY'!#REF!="","",'DATA ENTRY'!#REF!)</f>
        <v>#REF!</v>
      </c>
      <c r="K184" s="14" t="e">
        <f>IF('DATA ENTRY'!#REF!="","",'DATA ENTRY'!#REF!)</f>
        <v>#REF!</v>
      </c>
      <c r="L184" s="125" t="e">
        <f>IF('DATA ENTRY'!#REF!="","",'DATA ENTRY'!#REF!)</f>
        <v>#REF!</v>
      </c>
      <c r="M184" s="14" t="e">
        <f>IF('DATA ENTRY'!#REF!="","",'DATA ENTRY'!#REF!)</f>
        <v>#REF!</v>
      </c>
      <c r="N184" s="125" t="e">
        <f>IF('DATA ENTRY'!#REF!="","",'DATA ENTRY'!#REF!)</f>
        <v>#REF!</v>
      </c>
      <c r="O184" s="125" t="str">
        <f t="shared" si="2"/>
        <v/>
      </c>
      <c r="P184" s="63" t="e">
        <f>IF('DATA ENTRY'!#REF!="","",'DATA ENTRY'!#REF!)</f>
        <v>#REF!</v>
      </c>
      <c r="Q184" s="63" t="e">
        <f>IF('DATA ENTRY'!#REF!="","",'DATA ENTRY'!#REF!)</f>
        <v>#REF!</v>
      </c>
      <c r="R184" s="14" t="e">
        <f>IF('DATA ENTRY'!#REF!="","",'DATA ENTRY'!#REF!)</f>
        <v>#REF!</v>
      </c>
      <c r="S184" s="14" t="e">
        <f>IF('DATA ENTRY'!#REF!="","",'DATA ENTRY'!#REF!)</f>
        <v>#REF!</v>
      </c>
      <c r="T184" s="14" t="e">
        <f>IF('DATA ENTRY'!#REF!="","",'DATA ENTRY'!#REF!)</f>
        <v>#REF!</v>
      </c>
      <c r="U184" s="14" t="str">
        <f>IF(O184="","",SUMPRODUCT(--(D184=$D$5:$D$1071),--(F184=$F$5:$F$1071),--(E184=$E$5:$E$1071),--(O184&lt;$O$5:$O$1071))+COUNTIF($O$5:O184,O184))</f>
        <v/>
      </c>
    </row>
    <row r="185" spans="1:21" ht="18" customHeight="1">
      <c r="A185" s="14" t="e">
        <f>IF(AND(H185="",D185="",F185="",G185="",I185="",J185=""),"",SUBTOTAL(3,$B$5:B185))</f>
        <v>#REF!</v>
      </c>
      <c r="B185" s="63" t="e">
        <f>IF('DATA ENTRY'!#REF!="","",'DATA ENTRY'!#REF!)</f>
        <v>#REF!</v>
      </c>
      <c r="C185" s="63" t="e">
        <f>IF('DATA ENTRY'!#REF!="","",'DATA ENTRY'!#REF!)</f>
        <v>#REF!</v>
      </c>
      <c r="D185" s="63" t="e">
        <f>IF('DATA ENTRY'!#REF!="","",'DATA ENTRY'!#REF!)</f>
        <v>#REF!</v>
      </c>
      <c r="E185" s="14" t="e">
        <f>IF('DATA ENTRY'!#REF!="","",'DATA ENTRY'!#REF!)</f>
        <v>#REF!</v>
      </c>
      <c r="F185" s="14" t="e">
        <f>IF('DATA ENTRY'!#REF!="","",'DATA ENTRY'!#REF!)</f>
        <v>#REF!</v>
      </c>
      <c r="G185" s="126" t="e">
        <f>IF('DATA ENTRY'!#REF!="","",'DATA ENTRY'!#REF!)</f>
        <v>#REF!</v>
      </c>
      <c r="H185" s="126" t="e">
        <f>IF('DATA ENTRY'!#REF!="","",'DATA ENTRY'!#REF!)</f>
        <v>#REF!</v>
      </c>
      <c r="I185" s="14" t="e">
        <f>IF('DATA ENTRY'!#REF!="","",'DATA ENTRY'!#REF!)</f>
        <v>#REF!</v>
      </c>
      <c r="J185" s="125" t="e">
        <f>IF('DATA ENTRY'!#REF!="","",'DATA ENTRY'!#REF!)</f>
        <v>#REF!</v>
      </c>
      <c r="K185" s="14" t="e">
        <f>IF('DATA ENTRY'!#REF!="","",'DATA ENTRY'!#REF!)</f>
        <v>#REF!</v>
      </c>
      <c r="L185" s="125" t="e">
        <f>IF('DATA ENTRY'!#REF!="","",'DATA ENTRY'!#REF!)</f>
        <v>#REF!</v>
      </c>
      <c r="M185" s="14" t="e">
        <f>IF('DATA ENTRY'!#REF!="","",'DATA ENTRY'!#REF!)</f>
        <v>#REF!</v>
      </c>
      <c r="N185" s="125" t="e">
        <f>IF('DATA ENTRY'!#REF!="","",'DATA ENTRY'!#REF!)</f>
        <v>#REF!</v>
      </c>
      <c r="O185" s="125" t="str">
        <f t="shared" si="2"/>
        <v/>
      </c>
      <c r="P185" s="63" t="e">
        <f>IF('DATA ENTRY'!#REF!="","",'DATA ENTRY'!#REF!)</f>
        <v>#REF!</v>
      </c>
      <c r="Q185" s="63" t="e">
        <f>IF('DATA ENTRY'!#REF!="","",'DATA ENTRY'!#REF!)</f>
        <v>#REF!</v>
      </c>
      <c r="R185" s="14" t="e">
        <f>IF('DATA ENTRY'!#REF!="","",'DATA ENTRY'!#REF!)</f>
        <v>#REF!</v>
      </c>
      <c r="S185" s="14" t="e">
        <f>IF('DATA ENTRY'!#REF!="","",'DATA ENTRY'!#REF!)</f>
        <v>#REF!</v>
      </c>
      <c r="T185" s="14" t="e">
        <f>IF('DATA ENTRY'!#REF!="","",'DATA ENTRY'!#REF!)</f>
        <v>#REF!</v>
      </c>
      <c r="U185" s="14" t="str">
        <f>IF(O185="","",SUMPRODUCT(--(D185=$D$5:$D$1071),--(F185=$F$5:$F$1071),--(E185=$E$5:$E$1071),--(O185&lt;$O$5:$O$1071))+COUNTIF($O$5:O185,O185))</f>
        <v/>
      </c>
    </row>
    <row r="186" spans="1:21" ht="18" customHeight="1">
      <c r="A186" s="14" t="e">
        <f>IF(AND(H186="",D186="",F186="",G186="",I186="",J186=""),"",SUBTOTAL(3,$B$5:B186))</f>
        <v>#REF!</v>
      </c>
      <c r="B186" s="63" t="e">
        <f>IF('DATA ENTRY'!#REF!="","",'DATA ENTRY'!#REF!)</f>
        <v>#REF!</v>
      </c>
      <c r="C186" s="63" t="e">
        <f>IF('DATA ENTRY'!#REF!="","",'DATA ENTRY'!#REF!)</f>
        <v>#REF!</v>
      </c>
      <c r="D186" s="63" t="e">
        <f>IF('DATA ENTRY'!#REF!="","",'DATA ENTRY'!#REF!)</f>
        <v>#REF!</v>
      </c>
      <c r="E186" s="14" t="e">
        <f>IF('DATA ENTRY'!#REF!="","",'DATA ENTRY'!#REF!)</f>
        <v>#REF!</v>
      </c>
      <c r="F186" s="14" t="e">
        <f>IF('DATA ENTRY'!#REF!="","",'DATA ENTRY'!#REF!)</f>
        <v>#REF!</v>
      </c>
      <c r="G186" s="126" t="e">
        <f>IF('DATA ENTRY'!#REF!="","",'DATA ENTRY'!#REF!)</f>
        <v>#REF!</v>
      </c>
      <c r="H186" s="126" t="e">
        <f>IF('DATA ENTRY'!#REF!="","",'DATA ENTRY'!#REF!)</f>
        <v>#REF!</v>
      </c>
      <c r="I186" s="14" t="e">
        <f>IF('DATA ENTRY'!#REF!="","",'DATA ENTRY'!#REF!)</f>
        <v>#REF!</v>
      </c>
      <c r="J186" s="125" t="e">
        <f>IF('DATA ENTRY'!#REF!="","",'DATA ENTRY'!#REF!)</f>
        <v>#REF!</v>
      </c>
      <c r="K186" s="14" t="e">
        <f>IF('DATA ENTRY'!#REF!="","",'DATA ENTRY'!#REF!)</f>
        <v>#REF!</v>
      </c>
      <c r="L186" s="125" t="e">
        <f>IF('DATA ENTRY'!#REF!="","",'DATA ENTRY'!#REF!)</f>
        <v>#REF!</v>
      </c>
      <c r="M186" s="14" t="e">
        <f>IF('DATA ENTRY'!#REF!="","",'DATA ENTRY'!#REF!)</f>
        <v>#REF!</v>
      </c>
      <c r="N186" s="125" t="e">
        <f>IF('DATA ENTRY'!#REF!="","",'DATA ENTRY'!#REF!)</f>
        <v>#REF!</v>
      </c>
      <c r="O186" s="125" t="str">
        <f t="shared" si="2"/>
        <v/>
      </c>
      <c r="P186" s="63" t="e">
        <f>IF('DATA ENTRY'!#REF!="","",'DATA ENTRY'!#REF!)</f>
        <v>#REF!</v>
      </c>
      <c r="Q186" s="63" t="e">
        <f>IF('DATA ENTRY'!#REF!="","",'DATA ENTRY'!#REF!)</f>
        <v>#REF!</v>
      </c>
      <c r="R186" s="14" t="e">
        <f>IF('DATA ENTRY'!#REF!="","",'DATA ENTRY'!#REF!)</f>
        <v>#REF!</v>
      </c>
      <c r="S186" s="14" t="e">
        <f>IF('DATA ENTRY'!#REF!="","",'DATA ENTRY'!#REF!)</f>
        <v>#REF!</v>
      </c>
      <c r="T186" s="14" t="e">
        <f>IF('DATA ENTRY'!#REF!="","",'DATA ENTRY'!#REF!)</f>
        <v>#REF!</v>
      </c>
      <c r="U186" s="14" t="str">
        <f>IF(O186="","",SUMPRODUCT(--(D186=$D$5:$D$1071),--(F186=$F$5:$F$1071),--(E186=$E$5:$E$1071),--(O186&lt;$O$5:$O$1071))+COUNTIF($O$5:O186,O186))</f>
        <v/>
      </c>
    </row>
    <row r="187" spans="1:21" ht="18" customHeight="1">
      <c r="A187" s="14" t="e">
        <f>IF(AND(H187="",D187="",F187="",G187="",I187="",J187=""),"",SUBTOTAL(3,$B$5:B187))</f>
        <v>#REF!</v>
      </c>
      <c r="B187" s="63" t="e">
        <f>IF('DATA ENTRY'!#REF!="","",'DATA ENTRY'!#REF!)</f>
        <v>#REF!</v>
      </c>
      <c r="C187" s="63" t="e">
        <f>IF('DATA ENTRY'!#REF!="","",'DATA ENTRY'!#REF!)</f>
        <v>#REF!</v>
      </c>
      <c r="D187" s="63" t="e">
        <f>IF('DATA ENTRY'!#REF!="","",'DATA ENTRY'!#REF!)</f>
        <v>#REF!</v>
      </c>
      <c r="E187" s="14" t="e">
        <f>IF('DATA ENTRY'!#REF!="","",'DATA ENTRY'!#REF!)</f>
        <v>#REF!</v>
      </c>
      <c r="F187" s="14" t="e">
        <f>IF('DATA ENTRY'!#REF!="","",'DATA ENTRY'!#REF!)</f>
        <v>#REF!</v>
      </c>
      <c r="G187" s="126" t="e">
        <f>IF('DATA ENTRY'!#REF!="","",'DATA ENTRY'!#REF!)</f>
        <v>#REF!</v>
      </c>
      <c r="H187" s="126" t="e">
        <f>IF('DATA ENTRY'!#REF!="","",'DATA ENTRY'!#REF!)</f>
        <v>#REF!</v>
      </c>
      <c r="I187" s="14" t="e">
        <f>IF('DATA ENTRY'!#REF!="","",'DATA ENTRY'!#REF!)</f>
        <v>#REF!</v>
      </c>
      <c r="J187" s="125" t="e">
        <f>IF('DATA ENTRY'!#REF!="","",'DATA ENTRY'!#REF!)</f>
        <v>#REF!</v>
      </c>
      <c r="K187" s="14" t="e">
        <f>IF('DATA ENTRY'!#REF!="","",'DATA ENTRY'!#REF!)</f>
        <v>#REF!</v>
      </c>
      <c r="L187" s="125" t="e">
        <f>IF('DATA ENTRY'!#REF!="","",'DATA ENTRY'!#REF!)</f>
        <v>#REF!</v>
      </c>
      <c r="M187" s="14" t="e">
        <f>IF('DATA ENTRY'!#REF!="","",'DATA ENTRY'!#REF!)</f>
        <v>#REF!</v>
      </c>
      <c r="N187" s="125" t="e">
        <f>IF('DATA ENTRY'!#REF!="","",'DATA ENTRY'!#REF!)</f>
        <v>#REF!</v>
      </c>
      <c r="O187" s="125" t="str">
        <f t="shared" si="2"/>
        <v/>
      </c>
      <c r="P187" s="63" t="e">
        <f>IF('DATA ENTRY'!#REF!="","",'DATA ENTRY'!#REF!)</f>
        <v>#REF!</v>
      </c>
      <c r="Q187" s="63" t="e">
        <f>IF('DATA ENTRY'!#REF!="","",'DATA ENTRY'!#REF!)</f>
        <v>#REF!</v>
      </c>
      <c r="R187" s="14" t="e">
        <f>IF('DATA ENTRY'!#REF!="","",'DATA ENTRY'!#REF!)</f>
        <v>#REF!</v>
      </c>
      <c r="S187" s="14" t="e">
        <f>IF('DATA ENTRY'!#REF!="","",'DATA ENTRY'!#REF!)</f>
        <v>#REF!</v>
      </c>
      <c r="T187" s="14" t="e">
        <f>IF('DATA ENTRY'!#REF!="","",'DATA ENTRY'!#REF!)</f>
        <v>#REF!</v>
      </c>
      <c r="U187" s="14" t="str">
        <f>IF(O187="","",SUMPRODUCT(--(D187=$D$5:$D$1071),--(F187=$F$5:$F$1071),--(E187=$E$5:$E$1071),--(O187&lt;$O$5:$O$1071))+COUNTIF($O$5:O187,O187))</f>
        <v/>
      </c>
    </row>
    <row r="188" spans="1:21" ht="18" customHeight="1">
      <c r="A188" s="14" t="e">
        <f>IF(AND(H188="",D188="",F188="",G188="",I188="",J188=""),"",SUBTOTAL(3,$B$5:B188))</f>
        <v>#REF!</v>
      </c>
      <c r="B188" s="63" t="e">
        <f>IF('DATA ENTRY'!#REF!="","",'DATA ENTRY'!#REF!)</f>
        <v>#REF!</v>
      </c>
      <c r="C188" s="63" t="e">
        <f>IF('DATA ENTRY'!#REF!="","",'DATA ENTRY'!#REF!)</f>
        <v>#REF!</v>
      </c>
      <c r="D188" s="63" t="e">
        <f>IF('DATA ENTRY'!#REF!="","",'DATA ENTRY'!#REF!)</f>
        <v>#REF!</v>
      </c>
      <c r="E188" s="14" t="e">
        <f>IF('DATA ENTRY'!#REF!="","",'DATA ENTRY'!#REF!)</f>
        <v>#REF!</v>
      </c>
      <c r="F188" s="14" t="e">
        <f>IF('DATA ENTRY'!#REF!="","",'DATA ENTRY'!#REF!)</f>
        <v>#REF!</v>
      </c>
      <c r="G188" s="126" t="e">
        <f>IF('DATA ENTRY'!#REF!="","",'DATA ENTRY'!#REF!)</f>
        <v>#REF!</v>
      </c>
      <c r="H188" s="126" t="e">
        <f>IF('DATA ENTRY'!#REF!="","",'DATA ENTRY'!#REF!)</f>
        <v>#REF!</v>
      </c>
      <c r="I188" s="14" t="e">
        <f>IF('DATA ENTRY'!#REF!="","",'DATA ENTRY'!#REF!)</f>
        <v>#REF!</v>
      </c>
      <c r="J188" s="125" t="e">
        <f>IF('DATA ENTRY'!#REF!="","",'DATA ENTRY'!#REF!)</f>
        <v>#REF!</v>
      </c>
      <c r="K188" s="14" t="e">
        <f>IF('DATA ENTRY'!#REF!="","",'DATA ENTRY'!#REF!)</f>
        <v>#REF!</v>
      </c>
      <c r="L188" s="125" t="e">
        <f>IF('DATA ENTRY'!#REF!="","",'DATA ENTRY'!#REF!)</f>
        <v>#REF!</v>
      </c>
      <c r="M188" s="14" t="e">
        <f>IF('DATA ENTRY'!#REF!="","",'DATA ENTRY'!#REF!)</f>
        <v>#REF!</v>
      </c>
      <c r="N188" s="125" t="e">
        <f>IF('DATA ENTRY'!#REF!="","",'DATA ENTRY'!#REF!)</f>
        <v>#REF!</v>
      </c>
      <c r="O188" s="125" t="str">
        <f t="shared" si="2"/>
        <v/>
      </c>
      <c r="P188" s="63" t="e">
        <f>IF('DATA ENTRY'!#REF!="","",'DATA ENTRY'!#REF!)</f>
        <v>#REF!</v>
      </c>
      <c r="Q188" s="63" t="e">
        <f>IF('DATA ENTRY'!#REF!="","",'DATA ENTRY'!#REF!)</f>
        <v>#REF!</v>
      </c>
      <c r="R188" s="14" t="e">
        <f>IF('DATA ENTRY'!#REF!="","",'DATA ENTRY'!#REF!)</f>
        <v>#REF!</v>
      </c>
      <c r="S188" s="14" t="e">
        <f>IF('DATA ENTRY'!#REF!="","",'DATA ENTRY'!#REF!)</f>
        <v>#REF!</v>
      </c>
      <c r="T188" s="14" t="e">
        <f>IF('DATA ENTRY'!#REF!="","",'DATA ENTRY'!#REF!)</f>
        <v>#REF!</v>
      </c>
      <c r="U188" s="14" t="str">
        <f>IF(O188="","",SUMPRODUCT(--(D188=$D$5:$D$1071),--(F188=$F$5:$F$1071),--(E188=$E$5:$E$1071),--(O188&lt;$O$5:$O$1071))+COUNTIF($O$5:O188,O188))</f>
        <v/>
      </c>
    </row>
    <row r="189" spans="1:21" ht="18" customHeight="1">
      <c r="A189" s="14" t="e">
        <f>IF(AND(H189="",D189="",F189="",G189="",I189="",J189=""),"",SUBTOTAL(3,$B$5:B189))</f>
        <v>#REF!</v>
      </c>
      <c r="B189" s="63" t="e">
        <f>IF('DATA ENTRY'!#REF!="","",'DATA ENTRY'!#REF!)</f>
        <v>#REF!</v>
      </c>
      <c r="C189" s="63" t="e">
        <f>IF('DATA ENTRY'!#REF!="","",'DATA ENTRY'!#REF!)</f>
        <v>#REF!</v>
      </c>
      <c r="D189" s="63" t="e">
        <f>IF('DATA ENTRY'!#REF!="","",'DATA ENTRY'!#REF!)</f>
        <v>#REF!</v>
      </c>
      <c r="E189" s="14" t="e">
        <f>IF('DATA ENTRY'!#REF!="","",'DATA ENTRY'!#REF!)</f>
        <v>#REF!</v>
      </c>
      <c r="F189" s="14" t="e">
        <f>IF('DATA ENTRY'!#REF!="","",'DATA ENTRY'!#REF!)</f>
        <v>#REF!</v>
      </c>
      <c r="G189" s="126" t="e">
        <f>IF('DATA ENTRY'!#REF!="","",'DATA ENTRY'!#REF!)</f>
        <v>#REF!</v>
      </c>
      <c r="H189" s="126" t="e">
        <f>IF('DATA ENTRY'!#REF!="","",'DATA ENTRY'!#REF!)</f>
        <v>#REF!</v>
      </c>
      <c r="I189" s="14" t="e">
        <f>IF('DATA ENTRY'!#REF!="","",'DATA ENTRY'!#REF!)</f>
        <v>#REF!</v>
      </c>
      <c r="J189" s="125" t="e">
        <f>IF('DATA ENTRY'!#REF!="","",'DATA ENTRY'!#REF!)</f>
        <v>#REF!</v>
      </c>
      <c r="K189" s="14" t="e">
        <f>IF('DATA ENTRY'!#REF!="","",'DATA ENTRY'!#REF!)</f>
        <v>#REF!</v>
      </c>
      <c r="L189" s="125" t="e">
        <f>IF('DATA ENTRY'!#REF!="","",'DATA ENTRY'!#REF!)</f>
        <v>#REF!</v>
      </c>
      <c r="M189" s="14" t="e">
        <f>IF('DATA ENTRY'!#REF!="","",'DATA ENTRY'!#REF!)</f>
        <v>#REF!</v>
      </c>
      <c r="N189" s="125" t="e">
        <f>IF('DATA ENTRY'!#REF!="","",'DATA ENTRY'!#REF!)</f>
        <v>#REF!</v>
      </c>
      <c r="O189" s="125" t="str">
        <f t="shared" si="2"/>
        <v/>
      </c>
      <c r="P189" s="63" t="e">
        <f>IF('DATA ENTRY'!#REF!="","",'DATA ENTRY'!#REF!)</f>
        <v>#REF!</v>
      </c>
      <c r="Q189" s="63" t="e">
        <f>IF('DATA ENTRY'!#REF!="","",'DATA ENTRY'!#REF!)</f>
        <v>#REF!</v>
      </c>
      <c r="R189" s="14" t="e">
        <f>IF('DATA ENTRY'!#REF!="","",'DATA ENTRY'!#REF!)</f>
        <v>#REF!</v>
      </c>
      <c r="S189" s="14" t="e">
        <f>IF('DATA ENTRY'!#REF!="","",'DATA ENTRY'!#REF!)</f>
        <v>#REF!</v>
      </c>
      <c r="T189" s="14" t="e">
        <f>IF('DATA ENTRY'!#REF!="","",'DATA ENTRY'!#REF!)</f>
        <v>#REF!</v>
      </c>
      <c r="U189" s="14" t="str">
        <f>IF(O189="","",SUMPRODUCT(--(D189=$D$5:$D$1071),--(F189=$F$5:$F$1071),--(E189=$E$5:$E$1071),--(O189&lt;$O$5:$O$1071))+COUNTIF($O$5:O189,O189))</f>
        <v/>
      </c>
    </row>
    <row r="190" spans="1:21" ht="18" customHeight="1">
      <c r="A190" s="14" t="e">
        <f>IF(AND(H190="",D190="",F190="",G190="",I190="",J190=""),"",SUBTOTAL(3,$B$5:B190))</f>
        <v>#REF!</v>
      </c>
      <c r="B190" s="63" t="e">
        <f>IF('DATA ENTRY'!#REF!="","",'DATA ENTRY'!#REF!)</f>
        <v>#REF!</v>
      </c>
      <c r="C190" s="63" t="e">
        <f>IF('DATA ENTRY'!#REF!="","",'DATA ENTRY'!#REF!)</f>
        <v>#REF!</v>
      </c>
      <c r="D190" s="63" t="e">
        <f>IF('DATA ENTRY'!#REF!="","",'DATA ENTRY'!#REF!)</f>
        <v>#REF!</v>
      </c>
      <c r="E190" s="14" t="e">
        <f>IF('DATA ENTRY'!#REF!="","",'DATA ENTRY'!#REF!)</f>
        <v>#REF!</v>
      </c>
      <c r="F190" s="14" t="e">
        <f>IF('DATA ENTRY'!#REF!="","",'DATA ENTRY'!#REF!)</f>
        <v>#REF!</v>
      </c>
      <c r="G190" s="126" t="e">
        <f>IF('DATA ENTRY'!#REF!="","",'DATA ENTRY'!#REF!)</f>
        <v>#REF!</v>
      </c>
      <c r="H190" s="126" t="e">
        <f>IF('DATA ENTRY'!#REF!="","",'DATA ENTRY'!#REF!)</f>
        <v>#REF!</v>
      </c>
      <c r="I190" s="14" t="e">
        <f>IF('DATA ENTRY'!#REF!="","",'DATA ENTRY'!#REF!)</f>
        <v>#REF!</v>
      </c>
      <c r="J190" s="125" t="e">
        <f>IF('DATA ENTRY'!#REF!="","",'DATA ENTRY'!#REF!)</f>
        <v>#REF!</v>
      </c>
      <c r="K190" s="14" t="e">
        <f>IF('DATA ENTRY'!#REF!="","",'DATA ENTRY'!#REF!)</f>
        <v>#REF!</v>
      </c>
      <c r="L190" s="125" t="e">
        <f>IF('DATA ENTRY'!#REF!="","",'DATA ENTRY'!#REF!)</f>
        <v>#REF!</v>
      </c>
      <c r="M190" s="14" t="e">
        <f>IF('DATA ENTRY'!#REF!="","",'DATA ENTRY'!#REF!)</f>
        <v>#REF!</v>
      </c>
      <c r="N190" s="125" t="e">
        <f>IF('DATA ENTRY'!#REF!="","",'DATA ENTRY'!#REF!)</f>
        <v>#REF!</v>
      </c>
      <c r="O190" s="125" t="str">
        <f t="shared" si="2"/>
        <v/>
      </c>
      <c r="P190" s="63" t="e">
        <f>IF('DATA ENTRY'!#REF!="","",'DATA ENTRY'!#REF!)</f>
        <v>#REF!</v>
      </c>
      <c r="Q190" s="63" t="e">
        <f>IF('DATA ENTRY'!#REF!="","",'DATA ENTRY'!#REF!)</f>
        <v>#REF!</v>
      </c>
      <c r="R190" s="14" t="e">
        <f>IF('DATA ENTRY'!#REF!="","",'DATA ENTRY'!#REF!)</f>
        <v>#REF!</v>
      </c>
      <c r="S190" s="14" t="e">
        <f>IF('DATA ENTRY'!#REF!="","",'DATA ENTRY'!#REF!)</f>
        <v>#REF!</v>
      </c>
      <c r="T190" s="14" t="e">
        <f>IF('DATA ENTRY'!#REF!="","",'DATA ENTRY'!#REF!)</f>
        <v>#REF!</v>
      </c>
      <c r="U190" s="14" t="str">
        <f>IF(O190="","",SUMPRODUCT(--(D190=$D$5:$D$1071),--(F190=$F$5:$F$1071),--(E190=$E$5:$E$1071),--(O190&lt;$O$5:$O$1071))+COUNTIF($O$5:O190,O190))</f>
        <v/>
      </c>
    </row>
    <row r="191" spans="1:21" ht="18" customHeight="1">
      <c r="A191" s="14" t="e">
        <f>IF(AND(H191="",D191="",F191="",G191="",I191="",J191=""),"",SUBTOTAL(3,$B$5:B191))</f>
        <v>#REF!</v>
      </c>
      <c r="B191" s="63" t="e">
        <f>IF('DATA ENTRY'!#REF!="","",'DATA ENTRY'!#REF!)</f>
        <v>#REF!</v>
      </c>
      <c r="C191" s="63" t="e">
        <f>IF('DATA ENTRY'!#REF!="","",'DATA ENTRY'!#REF!)</f>
        <v>#REF!</v>
      </c>
      <c r="D191" s="63" t="e">
        <f>IF('DATA ENTRY'!#REF!="","",'DATA ENTRY'!#REF!)</f>
        <v>#REF!</v>
      </c>
      <c r="E191" s="14" t="e">
        <f>IF('DATA ENTRY'!#REF!="","",'DATA ENTRY'!#REF!)</f>
        <v>#REF!</v>
      </c>
      <c r="F191" s="14" t="e">
        <f>IF('DATA ENTRY'!#REF!="","",'DATA ENTRY'!#REF!)</f>
        <v>#REF!</v>
      </c>
      <c r="G191" s="126" t="e">
        <f>IF('DATA ENTRY'!#REF!="","",'DATA ENTRY'!#REF!)</f>
        <v>#REF!</v>
      </c>
      <c r="H191" s="126" t="e">
        <f>IF('DATA ENTRY'!#REF!="","",'DATA ENTRY'!#REF!)</f>
        <v>#REF!</v>
      </c>
      <c r="I191" s="14" t="e">
        <f>IF('DATA ENTRY'!#REF!="","",'DATA ENTRY'!#REF!)</f>
        <v>#REF!</v>
      </c>
      <c r="J191" s="125" t="e">
        <f>IF('DATA ENTRY'!#REF!="","",'DATA ENTRY'!#REF!)</f>
        <v>#REF!</v>
      </c>
      <c r="K191" s="14" t="e">
        <f>IF('DATA ENTRY'!#REF!="","",'DATA ENTRY'!#REF!)</f>
        <v>#REF!</v>
      </c>
      <c r="L191" s="125" t="e">
        <f>IF('DATA ENTRY'!#REF!="","",'DATA ENTRY'!#REF!)</f>
        <v>#REF!</v>
      </c>
      <c r="M191" s="14" t="e">
        <f>IF('DATA ENTRY'!#REF!="","",'DATA ENTRY'!#REF!)</f>
        <v>#REF!</v>
      </c>
      <c r="N191" s="125" t="e">
        <f>IF('DATA ENTRY'!#REF!="","",'DATA ENTRY'!#REF!)</f>
        <v>#REF!</v>
      </c>
      <c r="O191" s="125" t="str">
        <f t="shared" si="2"/>
        <v/>
      </c>
      <c r="P191" s="63" t="e">
        <f>IF('DATA ENTRY'!#REF!="","",'DATA ENTRY'!#REF!)</f>
        <v>#REF!</v>
      </c>
      <c r="Q191" s="63" t="e">
        <f>IF('DATA ENTRY'!#REF!="","",'DATA ENTRY'!#REF!)</f>
        <v>#REF!</v>
      </c>
      <c r="R191" s="14" t="e">
        <f>IF('DATA ENTRY'!#REF!="","",'DATA ENTRY'!#REF!)</f>
        <v>#REF!</v>
      </c>
      <c r="S191" s="14" t="e">
        <f>IF('DATA ENTRY'!#REF!="","",'DATA ENTRY'!#REF!)</f>
        <v>#REF!</v>
      </c>
      <c r="T191" s="14" t="e">
        <f>IF('DATA ENTRY'!#REF!="","",'DATA ENTRY'!#REF!)</f>
        <v>#REF!</v>
      </c>
      <c r="U191" s="14" t="str">
        <f>IF(O191="","",SUMPRODUCT(--(D191=$D$5:$D$1071),--(F191=$F$5:$F$1071),--(E191=$E$5:$E$1071),--(O191&lt;$O$5:$O$1071))+COUNTIF($O$5:O191,O191))</f>
        <v/>
      </c>
    </row>
    <row r="192" spans="1:21" ht="18" customHeight="1">
      <c r="A192" s="14" t="e">
        <f>IF(AND(H192="",D192="",F192="",G192="",I192="",J192=""),"",SUBTOTAL(3,$B$5:B192))</f>
        <v>#REF!</v>
      </c>
      <c r="B192" s="63" t="e">
        <f>IF('DATA ENTRY'!#REF!="","",'DATA ENTRY'!#REF!)</f>
        <v>#REF!</v>
      </c>
      <c r="C192" s="63" t="e">
        <f>IF('DATA ENTRY'!#REF!="","",'DATA ENTRY'!#REF!)</f>
        <v>#REF!</v>
      </c>
      <c r="D192" s="63" t="e">
        <f>IF('DATA ENTRY'!#REF!="","",'DATA ENTRY'!#REF!)</f>
        <v>#REF!</v>
      </c>
      <c r="E192" s="14" t="e">
        <f>IF('DATA ENTRY'!#REF!="","",'DATA ENTRY'!#REF!)</f>
        <v>#REF!</v>
      </c>
      <c r="F192" s="14" t="e">
        <f>IF('DATA ENTRY'!#REF!="","",'DATA ENTRY'!#REF!)</f>
        <v>#REF!</v>
      </c>
      <c r="G192" s="126" t="e">
        <f>IF('DATA ENTRY'!#REF!="","",'DATA ENTRY'!#REF!)</f>
        <v>#REF!</v>
      </c>
      <c r="H192" s="126" t="e">
        <f>IF('DATA ENTRY'!#REF!="","",'DATA ENTRY'!#REF!)</f>
        <v>#REF!</v>
      </c>
      <c r="I192" s="14" t="e">
        <f>IF('DATA ENTRY'!#REF!="","",'DATA ENTRY'!#REF!)</f>
        <v>#REF!</v>
      </c>
      <c r="J192" s="125" t="e">
        <f>IF('DATA ENTRY'!#REF!="","",'DATA ENTRY'!#REF!)</f>
        <v>#REF!</v>
      </c>
      <c r="K192" s="14" t="e">
        <f>IF('DATA ENTRY'!#REF!="","",'DATA ENTRY'!#REF!)</f>
        <v>#REF!</v>
      </c>
      <c r="L192" s="125" t="e">
        <f>IF('DATA ENTRY'!#REF!="","",'DATA ENTRY'!#REF!)</f>
        <v>#REF!</v>
      </c>
      <c r="M192" s="14" t="e">
        <f>IF('DATA ENTRY'!#REF!="","",'DATA ENTRY'!#REF!)</f>
        <v>#REF!</v>
      </c>
      <c r="N192" s="125" t="e">
        <f>IF('DATA ENTRY'!#REF!="","",'DATA ENTRY'!#REF!)</f>
        <v>#REF!</v>
      </c>
      <c r="O192" s="125" t="str">
        <f t="shared" si="2"/>
        <v/>
      </c>
      <c r="P192" s="63" t="e">
        <f>IF('DATA ENTRY'!#REF!="","",'DATA ENTRY'!#REF!)</f>
        <v>#REF!</v>
      </c>
      <c r="Q192" s="63" t="e">
        <f>IF('DATA ENTRY'!#REF!="","",'DATA ENTRY'!#REF!)</f>
        <v>#REF!</v>
      </c>
      <c r="R192" s="14" t="e">
        <f>IF('DATA ENTRY'!#REF!="","",'DATA ENTRY'!#REF!)</f>
        <v>#REF!</v>
      </c>
      <c r="S192" s="14" t="e">
        <f>IF('DATA ENTRY'!#REF!="","",'DATA ENTRY'!#REF!)</f>
        <v>#REF!</v>
      </c>
      <c r="T192" s="14" t="e">
        <f>IF('DATA ENTRY'!#REF!="","",'DATA ENTRY'!#REF!)</f>
        <v>#REF!</v>
      </c>
      <c r="U192" s="14" t="str">
        <f>IF(O192="","",SUMPRODUCT(--(D192=$D$5:$D$1071),--(F192=$F$5:$F$1071),--(E192=$E$5:$E$1071),--(O192&lt;$O$5:$O$1071))+COUNTIF($O$5:O192,O192))</f>
        <v/>
      </c>
    </row>
    <row r="193" spans="1:21" ht="18" customHeight="1">
      <c r="A193" s="14" t="e">
        <f>IF(AND(H193="",D193="",F193="",G193="",I193="",J193=""),"",SUBTOTAL(3,$B$5:B193))</f>
        <v>#REF!</v>
      </c>
      <c r="B193" s="63" t="e">
        <f>IF('DATA ENTRY'!#REF!="","",'DATA ENTRY'!#REF!)</f>
        <v>#REF!</v>
      </c>
      <c r="C193" s="63" t="e">
        <f>IF('DATA ENTRY'!#REF!="","",'DATA ENTRY'!#REF!)</f>
        <v>#REF!</v>
      </c>
      <c r="D193" s="63" t="e">
        <f>IF('DATA ENTRY'!#REF!="","",'DATA ENTRY'!#REF!)</f>
        <v>#REF!</v>
      </c>
      <c r="E193" s="14" t="e">
        <f>IF('DATA ENTRY'!#REF!="","",'DATA ENTRY'!#REF!)</f>
        <v>#REF!</v>
      </c>
      <c r="F193" s="14" t="e">
        <f>IF('DATA ENTRY'!#REF!="","",'DATA ENTRY'!#REF!)</f>
        <v>#REF!</v>
      </c>
      <c r="G193" s="126" t="e">
        <f>IF('DATA ENTRY'!#REF!="","",'DATA ENTRY'!#REF!)</f>
        <v>#REF!</v>
      </c>
      <c r="H193" s="126" t="e">
        <f>IF('DATA ENTRY'!#REF!="","",'DATA ENTRY'!#REF!)</f>
        <v>#REF!</v>
      </c>
      <c r="I193" s="14" t="e">
        <f>IF('DATA ENTRY'!#REF!="","",'DATA ENTRY'!#REF!)</f>
        <v>#REF!</v>
      </c>
      <c r="J193" s="125" t="e">
        <f>IF('DATA ENTRY'!#REF!="","",'DATA ENTRY'!#REF!)</f>
        <v>#REF!</v>
      </c>
      <c r="K193" s="14" t="e">
        <f>IF('DATA ENTRY'!#REF!="","",'DATA ENTRY'!#REF!)</f>
        <v>#REF!</v>
      </c>
      <c r="L193" s="125" t="e">
        <f>IF('DATA ENTRY'!#REF!="","",'DATA ENTRY'!#REF!)</f>
        <v>#REF!</v>
      </c>
      <c r="M193" s="14" t="e">
        <f>IF('DATA ENTRY'!#REF!="","",'DATA ENTRY'!#REF!)</f>
        <v>#REF!</v>
      </c>
      <c r="N193" s="125" t="e">
        <f>IF('DATA ENTRY'!#REF!="","",'DATA ENTRY'!#REF!)</f>
        <v>#REF!</v>
      </c>
      <c r="O193" s="125" t="str">
        <f t="shared" si="2"/>
        <v/>
      </c>
      <c r="P193" s="63" t="e">
        <f>IF('DATA ENTRY'!#REF!="","",'DATA ENTRY'!#REF!)</f>
        <v>#REF!</v>
      </c>
      <c r="Q193" s="63" t="e">
        <f>IF('DATA ENTRY'!#REF!="","",'DATA ENTRY'!#REF!)</f>
        <v>#REF!</v>
      </c>
      <c r="R193" s="14" t="e">
        <f>IF('DATA ENTRY'!#REF!="","",'DATA ENTRY'!#REF!)</f>
        <v>#REF!</v>
      </c>
      <c r="S193" s="14" t="e">
        <f>IF('DATA ENTRY'!#REF!="","",'DATA ENTRY'!#REF!)</f>
        <v>#REF!</v>
      </c>
      <c r="T193" s="14" t="e">
        <f>IF('DATA ENTRY'!#REF!="","",'DATA ENTRY'!#REF!)</f>
        <v>#REF!</v>
      </c>
      <c r="U193" s="14" t="str">
        <f>IF(O193="","",SUMPRODUCT(--(D193=$D$5:$D$1071),--(F193=$F$5:$F$1071),--(E193=$E$5:$E$1071),--(O193&lt;$O$5:$O$1071))+COUNTIF($O$5:O193,O193))</f>
        <v/>
      </c>
    </row>
    <row r="194" spans="1:21" ht="18" customHeight="1">
      <c r="A194" s="14" t="e">
        <f>IF(AND(H194="",D194="",F194="",G194="",I194="",J194=""),"",SUBTOTAL(3,$B$5:B194))</f>
        <v>#REF!</v>
      </c>
      <c r="B194" s="63" t="e">
        <f>IF('DATA ENTRY'!#REF!="","",'DATA ENTRY'!#REF!)</f>
        <v>#REF!</v>
      </c>
      <c r="C194" s="63" t="e">
        <f>IF('DATA ENTRY'!#REF!="","",'DATA ENTRY'!#REF!)</f>
        <v>#REF!</v>
      </c>
      <c r="D194" s="63" t="e">
        <f>IF('DATA ENTRY'!#REF!="","",'DATA ENTRY'!#REF!)</f>
        <v>#REF!</v>
      </c>
      <c r="E194" s="14" t="e">
        <f>IF('DATA ENTRY'!#REF!="","",'DATA ENTRY'!#REF!)</f>
        <v>#REF!</v>
      </c>
      <c r="F194" s="14" t="e">
        <f>IF('DATA ENTRY'!#REF!="","",'DATA ENTRY'!#REF!)</f>
        <v>#REF!</v>
      </c>
      <c r="G194" s="126" t="e">
        <f>IF('DATA ENTRY'!#REF!="","",'DATA ENTRY'!#REF!)</f>
        <v>#REF!</v>
      </c>
      <c r="H194" s="126" t="e">
        <f>IF('DATA ENTRY'!#REF!="","",'DATA ENTRY'!#REF!)</f>
        <v>#REF!</v>
      </c>
      <c r="I194" s="14" t="e">
        <f>IF('DATA ENTRY'!#REF!="","",'DATA ENTRY'!#REF!)</f>
        <v>#REF!</v>
      </c>
      <c r="J194" s="125" t="e">
        <f>IF('DATA ENTRY'!#REF!="","",'DATA ENTRY'!#REF!)</f>
        <v>#REF!</v>
      </c>
      <c r="K194" s="14" t="e">
        <f>IF('DATA ENTRY'!#REF!="","",'DATA ENTRY'!#REF!)</f>
        <v>#REF!</v>
      </c>
      <c r="L194" s="125" t="e">
        <f>IF('DATA ENTRY'!#REF!="","",'DATA ENTRY'!#REF!)</f>
        <v>#REF!</v>
      </c>
      <c r="M194" s="14" t="e">
        <f>IF('DATA ENTRY'!#REF!="","",'DATA ENTRY'!#REF!)</f>
        <v>#REF!</v>
      </c>
      <c r="N194" s="125" t="e">
        <f>IF('DATA ENTRY'!#REF!="","",'DATA ENTRY'!#REF!)</f>
        <v>#REF!</v>
      </c>
      <c r="O194" s="125" t="str">
        <f t="shared" si="2"/>
        <v/>
      </c>
      <c r="P194" s="63" t="e">
        <f>IF('DATA ENTRY'!#REF!="","",'DATA ENTRY'!#REF!)</f>
        <v>#REF!</v>
      </c>
      <c r="Q194" s="63" t="e">
        <f>IF('DATA ENTRY'!#REF!="","",'DATA ENTRY'!#REF!)</f>
        <v>#REF!</v>
      </c>
      <c r="R194" s="14" t="e">
        <f>IF('DATA ENTRY'!#REF!="","",'DATA ENTRY'!#REF!)</f>
        <v>#REF!</v>
      </c>
      <c r="S194" s="14" t="e">
        <f>IF('DATA ENTRY'!#REF!="","",'DATA ENTRY'!#REF!)</f>
        <v>#REF!</v>
      </c>
      <c r="T194" s="14" t="e">
        <f>IF('DATA ENTRY'!#REF!="","",'DATA ENTRY'!#REF!)</f>
        <v>#REF!</v>
      </c>
      <c r="U194" s="14" t="str">
        <f>IF(O194="","",SUMPRODUCT(--(D194=$D$5:$D$1071),--(F194=$F$5:$F$1071),--(E194=$E$5:$E$1071),--(O194&lt;$O$5:$O$1071))+COUNTIF($O$5:O194,O194))</f>
        <v/>
      </c>
    </row>
    <row r="195" spans="1:21" ht="18" customHeight="1">
      <c r="A195" s="14" t="e">
        <f>IF(AND(H195="",D195="",F195="",G195="",I195="",J195=""),"",SUBTOTAL(3,$B$5:B195))</f>
        <v>#REF!</v>
      </c>
      <c r="B195" s="63" t="e">
        <f>IF('DATA ENTRY'!#REF!="","",'DATA ENTRY'!#REF!)</f>
        <v>#REF!</v>
      </c>
      <c r="C195" s="63" t="e">
        <f>IF('DATA ENTRY'!#REF!="","",'DATA ENTRY'!#REF!)</f>
        <v>#REF!</v>
      </c>
      <c r="D195" s="63" t="e">
        <f>IF('DATA ENTRY'!#REF!="","",'DATA ENTRY'!#REF!)</f>
        <v>#REF!</v>
      </c>
      <c r="E195" s="14" t="e">
        <f>IF('DATA ENTRY'!#REF!="","",'DATA ENTRY'!#REF!)</f>
        <v>#REF!</v>
      </c>
      <c r="F195" s="14" t="e">
        <f>IF('DATA ENTRY'!#REF!="","",'DATA ENTRY'!#REF!)</f>
        <v>#REF!</v>
      </c>
      <c r="G195" s="126" t="e">
        <f>IF('DATA ENTRY'!#REF!="","",'DATA ENTRY'!#REF!)</f>
        <v>#REF!</v>
      </c>
      <c r="H195" s="126" t="e">
        <f>IF('DATA ENTRY'!#REF!="","",'DATA ENTRY'!#REF!)</f>
        <v>#REF!</v>
      </c>
      <c r="I195" s="14" t="e">
        <f>IF('DATA ENTRY'!#REF!="","",'DATA ENTRY'!#REF!)</f>
        <v>#REF!</v>
      </c>
      <c r="J195" s="125" t="e">
        <f>IF('DATA ENTRY'!#REF!="","",'DATA ENTRY'!#REF!)</f>
        <v>#REF!</v>
      </c>
      <c r="K195" s="14" t="e">
        <f>IF('DATA ENTRY'!#REF!="","",'DATA ENTRY'!#REF!)</f>
        <v>#REF!</v>
      </c>
      <c r="L195" s="125" t="e">
        <f>IF('DATA ENTRY'!#REF!="","",'DATA ENTRY'!#REF!)</f>
        <v>#REF!</v>
      </c>
      <c r="M195" s="14" t="e">
        <f>IF('DATA ENTRY'!#REF!="","",'DATA ENTRY'!#REF!)</f>
        <v>#REF!</v>
      </c>
      <c r="N195" s="125" t="e">
        <f>IF('DATA ENTRY'!#REF!="","",'DATA ENTRY'!#REF!)</f>
        <v>#REF!</v>
      </c>
      <c r="O195" s="125" t="str">
        <f t="shared" si="2"/>
        <v/>
      </c>
      <c r="P195" s="63" t="e">
        <f>IF('DATA ENTRY'!#REF!="","",'DATA ENTRY'!#REF!)</f>
        <v>#REF!</v>
      </c>
      <c r="Q195" s="63" t="e">
        <f>IF('DATA ENTRY'!#REF!="","",'DATA ENTRY'!#REF!)</f>
        <v>#REF!</v>
      </c>
      <c r="R195" s="14" t="e">
        <f>IF('DATA ENTRY'!#REF!="","",'DATA ENTRY'!#REF!)</f>
        <v>#REF!</v>
      </c>
      <c r="S195" s="14" t="e">
        <f>IF('DATA ENTRY'!#REF!="","",'DATA ENTRY'!#REF!)</f>
        <v>#REF!</v>
      </c>
      <c r="T195" s="14" t="e">
        <f>IF('DATA ENTRY'!#REF!="","",'DATA ENTRY'!#REF!)</f>
        <v>#REF!</v>
      </c>
      <c r="U195" s="14" t="str">
        <f>IF(O195="","",SUMPRODUCT(--(D195=$D$5:$D$1071),--(F195=$F$5:$F$1071),--(E195=$E$5:$E$1071),--(O195&lt;$O$5:$O$1071))+COUNTIF($O$5:O195,O195))</f>
        <v/>
      </c>
    </row>
    <row r="196" spans="1:21" ht="18" customHeight="1">
      <c r="A196" s="14" t="e">
        <f>IF(AND(H196="",D196="",F196="",G196="",I196="",J196=""),"",SUBTOTAL(3,$B$5:B196))</f>
        <v>#REF!</v>
      </c>
      <c r="B196" s="63" t="e">
        <f>IF('DATA ENTRY'!#REF!="","",'DATA ENTRY'!#REF!)</f>
        <v>#REF!</v>
      </c>
      <c r="C196" s="63" t="e">
        <f>IF('DATA ENTRY'!#REF!="","",'DATA ENTRY'!#REF!)</f>
        <v>#REF!</v>
      </c>
      <c r="D196" s="63" t="e">
        <f>IF('DATA ENTRY'!#REF!="","",'DATA ENTRY'!#REF!)</f>
        <v>#REF!</v>
      </c>
      <c r="E196" s="14" t="e">
        <f>IF('DATA ENTRY'!#REF!="","",'DATA ENTRY'!#REF!)</f>
        <v>#REF!</v>
      </c>
      <c r="F196" s="14" t="e">
        <f>IF('DATA ENTRY'!#REF!="","",'DATA ENTRY'!#REF!)</f>
        <v>#REF!</v>
      </c>
      <c r="G196" s="126" t="e">
        <f>IF('DATA ENTRY'!#REF!="","",'DATA ENTRY'!#REF!)</f>
        <v>#REF!</v>
      </c>
      <c r="H196" s="126" t="e">
        <f>IF('DATA ENTRY'!#REF!="","",'DATA ENTRY'!#REF!)</f>
        <v>#REF!</v>
      </c>
      <c r="I196" s="14" t="e">
        <f>IF('DATA ENTRY'!#REF!="","",'DATA ENTRY'!#REF!)</f>
        <v>#REF!</v>
      </c>
      <c r="J196" s="125" t="e">
        <f>IF('DATA ENTRY'!#REF!="","",'DATA ENTRY'!#REF!)</f>
        <v>#REF!</v>
      </c>
      <c r="K196" s="14" t="e">
        <f>IF('DATA ENTRY'!#REF!="","",'DATA ENTRY'!#REF!)</f>
        <v>#REF!</v>
      </c>
      <c r="L196" s="125" t="e">
        <f>IF('DATA ENTRY'!#REF!="","",'DATA ENTRY'!#REF!)</f>
        <v>#REF!</v>
      </c>
      <c r="M196" s="14" t="e">
        <f>IF('DATA ENTRY'!#REF!="","",'DATA ENTRY'!#REF!)</f>
        <v>#REF!</v>
      </c>
      <c r="N196" s="125" t="e">
        <f>IF('DATA ENTRY'!#REF!="","",'DATA ENTRY'!#REF!)</f>
        <v>#REF!</v>
      </c>
      <c r="O196" s="125" t="str">
        <f t="shared" si="2"/>
        <v/>
      </c>
      <c r="P196" s="63" t="e">
        <f>IF('DATA ENTRY'!#REF!="","",'DATA ENTRY'!#REF!)</f>
        <v>#REF!</v>
      </c>
      <c r="Q196" s="63" t="e">
        <f>IF('DATA ENTRY'!#REF!="","",'DATA ENTRY'!#REF!)</f>
        <v>#REF!</v>
      </c>
      <c r="R196" s="14" t="e">
        <f>IF('DATA ENTRY'!#REF!="","",'DATA ENTRY'!#REF!)</f>
        <v>#REF!</v>
      </c>
      <c r="S196" s="14" t="e">
        <f>IF('DATA ENTRY'!#REF!="","",'DATA ENTRY'!#REF!)</f>
        <v>#REF!</v>
      </c>
      <c r="T196" s="14" t="e">
        <f>IF('DATA ENTRY'!#REF!="","",'DATA ENTRY'!#REF!)</f>
        <v>#REF!</v>
      </c>
      <c r="U196" s="14" t="str">
        <f>IF(O196="","",SUMPRODUCT(--(D196=$D$5:$D$1071),--(F196=$F$5:$F$1071),--(E196=$E$5:$E$1071),--(O196&lt;$O$5:$O$1071))+COUNTIF($O$5:O196,O196))</f>
        <v/>
      </c>
    </row>
    <row r="197" spans="1:21" ht="18" customHeight="1">
      <c r="A197" s="14" t="e">
        <f>IF(AND(H197="",D197="",F197="",G197="",I197="",J197=""),"",SUBTOTAL(3,$B$5:B197))</f>
        <v>#REF!</v>
      </c>
      <c r="B197" s="63" t="e">
        <f>IF('DATA ENTRY'!#REF!="","",'DATA ENTRY'!#REF!)</f>
        <v>#REF!</v>
      </c>
      <c r="C197" s="63" t="e">
        <f>IF('DATA ENTRY'!#REF!="","",'DATA ENTRY'!#REF!)</f>
        <v>#REF!</v>
      </c>
      <c r="D197" s="63" t="e">
        <f>IF('DATA ENTRY'!#REF!="","",'DATA ENTRY'!#REF!)</f>
        <v>#REF!</v>
      </c>
      <c r="E197" s="14" t="e">
        <f>IF('DATA ENTRY'!#REF!="","",'DATA ENTRY'!#REF!)</f>
        <v>#REF!</v>
      </c>
      <c r="F197" s="14" t="e">
        <f>IF('DATA ENTRY'!#REF!="","",'DATA ENTRY'!#REF!)</f>
        <v>#REF!</v>
      </c>
      <c r="G197" s="126" t="e">
        <f>IF('DATA ENTRY'!#REF!="","",'DATA ENTRY'!#REF!)</f>
        <v>#REF!</v>
      </c>
      <c r="H197" s="126" t="e">
        <f>IF('DATA ENTRY'!#REF!="","",'DATA ENTRY'!#REF!)</f>
        <v>#REF!</v>
      </c>
      <c r="I197" s="14" t="e">
        <f>IF('DATA ENTRY'!#REF!="","",'DATA ENTRY'!#REF!)</f>
        <v>#REF!</v>
      </c>
      <c r="J197" s="125" t="e">
        <f>IF('DATA ENTRY'!#REF!="","",'DATA ENTRY'!#REF!)</f>
        <v>#REF!</v>
      </c>
      <c r="K197" s="14" t="e">
        <f>IF('DATA ENTRY'!#REF!="","",'DATA ENTRY'!#REF!)</f>
        <v>#REF!</v>
      </c>
      <c r="L197" s="125" t="e">
        <f>IF('DATA ENTRY'!#REF!="","",'DATA ENTRY'!#REF!)</f>
        <v>#REF!</v>
      </c>
      <c r="M197" s="14" t="e">
        <f>IF('DATA ENTRY'!#REF!="","",'DATA ENTRY'!#REF!)</f>
        <v>#REF!</v>
      </c>
      <c r="N197" s="125" t="e">
        <f>IF('DATA ENTRY'!#REF!="","",'DATA ENTRY'!#REF!)</f>
        <v>#REF!</v>
      </c>
      <c r="O197" s="125" t="str">
        <f t="shared" si="2"/>
        <v/>
      </c>
      <c r="P197" s="63" t="e">
        <f>IF('DATA ENTRY'!#REF!="","",'DATA ENTRY'!#REF!)</f>
        <v>#REF!</v>
      </c>
      <c r="Q197" s="63" t="e">
        <f>IF('DATA ENTRY'!#REF!="","",'DATA ENTRY'!#REF!)</f>
        <v>#REF!</v>
      </c>
      <c r="R197" s="14" t="e">
        <f>IF('DATA ENTRY'!#REF!="","",'DATA ENTRY'!#REF!)</f>
        <v>#REF!</v>
      </c>
      <c r="S197" s="14" t="e">
        <f>IF('DATA ENTRY'!#REF!="","",'DATA ENTRY'!#REF!)</f>
        <v>#REF!</v>
      </c>
      <c r="T197" s="14" t="e">
        <f>IF('DATA ENTRY'!#REF!="","",'DATA ENTRY'!#REF!)</f>
        <v>#REF!</v>
      </c>
      <c r="U197" s="14" t="str">
        <f>IF(O197="","",SUMPRODUCT(--(D197=$D$5:$D$1071),--(F197=$F$5:$F$1071),--(E197=$E$5:$E$1071),--(O197&lt;$O$5:$O$1071))+COUNTIF($O$5:O197,O197))</f>
        <v/>
      </c>
    </row>
    <row r="198" spans="1:21" ht="18" customHeight="1">
      <c r="A198" s="14" t="e">
        <f>IF(AND(H198="",D198="",F198="",G198="",I198="",J198=""),"",SUBTOTAL(3,$B$5:B198))</f>
        <v>#REF!</v>
      </c>
      <c r="B198" s="63" t="e">
        <f>IF('DATA ENTRY'!#REF!="","",'DATA ENTRY'!#REF!)</f>
        <v>#REF!</v>
      </c>
      <c r="C198" s="63" t="e">
        <f>IF('DATA ENTRY'!#REF!="","",'DATA ENTRY'!#REF!)</f>
        <v>#REF!</v>
      </c>
      <c r="D198" s="63" t="e">
        <f>IF('DATA ENTRY'!#REF!="","",'DATA ENTRY'!#REF!)</f>
        <v>#REF!</v>
      </c>
      <c r="E198" s="14" t="e">
        <f>IF('DATA ENTRY'!#REF!="","",'DATA ENTRY'!#REF!)</f>
        <v>#REF!</v>
      </c>
      <c r="F198" s="14" t="e">
        <f>IF('DATA ENTRY'!#REF!="","",'DATA ENTRY'!#REF!)</f>
        <v>#REF!</v>
      </c>
      <c r="G198" s="126" t="e">
        <f>IF('DATA ENTRY'!#REF!="","",'DATA ENTRY'!#REF!)</f>
        <v>#REF!</v>
      </c>
      <c r="H198" s="126" t="e">
        <f>IF('DATA ENTRY'!#REF!="","",'DATA ENTRY'!#REF!)</f>
        <v>#REF!</v>
      </c>
      <c r="I198" s="14" t="e">
        <f>IF('DATA ENTRY'!#REF!="","",'DATA ENTRY'!#REF!)</f>
        <v>#REF!</v>
      </c>
      <c r="J198" s="125" t="e">
        <f>IF('DATA ENTRY'!#REF!="","",'DATA ENTRY'!#REF!)</f>
        <v>#REF!</v>
      </c>
      <c r="K198" s="14" t="e">
        <f>IF('DATA ENTRY'!#REF!="","",'DATA ENTRY'!#REF!)</f>
        <v>#REF!</v>
      </c>
      <c r="L198" s="125" t="e">
        <f>IF('DATA ENTRY'!#REF!="","",'DATA ENTRY'!#REF!)</f>
        <v>#REF!</v>
      </c>
      <c r="M198" s="14" t="e">
        <f>IF('DATA ENTRY'!#REF!="","",'DATA ENTRY'!#REF!)</f>
        <v>#REF!</v>
      </c>
      <c r="N198" s="125" t="e">
        <f>IF('DATA ENTRY'!#REF!="","",'DATA ENTRY'!#REF!)</f>
        <v>#REF!</v>
      </c>
      <c r="O198" s="125" t="str">
        <f t="shared" ref="O198:O261" si="3">IFERROR(IF(J198="","",SUM(J198*75%+L198*25%)),"")</f>
        <v/>
      </c>
      <c r="P198" s="63" t="e">
        <f>IF('DATA ENTRY'!#REF!="","",'DATA ENTRY'!#REF!)</f>
        <v>#REF!</v>
      </c>
      <c r="Q198" s="63" t="e">
        <f>IF('DATA ENTRY'!#REF!="","",'DATA ENTRY'!#REF!)</f>
        <v>#REF!</v>
      </c>
      <c r="R198" s="14" t="e">
        <f>IF('DATA ENTRY'!#REF!="","",'DATA ENTRY'!#REF!)</f>
        <v>#REF!</v>
      </c>
      <c r="S198" s="14" t="e">
        <f>IF('DATA ENTRY'!#REF!="","",'DATA ENTRY'!#REF!)</f>
        <v>#REF!</v>
      </c>
      <c r="T198" s="14" t="e">
        <f>IF('DATA ENTRY'!#REF!="","",'DATA ENTRY'!#REF!)</f>
        <v>#REF!</v>
      </c>
      <c r="U198" s="14" t="str">
        <f>IF(O198="","",SUMPRODUCT(--(D198=$D$5:$D$1071),--(F198=$F$5:$F$1071),--(E198=$E$5:$E$1071),--(O198&lt;$O$5:$O$1071))+COUNTIF($O$5:O198,O198))</f>
        <v/>
      </c>
    </row>
    <row r="199" spans="1:21" ht="18" customHeight="1">
      <c r="A199" s="14" t="e">
        <f>IF(AND(H199="",D199="",F199="",G199="",I199="",J199=""),"",SUBTOTAL(3,$B$5:B199))</f>
        <v>#REF!</v>
      </c>
      <c r="B199" s="63" t="e">
        <f>IF('DATA ENTRY'!#REF!="","",'DATA ENTRY'!#REF!)</f>
        <v>#REF!</v>
      </c>
      <c r="C199" s="63" t="e">
        <f>IF('DATA ENTRY'!#REF!="","",'DATA ENTRY'!#REF!)</f>
        <v>#REF!</v>
      </c>
      <c r="D199" s="63" t="e">
        <f>IF('DATA ENTRY'!#REF!="","",'DATA ENTRY'!#REF!)</f>
        <v>#REF!</v>
      </c>
      <c r="E199" s="14" t="e">
        <f>IF('DATA ENTRY'!#REF!="","",'DATA ENTRY'!#REF!)</f>
        <v>#REF!</v>
      </c>
      <c r="F199" s="14" t="e">
        <f>IF('DATA ENTRY'!#REF!="","",'DATA ENTRY'!#REF!)</f>
        <v>#REF!</v>
      </c>
      <c r="G199" s="126" t="e">
        <f>IF('DATA ENTRY'!#REF!="","",'DATA ENTRY'!#REF!)</f>
        <v>#REF!</v>
      </c>
      <c r="H199" s="126" t="e">
        <f>IF('DATA ENTRY'!#REF!="","",'DATA ENTRY'!#REF!)</f>
        <v>#REF!</v>
      </c>
      <c r="I199" s="14" t="e">
        <f>IF('DATA ENTRY'!#REF!="","",'DATA ENTRY'!#REF!)</f>
        <v>#REF!</v>
      </c>
      <c r="J199" s="125" t="e">
        <f>IF('DATA ENTRY'!#REF!="","",'DATA ENTRY'!#REF!)</f>
        <v>#REF!</v>
      </c>
      <c r="K199" s="14" t="e">
        <f>IF('DATA ENTRY'!#REF!="","",'DATA ENTRY'!#REF!)</f>
        <v>#REF!</v>
      </c>
      <c r="L199" s="125" t="e">
        <f>IF('DATA ENTRY'!#REF!="","",'DATA ENTRY'!#REF!)</f>
        <v>#REF!</v>
      </c>
      <c r="M199" s="14" t="e">
        <f>IF('DATA ENTRY'!#REF!="","",'DATA ENTRY'!#REF!)</f>
        <v>#REF!</v>
      </c>
      <c r="N199" s="125" t="e">
        <f>IF('DATA ENTRY'!#REF!="","",'DATA ENTRY'!#REF!)</f>
        <v>#REF!</v>
      </c>
      <c r="O199" s="125" t="str">
        <f t="shared" si="3"/>
        <v/>
      </c>
      <c r="P199" s="63" t="e">
        <f>IF('DATA ENTRY'!#REF!="","",'DATA ENTRY'!#REF!)</f>
        <v>#REF!</v>
      </c>
      <c r="Q199" s="63" t="e">
        <f>IF('DATA ENTRY'!#REF!="","",'DATA ENTRY'!#REF!)</f>
        <v>#REF!</v>
      </c>
      <c r="R199" s="14" t="e">
        <f>IF('DATA ENTRY'!#REF!="","",'DATA ENTRY'!#REF!)</f>
        <v>#REF!</v>
      </c>
      <c r="S199" s="14" t="e">
        <f>IF('DATA ENTRY'!#REF!="","",'DATA ENTRY'!#REF!)</f>
        <v>#REF!</v>
      </c>
      <c r="T199" s="14" t="e">
        <f>IF('DATA ENTRY'!#REF!="","",'DATA ENTRY'!#REF!)</f>
        <v>#REF!</v>
      </c>
      <c r="U199" s="14" t="str">
        <f>IF(O199="","",SUMPRODUCT(--(D199=$D$5:$D$1071),--(F199=$F$5:$F$1071),--(E199=$E$5:$E$1071),--(O199&lt;$O$5:$O$1071))+COUNTIF($O$5:O199,O199))</f>
        <v/>
      </c>
    </row>
    <row r="200" spans="1:21" ht="18" customHeight="1">
      <c r="A200" s="14" t="e">
        <f>IF(AND(H200="",D200="",F200="",G200="",I200="",J200=""),"",SUBTOTAL(3,$B$5:B200))</f>
        <v>#REF!</v>
      </c>
      <c r="B200" s="63" t="e">
        <f>IF('DATA ENTRY'!#REF!="","",'DATA ENTRY'!#REF!)</f>
        <v>#REF!</v>
      </c>
      <c r="C200" s="63" t="e">
        <f>IF('DATA ENTRY'!#REF!="","",'DATA ENTRY'!#REF!)</f>
        <v>#REF!</v>
      </c>
      <c r="D200" s="63" t="e">
        <f>IF('DATA ENTRY'!#REF!="","",'DATA ENTRY'!#REF!)</f>
        <v>#REF!</v>
      </c>
      <c r="E200" s="14" t="e">
        <f>IF('DATA ENTRY'!#REF!="","",'DATA ENTRY'!#REF!)</f>
        <v>#REF!</v>
      </c>
      <c r="F200" s="14" t="e">
        <f>IF('DATA ENTRY'!#REF!="","",'DATA ENTRY'!#REF!)</f>
        <v>#REF!</v>
      </c>
      <c r="G200" s="126" t="e">
        <f>IF('DATA ENTRY'!#REF!="","",'DATA ENTRY'!#REF!)</f>
        <v>#REF!</v>
      </c>
      <c r="H200" s="126" t="e">
        <f>IF('DATA ENTRY'!#REF!="","",'DATA ENTRY'!#REF!)</f>
        <v>#REF!</v>
      </c>
      <c r="I200" s="14" t="e">
        <f>IF('DATA ENTRY'!#REF!="","",'DATA ENTRY'!#REF!)</f>
        <v>#REF!</v>
      </c>
      <c r="J200" s="125" t="e">
        <f>IF('DATA ENTRY'!#REF!="","",'DATA ENTRY'!#REF!)</f>
        <v>#REF!</v>
      </c>
      <c r="K200" s="14" t="e">
        <f>IF('DATA ENTRY'!#REF!="","",'DATA ENTRY'!#REF!)</f>
        <v>#REF!</v>
      </c>
      <c r="L200" s="125" t="e">
        <f>IF('DATA ENTRY'!#REF!="","",'DATA ENTRY'!#REF!)</f>
        <v>#REF!</v>
      </c>
      <c r="M200" s="14" t="e">
        <f>IF('DATA ENTRY'!#REF!="","",'DATA ENTRY'!#REF!)</f>
        <v>#REF!</v>
      </c>
      <c r="N200" s="125" t="e">
        <f>IF('DATA ENTRY'!#REF!="","",'DATA ENTRY'!#REF!)</f>
        <v>#REF!</v>
      </c>
      <c r="O200" s="125" t="str">
        <f t="shared" si="3"/>
        <v/>
      </c>
      <c r="P200" s="63" t="e">
        <f>IF('DATA ENTRY'!#REF!="","",'DATA ENTRY'!#REF!)</f>
        <v>#REF!</v>
      </c>
      <c r="Q200" s="63" t="e">
        <f>IF('DATA ENTRY'!#REF!="","",'DATA ENTRY'!#REF!)</f>
        <v>#REF!</v>
      </c>
      <c r="R200" s="14" t="e">
        <f>IF('DATA ENTRY'!#REF!="","",'DATA ENTRY'!#REF!)</f>
        <v>#REF!</v>
      </c>
      <c r="S200" s="14" t="e">
        <f>IF('DATA ENTRY'!#REF!="","",'DATA ENTRY'!#REF!)</f>
        <v>#REF!</v>
      </c>
      <c r="T200" s="14" t="e">
        <f>IF('DATA ENTRY'!#REF!="","",'DATA ENTRY'!#REF!)</f>
        <v>#REF!</v>
      </c>
      <c r="U200" s="14" t="str">
        <f>IF(O200="","",SUMPRODUCT(--(D200=$D$5:$D$1071),--(F200=$F$5:$F$1071),--(E200=$E$5:$E$1071),--(O200&lt;$O$5:$O$1071))+COUNTIF($O$5:O200,O200))</f>
        <v/>
      </c>
    </row>
    <row r="201" spans="1:21" ht="18" customHeight="1">
      <c r="A201" s="14" t="e">
        <f>IF(AND(H201="",D201="",F201="",G201="",I201="",J201=""),"",SUBTOTAL(3,$B$5:B201))</f>
        <v>#REF!</v>
      </c>
      <c r="B201" s="63" t="e">
        <f>IF('DATA ENTRY'!#REF!="","",'DATA ENTRY'!#REF!)</f>
        <v>#REF!</v>
      </c>
      <c r="C201" s="63" t="e">
        <f>IF('DATA ENTRY'!#REF!="","",'DATA ENTRY'!#REF!)</f>
        <v>#REF!</v>
      </c>
      <c r="D201" s="63" t="e">
        <f>IF('DATA ENTRY'!#REF!="","",'DATA ENTRY'!#REF!)</f>
        <v>#REF!</v>
      </c>
      <c r="E201" s="14" t="e">
        <f>IF('DATA ENTRY'!#REF!="","",'DATA ENTRY'!#REF!)</f>
        <v>#REF!</v>
      </c>
      <c r="F201" s="14" t="e">
        <f>IF('DATA ENTRY'!#REF!="","",'DATA ENTRY'!#REF!)</f>
        <v>#REF!</v>
      </c>
      <c r="G201" s="126" t="e">
        <f>IF('DATA ENTRY'!#REF!="","",'DATA ENTRY'!#REF!)</f>
        <v>#REF!</v>
      </c>
      <c r="H201" s="126" t="e">
        <f>IF('DATA ENTRY'!#REF!="","",'DATA ENTRY'!#REF!)</f>
        <v>#REF!</v>
      </c>
      <c r="I201" s="14" t="e">
        <f>IF('DATA ENTRY'!#REF!="","",'DATA ENTRY'!#REF!)</f>
        <v>#REF!</v>
      </c>
      <c r="J201" s="125" t="e">
        <f>IF('DATA ENTRY'!#REF!="","",'DATA ENTRY'!#REF!)</f>
        <v>#REF!</v>
      </c>
      <c r="K201" s="14" t="e">
        <f>IF('DATA ENTRY'!#REF!="","",'DATA ENTRY'!#REF!)</f>
        <v>#REF!</v>
      </c>
      <c r="L201" s="125" t="e">
        <f>IF('DATA ENTRY'!#REF!="","",'DATA ENTRY'!#REF!)</f>
        <v>#REF!</v>
      </c>
      <c r="M201" s="14" t="e">
        <f>IF('DATA ENTRY'!#REF!="","",'DATA ENTRY'!#REF!)</f>
        <v>#REF!</v>
      </c>
      <c r="N201" s="125" t="e">
        <f>IF('DATA ENTRY'!#REF!="","",'DATA ENTRY'!#REF!)</f>
        <v>#REF!</v>
      </c>
      <c r="O201" s="125" t="str">
        <f t="shared" si="3"/>
        <v/>
      </c>
      <c r="P201" s="63" t="e">
        <f>IF('DATA ENTRY'!#REF!="","",'DATA ENTRY'!#REF!)</f>
        <v>#REF!</v>
      </c>
      <c r="Q201" s="63" t="e">
        <f>IF('DATA ENTRY'!#REF!="","",'DATA ENTRY'!#REF!)</f>
        <v>#REF!</v>
      </c>
      <c r="R201" s="14" t="e">
        <f>IF('DATA ENTRY'!#REF!="","",'DATA ENTRY'!#REF!)</f>
        <v>#REF!</v>
      </c>
      <c r="S201" s="14" t="e">
        <f>IF('DATA ENTRY'!#REF!="","",'DATA ENTRY'!#REF!)</f>
        <v>#REF!</v>
      </c>
      <c r="T201" s="14" t="e">
        <f>IF('DATA ENTRY'!#REF!="","",'DATA ENTRY'!#REF!)</f>
        <v>#REF!</v>
      </c>
      <c r="U201" s="14" t="str">
        <f>IF(O201="","",SUMPRODUCT(--(D201=$D$5:$D$1071),--(F201=$F$5:$F$1071),--(E201=$E$5:$E$1071),--(O201&lt;$O$5:$O$1071))+COUNTIF($O$5:O201,O201))</f>
        <v/>
      </c>
    </row>
    <row r="202" spans="1:21" ht="18" customHeight="1">
      <c r="A202" s="14" t="e">
        <f>IF(AND(H202="",D202="",F202="",G202="",I202="",J202=""),"",SUBTOTAL(3,$B$5:B202))</f>
        <v>#REF!</v>
      </c>
      <c r="B202" s="63" t="e">
        <f>IF('DATA ENTRY'!#REF!="","",'DATA ENTRY'!#REF!)</f>
        <v>#REF!</v>
      </c>
      <c r="C202" s="63" t="e">
        <f>IF('DATA ENTRY'!#REF!="","",'DATA ENTRY'!#REF!)</f>
        <v>#REF!</v>
      </c>
      <c r="D202" s="63" t="e">
        <f>IF('DATA ENTRY'!#REF!="","",'DATA ENTRY'!#REF!)</f>
        <v>#REF!</v>
      </c>
      <c r="E202" s="14" t="e">
        <f>IF('DATA ENTRY'!#REF!="","",'DATA ENTRY'!#REF!)</f>
        <v>#REF!</v>
      </c>
      <c r="F202" s="14" t="e">
        <f>IF('DATA ENTRY'!#REF!="","",'DATA ENTRY'!#REF!)</f>
        <v>#REF!</v>
      </c>
      <c r="G202" s="126" t="e">
        <f>IF('DATA ENTRY'!#REF!="","",'DATA ENTRY'!#REF!)</f>
        <v>#REF!</v>
      </c>
      <c r="H202" s="126" t="e">
        <f>IF('DATA ENTRY'!#REF!="","",'DATA ENTRY'!#REF!)</f>
        <v>#REF!</v>
      </c>
      <c r="I202" s="14" t="e">
        <f>IF('DATA ENTRY'!#REF!="","",'DATA ENTRY'!#REF!)</f>
        <v>#REF!</v>
      </c>
      <c r="J202" s="125" t="e">
        <f>IF('DATA ENTRY'!#REF!="","",'DATA ENTRY'!#REF!)</f>
        <v>#REF!</v>
      </c>
      <c r="K202" s="14" t="e">
        <f>IF('DATA ENTRY'!#REF!="","",'DATA ENTRY'!#REF!)</f>
        <v>#REF!</v>
      </c>
      <c r="L202" s="125" t="e">
        <f>IF('DATA ENTRY'!#REF!="","",'DATA ENTRY'!#REF!)</f>
        <v>#REF!</v>
      </c>
      <c r="M202" s="14" t="e">
        <f>IF('DATA ENTRY'!#REF!="","",'DATA ENTRY'!#REF!)</f>
        <v>#REF!</v>
      </c>
      <c r="N202" s="125" t="e">
        <f>IF('DATA ENTRY'!#REF!="","",'DATA ENTRY'!#REF!)</f>
        <v>#REF!</v>
      </c>
      <c r="O202" s="125" t="str">
        <f t="shared" si="3"/>
        <v/>
      </c>
      <c r="P202" s="63" t="e">
        <f>IF('DATA ENTRY'!#REF!="","",'DATA ENTRY'!#REF!)</f>
        <v>#REF!</v>
      </c>
      <c r="Q202" s="63" t="e">
        <f>IF('DATA ENTRY'!#REF!="","",'DATA ENTRY'!#REF!)</f>
        <v>#REF!</v>
      </c>
      <c r="R202" s="14" t="e">
        <f>IF('DATA ENTRY'!#REF!="","",'DATA ENTRY'!#REF!)</f>
        <v>#REF!</v>
      </c>
      <c r="S202" s="14" t="e">
        <f>IF('DATA ENTRY'!#REF!="","",'DATA ENTRY'!#REF!)</f>
        <v>#REF!</v>
      </c>
      <c r="T202" s="14" t="e">
        <f>IF('DATA ENTRY'!#REF!="","",'DATA ENTRY'!#REF!)</f>
        <v>#REF!</v>
      </c>
      <c r="U202" s="14" t="str">
        <f>IF(O202="","",SUMPRODUCT(--(D202=$D$5:$D$1071),--(F202=$F$5:$F$1071),--(E202=$E$5:$E$1071),--(O202&lt;$O$5:$O$1071))+COUNTIF($O$5:O202,O202))</f>
        <v/>
      </c>
    </row>
    <row r="203" spans="1:21" ht="18" customHeight="1">
      <c r="A203" s="14" t="e">
        <f>IF(AND(H203="",D203="",F203="",G203="",I203="",J203=""),"",SUBTOTAL(3,$B$5:B203))</f>
        <v>#REF!</v>
      </c>
      <c r="B203" s="63" t="e">
        <f>IF('DATA ENTRY'!#REF!="","",'DATA ENTRY'!#REF!)</f>
        <v>#REF!</v>
      </c>
      <c r="C203" s="63" t="e">
        <f>IF('DATA ENTRY'!#REF!="","",'DATA ENTRY'!#REF!)</f>
        <v>#REF!</v>
      </c>
      <c r="D203" s="63" t="e">
        <f>IF('DATA ENTRY'!#REF!="","",'DATA ENTRY'!#REF!)</f>
        <v>#REF!</v>
      </c>
      <c r="E203" s="14" t="e">
        <f>IF('DATA ENTRY'!#REF!="","",'DATA ENTRY'!#REF!)</f>
        <v>#REF!</v>
      </c>
      <c r="F203" s="14" t="e">
        <f>IF('DATA ENTRY'!#REF!="","",'DATA ENTRY'!#REF!)</f>
        <v>#REF!</v>
      </c>
      <c r="G203" s="126" t="e">
        <f>IF('DATA ENTRY'!#REF!="","",'DATA ENTRY'!#REF!)</f>
        <v>#REF!</v>
      </c>
      <c r="H203" s="126" t="e">
        <f>IF('DATA ENTRY'!#REF!="","",'DATA ENTRY'!#REF!)</f>
        <v>#REF!</v>
      </c>
      <c r="I203" s="14" t="e">
        <f>IF('DATA ENTRY'!#REF!="","",'DATA ENTRY'!#REF!)</f>
        <v>#REF!</v>
      </c>
      <c r="J203" s="125" t="e">
        <f>IF('DATA ENTRY'!#REF!="","",'DATA ENTRY'!#REF!)</f>
        <v>#REF!</v>
      </c>
      <c r="K203" s="14" t="e">
        <f>IF('DATA ENTRY'!#REF!="","",'DATA ENTRY'!#REF!)</f>
        <v>#REF!</v>
      </c>
      <c r="L203" s="125" t="e">
        <f>IF('DATA ENTRY'!#REF!="","",'DATA ENTRY'!#REF!)</f>
        <v>#REF!</v>
      </c>
      <c r="M203" s="14" t="e">
        <f>IF('DATA ENTRY'!#REF!="","",'DATA ENTRY'!#REF!)</f>
        <v>#REF!</v>
      </c>
      <c r="N203" s="125" t="e">
        <f>IF('DATA ENTRY'!#REF!="","",'DATA ENTRY'!#REF!)</f>
        <v>#REF!</v>
      </c>
      <c r="O203" s="125" t="str">
        <f t="shared" si="3"/>
        <v/>
      </c>
      <c r="P203" s="63" t="e">
        <f>IF('DATA ENTRY'!#REF!="","",'DATA ENTRY'!#REF!)</f>
        <v>#REF!</v>
      </c>
      <c r="Q203" s="63" t="e">
        <f>IF('DATA ENTRY'!#REF!="","",'DATA ENTRY'!#REF!)</f>
        <v>#REF!</v>
      </c>
      <c r="R203" s="14" t="e">
        <f>IF('DATA ENTRY'!#REF!="","",'DATA ENTRY'!#REF!)</f>
        <v>#REF!</v>
      </c>
      <c r="S203" s="14" t="e">
        <f>IF('DATA ENTRY'!#REF!="","",'DATA ENTRY'!#REF!)</f>
        <v>#REF!</v>
      </c>
      <c r="T203" s="14" t="e">
        <f>IF('DATA ENTRY'!#REF!="","",'DATA ENTRY'!#REF!)</f>
        <v>#REF!</v>
      </c>
      <c r="U203" s="14" t="str">
        <f>IF(O203="","",SUMPRODUCT(--(D203=$D$5:$D$1071),--(F203=$F$5:$F$1071),--(E203=$E$5:$E$1071),--(O203&lt;$O$5:$O$1071))+COUNTIF($O$5:O203,O203))</f>
        <v/>
      </c>
    </row>
    <row r="204" spans="1:21" ht="18" customHeight="1">
      <c r="A204" s="14" t="e">
        <f>IF(AND(H204="",D204="",F204="",G204="",I204="",J204=""),"",SUBTOTAL(3,$B$5:B204))</f>
        <v>#REF!</v>
      </c>
      <c r="B204" s="63" t="e">
        <f>IF('DATA ENTRY'!#REF!="","",'DATA ENTRY'!#REF!)</f>
        <v>#REF!</v>
      </c>
      <c r="C204" s="63" t="e">
        <f>IF('DATA ENTRY'!#REF!="","",'DATA ENTRY'!#REF!)</f>
        <v>#REF!</v>
      </c>
      <c r="D204" s="63" t="e">
        <f>IF('DATA ENTRY'!#REF!="","",'DATA ENTRY'!#REF!)</f>
        <v>#REF!</v>
      </c>
      <c r="E204" s="14" t="e">
        <f>IF('DATA ENTRY'!#REF!="","",'DATA ENTRY'!#REF!)</f>
        <v>#REF!</v>
      </c>
      <c r="F204" s="14" t="e">
        <f>IF('DATA ENTRY'!#REF!="","",'DATA ENTRY'!#REF!)</f>
        <v>#REF!</v>
      </c>
      <c r="G204" s="126" t="e">
        <f>IF('DATA ENTRY'!#REF!="","",'DATA ENTRY'!#REF!)</f>
        <v>#REF!</v>
      </c>
      <c r="H204" s="126" t="e">
        <f>IF('DATA ENTRY'!#REF!="","",'DATA ENTRY'!#REF!)</f>
        <v>#REF!</v>
      </c>
      <c r="I204" s="14" t="e">
        <f>IF('DATA ENTRY'!#REF!="","",'DATA ENTRY'!#REF!)</f>
        <v>#REF!</v>
      </c>
      <c r="J204" s="125" t="e">
        <f>IF('DATA ENTRY'!#REF!="","",'DATA ENTRY'!#REF!)</f>
        <v>#REF!</v>
      </c>
      <c r="K204" s="14" t="e">
        <f>IF('DATA ENTRY'!#REF!="","",'DATA ENTRY'!#REF!)</f>
        <v>#REF!</v>
      </c>
      <c r="L204" s="125" t="e">
        <f>IF('DATA ENTRY'!#REF!="","",'DATA ENTRY'!#REF!)</f>
        <v>#REF!</v>
      </c>
      <c r="M204" s="14" t="e">
        <f>IF('DATA ENTRY'!#REF!="","",'DATA ENTRY'!#REF!)</f>
        <v>#REF!</v>
      </c>
      <c r="N204" s="125" t="e">
        <f>IF('DATA ENTRY'!#REF!="","",'DATA ENTRY'!#REF!)</f>
        <v>#REF!</v>
      </c>
      <c r="O204" s="125" t="str">
        <f t="shared" si="3"/>
        <v/>
      </c>
      <c r="P204" s="63" t="e">
        <f>IF('DATA ENTRY'!#REF!="","",'DATA ENTRY'!#REF!)</f>
        <v>#REF!</v>
      </c>
      <c r="Q204" s="63" t="e">
        <f>IF('DATA ENTRY'!#REF!="","",'DATA ENTRY'!#REF!)</f>
        <v>#REF!</v>
      </c>
      <c r="R204" s="14" t="e">
        <f>IF('DATA ENTRY'!#REF!="","",'DATA ENTRY'!#REF!)</f>
        <v>#REF!</v>
      </c>
      <c r="S204" s="14" t="e">
        <f>IF('DATA ENTRY'!#REF!="","",'DATA ENTRY'!#REF!)</f>
        <v>#REF!</v>
      </c>
      <c r="T204" s="14" t="e">
        <f>IF('DATA ENTRY'!#REF!="","",'DATA ENTRY'!#REF!)</f>
        <v>#REF!</v>
      </c>
      <c r="U204" s="14" t="str">
        <f>IF(O204="","",SUMPRODUCT(--(D204=$D$5:$D$1071),--(F204=$F$5:$F$1071),--(E204=$E$5:$E$1071),--(O204&lt;$O$5:$O$1071))+COUNTIF($O$5:O204,O204))</f>
        <v/>
      </c>
    </row>
    <row r="205" spans="1:21" ht="18" customHeight="1">
      <c r="A205" s="14" t="e">
        <f>IF(AND(H205="",D205="",F205="",G205="",I205="",J205=""),"",SUBTOTAL(3,$B$5:B205))</f>
        <v>#REF!</v>
      </c>
      <c r="B205" s="63" t="e">
        <f>IF('DATA ENTRY'!#REF!="","",'DATA ENTRY'!#REF!)</f>
        <v>#REF!</v>
      </c>
      <c r="C205" s="63" t="e">
        <f>IF('DATA ENTRY'!#REF!="","",'DATA ENTRY'!#REF!)</f>
        <v>#REF!</v>
      </c>
      <c r="D205" s="63" t="e">
        <f>IF('DATA ENTRY'!#REF!="","",'DATA ENTRY'!#REF!)</f>
        <v>#REF!</v>
      </c>
      <c r="E205" s="14" t="e">
        <f>IF('DATA ENTRY'!#REF!="","",'DATA ENTRY'!#REF!)</f>
        <v>#REF!</v>
      </c>
      <c r="F205" s="14" t="e">
        <f>IF('DATA ENTRY'!#REF!="","",'DATA ENTRY'!#REF!)</f>
        <v>#REF!</v>
      </c>
      <c r="G205" s="126" t="e">
        <f>IF('DATA ENTRY'!#REF!="","",'DATA ENTRY'!#REF!)</f>
        <v>#REF!</v>
      </c>
      <c r="H205" s="126" t="e">
        <f>IF('DATA ENTRY'!#REF!="","",'DATA ENTRY'!#REF!)</f>
        <v>#REF!</v>
      </c>
      <c r="I205" s="14" t="e">
        <f>IF('DATA ENTRY'!#REF!="","",'DATA ENTRY'!#REF!)</f>
        <v>#REF!</v>
      </c>
      <c r="J205" s="125" t="e">
        <f>IF('DATA ENTRY'!#REF!="","",'DATA ENTRY'!#REF!)</f>
        <v>#REF!</v>
      </c>
      <c r="K205" s="14" t="e">
        <f>IF('DATA ENTRY'!#REF!="","",'DATA ENTRY'!#REF!)</f>
        <v>#REF!</v>
      </c>
      <c r="L205" s="125" t="e">
        <f>IF('DATA ENTRY'!#REF!="","",'DATA ENTRY'!#REF!)</f>
        <v>#REF!</v>
      </c>
      <c r="M205" s="14" t="e">
        <f>IF('DATA ENTRY'!#REF!="","",'DATA ENTRY'!#REF!)</f>
        <v>#REF!</v>
      </c>
      <c r="N205" s="125" t="e">
        <f>IF('DATA ENTRY'!#REF!="","",'DATA ENTRY'!#REF!)</f>
        <v>#REF!</v>
      </c>
      <c r="O205" s="125" t="str">
        <f t="shared" si="3"/>
        <v/>
      </c>
      <c r="P205" s="63" t="e">
        <f>IF('DATA ENTRY'!#REF!="","",'DATA ENTRY'!#REF!)</f>
        <v>#REF!</v>
      </c>
      <c r="Q205" s="63" t="e">
        <f>IF('DATA ENTRY'!#REF!="","",'DATA ENTRY'!#REF!)</f>
        <v>#REF!</v>
      </c>
      <c r="R205" s="14" t="e">
        <f>IF('DATA ENTRY'!#REF!="","",'DATA ENTRY'!#REF!)</f>
        <v>#REF!</v>
      </c>
      <c r="S205" s="14" t="e">
        <f>IF('DATA ENTRY'!#REF!="","",'DATA ENTRY'!#REF!)</f>
        <v>#REF!</v>
      </c>
      <c r="T205" s="14" t="e">
        <f>IF('DATA ENTRY'!#REF!="","",'DATA ENTRY'!#REF!)</f>
        <v>#REF!</v>
      </c>
      <c r="U205" s="14" t="str">
        <f>IF(O205="","",SUMPRODUCT(--(D205=$D$5:$D$1071),--(F205=$F$5:$F$1071),--(E205=$E$5:$E$1071),--(O205&lt;$O$5:$O$1071))+COUNTIF($O$5:O205,O205))</f>
        <v/>
      </c>
    </row>
    <row r="206" spans="1:21" ht="18" customHeight="1">
      <c r="A206" s="14" t="e">
        <f>IF(AND(H206="",D206="",F206="",G206="",I206="",J206=""),"",SUBTOTAL(3,$B$5:B206))</f>
        <v>#REF!</v>
      </c>
      <c r="B206" s="63" t="e">
        <f>IF('DATA ENTRY'!#REF!="","",'DATA ENTRY'!#REF!)</f>
        <v>#REF!</v>
      </c>
      <c r="C206" s="63" t="e">
        <f>IF('DATA ENTRY'!#REF!="","",'DATA ENTRY'!#REF!)</f>
        <v>#REF!</v>
      </c>
      <c r="D206" s="63" t="e">
        <f>IF('DATA ENTRY'!#REF!="","",'DATA ENTRY'!#REF!)</f>
        <v>#REF!</v>
      </c>
      <c r="E206" s="14" t="e">
        <f>IF('DATA ENTRY'!#REF!="","",'DATA ENTRY'!#REF!)</f>
        <v>#REF!</v>
      </c>
      <c r="F206" s="14" t="e">
        <f>IF('DATA ENTRY'!#REF!="","",'DATA ENTRY'!#REF!)</f>
        <v>#REF!</v>
      </c>
      <c r="G206" s="126" t="e">
        <f>IF('DATA ENTRY'!#REF!="","",'DATA ENTRY'!#REF!)</f>
        <v>#REF!</v>
      </c>
      <c r="H206" s="126" t="e">
        <f>IF('DATA ENTRY'!#REF!="","",'DATA ENTRY'!#REF!)</f>
        <v>#REF!</v>
      </c>
      <c r="I206" s="14" t="e">
        <f>IF('DATA ENTRY'!#REF!="","",'DATA ENTRY'!#REF!)</f>
        <v>#REF!</v>
      </c>
      <c r="J206" s="125" t="e">
        <f>IF('DATA ENTRY'!#REF!="","",'DATA ENTRY'!#REF!)</f>
        <v>#REF!</v>
      </c>
      <c r="K206" s="14" t="e">
        <f>IF('DATA ENTRY'!#REF!="","",'DATA ENTRY'!#REF!)</f>
        <v>#REF!</v>
      </c>
      <c r="L206" s="125" t="e">
        <f>IF('DATA ENTRY'!#REF!="","",'DATA ENTRY'!#REF!)</f>
        <v>#REF!</v>
      </c>
      <c r="M206" s="14" t="e">
        <f>IF('DATA ENTRY'!#REF!="","",'DATA ENTRY'!#REF!)</f>
        <v>#REF!</v>
      </c>
      <c r="N206" s="125" t="e">
        <f>IF('DATA ENTRY'!#REF!="","",'DATA ENTRY'!#REF!)</f>
        <v>#REF!</v>
      </c>
      <c r="O206" s="125" t="str">
        <f t="shared" si="3"/>
        <v/>
      </c>
      <c r="P206" s="63" t="e">
        <f>IF('DATA ENTRY'!#REF!="","",'DATA ENTRY'!#REF!)</f>
        <v>#REF!</v>
      </c>
      <c r="Q206" s="63" t="e">
        <f>IF('DATA ENTRY'!#REF!="","",'DATA ENTRY'!#REF!)</f>
        <v>#REF!</v>
      </c>
      <c r="R206" s="14" t="e">
        <f>IF('DATA ENTRY'!#REF!="","",'DATA ENTRY'!#REF!)</f>
        <v>#REF!</v>
      </c>
      <c r="S206" s="14" t="e">
        <f>IF('DATA ENTRY'!#REF!="","",'DATA ENTRY'!#REF!)</f>
        <v>#REF!</v>
      </c>
      <c r="T206" s="14" t="e">
        <f>IF('DATA ENTRY'!#REF!="","",'DATA ENTRY'!#REF!)</f>
        <v>#REF!</v>
      </c>
      <c r="U206" s="14" t="str">
        <f>IF(O206="","",SUMPRODUCT(--(D206=$D$5:$D$1071),--(F206=$F$5:$F$1071),--(E206=$E$5:$E$1071),--(O206&lt;$O$5:$O$1071))+COUNTIF($O$5:O206,O206))</f>
        <v/>
      </c>
    </row>
    <row r="207" spans="1:21" ht="18" customHeight="1">
      <c r="A207" s="14" t="e">
        <f>IF(AND(H207="",D207="",F207="",G207="",I207="",J207=""),"",SUBTOTAL(3,$B$5:B207))</f>
        <v>#REF!</v>
      </c>
      <c r="B207" s="63" t="e">
        <f>IF('DATA ENTRY'!#REF!="","",'DATA ENTRY'!#REF!)</f>
        <v>#REF!</v>
      </c>
      <c r="C207" s="63" t="e">
        <f>IF('DATA ENTRY'!#REF!="","",'DATA ENTRY'!#REF!)</f>
        <v>#REF!</v>
      </c>
      <c r="D207" s="63" t="e">
        <f>IF('DATA ENTRY'!#REF!="","",'DATA ENTRY'!#REF!)</f>
        <v>#REF!</v>
      </c>
      <c r="E207" s="14" t="e">
        <f>IF('DATA ENTRY'!#REF!="","",'DATA ENTRY'!#REF!)</f>
        <v>#REF!</v>
      </c>
      <c r="F207" s="14" t="e">
        <f>IF('DATA ENTRY'!#REF!="","",'DATA ENTRY'!#REF!)</f>
        <v>#REF!</v>
      </c>
      <c r="G207" s="126" t="e">
        <f>IF('DATA ENTRY'!#REF!="","",'DATA ENTRY'!#REF!)</f>
        <v>#REF!</v>
      </c>
      <c r="H207" s="126" t="e">
        <f>IF('DATA ENTRY'!#REF!="","",'DATA ENTRY'!#REF!)</f>
        <v>#REF!</v>
      </c>
      <c r="I207" s="14" t="e">
        <f>IF('DATA ENTRY'!#REF!="","",'DATA ENTRY'!#REF!)</f>
        <v>#REF!</v>
      </c>
      <c r="J207" s="125" t="e">
        <f>IF('DATA ENTRY'!#REF!="","",'DATA ENTRY'!#REF!)</f>
        <v>#REF!</v>
      </c>
      <c r="K207" s="14" t="e">
        <f>IF('DATA ENTRY'!#REF!="","",'DATA ENTRY'!#REF!)</f>
        <v>#REF!</v>
      </c>
      <c r="L207" s="125" t="e">
        <f>IF('DATA ENTRY'!#REF!="","",'DATA ENTRY'!#REF!)</f>
        <v>#REF!</v>
      </c>
      <c r="M207" s="14" t="e">
        <f>IF('DATA ENTRY'!#REF!="","",'DATA ENTRY'!#REF!)</f>
        <v>#REF!</v>
      </c>
      <c r="N207" s="125" t="e">
        <f>IF('DATA ENTRY'!#REF!="","",'DATA ENTRY'!#REF!)</f>
        <v>#REF!</v>
      </c>
      <c r="O207" s="125" t="str">
        <f t="shared" si="3"/>
        <v/>
      </c>
      <c r="P207" s="63" t="e">
        <f>IF('DATA ENTRY'!#REF!="","",'DATA ENTRY'!#REF!)</f>
        <v>#REF!</v>
      </c>
      <c r="Q207" s="63" t="e">
        <f>IF('DATA ENTRY'!#REF!="","",'DATA ENTRY'!#REF!)</f>
        <v>#REF!</v>
      </c>
      <c r="R207" s="14" t="e">
        <f>IF('DATA ENTRY'!#REF!="","",'DATA ENTRY'!#REF!)</f>
        <v>#REF!</v>
      </c>
      <c r="S207" s="14" t="e">
        <f>IF('DATA ENTRY'!#REF!="","",'DATA ENTRY'!#REF!)</f>
        <v>#REF!</v>
      </c>
      <c r="T207" s="14" t="e">
        <f>IF('DATA ENTRY'!#REF!="","",'DATA ENTRY'!#REF!)</f>
        <v>#REF!</v>
      </c>
      <c r="U207" s="14" t="str">
        <f>IF(O207="","",SUMPRODUCT(--(D207=$D$5:$D$1071),--(F207=$F$5:$F$1071),--(E207=$E$5:$E$1071),--(O207&lt;$O$5:$O$1071))+COUNTIF($O$5:O207,O207))</f>
        <v/>
      </c>
    </row>
    <row r="208" spans="1:21" ht="18" customHeight="1">
      <c r="A208" s="14" t="e">
        <f>IF(AND(H208="",D208="",F208="",G208="",I208="",J208=""),"",SUBTOTAL(3,$B$5:B208))</f>
        <v>#REF!</v>
      </c>
      <c r="B208" s="63" t="e">
        <f>IF('DATA ENTRY'!#REF!="","",'DATA ENTRY'!#REF!)</f>
        <v>#REF!</v>
      </c>
      <c r="C208" s="63" t="e">
        <f>IF('DATA ENTRY'!#REF!="","",'DATA ENTRY'!#REF!)</f>
        <v>#REF!</v>
      </c>
      <c r="D208" s="63" t="e">
        <f>IF('DATA ENTRY'!#REF!="","",'DATA ENTRY'!#REF!)</f>
        <v>#REF!</v>
      </c>
      <c r="E208" s="14" t="e">
        <f>IF('DATA ENTRY'!#REF!="","",'DATA ENTRY'!#REF!)</f>
        <v>#REF!</v>
      </c>
      <c r="F208" s="14" t="e">
        <f>IF('DATA ENTRY'!#REF!="","",'DATA ENTRY'!#REF!)</f>
        <v>#REF!</v>
      </c>
      <c r="G208" s="126" t="e">
        <f>IF('DATA ENTRY'!#REF!="","",'DATA ENTRY'!#REF!)</f>
        <v>#REF!</v>
      </c>
      <c r="H208" s="126" t="e">
        <f>IF('DATA ENTRY'!#REF!="","",'DATA ENTRY'!#REF!)</f>
        <v>#REF!</v>
      </c>
      <c r="I208" s="14" t="e">
        <f>IF('DATA ENTRY'!#REF!="","",'DATA ENTRY'!#REF!)</f>
        <v>#REF!</v>
      </c>
      <c r="J208" s="125" t="e">
        <f>IF('DATA ENTRY'!#REF!="","",'DATA ENTRY'!#REF!)</f>
        <v>#REF!</v>
      </c>
      <c r="K208" s="14" t="e">
        <f>IF('DATA ENTRY'!#REF!="","",'DATA ENTRY'!#REF!)</f>
        <v>#REF!</v>
      </c>
      <c r="L208" s="125" t="e">
        <f>IF('DATA ENTRY'!#REF!="","",'DATA ENTRY'!#REF!)</f>
        <v>#REF!</v>
      </c>
      <c r="M208" s="14" t="e">
        <f>IF('DATA ENTRY'!#REF!="","",'DATA ENTRY'!#REF!)</f>
        <v>#REF!</v>
      </c>
      <c r="N208" s="125" t="e">
        <f>IF('DATA ENTRY'!#REF!="","",'DATA ENTRY'!#REF!)</f>
        <v>#REF!</v>
      </c>
      <c r="O208" s="125" t="str">
        <f t="shared" si="3"/>
        <v/>
      </c>
      <c r="P208" s="63" t="e">
        <f>IF('DATA ENTRY'!#REF!="","",'DATA ENTRY'!#REF!)</f>
        <v>#REF!</v>
      </c>
      <c r="Q208" s="63" t="e">
        <f>IF('DATA ENTRY'!#REF!="","",'DATA ENTRY'!#REF!)</f>
        <v>#REF!</v>
      </c>
      <c r="R208" s="14" t="e">
        <f>IF('DATA ENTRY'!#REF!="","",'DATA ENTRY'!#REF!)</f>
        <v>#REF!</v>
      </c>
      <c r="S208" s="14" t="e">
        <f>IF('DATA ENTRY'!#REF!="","",'DATA ENTRY'!#REF!)</f>
        <v>#REF!</v>
      </c>
      <c r="T208" s="14" t="e">
        <f>IF('DATA ENTRY'!#REF!="","",'DATA ENTRY'!#REF!)</f>
        <v>#REF!</v>
      </c>
      <c r="U208" s="14" t="str">
        <f>IF(O208="","",SUMPRODUCT(--(D208=$D$5:$D$1071),--(F208=$F$5:$F$1071),--(E208=$E$5:$E$1071),--(O208&lt;$O$5:$O$1071))+COUNTIF($O$5:O208,O208))</f>
        <v/>
      </c>
    </row>
    <row r="209" spans="1:21" ht="18" customHeight="1">
      <c r="A209" s="14" t="e">
        <f>IF(AND(H209="",D209="",F209="",G209="",I209="",J209=""),"",SUBTOTAL(3,$B$5:B209))</f>
        <v>#REF!</v>
      </c>
      <c r="B209" s="63" t="e">
        <f>IF('DATA ENTRY'!#REF!="","",'DATA ENTRY'!#REF!)</f>
        <v>#REF!</v>
      </c>
      <c r="C209" s="63" t="e">
        <f>IF('DATA ENTRY'!#REF!="","",'DATA ENTRY'!#REF!)</f>
        <v>#REF!</v>
      </c>
      <c r="D209" s="63" t="e">
        <f>IF('DATA ENTRY'!#REF!="","",'DATA ENTRY'!#REF!)</f>
        <v>#REF!</v>
      </c>
      <c r="E209" s="14" t="e">
        <f>IF('DATA ENTRY'!#REF!="","",'DATA ENTRY'!#REF!)</f>
        <v>#REF!</v>
      </c>
      <c r="F209" s="14" t="e">
        <f>IF('DATA ENTRY'!#REF!="","",'DATA ENTRY'!#REF!)</f>
        <v>#REF!</v>
      </c>
      <c r="G209" s="126" t="e">
        <f>IF('DATA ENTRY'!#REF!="","",'DATA ENTRY'!#REF!)</f>
        <v>#REF!</v>
      </c>
      <c r="H209" s="126" t="e">
        <f>IF('DATA ENTRY'!#REF!="","",'DATA ENTRY'!#REF!)</f>
        <v>#REF!</v>
      </c>
      <c r="I209" s="14" t="e">
        <f>IF('DATA ENTRY'!#REF!="","",'DATA ENTRY'!#REF!)</f>
        <v>#REF!</v>
      </c>
      <c r="J209" s="125" t="e">
        <f>IF('DATA ENTRY'!#REF!="","",'DATA ENTRY'!#REF!)</f>
        <v>#REF!</v>
      </c>
      <c r="K209" s="14" t="e">
        <f>IF('DATA ENTRY'!#REF!="","",'DATA ENTRY'!#REF!)</f>
        <v>#REF!</v>
      </c>
      <c r="L209" s="125" t="e">
        <f>IF('DATA ENTRY'!#REF!="","",'DATA ENTRY'!#REF!)</f>
        <v>#REF!</v>
      </c>
      <c r="M209" s="14" t="e">
        <f>IF('DATA ENTRY'!#REF!="","",'DATA ENTRY'!#REF!)</f>
        <v>#REF!</v>
      </c>
      <c r="N209" s="125" t="e">
        <f>IF('DATA ENTRY'!#REF!="","",'DATA ENTRY'!#REF!)</f>
        <v>#REF!</v>
      </c>
      <c r="O209" s="125" t="str">
        <f t="shared" si="3"/>
        <v/>
      </c>
      <c r="P209" s="63" t="e">
        <f>IF('DATA ENTRY'!#REF!="","",'DATA ENTRY'!#REF!)</f>
        <v>#REF!</v>
      </c>
      <c r="Q209" s="63" t="e">
        <f>IF('DATA ENTRY'!#REF!="","",'DATA ENTRY'!#REF!)</f>
        <v>#REF!</v>
      </c>
      <c r="R209" s="14" t="e">
        <f>IF('DATA ENTRY'!#REF!="","",'DATA ENTRY'!#REF!)</f>
        <v>#REF!</v>
      </c>
      <c r="S209" s="14" t="e">
        <f>IF('DATA ENTRY'!#REF!="","",'DATA ENTRY'!#REF!)</f>
        <v>#REF!</v>
      </c>
      <c r="T209" s="14" t="e">
        <f>IF('DATA ENTRY'!#REF!="","",'DATA ENTRY'!#REF!)</f>
        <v>#REF!</v>
      </c>
      <c r="U209" s="14" t="str">
        <f>IF(O209="","",SUMPRODUCT(--(D209=$D$5:$D$1071),--(F209=$F$5:$F$1071),--(E209=$E$5:$E$1071),--(O209&lt;$O$5:$O$1071))+COUNTIF($O$5:O209,O209))</f>
        <v/>
      </c>
    </row>
    <row r="210" spans="1:21" ht="18" customHeight="1">
      <c r="A210" s="14" t="e">
        <f>IF(AND(H210="",D210="",F210="",G210="",I210="",J210=""),"",SUBTOTAL(3,$B$5:B210))</f>
        <v>#REF!</v>
      </c>
      <c r="B210" s="63" t="e">
        <f>IF('DATA ENTRY'!#REF!="","",'DATA ENTRY'!#REF!)</f>
        <v>#REF!</v>
      </c>
      <c r="C210" s="63" t="e">
        <f>IF('DATA ENTRY'!#REF!="","",'DATA ENTRY'!#REF!)</f>
        <v>#REF!</v>
      </c>
      <c r="D210" s="63" t="e">
        <f>IF('DATA ENTRY'!#REF!="","",'DATA ENTRY'!#REF!)</f>
        <v>#REF!</v>
      </c>
      <c r="E210" s="14" t="e">
        <f>IF('DATA ENTRY'!#REF!="","",'DATA ENTRY'!#REF!)</f>
        <v>#REF!</v>
      </c>
      <c r="F210" s="14" t="e">
        <f>IF('DATA ENTRY'!#REF!="","",'DATA ENTRY'!#REF!)</f>
        <v>#REF!</v>
      </c>
      <c r="G210" s="126" t="e">
        <f>IF('DATA ENTRY'!#REF!="","",'DATA ENTRY'!#REF!)</f>
        <v>#REF!</v>
      </c>
      <c r="H210" s="126" t="e">
        <f>IF('DATA ENTRY'!#REF!="","",'DATA ENTRY'!#REF!)</f>
        <v>#REF!</v>
      </c>
      <c r="I210" s="14" t="e">
        <f>IF('DATA ENTRY'!#REF!="","",'DATA ENTRY'!#REF!)</f>
        <v>#REF!</v>
      </c>
      <c r="J210" s="125" t="e">
        <f>IF('DATA ENTRY'!#REF!="","",'DATA ENTRY'!#REF!)</f>
        <v>#REF!</v>
      </c>
      <c r="K210" s="14" t="e">
        <f>IF('DATA ENTRY'!#REF!="","",'DATA ENTRY'!#REF!)</f>
        <v>#REF!</v>
      </c>
      <c r="L210" s="125" t="e">
        <f>IF('DATA ENTRY'!#REF!="","",'DATA ENTRY'!#REF!)</f>
        <v>#REF!</v>
      </c>
      <c r="M210" s="14" t="e">
        <f>IF('DATA ENTRY'!#REF!="","",'DATA ENTRY'!#REF!)</f>
        <v>#REF!</v>
      </c>
      <c r="N210" s="125" t="e">
        <f>IF('DATA ENTRY'!#REF!="","",'DATA ENTRY'!#REF!)</f>
        <v>#REF!</v>
      </c>
      <c r="O210" s="125" t="str">
        <f t="shared" si="3"/>
        <v/>
      </c>
      <c r="P210" s="63" t="e">
        <f>IF('DATA ENTRY'!#REF!="","",'DATA ENTRY'!#REF!)</f>
        <v>#REF!</v>
      </c>
      <c r="Q210" s="63" t="e">
        <f>IF('DATA ENTRY'!#REF!="","",'DATA ENTRY'!#REF!)</f>
        <v>#REF!</v>
      </c>
      <c r="R210" s="14" t="e">
        <f>IF('DATA ENTRY'!#REF!="","",'DATA ENTRY'!#REF!)</f>
        <v>#REF!</v>
      </c>
      <c r="S210" s="14" t="e">
        <f>IF('DATA ENTRY'!#REF!="","",'DATA ENTRY'!#REF!)</f>
        <v>#REF!</v>
      </c>
      <c r="T210" s="14" t="e">
        <f>IF('DATA ENTRY'!#REF!="","",'DATA ENTRY'!#REF!)</f>
        <v>#REF!</v>
      </c>
      <c r="U210" s="14" t="str">
        <f>IF(O210="","",SUMPRODUCT(--(D210=$D$5:$D$1071),--(F210=$F$5:$F$1071),--(E210=$E$5:$E$1071),--(O210&lt;$O$5:$O$1071))+COUNTIF($O$5:O210,O210))</f>
        <v/>
      </c>
    </row>
    <row r="211" spans="1:21" ht="18" customHeight="1">
      <c r="A211" s="14" t="e">
        <f>IF(AND(H211="",D211="",F211="",G211="",I211="",J211=""),"",SUBTOTAL(3,$B$5:B211))</f>
        <v>#REF!</v>
      </c>
      <c r="B211" s="63" t="e">
        <f>IF('DATA ENTRY'!#REF!="","",'DATA ENTRY'!#REF!)</f>
        <v>#REF!</v>
      </c>
      <c r="C211" s="63" t="e">
        <f>IF('DATA ENTRY'!#REF!="","",'DATA ENTRY'!#REF!)</f>
        <v>#REF!</v>
      </c>
      <c r="D211" s="63" t="e">
        <f>IF('DATA ENTRY'!#REF!="","",'DATA ENTRY'!#REF!)</f>
        <v>#REF!</v>
      </c>
      <c r="E211" s="14" t="e">
        <f>IF('DATA ENTRY'!#REF!="","",'DATA ENTRY'!#REF!)</f>
        <v>#REF!</v>
      </c>
      <c r="F211" s="14" t="e">
        <f>IF('DATA ENTRY'!#REF!="","",'DATA ENTRY'!#REF!)</f>
        <v>#REF!</v>
      </c>
      <c r="G211" s="126" t="e">
        <f>IF('DATA ENTRY'!#REF!="","",'DATA ENTRY'!#REF!)</f>
        <v>#REF!</v>
      </c>
      <c r="H211" s="126" t="e">
        <f>IF('DATA ENTRY'!#REF!="","",'DATA ENTRY'!#REF!)</f>
        <v>#REF!</v>
      </c>
      <c r="I211" s="14" t="e">
        <f>IF('DATA ENTRY'!#REF!="","",'DATA ENTRY'!#REF!)</f>
        <v>#REF!</v>
      </c>
      <c r="J211" s="125" t="e">
        <f>IF('DATA ENTRY'!#REF!="","",'DATA ENTRY'!#REF!)</f>
        <v>#REF!</v>
      </c>
      <c r="K211" s="14" t="e">
        <f>IF('DATA ENTRY'!#REF!="","",'DATA ENTRY'!#REF!)</f>
        <v>#REF!</v>
      </c>
      <c r="L211" s="125" t="e">
        <f>IF('DATA ENTRY'!#REF!="","",'DATA ENTRY'!#REF!)</f>
        <v>#REF!</v>
      </c>
      <c r="M211" s="14" t="e">
        <f>IF('DATA ENTRY'!#REF!="","",'DATA ENTRY'!#REF!)</f>
        <v>#REF!</v>
      </c>
      <c r="N211" s="125" t="e">
        <f>IF('DATA ENTRY'!#REF!="","",'DATA ENTRY'!#REF!)</f>
        <v>#REF!</v>
      </c>
      <c r="O211" s="125" t="str">
        <f t="shared" si="3"/>
        <v/>
      </c>
      <c r="P211" s="63" t="e">
        <f>IF('DATA ENTRY'!#REF!="","",'DATA ENTRY'!#REF!)</f>
        <v>#REF!</v>
      </c>
      <c r="Q211" s="63" t="e">
        <f>IF('DATA ENTRY'!#REF!="","",'DATA ENTRY'!#REF!)</f>
        <v>#REF!</v>
      </c>
      <c r="R211" s="14" t="e">
        <f>IF('DATA ENTRY'!#REF!="","",'DATA ENTRY'!#REF!)</f>
        <v>#REF!</v>
      </c>
      <c r="S211" s="14" t="e">
        <f>IF('DATA ENTRY'!#REF!="","",'DATA ENTRY'!#REF!)</f>
        <v>#REF!</v>
      </c>
      <c r="T211" s="14" t="e">
        <f>IF('DATA ENTRY'!#REF!="","",'DATA ENTRY'!#REF!)</f>
        <v>#REF!</v>
      </c>
      <c r="U211" s="14" t="str">
        <f>IF(O211="","",SUMPRODUCT(--(D211=$D$5:$D$1071),--(F211=$F$5:$F$1071),--(E211=$E$5:$E$1071),--(O211&lt;$O$5:$O$1071))+COUNTIF($O$5:O211,O211))</f>
        <v/>
      </c>
    </row>
    <row r="212" spans="1:21" ht="18" customHeight="1">
      <c r="A212" s="14" t="e">
        <f>IF(AND(H212="",D212="",F212="",G212="",I212="",J212=""),"",SUBTOTAL(3,$B$5:B212))</f>
        <v>#REF!</v>
      </c>
      <c r="B212" s="63" t="e">
        <f>IF('DATA ENTRY'!#REF!="","",'DATA ENTRY'!#REF!)</f>
        <v>#REF!</v>
      </c>
      <c r="C212" s="63" t="e">
        <f>IF('DATA ENTRY'!#REF!="","",'DATA ENTRY'!#REF!)</f>
        <v>#REF!</v>
      </c>
      <c r="D212" s="63" t="e">
        <f>IF('DATA ENTRY'!#REF!="","",'DATA ENTRY'!#REF!)</f>
        <v>#REF!</v>
      </c>
      <c r="E212" s="14" t="e">
        <f>IF('DATA ENTRY'!#REF!="","",'DATA ENTRY'!#REF!)</f>
        <v>#REF!</v>
      </c>
      <c r="F212" s="14" t="e">
        <f>IF('DATA ENTRY'!#REF!="","",'DATA ENTRY'!#REF!)</f>
        <v>#REF!</v>
      </c>
      <c r="G212" s="126" t="e">
        <f>IF('DATA ENTRY'!#REF!="","",'DATA ENTRY'!#REF!)</f>
        <v>#REF!</v>
      </c>
      <c r="H212" s="126" t="e">
        <f>IF('DATA ENTRY'!#REF!="","",'DATA ENTRY'!#REF!)</f>
        <v>#REF!</v>
      </c>
      <c r="I212" s="14" t="e">
        <f>IF('DATA ENTRY'!#REF!="","",'DATA ENTRY'!#REF!)</f>
        <v>#REF!</v>
      </c>
      <c r="J212" s="125" t="e">
        <f>IF('DATA ENTRY'!#REF!="","",'DATA ENTRY'!#REF!)</f>
        <v>#REF!</v>
      </c>
      <c r="K212" s="14" t="e">
        <f>IF('DATA ENTRY'!#REF!="","",'DATA ENTRY'!#REF!)</f>
        <v>#REF!</v>
      </c>
      <c r="L212" s="125" t="e">
        <f>IF('DATA ENTRY'!#REF!="","",'DATA ENTRY'!#REF!)</f>
        <v>#REF!</v>
      </c>
      <c r="M212" s="14" t="e">
        <f>IF('DATA ENTRY'!#REF!="","",'DATA ENTRY'!#REF!)</f>
        <v>#REF!</v>
      </c>
      <c r="N212" s="125" t="e">
        <f>IF('DATA ENTRY'!#REF!="","",'DATA ENTRY'!#REF!)</f>
        <v>#REF!</v>
      </c>
      <c r="O212" s="125" t="str">
        <f t="shared" si="3"/>
        <v/>
      </c>
      <c r="P212" s="63" t="e">
        <f>IF('DATA ENTRY'!#REF!="","",'DATA ENTRY'!#REF!)</f>
        <v>#REF!</v>
      </c>
      <c r="Q212" s="63" t="e">
        <f>IF('DATA ENTRY'!#REF!="","",'DATA ENTRY'!#REF!)</f>
        <v>#REF!</v>
      </c>
      <c r="R212" s="14" t="e">
        <f>IF('DATA ENTRY'!#REF!="","",'DATA ENTRY'!#REF!)</f>
        <v>#REF!</v>
      </c>
      <c r="S212" s="14" t="e">
        <f>IF('DATA ENTRY'!#REF!="","",'DATA ENTRY'!#REF!)</f>
        <v>#REF!</v>
      </c>
      <c r="T212" s="14" t="e">
        <f>IF('DATA ENTRY'!#REF!="","",'DATA ENTRY'!#REF!)</f>
        <v>#REF!</v>
      </c>
      <c r="U212" s="14" t="str">
        <f>IF(O212="","",SUMPRODUCT(--(D212=$D$5:$D$1071),--(F212=$F$5:$F$1071),--(E212=$E$5:$E$1071),--(O212&lt;$O$5:$O$1071))+COUNTIF($O$5:O212,O212))</f>
        <v/>
      </c>
    </row>
    <row r="213" spans="1:21" ht="18" customHeight="1">
      <c r="A213" s="14" t="e">
        <f>IF(AND(H213="",D213="",F213="",G213="",I213="",J213=""),"",SUBTOTAL(3,$B$5:B213))</f>
        <v>#REF!</v>
      </c>
      <c r="B213" s="63" t="e">
        <f>IF('DATA ENTRY'!#REF!="","",'DATA ENTRY'!#REF!)</f>
        <v>#REF!</v>
      </c>
      <c r="C213" s="63" t="e">
        <f>IF('DATA ENTRY'!#REF!="","",'DATA ENTRY'!#REF!)</f>
        <v>#REF!</v>
      </c>
      <c r="D213" s="63" t="e">
        <f>IF('DATA ENTRY'!#REF!="","",'DATA ENTRY'!#REF!)</f>
        <v>#REF!</v>
      </c>
      <c r="E213" s="14" t="e">
        <f>IF('DATA ENTRY'!#REF!="","",'DATA ENTRY'!#REF!)</f>
        <v>#REF!</v>
      </c>
      <c r="F213" s="14" t="e">
        <f>IF('DATA ENTRY'!#REF!="","",'DATA ENTRY'!#REF!)</f>
        <v>#REF!</v>
      </c>
      <c r="G213" s="126" t="e">
        <f>IF('DATA ENTRY'!#REF!="","",'DATA ENTRY'!#REF!)</f>
        <v>#REF!</v>
      </c>
      <c r="H213" s="126" t="e">
        <f>IF('DATA ENTRY'!#REF!="","",'DATA ENTRY'!#REF!)</f>
        <v>#REF!</v>
      </c>
      <c r="I213" s="14" t="e">
        <f>IF('DATA ENTRY'!#REF!="","",'DATA ENTRY'!#REF!)</f>
        <v>#REF!</v>
      </c>
      <c r="J213" s="125" t="e">
        <f>IF('DATA ENTRY'!#REF!="","",'DATA ENTRY'!#REF!)</f>
        <v>#REF!</v>
      </c>
      <c r="K213" s="14" t="e">
        <f>IF('DATA ENTRY'!#REF!="","",'DATA ENTRY'!#REF!)</f>
        <v>#REF!</v>
      </c>
      <c r="L213" s="125" t="e">
        <f>IF('DATA ENTRY'!#REF!="","",'DATA ENTRY'!#REF!)</f>
        <v>#REF!</v>
      </c>
      <c r="M213" s="14" t="e">
        <f>IF('DATA ENTRY'!#REF!="","",'DATA ENTRY'!#REF!)</f>
        <v>#REF!</v>
      </c>
      <c r="N213" s="125" t="e">
        <f>IF('DATA ENTRY'!#REF!="","",'DATA ENTRY'!#REF!)</f>
        <v>#REF!</v>
      </c>
      <c r="O213" s="125" t="str">
        <f t="shared" si="3"/>
        <v/>
      </c>
      <c r="P213" s="63" t="e">
        <f>IF('DATA ENTRY'!#REF!="","",'DATA ENTRY'!#REF!)</f>
        <v>#REF!</v>
      </c>
      <c r="Q213" s="63" t="e">
        <f>IF('DATA ENTRY'!#REF!="","",'DATA ENTRY'!#REF!)</f>
        <v>#REF!</v>
      </c>
      <c r="R213" s="14" t="e">
        <f>IF('DATA ENTRY'!#REF!="","",'DATA ENTRY'!#REF!)</f>
        <v>#REF!</v>
      </c>
      <c r="S213" s="14" t="e">
        <f>IF('DATA ENTRY'!#REF!="","",'DATA ENTRY'!#REF!)</f>
        <v>#REF!</v>
      </c>
      <c r="T213" s="14" t="e">
        <f>IF('DATA ENTRY'!#REF!="","",'DATA ENTRY'!#REF!)</f>
        <v>#REF!</v>
      </c>
      <c r="U213" s="14" t="str">
        <f>IF(O213="","",SUMPRODUCT(--(D213=$D$5:$D$1071),--(F213=$F$5:$F$1071),--(E213=$E$5:$E$1071),--(O213&lt;$O$5:$O$1071))+COUNTIF($O$5:O213,O213))</f>
        <v/>
      </c>
    </row>
    <row r="214" spans="1:21" ht="18" customHeight="1">
      <c r="A214" s="14" t="e">
        <f>IF(AND(H214="",D214="",F214="",G214="",I214="",J214=""),"",SUBTOTAL(3,$B$5:B214))</f>
        <v>#REF!</v>
      </c>
      <c r="B214" s="63" t="e">
        <f>IF('DATA ENTRY'!#REF!="","",'DATA ENTRY'!#REF!)</f>
        <v>#REF!</v>
      </c>
      <c r="C214" s="63" t="e">
        <f>IF('DATA ENTRY'!#REF!="","",'DATA ENTRY'!#REF!)</f>
        <v>#REF!</v>
      </c>
      <c r="D214" s="63" t="e">
        <f>IF('DATA ENTRY'!#REF!="","",'DATA ENTRY'!#REF!)</f>
        <v>#REF!</v>
      </c>
      <c r="E214" s="14" t="e">
        <f>IF('DATA ENTRY'!#REF!="","",'DATA ENTRY'!#REF!)</f>
        <v>#REF!</v>
      </c>
      <c r="F214" s="14" t="e">
        <f>IF('DATA ENTRY'!#REF!="","",'DATA ENTRY'!#REF!)</f>
        <v>#REF!</v>
      </c>
      <c r="G214" s="126" t="e">
        <f>IF('DATA ENTRY'!#REF!="","",'DATA ENTRY'!#REF!)</f>
        <v>#REF!</v>
      </c>
      <c r="H214" s="126" t="e">
        <f>IF('DATA ENTRY'!#REF!="","",'DATA ENTRY'!#REF!)</f>
        <v>#REF!</v>
      </c>
      <c r="I214" s="14" t="e">
        <f>IF('DATA ENTRY'!#REF!="","",'DATA ENTRY'!#REF!)</f>
        <v>#REF!</v>
      </c>
      <c r="J214" s="125" t="e">
        <f>IF('DATA ENTRY'!#REF!="","",'DATA ENTRY'!#REF!)</f>
        <v>#REF!</v>
      </c>
      <c r="K214" s="14" t="e">
        <f>IF('DATA ENTRY'!#REF!="","",'DATA ENTRY'!#REF!)</f>
        <v>#REF!</v>
      </c>
      <c r="L214" s="125" t="e">
        <f>IF('DATA ENTRY'!#REF!="","",'DATA ENTRY'!#REF!)</f>
        <v>#REF!</v>
      </c>
      <c r="M214" s="14" t="e">
        <f>IF('DATA ENTRY'!#REF!="","",'DATA ENTRY'!#REF!)</f>
        <v>#REF!</v>
      </c>
      <c r="N214" s="125" t="e">
        <f>IF('DATA ENTRY'!#REF!="","",'DATA ENTRY'!#REF!)</f>
        <v>#REF!</v>
      </c>
      <c r="O214" s="125" t="str">
        <f t="shared" si="3"/>
        <v/>
      </c>
      <c r="P214" s="63" t="e">
        <f>IF('DATA ENTRY'!#REF!="","",'DATA ENTRY'!#REF!)</f>
        <v>#REF!</v>
      </c>
      <c r="Q214" s="63" t="e">
        <f>IF('DATA ENTRY'!#REF!="","",'DATA ENTRY'!#REF!)</f>
        <v>#REF!</v>
      </c>
      <c r="R214" s="14" t="e">
        <f>IF('DATA ENTRY'!#REF!="","",'DATA ENTRY'!#REF!)</f>
        <v>#REF!</v>
      </c>
      <c r="S214" s="14" t="e">
        <f>IF('DATA ENTRY'!#REF!="","",'DATA ENTRY'!#REF!)</f>
        <v>#REF!</v>
      </c>
      <c r="T214" s="14" t="e">
        <f>IF('DATA ENTRY'!#REF!="","",'DATA ENTRY'!#REF!)</f>
        <v>#REF!</v>
      </c>
      <c r="U214" s="14" t="str">
        <f>IF(O214="","",SUMPRODUCT(--(D214=$D$5:$D$1071),--(F214=$F$5:$F$1071),--(E214=$E$5:$E$1071),--(O214&lt;$O$5:$O$1071))+COUNTIF($O$5:O214,O214))</f>
        <v/>
      </c>
    </row>
    <row r="215" spans="1:21" ht="18" customHeight="1">
      <c r="A215" s="14" t="e">
        <f>IF(AND(H215="",D215="",F215="",G215="",I215="",J215=""),"",SUBTOTAL(3,$B$5:B215))</f>
        <v>#REF!</v>
      </c>
      <c r="B215" s="63" t="e">
        <f>IF('DATA ENTRY'!#REF!="","",'DATA ENTRY'!#REF!)</f>
        <v>#REF!</v>
      </c>
      <c r="C215" s="63" t="e">
        <f>IF('DATA ENTRY'!#REF!="","",'DATA ENTRY'!#REF!)</f>
        <v>#REF!</v>
      </c>
      <c r="D215" s="63" t="e">
        <f>IF('DATA ENTRY'!#REF!="","",'DATA ENTRY'!#REF!)</f>
        <v>#REF!</v>
      </c>
      <c r="E215" s="14" t="e">
        <f>IF('DATA ENTRY'!#REF!="","",'DATA ENTRY'!#REF!)</f>
        <v>#REF!</v>
      </c>
      <c r="F215" s="14" t="e">
        <f>IF('DATA ENTRY'!#REF!="","",'DATA ENTRY'!#REF!)</f>
        <v>#REF!</v>
      </c>
      <c r="G215" s="126" t="e">
        <f>IF('DATA ENTRY'!#REF!="","",'DATA ENTRY'!#REF!)</f>
        <v>#REF!</v>
      </c>
      <c r="H215" s="126" t="e">
        <f>IF('DATA ENTRY'!#REF!="","",'DATA ENTRY'!#REF!)</f>
        <v>#REF!</v>
      </c>
      <c r="I215" s="14" t="e">
        <f>IF('DATA ENTRY'!#REF!="","",'DATA ENTRY'!#REF!)</f>
        <v>#REF!</v>
      </c>
      <c r="J215" s="125" t="e">
        <f>IF('DATA ENTRY'!#REF!="","",'DATA ENTRY'!#REF!)</f>
        <v>#REF!</v>
      </c>
      <c r="K215" s="14" t="e">
        <f>IF('DATA ENTRY'!#REF!="","",'DATA ENTRY'!#REF!)</f>
        <v>#REF!</v>
      </c>
      <c r="L215" s="125" t="e">
        <f>IF('DATA ENTRY'!#REF!="","",'DATA ENTRY'!#REF!)</f>
        <v>#REF!</v>
      </c>
      <c r="M215" s="14" t="e">
        <f>IF('DATA ENTRY'!#REF!="","",'DATA ENTRY'!#REF!)</f>
        <v>#REF!</v>
      </c>
      <c r="N215" s="125" t="e">
        <f>IF('DATA ENTRY'!#REF!="","",'DATA ENTRY'!#REF!)</f>
        <v>#REF!</v>
      </c>
      <c r="O215" s="125" t="str">
        <f t="shared" si="3"/>
        <v/>
      </c>
      <c r="P215" s="63" t="e">
        <f>IF('DATA ENTRY'!#REF!="","",'DATA ENTRY'!#REF!)</f>
        <v>#REF!</v>
      </c>
      <c r="Q215" s="63" t="e">
        <f>IF('DATA ENTRY'!#REF!="","",'DATA ENTRY'!#REF!)</f>
        <v>#REF!</v>
      </c>
      <c r="R215" s="14" t="e">
        <f>IF('DATA ENTRY'!#REF!="","",'DATA ENTRY'!#REF!)</f>
        <v>#REF!</v>
      </c>
      <c r="S215" s="14" t="e">
        <f>IF('DATA ENTRY'!#REF!="","",'DATA ENTRY'!#REF!)</f>
        <v>#REF!</v>
      </c>
      <c r="T215" s="14" t="e">
        <f>IF('DATA ENTRY'!#REF!="","",'DATA ENTRY'!#REF!)</f>
        <v>#REF!</v>
      </c>
      <c r="U215" s="14" t="str">
        <f>IF(O215="","",SUMPRODUCT(--(D215=$D$5:$D$1071),--(F215=$F$5:$F$1071),--(E215=$E$5:$E$1071),--(O215&lt;$O$5:$O$1071))+COUNTIF($O$5:O215,O215))</f>
        <v/>
      </c>
    </row>
    <row r="216" spans="1:21" ht="18" customHeight="1">
      <c r="A216" s="14" t="e">
        <f>IF(AND(H216="",D216="",F216="",G216="",I216="",J216=""),"",SUBTOTAL(3,$B$5:B216))</f>
        <v>#REF!</v>
      </c>
      <c r="B216" s="63" t="e">
        <f>IF('DATA ENTRY'!#REF!="","",'DATA ENTRY'!#REF!)</f>
        <v>#REF!</v>
      </c>
      <c r="C216" s="63" t="e">
        <f>IF('DATA ENTRY'!#REF!="","",'DATA ENTRY'!#REF!)</f>
        <v>#REF!</v>
      </c>
      <c r="D216" s="63" t="e">
        <f>IF('DATA ENTRY'!#REF!="","",'DATA ENTRY'!#REF!)</f>
        <v>#REF!</v>
      </c>
      <c r="E216" s="14" t="e">
        <f>IF('DATA ENTRY'!#REF!="","",'DATA ENTRY'!#REF!)</f>
        <v>#REF!</v>
      </c>
      <c r="F216" s="14" t="e">
        <f>IF('DATA ENTRY'!#REF!="","",'DATA ENTRY'!#REF!)</f>
        <v>#REF!</v>
      </c>
      <c r="G216" s="126" t="e">
        <f>IF('DATA ENTRY'!#REF!="","",'DATA ENTRY'!#REF!)</f>
        <v>#REF!</v>
      </c>
      <c r="H216" s="126" t="e">
        <f>IF('DATA ENTRY'!#REF!="","",'DATA ENTRY'!#REF!)</f>
        <v>#REF!</v>
      </c>
      <c r="I216" s="14" t="e">
        <f>IF('DATA ENTRY'!#REF!="","",'DATA ENTRY'!#REF!)</f>
        <v>#REF!</v>
      </c>
      <c r="J216" s="125" t="e">
        <f>IF('DATA ENTRY'!#REF!="","",'DATA ENTRY'!#REF!)</f>
        <v>#REF!</v>
      </c>
      <c r="K216" s="14" t="e">
        <f>IF('DATA ENTRY'!#REF!="","",'DATA ENTRY'!#REF!)</f>
        <v>#REF!</v>
      </c>
      <c r="L216" s="125" t="e">
        <f>IF('DATA ENTRY'!#REF!="","",'DATA ENTRY'!#REF!)</f>
        <v>#REF!</v>
      </c>
      <c r="M216" s="14" t="e">
        <f>IF('DATA ENTRY'!#REF!="","",'DATA ENTRY'!#REF!)</f>
        <v>#REF!</v>
      </c>
      <c r="N216" s="125" t="e">
        <f>IF('DATA ENTRY'!#REF!="","",'DATA ENTRY'!#REF!)</f>
        <v>#REF!</v>
      </c>
      <c r="O216" s="125" t="str">
        <f t="shared" si="3"/>
        <v/>
      </c>
      <c r="P216" s="63" t="e">
        <f>IF('DATA ENTRY'!#REF!="","",'DATA ENTRY'!#REF!)</f>
        <v>#REF!</v>
      </c>
      <c r="Q216" s="63" t="e">
        <f>IF('DATA ENTRY'!#REF!="","",'DATA ENTRY'!#REF!)</f>
        <v>#REF!</v>
      </c>
      <c r="R216" s="14" t="e">
        <f>IF('DATA ENTRY'!#REF!="","",'DATA ENTRY'!#REF!)</f>
        <v>#REF!</v>
      </c>
      <c r="S216" s="14" t="e">
        <f>IF('DATA ENTRY'!#REF!="","",'DATA ENTRY'!#REF!)</f>
        <v>#REF!</v>
      </c>
      <c r="T216" s="14" t="e">
        <f>IF('DATA ENTRY'!#REF!="","",'DATA ENTRY'!#REF!)</f>
        <v>#REF!</v>
      </c>
      <c r="U216" s="14" t="str">
        <f>IF(O216="","",SUMPRODUCT(--(D216=$D$5:$D$1071),--(F216=$F$5:$F$1071),--(E216=$E$5:$E$1071),--(O216&lt;$O$5:$O$1071))+COUNTIF($O$5:O216,O216))</f>
        <v/>
      </c>
    </row>
    <row r="217" spans="1:21" ht="18" customHeight="1">
      <c r="A217" s="14" t="e">
        <f>IF(AND(H217="",D217="",F217="",G217="",I217="",J217=""),"",SUBTOTAL(3,$B$5:B217))</f>
        <v>#REF!</v>
      </c>
      <c r="B217" s="63" t="e">
        <f>IF('DATA ENTRY'!#REF!="","",'DATA ENTRY'!#REF!)</f>
        <v>#REF!</v>
      </c>
      <c r="C217" s="63" t="e">
        <f>IF('DATA ENTRY'!#REF!="","",'DATA ENTRY'!#REF!)</f>
        <v>#REF!</v>
      </c>
      <c r="D217" s="63" t="e">
        <f>IF('DATA ENTRY'!#REF!="","",'DATA ENTRY'!#REF!)</f>
        <v>#REF!</v>
      </c>
      <c r="E217" s="14" t="e">
        <f>IF('DATA ENTRY'!#REF!="","",'DATA ENTRY'!#REF!)</f>
        <v>#REF!</v>
      </c>
      <c r="F217" s="14" t="e">
        <f>IF('DATA ENTRY'!#REF!="","",'DATA ENTRY'!#REF!)</f>
        <v>#REF!</v>
      </c>
      <c r="G217" s="126" t="e">
        <f>IF('DATA ENTRY'!#REF!="","",'DATA ENTRY'!#REF!)</f>
        <v>#REF!</v>
      </c>
      <c r="H217" s="126" t="e">
        <f>IF('DATA ENTRY'!#REF!="","",'DATA ENTRY'!#REF!)</f>
        <v>#REF!</v>
      </c>
      <c r="I217" s="14" t="e">
        <f>IF('DATA ENTRY'!#REF!="","",'DATA ENTRY'!#REF!)</f>
        <v>#REF!</v>
      </c>
      <c r="J217" s="125" t="e">
        <f>IF('DATA ENTRY'!#REF!="","",'DATA ENTRY'!#REF!)</f>
        <v>#REF!</v>
      </c>
      <c r="K217" s="14" t="e">
        <f>IF('DATA ENTRY'!#REF!="","",'DATA ENTRY'!#REF!)</f>
        <v>#REF!</v>
      </c>
      <c r="L217" s="125" t="e">
        <f>IF('DATA ENTRY'!#REF!="","",'DATA ENTRY'!#REF!)</f>
        <v>#REF!</v>
      </c>
      <c r="M217" s="14" t="e">
        <f>IF('DATA ENTRY'!#REF!="","",'DATA ENTRY'!#REF!)</f>
        <v>#REF!</v>
      </c>
      <c r="N217" s="125" t="e">
        <f>IF('DATA ENTRY'!#REF!="","",'DATA ENTRY'!#REF!)</f>
        <v>#REF!</v>
      </c>
      <c r="O217" s="125" t="str">
        <f t="shared" si="3"/>
        <v/>
      </c>
      <c r="P217" s="63" t="e">
        <f>IF('DATA ENTRY'!#REF!="","",'DATA ENTRY'!#REF!)</f>
        <v>#REF!</v>
      </c>
      <c r="Q217" s="63" t="e">
        <f>IF('DATA ENTRY'!#REF!="","",'DATA ENTRY'!#REF!)</f>
        <v>#REF!</v>
      </c>
      <c r="R217" s="14" t="e">
        <f>IF('DATA ENTRY'!#REF!="","",'DATA ENTRY'!#REF!)</f>
        <v>#REF!</v>
      </c>
      <c r="S217" s="14" t="e">
        <f>IF('DATA ENTRY'!#REF!="","",'DATA ENTRY'!#REF!)</f>
        <v>#REF!</v>
      </c>
      <c r="T217" s="14" t="e">
        <f>IF('DATA ENTRY'!#REF!="","",'DATA ENTRY'!#REF!)</f>
        <v>#REF!</v>
      </c>
      <c r="U217" s="14" t="str">
        <f>IF(O217="","",SUMPRODUCT(--(D217=$D$5:$D$1071),--(F217=$F$5:$F$1071),--(E217=$E$5:$E$1071),--(O217&lt;$O$5:$O$1071))+COUNTIF($O$5:O217,O217))</f>
        <v/>
      </c>
    </row>
    <row r="218" spans="1:21" ht="18" customHeight="1">
      <c r="A218" s="14" t="e">
        <f>IF(AND(H218="",D218="",F218="",G218="",I218="",J218=""),"",SUBTOTAL(3,$B$5:B218))</f>
        <v>#REF!</v>
      </c>
      <c r="B218" s="63" t="e">
        <f>IF('DATA ENTRY'!#REF!="","",'DATA ENTRY'!#REF!)</f>
        <v>#REF!</v>
      </c>
      <c r="C218" s="63" t="e">
        <f>IF('DATA ENTRY'!#REF!="","",'DATA ENTRY'!#REF!)</f>
        <v>#REF!</v>
      </c>
      <c r="D218" s="63" t="e">
        <f>IF('DATA ENTRY'!#REF!="","",'DATA ENTRY'!#REF!)</f>
        <v>#REF!</v>
      </c>
      <c r="E218" s="14" t="e">
        <f>IF('DATA ENTRY'!#REF!="","",'DATA ENTRY'!#REF!)</f>
        <v>#REF!</v>
      </c>
      <c r="F218" s="14" t="e">
        <f>IF('DATA ENTRY'!#REF!="","",'DATA ENTRY'!#REF!)</f>
        <v>#REF!</v>
      </c>
      <c r="G218" s="126" t="e">
        <f>IF('DATA ENTRY'!#REF!="","",'DATA ENTRY'!#REF!)</f>
        <v>#REF!</v>
      </c>
      <c r="H218" s="126" t="e">
        <f>IF('DATA ENTRY'!#REF!="","",'DATA ENTRY'!#REF!)</f>
        <v>#REF!</v>
      </c>
      <c r="I218" s="14" t="e">
        <f>IF('DATA ENTRY'!#REF!="","",'DATA ENTRY'!#REF!)</f>
        <v>#REF!</v>
      </c>
      <c r="J218" s="125" t="e">
        <f>IF('DATA ENTRY'!#REF!="","",'DATA ENTRY'!#REF!)</f>
        <v>#REF!</v>
      </c>
      <c r="K218" s="14" t="e">
        <f>IF('DATA ENTRY'!#REF!="","",'DATA ENTRY'!#REF!)</f>
        <v>#REF!</v>
      </c>
      <c r="L218" s="125" t="e">
        <f>IF('DATA ENTRY'!#REF!="","",'DATA ENTRY'!#REF!)</f>
        <v>#REF!</v>
      </c>
      <c r="M218" s="14" t="e">
        <f>IF('DATA ENTRY'!#REF!="","",'DATA ENTRY'!#REF!)</f>
        <v>#REF!</v>
      </c>
      <c r="N218" s="125" t="e">
        <f>IF('DATA ENTRY'!#REF!="","",'DATA ENTRY'!#REF!)</f>
        <v>#REF!</v>
      </c>
      <c r="O218" s="125" t="str">
        <f t="shared" si="3"/>
        <v/>
      </c>
      <c r="P218" s="63" t="e">
        <f>IF('DATA ENTRY'!#REF!="","",'DATA ENTRY'!#REF!)</f>
        <v>#REF!</v>
      </c>
      <c r="Q218" s="63" t="e">
        <f>IF('DATA ENTRY'!#REF!="","",'DATA ENTRY'!#REF!)</f>
        <v>#REF!</v>
      </c>
      <c r="R218" s="14" t="e">
        <f>IF('DATA ENTRY'!#REF!="","",'DATA ENTRY'!#REF!)</f>
        <v>#REF!</v>
      </c>
      <c r="S218" s="14" t="e">
        <f>IF('DATA ENTRY'!#REF!="","",'DATA ENTRY'!#REF!)</f>
        <v>#REF!</v>
      </c>
      <c r="T218" s="14" t="e">
        <f>IF('DATA ENTRY'!#REF!="","",'DATA ENTRY'!#REF!)</f>
        <v>#REF!</v>
      </c>
      <c r="U218" s="14" t="str">
        <f>IF(O218="","",SUMPRODUCT(--(D218=$D$5:$D$1071),--(F218=$F$5:$F$1071),--(E218=$E$5:$E$1071),--(O218&lt;$O$5:$O$1071))+COUNTIF($O$5:O218,O218))</f>
        <v/>
      </c>
    </row>
    <row r="219" spans="1:21" ht="18" customHeight="1">
      <c r="A219" s="14" t="e">
        <f>IF(AND(H219="",D219="",F219="",G219="",I219="",J219=""),"",SUBTOTAL(3,$B$5:B219))</f>
        <v>#REF!</v>
      </c>
      <c r="B219" s="63" t="e">
        <f>IF('DATA ENTRY'!#REF!="","",'DATA ENTRY'!#REF!)</f>
        <v>#REF!</v>
      </c>
      <c r="C219" s="63" t="e">
        <f>IF('DATA ENTRY'!#REF!="","",'DATA ENTRY'!#REF!)</f>
        <v>#REF!</v>
      </c>
      <c r="D219" s="63" t="e">
        <f>IF('DATA ENTRY'!#REF!="","",'DATA ENTRY'!#REF!)</f>
        <v>#REF!</v>
      </c>
      <c r="E219" s="14" t="e">
        <f>IF('DATA ENTRY'!#REF!="","",'DATA ENTRY'!#REF!)</f>
        <v>#REF!</v>
      </c>
      <c r="F219" s="14" t="e">
        <f>IF('DATA ENTRY'!#REF!="","",'DATA ENTRY'!#REF!)</f>
        <v>#REF!</v>
      </c>
      <c r="G219" s="126" t="e">
        <f>IF('DATA ENTRY'!#REF!="","",'DATA ENTRY'!#REF!)</f>
        <v>#REF!</v>
      </c>
      <c r="H219" s="126" t="e">
        <f>IF('DATA ENTRY'!#REF!="","",'DATA ENTRY'!#REF!)</f>
        <v>#REF!</v>
      </c>
      <c r="I219" s="14" t="e">
        <f>IF('DATA ENTRY'!#REF!="","",'DATA ENTRY'!#REF!)</f>
        <v>#REF!</v>
      </c>
      <c r="J219" s="125" t="e">
        <f>IF('DATA ENTRY'!#REF!="","",'DATA ENTRY'!#REF!)</f>
        <v>#REF!</v>
      </c>
      <c r="K219" s="14" t="e">
        <f>IF('DATA ENTRY'!#REF!="","",'DATA ENTRY'!#REF!)</f>
        <v>#REF!</v>
      </c>
      <c r="L219" s="125" t="e">
        <f>IF('DATA ENTRY'!#REF!="","",'DATA ENTRY'!#REF!)</f>
        <v>#REF!</v>
      </c>
      <c r="M219" s="14" t="e">
        <f>IF('DATA ENTRY'!#REF!="","",'DATA ENTRY'!#REF!)</f>
        <v>#REF!</v>
      </c>
      <c r="N219" s="125" t="e">
        <f>IF('DATA ENTRY'!#REF!="","",'DATA ENTRY'!#REF!)</f>
        <v>#REF!</v>
      </c>
      <c r="O219" s="125" t="str">
        <f t="shared" si="3"/>
        <v/>
      </c>
      <c r="P219" s="63" t="e">
        <f>IF('DATA ENTRY'!#REF!="","",'DATA ENTRY'!#REF!)</f>
        <v>#REF!</v>
      </c>
      <c r="Q219" s="63" t="e">
        <f>IF('DATA ENTRY'!#REF!="","",'DATA ENTRY'!#REF!)</f>
        <v>#REF!</v>
      </c>
      <c r="R219" s="14" t="e">
        <f>IF('DATA ENTRY'!#REF!="","",'DATA ENTRY'!#REF!)</f>
        <v>#REF!</v>
      </c>
      <c r="S219" s="14" t="e">
        <f>IF('DATA ENTRY'!#REF!="","",'DATA ENTRY'!#REF!)</f>
        <v>#REF!</v>
      </c>
      <c r="T219" s="14" t="e">
        <f>IF('DATA ENTRY'!#REF!="","",'DATA ENTRY'!#REF!)</f>
        <v>#REF!</v>
      </c>
      <c r="U219" s="14" t="str">
        <f>IF(O219="","",SUMPRODUCT(--(D219=$D$5:$D$1071),--(F219=$F$5:$F$1071),--(E219=$E$5:$E$1071),--(O219&lt;$O$5:$O$1071))+COUNTIF($O$5:O219,O219))</f>
        <v/>
      </c>
    </row>
    <row r="220" spans="1:21" ht="18" customHeight="1">
      <c r="A220" s="14" t="e">
        <f>IF(AND(H220="",D220="",F220="",G220="",I220="",J220=""),"",SUBTOTAL(3,$B$5:B220))</f>
        <v>#REF!</v>
      </c>
      <c r="B220" s="63" t="e">
        <f>IF('DATA ENTRY'!#REF!="","",'DATA ENTRY'!#REF!)</f>
        <v>#REF!</v>
      </c>
      <c r="C220" s="63" t="e">
        <f>IF('DATA ENTRY'!#REF!="","",'DATA ENTRY'!#REF!)</f>
        <v>#REF!</v>
      </c>
      <c r="D220" s="63" t="e">
        <f>IF('DATA ENTRY'!#REF!="","",'DATA ENTRY'!#REF!)</f>
        <v>#REF!</v>
      </c>
      <c r="E220" s="14" t="e">
        <f>IF('DATA ENTRY'!#REF!="","",'DATA ENTRY'!#REF!)</f>
        <v>#REF!</v>
      </c>
      <c r="F220" s="14" t="e">
        <f>IF('DATA ENTRY'!#REF!="","",'DATA ENTRY'!#REF!)</f>
        <v>#REF!</v>
      </c>
      <c r="G220" s="126" t="e">
        <f>IF('DATA ENTRY'!#REF!="","",'DATA ENTRY'!#REF!)</f>
        <v>#REF!</v>
      </c>
      <c r="H220" s="126" t="e">
        <f>IF('DATA ENTRY'!#REF!="","",'DATA ENTRY'!#REF!)</f>
        <v>#REF!</v>
      </c>
      <c r="I220" s="14" t="e">
        <f>IF('DATA ENTRY'!#REF!="","",'DATA ENTRY'!#REF!)</f>
        <v>#REF!</v>
      </c>
      <c r="J220" s="125" t="e">
        <f>IF('DATA ENTRY'!#REF!="","",'DATA ENTRY'!#REF!)</f>
        <v>#REF!</v>
      </c>
      <c r="K220" s="14" t="e">
        <f>IF('DATA ENTRY'!#REF!="","",'DATA ENTRY'!#REF!)</f>
        <v>#REF!</v>
      </c>
      <c r="L220" s="125" t="e">
        <f>IF('DATA ENTRY'!#REF!="","",'DATA ENTRY'!#REF!)</f>
        <v>#REF!</v>
      </c>
      <c r="M220" s="14" t="e">
        <f>IF('DATA ENTRY'!#REF!="","",'DATA ENTRY'!#REF!)</f>
        <v>#REF!</v>
      </c>
      <c r="N220" s="125" t="e">
        <f>IF('DATA ENTRY'!#REF!="","",'DATA ENTRY'!#REF!)</f>
        <v>#REF!</v>
      </c>
      <c r="O220" s="125" t="str">
        <f t="shared" si="3"/>
        <v/>
      </c>
      <c r="P220" s="63" t="e">
        <f>IF('DATA ENTRY'!#REF!="","",'DATA ENTRY'!#REF!)</f>
        <v>#REF!</v>
      </c>
      <c r="Q220" s="63" t="e">
        <f>IF('DATA ENTRY'!#REF!="","",'DATA ENTRY'!#REF!)</f>
        <v>#REF!</v>
      </c>
      <c r="R220" s="14" t="e">
        <f>IF('DATA ENTRY'!#REF!="","",'DATA ENTRY'!#REF!)</f>
        <v>#REF!</v>
      </c>
      <c r="S220" s="14" t="e">
        <f>IF('DATA ENTRY'!#REF!="","",'DATA ENTRY'!#REF!)</f>
        <v>#REF!</v>
      </c>
      <c r="T220" s="14" t="e">
        <f>IF('DATA ENTRY'!#REF!="","",'DATA ENTRY'!#REF!)</f>
        <v>#REF!</v>
      </c>
      <c r="U220" s="14" t="str">
        <f>IF(O220="","",SUMPRODUCT(--(D220=$D$5:$D$1071),--(F220=$F$5:$F$1071),--(E220=$E$5:$E$1071),--(O220&lt;$O$5:$O$1071))+COUNTIF($O$5:O220,O220))</f>
        <v/>
      </c>
    </row>
    <row r="221" spans="1:21" ht="18" customHeight="1">
      <c r="A221" s="14" t="e">
        <f>IF(AND(H221="",D221="",F221="",G221="",I221="",J221=""),"",SUBTOTAL(3,$B$5:B221))</f>
        <v>#REF!</v>
      </c>
      <c r="B221" s="63" t="e">
        <f>IF('DATA ENTRY'!#REF!="","",'DATA ENTRY'!#REF!)</f>
        <v>#REF!</v>
      </c>
      <c r="C221" s="63" t="e">
        <f>IF('DATA ENTRY'!#REF!="","",'DATA ENTRY'!#REF!)</f>
        <v>#REF!</v>
      </c>
      <c r="D221" s="63" t="e">
        <f>IF('DATA ENTRY'!#REF!="","",'DATA ENTRY'!#REF!)</f>
        <v>#REF!</v>
      </c>
      <c r="E221" s="14" t="e">
        <f>IF('DATA ENTRY'!#REF!="","",'DATA ENTRY'!#REF!)</f>
        <v>#REF!</v>
      </c>
      <c r="F221" s="14" t="e">
        <f>IF('DATA ENTRY'!#REF!="","",'DATA ENTRY'!#REF!)</f>
        <v>#REF!</v>
      </c>
      <c r="G221" s="126" t="e">
        <f>IF('DATA ENTRY'!#REF!="","",'DATA ENTRY'!#REF!)</f>
        <v>#REF!</v>
      </c>
      <c r="H221" s="126" t="e">
        <f>IF('DATA ENTRY'!#REF!="","",'DATA ENTRY'!#REF!)</f>
        <v>#REF!</v>
      </c>
      <c r="I221" s="14" t="e">
        <f>IF('DATA ENTRY'!#REF!="","",'DATA ENTRY'!#REF!)</f>
        <v>#REF!</v>
      </c>
      <c r="J221" s="125" t="e">
        <f>IF('DATA ENTRY'!#REF!="","",'DATA ENTRY'!#REF!)</f>
        <v>#REF!</v>
      </c>
      <c r="K221" s="14" t="e">
        <f>IF('DATA ENTRY'!#REF!="","",'DATA ENTRY'!#REF!)</f>
        <v>#REF!</v>
      </c>
      <c r="L221" s="125" t="e">
        <f>IF('DATA ENTRY'!#REF!="","",'DATA ENTRY'!#REF!)</f>
        <v>#REF!</v>
      </c>
      <c r="M221" s="14" t="e">
        <f>IF('DATA ENTRY'!#REF!="","",'DATA ENTRY'!#REF!)</f>
        <v>#REF!</v>
      </c>
      <c r="N221" s="125" t="e">
        <f>IF('DATA ENTRY'!#REF!="","",'DATA ENTRY'!#REF!)</f>
        <v>#REF!</v>
      </c>
      <c r="O221" s="125" t="str">
        <f t="shared" si="3"/>
        <v/>
      </c>
      <c r="P221" s="63" t="e">
        <f>IF('DATA ENTRY'!#REF!="","",'DATA ENTRY'!#REF!)</f>
        <v>#REF!</v>
      </c>
      <c r="Q221" s="63" t="e">
        <f>IF('DATA ENTRY'!#REF!="","",'DATA ENTRY'!#REF!)</f>
        <v>#REF!</v>
      </c>
      <c r="R221" s="14" t="e">
        <f>IF('DATA ENTRY'!#REF!="","",'DATA ENTRY'!#REF!)</f>
        <v>#REF!</v>
      </c>
      <c r="S221" s="14" t="e">
        <f>IF('DATA ENTRY'!#REF!="","",'DATA ENTRY'!#REF!)</f>
        <v>#REF!</v>
      </c>
      <c r="T221" s="14" t="e">
        <f>IF('DATA ENTRY'!#REF!="","",'DATA ENTRY'!#REF!)</f>
        <v>#REF!</v>
      </c>
      <c r="U221" s="14" t="str">
        <f>IF(O221="","",SUMPRODUCT(--(D221=$D$5:$D$1071),--(F221=$F$5:$F$1071),--(E221=$E$5:$E$1071),--(O221&lt;$O$5:$O$1071))+COUNTIF($O$5:O221,O221))</f>
        <v/>
      </c>
    </row>
    <row r="222" spans="1:21" ht="18" customHeight="1">
      <c r="A222" s="14" t="e">
        <f>IF(AND(H222="",D222="",F222="",G222="",I222="",J222=""),"",SUBTOTAL(3,$B$5:B222))</f>
        <v>#REF!</v>
      </c>
      <c r="B222" s="63" t="e">
        <f>IF('DATA ENTRY'!#REF!="","",'DATA ENTRY'!#REF!)</f>
        <v>#REF!</v>
      </c>
      <c r="C222" s="63" t="e">
        <f>IF('DATA ENTRY'!#REF!="","",'DATA ENTRY'!#REF!)</f>
        <v>#REF!</v>
      </c>
      <c r="D222" s="63" t="e">
        <f>IF('DATA ENTRY'!#REF!="","",'DATA ENTRY'!#REF!)</f>
        <v>#REF!</v>
      </c>
      <c r="E222" s="14" t="e">
        <f>IF('DATA ENTRY'!#REF!="","",'DATA ENTRY'!#REF!)</f>
        <v>#REF!</v>
      </c>
      <c r="F222" s="14" t="e">
        <f>IF('DATA ENTRY'!#REF!="","",'DATA ENTRY'!#REF!)</f>
        <v>#REF!</v>
      </c>
      <c r="G222" s="126" t="e">
        <f>IF('DATA ENTRY'!#REF!="","",'DATA ENTRY'!#REF!)</f>
        <v>#REF!</v>
      </c>
      <c r="H222" s="126" t="e">
        <f>IF('DATA ENTRY'!#REF!="","",'DATA ENTRY'!#REF!)</f>
        <v>#REF!</v>
      </c>
      <c r="I222" s="14" t="e">
        <f>IF('DATA ENTRY'!#REF!="","",'DATA ENTRY'!#REF!)</f>
        <v>#REF!</v>
      </c>
      <c r="J222" s="125" t="e">
        <f>IF('DATA ENTRY'!#REF!="","",'DATA ENTRY'!#REF!)</f>
        <v>#REF!</v>
      </c>
      <c r="K222" s="14" t="e">
        <f>IF('DATA ENTRY'!#REF!="","",'DATA ENTRY'!#REF!)</f>
        <v>#REF!</v>
      </c>
      <c r="L222" s="125" t="e">
        <f>IF('DATA ENTRY'!#REF!="","",'DATA ENTRY'!#REF!)</f>
        <v>#REF!</v>
      </c>
      <c r="M222" s="14" t="e">
        <f>IF('DATA ENTRY'!#REF!="","",'DATA ENTRY'!#REF!)</f>
        <v>#REF!</v>
      </c>
      <c r="N222" s="125" t="e">
        <f>IF('DATA ENTRY'!#REF!="","",'DATA ENTRY'!#REF!)</f>
        <v>#REF!</v>
      </c>
      <c r="O222" s="125" t="str">
        <f t="shared" si="3"/>
        <v/>
      </c>
      <c r="P222" s="63" t="e">
        <f>IF('DATA ENTRY'!#REF!="","",'DATA ENTRY'!#REF!)</f>
        <v>#REF!</v>
      </c>
      <c r="Q222" s="63" t="e">
        <f>IF('DATA ENTRY'!#REF!="","",'DATA ENTRY'!#REF!)</f>
        <v>#REF!</v>
      </c>
      <c r="R222" s="14" t="e">
        <f>IF('DATA ENTRY'!#REF!="","",'DATA ENTRY'!#REF!)</f>
        <v>#REF!</v>
      </c>
      <c r="S222" s="14" t="e">
        <f>IF('DATA ENTRY'!#REF!="","",'DATA ENTRY'!#REF!)</f>
        <v>#REF!</v>
      </c>
      <c r="T222" s="14" t="e">
        <f>IF('DATA ENTRY'!#REF!="","",'DATA ENTRY'!#REF!)</f>
        <v>#REF!</v>
      </c>
      <c r="U222" s="14" t="str">
        <f>IF(O222="","",SUMPRODUCT(--(D222=$D$5:$D$1071),--(F222=$F$5:$F$1071),--(E222=$E$5:$E$1071),--(O222&lt;$O$5:$O$1071))+COUNTIF($O$5:O222,O222))</f>
        <v/>
      </c>
    </row>
    <row r="223" spans="1:21" ht="18" customHeight="1">
      <c r="A223" s="14" t="e">
        <f>IF(AND(H223="",D223="",F223="",G223="",I223="",J223=""),"",SUBTOTAL(3,$B$5:B223))</f>
        <v>#REF!</v>
      </c>
      <c r="B223" s="63" t="e">
        <f>IF('DATA ENTRY'!#REF!="","",'DATA ENTRY'!#REF!)</f>
        <v>#REF!</v>
      </c>
      <c r="C223" s="63" t="e">
        <f>IF('DATA ENTRY'!#REF!="","",'DATA ENTRY'!#REF!)</f>
        <v>#REF!</v>
      </c>
      <c r="D223" s="63" t="e">
        <f>IF('DATA ENTRY'!#REF!="","",'DATA ENTRY'!#REF!)</f>
        <v>#REF!</v>
      </c>
      <c r="E223" s="14" t="e">
        <f>IF('DATA ENTRY'!#REF!="","",'DATA ENTRY'!#REF!)</f>
        <v>#REF!</v>
      </c>
      <c r="F223" s="14" t="e">
        <f>IF('DATA ENTRY'!#REF!="","",'DATA ENTRY'!#REF!)</f>
        <v>#REF!</v>
      </c>
      <c r="G223" s="126" t="e">
        <f>IF('DATA ENTRY'!#REF!="","",'DATA ENTRY'!#REF!)</f>
        <v>#REF!</v>
      </c>
      <c r="H223" s="126" t="e">
        <f>IF('DATA ENTRY'!#REF!="","",'DATA ENTRY'!#REF!)</f>
        <v>#REF!</v>
      </c>
      <c r="I223" s="14" t="e">
        <f>IF('DATA ENTRY'!#REF!="","",'DATA ENTRY'!#REF!)</f>
        <v>#REF!</v>
      </c>
      <c r="J223" s="125" t="e">
        <f>IF('DATA ENTRY'!#REF!="","",'DATA ENTRY'!#REF!)</f>
        <v>#REF!</v>
      </c>
      <c r="K223" s="14" t="e">
        <f>IF('DATA ENTRY'!#REF!="","",'DATA ENTRY'!#REF!)</f>
        <v>#REF!</v>
      </c>
      <c r="L223" s="125" t="e">
        <f>IF('DATA ENTRY'!#REF!="","",'DATA ENTRY'!#REF!)</f>
        <v>#REF!</v>
      </c>
      <c r="M223" s="14" t="e">
        <f>IF('DATA ENTRY'!#REF!="","",'DATA ENTRY'!#REF!)</f>
        <v>#REF!</v>
      </c>
      <c r="N223" s="125" t="e">
        <f>IF('DATA ENTRY'!#REF!="","",'DATA ENTRY'!#REF!)</f>
        <v>#REF!</v>
      </c>
      <c r="O223" s="125" t="str">
        <f t="shared" si="3"/>
        <v/>
      </c>
      <c r="P223" s="63" t="e">
        <f>IF('DATA ENTRY'!#REF!="","",'DATA ENTRY'!#REF!)</f>
        <v>#REF!</v>
      </c>
      <c r="Q223" s="63" t="e">
        <f>IF('DATA ENTRY'!#REF!="","",'DATA ENTRY'!#REF!)</f>
        <v>#REF!</v>
      </c>
      <c r="R223" s="14" t="e">
        <f>IF('DATA ENTRY'!#REF!="","",'DATA ENTRY'!#REF!)</f>
        <v>#REF!</v>
      </c>
      <c r="S223" s="14" t="e">
        <f>IF('DATA ENTRY'!#REF!="","",'DATA ENTRY'!#REF!)</f>
        <v>#REF!</v>
      </c>
      <c r="T223" s="14" t="e">
        <f>IF('DATA ENTRY'!#REF!="","",'DATA ENTRY'!#REF!)</f>
        <v>#REF!</v>
      </c>
      <c r="U223" s="14" t="str">
        <f>IF(O223="","",SUMPRODUCT(--(D223=$D$5:$D$1071),--(F223=$F$5:$F$1071),--(E223=$E$5:$E$1071),--(O223&lt;$O$5:$O$1071))+COUNTIF($O$5:O223,O223))</f>
        <v/>
      </c>
    </row>
    <row r="224" spans="1:21" ht="18" customHeight="1">
      <c r="A224" s="14" t="e">
        <f>IF(AND(H224="",D224="",F224="",G224="",I224="",J224=""),"",SUBTOTAL(3,$B$5:B224))</f>
        <v>#REF!</v>
      </c>
      <c r="B224" s="63" t="e">
        <f>IF('DATA ENTRY'!#REF!="","",'DATA ENTRY'!#REF!)</f>
        <v>#REF!</v>
      </c>
      <c r="C224" s="63" t="e">
        <f>IF('DATA ENTRY'!#REF!="","",'DATA ENTRY'!#REF!)</f>
        <v>#REF!</v>
      </c>
      <c r="D224" s="63" t="e">
        <f>IF('DATA ENTRY'!#REF!="","",'DATA ENTRY'!#REF!)</f>
        <v>#REF!</v>
      </c>
      <c r="E224" s="14" t="e">
        <f>IF('DATA ENTRY'!#REF!="","",'DATA ENTRY'!#REF!)</f>
        <v>#REF!</v>
      </c>
      <c r="F224" s="14" t="e">
        <f>IF('DATA ENTRY'!#REF!="","",'DATA ENTRY'!#REF!)</f>
        <v>#REF!</v>
      </c>
      <c r="G224" s="126" t="e">
        <f>IF('DATA ENTRY'!#REF!="","",'DATA ENTRY'!#REF!)</f>
        <v>#REF!</v>
      </c>
      <c r="H224" s="126" t="e">
        <f>IF('DATA ENTRY'!#REF!="","",'DATA ENTRY'!#REF!)</f>
        <v>#REF!</v>
      </c>
      <c r="I224" s="14" t="e">
        <f>IF('DATA ENTRY'!#REF!="","",'DATA ENTRY'!#REF!)</f>
        <v>#REF!</v>
      </c>
      <c r="J224" s="125" t="e">
        <f>IF('DATA ENTRY'!#REF!="","",'DATA ENTRY'!#REF!)</f>
        <v>#REF!</v>
      </c>
      <c r="K224" s="14" t="e">
        <f>IF('DATA ENTRY'!#REF!="","",'DATA ENTRY'!#REF!)</f>
        <v>#REF!</v>
      </c>
      <c r="L224" s="125" t="e">
        <f>IF('DATA ENTRY'!#REF!="","",'DATA ENTRY'!#REF!)</f>
        <v>#REF!</v>
      </c>
      <c r="M224" s="14" t="e">
        <f>IF('DATA ENTRY'!#REF!="","",'DATA ENTRY'!#REF!)</f>
        <v>#REF!</v>
      </c>
      <c r="N224" s="125" t="e">
        <f>IF('DATA ENTRY'!#REF!="","",'DATA ENTRY'!#REF!)</f>
        <v>#REF!</v>
      </c>
      <c r="O224" s="125" t="str">
        <f t="shared" si="3"/>
        <v/>
      </c>
      <c r="P224" s="63" t="e">
        <f>IF('DATA ENTRY'!#REF!="","",'DATA ENTRY'!#REF!)</f>
        <v>#REF!</v>
      </c>
      <c r="Q224" s="63" t="e">
        <f>IF('DATA ENTRY'!#REF!="","",'DATA ENTRY'!#REF!)</f>
        <v>#REF!</v>
      </c>
      <c r="R224" s="14" t="e">
        <f>IF('DATA ENTRY'!#REF!="","",'DATA ENTRY'!#REF!)</f>
        <v>#REF!</v>
      </c>
      <c r="S224" s="14" t="e">
        <f>IF('DATA ENTRY'!#REF!="","",'DATA ENTRY'!#REF!)</f>
        <v>#REF!</v>
      </c>
      <c r="T224" s="14" t="e">
        <f>IF('DATA ENTRY'!#REF!="","",'DATA ENTRY'!#REF!)</f>
        <v>#REF!</v>
      </c>
      <c r="U224" s="14" t="str">
        <f>IF(O224="","",SUMPRODUCT(--(D224=$D$5:$D$1071),--(F224=$F$5:$F$1071),--(E224=$E$5:$E$1071),--(O224&lt;$O$5:$O$1071))+COUNTIF($O$5:O224,O224))</f>
        <v/>
      </c>
    </row>
    <row r="225" spans="1:21" ht="18" customHeight="1">
      <c r="A225" s="14" t="e">
        <f>IF(AND(H225="",D225="",F225="",G225="",I225="",J225=""),"",SUBTOTAL(3,$B$5:B225))</f>
        <v>#REF!</v>
      </c>
      <c r="B225" s="63" t="e">
        <f>IF('DATA ENTRY'!#REF!="","",'DATA ENTRY'!#REF!)</f>
        <v>#REF!</v>
      </c>
      <c r="C225" s="63" t="e">
        <f>IF('DATA ENTRY'!#REF!="","",'DATA ENTRY'!#REF!)</f>
        <v>#REF!</v>
      </c>
      <c r="D225" s="63" t="e">
        <f>IF('DATA ENTRY'!#REF!="","",'DATA ENTRY'!#REF!)</f>
        <v>#REF!</v>
      </c>
      <c r="E225" s="14" t="e">
        <f>IF('DATA ENTRY'!#REF!="","",'DATA ENTRY'!#REF!)</f>
        <v>#REF!</v>
      </c>
      <c r="F225" s="14" t="e">
        <f>IF('DATA ENTRY'!#REF!="","",'DATA ENTRY'!#REF!)</f>
        <v>#REF!</v>
      </c>
      <c r="G225" s="126" t="e">
        <f>IF('DATA ENTRY'!#REF!="","",'DATA ENTRY'!#REF!)</f>
        <v>#REF!</v>
      </c>
      <c r="H225" s="126" t="e">
        <f>IF('DATA ENTRY'!#REF!="","",'DATA ENTRY'!#REF!)</f>
        <v>#REF!</v>
      </c>
      <c r="I225" s="14" t="e">
        <f>IF('DATA ENTRY'!#REF!="","",'DATA ENTRY'!#REF!)</f>
        <v>#REF!</v>
      </c>
      <c r="J225" s="125" t="e">
        <f>IF('DATA ENTRY'!#REF!="","",'DATA ENTRY'!#REF!)</f>
        <v>#REF!</v>
      </c>
      <c r="K225" s="14" t="e">
        <f>IF('DATA ENTRY'!#REF!="","",'DATA ENTRY'!#REF!)</f>
        <v>#REF!</v>
      </c>
      <c r="L225" s="125" t="e">
        <f>IF('DATA ENTRY'!#REF!="","",'DATA ENTRY'!#REF!)</f>
        <v>#REF!</v>
      </c>
      <c r="M225" s="14" t="e">
        <f>IF('DATA ENTRY'!#REF!="","",'DATA ENTRY'!#REF!)</f>
        <v>#REF!</v>
      </c>
      <c r="N225" s="125" t="e">
        <f>IF('DATA ENTRY'!#REF!="","",'DATA ENTRY'!#REF!)</f>
        <v>#REF!</v>
      </c>
      <c r="O225" s="125" t="str">
        <f t="shared" si="3"/>
        <v/>
      </c>
      <c r="P225" s="63" t="e">
        <f>IF('DATA ENTRY'!#REF!="","",'DATA ENTRY'!#REF!)</f>
        <v>#REF!</v>
      </c>
      <c r="Q225" s="63" t="e">
        <f>IF('DATA ENTRY'!#REF!="","",'DATA ENTRY'!#REF!)</f>
        <v>#REF!</v>
      </c>
      <c r="R225" s="14" t="e">
        <f>IF('DATA ENTRY'!#REF!="","",'DATA ENTRY'!#REF!)</f>
        <v>#REF!</v>
      </c>
      <c r="S225" s="14" t="e">
        <f>IF('DATA ENTRY'!#REF!="","",'DATA ENTRY'!#REF!)</f>
        <v>#REF!</v>
      </c>
      <c r="T225" s="14" t="e">
        <f>IF('DATA ENTRY'!#REF!="","",'DATA ENTRY'!#REF!)</f>
        <v>#REF!</v>
      </c>
      <c r="U225" s="14" t="str">
        <f>IF(O225="","",SUMPRODUCT(--(D225=$D$5:$D$1071),--(F225=$F$5:$F$1071),--(E225=$E$5:$E$1071),--(O225&lt;$O$5:$O$1071))+COUNTIF($O$5:O225,O225))</f>
        <v/>
      </c>
    </row>
    <row r="226" spans="1:21" ht="18" customHeight="1">
      <c r="A226" s="14" t="e">
        <f>IF(AND(H226="",D226="",F226="",G226="",I226="",J226=""),"",SUBTOTAL(3,$B$5:B226))</f>
        <v>#REF!</v>
      </c>
      <c r="B226" s="63" t="e">
        <f>IF('DATA ENTRY'!#REF!="","",'DATA ENTRY'!#REF!)</f>
        <v>#REF!</v>
      </c>
      <c r="C226" s="63" t="e">
        <f>IF('DATA ENTRY'!#REF!="","",'DATA ENTRY'!#REF!)</f>
        <v>#REF!</v>
      </c>
      <c r="D226" s="63" t="e">
        <f>IF('DATA ENTRY'!#REF!="","",'DATA ENTRY'!#REF!)</f>
        <v>#REF!</v>
      </c>
      <c r="E226" s="14" t="e">
        <f>IF('DATA ENTRY'!#REF!="","",'DATA ENTRY'!#REF!)</f>
        <v>#REF!</v>
      </c>
      <c r="F226" s="14" t="e">
        <f>IF('DATA ENTRY'!#REF!="","",'DATA ENTRY'!#REF!)</f>
        <v>#REF!</v>
      </c>
      <c r="G226" s="126" t="e">
        <f>IF('DATA ENTRY'!#REF!="","",'DATA ENTRY'!#REF!)</f>
        <v>#REF!</v>
      </c>
      <c r="H226" s="126" t="e">
        <f>IF('DATA ENTRY'!#REF!="","",'DATA ENTRY'!#REF!)</f>
        <v>#REF!</v>
      </c>
      <c r="I226" s="14" t="e">
        <f>IF('DATA ENTRY'!#REF!="","",'DATA ENTRY'!#REF!)</f>
        <v>#REF!</v>
      </c>
      <c r="J226" s="125" t="e">
        <f>IF('DATA ENTRY'!#REF!="","",'DATA ENTRY'!#REF!)</f>
        <v>#REF!</v>
      </c>
      <c r="K226" s="14" t="e">
        <f>IF('DATA ENTRY'!#REF!="","",'DATA ENTRY'!#REF!)</f>
        <v>#REF!</v>
      </c>
      <c r="L226" s="125" t="e">
        <f>IF('DATA ENTRY'!#REF!="","",'DATA ENTRY'!#REF!)</f>
        <v>#REF!</v>
      </c>
      <c r="M226" s="14" t="e">
        <f>IF('DATA ENTRY'!#REF!="","",'DATA ENTRY'!#REF!)</f>
        <v>#REF!</v>
      </c>
      <c r="N226" s="125" t="e">
        <f>IF('DATA ENTRY'!#REF!="","",'DATA ENTRY'!#REF!)</f>
        <v>#REF!</v>
      </c>
      <c r="O226" s="125" t="str">
        <f t="shared" si="3"/>
        <v/>
      </c>
      <c r="P226" s="63" t="e">
        <f>IF('DATA ENTRY'!#REF!="","",'DATA ENTRY'!#REF!)</f>
        <v>#REF!</v>
      </c>
      <c r="Q226" s="63" t="e">
        <f>IF('DATA ENTRY'!#REF!="","",'DATA ENTRY'!#REF!)</f>
        <v>#REF!</v>
      </c>
      <c r="R226" s="14" t="e">
        <f>IF('DATA ENTRY'!#REF!="","",'DATA ENTRY'!#REF!)</f>
        <v>#REF!</v>
      </c>
      <c r="S226" s="14" t="e">
        <f>IF('DATA ENTRY'!#REF!="","",'DATA ENTRY'!#REF!)</f>
        <v>#REF!</v>
      </c>
      <c r="T226" s="14" t="e">
        <f>IF('DATA ENTRY'!#REF!="","",'DATA ENTRY'!#REF!)</f>
        <v>#REF!</v>
      </c>
      <c r="U226" s="14" t="str">
        <f>IF(O226="","",SUMPRODUCT(--(D226=$D$5:$D$1071),--(F226=$F$5:$F$1071),--(E226=$E$5:$E$1071),--(O226&lt;$O$5:$O$1071))+COUNTIF($O$5:O226,O226))</f>
        <v/>
      </c>
    </row>
    <row r="227" spans="1:21" ht="18" customHeight="1">
      <c r="A227" s="14" t="e">
        <f>IF(AND(H227="",D227="",F227="",G227="",I227="",J227=""),"",SUBTOTAL(3,$B$5:B227))</f>
        <v>#REF!</v>
      </c>
      <c r="B227" s="63" t="e">
        <f>IF('DATA ENTRY'!#REF!="","",'DATA ENTRY'!#REF!)</f>
        <v>#REF!</v>
      </c>
      <c r="C227" s="63" t="e">
        <f>IF('DATA ENTRY'!#REF!="","",'DATA ENTRY'!#REF!)</f>
        <v>#REF!</v>
      </c>
      <c r="D227" s="63" t="e">
        <f>IF('DATA ENTRY'!#REF!="","",'DATA ENTRY'!#REF!)</f>
        <v>#REF!</v>
      </c>
      <c r="E227" s="14" t="e">
        <f>IF('DATA ENTRY'!#REF!="","",'DATA ENTRY'!#REF!)</f>
        <v>#REF!</v>
      </c>
      <c r="F227" s="14" t="e">
        <f>IF('DATA ENTRY'!#REF!="","",'DATA ENTRY'!#REF!)</f>
        <v>#REF!</v>
      </c>
      <c r="G227" s="126" t="e">
        <f>IF('DATA ENTRY'!#REF!="","",'DATA ENTRY'!#REF!)</f>
        <v>#REF!</v>
      </c>
      <c r="H227" s="126" t="e">
        <f>IF('DATA ENTRY'!#REF!="","",'DATA ENTRY'!#REF!)</f>
        <v>#REF!</v>
      </c>
      <c r="I227" s="14" t="e">
        <f>IF('DATA ENTRY'!#REF!="","",'DATA ENTRY'!#REF!)</f>
        <v>#REF!</v>
      </c>
      <c r="J227" s="125" t="e">
        <f>IF('DATA ENTRY'!#REF!="","",'DATA ENTRY'!#REF!)</f>
        <v>#REF!</v>
      </c>
      <c r="K227" s="14" t="e">
        <f>IF('DATA ENTRY'!#REF!="","",'DATA ENTRY'!#REF!)</f>
        <v>#REF!</v>
      </c>
      <c r="L227" s="125" t="e">
        <f>IF('DATA ENTRY'!#REF!="","",'DATA ENTRY'!#REF!)</f>
        <v>#REF!</v>
      </c>
      <c r="M227" s="14" t="e">
        <f>IF('DATA ENTRY'!#REF!="","",'DATA ENTRY'!#REF!)</f>
        <v>#REF!</v>
      </c>
      <c r="N227" s="125" t="e">
        <f>IF('DATA ENTRY'!#REF!="","",'DATA ENTRY'!#REF!)</f>
        <v>#REF!</v>
      </c>
      <c r="O227" s="125" t="str">
        <f t="shared" si="3"/>
        <v/>
      </c>
      <c r="P227" s="63" t="e">
        <f>IF('DATA ENTRY'!#REF!="","",'DATA ENTRY'!#REF!)</f>
        <v>#REF!</v>
      </c>
      <c r="Q227" s="63" t="e">
        <f>IF('DATA ENTRY'!#REF!="","",'DATA ENTRY'!#REF!)</f>
        <v>#REF!</v>
      </c>
      <c r="R227" s="14" t="e">
        <f>IF('DATA ENTRY'!#REF!="","",'DATA ENTRY'!#REF!)</f>
        <v>#REF!</v>
      </c>
      <c r="S227" s="14" t="e">
        <f>IF('DATA ENTRY'!#REF!="","",'DATA ENTRY'!#REF!)</f>
        <v>#REF!</v>
      </c>
      <c r="T227" s="14" t="e">
        <f>IF('DATA ENTRY'!#REF!="","",'DATA ENTRY'!#REF!)</f>
        <v>#REF!</v>
      </c>
      <c r="U227" s="14" t="str">
        <f>IF(O227="","",SUMPRODUCT(--(D227=$D$5:$D$1071),--(F227=$F$5:$F$1071),--(E227=$E$5:$E$1071),--(O227&lt;$O$5:$O$1071))+COUNTIF($O$5:O227,O227))</f>
        <v/>
      </c>
    </row>
    <row r="228" spans="1:21" ht="18" customHeight="1">
      <c r="A228" s="14" t="e">
        <f>IF(AND(H228="",D228="",F228="",G228="",I228="",J228=""),"",SUBTOTAL(3,$B$5:B228))</f>
        <v>#REF!</v>
      </c>
      <c r="B228" s="63" t="e">
        <f>IF('DATA ENTRY'!#REF!="","",'DATA ENTRY'!#REF!)</f>
        <v>#REF!</v>
      </c>
      <c r="C228" s="63" t="e">
        <f>IF('DATA ENTRY'!#REF!="","",'DATA ENTRY'!#REF!)</f>
        <v>#REF!</v>
      </c>
      <c r="D228" s="63" t="e">
        <f>IF('DATA ENTRY'!#REF!="","",'DATA ENTRY'!#REF!)</f>
        <v>#REF!</v>
      </c>
      <c r="E228" s="14" t="e">
        <f>IF('DATA ENTRY'!#REF!="","",'DATA ENTRY'!#REF!)</f>
        <v>#REF!</v>
      </c>
      <c r="F228" s="14" t="e">
        <f>IF('DATA ENTRY'!#REF!="","",'DATA ENTRY'!#REF!)</f>
        <v>#REF!</v>
      </c>
      <c r="G228" s="126" t="e">
        <f>IF('DATA ENTRY'!#REF!="","",'DATA ENTRY'!#REF!)</f>
        <v>#REF!</v>
      </c>
      <c r="H228" s="126" t="e">
        <f>IF('DATA ENTRY'!#REF!="","",'DATA ENTRY'!#REF!)</f>
        <v>#REF!</v>
      </c>
      <c r="I228" s="14" t="e">
        <f>IF('DATA ENTRY'!#REF!="","",'DATA ENTRY'!#REF!)</f>
        <v>#REF!</v>
      </c>
      <c r="J228" s="125" t="e">
        <f>IF('DATA ENTRY'!#REF!="","",'DATA ENTRY'!#REF!)</f>
        <v>#REF!</v>
      </c>
      <c r="K228" s="14" t="e">
        <f>IF('DATA ENTRY'!#REF!="","",'DATA ENTRY'!#REF!)</f>
        <v>#REF!</v>
      </c>
      <c r="L228" s="125" t="e">
        <f>IF('DATA ENTRY'!#REF!="","",'DATA ENTRY'!#REF!)</f>
        <v>#REF!</v>
      </c>
      <c r="M228" s="14" t="e">
        <f>IF('DATA ENTRY'!#REF!="","",'DATA ENTRY'!#REF!)</f>
        <v>#REF!</v>
      </c>
      <c r="N228" s="125" t="e">
        <f>IF('DATA ENTRY'!#REF!="","",'DATA ENTRY'!#REF!)</f>
        <v>#REF!</v>
      </c>
      <c r="O228" s="125" t="str">
        <f t="shared" si="3"/>
        <v/>
      </c>
      <c r="P228" s="63" t="e">
        <f>IF('DATA ENTRY'!#REF!="","",'DATA ENTRY'!#REF!)</f>
        <v>#REF!</v>
      </c>
      <c r="Q228" s="63" t="e">
        <f>IF('DATA ENTRY'!#REF!="","",'DATA ENTRY'!#REF!)</f>
        <v>#REF!</v>
      </c>
      <c r="R228" s="14" t="e">
        <f>IF('DATA ENTRY'!#REF!="","",'DATA ENTRY'!#REF!)</f>
        <v>#REF!</v>
      </c>
      <c r="S228" s="14" t="e">
        <f>IF('DATA ENTRY'!#REF!="","",'DATA ENTRY'!#REF!)</f>
        <v>#REF!</v>
      </c>
      <c r="T228" s="14" t="e">
        <f>IF('DATA ENTRY'!#REF!="","",'DATA ENTRY'!#REF!)</f>
        <v>#REF!</v>
      </c>
      <c r="U228" s="14" t="str">
        <f>IF(O228="","",SUMPRODUCT(--(D228=$D$5:$D$1071),--(F228=$F$5:$F$1071),--(E228=$E$5:$E$1071),--(O228&lt;$O$5:$O$1071))+COUNTIF($O$5:O228,O228))</f>
        <v/>
      </c>
    </row>
    <row r="229" spans="1:21" ht="18" customHeight="1">
      <c r="A229" s="14" t="e">
        <f>IF(AND(H229="",D229="",F229="",G229="",I229="",J229=""),"",SUBTOTAL(3,$B$5:B229))</f>
        <v>#REF!</v>
      </c>
      <c r="B229" s="63" t="e">
        <f>IF('DATA ENTRY'!#REF!="","",'DATA ENTRY'!#REF!)</f>
        <v>#REF!</v>
      </c>
      <c r="C229" s="63" t="e">
        <f>IF('DATA ENTRY'!#REF!="","",'DATA ENTRY'!#REF!)</f>
        <v>#REF!</v>
      </c>
      <c r="D229" s="63" t="e">
        <f>IF('DATA ENTRY'!#REF!="","",'DATA ENTRY'!#REF!)</f>
        <v>#REF!</v>
      </c>
      <c r="E229" s="14" t="e">
        <f>IF('DATA ENTRY'!#REF!="","",'DATA ENTRY'!#REF!)</f>
        <v>#REF!</v>
      </c>
      <c r="F229" s="14" t="e">
        <f>IF('DATA ENTRY'!#REF!="","",'DATA ENTRY'!#REF!)</f>
        <v>#REF!</v>
      </c>
      <c r="G229" s="126" t="e">
        <f>IF('DATA ENTRY'!#REF!="","",'DATA ENTRY'!#REF!)</f>
        <v>#REF!</v>
      </c>
      <c r="H229" s="126" t="e">
        <f>IF('DATA ENTRY'!#REF!="","",'DATA ENTRY'!#REF!)</f>
        <v>#REF!</v>
      </c>
      <c r="I229" s="14" t="e">
        <f>IF('DATA ENTRY'!#REF!="","",'DATA ENTRY'!#REF!)</f>
        <v>#REF!</v>
      </c>
      <c r="J229" s="125" t="e">
        <f>IF('DATA ENTRY'!#REF!="","",'DATA ENTRY'!#REF!)</f>
        <v>#REF!</v>
      </c>
      <c r="K229" s="14" t="e">
        <f>IF('DATA ENTRY'!#REF!="","",'DATA ENTRY'!#REF!)</f>
        <v>#REF!</v>
      </c>
      <c r="L229" s="125" t="e">
        <f>IF('DATA ENTRY'!#REF!="","",'DATA ENTRY'!#REF!)</f>
        <v>#REF!</v>
      </c>
      <c r="M229" s="14" t="e">
        <f>IF('DATA ENTRY'!#REF!="","",'DATA ENTRY'!#REF!)</f>
        <v>#REF!</v>
      </c>
      <c r="N229" s="125" t="e">
        <f>IF('DATA ENTRY'!#REF!="","",'DATA ENTRY'!#REF!)</f>
        <v>#REF!</v>
      </c>
      <c r="O229" s="125" t="str">
        <f t="shared" si="3"/>
        <v/>
      </c>
      <c r="P229" s="63" t="e">
        <f>IF('DATA ENTRY'!#REF!="","",'DATA ENTRY'!#REF!)</f>
        <v>#REF!</v>
      </c>
      <c r="Q229" s="63" t="e">
        <f>IF('DATA ENTRY'!#REF!="","",'DATA ENTRY'!#REF!)</f>
        <v>#REF!</v>
      </c>
      <c r="R229" s="14" t="e">
        <f>IF('DATA ENTRY'!#REF!="","",'DATA ENTRY'!#REF!)</f>
        <v>#REF!</v>
      </c>
      <c r="S229" s="14" t="e">
        <f>IF('DATA ENTRY'!#REF!="","",'DATA ENTRY'!#REF!)</f>
        <v>#REF!</v>
      </c>
      <c r="T229" s="14" t="e">
        <f>IF('DATA ENTRY'!#REF!="","",'DATA ENTRY'!#REF!)</f>
        <v>#REF!</v>
      </c>
      <c r="U229" s="14" t="str">
        <f>IF(O229="","",SUMPRODUCT(--(D229=$D$5:$D$1071),--(F229=$F$5:$F$1071),--(E229=$E$5:$E$1071),--(O229&lt;$O$5:$O$1071))+COUNTIF($O$5:O229,O229))</f>
        <v/>
      </c>
    </row>
    <row r="230" spans="1:21" ht="18" customHeight="1">
      <c r="A230" s="14" t="e">
        <f>IF(AND(H230="",D230="",F230="",G230="",I230="",J230=""),"",SUBTOTAL(3,$B$5:B230))</f>
        <v>#REF!</v>
      </c>
      <c r="B230" s="63" t="e">
        <f>IF('DATA ENTRY'!#REF!="","",'DATA ENTRY'!#REF!)</f>
        <v>#REF!</v>
      </c>
      <c r="C230" s="63" t="e">
        <f>IF('DATA ENTRY'!#REF!="","",'DATA ENTRY'!#REF!)</f>
        <v>#REF!</v>
      </c>
      <c r="D230" s="63" t="e">
        <f>IF('DATA ENTRY'!#REF!="","",'DATA ENTRY'!#REF!)</f>
        <v>#REF!</v>
      </c>
      <c r="E230" s="14" t="e">
        <f>IF('DATA ENTRY'!#REF!="","",'DATA ENTRY'!#REF!)</f>
        <v>#REF!</v>
      </c>
      <c r="F230" s="14" t="e">
        <f>IF('DATA ENTRY'!#REF!="","",'DATA ENTRY'!#REF!)</f>
        <v>#REF!</v>
      </c>
      <c r="G230" s="126" t="e">
        <f>IF('DATA ENTRY'!#REF!="","",'DATA ENTRY'!#REF!)</f>
        <v>#REF!</v>
      </c>
      <c r="H230" s="126" t="e">
        <f>IF('DATA ENTRY'!#REF!="","",'DATA ENTRY'!#REF!)</f>
        <v>#REF!</v>
      </c>
      <c r="I230" s="14" t="e">
        <f>IF('DATA ENTRY'!#REF!="","",'DATA ENTRY'!#REF!)</f>
        <v>#REF!</v>
      </c>
      <c r="J230" s="125" t="e">
        <f>IF('DATA ENTRY'!#REF!="","",'DATA ENTRY'!#REF!)</f>
        <v>#REF!</v>
      </c>
      <c r="K230" s="14" t="e">
        <f>IF('DATA ENTRY'!#REF!="","",'DATA ENTRY'!#REF!)</f>
        <v>#REF!</v>
      </c>
      <c r="L230" s="125" t="e">
        <f>IF('DATA ENTRY'!#REF!="","",'DATA ENTRY'!#REF!)</f>
        <v>#REF!</v>
      </c>
      <c r="M230" s="14" t="e">
        <f>IF('DATA ENTRY'!#REF!="","",'DATA ENTRY'!#REF!)</f>
        <v>#REF!</v>
      </c>
      <c r="N230" s="125" t="e">
        <f>IF('DATA ENTRY'!#REF!="","",'DATA ENTRY'!#REF!)</f>
        <v>#REF!</v>
      </c>
      <c r="O230" s="125" t="str">
        <f t="shared" si="3"/>
        <v/>
      </c>
      <c r="P230" s="63" t="e">
        <f>IF('DATA ENTRY'!#REF!="","",'DATA ENTRY'!#REF!)</f>
        <v>#REF!</v>
      </c>
      <c r="Q230" s="63" t="e">
        <f>IF('DATA ENTRY'!#REF!="","",'DATA ENTRY'!#REF!)</f>
        <v>#REF!</v>
      </c>
      <c r="R230" s="14" t="e">
        <f>IF('DATA ENTRY'!#REF!="","",'DATA ENTRY'!#REF!)</f>
        <v>#REF!</v>
      </c>
      <c r="S230" s="14" t="e">
        <f>IF('DATA ENTRY'!#REF!="","",'DATA ENTRY'!#REF!)</f>
        <v>#REF!</v>
      </c>
      <c r="T230" s="14" t="e">
        <f>IF('DATA ENTRY'!#REF!="","",'DATA ENTRY'!#REF!)</f>
        <v>#REF!</v>
      </c>
      <c r="U230" s="14" t="str">
        <f>IF(O230="","",SUMPRODUCT(--(D230=$D$5:$D$1071),--(F230=$F$5:$F$1071),--(E230=$E$5:$E$1071),--(O230&lt;$O$5:$O$1071))+COUNTIF($O$5:O230,O230))</f>
        <v/>
      </c>
    </row>
    <row r="231" spans="1:21" ht="18" customHeight="1">
      <c r="A231" s="14" t="e">
        <f>IF(AND(H231="",D231="",F231="",G231="",I231="",J231=""),"",SUBTOTAL(3,$B$5:B231))</f>
        <v>#REF!</v>
      </c>
      <c r="B231" s="63" t="e">
        <f>IF('DATA ENTRY'!#REF!="","",'DATA ENTRY'!#REF!)</f>
        <v>#REF!</v>
      </c>
      <c r="C231" s="63" t="e">
        <f>IF('DATA ENTRY'!#REF!="","",'DATA ENTRY'!#REF!)</f>
        <v>#REF!</v>
      </c>
      <c r="D231" s="63" t="e">
        <f>IF('DATA ENTRY'!#REF!="","",'DATA ENTRY'!#REF!)</f>
        <v>#REF!</v>
      </c>
      <c r="E231" s="14" t="e">
        <f>IF('DATA ENTRY'!#REF!="","",'DATA ENTRY'!#REF!)</f>
        <v>#REF!</v>
      </c>
      <c r="F231" s="14" t="e">
        <f>IF('DATA ENTRY'!#REF!="","",'DATA ENTRY'!#REF!)</f>
        <v>#REF!</v>
      </c>
      <c r="G231" s="126" t="e">
        <f>IF('DATA ENTRY'!#REF!="","",'DATA ENTRY'!#REF!)</f>
        <v>#REF!</v>
      </c>
      <c r="H231" s="126" t="e">
        <f>IF('DATA ENTRY'!#REF!="","",'DATA ENTRY'!#REF!)</f>
        <v>#REF!</v>
      </c>
      <c r="I231" s="14" t="e">
        <f>IF('DATA ENTRY'!#REF!="","",'DATA ENTRY'!#REF!)</f>
        <v>#REF!</v>
      </c>
      <c r="J231" s="125" t="e">
        <f>IF('DATA ENTRY'!#REF!="","",'DATA ENTRY'!#REF!)</f>
        <v>#REF!</v>
      </c>
      <c r="K231" s="14" t="e">
        <f>IF('DATA ENTRY'!#REF!="","",'DATA ENTRY'!#REF!)</f>
        <v>#REF!</v>
      </c>
      <c r="L231" s="125" t="e">
        <f>IF('DATA ENTRY'!#REF!="","",'DATA ENTRY'!#REF!)</f>
        <v>#REF!</v>
      </c>
      <c r="M231" s="14" t="e">
        <f>IF('DATA ENTRY'!#REF!="","",'DATA ENTRY'!#REF!)</f>
        <v>#REF!</v>
      </c>
      <c r="N231" s="125" t="e">
        <f>IF('DATA ENTRY'!#REF!="","",'DATA ENTRY'!#REF!)</f>
        <v>#REF!</v>
      </c>
      <c r="O231" s="125" t="str">
        <f t="shared" si="3"/>
        <v/>
      </c>
      <c r="P231" s="63" t="e">
        <f>IF('DATA ENTRY'!#REF!="","",'DATA ENTRY'!#REF!)</f>
        <v>#REF!</v>
      </c>
      <c r="Q231" s="63" t="e">
        <f>IF('DATA ENTRY'!#REF!="","",'DATA ENTRY'!#REF!)</f>
        <v>#REF!</v>
      </c>
      <c r="R231" s="14" t="e">
        <f>IF('DATA ENTRY'!#REF!="","",'DATA ENTRY'!#REF!)</f>
        <v>#REF!</v>
      </c>
      <c r="S231" s="14" t="e">
        <f>IF('DATA ENTRY'!#REF!="","",'DATA ENTRY'!#REF!)</f>
        <v>#REF!</v>
      </c>
      <c r="T231" s="14" t="e">
        <f>IF('DATA ENTRY'!#REF!="","",'DATA ENTRY'!#REF!)</f>
        <v>#REF!</v>
      </c>
      <c r="U231" s="14" t="str">
        <f>IF(O231="","",SUMPRODUCT(--(D231=$D$5:$D$1071),--(F231=$F$5:$F$1071),--(E231=$E$5:$E$1071),--(O231&lt;$O$5:$O$1071))+COUNTIF($O$5:O231,O231))</f>
        <v/>
      </c>
    </row>
    <row r="232" spans="1:21" ht="18" customHeight="1">
      <c r="A232" s="14" t="e">
        <f>IF(AND(H232="",D232="",F232="",G232="",I232="",J232=""),"",SUBTOTAL(3,$B$5:B232))</f>
        <v>#REF!</v>
      </c>
      <c r="B232" s="63" t="e">
        <f>IF('DATA ENTRY'!#REF!="","",'DATA ENTRY'!#REF!)</f>
        <v>#REF!</v>
      </c>
      <c r="C232" s="63" t="e">
        <f>IF('DATA ENTRY'!#REF!="","",'DATA ENTRY'!#REF!)</f>
        <v>#REF!</v>
      </c>
      <c r="D232" s="63" t="e">
        <f>IF('DATA ENTRY'!#REF!="","",'DATA ENTRY'!#REF!)</f>
        <v>#REF!</v>
      </c>
      <c r="E232" s="14" t="e">
        <f>IF('DATA ENTRY'!#REF!="","",'DATA ENTRY'!#REF!)</f>
        <v>#REF!</v>
      </c>
      <c r="F232" s="14" t="e">
        <f>IF('DATA ENTRY'!#REF!="","",'DATA ENTRY'!#REF!)</f>
        <v>#REF!</v>
      </c>
      <c r="G232" s="126" t="e">
        <f>IF('DATA ENTRY'!#REF!="","",'DATA ENTRY'!#REF!)</f>
        <v>#REF!</v>
      </c>
      <c r="H232" s="126" t="e">
        <f>IF('DATA ENTRY'!#REF!="","",'DATA ENTRY'!#REF!)</f>
        <v>#REF!</v>
      </c>
      <c r="I232" s="14" t="e">
        <f>IF('DATA ENTRY'!#REF!="","",'DATA ENTRY'!#REF!)</f>
        <v>#REF!</v>
      </c>
      <c r="J232" s="125" t="e">
        <f>IF('DATA ENTRY'!#REF!="","",'DATA ENTRY'!#REF!)</f>
        <v>#REF!</v>
      </c>
      <c r="K232" s="14" t="e">
        <f>IF('DATA ENTRY'!#REF!="","",'DATA ENTRY'!#REF!)</f>
        <v>#REF!</v>
      </c>
      <c r="L232" s="125" t="e">
        <f>IF('DATA ENTRY'!#REF!="","",'DATA ENTRY'!#REF!)</f>
        <v>#REF!</v>
      </c>
      <c r="M232" s="14" t="e">
        <f>IF('DATA ENTRY'!#REF!="","",'DATA ENTRY'!#REF!)</f>
        <v>#REF!</v>
      </c>
      <c r="N232" s="125" t="e">
        <f>IF('DATA ENTRY'!#REF!="","",'DATA ENTRY'!#REF!)</f>
        <v>#REF!</v>
      </c>
      <c r="O232" s="125" t="str">
        <f t="shared" si="3"/>
        <v/>
      </c>
      <c r="P232" s="63" t="e">
        <f>IF('DATA ENTRY'!#REF!="","",'DATA ENTRY'!#REF!)</f>
        <v>#REF!</v>
      </c>
      <c r="Q232" s="63" t="e">
        <f>IF('DATA ENTRY'!#REF!="","",'DATA ENTRY'!#REF!)</f>
        <v>#REF!</v>
      </c>
      <c r="R232" s="14" t="e">
        <f>IF('DATA ENTRY'!#REF!="","",'DATA ENTRY'!#REF!)</f>
        <v>#REF!</v>
      </c>
      <c r="S232" s="14" t="e">
        <f>IF('DATA ENTRY'!#REF!="","",'DATA ENTRY'!#REF!)</f>
        <v>#REF!</v>
      </c>
      <c r="T232" s="14" t="e">
        <f>IF('DATA ENTRY'!#REF!="","",'DATA ENTRY'!#REF!)</f>
        <v>#REF!</v>
      </c>
      <c r="U232" s="14" t="str">
        <f>IF(O232="","",SUMPRODUCT(--(D232=$D$5:$D$1071),--(F232=$F$5:$F$1071),--(E232=$E$5:$E$1071),--(O232&lt;$O$5:$O$1071))+COUNTIF($O$5:O232,O232))</f>
        <v/>
      </c>
    </row>
    <row r="233" spans="1:21" ht="18" customHeight="1">
      <c r="A233" s="14" t="e">
        <f>IF(AND(H233="",D233="",F233="",G233="",I233="",J233=""),"",SUBTOTAL(3,$B$5:B233))</f>
        <v>#REF!</v>
      </c>
      <c r="B233" s="63" t="e">
        <f>IF('DATA ENTRY'!#REF!="","",'DATA ENTRY'!#REF!)</f>
        <v>#REF!</v>
      </c>
      <c r="C233" s="63" t="e">
        <f>IF('DATA ENTRY'!#REF!="","",'DATA ENTRY'!#REF!)</f>
        <v>#REF!</v>
      </c>
      <c r="D233" s="63" t="e">
        <f>IF('DATA ENTRY'!#REF!="","",'DATA ENTRY'!#REF!)</f>
        <v>#REF!</v>
      </c>
      <c r="E233" s="14" t="e">
        <f>IF('DATA ENTRY'!#REF!="","",'DATA ENTRY'!#REF!)</f>
        <v>#REF!</v>
      </c>
      <c r="F233" s="14" t="e">
        <f>IF('DATA ENTRY'!#REF!="","",'DATA ENTRY'!#REF!)</f>
        <v>#REF!</v>
      </c>
      <c r="G233" s="126" t="e">
        <f>IF('DATA ENTRY'!#REF!="","",'DATA ENTRY'!#REF!)</f>
        <v>#REF!</v>
      </c>
      <c r="H233" s="126" t="e">
        <f>IF('DATA ENTRY'!#REF!="","",'DATA ENTRY'!#REF!)</f>
        <v>#REF!</v>
      </c>
      <c r="I233" s="14" t="e">
        <f>IF('DATA ENTRY'!#REF!="","",'DATA ENTRY'!#REF!)</f>
        <v>#REF!</v>
      </c>
      <c r="J233" s="125" t="e">
        <f>IF('DATA ENTRY'!#REF!="","",'DATA ENTRY'!#REF!)</f>
        <v>#REF!</v>
      </c>
      <c r="K233" s="14" t="e">
        <f>IF('DATA ENTRY'!#REF!="","",'DATA ENTRY'!#REF!)</f>
        <v>#REF!</v>
      </c>
      <c r="L233" s="125" t="e">
        <f>IF('DATA ENTRY'!#REF!="","",'DATA ENTRY'!#REF!)</f>
        <v>#REF!</v>
      </c>
      <c r="M233" s="14" t="e">
        <f>IF('DATA ENTRY'!#REF!="","",'DATA ENTRY'!#REF!)</f>
        <v>#REF!</v>
      </c>
      <c r="N233" s="125" t="e">
        <f>IF('DATA ENTRY'!#REF!="","",'DATA ENTRY'!#REF!)</f>
        <v>#REF!</v>
      </c>
      <c r="O233" s="125" t="str">
        <f t="shared" si="3"/>
        <v/>
      </c>
      <c r="P233" s="63" t="e">
        <f>IF('DATA ENTRY'!#REF!="","",'DATA ENTRY'!#REF!)</f>
        <v>#REF!</v>
      </c>
      <c r="Q233" s="63" t="e">
        <f>IF('DATA ENTRY'!#REF!="","",'DATA ENTRY'!#REF!)</f>
        <v>#REF!</v>
      </c>
      <c r="R233" s="14" t="e">
        <f>IF('DATA ENTRY'!#REF!="","",'DATA ENTRY'!#REF!)</f>
        <v>#REF!</v>
      </c>
      <c r="S233" s="14" t="e">
        <f>IF('DATA ENTRY'!#REF!="","",'DATA ENTRY'!#REF!)</f>
        <v>#REF!</v>
      </c>
      <c r="T233" s="14" t="e">
        <f>IF('DATA ENTRY'!#REF!="","",'DATA ENTRY'!#REF!)</f>
        <v>#REF!</v>
      </c>
      <c r="U233" s="14" t="str">
        <f>IF(O233="","",SUMPRODUCT(--(D233=$D$5:$D$1071),--(F233=$F$5:$F$1071),--(E233=$E$5:$E$1071),--(O233&lt;$O$5:$O$1071))+COUNTIF($O$5:O233,O233))</f>
        <v/>
      </c>
    </row>
    <row r="234" spans="1:21" ht="18" customHeight="1">
      <c r="A234" s="14" t="e">
        <f>IF(AND(H234="",D234="",F234="",G234="",I234="",J234=""),"",SUBTOTAL(3,$B$5:B234))</f>
        <v>#REF!</v>
      </c>
      <c r="B234" s="63" t="e">
        <f>IF('DATA ENTRY'!#REF!="","",'DATA ENTRY'!#REF!)</f>
        <v>#REF!</v>
      </c>
      <c r="C234" s="63" t="e">
        <f>IF('DATA ENTRY'!#REF!="","",'DATA ENTRY'!#REF!)</f>
        <v>#REF!</v>
      </c>
      <c r="D234" s="63" t="e">
        <f>IF('DATA ENTRY'!#REF!="","",'DATA ENTRY'!#REF!)</f>
        <v>#REF!</v>
      </c>
      <c r="E234" s="14" t="e">
        <f>IF('DATA ENTRY'!#REF!="","",'DATA ENTRY'!#REF!)</f>
        <v>#REF!</v>
      </c>
      <c r="F234" s="14" t="e">
        <f>IF('DATA ENTRY'!#REF!="","",'DATA ENTRY'!#REF!)</f>
        <v>#REF!</v>
      </c>
      <c r="G234" s="126" t="e">
        <f>IF('DATA ENTRY'!#REF!="","",'DATA ENTRY'!#REF!)</f>
        <v>#REF!</v>
      </c>
      <c r="H234" s="126" t="e">
        <f>IF('DATA ENTRY'!#REF!="","",'DATA ENTRY'!#REF!)</f>
        <v>#REF!</v>
      </c>
      <c r="I234" s="14" t="e">
        <f>IF('DATA ENTRY'!#REF!="","",'DATA ENTRY'!#REF!)</f>
        <v>#REF!</v>
      </c>
      <c r="J234" s="125" t="e">
        <f>IF('DATA ENTRY'!#REF!="","",'DATA ENTRY'!#REF!)</f>
        <v>#REF!</v>
      </c>
      <c r="K234" s="14" t="e">
        <f>IF('DATA ENTRY'!#REF!="","",'DATA ENTRY'!#REF!)</f>
        <v>#REF!</v>
      </c>
      <c r="L234" s="125" t="e">
        <f>IF('DATA ENTRY'!#REF!="","",'DATA ENTRY'!#REF!)</f>
        <v>#REF!</v>
      </c>
      <c r="M234" s="14" t="e">
        <f>IF('DATA ENTRY'!#REF!="","",'DATA ENTRY'!#REF!)</f>
        <v>#REF!</v>
      </c>
      <c r="N234" s="125" t="e">
        <f>IF('DATA ENTRY'!#REF!="","",'DATA ENTRY'!#REF!)</f>
        <v>#REF!</v>
      </c>
      <c r="O234" s="125" t="str">
        <f t="shared" si="3"/>
        <v/>
      </c>
      <c r="P234" s="63" t="e">
        <f>IF('DATA ENTRY'!#REF!="","",'DATA ENTRY'!#REF!)</f>
        <v>#REF!</v>
      </c>
      <c r="Q234" s="63" t="e">
        <f>IF('DATA ENTRY'!#REF!="","",'DATA ENTRY'!#REF!)</f>
        <v>#REF!</v>
      </c>
      <c r="R234" s="14" t="e">
        <f>IF('DATA ENTRY'!#REF!="","",'DATA ENTRY'!#REF!)</f>
        <v>#REF!</v>
      </c>
      <c r="S234" s="14" t="e">
        <f>IF('DATA ENTRY'!#REF!="","",'DATA ENTRY'!#REF!)</f>
        <v>#REF!</v>
      </c>
      <c r="T234" s="14" t="e">
        <f>IF('DATA ENTRY'!#REF!="","",'DATA ENTRY'!#REF!)</f>
        <v>#REF!</v>
      </c>
      <c r="U234" s="14" t="str">
        <f>IF(O234="","",SUMPRODUCT(--(D234=$D$5:$D$1071),--(F234=$F$5:$F$1071),--(E234=$E$5:$E$1071),--(O234&lt;$O$5:$O$1071))+COUNTIF($O$5:O234,O234))</f>
        <v/>
      </c>
    </row>
    <row r="235" spans="1:21" ht="18" customHeight="1">
      <c r="A235" s="14" t="e">
        <f>IF(AND(H235="",D235="",F235="",G235="",I235="",J235=""),"",SUBTOTAL(3,$B$5:B235))</f>
        <v>#REF!</v>
      </c>
      <c r="B235" s="63" t="e">
        <f>IF('DATA ENTRY'!#REF!="","",'DATA ENTRY'!#REF!)</f>
        <v>#REF!</v>
      </c>
      <c r="C235" s="63" t="e">
        <f>IF('DATA ENTRY'!#REF!="","",'DATA ENTRY'!#REF!)</f>
        <v>#REF!</v>
      </c>
      <c r="D235" s="63" t="e">
        <f>IF('DATA ENTRY'!#REF!="","",'DATA ENTRY'!#REF!)</f>
        <v>#REF!</v>
      </c>
      <c r="E235" s="14" t="e">
        <f>IF('DATA ENTRY'!#REF!="","",'DATA ENTRY'!#REF!)</f>
        <v>#REF!</v>
      </c>
      <c r="F235" s="14" t="e">
        <f>IF('DATA ENTRY'!#REF!="","",'DATA ENTRY'!#REF!)</f>
        <v>#REF!</v>
      </c>
      <c r="G235" s="126" t="e">
        <f>IF('DATA ENTRY'!#REF!="","",'DATA ENTRY'!#REF!)</f>
        <v>#REF!</v>
      </c>
      <c r="H235" s="126" t="e">
        <f>IF('DATA ENTRY'!#REF!="","",'DATA ENTRY'!#REF!)</f>
        <v>#REF!</v>
      </c>
      <c r="I235" s="14" t="e">
        <f>IF('DATA ENTRY'!#REF!="","",'DATA ENTRY'!#REF!)</f>
        <v>#REF!</v>
      </c>
      <c r="J235" s="125" t="e">
        <f>IF('DATA ENTRY'!#REF!="","",'DATA ENTRY'!#REF!)</f>
        <v>#REF!</v>
      </c>
      <c r="K235" s="14" t="e">
        <f>IF('DATA ENTRY'!#REF!="","",'DATA ENTRY'!#REF!)</f>
        <v>#REF!</v>
      </c>
      <c r="L235" s="125" t="e">
        <f>IF('DATA ENTRY'!#REF!="","",'DATA ENTRY'!#REF!)</f>
        <v>#REF!</v>
      </c>
      <c r="M235" s="14" t="e">
        <f>IF('DATA ENTRY'!#REF!="","",'DATA ENTRY'!#REF!)</f>
        <v>#REF!</v>
      </c>
      <c r="N235" s="125" t="e">
        <f>IF('DATA ENTRY'!#REF!="","",'DATA ENTRY'!#REF!)</f>
        <v>#REF!</v>
      </c>
      <c r="O235" s="125" t="str">
        <f t="shared" si="3"/>
        <v/>
      </c>
      <c r="P235" s="63" t="e">
        <f>IF('DATA ENTRY'!#REF!="","",'DATA ENTRY'!#REF!)</f>
        <v>#REF!</v>
      </c>
      <c r="Q235" s="63" t="e">
        <f>IF('DATA ENTRY'!#REF!="","",'DATA ENTRY'!#REF!)</f>
        <v>#REF!</v>
      </c>
      <c r="R235" s="14" t="e">
        <f>IF('DATA ENTRY'!#REF!="","",'DATA ENTRY'!#REF!)</f>
        <v>#REF!</v>
      </c>
      <c r="S235" s="14" t="e">
        <f>IF('DATA ENTRY'!#REF!="","",'DATA ENTRY'!#REF!)</f>
        <v>#REF!</v>
      </c>
      <c r="T235" s="14" t="e">
        <f>IF('DATA ENTRY'!#REF!="","",'DATA ENTRY'!#REF!)</f>
        <v>#REF!</v>
      </c>
      <c r="U235" s="14" t="str">
        <f>IF(O235="","",SUMPRODUCT(--(D235=$D$5:$D$1071),--(F235=$F$5:$F$1071),--(E235=$E$5:$E$1071),--(O235&lt;$O$5:$O$1071))+COUNTIF($O$5:O235,O235))</f>
        <v/>
      </c>
    </row>
    <row r="236" spans="1:21" ht="18" customHeight="1">
      <c r="A236" s="14" t="e">
        <f>IF(AND(H236="",D236="",F236="",G236="",I236="",J236=""),"",SUBTOTAL(3,$B$5:B236))</f>
        <v>#REF!</v>
      </c>
      <c r="B236" s="63" t="e">
        <f>IF('DATA ENTRY'!#REF!="","",'DATA ENTRY'!#REF!)</f>
        <v>#REF!</v>
      </c>
      <c r="C236" s="63" t="e">
        <f>IF('DATA ENTRY'!#REF!="","",'DATA ENTRY'!#REF!)</f>
        <v>#REF!</v>
      </c>
      <c r="D236" s="63" t="e">
        <f>IF('DATA ENTRY'!#REF!="","",'DATA ENTRY'!#REF!)</f>
        <v>#REF!</v>
      </c>
      <c r="E236" s="14" t="e">
        <f>IF('DATA ENTRY'!#REF!="","",'DATA ENTRY'!#REF!)</f>
        <v>#REF!</v>
      </c>
      <c r="F236" s="14" t="e">
        <f>IF('DATA ENTRY'!#REF!="","",'DATA ENTRY'!#REF!)</f>
        <v>#REF!</v>
      </c>
      <c r="G236" s="126" t="e">
        <f>IF('DATA ENTRY'!#REF!="","",'DATA ENTRY'!#REF!)</f>
        <v>#REF!</v>
      </c>
      <c r="H236" s="126" t="e">
        <f>IF('DATA ENTRY'!#REF!="","",'DATA ENTRY'!#REF!)</f>
        <v>#REF!</v>
      </c>
      <c r="I236" s="14" t="e">
        <f>IF('DATA ENTRY'!#REF!="","",'DATA ENTRY'!#REF!)</f>
        <v>#REF!</v>
      </c>
      <c r="J236" s="125" t="e">
        <f>IF('DATA ENTRY'!#REF!="","",'DATA ENTRY'!#REF!)</f>
        <v>#REF!</v>
      </c>
      <c r="K236" s="14" t="e">
        <f>IF('DATA ENTRY'!#REF!="","",'DATA ENTRY'!#REF!)</f>
        <v>#REF!</v>
      </c>
      <c r="L236" s="125" t="e">
        <f>IF('DATA ENTRY'!#REF!="","",'DATA ENTRY'!#REF!)</f>
        <v>#REF!</v>
      </c>
      <c r="M236" s="14" t="e">
        <f>IF('DATA ENTRY'!#REF!="","",'DATA ENTRY'!#REF!)</f>
        <v>#REF!</v>
      </c>
      <c r="N236" s="125" t="e">
        <f>IF('DATA ENTRY'!#REF!="","",'DATA ENTRY'!#REF!)</f>
        <v>#REF!</v>
      </c>
      <c r="O236" s="125" t="str">
        <f t="shared" si="3"/>
        <v/>
      </c>
      <c r="P236" s="63" t="e">
        <f>IF('DATA ENTRY'!#REF!="","",'DATA ENTRY'!#REF!)</f>
        <v>#REF!</v>
      </c>
      <c r="Q236" s="63" t="e">
        <f>IF('DATA ENTRY'!#REF!="","",'DATA ENTRY'!#REF!)</f>
        <v>#REF!</v>
      </c>
      <c r="R236" s="14" t="e">
        <f>IF('DATA ENTRY'!#REF!="","",'DATA ENTRY'!#REF!)</f>
        <v>#REF!</v>
      </c>
      <c r="S236" s="14" t="e">
        <f>IF('DATA ENTRY'!#REF!="","",'DATA ENTRY'!#REF!)</f>
        <v>#REF!</v>
      </c>
      <c r="T236" s="14" t="e">
        <f>IF('DATA ENTRY'!#REF!="","",'DATA ENTRY'!#REF!)</f>
        <v>#REF!</v>
      </c>
      <c r="U236" s="14" t="str">
        <f>IF(O236="","",SUMPRODUCT(--(D236=$D$5:$D$1071),--(F236=$F$5:$F$1071),--(E236=$E$5:$E$1071),--(O236&lt;$O$5:$O$1071))+COUNTIF($O$5:O236,O236))</f>
        <v/>
      </c>
    </row>
    <row r="237" spans="1:21" ht="18" customHeight="1">
      <c r="A237" s="14" t="e">
        <f>IF(AND(H237="",D237="",F237="",G237="",I237="",J237=""),"",SUBTOTAL(3,$B$5:B237))</f>
        <v>#REF!</v>
      </c>
      <c r="B237" s="63" t="e">
        <f>IF('DATA ENTRY'!#REF!="","",'DATA ENTRY'!#REF!)</f>
        <v>#REF!</v>
      </c>
      <c r="C237" s="63" t="e">
        <f>IF('DATA ENTRY'!#REF!="","",'DATA ENTRY'!#REF!)</f>
        <v>#REF!</v>
      </c>
      <c r="D237" s="63" t="e">
        <f>IF('DATA ENTRY'!#REF!="","",'DATA ENTRY'!#REF!)</f>
        <v>#REF!</v>
      </c>
      <c r="E237" s="14" t="e">
        <f>IF('DATA ENTRY'!#REF!="","",'DATA ENTRY'!#REF!)</f>
        <v>#REF!</v>
      </c>
      <c r="F237" s="14" t="e">
        <f>IF('DATA ENTRY'!#REF!="","",'DATA ENTRY'!#REF!)</f>
        <v>#REF!</v>
      </c>
      <c r="G237" s="126" t="e">
        <f>IF('DATA ENTRY'!#REF!="","",'DATA ENTRY'!#REF!)</f>
        <v>#REF!</v>
      </c>
      <c r="H237" s="126" t="e">
        <f>IF('DATA ENTRY'!#REF!="","",'DATA ENTRY'!#REF!)</f>
        <v>#REF!</v>
      </c>
      <c r="I237" s="14" t="e">
        <f>IF('DATA ENTRY'!#REF!="","",'DATA ENTRY'!#REF!)</f>
        <v>#REF!</v>
      </c>
      <c r="J237" s="125" t="e">
        <f>IF('DATA ENTRY'!#REF!="","",'DATA ENTRY'!#REF!)</f>
        <v>#REF!</v>
      </c>
      <c r="K237" s="14" t="e">
        <f>IF('DATA ENTRY'!#REF!="","",'DATA ENTRY'!#REF!)</f>
        <v>#REF!</v>
      </c>
      <c r="L237" s="125" t="e">
        <f>IF('DATA ENTRY'!#REF!="","",'DATA ENTRY'!#REF!)</f>
        <v>#REF!</v>
      </c>
      <c r="M237" s="14" t="e">
        <f>IF('DATA ENTRY'!#REF!="","",'DATA ENTRY'!#REF!)</f>
        <v>#REF!</v>
      </c>
      <c r="N237" s="125" t="e">
        <f>IF('DATA ENTRY'!#REF!="","",'DATA ENTRY'!#REF!)</f>
        <v>#REF!</v>
      </c>
      <c r="O237" s="125" t="str">
        <f t="shared" si="3"/>
        <v/>
      </c>
      <c r="P237" s="63" t="e">
        <f>IF('DATA ENTRY'!#REF!="","",'DATA ENTRY'!#REF!)</f>
        <v>#REF!</v>
      </c>
      <c r="Q237" s="63" t="e">
        <f>IF('DATA ENTRY'!#REF!="","",'DATA ENTRY'!#REF!)</f>
        <v>#REF!</v>
      </c>
      <c r="R237" s="14" t="e">
        <f>IF('DATA ENTRY'!#REF!="","",'DATA ENTRY'!#REF!)</f>
        <v>#REF!</v>
      </c>
      <c r="S237" s="14" t="e">
        <f>IF('DATA ENTRY'!#REF!="","",'DATA ENTRY'!#REF!)</f>
        <v>#REF!</v>
      </c>
      <c r="T237" s="14" t="e">
        <f>IF('DATA ENTRY'!#REF!="","",'DATA ENTRY'!#REF!)</f>
        <v>#REF!</v>
      </c>
      <c r="U237" s="14" t="str">
        <f>IF(O237="","",SUMPRODUCT(--(D237=$D$5:$D$1071),--(F237=$F$5:$F$1071),--(E237=$E$5:$E$1071),--(O237&lt;$O$5:$O$1071))+COUNTIF($O$5:O237,O237))</f>
        <v/>
      </c>
    </row>
    <row r="238" spans="1:21" ht="18" customHeight="1">
      <c r="A238" s="14" t="e">
        <f>IF(AND(H238="",D238="",F238="",G238="",I238="",J238=""),"",SUBTOTAL(3,$B$5:B238))</f>
        <v>#REF!</v>
      </c>
      <c r="B238" s="63" t="e">
        <f>IF('DATA ENTRY'!#REF!="","",'DATA ENTRY'!#REF!)</f>
        <v>#REF!</v>
      </c>
      <c r="C238" s="63" t="e">
        <f>IF('DATA ENTRY'!#REF!="","",'DATA ENTRY'!#REF!)</f>
        <v>#REF!</v>
      </c>
      <c r="D238" s="63" t="e">
        <f>IF('DATA ENTRY'!#REF!="","",'DATA ENTRY'!#REF!)</f>
        <v>#REF!</v>
      </c>
      <c r="E238" s="14" t="e">
        <f>IF('DATA ENTRY'!#REF!="","",'DATA ENTRY'!#REF!)</f>
        <v>#REF!</v>
      </c>
      <c r="F238" s="14" t="e">
        <f>IF('DATA ENTRY'!#REF!="","",'DATA ENTRY'!#REF!)</f>
        <v>#REF!</v>
      </c>
      <c r="G238" s="126" t="e">
        <f>IF('DATA ENTRY'!#REF!="","",'DATA ENTRY'!#REF!)</f>
        <v>#REF!</v>
      </c>
      <c r="H238" s="126" t="e">
        <f>IF('DATA ENTRY'!#REF!="","",'DATA ENTRY'!#REF!)</f>
        <v>#REF!</v>
      </c>
      <c r="I238" s="14" t="e">
        <f>IF('DATA ENTRY'!#REF!="","",'DATA ENTRY'!#REF!)</f>
        <v>#REF!</v>
      </c>
      <c r="J238" s="125" t="e">
        <f>IF('DATA ENTRY'!#REF!="","",'DATA ENTRY'!#REF!)</f>
        <v>#REF!</v>
      </c>
      <c r="K238" s="14" t="e">
        <f>IF('DATA ENTRY'!#REF!="","",'DATA ENTRY'!#REF!)</f>
        <v>#REF!</v>
      </c>
      <c r="L238" s="125" t="e">
        <f>IF('DATA ENTRY'!#REF!="","",'DATA ENTRY'!#REF!)</f>
        <v>#REF!</v>
      </c>
      <c r="M238" s="14" t="e">
        <f>IF('DATA ENTRY'!#REF!="","",'DATA ENTRY'!#REF!)</f>
        <v>#REF!</v>
      </c>
      <c r="N238" s="125" t="e">
        <f>IF('DATA ENTRY'!#REF!="","",'DATA ENTRY'!#REF!)</f>
        <v>#REF!</v>
      </c>
      <c r="O238" s="125" t="str">
        <f t="shared" si="3"/>
        <v/>
      </c>
      <c r="P238" s="63" t="e">
        <f>IF('DATA ENTRY'!#REF!="","",'DATA ENTRY'!#REF!)</f>
        <v>#REF!</v>
      </c>
      <c r="Q238" s="63" t="e">
        <f>IF('DATA ENTRY'!#REF!="","",'DATA ENTRY'!#REF!)</f>
        <v>#REF!</v>
      </c>
      <c r="R238" s="14" t="e">
        <f>IF('DATA ENTRY'!#REF!="","",'DATA ENTRY'!#REF!)</f>
        <v>#REF!</v>
      </c>
      <c r="S238" s="14" t="e">
        <f>IF('DATA ENTRY'!#REF!="","",'DATA ENTRY'!#REF!)</f>
        <v>#REF!</v>
      </c>
      <c r="T238" s="14" t="e">
        <f>IF('DATA ENTRY'!#REF!="","",'DATA ENTRY'!#REF!)</f>
        <v>#REF!</v>
      </c>
      <c r="U238" s="14" t="str">
        <f>IF(O238="","",SUMPRODUCT(--(D238=$D$5:$D$1071),--(F238=$F$5:$F$1071),--(E238=$E$5:$E$1071),--(O238&lt;$O$5:$O$1071))+COUNTIF($O$5:O238,O238))</f>
        <v/>
      </c>
    </row>
    <row r="239" spans="1:21" ht="18" customHeight="1">
      <c r="A239" s="14" t="e">
        <f>IF(AND(H239="",D239="",F239="",G239="",I239="",J239=""),"",SUBTOTAL(3,$B$5:B239))</f>
        <v>#REF!</v>
      </c>
      <c r="B239" s="63" t="e">
        <f>IF('DATA ENTRY'!#REF!="","",'DATA ENTRY'!#REF!)</f>
        <v>#REF!</v>
      </c>
      <c r="C239" s="63" t="e">
        <f>IF('DATA ENTRY'!#REF!="","",'DATA ENTRY'!#REF!)</f>
        <v>#REF!</v>
      </c>
      <c r="D239" s="63" t="e">
        <f>IF('DATA ENTRY'!#REF!="","",'DATA ENTRY'!#REF!)</f>
        <v>#REF!</v>
      </c>
      <c r="E239" s="14" t="e">
        <f>IF('DATA ENTRY'!#REF!="","",'DATA ENTRY'!#REF!)</f>
        <v>#REF!</v>
      </c>
      <c r="F239" s="14" t="e">
        <f>IF('DATA ENTRY'!#REF!="","",'DATA ENTRY'!#REF!)</f>
        <v>#REF!</v>
      </c>
      <c r="G239" s="126" t="e">
        <f>IF('DATA ENTRY'!#REF!="","",'DATA ENTRY'!#REF!)</f>
        <v>#REF!</v>
      </c>
      <c r="H239" s="126" t="e">
        <f>IF('DATA ENTRY'!#REF!="","",'DATA ENTRY'!#REF!)</f>
        <v>#REF!</v>
      </c>
      <c r="I239" s="14" t="e">
        <f>IF('DATA ENTRY'!#REF!="","",'DATA ENTRY'!#REF!)</f>
        <v>#REF!</v>
      </c>
      <c r="J239" s="125" t="e">
        <f>IF('DATA ENTRY'!#REF!="","",'DATA ENTRY'!#REF!)</f>
        <v>#REF!</v>
      </c>
      <c r="K239" s="14" t="e">
        <f>IF('DATA ENTRY'!#REF!="","",'DATA ENTRY'!#REF!)</f>
        <v>#REF!</v>
      </c>
      <c r="L239" s="125" t="e">
        <f>IF('DATA ENTRY'!#REF!="","",'DATA ENTRY'!#REF!)</f>
        <v>#REF!</v>
      </c>
      <c r="M239" s="14" t="e">
        <f>IF('DATA ENTRY'!#REF!="","",'DATA ENTRY'!#REF!)</f>
        <v>#REF!</v>
      </c>
      <c r="N239" s="125" t="e">
        <f>IF('DATA ENTRY'!#REF!="","",'DATA ENTRY'!#REF!)</f>
        <v>#REF!</v>
      </c>
      <c r="O239" s="125" t="str">
        <f t="shared" si="3"/>
        <v/>
      </c>
      <c r="P239" s="63" t="e">
        <f>IF('DATA ENTRY'!#REF!="","",'DATA ENTRY'!#REF!)</f>
        <v>#REF!</v>
      </c>
      <c r="Q239" s="63" t="e">
        <f>IF('DATA ENTRY'!#REF!="","",'DATA ENTRY'!#REF!)</f>
        <v>#REF!</v>
      </c>
      <c r="R239" s="14" t="e">
        <f>IF('DATA ENTRY'!#REF!="","",'DATA ENTRY'!#REF!)</f>
        <v>#REF!</v>
      </c>
      <c r="S239" s="14" t="e">
        <f>IF('DATA ENTRY'!#REF!="","",'DATA ENTRY'!#REF!)</f>
        <v>#REF!</v>
      </c>
      <c r="T239" s="14" t="e">
        <f>IF('DATA ENTRY'!#REF!="","",'DATA ENTRY'!#REF!)</f>
        <v>#REF!</v>
      </c>
      <c r="U239" s="14" t="str">
        <f>IF(O239="","",SUMPRODUCT(--(D239=$D$5:$D$1071),--(F239=$F$5:$F$1071),--(E239=$E$5:$E$1071),--(O239&lt;$O$5:$O$1071))+COUNTIF($O$5:O239,O239))</f>
        <v/>
      </c>
    </row>
    <row r="240" spans="1:21" ht="18" customHeight="1">
      <c r="A240" s="14" t="e">
        <f>IF(AND(H240="",D240="",F240="",G240="",I240="",J240=""),"",SUBTOTAL(3,$B$5:B240))</f>
        <v>#REF!</v>
      </c>
      <c r="B240" s="63" t="e">
        <f>IF('DATA ENTRY'!#REF!="","",'DATA ENTRY'!#REF!)</f>
        <v>#REF!</v>
      </c>
      <c r="C240" s="63" t="e">
        <f>IF('DATA ENTRY'!#REF!="","",'DATA ENTRY'!#REF!)</f>
        <v>#REF!</v>
      </c>
      <c r="D240" s="63" t="e">
        <f>IF('DATA ENTRY'!#REF!="","",'DATA ENTRY'!#REF!)</f>
        <v>#REF!</v>
      </c>
      <c r="E240" s="14" t="e">
        <f>IF('DATA ENTRY'!#REF!="","",'DATA ENTRY'!#REF!)</f>
        <v>#REF!</v>
      </c>
      <c r="F240" s="14" t="e">
        <f>IF('DATA ENTRY'!#REF!="","",'DATA ENTRY'!#REF!)</f>
        <v>#REF!</v>
      </c>
      <c r="G240" s="126" t="e">
        <f>IF('DATA ENTRY'!#REF!="","",'DATA ENTRY'!#REF!)</f>
        <v>#REF!</v>
      </c>
      <c r="H240" s="126" t="e">
        <f>IF('DATA ENTRY'!#REF!="","",'DATA ENTRY'!#REF!)</f>
        <v>#REF!</v>
      </c>
      <c r="I240" s="14" t="e">
        <f>IF('DATA ENTRY'!#REF!="","",'DATA ENTRY'!#REF!)</f>
        <v>#REF!</v>
      </c>
      <c r="J240" s="125" t="e">
        <f>IF('DATA ENTRY'!#REF!="","",'DATA ENTRY'!#REF!)</f>
        <v>#REF!</v>
      </c>
      <c r="K240" s="14" t="e">
        <f>IF('DATA ENTRY'!#REF!="","",'DATA ENTRY'!#REF!)</f>
        <v>#REF!</v>
      </c>
      <c r="L240" s="125" t="e">
        <f>IF('DATA ENTRY'!#REF!="","",'DATA ENTRY'!#REF!)</f>
        <v>#REF!</v>
      </c>
      <c r="M240" s="14" t="e">
        <f>IF('DATA ENTRY'!#REF!="","",'DATA ENTRY'!#REF!)</f>
        <v>#REF!</v>
      </c>
      <c r="N240" s="125" t="e">
        <f>IF('DATA ENTRY'!#REF!="","",'DATA ENTRY'!#REF!)</f>
        <v>#REF!</v>
      </c>
      <c r="O240" s="125" t="str">
        <f t="shared" si="3"/>
        <v/>
      </c>
      <c r="P240" s="63" t="e">
        <f>IF('DATA ENTRY'!#REF!="","",'DATA ENTRY'!#REF!)</f>
        <v>#REF!</v>
      </c>
      <c r="Q240" s="63" t="e">
        <f>IF('DATA ENTRY'!#REF!="","",'DATA ENTRY'!#REF!)</f>
        <v>#REF!</v>
      </c>
      <c r="R240" s="14" t="e">
        <f>IF('DATA ENTRY'!#REF!="","",'DATA ENTRY'!#REF!)</f>
        <v>#REF!</v>
      </c>
      <c r="S240" s="14" t="e">
        <f>IF('DATA ENTRY'!#REF!="","",'DATA ENTRY'!#REF!)</f>
        <v>#REF!</v>
      </c>
      <c r="T240" s="14" t="e">
        <f>IF('DATA ENTRY'!#REF!="","",'DATA ENTRY'!#REF!)</f>
        <v>#REF!</v>
      </c>
      <c r="U240" s="14" t="str">
        <f>IF(O240="","",SUMPRODUCT(--(D240=$D$5:$D$1071),--(F240=$F$5:$F$1071),--(E240=$E$5:$E$1071),--(O240&lt;$O$5:$O$1071))+COUNTIF($O$5:O240,O240))</f>
        <v/>
      </c>
    </row>
    <row r="241" spans="1:21" ht="18" customHeight="1">
      <c r="A241" s="14" t="e">
        <f>IF(AND(H241="",D241="",F241="",G241="",I241="",J241=""),"",SUBTOTAL(3,$B$5:B241))</f>
        <v>#REF!</v>
      </c>
      <c r="B241" s="63" t="e">
        <f>IF('DATA ENTRY'!#REF!="","",'DATA ENTRY'!#REF!)</f>
        <v>#REF!</v>
      </c>
      <c r="C241" s="63" t="e">
        <f>IF('DATA ENTRY'!#REF!="","",'DATA ENTRY'!#REF!)</f>
        <v>#REF!</v>
      </c>
      <c r="D241" s="63" t="e">
        <f>IF('DATA ENTRY'!#REF!="","",'DATA ENTRY'!#REF!)</f>
        <v>#REF!</v>
      </c>
      <c r="E241" s="14" t="e">
        <f>IF('DATA ENTRY'!#REF!="","",'DATA ENTRY'!#REF!)</f>
        <v>#REF!</v>
      </c>
      <c r="F241" s="14" t="e">
        <f>IF('DATA ENTRY'!#REF!="","",'DATA ENTRY'!#REF!)</f>
        <v>#REF!</v>
      </c>
      <c r="G241" s="126" t="e">
        <f>IF('DATA ENTRY'!#REF!="","",'DATA ENTRY'!#REF!)</f>
        <v>#REF!</v>
      </c>
      <c r="H241" s="126" t="e">
        <f>IF('DATA ENTRY'!#REF!="","",'DATA ENTRY'!#REF!)</f>
        <v>#REF!</v>
      </c>
      <c r="I241" s="14" t="e">
        <f>IF('DATA ENTRY'!#REF!="","",'DATA ENTRY'!#REF!)</f>
        <v>#REF!</v>
      </c>
      <c r="J241" s="125" t="e">
        <f>IF('DATA ENTRY'!#REF!="","",'DATA ENTRY'!#REF!)</f>
        <v>#REF!</v>
      </c>
      <c r="K241" s="14" t="e">
        <f>IF('DATA ENTRY'!#REF!="","",'DATA ENTRY'!#REF!)</f>
        <v>#REF!</v>
      </c>
      <c r="L241" s="125" t="e">
        <f>IF('DATA ENTRY'!#REF!="","",'DATA ENTRY'!#REF!)</f>
        <v>#REF!</v>
      </c>
      <c r="M241" s="14" t="e">
        <f>IF('DATA ENTRY'!#REF!="","",'DATA ENTRY'!#REF!)</f>
        <v>#REF!</v>
      </c>
      <c r="N241" s="125" t="e">
        <f>IF('DATA ENTRY'!#REF!="","",'DATA ENTRY'!#REF!)</f>
        <v>#REF!</v>
      </c>
      <c r="O241" s="125" t="str">
        <f t="shared" si="3"/>
        <v/>
      </c>
      <c r="P241" s="63" t="e">
        <f>IF('DATA ENTRY'!#REF!="","",'DATA ENTRY'!#REF!)</f>
        <v>#REF!</v>
      </c>
      <c r="Q241" s="63" t="e">
        <f>IF('DATA ENTRY'!#REF!="","",'DATA ENTRY'!#REF!)</f>
        <v>#REF!</v>
      </c>
      <c r="R241" s="14" t="e">
        <f>IF('DATA ENTRY'!#REF!="","",'DATA ENTRY'!#REF!)</f>
        <v>#REF!</v>
      </c>
      <c r="S241" s="14" t="e">
        <f>IF('DATA ENTRY'!#REF!="","",'DATA ENTRY'!#REF!)</f>
        <v>#REF!</v>
      </c>
      <c r="T241" s="14" t="e">
        <f>IF('DATA ENTRY'!#REF!="","",'DATA ENTRY'!#REF!)</f>
        <v>#REF!</v>
      </c>
      <c r="U241" s="14" t="str">
        <f>IF(O241="","",SUMPRODUCT(--(D241=$D$5:$D$1071),--(F241=$F$5:$F$1071),--(E241=$E$5:$E$1071),--(O241&lt;$O$5:$O$1071))+COUNTIF($O$5:O241,O241))</f>
        <v/>
      </c>
    </row>
    <row r="242" spans="1:21" ht="18" customHeight="1">
      <c r="A242" s="14" t="e">
        <f>IF(AND(H242="",D242="",F242="",G242="",I242="",J242=""),"",SUBTOTAL(3,$B$5:B242))</f>
        <v>#REF!</v>
      </c>
      <c r="B242" s="63" t="e">
        <f>IF('DATA ENTRY'!#REF!="","",'DATA ENTRY'!#REF!)</f>
        <v>#REF!</v>
      </c>
      <c r="C242" s="63" t="e">
        <f>IF('DATA ENTRY'!#REF!="","",'DATA ENTRY'!#REF!)</f>
        <v>#REF!</v>
      </c>
      <c r="D242" s="63" t="e">
        <f>IF('DATA ENTRY'!#REF!="","",'DATA ENTRY'!#REF!)</f>
        <v>#REF!</v>
      </c>
      <c r="E242" s="14" t="e">
        <f>IF('DATA ENTRY'!#REF!="","",'DATA ENTRY'!#REF!)</f>
        <v>#REF!</v>
      </c>
      <c r="F242" s="14" t="e">
        <f>IF('DATA ENTRY'!#REF!="","",'DATA ENTRY'!#REF!)</f>
        <v>#REF!</v>
      </c>
      <c r="G242" s="126" t="e">
        <f>IF('DATA ENTRY'!#REF!="","",'DATA ENTRY'!#REF!)</f>
        <v>#REF!</v>
      </c>
      <c r="H242" s="126" t="e">
        <f>IF('DATA ENTRY'!#REF!="","",'DATA ENTRY'!#REF!)</f>
        <v>#REF!</v>
      </c>
      <c r="I242" s="14" t="e">
        <f>IF('DATA ENTRY'!#REF!="","",'DATA ENTRY'!#REF!)</f>
        <v>#REF!</v>
      </c>
      <c r="J242" s="125" t="e">
        <f>IF('DATA ENTRY'!#REF!="","",'DATA ENTRY'!#REF!)</f>
        <v>#REF!</v>
      </c>
      <c r="K242" s="14" t="e">
        <f>IF('DATA ENTRY'!#REF!="","",'DATA ENTRY'!#REF!)</f>
        <v>#REF!</v>
      </c>
      <c r="L242" s="125" t="e">
        <f>IF('DATA ENTRY'!#REF!="","",'DATA ENTRY'!#REF!)</f>
        <v>#REF!</v>
      </c>
      <c r="M242" s="14" t="e">
        <f>IF('DATA ENTRY'!#REF!="","",'DATA ENTRY'!#REF!)</f>
        <v>#REF!</v>
      </c>
      <c r="N242" s="125" t="e">
        <f>IF('DATA ENTRY'!#REF!="","",'DATA ENTRY'!#REF!)</f>
        <v>#REF!</v>
      </c>
      <c r="O242" s="125" t="str">
        <f t="shared" si="3"/>
        <v/>
      </c>
      <c r="P242" s="63" t="e">
        <f>IF('DATA ENTRY'!#REF!="","",'DATA ENTRY'!#REF!)</f>
        <v>#REF!</v>
      </c>
      <c r="Q242" s="63" t="e">
        <f>IF('DATA ENTRY'!#REF!="","",'DATA ENTRY'!#REF!)</f>
        <v>#REF!</v>
      </c>
      <c r="R242" s="14" t="e">
        <f>IF('DATA ENTRY'!#REF!="","",'DATA ENTRY'!#REF!)</f>
        <v>#REF!</v>
      </c>
      <c r="S242" s="14" t="e">
        <f>IF('DATA ENTRY'!#REF!="","",'DATA ENTRY'!#REF!)</f>
        <v>#REF!</v>
      </c>
      <c r="T242" s="14" t="e">
        <f>IF('DATA ENTRY'!#REF!="","",'DATA ENTRY'!#REF!)</f>
        <v>#REF!</v>
      </c>
      <c r="U242" s="14" t="str">
        <f>IF(O242="","",SUMPRODUCT(--(D242=$D$5:$D$1071),--(F242=$F$5:$F$1071),--(E242=$E$5:$E$1071),--(O242&lt;$O$5:$O$1071))+COUNTIF($O$5:O242,O242))</f>
        <v/>
      </c>
    </row>
    <row r="243" spans="1:21" ht="18" customHeight="1">
      <c r="A243" s="14" t="e">
        <f>IF(AND(H243="",D243="",F243="",G243="",I243="",J243=""),"",SUBTOTAL(3,$B$5:B243))</f>
        <v>#REF!</v>
      </c>
      <c r="B243" s="63" t="e">
        <f>IF('DATA ENTRY'!#REF!="","",'DATA ENTRY'!#REF!)</f>
        <v>#REF!</v>
      </c>
      <c r="C243" s="63" t="e">
        <f>IF('DATA ENTRY'!#REF!="","",'DATA ENTRY'!#REF!)</f>
        <v>#REF!</v>
      </c>
      <c r="D243" s="63" t="e">
        <f>IF('DATA ENTRY'!#REF!="","",'DATA ENTRY'!#REF!)</f>
        <v>#REF!</v>
      </c>
      <c r="E243" s="14" t="e">
        <f>IF('DATA ENTRY'!#REF!="","",'DATA ENTRY'!#REF!)</f>
        <v>#REF!</v>
      </c>
      <c r="F243" s="14" t="e">
        <f>IF('DATA ENTRY'!#REF!="","",'DATA ENTRY'!#REF!)</f>
        <v>#REF!</v>
      </c>
      <c r="G243" s="126" t="e">
        <f>IF('DATA ENTRY'!#REF!="","",'DATA ENTRY'!#REF!)</f>
        <v>#REF!</v>
      </c>
      <c r="H243" s="126" t="e">
        <f>IF('DATA ENTRY'!#REF!="","",'DATA ENTRY'!#REF!)</f>
        <v>#REF!</v>
      </c>
      <c r="I243" s="14" t="e">
        <f>IF('DATA ENTRY'!#REF!="","",'DATA ENTRY'!#REF!)</f>
        <v>#REF!</v>
      </c>
      <c r="J243" s="125" t="e">
        <f>IF('DATA ENTRY'!#REF!="","",'DATA ENTRY'!#REF!)</f>
        <v>#REF!</v>
      </c>
      <c r="K243" s="14" t="e">
        <f>IF('DATA ENTRY'!#REF!="","",'DATA ENTRY'!#REF!)</f>
        <v>#REF!</v>
      </c>
      <c r="L243" s="125" t="e">
        <f>IF('DATA ENTRY'!#REF!="","",'DATA ENTRY'!#REF!)</f>
        <v>#REF!</v>
      </c>
      <c r="M243" s="14" t="e">
        <f>IF('DATA ENTRY'!#REF!="","",'DATA ENTRY'!#REF!)</f>
        <v>#REF!</v>
      </c>
      <c r="N243" s="125" t="e">
        <f>IF('DATA ENTRY'!#REF!="","",'DATA ENTRY'!#REF!)</f>
        <v>#REF!</v>
      </c>
      <c r="O243" s="125" t="str">
        <f t="shared" si="3"/>
        <v/>
      </c>
      <c r="P243" s="63" t="e">
        <f>IF('DATA ENTRY'!#REF!="","",'DATA ENTRY'!#REF!)</f>
        <v>#REF!</v>
      </c>
      <c r="Q243" s="63" t="e">
        <f>IF('DATA ENTRY'!#REF!="","",'DATA ENTRY'!#REF!)</f>
        <v>#REF!</v>
      </c>
      <c r="R243" s="14" t="e">
        <f>IF('DATA ENTRY'!#REF!="","",'DATA ENTRY'!#REF!)</f>
        <v>#REF!</v>
      </c>
      <c r="S243" s="14" t="e">
        <f>IF('DATA ENTRY'!#REF!="","",'DATA ENTRY'!#REF!)</f>
        <v>#REF!</v>
      </c>
      <c r="T243" s="14" t="e">
        <f>IF('DATA ENTRY'!#REF!="","",'DATA ENTRY'!#REF!)</f>
        <v>#REF!</v>
      </c>
      <c r="U243" s="14" t="str">
        <f>IF(O243="","",SUMPRODUCT(--(D243=$D$5:$D$1071),--(F243=$F$5:$F$1071),--(E243=$E$5:$E$1071),--(O243&lt;$O$5:$O$1071))+COUNTIF($O$5:O243,O243))</f>
        <v/>
      </c>
    </row>
    <row r="244" spans="1:21" ht="18" customHeight="1">
      <c r="A244" s="14" t="e">
        <f>IF(AND(H244="",D244="",F244="",G244="",I244="",J244=""),"",SUBTOTAL(3,$B$5:B244))</f>
        <v>#REF!</v>
      </c>
      <c r="B244" s="63" t="e">
        <f>IF('DATA ENTRY'!#REF!="","",'DATA ENTRY'!#REF!)</f>
        <v>#REF!</v>
      </c>
      <c r="C244" s="63" t="e">
        <f>IF('DATA ENTRY'!#REF!="","",'DATA ENTRY'!#REF!)</f>
        <v>#REF!</v>
      </c>
      <c r="D244" s="63" t="e">
        <f>IF('DATA ENTRY'!#REF!="","",'DATA ENTRY'!#REF!)</f>
        <v>#REF!</v>
      </c>
      <c r="E244" s="14" t="e">
        <f>IF('DATA ENTRY'!#REF!="","",'DATA ENTRY'!#REF!)</f>
        <v>#REF!</v>
      </c>
      <c r="F244" s="14" t="e">
        <f>IF('DATA ENTRY'!#REF!="","",'DATA ENTRY'!#REF!)</f>
        <v>#REF!</v>
      </c>
      <c r="G244" s="126" t="e">
        <f>IF('DATA ENTRY'!#REF!="","",'DATA ENTRY'!#REF!)</f>
        <v>#REF!</v>
      </c>
      <c r="H244" s="126" t="e">
        <f>IF('DATA ENTRY'!#REF!="","",'DATA ENTRY'!#REF!)</f>
        <v>#REF!</v>
      </c>
      <c r="I244" s="14" t="e">
        <f>IF('DATA ENTRY'!#REF!="","",'DATA ENTRY'!#REF!)</f>
        <v>#REF!</v>
      </c>
      <c r="J244" s="125" t="e">
        <f>IF('DATA ENTRY'!#REF!="","",'DATA ENTRY'!#REF!)</f>
        <v>#REF!</v>
      </c>
      <c r="K244" s="14" t="e">
        <f>IF('DATA ENTRY'!#REF!="","",'DATA ENTRY'!#REF!)</f>
        <v>#REF!</v>
      </c>
      <c r="L244" s="125" t="e">
        <f>IF('DATA ENTRY'!#REF!="","",'DATA ENTRY'!#REF!)</f>
        <v>#REF!</v>
      </c>
      <c r="M244" s="14" t="e">
        <f>IF('DATA ENTRY'!#REF!="","",'DATA ENTRY'!#REF!)</f>
        <v>#REF!</v>
      </c>
      <c r="N244" s="125" t="e">
        <f>IF('DATA ENTRY'!#REF!="","",'DATA ENTRY'!#REF!)</f>
        <v>#REF!</v>
      </c>
      <c r="O244" s="125" t="str">
        <f t="shared" si="3"/>
        <v/>
      </c>
      <c r="P244" s="63" t="e">
        <f>IF('DATA ENTRY'!#REF!="","",'DATA ENTRY'!#REF!)</f>
        <v>#REF!</v>
      </c>
      <c r="Q244" s="63" t="e">
        <f>IF('DATA ENTRY'!#REF!="","",'DATA ENTRY'!#REF!)</f>
        <v>#REF!</v>
      </c>
      <c r="R244" s="14" t="e">
        <f>IF('DATA ENTRY'!#REF!="","",'DATA ENTRY'!#REF!)</f>
        <v>#REF!</v>
      </c>
      <c r="S244" s="14" t="e">
        <f>IF('DATA ENTRY'!#REF!="","",'DATA ENTRY'!#REF!)</f>
        <v>#REF!</v>
      </c>
      <c r="T244" s="14" t="e">
        <f>IF('DATA ENTRY'!#REF!="","",'DATA ENTRY'!#REF!)</f>
        <v>#REF!</v>
      </c>
      <c r="U244" s="14" t="str">
        <f>IF(O244="","",SUMPRODUCT(--(D244=$D$5:$D$1071),--(F244=$F$5:$F$1071),--(E244=$E$5:$E$1071),--(O244&lt;$O$5:$O$1071))+COUNTIF($O$5:O244,O244))</f>
        <v/>
      </c>
    </row>
    <row r="245" spans="1:21" ht="18" customHeight="1">
      <c r="A245" s="14" t="e">
        <f>IF(AND(H245="",D245="",F245="",G245="",I245="",J245=""),"",SUBTOTAL(3,$B$5:B245))</f>
        <v>#REF!</v>
      </c>
      <c r="B245" s="63" t="e">
        <f>IF('DATA ENTRY'!#REF!="","",'DATA ENTRY'!#REF!)</f>
        <v>#REF!</v>
      </c>
      <c r="C245" s="63" t="e">
        <f>IF('DATA ENTRY'!#REF!="","",'DATA ENTRY'!#REF!)</f>
        <v>#REF!</v>
      </c>
      <c r="D245" s="63" t="e">
        <f>IF('DATA ENTRY'!#REF!="","",'DATA ENTRY'!#REF!)</f>
        <v>#REF!</v>
      </c>
      <c r="E245" s="14" t="e">
        <f>IF('DATA ENTRY'!#REF!="","",'DATA ENTRY'!#REF!)</f>
        <v>#REF!</v>
      </c>
      <c r="F245" s="14" t="e">
        <f>IF('DATA ENTRY'!#REF!="","",'DATA ENTRY'!#REF!)</f>
        <v>#REF!</v>
      </c>
      <c r="G245" s="126" t="e">
        <f>IF('DATA ENTRY'!#REF!="","",'DATA ENTRY'!#REF!)</f>
        <v>#REF!</v>
      </c>
      <c r="H245" s="126" t="e">
        <f>IF('DATA ENTRY'!#REF!="","",'DATA ENTRY'!#REF!)</f>
        <v>#REF!</v>
      </c>
      <c r="I245" s="14" t="e">
        <f>IF('DATA ENTRY'!#REF!="","",'DATA ENTRY'!#REF!)</f>
        <v>#REF!</v>
      </c>
      <c r="J245" s="125" t="e">
        <f>IF('DATA ENTRY'!#REF!="","",'DATA ENTRY'!#REF!)</f>
        <v>#REF!</v>
      </c>
      <c r="K245" s="14" t="e">
        <f>IF('DATA ENTRY'!#REF!="","",'DATA ENTRY'!#REF!)</f>
        <v>#REF!</v>
      </c>
      <c r="L245" s="125" t="e">
        <f>IF('DATA ENTRY'!#REF!="","",'DATA ENTRY'!#REF!)</f>
        <v>#REF!</v>
      </c>
      <c r="M245" s="14" t="e">
        <f>IF('DATA ENTRY'!#REF!="","",'DATA ENTRY'!#REF!)</f>
        <v>#REF!</v>
      </c>
      <c r="N245" s="125" t="e">
        <f>IF('DATA ENTRY'!#REF!="","",'DATA ENTRY'!#REF!)</f>
        <v>#REF!</v>
      </c>
      <c r="O245" s="125" t="str">
        <f t="shared" si="3"/>
        <v/>
      </c>
      <c r="P245" s="63" t="e">
        <f>IF('DATA ENTRY'!#REF!="","",'DATA ENTRY'!#REF!)</f>
        <v>#REF!</v>
      </c>
      <c r="Q245" s="63" t="e">
        <f>IF('DATA ENTRY'!#REF!="","",'DATA ENTRY'!#REF!)</f>
        <v>#REF!</v>
      </c>
      <c r="R245" s="14" t="e">
        <f>IF('DATA ENTRY'!#REF!="","",'DATA ENTRY'!#REF!)</f>
        <v>#REF!</v>
      </c>
      <c r="S245" s="14" t="e">
        <f>IF('DATA ENTRY'!#REF!="","",'DATA ENTRY'!#REF!)</f>
        <v>#REF!</v>
      </c>
      <c r="T245" s="14" t="e">
        <f>IF('DATA ENTRY'!#REF!="","",'DATA ENTRY'!#REF!)</f>
        <v>#REF!</v>
      </c>
      <c r="U245" s="14" t="str">
        <f>IF(O245="","",SUMPRODUCT(--(D245=$D$5:$D$1071),--(F245=$F$5:$F$1071),--(E245=$E$5:$E$1071),--(O245&lt;$O$5:$O$1071))+COUNTIF($O$5:O245,O245))</f>
        <v/>
      </c>
    </row>
    <row r="246" spans="1:21" ht="18" customHeight="1">
      <c r="A246" s="14" t="e">
        <f>IF(AND(H246="",D246="",F246="",G246="",I246="",J246=""),"",SUBTOTAL(3,$B$5:B246))</f>
        <v>#REF!</v>
      </c>
      <c r="B246" s="63" t="e">
        <f>IF('DATA ENTRY'!#REF!="","",'DATA ENTRY'!#REF!)</f>
        <v>#REF!</v>
      </c>
      <c r="C246" s="63" t="e">
        <f>IF('DATA ENTRY'!#REF!="","",'DATA ENTRY'!#REF!)</f>
        <v>#REF!</v>
      </c>
      <c r="D246" s="63" t="e">
        <f>IF('DATA ENTRY'!#REF!="","",'DATA ENTRY'!#REF!)</f>
        <v>#REF!</v>
      </c>
      <c r="E246" s="14" t="e">
        <f>IF('DATA ENTRY'!#REF!="","",'DATA ENTRY'!#REF!)</f>
        <v>#REF!</v>
      </c>
      <c r="F246" s="14" t="e">
        <f>IF('DATA ENTRY'!#REF!="","",'DATA ENTRY'!#REF!)</f>
        <v>#REF!</v>
      </c>
      <c r="G246" s="126" t="e">
        <f>IF('DATA ENTRY'!#REF!="","",'DATA ENTRY'!#REF!)</f>
        <v>#REF!</v>
      </c>
      <c r="H246" s="126" t="e">
        <f>IF('DATA ENTRY'!#REF!="","",'DATA ENTRY'!#REF!)</f>
        <v>#REF!</v>
      </c>
      <c r="I246" s="14" t="e">
        <f>IF('DATA ENTRY'!#REF!="","",'DATA ENTRY'!#REF!)</f>
        <v>#REF!</v>
      </c>
      <c r="J246" s="125" t="e">
        <f>IF('DATA ENTRY'!#REF!="","",'DATA ENTRY'!#REF!)</f>
        <v>#REF!</v>
      </c>
      <c r="K246" s="14" t="e">
        <f>IF('DATA ENTRY'!#REF!="","",'DATA ENTRY'!#REF!)</f>
        <v>#REF!</v>
      </c>
      <c r="L246" s="125" t="e">
        <f>IF('DATA ENTRY'!#REF!="","",'DATA ENTRY'!#REF!)</f>
        <v>#REF!</v>
      </c>
      <c r="M246" s="14" t="e">
        <f>IF('DATA ENTRY'!#REF!="","",'DATA ENTRY'!#REF!)</f>
        <v>#REF!</v>
      </c>
      <c r="N246" s="125" t="e">
        <f>IF('DATA ENTRY'!#REF!="","",'DATA ENTRY'!#REF!)</f>
        <v>#REF!</v>
      </c>
      <c r="O246" s="125" t="str">
        <f t="shared" si="3"/>
        <v/>
      </c>
      <c r="P246" s="63" t="e">
        <f>IF('DATA ENTRY'!#REF!="","",'DATA ENTRY'!#REF!)</f>
        <v>#REF!</v>
      </c>
      <c r="Q246" s="63" t="e">
        <f>IF('DATA ENTRY'!#REF!="","",'DATA ENTRY'!#REF!)</f>
        <v>#REF!</v>
      </c>
      <c r="R246" s="14" t="e">
        <f>IF('DATA ENTRY'!#REF!="","",'DATA ENTRY'!#REF!)</f>
        <v>#REF!</v>
      </c>
      <c r="S246" s="14" t="e">
        <f>IF('DATA ENTRY'!#REF!="","",'DATA ENTRY'!#REF!)</f>
        <v>#REF!</v>
      </c>
      <c r="T246" s="14" t="e">
        <f>IF('DATA ENTRY'!#REF!="","",'DATA ENTRY'!#REF!)</f>
        <v>#REF!</v>
      </c>
      <c r="U246" s="14" t="str">
        <f>IF(O246="","",SUMPRODUCT(--(D246=$D$5:$D$1071),--(F246=$F$5:$F$1071),--(E246=$E$5:$E$1071),--(O246&lt;$O$5:$O$1071))+COUNTIF($O$5:O246,O246))</f>
        <v/>
      </c>
    </row>
    <row r="247" spans="1:21" ht="18" customHeight="1">
      <c r="A247" s="14" t="e">
        <f>IF(AND(H247="",D247="",F247="",G247="",I247="",J247=""),"",SUBTOTAL(3,$B$5:B247))</f>
        <v>#REF!</v>
      </c>
      <c r="B247" s="63" t="e">
        <f>IF('DATA ENTRY'!#REF!="","",'DATA ENTRY'!#REF!)</f>
        <v>#REF!</v>
      </c>
      <c r="C247" s="63" t="e">
        <f>IF('DATA ENTRY'!#REF!="","",'DATA ENTRY'!#REF!)</f>
        <v>#REF!</v>
      </c>
      <c r="D247" s="63" t="e">
        <f>IF('DATA ENTRY'!#REF!="","",'DATA ENTRY'!#REF!)</f>
        <v>#REF!</v>
      </c>
      <c r="E247" s="14" t="e">
        <f>IF('DATA ENTRY'!#REF!="","",'DATA ENTRY'!#REF!)</f>
        <v>#REF!</v>
      </c>
      <c r="F247" s="14" t="e">
        <f>IF('DATA ENTRY'!#REF!="","",'DATA ENTRY'!#REF!)</f>
        <v>#REF!</v>
      </c>
      <c r="G247" s="126" t="e">
        <f>IF('DATA ENTRY'!#REF!="","",'DATA ENTRY'!#REF!)</f>
        <v>#REF!</v>
      </c>
      <c r="H247" s="126" t="e">
        <f>IF('DATA ENTRY'!#REF!="","",'DATA ENTRY'!#REF!)</f>
        <v>#REF!</v>
      </c>
      <c r="I247" s="14" t="e">
        <f>IF('DATA ENTRY'!#REF!="","",'DATA ENTRY'!#REF!)</f>
        <v>#REF!</v>
      </c>
      <c r="J247" s="125" t="e">
        <f>IF('DATA ENTRY'!#REF!="","",'DATA ENTRY'!#REF!)</f>
        <v>#REF!</v>
      </c>
      <c r="K247" s="14" t="e">
        <f>IF('DATA ENTRY'!#REF!="","",'DATA ENTRY'!#REF!)</f>
        <v>#REF!</v>
      </c>
      <c r="L247" s="125" t="e">
        <f>IF('DATA ENTRY'!#REF!="","",'DATA ENTRY'!#REF!)</f>
        <v>#REF!</v>
      </c>
      <c r="M247" s="14" t="e">
        <f>IF('DATA ENTRY'!#REF!="","",'DATA ENTRY'!#REF!)</f>
        <v>#REF!</v>
      </c>
      <c r="N247" s="125" t="e">
        <f>IF('DATA ENTRY'!#REF!="","",'DATA ENTRY'!#REF!)</f>
        <v>#REF!</v>
      </c>
      <c r="O247" s="125" t="str">
        <f t="shared" si="3"/>
        <v/>
      </c>
      <c r="P247" s="63" t="e">
        <f>IF('DATA ENTRY'!#REF!="","",'DATA ENTRY'!#REF!)</f>
        <v>#REF!</v>
      </c>
      <c r="Q247" s="63" t="e">
        <f>IF('DATA ENTRY'!#REF!="","",'DATA ENTRY'!#REF!)</f>
        <v>#REF!</v>
      </c>
      <c r="R247" s="14" t="e">
        <f>IF('DATA ENTRY'!#REF!="","",'DATA ENTRY'!#REF!)</f>
        <v>#REF!</v>
      </c>
      <c r="S247" s="14" t="e">
        <f>IF('DATA ENTRY'!#REF!="","",'DATA ENTRY'!#REF!)</f>
        <v>#REF!</v>
      </c>
      <c r="T247" s="14" t="e">
        <f>IF('DATA ENTRY'!#REF!="","",'DATA ENTRY'!#REF!)</f>
        <v>#REF!</v>
      </c>
      <c r="U247" s="14" t="str">
        <f>IF(O247="","",SUMPRODUCT(--(D247=$D$5:$D$1071),--(F247=$F$5:$F$1071),--(E247=$E$5:$E$1071),--(O247&lt;$O$5:$O$1071))+COUNTIF($O$5:O247,O247))</f>
        <v/>
      </c>
    </row>
    <row r="248" spans="1:21" ht="18" customHeight="1">
      <c r="A248" s="14" t="e">
        <f>IF(AND(H248="",D248="",F248="",G248="",I248="",J248=""),"",SUBTOTAL(3,$B$5:B248))</f>
        <v>#REF!</v>
      </c>
      <c r="B248" s="63" t="e">
        <f>IF('DATA ENTRY'!#REF!="","",'DATA ENTRY'!#REF!)</f>
        <v>#REF!</v>
      </c>
      <c r="C248" s="63" t="e">
        <f>IF('DATA ENTRY'!#REF!="","",'DATA ENTRY'!#REF!)</f>
        <v>#REF!</v>
      </c>
      <c r="D248" s="63" t="e">
        <f>IF('DATA ENTRY'!#REF!="","",'DATA ENTRY'!#REF!)</f>
        <v>#REF!</v>
      </c>
      <c r="E248" s="14" t="e">
        <f>IF('DATA ENTRY'!#REF!="","",'DATA ENTRY'!#REF!)</f>
        <v>#REF!</v>
      </c>
      <c r="F248" s="14" t="e">
        <f>IF('DATA ENTRY'!#REF!="","",'DATA ENTRY'!#REF!)</f>
        <v>#REF!</v>
      </c>
      <c r="G248" s="126" t="e">
        <f>IF('DATA ENTRY'!#REF!="","",'DATA ENTRY'!#REF!)</f>
        <v>#REF!</v>
      </c>
      <c r="H248" s="126" t="e">
        <f>IF('DATA ENTRY'!#REF!="","",'DATA ENTRY'!#REF!)</f>
        <v>#REF!</v>
      </c>
      <c r="I248" s="14" t="e">
        <f>IF('DATA ENTRY'!#REF!="","",'DATA ENTRY'!#REF!)</f>
        <v>#REF!</v>
      </c>
      <c r="J248" s="125" t="e">
        <f>IF('DATA ENTRY'!#REF!="","",'DATA ENTRY'!#REF!)</f>
        <v>#REF!</v>
      </c>
      <c r="K248" s="14" t="e">
        <f>IF('DATA ENTRY'!#REF!="","",'DATA ENTRY'!#REF!)</f>
        <v>#REF!</v>
      </c>
      <c r="L248" s="125" t="e">
        <f>IF('DATA ENTRY'!#REF!="","",'DATA ENTRY'!#REF!)</f>
        <v>#REF!</v>
      </c>
      <c r="M248" s="14" t="e">
        <f>IF('DATA ENTRY'!#REF!="","",'DATA ENTRY'!#REF!)</f>
        <v>#REF!</v>
      </c>
      <c r="N248" s="125" t="e">
        <f>IF('DATA ENTRY'!#REF!="","",'DATA ENTRY'!#REF!)</f>
        <v>#REF!</v>
      </c>
      <c r="O248" s="125" t="str">
        <f t="shared" si="3"/>
        <v/>
      </c>
      <c r="P248" s="63" t="e">
        <f>IF('DATA ENTRY'!#REF!="","",'DATA ENTRY'!#REF!)</f>
        <v>#REF!</v>
      </c>
      <c r="Q248" s="63" t="e">
        <f>IF('DATA ENTRY'!#REF!="","",'DATA ENTRY'!#REF!)</f>
        <v>#REF!</v>
      </c>
      <c r="R248" s="14" t="e">
        <f>IF('DATA ENTRY'!#REF!="","",'DATA ENTRY'!#REF!)</f>
        <v>#REF!</v>
      </c>
      <c r="S248" s="14" t="e">
        <f>IF('DATA ENTRY'!#REF!="","",'DATA ENTRY'!#REF!)</f>
        <v>#REF!</v>
      </c>
      <c r="T248" s="14" t="e">
        <f>IF('DATA ENTRY'!#REF!="","",'DATA ENTRY'!#REF!)</f>
        <v>#REF!</v>
      </c>
      <c r="U248" s="14" t="str">
        <f>IF(O248="","",SUMPRODUCT(--(D248=$D$5:$D$1071),--(F248=$F$5:$F$1071),--(E248=$E$5:$E$1071),--(O248&lt;$O$5:$O$1071))+COUNTIF($O$5:O248,O248))</f>
        <v/>
      </c>
    </row>
    <row r="249" spans="1:21" ht="18" customHeight="1">
      <c r="A249" s="14" t="e">
        <f>IF(AND(H249="",D249="",F249="",G249="",I249="",J249=""),"",SUBTOTAL(3,$B$5:B249))</f>
        <v>#REF!</v>
      </c>
      <c r="B249" s="63" t="e">
        <f>IF('DATA ENTRY'!#REF!="","",'DATA ENTRY'!#REF!)</f>
        <v>#REF!</v>
      </c>
      <c r="C249" s="63" t="e">
        <f>IF('DATA ENTRY'!#REF!="","",'DATA ENTRY'!#REF!)</f>
        <v>#REF!</v>
      </c>
      <c r="D249" s="63" t="e">
        <f>IF('DATA ENTRY'!#REF!="","",'DATA ENTRY'!#REF!)</f>
        <v>#REF!</v>
      </c>
      <c r="E249" s="14" t="e">
        <f>IF('DATA ENTRY'!#REF!="","",'DATA ENTRY'!#REF!)</f>
        <v>#REF!</v>
      </c>
      <c r="F249" s="14" t="e">
        <f>IF('DATA ENTRY'!#REF!="","",'DATA ENTRY'!#REF!)</f>
        <v>#REF!</v>
      </c>
      <c r="G249" s="126" t="e">
        <f>IF('DATA ENTRY'!#REF!="","",'DATA ENTRY'!#REF!)</f>
        <v>#REF!</v>
      </c>
      <c r="H249" s="126" t="e">
        <f>IF('DATA ENTRY'!#REF!="","",'DATA ENTRY'!#REF!)</f>
        <v>#REF!</v>
      </c>
      <c r="I249" s="14" t="e">
        <f>IF('DATA ENTRY'!#REF!="","",'DATA ENTRY'!#REF!)</f>
        <v>#REF!</v>
      </c>
      <c r="J249" s="125" t="e">
        <f>IF('DATA ENTRY'!#REF!="","",'DATA ENTRY'!#REF!)</f>
        <v>#REF!</v>
      </c>
      <c r="K249" s="14" t="e">
        <f>IF('DATA ENTRY'!#REF!="","",'DATA ENTRY'!#REF!)</f>
        <v>#REF!</v>
      </c>
      <c r="L249" s="125" t="e">
        <f>IF('DATA ENTRY'!#REF!="","",'DATA ENTRY'!#REF!)</f>
        <v>#REF!</v>
      </c>
      <c r="M249" s="14" t="e">
        <f>IF('DATA ENTRY'!#REF!="","",'DATA ENTRY'!#REF!)</f>
        <v>#REF!</v>
      </c>
      <c r="N249" s="125" t="e">
        <f>IF('DATA ENTRY'!#REF!="","",'DATA ENTRY'!#REF!)</f>
        <v>#REF!</v>
      </c>
      <c r="O249" s="125" t="str">
        <f t="shared" si="3"/>
        <v/>
      </c>
      <c r="P249" s="63" t="e">
        <f>IF('DATA ENTRY'!#REF!="","",'DATA ENTRY'!#REF!)</f>
        <v>#REF!</v>
      </c>
      <c r="Q249" s="63" t="e">
        <f>IF('DATA ENTRY'!#REF!="","",'DATA ENTRY'!#REF!)</f>
        <v>#REF!</v>
      </c>
      <c r="R249" s="14" t="e">
        <f>IF('DATA ENTRY'!#REF!="","",'DATA ENTRY'!#REF!)</f>
        <v>#REF!</v>
      </c>
      <c r="S249" s="14" t="e">
        <f>IF('DATA ENTRY'!#REF!="","",'DATA ENTRY'!#REF!)</f>
        <v>#REF!</v>
      </c>
      <c r="T249" s="14" t="e">
        <f>IF('DATA ENTRY'!#REF!="","",'DATA ENTRY'!#REF!)</f>
        <v>#REF!</v>
      </c>
      <c r="U249" s="14" t="str">
        <f>IF(O249="","",SUMPRODUCT(--(D249=$D$5:$D$1071),--(F249=$F$5:$F$1071),--(E249=$E$5:$E$1071),--(O249&lt;$O$5:$O$1071))+COUNTIF($O$5:O249,O249))</f>
        <v/>
      </c>
    </row>
    <row r="250" spans="1:21" ht="18" customHeight="1">
      <c r="A250" s="14" t="e">
        <f>IF(AND(H250="",D250="",F250="",G250="",I250="",J250=""),"",SUBTOTAL(3,$B$5:B250))</f>
        <v>#REF!</v>
      </c>
      <c r="B250" s="63" t="e">
        <f>IF('DATA ENTRY'!#REF!="","",'DATA ENTRY'!#REF!)</f>
        <v>#REF!</v>
      </c>
      <c r="C250" s="63" t="e">
        <f>IF('DATA ENTRY'!#REF!="","",'DATA ENTRY'!#REF!)</f>
        <v>#REF!</v>
      </c>
      <c r="D250" s="63" t="e">
        <f>IF('DATA ENTRY'!#REF!="","",'DATA ENTRY'!#REF!)</f>
        <v>#REF!</v>
      </c>
      <c r="E250" s="14" t="e">
        <f>IF('DATA ENTRY'!#REF!="","",'DATA ENTRY'!#REF!)</f>
        <v>#REF!</v>
      </c>
      <c r="F250" s="14" t="e">
        <f>IF('DATA ENTRY'!#REF!="","",'DATA ENTRY'!#REF!)</f>
        <v>#REF!</v>
      </c>
      <c r="G250" s="126" t="e">
        <f>IF('DATA ENTRY'!#REF!="","",'DATA ENTRY'!#REF!)</f>
        <v>#REF!</v>
      </c>
      <c r="H250" s="126" t="e">
        <f>IF('DATA ENTRY'!#REF!="","",'DATA ENTRY'!#REF!)</f>
        <v>#REF!</v>
      </c>
      <c r="I250" s="14" t="e">
        <f>IF('DATA ENTRY'!#REF!="","",'DATA ENTRY'!#REF!)</f>
        <v>#REF!</v>
      </c>
      <c r="J250" s="125" t="e">
        <f>IF('DATA ENTRY'!#REF!="","",'DATA ENTRY'!#REF!)</f>
        <v>#REF!</v>
      </c>
      <c r="K250" s="14" t="e">
        <f>IF('DATA ENTRY'!#REF!="","",'DATA ENTRY'!#REF!)</f>
        <v>#REF!</v>
      </c>
      <c r="L250" s="125" t="e">
        <f>IF('DATA ENTRY'!#REF!="","",'DATA ENTRY'!#REF!)</f>
        <v>#REF!</v>
      </c>
      <c r="M250" s="14" t="e">
        <f>IF('DATA ENTRY'!#REF!="","",'DATA ENTRY'!#REF!)</f>
        <v>#REF!</v>
      </c>
      <c r="N250" s="125" t="e">
        <f>IF('DATA ENTRY'!#REF!="","",'DATA ENTRY'!#REF!)</f>
        <v>#REF!</v>
      </c>
      <c r="O250" s="125" t="str">
        <f t="shared" si="3"/>
        <v/>
      </c>
      <c r="P250" s="63" t="e">
        <f>IF('DATA ENTRY'!#REF!="","",'DATA ENTRY'!#REF!)</f>
        <v>#REF!</v>
      </c>
      <c r="Q250" s="63" t="e">
        <f>IF('DATA ENTRY'!#REF!="","",'DATA ENTRY'!#REF!)</f>
        <v>#REF!</v>
      </c>
      <c r="R250" s="14" t="e">
        <f>IF('DATA ENTRY'!#REF!="","",'DATA ENTRY'!#REF!)</f>
        <v>#REF!</v>
      </c>
      <c r="S250" s="14" t="e">
        <f>IF('DATA ENTRY'!#REF!="","",'DATA ENTRY'!#REF!)</f>
        <v>#REF!</v>
      </c>
      <c r="T250" s="14" t="e">
        <f>IF('DATA ENTRY'!#REF!="","",'DATA ENTRY'!#REF!)</f>
        <v>#REF!</v>
      </c>
      <c r="U250" s="14" t="str">
        <f>IF(O250="","",SUMPRODUCT(--(D250=$D$5:$D$1071),--(F250=$F$5:$F$1071),--(E250=$E$5:$E$1071),--(O250&lt;$O$5:$O$1071))+COUNTIF($O$5:O250,O250))</f>
        <v/>
      </c>
    </row>
    <row r="251" spans="1:21" ht="18" customHeight="1">
      <c r="A251" s="14" t="e">
        <f>IF(AND(H251="",D251="",F251="",G251="",I251="",J251=""),"",SUBTOTAL(3,$B$5:B251))</f>
        <v>#REF!</v>
      </c>
      <c r="B251" s="63" t="e">
        <f>IF('DATA ENTRY'!#REF!="","",'DATA ENTRY'!#REF!)</f>
        <v>#REF!</v>
      </c>
      <c r="C251" s="63" t="e">
        <f>IF('DATA ENTRY'!#REF!="","",'DATA ENTRY'!#REF!)</f>
        <v>#REF!</v>
      </c>
      <c r="D251" s="63" t="e">
        <f>IF('DATA ENTRY'!#REF!="","",'DATA ENTRY'!#REF!)</f>
        <v>#REF!</v>
      </c>
      <c r="E251" s="14" t="e">
        <f>IF('DATA ENTRY'!#REF!="","",'DATA ENTRY'!#REF!)</f>
        <v>#REF!</v>
      </c>
      <c r="F251" s="14" t="e">
        <f>IF('DATA ENTRY'!#REF!="","",'DATA ENTRY'!#REF!)</f>
        <v>#REF!</v>
      </c>
      <c r="G251" s="126" t="e">
        <f>IF('DATA ENTRY'!#REF!="","",'DATA ENTRY'!#REF!)</f>
        <v>#REF!</v>
      </c>
      <c r="H251" s="126" t="e">
        <f>IF('DATA ENTRY'!#REF!="","",'DATA ENTRY'!#REF!)</f>
        <v>#REF!</v>
      </c>
      <c r="I251" s="14" t="e">
        <f>IF('DATA ENTRY'!#REF!="","",'DATA ENTRY'!#REF!)</f>
        <v>#REF!</v>
      </c>
      <c r="J251" s="125" t="e">
        <f>IF('DATA ENTRY'!#REF!="","",'DATA ENTRY'!#REF!)</f>
        <v>#REF!</v>
      </c>
      <c r="K251" s="14" t="e">
        <f>IF('DATA ENTRY'!#REF!="","",'DATA ENTRY'!#REF!)</f>
        <v>#REF!</v>
      </c>
      <c r="L251" s="125" t="e">
        <f>IF('DATA ENTRY'!#REF!="","",'DATA ENTRY'!#REF!)</f>
        <v>#REF!</v>
      </c>
      <c r="M251" s="14" t="e">
        <f>IF('DATA ENTRY'!#REF!="","",'DATA ENTRY'!#REF!)</f>
        <v>#REF!</v>
      </c>
      <c r="N251" s="125" t="e">
        <f>IF('DATA ENTRY'!#REF!="","",'DATA ENTRY'!#REF!)</f>
        <v>#REF!</v>
      </c>
      <c r="O251" s="125" t="str">
        <f t="shared" si="3"/>
        <v/>
      </c>
      <c r="P251" s="63" t="e">
        <f>IF('DATA ENTRY'!#REF!="","",'DATA ENTRY'!#REF!)</f>
        <v>#REF!</v>
      </c>
      <c r="Q251" s="63" t="e">
        <f>IF('DATA ENTRY'!#REF!="","",'DATA ENTRY'!#REF!)</f>
        <v>#REF!</v>
      </c>
      <c r="R251" s="14" t="e">
        <f>IF('DATA ENTRY'!#REF!="","",'DATA ENTRY'!#REF!)</f>
        <v>#REF!</v>
      </c>
      <c r="S251" s="14" t="e">
        <f>IF('DATA ENTRY'!#REF!="","",'DATA ENTRY'!#REF!)</f>
        <v>#REF!</v>
      </c>
      <c r="T251" s="14" t="e">
        <f>IF('DATA ENTRY'!#REF!="","",'DATA ENTRY'!#REF!)</f>
        <v>#REF!</v>
      </c>
      <c r="U251" s="14" t="str">
        <f>IF(O251="","",SUMPRODUCT(--(D251=$D$5:$D$1071),--(F251=$F$5:$F$1071),--(E251=$E$5:$E$1071),--(O251&lt;$O$5:$O$1071))+COUNTIF($O$5:O251,O251))</f>
        <v/>
      </c>
    </row>
    <row r="252" spans="1:21" ht="18" customHeight="1">
      <c r="A252" s="14" t="e">
        <f>IF(AND(H252="",D252="",F252="",G252="",I252="",J252=""),"",SUBTOTAL(3,$B$5:B252))</f>
        <v>#REF!</v>
      </c>
      <c r="B252" s="63" t="e">
        <f>IF('DATA ENTRY'!#REF!="","",'DATA ENTRY'!#REF!)</f>
        <v>#REF!</v>
      </c>
      <c r="C252" s="63" t="e">
        <f>IF('DATA ENTRY'!#REF!="","",'DATA ENTRY'!#REF!)</f>
        <v>#REF!</v>
      </c>
      <c r="D252" s="63" t="e">
        <f>IF('DATA ENTRY'!#REF!="","",'DATA ENTRY'!#REF!)</f>
        <v>#REF!</v>
      </c>
      <c r="E252" s="14" t="e">
        <f>IF('DATA ENTRY'!#REF!="","",'DATA ENTRY'!#REF!)</f>
        <v>#REF!</v>
      </c>
      <c r="F252" s="14" t="e">
        <f>IF('DATA ENTRY'!#REF!="","",'DATA ENTRY'!#REF!)</f>
        <v>#REF!</v>
      </c>
      <c r="G252" s="126" t="e">
        <f>IF('DATA ENTRY'!#REF!="","",'DATA ENTRY'!#REF!)</f>
        <v>#REF!</v>
      </c>
      <c r="H252" s="126" t="e">
        <f>IF('DATA ENTRY'!#REF!="","",'DATA ENTRY'!#REF!)</f>
        <v>#REF!</v>
      </c>
      <c r="I252" s="14" t="e">
        <f>IF('DATA ENTRY'!#REF!="","",'DATA ENTRY'!#REF!)</f>
        <v>#REF!</v>
      </c>
      <c r="J252" s="125" t="e">
        <f>IF('DATA ENTRY'!#REF!="","",'DATA ENTRY'!#REF!)</f>
        <v>#REF!</v>
      </c>
      <c r="K252" s="14" t="e">
        <f>IF('DATA ENTRY'!#REF!="","",'DATA ENTRY'!#REF!)</f>
        <v>#REF!</v>
      </c>
      <c r="L252" s="125" t="e">
        <f>IF('DATA ENTRY'!#REF!="","",'DATA ENTRY'!#REF!)</f>
        <v>#REF!</v>
      </c>
      <c r="M252" s="14" t="e">
        <f>IF('DATA ENTRY'!#REF!="","",'DATA ENTRY'!#REF!)</f>
        <v>#REF!</v>
      </c>
      <c r="N252" s="125" t="e">
        <f>IF('DATA ENTRY'!#REF!="","",'DATA ENTRY'!#REF!)</f>
        <v>#REF!</v>
      </c>
      <c r="O252" s="125" t="str">
        <f t="shared" si="3"/>
        <v/>
      </c>
      <c r="P252" s="63" t="e">
        <f>IF('DATA ENTRY'!#REF!="","",'DATA ENTRY'!#REF!)</f>
        <v>#REF!</v>
      </c>
      <c r="Q252" s="63" t="e">
        <f>IF('DATA ENTRY'!#REF!="","",'DATA ENTRY'!#REF!)</f>
        <v>#REF!</v>
      </c>
      <c r="R252" s="14" t="e">
        <f>IF('DATA ENTRY'!#REF!="","",'DATA ENTRY'!#REF!)</f>
        <v>#REF!</v>
      </c>
      <c r="S252" s="14" t="e">
        <f>IF('DATA ENTRY'!#REF!="","",'DATA ENTRY'!#REF!)</f>
        <v>#REF!</v>
      </c>
      <c r="T252" s="14" t="e">
        <f>IF('DATA ENTRY'!#REF!="","",'DATA ENTRY'!#REF!)</f>
        <v>#REF!</v>
      </c>
      <c r="U252" s="14" t="str">
        <f>IF(O252="","",SUMPRODUCT(--(D252=$D$5:$D$1071),--(F252=$F$5:$F$1071),--(E252=$E$5:$E$1071),--(O252&lt;$O$5:$O$1071))+COUNTIF($O$5:O252,O252))</f>
        <v/>
      </c>
    </row>
    <row r="253" spans="1:21" ht="18" customHeight="1">
      <c r="A253" s="14" t="e">
        <f>IF(AND(H253="",D253="",F253="",G253="",I253="",J253=""),"",SUBTOTAL(3,$B$5:B253))</f>
        <v>#REF!</v>
      </c>
      <c r="B253" s="63" t="e">
        <f>IF('DATA ENTRY'!#REF!="","",'DATA ENTRY'!#REF!)</f>
        <v>#REF!</v>
      </c>
      <c r="C253" s="63" t="e">
        <f>IF('DATA ENTRY'!#REF!="","",'DATA ENTRY'!#REF!)</f>
        <v>#REF!</v>
      </c>
      <c r="D253" s="63" t="e">
        <f>IF('DATA ENTRY'!#REF!="","",'DATA ENTRY'!#REF!)</f>
        <v>#REF!</v>
      </c>
      <c r="E253" s="14" t="e">
        <f>IF('DATA ENTRY'!#REF!="","",'DATA ENTRY'!#REF!)</f>
        <v>#REF!</v>
      </c>
      <c r="F253" s="14" t="e">
        <f>IF('DATA ENTRY'!#REF!="","",'DATA ENTRY'!#REF!)</f>
        <v>#REF!</v>
      </c>
      <c r="G253" s="126" t="e">
        <f>IF('DATA ENTRY'!#REF!="","",'DATA ENTRY'!#REF!)</f>
        <v>#REF!</v>
      </c>
      <c r="H253" s="126" t="e">
        <f>IF('DATA ENTRY'!#REF!="","",'DATA ENTRY'!#REF!)</f>
        <v>#REF!</v>
      </c>
      <c r="I253" s="14" t="e">
        <f>IF('DATA ENTRY'!#REF!="","",'DATA ENTRY'!#REF!)</f>
        <v>#REF!</v>
      </c>
      <c r="J253" s="125" t="e">
        <f>IF('DATA ENTRY'!#REF!="","",'DATA ENTRY'!#REF!)</f>
        <v>#REF!</v>
      </c>
      <c r="K253" s="14" t="e">
        <f>IF('DATA ENTRY'!#REF!="","",'DATA ENTRY'!#REF!)</f>
        <v>#REF!</v>
      </c>
      <c r="L253" s="125" t="e">
        <f>IF('DATA ENTRY'!#REF!="","",'DATA ENTRY'!#REF!)</f>
        <v>#REF!</v>
      </c>
      <c r="M253" s="14" t="e">
        <f>IF('DATA ENTRY'!#REF!="","",'DATA ENTRY'!#REF!)</f>
        <v>#REF!</v>
      </c>
      <c r="N253" s="125" t="e">
        <f>IF('DATA ENTRY'!#REF!="","",'DATA ENTRY'!#REF!)</f>
        <v>#REF!</v>
      </c>
      <c r="O253" s="125" t="str">
        <f t="shared" si="3"/>
        <v/>
      </c>
      <c r="P253" s="63" t="e">
        <f>IF('DATA ENTRY'!#REF!="","",'DATA ENTRY'!#REF!)</f>
        <v>#REF!</v>
      </c>
      <c r="Q253" s="63" t="e">
        <f>IF('DATA ENTRY'!#REF!="","",'DATA ENTRY'!#REF!)</f>
        <v>#REF!</v>
      </c>
      <c r="R253" s="14" t="e">
        <f>IF('DATA ENTRY'!#REF!="","",'DATA ENTRY'!#REF!)</f>
        <v>#REF!</v>
      </c>
      <c r="S253" s="14" t="e">
        <f>IF('DATA ENTRY'!#REF!="","",'DATA ENTRY'!#REF!)</f>
        <v>#REF!</v>
      </c>
      <c r="T253" s="14" t="e">
        <f>IF('DATA ENTRY'!#REF!="","",'DATA ENTRY'!#REF!)</f>
        <v>#REF!</v>
      </c>
      <c r="U253" s="14" t="str">
        <f>IF(O253="","",SUMPRODUCT(--(D253=$D$5:$D$1071),--(F253=$F$5:$F$1071),--(E253=$E$5:$E$1071),--(O253&lt;$O$5:$O$1071))+COUNTIF($O$5:O253,O253))</f>
        <v/>
      </c>
    </row>
    <row r="254" spans="1:21" ht="18" customHeight="1">
      <c r="A254" s="14" t="e">
        <f>IF(AND(H254="",D254="",F254="",G254="",I254="",J254=""),"",SUBTOTAL(3,$B$5:B254))</f>
        <v>#REF!</v>
      </c>
      <c r="B254" s="63" t="e">
        <f>IF('DATA ENTRY'!#REF!="","",'DATA ENTRY'!#REF!)</f>
        <v>#REF!</v>
      </c>
      <c r="C254" s="63" t="e">
        <f>IF('DATA ENTRY'!#REF!="","",'DATA ENTRY'!#REF!)</f>
        <v>#REF!</v>
      </c>
      <c r="D254" s="63" t="e">
        <f>IF('DATA ENTRY'!#REF!="","",'DATA ENTRY'!#REF!)</f>
        <v>#REF!</v>
      </c>
      <c r="E254" s="14" t="e">
        <f>IF('DATA ENTRY'!#REF!="","",'DATA ENTRY'!#REF!)</f>
        <v>#REF!</v>
      </c>
      <c r="F254" s="14" t="e">
        <f>IF('DATA ENTRY'!#REF!="","",'DATA ENTRY'!#REF!)</f>
        <v>#REF!</v>
      </c>
      <c r="G254" s="126" t="e">
        <f>IF('DATA ENTRY'!#REF!="","",'DATA ENTRY'!#REF!)</f>
        <v>#REF!</v>
      </c>
      <c r="H254" s="126" t="e">
        <f>IF('DATA ENTRY'!#REF!="","",'DATA ENTRY'!#REF!)</f>
        <v>#REF!</v>
      </c>
      <c r="I254" s="14" t="e">
        <f>IF('DATA ENTRY'!#REF!="","",'DATA ENTRY'!#REF!)</f>
        <v>#REF!</v>
      </c>
      <c r="J254" s="125" t="e">
        <f>IF('DATA ENTRY'!#REF!="","",'DATA ENTRY'!#REF!)</f>
        <v>#REF!</v>
      </c>
      <c r="K254" s="14" t="e">
        <f>IF('DATA ENTRY'!#REF!="","",'DATA ENTRY'!#REF!)</f>
        <v>#REF!</v>
      </c>
      <c r="L254" s="125" t="e">
        <f>IF('DATA ENTRY'!#REF!="","",'DATA ENTRY'!#REF!)</f>
        <v>#REF!</v>
      </c>
      <c r="M254" s="14" t="e">
        <f>IF('DATA ENTRY'!#REF!="","",'DATA ENTRY'!#REF!)</f>
        <v>#REF!</v>
      </c>
      <c r="N254" s="125" t="e">
        <f>IF('DATA ENTRY'!#REF!="","",'DATA ENTRY'!#REF!)</f>
        <v>#REF!</v>
      </c>
      <c r="O254" s="125" t="str">
        <f t="shared" si="3"/>
        <v/>
      </c>
      <c r="P254" s="63" t="e">
        <f>IF('DATA ENTRY'!#REF!="","",'DATA ENTRY'!#REF!)</f>
        <v>#REF!</v>
      </c>
      <c r="Q254" s="63" t="e">
        <f>IF('DATA ENTRY'!#REF!="","",'DATA ENTRY'!#REF!)</f>
        <v>#REF!</v>
      </c>
      <c r="R254" s="14" t="e">
        <f>IF('DATA ENTRY'!#REF!="","",'DATA ENTRY'!#REF!)</f>
        <v>#REF!</v>
      </c>
      <c r="S254" s="14" t="e">
        <f>IF('DATA ENTRY'!#REF!="","",'DATA ENTRY'!#REF!)</f>
        <v>#REF!</v>
      </c>
      <c r="T254" s="14" t="e">
        <f>IF('DATA ENTRY'!#REF!="","",'DATA ENTRY'!#REF!)</f>
        <v>#REF!</v>
      </c>
      <c r="U254" s="14" t="str">
        <f>IF(O254="","",SUMPRODUCT(--(D254=$D$5:$D$1071),--(F254=$F$5:$F$1071),--(E254=$E$5:$E$1071),--(O254&lt;$O$5:$O$1071))+COUNTIF($O$5:O254,O254))</f>
        <v/>
      </c>
    </row>
    <row r="255" spans="1:21" ht="18" customHeight="1">
      <c r="A255" s="14" t="e">
        <f>IF(AND(H255="",D255="",F255="",G255="",I255="",J255=""),"",SUBTOTAL(3,$B$5:B255))</f>
        <v>#REF!</v>
      </c>
      <c r="B255" s="63" t="e">
        <f>IF('DATA ENTRY'!#REF!="","",'DATA ENTRY'!#REF!)</f>
        <v>#REF!</v>
      </c>
      <c r="C255" s="63" t="e">
        <f>IF('DATA ENTRY'!#REF!="","",'DATA ENTRY'!#REF!)</f>
        <v>#REF!</v>
      </c>
      <c r="D255" s="63" t="e">
        <f>IF('DATA ENTRY'!#REF!="","",'DATA ENTRY'!#REF!)</f>
        <v>#REF!</v>
      </c>
      <c r="E255" s="14" t="e">
        <f>IF('DATA ENTRY'!#REF!="","",'DATA ENTRY'!#REF!)</f>
        <v>#REF!</v>
      </c>
      <c r="F255" s="14" t="e">
        <f>IF('DATA ENTRY'!#REF!="","",'DATA ENTRY'!#REF!)</f>
        <v>#REF!</v>
      </c>
      <c r="G255" s="126" t="e">
        <f>IF('DATA ENTRY'!#REF!="","",'DATA ENTRY'!#REF!)</f>
        <v>#REF!</v>
      </c>
      <c r="H255" s="126" t="e">
        <f>IF('DATA ENTRY'!#REF!="","",'DATA ENTRY'!#REF!)</f>
        <v>#REF!</v>
      </c>
      <c r="I255" s="14" t="e">
        <f>IF('DATA ENTRY'!#REF!="","",'DATA ENTRY'!#REF!)</f>
        <v>#REF!</v>
      </c>
      <c r="J255" s="125" t="e">
        <f>IF('DATA ENTRY'!#REF!="","",'DATA ENTRY'!#REF!)</f>
        <v>#REF!</v>
      </c>
      <c r="K255" s="14" t="e">
        <f>IF('DATA ENTRY'!#REF!="","",'DATA ENTRY'!#REF!)</f>
        <v>#REF!</v>
      </c>
      <c r="L255" s="125" t="e">
        <f>IF('DATA ENTRY'!#REF!="","",'DATA ENTRY'!#REF!)</f>
        <v>#REF!</v>
      </c>
      <c r="M255" s="14" t="e">
        <f>IF('DATA ENTRY'!#REF!="","",'DATA ENTRY'!#REF!)</f>
        <v>#REF!</v>
      </c>
      <c r="N255" s="125" t="e">
        <f>IF('DATA ENTRY'!#REF!="","",'DATA ENTRY'!#REF!)</f>
        <v>#REF!</v>
      </c>
      <c r="O255" s="125" t="str">
        <f t="shared" si="3"/>
        <v/>
      </c>
      <c r="P255" s="63" t="e">
        <f>IF('DATA ENTRY'!#REF!="","",'DATA ENTRY'!#REF!)</f>
        <v>#REF!</v>
      </c>
      <c r="Q255" s="63" t="e">
        <f>IF('DATA ENTRY'!#REF!="","",'DATA ENTRY'!#REF!)</f>
        <v>#REF!</v>
      </c>
      <c r="R255" s="14" t="e">
        <f>IF('DATA ENTRY'!#REF!="","",'DATA ENTRY'!#REF!)</f>
        <v>#REF!</v>
      </c>
      <c r="S255" s="14" t="e">
        <f>IF('DATA ENTRY'!#REF!="","",'DATA ENTRY'!#REF!)</f>
        <v>#REF!</v>
      </c>
      <c r="T255" s="14" t="e">
        <f>IF('DATA ENTRY'!#REF!="","",'DATA ENTRY'!#REF!)</f>
        <v>#REF!</v>
      </c>
      <c r="U255" s="14" t="str">
        <f>IF(O255="","",SUMPRODUCT(--(D255=$D$5:$D$1071),--(F255=$F$5:$F$1071),--(E255=$E$5:$E$1071),--(O255&lt;$O$5:$O$1071))+COUNTIF($O$5:O255,O255))</f>
        <v/>
      </c>
    </row>
    <row r="256" spans="1:21" ht="18" customHeight="1">
      <c r="A256" s="14" t="e">
        <f>IF(AND(H256="",D256="",F256="",G256="",I256="",J256=""),"",SUBTOTAL(3,$B$5:B256))</f>
        <v>#REF!</v>
      </c>
      <c r="B256" s="63" t="e">
        <f>IF('DATA ENTRY'!#REF!="","",'DATA ENTRY'!#REF!)</f>
        <v>#REF!</v>
      </c>
      <c r="C256" s="63" t="e">
        <f>IF('DATA ENTRY'!#REF!="","",'DATA ENTRY'!#REF!)</f>
        <v>#REF!</v>
      </c>
      <c r="D256" s="63" t="e">
        <f>IF('DATA ENTRY'!#REF!="","",'DATA ENTRY'!#REF!)</f>
        <v>#REF!</v>
      </c>
      <c r="E256" s="14" t="e">
        <f>IF('DATA ENTRY'!#REF!="","",'DATA ENTRY'!#REF!)</f>
        <v>#REF!</v>
      </c>
      <c r="F256" s="14" t="e">
        <f>IF('DATA ENTRY'!#REF!="","",'DATA ENTRY'!#REF!)</f>
        <v>#REF!</v>
      </c>
      <c r="G256" s="126" t="e">
        <f>IF('DATA ENTRY'!#REF!="","",'DATA ENTRY'!#REF!)</f>
        <v>#REF!</v>
      </c>
      <c r="H256" s="126" t="e">
        <f>IF('DATA ENTRY'!#REF!="","",'DATA ENTRY'!#REF!)</f>
        <v>#REF!</v>
      </c>
      <c r="I256" s="14" t="e">
        <f>IF('DATA ENTRY'!#REF!="","",'DATA ENTRY'!#REF!)</f>
        <v>#REF!</v>
      </c>
      <c r="J256" s="125" t="e">
        <f>IF('DATA ENTRY'!#REF!="","",'DATA ENTRY'!#REF!)</f>
        <v>#REF!</v>
      </c>
      <c r="K256" s="14" t="e">
        <f>IF('DATA ENTRY'!#REF!="","",'DATA ENTRY'!#REF!)</f>
        <v>#REF!</v>
      </c>
      <c r="L256" s="125" t="e">
        <f>IF('DATA ENTRY'!#REF!="","",'DATA ENTRY'!#REF!)</f>
        <v>#REF!</v>
      </c>
      <c r="M256" s="14" t="e">
        <f>IF('DATA ENTRY'!#REF!="","",'DATA ENTRY'!#REF!)</f>
        <v>#REF!</v>
      </c>
      <c r="N256" s="125" t="e">
        <f>IF('DATA ENTRY'!#REF!="","",'DATA ENTRY'!#REF!)</f>
        <v>#REF!</v>
      </c>
      <c r="O256" s="125" t="str">
        <f t="shared" si="3"/>
        <v/>
      </c>
      <c r="P256" s="63" t="e">
        <f>IF('DATA ENTRY'!#REF!="","",'DATA ENTRY'!#REF!)</f>
        <v>#REF!</v>
      </c>
      <c r="Q256" s="63" t="e">
        <f>IF('DATA ENTRY'!#REF!="","",'DATA ENTRY'!#REF!)</f>
        <v>#REF!</v>
      </c>
      <c r="R256" s="14" t="e">
        <f>IF('DATA ENTRY'!#REF!="","",'DATA ENTRY'!#REF!)</f>
        <v>#REF!</v>
      </c>
      <c r="S256" s="14" t="e">
        <f>IF('DATA ENTRY'!#REF!="","",'DATA ENTRY'!#REF!)</f>
        <v>#REF!</v>
      </c>
      <c r="T256" s="14" t="e">
        <f>IF('DATA ENTRY'!#REF!="","",'DATA ENTRY'!#REF!)</f>
        <v>#REF!</v>
      </c>
      <c r="U256" s="14" t="str">
        <f>IF(O256="","",SUMPRODUCT(--(D256=$D$5:$D$1071),--(F256=$F$5:$F$1071),--(E256=$E$5:$E$1071),--(O256&lt;$O$5:$O$1071))+COUNTIF($O$5:O256,O256))</f>
        <v/>
      </c>
    </row>
    <row r="257" spans="1:21" ht="18" customHeight="1">
      <c r="A257" s="14" t="e">
        <f>IF(AND(H257="",D257="",F257="",G257="",I257="",J257=""),"",SUBTOTAL(3,$B$5:B257))</f>
        <v>#REF!</v>
      </c>
      <c r="B257" s="63" t="e">
        <f>IF('DATA ENTRY'!#REF!="","",'DATA ENTRY'!#REF!)</f>
        <v>#REF!</v>
      </c>
      <c r="C257" s="63" t="e">
        <f>IF('DATA ENTRY'!#REF!="","",'DATA ENTRY'!#REF!)</f>
        <v>#REF!</v>
      </c>
      <c r="D257" s="63" t="e">
        <f>IF('DATA ENTRY'!#REF!="","",'DATA ENTRY'!#REF!)</f>
        <v>#REF!</v>
      </c>
      <c r="E257" s="14" t="e">
        <f>IF('DATA ENTRY'!#REF!="","",'DATA ENTRY'!#REF!)</f>
        <v>#REF!</v>
      </c>
      <c r="F257" s="14" t="e">
        <f>IF('DATA ENTRY'!#REF!="","",'DATA ENTRY'!#REF!)</f>
        <v>#REF!</v>
      </c>
      <c r="G257" s="126" t="e">
        <f>IF('DATA ENTRY'!#REF!="","",'DATA ENTRY'!#REF!)</f>
        <v>#REF!</v>
      </c>
      <c r="H257" s="126" t="e">
        <f>IF('DATA ENTRY'!#REF!="","",'DATA ENTRY'!#REF!)</f>
        <v>#REF!</v>
      </c>
      <c r="I257" s="14" t="e">
        <f>IF('DATA ENTRY'!#REF!="","",'DATA ENTRY'!#REF!)</f>
        <v>#REF!</v>
      </c>
      <c r="J257" s="125" t="e">
        <f>IF('DATA ENTRY'!#REF!="","",'DATA ENTRY'!#REF!)</f>
        <v>#REF!</v>
      </c>
      <c r="K257" s="14" t="e">
        <f>IF('DATA ENTRY'!#REF!="","",'DATA ENTRY'!#REF!)</f>
        <v>#REF!</v>
      </c>
      <c r="L257" s="125" t="e">
        <f>IF('DATA ENTRY'!#REF!="","",'DATA ENTRY'!#REF!)</f>
        <v>#REF!</v>
      </c>
      <c r="M257" s="14" t="e">
        <f>IF('DATA ENTRY'!#REF!="","",'DATA ENTRY'!#REF!)</f>
        <v>#REF!</v>
      </c>
      <c r="N257" s="125" t="e">
        <f>IF('DATA ENTRY'!#REF!="","",'DATA ENTRY'!#REF!)</f>
        <v>#REF!</v>
      </c>
      <c r="O257" s="125" t="str">
        <f t="shared" si="3"/>
        <v/>
      </c>
      <c r="P257" s="63" t="e">
        <f>IF('DATA ENTRY'!#REF!="","",'DATA ENTRY'!#REF!)</f>
        <v>#REF!</v>
      </c>
      <c r="Q257" s="63" t="e">
        <f>IF('DATA ENTRY'!#REF!="","",'DATA ENTRY'!#REF!)</f>
        <v>#REF!</v>
      </c>
      <c r="R257" s="14" t="e">
        <f>IF('DATA ENTRY'!#REF!="","",'DATA ENTRY'!#REF!)</f>
        <v>#REF!</v>
      </c>
      <c r="S257" s="14" t="e">
        <f>IF('DATA ENTRY'!#REF!="","",'DATA ENTRY'!#REF!)</f>
        <v>#REF!</v>
      </c>
      <c r="T257" s="14" t="e">
        <f>IF('DATA ENTRY'!#REF!="","",'DATA ENTRY'!#REF!)</f>
        <v>#REF!</v>
      </c>
      <c r="U257" s="14" t="str">
        <f>IF(O257="","",SUMPRODUCT(--(D257=$D$5:$D$1071),--(F257=$F$5:$F$1071),--(E257=$E$5:$E$1071),--(O257&lt;$O$5:$O$1071))+COUNTIF($O$5:O257,O257))</f>
        <v/>
      </c>
    </row>
    <row r="258" spans="1:21" ht="18" customHeight="1">
      <c r="A258" s="14" t="e">
        <f>IF(AND(H258="",D258="",F258="",G258="",I258="",J258=""),"",SUBTOTAL(3,$B$5:B258))</f>
        <v>#REF!</v>
      </c>
      <c r="B258" s="63" t="e">
        <f>IF('DATA ENTRY'!#REF!="","",'DATA ENTRY'!#REF!)</f>
        <v>#REF!</v>
      </c>
      <c r="C258" s="63" t="e">
        <f>IF('DATA ENTRY'!#REF!="","",'DATA ENTRY'!#REF!)</f>
        <v>#REF!</v>
      </c>
      <c r="D258" s="63" t="e">
        <f>IF('DATA ENTRY'!#REF!="","",'DATA ENTRY'!#REF!)</f>
        <v>#REF!</v>
      </c>
      <c r="E258" s="14" t="e">
        <f>IF('DATA ENTRY'!#REF!="","",'DATA ENTRY'!#REF!)</f>
        <v>#REF!</v>
      </c>
      <c r="F258" s="14" t="e">
        <f>IF('DATA ENTRY'!#REF!="","",'DATA ENTRY'!#REF!)</f>
        <v>#REF!</v>
      </c>
      <c r="G258" s="126" t="e">
        <f>IF('DATA ENTRY'!#REF!="","",'DATA ENTRY'!#REF!)</f>
        <v>#REF!</v>
      </c>
      <c r="H258" s="126" t="e">
        <f>IF('DATA ENTRY'!#REF!="","",'DATA ENTRY'!#REF!)</f>
        <v>#REF!</v>
      </c>
      <c r="I258" s="14" t="e">
        <f>IF('DATA ENTRY'!#REF!="","",'DATA ENTRY'!#REF!)</f>
        <v>#REF!</v>
      </c>
      <c r="J258" s="125" t="e">
        <f>IF('DATA ENTRY'!#REF!="","",'DATA ENTRY'!#REF!)</f>
        <v>#REF!</v>
      </c>
      <c r="K258" s="14" t="e">
        <f>IF('DATA ENTRY'!#REF!="","",'DATA ENTRY'!#REF!)</f>
        <v>#REF!</v>
      </c>
      <c r="L258" s="125" t="e">
        <f>IF('DATA ENTRY'!#REF!="","",'DATA ENTRY'!#REF!)</f>
        <v>#REF!</v>
      </c>
      <c r="M258" s="14" t="e">
        <f>IF('DATA ENTRY'!#REF!="","",'DATA ENTRY'!#REF!)</f>
        <v>#REF!</v>
      </c>
      <c r="N258" s="125" t="e">
        <f>IF('DATA ENTRY'!#REF!="","",'DATA ENTRY'!#REF!)</f>
        <v>#REF!</v>
      </c>
      <c r="O258" s="125" t="str">
        <f t="shared" si="3"/>
        <v/>
      </c>
      <c r="P258" s="63" t="e">
        <f>IF('DATA ENTRY'!#REF!="","",'DATA ENTRY'!#REF!)</f>
        <v>#REF!</v>
      </c>
      <c r="Q258" s="63" t="e">
        <f>IF('DATA ENTRY'!#REF!="","",'DATA ENTRY'!#REF!)</f>
        <v>#REF!</v>
      </c>
      <c r="R258" s="14" t="e">
        <f>IF('DATA ENTRY'!#REF!="","",'DATA ENTRY'!#REF!)</f>
        <v>#REF!</v>
      </c>
      <c r="S258" s="14" t="e">
        <f>IF('DATA ENTRY'!#REF!="","",'DATA ENTRY'!#REF!)</f>
        <v>#REF!</v>
      </c>
      <c r="T258" s="14" t="e">
        <f>IF('DATA ENTRY'!#REF!="","",'DATA ENTRY'!#REF!)</f>
        <v>#REF!</v>
      </c>
      <c r="U258" s="14" t="str">
        <f>IF(O258="","",SUMPRODUCT(--(D258=$D$5:$D$1071),--(F258=$F$5:$F$1071),--(E258=$E$5:$E$1071),--(O258&lt;$O$5:$O$1071))+COUNTIF($O$5:O258,O258))</f>
        <v/>
      </c>
    </row>
    <row r="259" spans="1:21" ht="18" customHeight="1">
      <c r="A259" s="14" t="e">
        <f>IF(AND(H259="",D259="",F259="",G259="",I259="",J259=""),"",SUBTOTAL(3,$B$5:B259))</f>
        <v>#REF!</v>
      </c>
      <c r="B259" s="63" t="e">
        <f>IF('DATA ENTRY'!#REF!="","",'DATA ENTRY'!#REF!)</f>
        <v>#REF!</v>
      </c>
      <c r="C259" s="63" t="e">
        <f>IF('DATA ENTRY'!#REF!="","",'DATA ENTRY'!#REF!)</f>
        <v>#REF!</v>
      </c>
      <c r="D259" s="63" t="e">
        <f>IF('DATA ENTRY'!#REF!="","",'DATA ENTRY'!#REF!)</f>
        <v>#REF!</v>
      </c>
      <c r="E259" s="14" t="e">
        <f>IF('DATA ENTRY'!#REF!="","",'DATA ENTRY'!#REF!)</f>
        <v>#REF!</v>
      </c>
      <c r="F259" s="14" t="e">
        <f>IF('DATA ENTRY'!#REF!="","",'DATA ENTRY'!#REF!)</f>
        <v>#REF!</v>
      </c>
      <c r="G259" s="126" t="e">
        <f>IF('DATA ENTRY'!#REF!="","",'DATA ENTRY'!#REF!)</f>
        <v>#REF!</v>
      </c>
      <c r="H259" s="126" t="e">
        <f>IF('DATA ENTRY'!#REF!="","",'DATA ENTRY'!#REF!)</f>
        <v>#REF!</v>
      </c>
      <c r="I259" s="14" t="e">
        <f>IF('DATA ENTRY'!#REF!="","",'DATA ENTRY'!#REF!)</f>
        <v>#REF!</v>
      </c>
      <c r="J259" s="125" t="e">
        <f>IF('DATA ENTRY'!#REF!="","",'DATA ENTRY'!#REF!)</f>
        <v>#REF!</v>
      </c>
      <c r="K259" s="14" t="e">
        <f>IF('DATA ENTRY'!#REF!="","",'DATA ENTRY'!#REF!)</f>
        <v>#REF!</v>
      </c>
      <c r="L259" s="125" t="e">
        <f>IF('DATA ENTRY'!#REF!="","",'DATA ENTRY'!#REF!)</f>
        <v>#REF!</v>
      </c>
      <c r="M259" s="14" t="e">
        <f>IF('DATA ENTRY'!#REF!="","",'DATA ENTRY'!#REF!)</f>
        <v>#REF!</v>
      </c>
      <c r="N259" s="125" t="e">
        <f>IF('DATA ENTRY'!#REF!="","",'DATA ENTRY'!#REF!)</f>
        <v>#REF!</v>
      </c>
      <c r="O259" s="125" t="str">
        <f t="shared" si="3"/>
        <v/>
      </c>
      <c r="P259" s="63" t="e">
        <f>IF('DATA ENTRY'!#REF!="","",'DATA ENTRY'!#REF!)</f>
        <v>#REF!</v>
      </c>
      <c r="Q259" s="63" t="e">
        <f>IF('DATA ENTRY'!#REF!="","",'DATA ENTRY'!#REF!)</f>
        <v>#REF!</v>
      </c>
      <c r="R259" s="14" t="e">
        <f>IF('DATA ENTRY'!#REF!="","",'DATA ENTRY'!#REF!)</f>
        <v>#REF!</v>
      </c>
      <c r="S259" s="14" t="e">
        <f>IF('DATA ENTRY'!#REF!="","",'DATA ENTRY'!#REF!)</f>
        <v>#REF!</v>
      </c>
      <c r="T259" s="14" t="e">
        <f>IF('DATA ENTRY'!#REF!="","",'DATA ENTRY'!#REF!)</f>
        <v>#REF!</v>
      </c>
      <c r="U259" s="14" t="str">
        <f>IF(O259="","",SUMPRODUCT(--(D259=$D$5:$D$1071),--(F259=$F$5:$F$1071),--(E259=$E$5:$E$1071),--(O259&lt;$O$5:$O$1071))+COUNTIF($O$5:O259,O259))</f>
        <v/>
      </c>
    </row>
    <row r="260" spans="1:21" ht="18" customHeight="1">
      <c r="A260" s="14" t="e">
        <f>IF(AND(H260="",D260="",F260="",G260="",I260="",J260=""),"",SUBTOTAL(3,$B$5:B260))</f>
        <v>#REF!</v>
      </c>
      <c r="B260" s="63" t="e">
        <f>IF('DATA ENTRY'!#REF!="","",'DATA ENTRY'!#REF!)</f>
        <v>#REF!</v>
      </c>
      <c r="C260" s="63" t="e">
        <f>IF('DATA ENTRY'!#REF!="","",'DATA ENTRY'!#REF!)</f>
        <v>#REF!</v>
      </c>
      <c r="D260" s="63" t="e">
        <f>IF('DATA ENTRY'!#REF!="","",'DATA ENTRY'!#REF!)</f>
        <v>#REF!</v>
      </c>
      <c r="E260" s="14" t="e">
        <f>IF('DATA ENTRY'!#REF!="","",'DATA ENTRY'!#REF!)</f>
        <v>#REF!</v>
      </c>
      <c r="F260" s="14" t="e">
        <f>IF('DATA ENTRY'!#REF!="","",'DATA ENTRY'!#REF!)</f>
        <v>#REF!</v>
      </c>
      <c r="G260" s="126" t="e">
        <f>IF('DATA ENTRY'!#REF!="","",'DATA ENTRY'!#REF!)</f>
        <v>#REF!</v>
      </c>
      <c r="H260" s="126" t="e">
        <f>IF('DATA ENTRY'!#REF!="","",'DATA ENTRY'!#REF!)</f>
        <v>#REF!</v>
      </c>
      <c r="I260" s="14" t="e">
        <f>IF('DATA ENTRY'!#REF!="","",'DATA ENTRY'!#REF!)</f>
        <v>#REF!</v>
      </c>
      <c r="J260" s="125" t="e">
        <f>IF('DATA ENTRY'!#REF!="","",'DATA ENTRY'!#REF!)</f>
        <v>#REF!</v>
      </c>
      <c r="K260" s="14" t="e">
        <f>IF('DATA ENTRY'!#REF!="","",'DATA ENTRY'!#REF!)</f>
        <v>#REF!</v>
      </c>
      <c r="L260" s="125" t="e">
        <f>IF('DATA ENTRY'!#REF!="","",'DATA ENTRY'!#REF!)</f>
        <v>#REF!</v>
      </c>
      <c r="M260" s="14" t="e">
        <f>IF('DATA ENTRY'!#REF!="","",'DATA ENTRY'!#REF!)</f>
        <v>#REF!</v>
      </c>
      <c r="N260" s="125" t="e">
        <f>IF('DATA ENTRY'!#REF!="","",'DATA ENTRY'!#REF!)</f>
        <v>#REF!</v>
      </c>
      <c r="O260" s="125" t="str">
        <f t="shared" si="3"/>
        <v/>
      </c>
      <c r="P260" s="63" t="e">
        <f>IF('DATA ENTRY'!#REF!="","",'DATA ENTRY'!#REF!)</f>
        <v>#REF!</v>
      </c>
      <c r="Q260" s="63" t="e">
        <f>IF('DATA ENTRY'!#REF!="","",'DATA ENTRY'!#REF!)</f>
        <v>#REF!</v>
      </c>
      <c r="R260" s="14" t="e">
        <f>IF('DATA ENTRY'!#REF!="","",'DATA ENTRY'!#REF!)</f>
        <v>#REF!</v>
      </c>
      <c r="S260" s="14" t="e">
        <f>IF('DATA ENTRY'!#REF!="","",'DATA ENTRY'!#REF!)</f>
        <v>#REF!</v>
      </c>
      <c r="T260" s="14" t="e">
        <f>IF('DATA ENTRY'!#REF!="","",'DATA ENTRY'!#REF!)</f>
        <v>#REF!</v>
      </c>
      <c r="U260" s="14" t="str">
        <f>IF(O260="","",SUMPRODUCT(--(D260=$D$5:$D$1071),--(F260=$F$5:$F$1071),--(E260=$E$5:$E$1071),--(O260&lt;$O$5:$O$1071))+COUNTIF($O$5:O260,O260))</f>
        <v/>
      </c>
    </row>
    <row r="261" spans="1:21" ht="18" customHeight="1">
      <c r="A261" s="14" t="e">
        <f>IF(AND(H261="",D261="",F261="",G261="",I261="",J261=""),"",SUBTOTAL(3,$B$5:B261))</f>
        <v>#REF!</v>
      </c>
      <c r="B261" s="63" t="e">
        <f>IF('DATA ENTRY'!#REF!="","",'DATA ENTRY'!#REF!)</f>
        <v>#REF!</v>
      </c>
      <c r="C261" s="63" t="e">
        <f>IF('DATA ENTRY'!#REF!="","",'DATA ENTRY'!#REF!)</f>
        <v>#REF!</v>
      </c>
      <c r="D261" s="63" t="e">
        <f>IF('DATA ENTRY'!#REF!="","",'DATA ENTRY'!#REF!)</f>
        <v>#REF!</v>
      </c>
      <c r="E261" s="14" t="e">
        <f>IF('DATA ENTRY'!#REF!="","",'DATA ENTRY'!#REF!)</f>
        <v>#REF!</v>
      </c>
      <c r="F261" s="14" t="e">
        <f>IF('DATA ENTRY'!#REF!="","",'DATA ENTRY'!#REF!)</f>
        <v>#REF!</v>
      </c>
      <c r="G261" s="126" t="e">
        <f>IF('DATA ENTRY'!#REF!="","",'DATA ENTRY'!#REF!)</f>
        <v>#REF!</v>
      </c>
      <c r="H261" s="126" t="e">
        <f>IF('DATA ENTRY'!#REF!="","",'DATA ENTRY'!#REF!)</f>
        <v>#REF!</v>
      </c>
      <c r="I261" s="14" t="e">
        <f>IF('DATA ENTRY'!#REF!="","",'DATA ENTRY'!#REF!)</f>
        <v>#REF!</v>
      </c>
      <c r="J261" s="125" t="e">
        <f>IF('DATA ENTRY'!#REF!="","",'DATA ENTRY'!#REF!)</f>
        <v>#REF!</v>
      </c>
      <c r="K261" s="14" t="e">
        <f>IF('DATA ENTRY'!#REF!="","",'DATA ENTRY'!#REF!)</f>
        <v>#REF!</v>
      </c>
      <c r="L261" s="125" t="e">
        <f>IF('DATA ENTRY'!#REF!="","",'DATA ENTRY'!#REF!)</f>
        <v>#REF!</v>
      </c>
      <c r="M261" s="14" t="e">
        <f>IF('DATA ENTRY'!#REF!="","",'DATA ENTRY'!#REF!)</f>
        <v>#REF!</v>
      </c>
      <c r="N261" s="125" t="e">
        <f>IF('DATA ENTRY'!#REF!="","",'DATA ENTRY'!#REF!)</f>
        <v>#REF!</v>
      </c>
      <c r="O261" s="125" t="str">
        <f t="shared" si="3"/>
        <v/>
      </c>
      <c r="P261" s="63" t="e">
        <f>IF('DATA ENTRY'!#REF!="","",'DATA ENTRY'!#REF!)</f>
        <v>#REF!</v>
      </c>
      <c r="Q261" s="63" t="e">
        <f>IF('DATA ENTRY'!#REF!="","",'DATA ENTRY'!#REF!)</f>
        <v>#REF!</v>
      </c>
      <c r="R261" s="14" t="e">
        <f>IF('DATA ENTRY'!#REF!="","",'DATA ENTRY'!#REF!)</f>
        <v>#REF!</v>
      </c>
      <c r="S261" s="14" t="e">
        <f>IF('DATA ENTRY'!#REF!="","",'DATA ENTRY'!#REF!)</f>
        <v>#REF!</v>
      </c>
      <c r="T261" s="14" t="e">
        <f>IF('DATA ENTRY'!#REF!="","",'DATA ENTRY'!#REF!)</f>
        <v>#REF!</v>
      </c>
      <c r="U261" s="14" t="str">
        <f>IF(O261="","",SUMPRODUCT(--(D261=$D$5:$D$1071),--(F261=$F$5:$F$1071),--(E261=$E$5:$E$1071),--(O261&lt;$O$5:$O$1071))+COUNTIF($O$5:O261,O261))</f>
        <v/>
      </c>
    </row>
    <row r="262" spans="1:21" ht="18" customHeight="1">
      <c r="A262" s="14" t="e">
        <f>IF(AND(H262="",D262="",F262="",G262="",I262="",J262=""),"",SUBTOTAL(3,$B$5:B262))</f>
        <v>#REF!</v>
      </c>
      <c r="B262" s="63" t="e">
        <f>IF('DATA ENTRY'!#REF!="","",'DATA ENTRY'!#REF!)</f>
        <v>#REF!</v>
      </c>
      <c r="C262" s="63" t="e">
        <f>IF('DATA ENTRY'!#REF!="","",'DATA ENTRY'!#REF!)</f>
        <v>#REF!</v>
      </c>
      <c r="D262" s="63" t="e">
        <f>IF('DATA ENTRY'!#REF!="","",'DATA ENTRY'!#REF!)</f>
        <v>#REF!</v>
      </c>
      <c r="E262" s="14" t="e">
        <f>IF('DATA ENTRY'!#REF!="","",'DATA ENTRY'!#REF!)</f>
        <v>#REF!</v>
      </c>
      <c r="F262" s="14" t="e">
        <f>IF('DATA ENTRY'!#REF!="","",'DATA ENTRY'!#REF!)</f>
        <v>#REF!</v>
      </c>
      <c r="G262" s="126" t="e">
        <f>IF('DATA ENTRY'!#REF!="","",'DATA ENTRY'!#REF!)</f>
        <v>#REF!</v>
      </c>
      <c r="H262" s="126" t="e">
        <f>IF('DATA ENTRY'!#REF!="","",'DATA ENTRY'!#REF!)</f>
        <v>#REF!</v>
      </c>
      <c r="I262" s="14" t="e">
        <f>IF('DATA ENTRY'!#REF!="","",'DATA ENTRY'!#REF!)</f>
        <v>#REF!</v>
      </c>
      <c r="J262" s="125" t="e">
        <f>IF('DATA ENTRY'!#REF!="","",'DATA ENTRY'!#REF!)</f>
        <v>#REF!</v>
      </c>
      <c r="K262" s="14" t="e">
        <f>IF('DATA ENTRY'!#REF!="","",'DATA ENTRY'!#REF!)</f>
        <v>#REF!</v>
      </c>
      <c r="L262" s="125" t="e">
        <f>IF('DATA ENTRY'!#REF!="","",'DATA ENTRY'!#REF!)</f>
        <v>#REF!</v>
      </c>
      <c r="M262" s="14" t="e">
        <f>IF('DATA ENTRY'!#REF!="","",'DATA ENTRY'!#REF!)</f>
        <v>#REF!</v>
      </c>
      <c r="N262" s="125" t="e">
        <f>IF('DATA ENTRY'!#REF!="","",'DATA ENTRY'!#REF!)</f>
        <v>#REF!</v>
      </c>
      <c r="O262" s="125" t="str">
        <f t="shared" ref="O262:O325" si="4">IFERROR(IF(J262="","",SUM(J262*75%+L262*25%)),"")</f>
        <v/>
      </c>
      <c r="P262" s="63" t="e">
        <f>IF('DATA ENTRY'!#REF!="","",'DATA ENTRY'!#REF!)</f>
        <v>#REF!</v>
      </c>
      <c r="Q262" s="63" t="e">
        <f>IF('DATA ENTRY'!#REF!="","",'DATA ENTRY'!#REF!)</f>
        <v>#REF!</v>
      </c>
      <c r="R262" s="14" t="e">
        <f>IF('DATA ENTRY'!#REF!="","",'DATA ENTRY'!#REF!)</f>
        <v>#REF!</v>
      </c>
      <c r="S262" s="14" t="e">
        <f>IF('DATA ENTRY'!#REF!="","",'DATA ENTRY'!#REF!)</f>
        <v>#REF!</v>
      </c>
      <c r="T262" s="14" t="e">
        <f>IF('DATA ENTRY'!#REF!="","",'DATA ENTRY'!#REF!)</f>
        <v>#REF!</v>
      </c>
      <c r="U262" s="14" t="str">
        <f>IF(O262="","",SUMPRODUCT(--(D262=$D$5:$D$1071),--(F262=$F$5:$F$1071),--(E262=$E$5:$E$1071),--(O262&lt;$O$5:$O$1071))+COUNTIF($O$5:O262,O262))</f>
        <v/>
      </c>
    </row>
    <row r="263" spans="1:21" ht="18" customHeight="1">
      <c r="A263" s="14" t="e">
        <f>IF(AND(H263="",D263="",F263="",G263="",I263="",J263=""),"",SUBTOTAL(3,$B$5:B263))</f>
        <v>#REF!</v>
      </c>
      <c r="B263" s="63" t="e">
        <f>IF('DATA ENTRY'!#REF!="","",'DATA ENTRY'!#REF!)</f>
        <v>#REF!</v>
      </c>
      <c r="C263" s="63" t="e">
        <f>IF('DATA ENTRY'!#REF!="","",'DATA ENTRY'!#REF!)</f>
        <v>#REF!</v>
      </c>
      <c r="D263" s="63" t="e">
        <f>IF('DATA ENTRY'!#REF!="","",'DATA ENTRY'!#REF!)</f>
        <v>#REF!</v>
      </c>
      <c r="E263" s="14" t="e">
        <f>IF('DATA ENTRY'!#REF!="","",'DATA ENTRY'!#REF!)</f>
        <v>#REF!</v>
      </c>
      <c r="F263" s="14" t="e">
        <f>IF('DATA ENTRY'!#REF!="","",'DATA ENTRY'!#REF!)</f>
        <v>#REF!</v>
      </c>
      <c r="G263" s="126" t="e">
        <f>IF('DATA ENTRY'!#REF!="","",'DATA ENTRY'!#REF!)</f>
        <v>#REF!</v>
      </c>
      <c r="H263" s="126" t="e">
        <f>IF('DATA ENTRY'!#REF!="","",'DATA ENTRY'!#REF!)</f>
        <v>#REF!</v>
      </c>
      <c r="I263" s="14" t="e">
        <f>IF('DATA ENTRY'!#REF!="","",'DATA ENTRY'!#REF!)</f>
        <v>#REF!</v>
      </c>
      <c r="J263" s="125" t="e">
        <f>IF('DATA ENTRY'!#REF!="","",'DATA ENTRY'!#REF!)</f>
        <v>#REF!</v>
      </c>
      <c r="K263" s="14" t="e">
        <f>IF('DATA ENTRY'!#REF!="","",'DATA ENTRY'!#REF!)</f>
        <v>#REF!</v>
      </c>
      <c r="L263" s="125" t="e">
        <f>IF('DATA ENTRY'!#REF!="","",'DATA ENTRY'!#REF!)</f>
        <v>#REF!</v>
      </c>
      <c r="M263" s="14" t="e">
        <f>IF('DATA ENTRY'!#REF!="","",'DATA ENTRY'!#REF!)</f>
        <v>#REF!</v>
      </c>
      <c r="N263" s="125" t="e">
        <f>IF('DATA ENTRY'!#REF!="","",'DATA ENTRY'!#REF!)</f>
        <v>#REF!</v>
      </c>
      <c r="O263" s="125" t="str">
        <f t="shared" si="4"/>
        <v/>
      </c>
      <c r="P263" s="63" t="e">
        <f>IF('DATA ENTRY'!#REF!="","",'DATA ENTRY'!#REF!)</f>
        <v>#REF!</v>
      </c>
      <c r="Q263" s="63" t="e">
        <f>IF('DATA ENTRY'!#REF!="","",'DATA ENTRY'!#REF!)</f>
        <v>#REF!</v>
      </c>
      <c r="R263" s="14" t="e">
        <f>IF('DATA ENTRY'!#REF!="","",'DATA ENTRY'!#REF!)</f>
        <v>#REF!</v>
      </c>
      <c r="S263" s="14" t="e">
        <f>IF('DATA ENTRY'!#REF!="","",'DATA ENTRY'!#REF!)</f>
        <v>#REF!</v>
      </c>
      <c r="T263" s="14" t="e">
        <f>IF('DATA ENTRY'!#REF!="","",'DATA ENTRY'!#REF!)</f>
        <v>#REF!</v>
      </c>
      <c r="U263" s="14" t="str">
        <f>IF(O263="","",SUMPRODUCT(--(D263=$D$5:$D$1071),--(F263=$F$5:$F$1071),--(E263=$E$5:$E$1071),--(O263&lt;$O$5:$O$1071))+COUNTIF($O$5:O263,O263))</f>
        <v/>
      </c>
    </row>
    <row r="264" spans="1:21" ht="18" customHeight="1">
      <c r="A264" s="14" t="e">
        <f>IF(AND(H264="",D264="",F264="",G264="",I264="",J264=""),"",SUBTOTAL(3,$B$5:B264))</f>
        <v>#REF!</v>
      </c>
      <c r="B264" s="63" t="e">
        <f>IF('DATA ENTRY'!#REF!="","",'DATA ENTRY'!#REF!)</f>
        <v>#REF!</v>
      </c>
      <c r="C264" s="63" t="e">
        <f>IF('DATA ENTRY'!#REF!="","",'DATA ENTRY'!#REF!)</f>
        <v>#REF!</v>
      </c>
      <c r="D264" s="63" t="e">
        <f>IF('DATA ENTRY'!#REF!="","",'DATA ENTRY'!#REF!)</f>
        <v>#REF!</v>
      </c>
      <c r="E264" s="14" t="e">
        <f>IF('DATA ENTRY'!#REF!="","",'DATA ENTRY'!#REF!)</f>
        <v>#REF!</v>
      </c>
      <c r="F264" s="14" t="e">
        <f>IF('DATA ENTRY'!#REF!="","",'DATA ENTRY'!#REF!)</f>
        <v>#REF!</v>
      </c>
      <c r="G264" s="126" t="e">
        <f>IF('DATA ENTRY'!#REF!="","",'DATA ENTRY'!#REF!)</f>
        <v>#REF!</v>
      </c>
      <c r="H264" s="126" t="e">
        <f>IF('DATA ENTRY'!#REF!="","",'DATA ENTRY'!#REF!)</f>
        <v>#REF!</v>
      </c>
      <c r="I264" s="14" t="e">
        <f>IF('DATA ENTRY'!#REF!="","",'DATA ENTRY'!#REF!)</f>
        <v>#REF!</v>
      </c>
      <c r="J264" s="125" t="e">
        <f>IF('DATA ENTRY'!#REF!="","",'DATA ENTRY'!#REF!)</f>
        <v>#REF!</v>
      </c>
      <c r="K264" s="14" t="e">
        <f>IF('DATA ENTRY'!#REF!="","",'DATA ENTRY'!#REF!)</f>
        <v>#REF!</v>
      </c>
      <c r="L264" s="125" t="e">
        <f>IF('DATA ENTRY'!#REF!="","",'DATA ENTRY'!#REF!)</f>
        <v>#REF!</v>
      </c>
      <c r="M264" s="14" t="e">
        <f>IF('DATA ENTRY'!#REF!="","",'DATA ENTRY'!#REF!)</f>
        <v>#REF!</v>
      </c>
      <c r="N264" s="125" t="e">
        <f>IF('DATA ENTRY'!#REF!="","",'DATA ENTRY'!#REF!)</f>
        <v>#REF!</v>
      </c>
      <c r="O264" s="125" t="str">
        <f t="shared" si="4"/>
        <v/>
      </c>
      <c r="P264" s="63" t="e">
        <f>IF('DATA ENTRY'!#REF!="","",'DATA ENTRY'!#REF!)</f>
        <v>#REF!</v>
      </c>
      <c r="Q264" s="63" t="e">
        <f>IF('DATA ENTRY'!#REF!="","",'DATA ENTRY'!#REF!)</f>
        <v>#REF!</v>
      </c>
      <c r="R264" s="14" t="e">
        <f>IF('DATA ENTRY'!#REF!="","",'DATA ENTRY'!#REF!)</f>
        <v>#REF!</v>
      </c>
      <c r="S264" s="14" t="e">
        <f>IF('DATA ENTRY'!#REF!="","",'DATA ENTRY'!#REF!)</f>
        <v>#REF!</v>
      </c>
      <c r="T264" s="14" t="e">
        <f>IF('DATA ENTRY'!#REF!="","",'DATA ENTRY'!#REF!)</f>
        <v>#REF!</v>
      </c>
      <c r="U264" s="14" t="str">
        <f>IF(O264="","",SUMPRODUCT(--(D264=$D$5:$D$1071),--(F264=$F$5:$F$1071),--(E264=$E$5:$E$1071),--(O264&lt;$O$5:$O$1071))+COUNTIF($O$5:O264,O264))</f>
        <v/>
      </c>
    </row>
    <row r="265" spans="1:21" ht="18" customHeight="1">
      <c r="A265" s="14" t="e">
        <f>IF(AND(H265="",D265="",F265="",G265="",I265="",J265=""),"",SUBTOTAL(3,$B$5:B265))</f>
        <v>#REF!</v>
      </c>
      <c r="B265" s="63" t="e">
        <f>IF('DATA ENTRY'!#REF!="","",'DATA ENTRY'!#REF!)</f>
        <v>#REF!</v>
      </c>
      <c r="C265" s="63" t="e">
        <f>IF('DATA ENTRY'!#REF!="","",'DATA ENTRY'!#REF!)</f>
        <v>#REF!</v>
      </c>
      <c r="D265" s="63" t="e">
        <f>IF('DATA ENTRY'!#REF!="","",'DATA ENTRY'!#REF!)</f>
        <v>#REF!</v>
      </c>
      <c r="E265" s="14" t="e">
        <f>IF('DATA ENTRY'!#REF!="","",'DATA ENTRY'!#REF!)</f>
        <v>#REF!</v>
      </c>
      <c r="F265" s="14" t="e">
        <f>IF('DATA ENTRY'!#REF!="","",'DATA ENTRY'!#REF!)</f>
        <v>#REF!</v>
      </c>
      <c r="G265" s="126" t="e">
        <f>IF('DATA ENTRY'!#REF!="","",'DATA ENTRY'!#REF!)</f>
        <v>#REF!</v>
      </c>
      <c r="H265" s="126" t="e">
        <f>IF('DATA ENTRY'!#REF!="","",'DATA ENTRY'!#REF!)</f>
        <v>#REF!</v>
      </c>
      <c r="I265" s="14" t="e">
        <f>IF('DATA ENTRY'!#REF!="","",'DATA ENTRY'!#REF!)</f>
        <v>#REF!</v>
      </c>
      <c r="J265" s="125" t="e">
        <f>IF('DATA ENTRY'!#REF!="","",'DATA ENTRY'!#REF!)</f>
        <v>#REF!</v>
      </c>
      <c r="K265" s="14" t="e">
        <f>IF('DATA ENTRY'!#REF!="","",'DATA ENTRY'!#REF!)</f>
        <v>#REF!</v>
      </c>
      <c r="L265" s="125" t="e">
        <f>IF('DATA ENTRY'!#REF!="","",'DATA ENTRY'!#REF!)</f>
        <v>#REF!</v>
      </c>
      <c r="M265" s="14" t="e">
        <f>IF('DATA ENTRY'!#REF!="","",'DATA ENTRY'!#REF!)</f>
        <v>#REF!</v>
      </c>
      <c r="N265" s="125" t="e">
        <f>IF('DATA ENTRY'!#REF!="","",'DATA ENTRY'!#REF!)</f>
        <v>#REF!</v>
      </c>
      <c r="O265" s="125" t="str">
        <f t="shared" si="4"/>
        <v/>
      </c>
      <c r="P265" s="63" t="e">
        <f>IF('DATA ENTRY'!#REF!="","",'DATA ENTRY'!#REF!)</f>
        <v>#REF!</v>
      </c>
      <c r="Q265" s="63" t="e">
        <f>IF('DATA ENTRY'!#REF!="","",'DATA ENTRY'!#REF!)</f>
        <v>#REF!</v>
      </c>
      <c r="R265" s="14" t="e">
        <f>IF('DATA ENTRY'!#REF!="","",'DATA ENTRY'!#REF!)</f>
        <v>#REF!</v>
      </c>
      <c r="S265" s="14" t="e">
        <f>IF('DATA ENTRY'!#REF!="","",'DATA ENTRY'!#REF!)</f>
        <v>#REF!</v>
      </c>
      <c r="T265" s="14" t="e">
        <f>IF('DATA ENTRY'!#REF!="","",'DATA ENTRY'!#REF!)</f>
        <v>#REF!</v>
      </c>
      <c r="U265" s="14" t="str">
        <f>IF(O265="","",SUMPRODUCT(--(D265=$D$5:$D$1071),--(F265=$F$5:$F$1071),--(E265=$E$5:$E$1071),--(O265&lt;$O$5:$O$1071))+COUNTIF($O$5:O265,O265))</f>
        <v/>
      </c>
    </row>
    <row r="266" spans="1:21" ht="18" customHeight="1">
      <c r="A266" s="14" t="e">
        <f>IF(AND(H266="",D266="",F266="",G266="",I266="",J266=""),"",SUBTOTAL(3,$B$5:B266))</f>
        <v>#REF!</v>
      </c>
      <c r="B266" s="63" t="e">
        <f>IF('DATA ENTRY'!#REF!="","",'DATA ENTRY'!#REF!)</f>
        <v>#REF!</v>
      </c>
      <c r="C266" s="63" t="e">
        <f>IF('DATA ENTRY'!#REF!="","",'DATA ENTRY'!#REF!)</f>
        <v>#REF!</v>
      </c>
      <c r="D266" s="63" t="e">
        <f>IF('DATA ENTRY'!#REF!="","",'DATA ENTRY'!#REF!)</f>
        <v>#REF!</v>
      </c>
      <c r="E266" s="14" t="e">
        <f>IF('DATA ENTRY'!#REF!="","",'DATA ENTRY'!#REF!)</f>
        <v>#REF!</v>
      </c>
      <c r="F266" s="14" t="e">
        <f>IF('DATA ENTRY'!#REF!="","",'DATA ENTRY'!#REF!)</f>
        <v>#REF!</v>
      </c>
      <c r="G266" s="126" t="e">
        <f>IF('DATA ENTRY'!#REF!="","",'DATA ENTRY'!#REF!)</f>
        <v>#REF!</v>
      </c>
      <c r="H266" s="126" t="e">
        <f>IF('DATA ENTRY'!#REF!="","",'DATA ENTRY'!#REF!)</f>
        <v>#REF!</v>
      </c>
      <c r="I266" s="14" t="e">
        <f>IF('DATA ENTRY'!#REF!="","",'DATA ENTRY'!#REF!)</f>
        <v>#REF!</v>
      </c>
      <c r="J266" s="125" t="e">
        <f>IF('DATA ENTRY'!#REF!="","",'DATA ENTRY'!#REF!)</f>
        <v>#REF!</v>
      </c>
      <c r="K266" s="14" t="e">
        <f>IF('DATA ENTRY'!#REF!="","",'DATA ENTRY'!#REF!)</f>
        <v>#REF!</v>
      </c>
      <c r="L266" s="125" t="e">
        <f>IF('DATA ENTRY'!#REF!="","",'DATA ENTRY'!#REF!)</f>
        <v>#REF!</v>
      </c>
      <c r="M266" s="14" t="e">
        <f>IF('DATA ENTRY'!#REF!="","",'DATA ENTRY'!#REF!)</f>
        <v>#REF!</v>
      </c>
      <c r="N266" s="125" t="e">
        <f>IF('DATA ENTRY'!#REF!="","",'DATA ENTRY'!#REF!)</f>
        <v>#REF!</v>
      </c>
      <c r="O266" s="125" t="str">
        <f t="shared" si="4"/>
        <v/>
      </c>
      <c r="P266" s="63" t="e">
        <f>IF('DATA ENTRY'!#REF!="","",'DATA ENTRY'!#REF!)</f>
        <v>#REF!</v>
      </c>
      <c r="Q266" s="63" t="e">
        <f>IF('DATA ENTRY'!#REF!="","",'DATA ENTRY'!#REF!)</f>
        <v>#REF!</v>
      </c>
      <c r="R266" s="14" t="e">
        <f>IF('DATA ENTRY'!#REF!="","",'DATA ENTRY'!#REF!)</f>
        <v>#REF!</v>
      </c>
      <c r="S266" s="14" t="e">
        <f>IF('DATA ENTRY'!#REF!="","",'DATA ENTRY'!#REF!)</f>
        <v>#REF!</v>
      </c>
      <c r="T266" s="14" t="e">
        <f>IF('DATA ENTRY'!#REF!="","",'DATA ENTRY'!#REF!)</f>
        <v>#REF!</v>
      </c>
      <c r="U266" s="14" t="str">
        <f>IF(O266="","",SUMPRODUCT(--(D266=$D$5:$D$1071),--(F266=$F$5:$F$1071),--(E266=$E$5:$E$1071),--(O266&lt;$O$5:$O$1071))+COUNTIF($O$5:O266,O266))</f>
        <v/>
      </c>
    </row>
    <row r="267" spans="1:21" ht="18" customHeight="1">
      <c r="A267" s="14" t="e">
        <f>IF(AND(H267="",D267="",F267="",G267="",I267="",J267=""),"",SUBTOTAL(3,$B$5:B267))</f>
        <v>#REF!</v>
      </c>
      <c r="B267" s="63" t="e">
        <f>IF('DATA ENTRY'!#REF!="","",'DATA ENTRY'!#REF!)</f>
        <v>#REF!</v>
      </c>
      <c r="C267" s="63" t="e">
        <f>IF('DATA ENTRY'!#REF!="","",'DATA ENTRY'!#REF!)</f>
        <v>#REF!</v>
      </c>
      <c r="D267" s="63" t="e">
        <f>IF('DATA ENTRY'!#REF!="","",'DATA ENTRY'!#REF!)</f>
        <v>#REF!</v>
      </c>
      <c r="E267" s="14" t="e">
        <f>IF('DATA ENTRY'!#REF!="","",'DATA ENTRY'!#REF!)</f>
        <v>#REF!</v>
      </c>
      <c r="F267" s="14" t="e">
        <f>IF('DATA ENTRY'!#REF!="","",'DATA ENTRY'!#REF!)</f>
        <v>#REF!</v>
      </c>
      <c r="G267" s="126" t="e">
        <f>IF('DATA ENTRY'!#REF!="","",'DATA ENTRY'!#REF!)</f>
        <v>#REF!</v>
      </c>
      <c r="H267" s="126" t="e">
        <f>IF('DATA ENTRY'!#REF!="","",'DATA ENTRY'!#REF!)</f>
        <v>#REF!</v>
      </c>
      <c r="I267" s="14" t="e">
        <f>IF('DATA ENTRY'!#REF!="","",'DATA ENTRY'!#REF!)</f>
        <v>#REF!</v>
      </c>
      <c r="J267" s="125" t="e">
        <f>IF('DATA ENTRY'!#REF!="","",'DATA ENTRY'!#REF!)</f>
        <v>#REF!</v>
      </c>
      <c r="K267" s="14" t="e">
        <f>IF('DATA ENTRY'!#REF!="","",'DATA ENTRY'!#REF!)</f>
        <v>#REF!</v>
      </c>
      <c r="L267" s="125" t="e">
        <f>IF('DATA ENTRY'!#REF!="","",'DATA ENTRY'!#REF!)</f>
        <v>#REF!</v>
      </c>
      <c r="M267" s="14" t="e">
        <f>IF('DATA ENTRY'!#REF!="","",'DATA ENTRY'!#REF!)</f>
        <v>#REF!</v>
      </c>
      <c r="N267" s="125" t="e">
        <f>IF('DATA ENTRY'!#REF!="","",'DATA ENTRY'!#REF!)</f>
        <v>#REF!</v>
      </c>
      <c r="O267" s="125" t="str">
        <f t="shared" si="4"/>
        <v/>
      </c>
      <c r="P267" s="63" t="e">
        <f>IF('DATA ENTRY'!#REF!="","",'DATA ENTRY'!#REF!)</f>
        <v>#REF!</v>
      </c>
      <c r="Q267" s="63" t="e">
        <f>IF('DATA ENTRY'!#REF!="","",'DATA ENTRY'!#REF!)</f>
        <v>#REF!</v>
      </c>
      <c r="R267" s="14" t="e">
        <f>IF('DATA ENTRY'!#REF!="","",'DATA ENTRY'!#REF!)</f>
        <v>#REF!</v>
      </c>
      <c r="S267" s="14" t="e">
        <f>IF('DATA ENTRY'!#REF!="","",'DATA ENTRY'!#REF!)</f>
        <v>#REF!</v>
      </c>
      <c r="T267" s="14" t="e">
        <f>IF('DATA ENTRY'!#REF!="","",'DATA ENTRY'!#REF!)</f>
        <v>#REF!</v>
      </c>
      <c r="U267" s="14" t="str">
        <f>IF(O267="","",SUMPRODUCT(--(D267=$D$5:$D$1071),--(F267=$F$5:$F$1071),--(E267=$E$5:$E$1071),--(O267&lt;$O$5:$O$1071))+COUNTIF($O$5:O267,O267))</f>
        <v/>
      </c>
    </row>
    <row r="268" spans="1:21" ht="18" customHeight="1">
      <c r="A268" s="14" t="e">
        <f>IF(AND(H268="",D268="",F268="",G268="",I268="",J268=""),"",SUBTOTAL(3,$B$5:B268))</f>
        <v>#REF!</v>
      </c>
      <c r="B268" s="63" t="e">
        <f>IF('DATA ENTRY'!#REF!="","",'DATA ENTRY'!#REF!)</f>
        <v>#REF!</v>
      </c>
      <c r="C268" s="63" t="e">
        <f>IF('DATA ENTRY'!#REF!="","",'DATA ENTRY'!#REF!)</f>
        <v>#REF!</v>
      </c>
      <c r="D268" s="63" t="e">
        <f>IF('DATA ENTRY'!#REF!="","",'DATA ENTRY'!#REF!)</f>
        <v>#REF!</v>
      </c>
      <c r="E268" s="14" t="e">
        <f>IF('DATA ENTRY'!#REF!="","",'DATA ENTRY'!#REF!)</f>
        <v>#REF!</v>
      </c>
      <c r="F268" s="14" t="e">
        <f>IF('DATA ENTRY'!#REF!="","",'DATA ENTRY'!#REF!)</f>
        <v>#REF!</v>
      </c>
      <c r="G268" s="126" t="e">
        <f>IF('DATA ENTRY'!#REF!="","",'DATA ENTRY'!#REF!)</f>
        <v>#REF!</v>
      </c>
      <c r="H268" s="126" t="e">
        <f>IF('DATA ENTRY'!#REF!="","",'DATA ENTRY'!#REF!)</f>
        <v>#REF!</v>
      </c>
      <c r="I268" s="14" t="e">
        <f>IF('DATA ENTRY'!#REF!="","",'DATA ENTRY'!#REF!)</f>
        <v>#REF!</v>
      </c>
      <c r="J268" s="125" t="e">
        <f>IF('DATA ENTRY'!#REF!="","",'DATA ENTRY'!#REF!)</f>
        <v>#REF!</v>
      </c>
      <c r="K268" s="14" t="e">
        <f>IF('DATA ENTRY'!#REF!="","",'DATA ENTRY'!#REF!)</f>
        <v>#REF!</v>
      </c>
      <c r="L268" s="125" t="e">
        <f>IF('DATA ENTRY'!#REF!="","",'DATA ENTRY'!#REF!)</f>
        <v>#REF!</v>
      </c>
      <c r="M268" s="14" t="e">
        <f>IF('DATA ENTRY'!#REF!="","",'DATA ENTRY'!#REF!)</f>
        <v>#REF!</v>
      </c>
      <c r="N268" s="125" t="e">
        <f>IF('DATA ENTRY'!#REF!="","",'DATA ENTRY'!#REF!)</f>
        <v>#REF!</v>
      </c>
      <c r="O268" s="125" t="str">
        <f t="shared" si="4"/>
        <v/>
      </c>
      <c r="P268" s="63" t="e">
        <f>IF('DATA ENTRY'!#REF!="","",'DATA ENTRY'!#REF!)</f>
        <v>#REF!</v>
      </c>
      <c r="Q268" s="63" t="e">
        <f>IF('DATA ENTRY'!#REF!="","",'DATA ENTRY'!#REF!)</f>
        <v>#REF!</v>
      </c>
      <c r="R268" s="14" t="e">
        <f>IF('DATA ENTRY'!#REF!="","",'DATA ENTRY'!#REF!)</f>
        <v>#REF!</v>
      </c>
      <c r="S268" s="14" t="e">
        <f>IF('DATA ENTRY'!#REF!="","",'DATA ENTRY'!#REF!)</f>
        <v>#REF!</v>
      </c>
      <c r="T268" s="14" t="e">
        <f>IF('DATA ENTRY'!#REF!="","",'DATA ENTRY'!#REF!)</f>
        <v>#REF!</v>
      </c>
      <c r="U268" s="14" t="str">
        <f>IF(O268="","",SUMPRODUCT(--(D268=$D$5:$D$1071),--(F268=$F$5:$F$1071),--(E268=$E$5:$E$1071),--(O268&lt;$O$5:$O$1071))+COUNTIF($O$5:O268,O268))</f>
        <v/>
      </c>
    </row>
    <row r="269" spans="1:21" ht="18" customHeight="1">
      <c r="A269" s="14" t="e">
        <f>IF(AND(H269="",D269="",F269="",G269="",I269="",J269=""),"",SUBTOTAL(3,$B$5:B269))</f>
        <v>#REF!</v>
      </c>
      <c r="B269" s="63" t="e">
        <f>IF('DATA ENTRY'!#REF!="","",'DATA ENTRY'!#REF!)</f>
        <v>#REF!</v>
      </c>
      <c r="C269" s="63" t="e">
        <f>IF('DATA ENTRY'!#REF!="","",'DATA ENTRY'!#REF!)</f>
        <v>#REF!</v>
      </c>
      <c r="D269" s="63" t="e">
        <f>IF('DATA ENTRY'!#REF!="","",'DATA ENTRY'!#REF!)</f>
        <v>#REF!</v>
      </c>
      <c r="E269" s="14" t="e">
        <f>IF('DATA ENTRY'!#REF!="","",'DATA ENTRY'!#REF!)</f>
        <v>#REF!</v>
      </c>
      <c r="F269" s="14" t="e">
        <f>IF('DATA ENTRY'!#REF!="","",'DATA ENTRY'!#REF!)</f>
        <v>#REF!</v>
      </c>
      <c r="G269" s="126" t="e">
        <f>IF('DATA ENTRY'!#REF!="","",'DATA ENTRY'!#REF!)</f>
        <v>#REF!</v>
      </c>
      <c r="H269" s="126" t="e">
        <f>IF('DATA ENTRY'!#REF!="","",'DATA ENTRY'!#REF!)</f>
        <v>#REF!</v>
      </c>
      <c r="I269" s="14" t="e">
        <f>IF('DATA ENTRY'!#REF!="","",'DATA ENTRY'!#REF!)</f>
        <v>#REF!</v>
      </c>
      <c r="J269" s="125" t="e">
        <f>IF('DATA ENTRY'!#REF!="","",'DATA ENTRY'!#REF!)</f>
        <v>#REF!</v>
      </c>
      <c r="K269" s="14" t="e">
        <f>IF('DATA ENTRY'!#REF!="","",'DATA ENTRY'!#REF!)</f>
        <v>#REF!</v>
      </c>
      <c r="L269" s="125" t="e">
        <f>IF('DATA ENTRY'!#REF!="","",'DATA ENTRY'!#REF!)</f>
        <v>#REF!</v>
      </c>
      <c r="M269" s="14" t="e">
        <f>IF('DATA ENTRY'!#REF!="","",'DATA ENTRY'!#REF!)</f>
        <v>#REF!</v>
      </c>
      <c r="N269" s="125" t="e">
        <f>IF('DATA ENTRY'!#REF!="","",'DATA ENTRY'!#REF!)</f>
        <v>#REF!</v>
      </c>
      <c r="O269" s="125" t="str">
        <f t="shared" si="4"/>
        <v/>
      </c>
      <c r="P269" s="63" t="e">
        <f>IF('DATA ENTRY'!#REF!="","",'DATA ENTRY'!#REF!)</f>
        <v>#REF!</v>
      </c>
      <c r="Q269" s="63" t="e">
        <f>IF('DATA ENTRY'!#REF!="","",'DATA ENTRY'!#REF!)</f>
        <v>#REF!</v>
      </c>
      <c r="R269" s="14" t="e">
        <f>IF('DATA ENTRY'!#REF!="","",'DATA ENTRY'!#REF!)</f>
        <v>#REF!</v>
      </c>
      <c r="S269" s="14" t="e">
        <f>IF('DATA ENTRY'!#REF!="","",'DATA ENTRY'!#REF!)</f>
        <v>#REF!</v>
      </c>
      <c r="T269" s="14" t="e">
        <f>IF('DATA ENTRY'!#REF!="","",'DATA ENTRY'!#REF!)</f>
        <v>#REF!</v>
      </c>
      <c r="U269" s="14" t="str">
        <f>IF(O269="","",SUMPRODUCT(--(D269=$D$5:$D$1071),--(F269=$F$5:$F$1071),--(E269=$E$5:$E$1071),--(O269&lt;$O$5:$O$1071))+COUNTIF($O$5:O269,O269))</f>
        <v/>
      </c>
    </row>
    <row r="270" spans="1:21" ht="18" customHeight="1">
      <c r="A270" s="14" t="e">
        <f>IF(AND(H270="",D270="",F270="",G270="",I270="",J270=""),"",SUBTOTAL(3,$B$5:B270))</f>
        <v>#REF!</v>
      </c>
      <c r="B270" s="63" t="e">
        <f>IF('DATA ENTRY'!#REF!="","",'DATA ENTRY'!#REF!)</f>
        <v>#REF!</v>
      </c>
      <c r="C270" s="63" t="e">
        <f>IF('DATA ENTRY'!#REF!="","",'DATA ENTRY'!#REF!)</f>
        <v>#REF!</v>
      </c>
      <c r="D270" s="63" t="e">
        <f>IF('DATA ENTRY'!#REF!="","",'DATA ENTRY'!#REF!)</f>
        <v>#REF!</v>
      </c>
      <c r="E270" s="14" t="e">
        <f>IF('DATA ENTRY'!#REF!="","",'DATA ENTRY'!#REF!)</f>
        <v>#REF!</v>
      </c>
      <c r="F270" s="14" t="e">
        <f>IF('DATA ENTRY'!#REF!="","",'DATA ENTRY'!#REF!)</f>
        <v>#REF!</v>
      </c>
      <c r="G270" s="126" t="e">
        <f>IF('DATA ENTRY'!#REF!="","",'DATA ENTRY'!#REF!)</f>
        <v>#REF!</v>
      </c>
      <c r="H270" s="126" t="e">
        <f>IF('DATA ENTRY'!#REF!="","",'DATA ENTRY'!#REF!)</f>
        <v>#REF!</v>
      </c>
      <c r="I270" s="14" t="e">
        <f>IF('DATA ENTRY'!#REF!="","",'DATA ENTRY'!#REF!)</f>
        <v>#REF!</v>
      </c>
      <c r="J270" s="125" t="e">
        <f>IF('DATA ENTRY'!#REF!="","",'DATA ENTRY'!#REF!)</f>
        <v>#REF!</v>
      </c>
      <c r="K270" s="14" t="e">
        <f>IF('DATA ENTRY'!#REF!="","",'DATA ENTRY'!#REF!)</f>
        <v>#REF!</v>
      </c>
      <c r="L270" s="125" t="e">
        <f>IF('DATA ENTRY'!#REF!="","",'DATA ENTRY'!#REF!)</f>
        <v>#REF!</v>
      </c>
      <c r="M270" s="14" t="e">
        <f>IF('DATA ENTRY'!#REF!="","",'DATA ENTRY'!#REF!)</f>
        <v>#REF!</v>
      </c>
      <c r="N270" s="125" t="e">
        <f>IF('DATA ENTRY'!#REF!="","",'DATA ENTRY'!#REF!)</f>
        <v>#REF!</v>
      </c>
      <c r="O270" s="125" t="str">
        <f t="shared" si="4"/>
        <v/>
      </c>
      <c r="P270" s="63" t="e">
        <f>IF('DATA ENTRY'!#REF!="","",'DATA ENTRY'!#REF!)</f>
        <v>#REF!</v>
      </c>
      <c r="Q270" s="63" t="e">
        <f>IF('DATA ENTRY'!#REF!="","",'DATA ENTRY'!#REF!)</f>
        <v>#REF!</v>
      </c>
      <c r="R270" s="14" t="e">
        <f>IF('DATA ENTRY'!#REF!="","",'DATA ENTRY'!#REF!)</f>
        <v>#REF!</v>
      </c>
      <c r="S270" s="14" t="e">
        <f>IF('DATA ENTRY'!#REF!="","",'DATA ENTRY'!#REF!)</f>
        <v>#REF!</v>
      </c>
      <c r="T270" s="14" t="e">
        <f>IF('DATA ENTRY'!#REF!="","",'DATA ENTRY'!#REF!)</f>
        <v>#REF!</v>
      </c>
      <c r="U270" s="14" t="str">
        <f>IF(O270="","",SUMPRODUCT(--(D270=$D$5:$D$1071),--(F270=$F$5:$F$1071),--(E270=$E$5:$E$1071),--(O270&lt;$O$5:$O$1071))+COUNTIF($O$5:O270,O270))</f>
        <v/>
      </c>
    </row>
    <row r="271" spans="1:21" ht="18" customHeight="1">
      <c r="A271" s="14" t="e">
        <f>IF(AND(H271="",D271="",F271="",G271="",I271="",J271=""),"",SUBTOTAL(3,$B$5:B271))</f>
        <v>#REF!</v>
      </c>
      <c r="B271" s="63" t="e">
        <f>IF('DATA ENTRY'!#REF!="","",'DATA ENTRY'!#REF!)</f>
        <v>#REF!</v>
      </c>
      <c r="C271" s="63" t="e">
        <f>IF('DATA ENTRY'!#REF!="","",'DATA ENTRY'!#REF!)</f>
        <v>#REF!</v>
      </c>
      <c r="D271" s="63" t="e">
        <f>IF('DATA ENTRY'!#REF!="","",'DATA ENTRY'!#REF!)</f>
        <v>#REF!</v>
      </c>
      <c r="E271" s="14" t="e">
        <f>IF('DATA ENTRY'!#REF!="","",'DATA ENTRY'!#REF!)</f>
        <v>#REF!</v>
      </c>
      <c r="F271" s="14" t="e">
        <f>IF('DATA ENTRY'!#REF!="","",'DATA ENTRY'!#REF!)</f>
        <v>#REF!</v>
      </c>
      <c r="G271" s="126" t="e">
        <f>IF('DATA ENTRY'!#REF!="","",'DATA ENTRY'!#REF!)</f>
        <v>#REF!</v>
      </c>
      <c r="H271" s="126" t="e">
        <f>IF('DATA ENTRY'!#REF!="","",'DATA ENTRY'!#REF!)</f>
        <v>#REF!</v>
      </c>
      <c r="I271" s="14" t="e">
        <f>IF('DATA ENTRY'!#REF!="","",'DATA ENTRY'!#REF!)</f>
        <v>#REF!</v>
      </c>
      <c r="J271" s="125" t="e">
        <f>IF('DATA ENTRY'!#REF!="","",'DATA ENTRY'!#REF!)</f>
        <v>#REF!</v>
      </c>
      <c r="K271" s="14" t="e">
        <f>IF('DATA ENTRY'!#REF!="","",'DATA ENTRY'!#REF!)</f>
        <v>#REF!</v>
      </c>
      <c r="L271" s="125" t="e">
        <f>IF('DATA ENTRY'!#REF!="","",'DATA ENTRY'!#REF!)</f>
        <v>#REF!</v>
      </c>
      <c r="M271" s="14" t="e">
        <f>IF('DATA ENTRY'!#REF!="","",'DATA ENTRY'!#REF!)</f>
        <v>#REF!</v>
      </c>
      <c r="N271" s="125" t="e">
        <f>IF('DATA ENTRY'!#REF!="","",'DATA ENTRY'!#REF!)</f>
        <v>#REF!</v>
      </c>
      <c r="O271" s="125" t="str">
        <f t="shared" si="4"/>
        <v/>
      </c>
      <c r="P271" s="63" t="e">
        <f>IF('DATA ENTRY'!#REF!="","",'DATA ENTRY'!#REF!)</f>
        <v>#REF!</v>
      </c>
      <c r="Q271" s="63" t="e">
        <f>IF('DATA ENTRY'!#REF!="","",'DATA ENTRY'!#REF!)</f>
        <v>#REF!</v>
      </c>
      <c r="R271" s="14" t="e">
        <f>IF('DATA ENTRY'!#REF!="","",'DATA ENTRY'!#REF!)</f>
        <v>#REF!</v>
      </c>
      <c r="S271" s="14" t="e">
        <f>IF('DATA ENTRY'!#REF!="","",'DATA ENTRY'!#REF!)</f>
        <v>#REF!</v>
      </c>
      <c r="T271" s="14" t="e">
        <f>IF('DATA ENTRY'!#REF!="","",'DATA ENTRY'!#REF!)</f>
        <v>#REF!</v>
      </c>
      <c r="U271" s="14" t="str">
        <f>IF(O271="","",SUMPRODUCT(--(D271=$D$5:$D$1071),--(F271=$F$5:$F$1071),--(E271=$E$5:$E$1071),--(O271&lt;$O$5:$O$1071))+COUNTIF($O$5:O271,O271))</f>
        <v/>
      </c>
    </row>
    <row r="272" spans="1:21" ht="18" customHeight="1">
      <c r="A272" s="14" t="e">
        <f>IF(AND(H272="",D272="",F272="",G272="",I272="",J272=""),"",SUBTOTAL(3,$B$5:B272))</f>
        <v>#REF!</v>
      </c>
      <c r="B272" s="63" t="e">
        <f>IF('DATA ENTRY'!#REF!="","",'DATA ENTRY'!#REF!)</f>
        <v>#REF!</v>
      </c>
      <c r="C272" s="63" t="e">
        <f>IF('DATA ENTRY'!#REF!="","",'DATA ENTRY'!#REF!)</f>
        <v>#REF!</v>
      </c>
      <c r="D272" s="63" t="e">
        <f>IF('DATA ENTRY'!#REF!="","",'DATA ENTRY'!#REF!)</f>
        <v>#REF!</v>
      </c>
      <c r="E272" s="14" t="e">
        <f>IF('DATA ENTRY'!#REF!="","",'DATA ENTRY'!#REF!)</f>
        <v>#REF!</v>
      </c>
      <c r="F272" s="14" t="e">
        <f>IF('DATA ENTRY'!#REF!="","",'DATA ENTRY'!#REF!)</f>
        <v>#REF!</v>
      </c>
      <c r="G272" s="126" t="e">
        <f>IF('DATA ENTRY'!#REF!="","",'DATA ENTRY'!#REF!)</f>
        <v>#REF!</v>
      </c>
      <c r="H272" s="126" t="e">
        <f>IF('DATA ENTRY'!#REF!="","",'DATA ENTRY'!#REF!)</f>
        <v>#REF!</v>
      </c>
      <c r="I272" s="14" t="e">
        <f>IF('DATA ENTRY'!#REF!="","",'DATA ENTRY'!#REF!)</f>
        <v>#REF!</v>
      </c>
      <c r="J272" s="125" t="e">
        <f>IF('DATA ENTRY'!#REF!="","",'DATA ENTRY'!#REF!)</f>
        <v>#REF!</v>
      </c>
      <c r="K272" s="14" t="e">
        <f>IF('DATA ENTRY'!#REF!="","",'DATA ENTRY'!#REF!)</f>
        <v>#REF!</v>
      </c>
      <c r="L272" s="125" t="e">
        <f>IF('DATA ENTRY'!#REF!="","",'DATA ENTRY'!#REF!)</f>
        <v>#REF!</v>
      </c>
      <c r="M272" s="14" t="e">
        <f>IF('DATA ENTRY'!#REF!="","",'DATA ENTRY'!#REF!)</f>
        <v>#REF!</v>
      </c>
      <c r="N272" s="125" t="e">
        <f>IF('DATA ENTRY'!#REF!="","",'DATA ENTRY'!#REF!)</f>
        <v>#REF!</v>
      </c>
      <c r="O272" s="125" t="str">
        <f t="shared" si="4"/>
        <v/>
      </c>
      <c r="P272" s="63" t="e">
        <f>IF('DATA ENTRY'!#REF!="","",'DATA ENTRY'!#REF!)</f>
        <v>#REF!</v>
      </c>
      <c r="Q272" s="63" t="e">
        <f>IF('DATA ENTRY'!#REF!="","",'DATA ENTRY'!#REF!)</f>
        <v>#REF!</v>
      </c>
      <c r="R272" s="14" t="e">
        <f>IF('DATA ENTRY'!#REF!="","",'DATA ENTRY'!#REF!)</f>
        <v>#REF!</v>
      </c>
      <c r="S272" s="14" t="e">
        <f>IF('DATA ENTRY'!#REF!="","",'DATA ENTRY'!#REF!)</f>
        <v>#REF!</v>
      </c>
      <c r="T272" s="14" t="e">
        <f>IF('DATA ENTRY'!#REF!="","",'DATA ENTRY'!#REF!)</f>
        <v>#REF!</v>
      </c>
      <c r="U272" s="14" t="str">
        <f>IF(O272="","",SUMPRODUCT(--(D272=$D$5:$D$1071),--(F272=$F$5:$F$1071),--(E272=$E$5:$E$1071),--(O272&lt;$O$5:$O$1071))+COUNTIF($O$5:O272,O272))</f>
        <v/>
      </c>
    </row>
    <row r="273" spans="1:21" ht="18" customHeight="1">
      <c r="A273" s="14" t="e">
        <f>IF(AND(H273="",D273="",F273="",G273="",I273="",J273=""),"",SUBTOTAL(3,$B$5:B273))</f>
        <v>#REF!</v>
      </c>
      <c r="B273" s="63" t="e">
        <f>IF('DATA ENTRY'!#REF!="","",'DATA ENTRY'!#REF!)</f>
        <v>#REF!</v>
      </c>
      <c r="C273" s="63" t="e">
        <f>IF('DATA ENTRY'!#REF!="","",'DATA ENTRY'!#REF!)</f>
        <v>#REF!</v>
      </c>
      <c r="D273" s="63" t="e">
        <f>IF('DATA ENTRY'!#REF!="","",'DATA ENTRY'!#REF!)</f>
        <v>#REF!</v>
      </c>
      <c r="E273" s="14" t="e">
        <f>IF('DATA ENTRY'!#REF!="","",'DATA ENTRY'!#REF!)</f>
        <v>#REF!</v>
      </c>
      <c r="F273" s="14" t="e">
        <f>IF('DATA ENTRY'!#REF!="","",'DATA ENTRY'!#REF!)</f>
        <v>#REF!</v>
      </c>
      <c r="G273" s="126" t="e">
        <f>IF('DATA ENTRY'!#REF!="","",'DATA ENTRY'!#REF!)</f>
        <v>#REF!</v>
      </c>
      <c r="H273" s="126" t="e">
        <f>IF('DATA ENTRY'!#REF!="","",'DATA ENTRY'!#REF!)</f>
        <v>#REF!</v>
      </c>
      <c r="I273" s="14" t="e">
        <f>IF('DATA ENTRY'!#REF!="","",'DATA ENTRY'!#REF!)</f>
        <v>#REF!</v>
      </c>
      <c r="J273" s="125" t="e">
        <f>IF('DATA ENTRY'!#REF!="","",'DATA ENTRY'!#REF!)</f>
        <v>#REF!</v>
      </c>
      <c r="K273" s="14" t="e">
        <f>IF('DATA ENTRY'!#REF!="","",'DATA ENTRY'!#REF!)</f>
        <v>#REF!</v>
      </c>
      <c r="L273" s="125" t="e">
        <f>IF('DATA ENTRY'!#REF!="","",'DATA ENTRY'!#REF!)</f>
        <v>#REF!</v>
      </c>
      <c r="M273" s="14" t="e">
        <f>IF('DATA ENTRY'!#REF!="","",'DATA ENTRY'!#REF!)</f>
        <v>#REF!</v>
      </c>
      <c r="N273" s="125" t="e">
        <f>IF('DATA ENTRY'!#REF!="","",'DATA ENTRY'!#REF!)</f>
        <v>#REF!</v>
      </c>
      <c r="O273" s="125" t="str">
        <f t="shared" si="4"/>
        <v/>
      </c>
      <c r="P273" s="63" t="e">
        <f>IF('DATA ENTRY'!#REF!="","",'DATA ENTRY'!#REF!)</f>
        <v>#REF!</v>
      </c>
      <c r="Q273" s="63" t="e">
        <f>IF('DATA ENTRY'!#REF!="","",'DATA ENTRY'!#REF!)</f>
        <v>#REF!</v>
      </c>
      <c r="R273" s="14" t="e">
        <f>IF('DATA ENTRY'!#REF!="","",'DATA ENTRY'!#REF!)</f>
        <v>#REF!</v>
      </c>
      <c r="S273" s="14" t="e">
        <f>IF('DATA ENTRY'!#REF!="","",'DATA ENTRY'!#REF!)</f>
        <v>#REF!</v>
      </c>
      <c r="T273" s="14" t="e">
        <f>IF('DATA ENTRY'!#REF!="","",'DATA ENTRY'!#REF!)</f>
        <v>#REF!</v>
      </c>
      <c r="U273" s="14" t="str">
        <f>IF(O273="","",SUMPRODUCT(--(D273=$D$5:$D$1071),--(F273=$F$5:$F$1071),--(E273=$E$5:$E$1071),--(O273&lt;$O$5:$O$1071))+COUNTIF($O$5:O273,O273))</f>
        <v/>
      </c>
    </row>
    <row r="274" spans="1:21" ht="18" customHeight="1">
      <c r="A274" s="14" t="e">
        <f>IF(AND(H274="",D274="",F274="",G274="",I274="",J274=""),"",SUBTOTAL(3,$B$5:B274))</f>
        <v>#REF!</v>
      </c>
      <c r="B274" s="63" t="e">
        <f>IF('DATA ENTRY'!#REF!="","",'DATA ENTRY'!#REF!)</f>
        <v>#REF!</v>
      </c>
      <c r="C274" s="63" t="e">
        <f>IF('DATA ENTRY'!#REF!="","",'DATA ENTRY'!#REF!)</f>
        <v>#REF!</v>
      </c>
      <c r="D274" s="63" t="e">
        <f>IF('DATA ENTRY'!#REF!="","",'DATA ENTRY'!#REF!)</f>
        <v>#REF!</v>
      </c>
      <c r="E274" s="14" t="e">
        <f>IF('DATA ENTRY'!#REF!="","",'DATA ENTRY'!#REF!)</f>
        <v>#REF!</v>
      </c>
      <c r="F274" s="14" t="e">
        <f>IF('DATA ENTRY'!#REF!="","",'DATA ENTRY'!#REF!)</f>
        <v>#REF!</v>
      </c>
      <c r="G274" s="126" t="e">
        <f>IF('DATA ENTRY'!#REF!="","",'DATA ENTRY'!#REF!)</f>
        <v>#REF!</v>
      </c>
      <c r="H274" s="126" t="e">
        <f>IF('DATA ENTRY'!#REF!="","",'DATA ENTRY'!#REF!)</f>
        <v>#REF!</v>
      </c>
      <c r="I274" s="14" t="e">
        <f>IF('DATA ENTRY'!#REF!="","",'DATA ENTRY'!#REF!)</f>
        <v>#REF!</v>
      </c>
      <c r="J274" s="125" t="e">
        <f>IF('DATA ENTRY'!#REF!="","",'DATA ENTRY'!#REF!)</f>
        <v>#REF!</v>
      </c>
      <c r="K274" s="14" t="e">
        <f>IF('DATA ENTRY'!#REF!="","",'DATA ENTRY'!#REF!)</f>
        <v>#REF!</v>
      </c>
      <c r="L274" s="125" t="e">
        <f>IF('DATA ENTRY'!#REF!="","",'DATA ENTRY'!#REF!)</f>
        <v>#REF!</v>
      </c>
      <c r="M274" s="14" t="e">
        <f>IF('DATA ENTRY'!#REF!="","",'DATA ENTRY'!#REF!)</f>
        <v>#REF!</v>
      </c>
      <c r="N274" s="125" t="e">
        <f>IF('DATA ENTRY'!#REF!="","",'DATA ENTRY'!#REF!)</f>
        <v>#REF!</v>
      </c>
      <c r="O274" s="125" t="str">
        <f t="shared" si="4"/>
        <v/>
      </c>
      <c r="P274" s="63" t="e">
        <f>IF('DATA ENTRY'!#REF!="","",'DATA ENTRY'!#REF!)</f>
        <v>#REF!</v>
      </c>
      <c r="Q274" s="63" t="e">
        <f>IF('DATA ENTRY'!#REF!="","",'DATA ENTRY'!#REF!)</f>
        <v>#REF!</v>
      </c>
      <c r="R274" s="14" t="e">
        <f>IF('DATA ENTRY'!#REF!="","",'DATA ENTRY'!#REF!)</f>
        <v>#REF!</v>
      </c>
      <c r="S274" s="14" t="e">
        <f>IF('DATA ENTRY'!#REF!="","",'DATA ENTRY'!#REF!)</f>
        <v>#REF!</v>
      </c>
      <c r="T274" s="14" t="e">
        <f>IF('DATA ENTRY'!#REF!="","",'DATA ENTRY'!#REF!)</f>
        <v>#REF!</v>
      </c>
      <c r="U274" s="14" t="str">
        <f>IF(O274="","",SUMPRODUCT(--(D274=$D$5:$D$1071),--(F274=$F$5:$F$1071),--(E274=$E$5:$E$1071),--(O274&lt;$O$5:$O$1071))+COUNTIF($O$5:O274,O274))</f>
        <v/>
      </c>
    </row>
    <row r="275" spans="1:21" ht="18" customHeight="1">
      <c r="A275" s="14" t="e">
        <f>IF(AND(H275="",D275="",F275="",G275="",I275="",J275=""),"",SUBTOTAL(3,$B$5:B275))</f>
        <v>#REF!</v>
      </c>
      <c r="B275" s="63" t="e">
        <f>IF('DATA ENTRY'!#REF!="","",'DATA ENTRY'!#REF!)</f>
        <v>#REF!</v>
      </c>
      <c r="C275" s="63" t="e">
        <f>IF('DATA ENTRY'!#REF!="","",'DATA ENTRY'!#REF!)</f>
        <v>#REF!</v>
      </c>
      <c r="D275" s="63" t="e">
        <f>IF('DATA ENTRY'!#REF!="","",'DATA ENTRY'!#REF!)</f>
        <v>#REF!</v>
      </c>
      <c r="E275" s="14" t="e">
        <f>IF('DATA ENTRY'!#REF!="","",'DATA ENTRY'!#REF!)</f>
        <v>#REF!</v>
      </c>
      <c r="F275" s="14" t="e">
        <f>IF('DATA ENTRY'!#REF!="","",'DATA ENTRY'!#REF!)</f>
        <v>#REF!</v>
      </c>
      <c r="G275" s="126" t="e">
        <f>IF('DATA ENTRY'!#REF!="","",'DATA ENTRY'!#REF!)</f>
        <v>#REF!</v>
      </c>
      <c r="H275" s="126" t="e">
        <f>IF('DATA ENTRY'!#REF!="","",'DATA ENTRY'!#REF!)</f>
        <v>#REF!</v>
      </c>
      <c r="I275" s="14" t="e">
        <f>IF('DATA ENTRY'!#REF!="","",'DATA ENTRY'!#REF!)</f>
        <v>#REF!</v>
      </c>
      <c r="J275" s="125" t="e">
        <f>IF('DATA ENTRY'!#REF!="","",'DATA ENTRY'!#REF!)</f>
        <v>#REF!</v>
      </c>
      <c r="K275" s="14" t="e">
        <f>IF('DATA ENTRY'!#REF!="","",'DATA ENTRY'!#REF!)</f>
        <v>#REF!</v>
      </c>
      <c r="L275" s="125" t="e">
        <f>IF('DATA ENTRY'!#REF!="","",'DATA ENTRY'!#REF!)</f>
        <v>#REF!</v>
      </c>
      <c r="M275" s="14" t="e">
        <f>IF('DATA ENTRY'!#REF!="","",'DATA ENTRY'!#REF!)</f>
        <v>#REF!</v>
      </c>
      <c r="N275" s="125" t="e">
        <f>IF('DATA ENTRY'!#REF!="","",'DATA ENTRY'!#REF!)</f>
        <v>#REF!</v>
      </c>
      <c r="O275" s="125" t="str">
        <f t="shared" si="4"/>
        <v/>
      </c>
      <c r="P275" s="63" t="e">
        <f>IF('DATA ENTRY'!#REF!="","",'DATA ENTRY'!#REF!)</f>
        <v>#REF!</v>
      </c>
      <c r="Q275" s="63" t="e">
        <f>IF('DATA ENTRY'!#REF!="","",'DATA ENTRY'!#REF!)</f>
        <v>#REF!</v>
      </c>
      <c r="R275" s="14" t="e">
        <f>IF('DATA ENTRY'!#REF!="","",'DATA ENTRY'!#REF!)</f>
        <v>#REF!</v>
      </c>
      <c r="S275" s="14" t="e">
        <f>IF('DATA ENTRY'!#REF!="","",'DATA ENTRY'!#REF!)</f>
        <v>#REF!</v>
      </c>
      <c r="T275" s="14" t="e">
        <f>IF('DATA ENTRY'!#REF!="","",'DATA ENTRY'!#REF!)</f>
        <v>#REF!</v>
      </c>
      <c r="U275" s="14" t="str">
        <f>IF(O275="","",SUMPRODUCT(--(D275=$D$5:$D$1071),--(F275=$F$5:$F$1071),--(E275=$E$5:$E$1071),--(O275&lt;$O$5:$O$1071))+COUNTIF($O$5:O275,O275))</f>
        <v/>
      </c>
    </row>
    <row r="276" spans="1:21" ht="18" customHeight="1">
      <c r="A276" s="14" t="e">
        <f>IF(AND(H276="",D276="",F276="",G276="",I276="",J276=""),"",SUBTOTAL(3,$B$5:B276))</f>
        <v>#REF!</v>
      </c>
      <c r="B276" s="63" t="e">
        <f>IF('DATA ENTRY'!#REF!="","",'DATA ENTRY'!#REF!)</f>
        <v>#REF!</v>
      </c>
      <c r="C276" s="63" t="e">
        <f>IF('DATA ENTRY'!#REF!="","",'DATA ENTRY'!#REF!)</f>
        <v>#REF!</v>
      </c>
      <c r="D276" s="63" t="e">
        <f>IF('DATA ENTRY'!#REF!="","",'DATA ENTRY'!#REF!)</f>
        <v>#REF!</v>
      </c>
      <c r="E276" s="14" t="e">
        <f>IF('DATA ENTRY'!#REF!="","",'DATA ENTRY'!#REF!)</f>
        <v>#REF!</v>
      </c>
      <c r="F276" s="14" t="e">
        <f>IF('DATA ENTRY'!#REF!="","",'DATA ENTRY'!#REF!)</f>
        <v>#REF!</v>
      </c>
      <c r="G276" s="126" t="e">
        <f>IF('DATA ENTRY'!#REF!="","",'DATA ENTRY'!#REF!)</f>
        <v>#REF!</v>
      </c>
      <c r="H276" s="126" t="e">
        <f>IF('DATA ENTRY'!#REF!="","",'DATA ENTRY'!#REF!)</f>
        <v>#REF!</v>
      </c>
      <c r="I276" s="14" t="e">
        <f>IF('DATA ENTRY'!#REF!="","",'DATA ENTRY'!#REF!)</f>
        <v>#REF!</v>
      </c>
      <c r="J276" s="125" t="e">
        <f>IF('DATA ENTRY'!#REF!="","",'DATA ENTRY'!#REF!)</f>
        <v>#REF!</v>
      </c>
      <c r="K276" s="14" t="e">
        <f>IF('DATA ENTRY'!#REF!="","",'DATA ENTRY'!#REF!)</f>
        <v>#REF!</v>
      </c>
      <c r="L276" s="125" t="e">
        <f>IF('DATA ENTRY'!#REF!="","",'DATA ENTRY'!#REF!)</f>
        <v>#REF!</v>
      </c>
      <c r="M276" s="14" t="e">
        <f>IF('DATA ENTRY'!#REF!="","",'DATA ENTRY'!#REF!)</f>
        <v>#REF!</v>
      </c>
      <c r="N276" s="125" t="e">
        <f>IF('DATA ENTRY'!#REF!="","",'DATA ENTRY'!#REF!)</f>
        <v>#REF!</v>
      </c>
      <c r="O276" s="125" t="str">
        <f t="shared" si="4"/>
        <v/>
      </c>
      <c r="P276" s="63" t="e">
        <f>IF('DATA ENTRY'!#REF!="","",'DATA ENTRY'!#REF!)</f>
        <v>#REF!</v>
      </c>
      <c r="Q276" s="63" t="e">
        <f>IF('DATA ENTRY'!#REF!="","",'DATA ENTRY'!#REF!)</f>
        <v>#REF!</v>
      </c>
      <c r="R276" s="14" t="e">
        <f>IF('DATA ENTRY'!#REF!="","",'DATA ENTRY'!#REF!)</f>
        <v>#REF!</v>
      </c>
      <c r="S276" s="14" t="e">
        <f>IF('DATA ENTRY'!#REF!="","",'DATA ENTRY'!#REF!)</f>
        <v>#REF!</v>
      </c>
      <c r="T276" s="14" t="e">
        <f>IF('DATA ENTRY'!#REF!="","",'DATA ENTRY'!#REF!)</f>
        <v>#REF!</v>
      </c>
      <c r="U276" s="14" t="str">
        <f>IF(O276="","",SUMPRODUCT(--(D276=$D$5:$D$1071),--(F276=$F$5:$F$1071),--(E276=$E$5:$E$1071),--(O276&lt;$O$5:$O$1071))+COUNTIF($O$5:O276,O276))</f>
        <v/>
      </c>
    </row>
    <row r="277" spans="1:21" ht="18" customHeight="1">
      <c r="A277" s="14" t="e">
        <f>IF(AND(H277="",D277="",F277="",G277="",I277="",J277=""),"",SUBTOTAL(3,$B$5:B277))</f>
        <v>#REF!</v>
      </c>
      <c r="B277" s="63" t="e">
        <f>IF('DATA ENTRY'!#REF!="","",'DATA ENTRY'!#REF!)</f>
        <v>#REF!</v>
      </c>
      <c r="C277" s="63" t="e">
        <f>IF('DATA ENTRY'!#REF!="","",'DATA ENTRY'!#REF!)</f>
        <v>#REF!</v>
      </c>
      <c r="D277" s="63" t="e">
        <f>IF('DATA ENTRY'!#REF!="","",'DATA ENTRY'!#REF!)</f>
        <v>#REF!</v>
      </c>
      <c r="E277" s="14" t="e">
        <f>IF('DATA ENTRY'!#REF!="","",'DATA ENTRY'!#REF!)</f>
        <v>#REF!</v>
      </c>
      <c r="F277" s="14" t="e">
        <f>IF('DATA ENTRY'!#REF!="","",'DATA ENTRY'!#REF!)</f>
        <v>#REF!</v>
      </c>
      <c r="G277" s="126" t="e">
        <f>IF('DATA ENTRY'!#REF!="","",'DATA ENTRY'!#REF!)</f>
        <v>#REF!</v>
      </c>
      <c r="H277" s="126" t="e">
        <f>IF('DATA ENTRY'!#REF!="","",'DATA ENTRY'!#REF!)</f>
        <v>#REF!</v>
      </c>
      <c r="I277" s="14" t="e">
        <f>IF('DATA ENTRY'!#REF!="","",'DATA ENTRY'!#REF!)</f>
        <v>#REF!</v>
      </c>
      <c r="J277" s="125" t="e">
        <f>IF('DATA ENTRY'!#REF!="","",'DATA ENTRY'!#REF!)</f>
        <v>#REF!</v>
      </c>
      <c r="K277" s="14" t="e">
        <f>IF('DATA ENTRY'!#REF!="","",'DATA ENTRY'!#REF!)</f>
        <v>#REF!</v>
      </c>
      <c r="L277" s="125" t="e">
        <f>IF('DATA ENTRY'!#REF!="","",'DATA ENTRY'!#REF!)</f>
        <v>#REF!</v>
      </c>
      <c r="M277" s="14" t="e">
        <f>IF('DATA ENTRY'!#REF!="","",'DATA ENTRY'!#REF!)</f>
        <v>#REF!</v>
      </c>
      <c r="N277" s="125" t="e">
        <f>IF('DATA ENTRY'!#REF!="","",'DATA ENTRY'!#REF!)</f>
        <v>#REF!</v>
      </c>
      <c r="O277" s="125" t="str">
        <f t="shared" si="4"/>
        <v/>
      </c>
      <c r="P277" s="63" t="e">
        <f>IF('DATA ENTRY'!#REF!="","",'DATA ENTRY'!#REF!)</f>
        <v>#REF!</v>
      </c>
      <c r="Q277" s="63" t="e">
        <f>IF('DATA ENTRY'!#REF!="","",'DATA ENTRY'!#REF!)</f>
        <v>#REF!</v>
      </c>
      <c r="R277" s="14" t="e">
        <f>IF('DATA ENTRY'!#REF!="","",'DATA ENTRY'!#REF!)</f>
        <v>#REF!</v>
      </c>
      <c r="S277" s="14" t="e">
        <f>IF('DATA ENTRY'!#REF!="","",'DATA ENTRY'!#REF!)</f>
        <v>#REF!</v>
      </c>
      <c r="T277" s="14" t="e">
        <f>IF('DATA ENTRY'!#REF!="","",'DATA ENTRY'!#REF!)</f>
        <v>#REF!</v>
      </c>
      <c r="U277" s="14" t="str">
        <f>IF(O277="","",SUMPRODUCT(--(D277=$D$5:$D$1071),--(F277=$F$5:$F$1071),--(E277=$E$5:$E$1071),--(O277&lt;$O$5:$O$1071))+COUNTIF($O$5:O277,O277))</f>
        <v/>
      </c>
    </row>
    <row r="278" spans="1:21" ht="18" customHeight="1">
      <c r="A278" s="14" t="e">
        <f>IF(AND(H278="",D278="",F278="",G278="",I278="",J278=""),"",SUBTOTAL(3,$B$5:B278))</f>
        <v>#REF!</v>
      </c>
      <c r="B278" s="63" t="e">
        <f>IF('DATA ENTRY'!#REF!="","",'DATA ENTRY'!#REF!)</f>
        <v>#REF!</v>
      </c>
      <c r="C278" s="63" t="e">
        <f>IF('DATA ENTRY'!#REF!="","",'DATA ENTRY'!#REF!)</f>
        <v>#REF!</v>
      </c>
      <c r="D278" s="63" t="e">
        <f>IF('DATA ENTRY'!#REF!="","",'DATA ENTRY'!#REF!)</f>
        <v>#REF!</v>
      </c>
      <c r="E278" s="14" t="e">
        <f>IF('DATA ENTRY'!#REF!="","",'DATA ENTRY'!#REF!)</f>
        <v>#REF!</v>
      </c>
      <c r="F278" s="14" t="e">
        <f>IF('DATA ENTRY'!#REF!="","",'DATA ENTRY'!#REF!)</f>
        <v>#REF!</v>
      </c>
      <c r="G278" s="126" t="e">
        <f>IF('DATA ENTRY'!#REF!="","",'DATA ENTRY'!#REF!)</f>
        <v>#REF!</v>
      </c>
      <c r="H278" s="126" t="e">
        <f>IF('DATA ENTRY'!#REF!="","",'DATA ENTRY'!#REF!)</f>
        <v>#REF!</v>
      </c>
      <c r="I278" s="14" t="e">
        <f>IF('DATA ENTRY'!#REF!="","",'DATA ENTRY'!#REF!)</f>
        <v>#REF!</v>
      </c>
      <c r="J278" s="125" t="e">
        <f>IF('DATA ENTRY'!#REF!="","",'DATA ENTRY'!#REF!)</f>
        <v>#REF!</v>
      </c>
      <c r="K278" s="14" t="e">
        <f>IF('DATA ENTRY'!#REF!="","",'DATA ENTRY'!#REF!)</f>
        <v>#REF!</v>
      </c>
      <c r="L278" s="125" t="e">
        <f>IF('DATA ENTRY'!#REF!="","",'DATA ENTRY'!#REF!)</f>
        <v>#REF!</v>
      </c>
      <c r="M278" s="14" t="e">
        <f>IF('DATA ENTRY'!#REF!="","",'DATA ENTRY'!#REF!)</f>
        <v>#REF!</v>
      </c>
      <c r="N278" s="125" t="e">
        <f>IF('DATA ENTRY'!#REF!="","",'DATA ENTRY'!#REF!)</f>
        <v>#REF!</v>
      </c>
      <c r="O278" s="125" t="str">
        <f t="shared" si="4"/>
        <v/>
      </c>
      <c r="P278" s="63" t="e">
        <f>IF('DATA ENTRY'!#REF!="","",'DATA ENTRY'!#REF!)</f>
        <v>#REF!</v>
      </c>
      <c r="Q278" s="63" t="e">
        <f>IF('DATA ENTRY'!#REF!="","",'DATA ENTRY'!#REF!)</f>
        <v>#REF!</v>
      </c>
      <c r="R278" s="14" t="e">
        <f>IF('DATA ENTRY'!#REF!="","",'DATA ENTRY'!#REF!)</f>
        <v>#REF!</v>
      </c>
      <c r="S278" s="14" t="e">
        <f>IF('DATA ENTRY'!#REF!="","",'DATA ENTRY'!#REF!)</f>
        <v>#REF!</v>
      </c>
      <c r="T278" s="14" t="e">
        <f>IF('DATA ENTRY'!#REF!="","",'DATA ENTRY'!#REF!)</f>
        <v>#REF!</v>
      </c>
      <c r="U278" s="14" t="str">
        <f>IF(O278="","",SUMPRODUCT(--(D278=$D$5:$D$1071),--(F278=$F$5:$F$1071),--(E278=$E$5:$E$1071),--(O278&lt;$O$5:$O$1071))+COUNTIF($O$5:O278,O278))</f>
        <v/>
      </c>
    </row>
    <row r="279" spans="1:21" ht="18" customHeight="1">
      <c r="A279" s="14" t="e">
        <f>IF(AND(H279="",D279="",F279="",G279="",I279="",J279=""),"",SUBTOTAL(3,$B$5:B279))</f>
        <v>#REF!</v>
      </c>
      <c r="B279" s="63" t="e">
        <f>IF('DATA ENTRY'!#REF!="","",'DATA ENTRY'!#REF!)</f>
        <v>#REF!</v>
      </c>
      <c r="C279" s="63" t="e">
        <f>IF('DATA ENTRY'!#REF!="","",'DATA ENTRY'!#REF!)</f>
        <v>#REF!</v>
      </c>
      <c r="D279" s="63" t="e">
        <f>IF('DATA ENTRY'!#REF!="","",'DATA ENTRY'!#REF!)</f>
        <v>#REF!</v>
      </c>
      <c r="E279" s="14" t="e">
        <f>IF('DATA ENTRY'!#REF!="","",'DATA ENTRY'!#REF!)</f>
        <v>#REF!</v>
      </c>
      <c r="F279" s="14" t="e">
        <f>IF('DATA ENTRY'!#REF!="","",'DATA ENTRY'!#REF!)</f>
        <v>#REF!</v>
      </c>
      <c r="G279" s="126" t="e">
        <f>IF('DATA ENTRY'!#REF!="","",'DATA ENTRY'!#REF!)</f>
        <v>#REF!</v>
      </c>
      <c r="H279" s="126" t="e">
        <f>IF('DATA ENTRY'!#REF!="","",'DATA ENTRY'!#REF!)</f>
        <v>#REF!</v>
      </c>
      <c r="I279" s="14" t="e">
        <f>IF('DATA ENTRY'!#REF!="","",'DATA ENTRY'!#REF!)</f>
        <v>#REF!</v>
      </c>
      <c r="J279" s="125" t="e">
        <f>IF('DATA ENTRY'!#REF!="","",'DATA ENTRY'!#REF!)</f>
        <v>#REF!</v>
      </c>
      <c r="K279" s="14" t="e">
        <f>IF('DATA ENTRY'!#REF!="","",'DATA ENTRY'!#REF!)</f>
        <v>#REF!</v>
      </c>
      <c r="L279" s="125" t="e">
        <f>IF('DATA ENTRY'!#REF!="","",'DATA ENTRY'!#REF!)</f>
        <v>#REF!</v>
      </c>
      <c r="M279" s="14" t="e">
        <f>IF('DATA ENTRY'!#REF!="","",'DATA ENTRY'!#REF!)</f>
        <v>#REF!</v>
      </c>
      <c r="N279" s="125" t="e">
        <f>IF('DATA ENTRY'!#REF!="","",'DATA ENTRY'!#REF!)</f>
        <v>#REF!</v>
      </c>
      <c r="O279" s="125" t="str">
        <f t="shared" si="4"/>
        <v/>
      </c>
      <c r="P279" s="63" t="e">
        <f>IF('DATA ENTRY'!#REF!="","",'DATA ENTRY'!#REF!)</f>
        <v>#REF!</v>
      </c>
      <c r="Q279" s="63" t="e">
        <f>IF('DATA ENTRY'!#REF!="","",'DATA ENTRY'!#REF!)</f>
        <v>#REF!</v>
      </c>
      <c r="R279" s="14" t="e">
        <f>IF('DATA ENTRY'!#REF!="","",'DATA ENTRY'!#REF!)</f>
        <v>#REF!</v>
      </c>
      <c r="S279" s="14" t="e">
        <f>IF('DATA ENTRY'!#REF!="","",'DATA ENTRY'!#REF!)</f>
        <v>#REF!</v>
      </c>
      <c r="T279" s="14" t="e">
        <f>IF('DATA ENTRY'!#REF!="","",'DATA ENTRY'!#REF!)</f>
        <v>#REF!</v>
      </c>
      <c r="U279" s="14" t="str">
        <f>IF(O279="","",SUMPRODUCT(--(D279=$D$5:$D$1071),--(F279=$F$5:$F$1071),--(E279=$E$5:$E$1071),--(O279&lt;$O$5:$O$1071))+COUNTIF($O$5:O279,O279))</f>
        <v/>
      </c>
    </row>
    <row r="280" spans="1:21" ht="18" customHeight="1">
      <c r="A280" s="14" t="e">
        <f>IF(AND(H280="",D280="",F280="",G280="",I280="",J280=""),"",SUBTOTAL(3,$B$5:B280))</f>
        <v>#REF!</v>
      </c>
      <c r="B280" s="63" t="e">
        <f>IF('DATA ENTRY'!#REF!="","",'DATA ENTRY'!#REF!)</f>
        <v>#REF!</v>
      </c>
      <c r="C280" s="63" t="e">
        <f>IF('DATA ENTRY'!#REF!="","",'DATA ENTRY'!#REF!)</f>
        <v>#REF!</v>
      </c>
      <c r="D280" s="63" t="e">
        <f>IF('DATA ENTRY'!#REF!="","",'DATA ENTRY'!#REF!)</f>
        <v>#REF!</v>
      </c>
      <c r="E280" s="14" t="e">
        <f>IF('DATA ENTRY'!#REF!="","",'DATA ENTRY'!#REF!)</f>
        <v>#REF!</v>
      </c>
      <c r="F280" s="14" t="e">
        <f>IF('DATA ENTRY'!#REF!="","",'DATA ENTRY'!#REF!)</f>
        <v>#REF!</v>
      </c>
      <c r="G280" s="126" t="e">
        <f>IF('DATA ENTRY'!#REF!="","",'DATA ENTRY'!#REF!)</f>
        <v>#REF!</v>
      </c>
      <c r="H280" s="126" t="e">
        <f>IF('DATA ENTRY'!#REF!="","",'DATA ENTRY'!#REF!)</f>
        <v>#REF!</v>
      </c>
      <c r="I280" s="14" t="e">
        <f>IF('DATA ENTRY'!#REF!="","",'DATA ENTRY'!#REF!)</f>
        <v>#REF!</v>
      </c>
      <c r="J280" s="125" t="e">
        <f>IF('DATA ENTRY'!#REF!="","",'DATA ENTRY'!#REF!)</f>
        <v>#REF!</v>
      </c>
      <c r="K280" s="14" t="e">
        <f>IF('DATA ENTRY'!#REF!="","",'DATA ENTRY'!#REF!)</f>
        <v>#REF!</v>
      </c>
      <c r="L280" s="125" t="e">
        <f>IF('DATA ENTRY'!#REF!="","",'DATA ENTRY'!#REF!)</f>
        <v>#REF!</v>
      </c>
      <c r="M280" s="14" t="e">
        <f>IF('DATA ENTRY'!#REF!="","",'DATA ENTRY'!#REF!)</f>
        <v>#REF!</v>
      </c>
      <c r="N280" s="125" t="e">
        <f>IF('DATA ENTRY'!#REF!="","",'DATA ENTRY'!#REF!)</f>
        <v>#REF!</v>
      </c>
      <c r="O280" s="125" t="str">
        <f t="shared" si="4"/>
        <v/>
      </c>
      <c r="P280" s="63" t="e">
        <f>IF('DATA ENTRY'!#REF!="","",'DATA ENTRY'!#REF!)</f>
        <v>#REF!</v>
      </c>
      <c r="Q280" s="63" t="e">
        <f>IF('DATA ENTRY'!#REF!="","",'DATA ENTRY'!#REF!)</f>
        <v>#REF!</v>
      </c>
      <c r="R280" s="14" t="e">
        <f>IF('DATA ENTRY'!#REF!="","",'DATA ENTRY'!#REF!)</f>
        <v>#REF!</v>
      </c>
      <c r="S280" s="14" t="e">
        <f>IF('DATA ENTRY'!#REF!="","",'DATA ENTRY'!#REF!)</f>
        <v>#REF!</v>
      </c>
      <c r="T280" s="14" t="e">
        <f>IF('DATA ENTRY'!#REF!="","",'DATA ENTRY'!#REF!)</f>
        <v>#REF!</v>
      </c>
      <c r="U280" s="14" t="str">
        <f>IF(O280="","",SUMPRODUCT(--(D280=$D$5:$D$1071),--(F280=$F$5:$F$1071),--(E280=$E$5:$E$1071),--(O280&lt;$O$5:$O$1071))+COUNTIF($O$5:O280,O280))</f>
        <v/>
      </c>
    </row>
    <row r="281" spans="1:21" ht="18" customHeight="1">
      <c r="A281" s="14" t="e">
        <f>IF(AND(H281="",D281="",F281="",G281="",I281="",J281=""),"",SUBTOTAL(3,$B$5:B281))</f>
        <v>#REF!</v>
      </c>
      <c r="B281" s="63" t="e">
        <f>IF('DATA ENTRY'!#REF!="","",'DATA ENTRY'!#REF!)</f>
        <v>#REF!</v>
      </c>
      <c r="C281" s="63" t="e">
        <f>IF('DATA ENTRY'!#REF!="","",'DATA ENTRY'!#REF!)</f>
        <v>#REF!</v>
      </c>
      <c r="D281" s="63" t="e">
        <f>IF('DATA ENTRY'!#REF!="","",'DATA ENTRY'!#REF!)</f>
        <v>#REF!</v>
      </c>
      <c r="E281" s="14" t="e">
        <f>IF('DATA ENTRY'!#REF!="","",'DATA ENTRY'!#REF!)</f>
        <v>#REF!</v>
      </c>
      <c r="F281" s="14" t="e">
        <f>IF('DATA ENTRY'!#REF!="","",'DATA ENTRY'!#REF!)</f>
        <v>#REF!</v>
      </c>
      <c r="G281" s="126" t="e">
        <f>IF('DATA ENTRY'!#REF!="","",'DATA ENTRY'!#REF!)</f>
        <v>#REF!</v>
      </c>
      <c r="H281" s="126" t="e">
        <f>IF('DATA ENTRY'!#REF!="","",'DATA ENTRY'!#REF!)</f>
        <v>#REF!</v>
      </c>
      <c r="I281" s="14" t="e">
        <f>IF('DATA ENTRY'!#REF!="","",'DATA ENTRY'!#REF!)</f>
        <v>#REF!</v>
      </c>
      <c r="J281" s="125" t="e">
        <f>IF('DATA ENTRY'!#REF!="","",'DATA ENTRY'!#REF!)</f>
        <v>#REF!</v>
      </c>
      <c r="K281" s="14" t="e">
        <f>IF('DATA ENTRY'!#REF!="","",'DATA ENTRY'!#REF!)</f>
        <v>#REF!</v>
      </c>
      <c r="L281" s="125" t="e">
        <f>IF('DATA ENTRY'!#REF!="","",'DATA ENTRY'!#REF!)</f>
        <v>#REF!</v>
      </c>
      <c r="M281" s="14" t="e">
        <f>IF('DATA ENTRY'!#REF!="","",'DATA ENTRY'!#REF!)</f>
        <v>#REF!</v>
      </c>
      <c r="N281" s="125" t="e">
        <f>IF('DATA ENTRY'!#REF!="","",'DATA ENTRY'!#REF!)</f>
        <v>#REF!</v>
      </c>
      <c r="O281" s="125" t="str">
        <f t="shared" si="4"/>
        <v/>
      </c>
      <c r="P281" s="63" t="e">
        <f>IF('DATA ENTRY'!#REF!="","",'DATA ENTRY'!#REF!)</f>
        <v>#REF!</v>
      </c>
      <c r="Q281" s="63" t="e">
        <f>IF('DATA ENTRY'!#REF!="","",'DATA ENTRY'!#REF!)</f>
        <v>#REF!</v>
      </c>
      <c r="R281" s="14" t="e">
        <f>IF('DATA ENTRY'!#REF!="","",'DATA ENTRY'!#REF!)</f>
        <v>#REF!</v>
      </c>
      <c r="S281" s="14" t="e">
        <f>IF('DATA ENTRY'!#REF!="","",'DATA ENTRY'!#REF!)</f>
        <v>#REF!</v>
      </c>
      <c r="T281" s="14" t="e">
        <f>IF('DATA ENTRY'!#REF!="","",'DATA ENTRY'!#REF!)</f>
        <v>#REF!</v>
      </c>
      <c r="U281" s="14" t="str">
        <f>IF(O281="","",SUMPRODUCT(--(D281=$D$5:$D$1071),--(F281=$F$5:$F$1071),--(E281=$E$5:$E$1071),--(O281&lt;$O$5:$O$1071))+COUNTIF($O$5:O281,O281))</f>
        <v/>
      </c>
    </row>
    <row r="282" spans="1:21" ht="18" customHeight="1">
      <c r="A282" s="14" t="e">
        <f>IF(AND(H282="",D282="",F282="",G282="",I282="",J282=""),"",SUBTOTAL(3,$B$5:B282))</f>
        <v>#REF!</v>
      </c>
      <c r="B282" s="63" t="e">
        <f>IF('DATA ENTRY'!#REF!="","",'DATA ENTRY'!#REF!)</f>
        <v>#REF!</v>
      </c>
      <c r="C282" s="63" t="e">
        <f>IF('DATA ENTRY'!#REF!="","",'DATA ENTRY'!#REF!)</f>
        <v>#REF!</v>
      </c>
      <c r="D282" s="63" t="e">
        <f>IF('DATA ENTRY'!#REF!="","",'DATA ENTRY'!#REF!)</f>
        <v>#REF!</v>
      </c>
      <c r="E282" s="14" t="e">
        <f>IF('DATA ENTRY'!#REF!="","",'DATA ENTRY'!#REF!)</f>
        <v>#REF!</v>
      </c>
      <c r="F282" s="14" t="e">
        <f>IF('DATA ENTRY'!#REF!="","",'DATA ENTRY'!#REF!)</f>
        <v>#REF!</v>
      </c>
      <c r="G282" s="126" t="e">
        <f>IF('DATA ENTRY'!#REF!="","",'DATA ENTRY'!#REF!)</f>
        <v>#REF!</v>
      </c>
      <c r="H282" s="126" t="e">
        <f>IF('DATA ENTRY'!#REF!="","",'DATA ENTRY'!#REF!)</f>
        <v>#REF!</v>
      </c>
      <c r="I282" s="14" t="e">
        <f>IF('DATA ENTRY'!#REF!="","",'DATA ENTRY'!#REF!)</f>
        <v>#REF!</v>
      </c>
      <c r="J282" s="125" t="e">
        <f>IF('DATA ENTRY'!#REF!="","",'DATA ENTRY'!#REF!)</f>
        <v>#REF!</v>
      </c>
      <c r="K282" s="14" t="e">
        <f>IF('DATA ENTRY'!#REF!="","",'DATA ENTRY'!#REF!)</f>
        <v>#REF!</v>
      </c>
      <c r="L282" s="125" t="e">
        <f>IF('DATA ENTRY'!#REF!="","",'DATA ENTRY'!#REF!)</f>
        <v>#REF!</v>
      </c>
      <c r="M282" s="14" t="e">
        <f>IF('DATA ENTRY'!#REF!="","",'DATA ENTRY'!#REF!)</f>
        <v>#REF!</v>
      </c>
      <c r="N282" s="125" t="e">
        <f>IF('DATA ENTRY'!#REF!="","",'DATA ENTRY'!#REF!)</f>
        <v>#REF!</v>
      </c>
      <c r="O282" s="125" t="str">
        <f t="shared" si="4"/>
        <v/>
      </c>
      <c r="P282" s="63" t="e">
        <f>IF('DATA ENTRY'!#REF!="","",'DATA ENTRY'!#REF!)</f>
        <v>#REF!</v>
      </c>
      <c r="Q282" s="63" t="e">
        <f>IF('DATA ENTRY'!#REF!="","",'DATA ENTRY'!#REF!)</f>
        <v>#REF!</v>
      </c>
      <c r="R282" s="14" t="e">
        <f>IF('DATA ENTRY'!#REF!="","",'DATA ENTRY'!#REF!)</f>
        <v>#REF!</v>
      </c>
      <c r="S282" s="14" t="e">
        <f>IF('DATA ENTRY'!#REF!="","",'DATA ENTRY'!#REF!)</f>
        <v>#REF!</v>
      </c>
      <c r="T282" s="14" t="e">
        <f>IF('DATA ENTRY'!#REF!="","",'DATA ENTRY'!#REF!)</f>
        <v>#REF!</v>
      </c>
      <c r="U282" s="14" t="str">
        <f>IF(O282="","",SUMPRODUCT(--(D282=$D$5:$D$1071),--(F282=$F$5:$F$1071),--(E282=$E$5:$E$1071),--(O282&lt;$O$5:$O$1071))+COUNTIF($O$5:O282,O282))</f>
        <v/>
      </c>
    </row>
    <row r="283" spans="1:21" ht="18" customHeight="1">
      <c r="A283" s="14" t="e">
        <f>IF(AND(H283="",D283="",F283="",G283="",I283="",J283=""),"",SUBTOTAL(3,$B$5:B283))</f>
        <v>#REF!</v>
      </c>
      <c r="B283" s="63" t="e">
        <f>IF('DATA ENTRY'!#REF!="","",'DATA ENTRY'!#REF!)</f>
        <v>#REF!</v>
      </c>
      <c r="C283" s="63" t="e">
        <f>IF('DATA ENTRY'!#REF!="","",'DATA ENTRY'!#REF!)</f>
        <v>#REF!</v>
      </c>
      <c r="D283" s="63" t="e">
        <f>IF('DATA ENTRY'!#REF!="","",'DATA ENTRY'!#REF!)</f>
        <v>#REF!</v>
      </c>
      <c r="E283" s="14" t="e">
        <f>IF('DATA ENTRY'!#REF!="","",'DATA ENTRY'!#REF!)</f>
        <v>#REF!</v>
      </c>
      <c r="F283" s="14" t="e">
        <f>IF('DATA ENTRY'!#REF!="","",'DATA ENTRY'!#REF!)</f>
        <v>#REF!</v>
      </c>
      <c r="G283" s="126" t="e">
        <f>IF('DATA ENTRY'!#REF!="","",'DATA ENTRY'!#REF!)</f>
        <v>#REF!</v>
      </c>
      <c r="H283" s="126" t="e">
        <f>IF('DATA ENTRY'!#REF!="","",'DATA ENTRY'!#REF!)</f>
        <v>#REF!</v>
      </c>
      <c r="I283" s="14" t="e">
        <f>IF('DATA ENTRY'!#REF!="","",'DATA ENTRY'!#REF!)</f>
        <v>#REF!</v>
      </c>
      <c r="J283" s="125" t="e">
        <f>IF('DATA ENTRY'!#REF!="","",'DATA ENTRY'!#REF!)</f>
        <v>#REF!</v>
      </c>
      <c r="K283" s="14" t="e">
        <f>IF('DATA ENTRY'!#REF!="","",'DATA ENTRY'!#REF!)</f>
        <v>#REF!</v>
      </c>
      <c r="L283" s="125" t="e">
        <f>IF('DATA ENTRY'!#REF!="","",'DATA ENTRY'!#REF!)</f>
        <v>#REF!</v>
      </c>
      <c r="M283" s="14" t="e">
        <f>IF('DATA ENTRY'!#REF!="","",'DATA ENTRY'!#REF!)</f>
        <v>#REF!</v>
      </c>
      <c r="N283" s="125" t="e">
        <f>IF('DATA ENTRY'!#REF!="","",'DATA ENTRY'!#REF!)</f>
        <v>#REF!</v>
      </c>
      <c r="O283" s="125" t="str">
        <f t="shared" si="4"/>
        <v/>
      </c>
      <c r="P283" s="63" t="e">
        <f>IF('DATA ENTRY'!#REF!="","",'DATA ENTRY'!#REF!)</f>
        <v>#REF!</v>
      </c>
      <c r="Q283" s="63" t="e">
        <f>IF('DATA ENTRY'!#REF!="","",'DATA ENTRY'!#REF!)</f>
        <v>#REF!</v>
      </c>
      <c r="R283" s="14" t="e">
        <f>IF('DATA ENTRY'!#REF!="","",'DATA ENTRY'!#REF!)</f>
        <v>#REF!</v>
      </c>
      <c r="S283" s="14" t="e">
        <f>IF('DATA ENTRY'!#REF!="","",'DATA ENTRY'!#REF!)</f>
        <v>#REF!</v>
      </c>
      <c r="T283" s="14" t="e">
        <f>IF('DATA ENTRY'!#REF!="","",'DATA ENTRY'!#REF!)</f>
        <v>#REF!</v>
      </c>
      <c r="U283" s="14" t="str">
        <f>IF(O283="","",SUMPRODUCT(--(D283=$D$5:$D$1071),--(F283=$F$5:$F$1071),--(E283=$E$5:$E$1071),--(O283&lt;$O$5:$O$1071))+COUNTIF($O$5:O283,O283))</f>
        <v/>
      </c>
    </row>
    <row r="284" spans="1:21" ht="18" customHeight="1">
      <c r="A284" s="14" t="e">
        <f>IF(AND(H284="",D284="",F284="",G284="",I284="",J284=""),"",SUBTOTAL(3,$B$5:B284))</f>
        <v>#REF!</v>
      </c>
      <c r="B284" s="63" t="e">
        <f>IF('DATA ENTRY'!#REF!="","",'DATA ENTRY'!#REF!)</f>
        <v>#REF!</v>
      </c>
      <c r="C284" s="63" t="e">
        <f>IF('DATA ENTRY'!#REF!="","",'DATA ENTRY'!#REF!)</f>
        <v>#REF!</v>
      </c>
      <c r="D284" s="63" t="e">
        <f>IF('DATA ENTRY'!#REF!="","",'DATA ENTRY'!#REF!)</f>
        <v>#REF!</v>
      </c>
      <c r="E284" s="14" t="e">
        <f>IF('DATA ENTRY'!#REF!="","",'DATA ENTRY'!#REF!)</f>
        <v>#REF!</v>
      </c>
      <c r="F284" s="14" t="e">
        <f>IF('DATA ENTRY'!#REF!="","",'DATA ENTRY'!#REF!)</f>
        <v>#REF!</v>
      </c>
      <c r="G284" s="126" t="e">
        <f>IF('DATA ENTRY'!#REF!="","",'DATA ENTRY'!#REF!)</f>
        <v>#REF!</v>
      </c>
      <c r="H284" s="126" t="e">
        <f>IF('DATA ENTRY'!#REF!="","",'DATA ENTRY'!#REF!)</f>
        <v>#REF!</v>
      </c>
      <c r="I284" s="14" t="e">
        <f>IF('DATA ENTRY'!#REF!="","",'DATA ENTRY'!#REF!)</f>
        <v>#REF!</v>
      </c>
      <c r="J284" s="125" t="e">
        <f>IF('DATA ENTRY'!#REF!="","",'DATA ENTRY'!#REF!)</f>
        <v>#REF!</v>
      </c>
      <c r="K284" s="14" t="e">
        <f>IF('DATA ENTRY'!#REF!="","",'DATA ENTRY'!#REF!)</f>
        <v>#REF!</v>
      </c>
      <c r="L284" s="125" t="e">
        <f>IF('DATA ENTRY'!#REF!="","",'DATA ENTRY'!#REF!)</f>
        <v>#REF!</v>
      </c>
      <c r="M284" s="14" t="e">
        <f>IF('DATA ENTRY'!#REF!="","",'DATA ENTRY'!#REF!)</f>
        <v>#REF!</v>
      </c>
      <c r="N284" s="125" t="e">
        <f>IF('DATA ENTRY'!#REF!="","",'DATA ENTRY'!#REF!)</f>
        <v>#REF!</v>
      </c>
      <c r="O284" s="125" t="str">
        <f t="shared" si="4"/>
        <v/>
      </c>
      <c r="P284" s="63" t="e">
        <f>IF('DATA ENTRY'!#REF!="","",'DATA ENTRY'!#REF!)</f>
        <v>#REF!</v>
      </c>
      <c r="Q284" s="63" t="e">
        <f>IF('DATA ENTRY'!#REF!="","",'DATA ENTRY'!#REF!)</f>
        <v>#REF!</v>
      </c>
      <c r="R284" s="14" t="e">
        <f>IF('DATA ENTRY'!#REF!="","",'DATA ENTRY'!#REF!)</f>
        <v>#REF!</v>
      </c>
      <c r="S284" s="14" t="e">
        <f>IF('DATA ENTRY'!#REF!="","",'DATA ENTRY'!#REF!)</f>
        <v>#REF!</v>
      </c>
      <c r="T284" s="14" t="e">
        <f>IF('DATA ENTRY'!#REF!="","",'DATA ENTRY'!#REF!)</f>
        <v>#REF!</v>
      </c>
      <c r="U284" s="14" t="str">
        <f>IF(O284="","",SUMPRODUCT(--(D284=$D$5:$D$1071),--(F284=$F$5:$F$1071),--(E284=$E$5:$E$1071),--(O284&lt;$O$5:$O$1071))+COUNTIF($O$5:O284,O284))</f>
        <v/>
      </c>
    </row>
    <row r="285" spans="1:21" ht="18" customHeight="1">
      <c r="A285" s="14" t="e">
        <f>IF(AND(H285="",D285="",F285="",G285="",I285="",J285=""),"",SUBTOTAL(3,$B$5:B285))</f>
        <v>#REF!</v>
      </c>
      <c r="B285" s="63" t="e">
        <f>IF('DATA ENTRY'!#REF!="","",'DATA ENTRY'!#REF!)</f>
        <v>#REF!</v>
      </c>
      <c r="C285" s="63" t="e">
        <f>IF('DATA ENTRY'!#REF!="","",'DATA ENTRY'!#REF!)</f>
        <v>#REF!</v>
      </c>
      <c r="D285" s="63" t="e">
        <f>IF('DATA ENTRY'!#REF!="","",'DATA ENTRY'!#REF!)</f>
        <v>#REF!</v>
      </c>
      <c r="E285" s="14" t="e">
        <f>IF('DATA ENTRY'!#REF!="","",'DATA ENTRY'!#REF!)</f>
        <v>#REF!</v>
      </c>
      <c r="F285" s="14" t="e">
        <f>IF('DATA ENTRY'!#REF!="","",'DATA ENTRY'!#REF!)</f>
        <v>#REF!</v>
      </c>
      <c r="G285" s="126" t="e">
        <f>IF('DATA ENTRY'!#REF!="","",'DATA ENTRY'!#REF!)</f>
        <v>#REF!</v>
      </c>
      <c r="H285" s="126" t="e">
        <f>IF('DATA ENTRY'!#REF!="","",'DATA ENTRY'!#REF!)</f>
        <v>#REF!</v>
      </c>
      <c r="I285" s="14" t="e">
        <f>IF('DATA ENTRY'!#REF!="","",'DATA ENTRY'!#REF!)</f>
        <v>#REF!</v>
      </c>
      <c r="J285" s="125" t="e">
        <f>IF('DATA ENTRY'!#REF!="","",'DATA ENTRY'!#REF!)</f>
        <v>#REF!</v>
      </c>
      <c r="K285" s="14" t="e">
        <f>IF('DATA ENTRY'!#REF!="","",'DATA ENTRY'!#REF!)</f>
        <v>#REF!</v>
      </c>
      <c r="L285" s="125" t="e">
        <f>IF('DATA ENTRY'!#REF!="","",'DATA ENTRY'!#REF!)</f>
        <v>#REF!</v>
      </c>
      <c r="M285" s="14" t="e">
        <f>IF('DATA ENTRY'!#REF!="","",'DATA ENTRY'!#REF!)</f>
        <v>#REF!</v>
      </c>
      <c r="N285" s="125" t="e">
        <f>IF('DATA ENTRY'!#REF!="","",'DATA ENTRY'!#REF!)</f>
        <v>#REF!</v>
      </c>
      <c r="O285" s="125" t="str">
        <f t="shared" si="4"/>
        <v/>
      </c>
      <c r="P285" s="63" t="e">
        <f>IF('DATA ENTRY'!#REF!="","",'DATA ENTRY'!#REF!)</f>
        <v>#REF!</v>
      </c>
      <c r="Q285" s="63" t="e">
        <f>IF('DATA ENTRY'!#REF!="","",'DATA ENTRY'!#REF!)</f>
        <v>#REF!</v>
      </c>
      <c r="R285" s="14" t="e">
        <f>IF('DATA ENTRY'!#REF!="","",'DATA ENTRY'!#REF!)</f>
        <v>#REF!</v>
      </c>
      <c r="S285" s="14" t="e">
        <f>IF('DATA ENTRY'!#REF!="","",'DATA ENTRY'!#REF!)</f>
        <v>#REF!</v>
      </c>
      <c r="T285" s="14" t="e">
        <f>IF('DATA ENTRY'!#REF!="","",'DATA ENTRY'!#REF!)</f>
        <v>#REF!</v>
      </c>
      <c r="U285" s="14" t="str">
        <f>IF(O285="","",SUMPRODUCT(--(D285=$D$5:$D$1071),--(F285=$F$5:$F$1071),--(E285=$E$5:$E$1071),--(O285&lt;$O$5:$O$1071))+COUNTIF($O$5:O285,O285))</f>
        <v/>
      </c>
    </row>
    <row r="286" spans="1:21" ht="18" customHeight="1">
      <c r="A286" s="14" t="e">
        <f>IF(AND(H286="",D286="",F286="",G286="",I286="",J286=""),"",SUBTOTAL(3,$B$5:B286))</f>
        <v>#REF!</v>
      </c>
      <c r="B286" s="63" t="e">
        <f>IF('DATA ENTRY'!#REF!="","",'DATA ENTRY'!#REF!)</f>
        <v>#REF!</v>
      </c>
      <c r="C286" s="63" t="e">
        <f>IF('DATA ENTRY'!#REF!="","",'DATA ENTRY'!#REF!)</f>
        <v>#REF!</v>
      </c>
      <c r="D286" s="63" t="e">
        <f>IF('DATA ENTRY'!#REF!="","",'DATA ENTRY'!#REF!)</f>
        <v>#REF!</v>
      </c>
      <c r="E286" s="14" t="e">
        <f>IF('DATA ENTRY'!#REF!="","",'DATA ENTRY'!#REF!)</f>
        <v>#REF!</v>
      </c>
      <c r="F286" s="14" t="e">
        <f>IF('DATA ENTRY'!#REF!="","",'DATA ENTRY'!#REF!)</f>
        <v>#REF!</v>
      </c>
      <c r="G286" s="126" t="e">
        <f>IF('DATA ENTRY'!#REF!="","",'DATA ENTRY'!#REF!)</f>
        <v>#REF!</v>
      </c>
      <c r="H286" s="126" t="e">
        <f>IF('DATA ENTRY'!#REF!="","",'DATA ENTRY'!#REF!)</f>
        <v>#REF!</v>
      </c>
      <c r="I286" s="14" t="e">
        <f>IF('DATA ENTRY'!#REF!="","",'DATA ENTRY'!#REF!)</f>
        <v>#REF!</v>
      </c>
      <c r="J286" s="125" t="e">
        <f>IF('DATA ENTRY'!#REF!="","",'DATA ENTRY'!#REF!)</f>
        <v>#REF!</v>
      </c>
      <c r="K286" s="14" t="e">
        <f>IF('DATA ENTRY'!#REF!="","",'DATA ENTRY'!#REF!)</f>
        <v>#REF!</v>
      </c>
      <c r="L286" s="125" t="e">
        <f>IF('DATA ENTRY'!#REF!="","",'DATA ENTRY'!#REF!)</f>
        <v>#REF!</v>
      </c>
      <c r="M286" s="14" t="e">
        <f>IF('DATA ENTRY'!#REF!="","",'DATA ENTRY'!#REF!)</f>
        <v>#REF!</v>
      </c>
      <c r="N286" s="125" t="e">
        <f>IF('DATA ENTRY'!#REF!="","",'DATA ENTRY'!#REF!)</f>
        <v>#REF!</v>
      </c>
      <c r="O286" s="125" t="str">
        <f t="shared" si="4"/>
        <v/>
      </c>
      <c r="P286" s="63" t="e">
        <f>IF('DATA ENTRY'!#REF!="","",'DATA ENTRY'!#REF!)</f>
        <v>#REF!</v>
      </c>
      <c r="Q286" s="63" t="e">
        <f>IF('DATA ENTRY'!#REF!="","",'DATA ENTRY'!#REF!)</f>
        <v>#REF!</v>
      </c>
      <c r="R286" s="14" t="e">
        <f>IF('DATA ENTRY'!#REF!="","",'DATA ENTRY'!#REF!)</f>
        <v>#REF!</v>
      </c>
      <c r="S286" s="14" t="e">
        <f>IF('DATA ENTRY'!#REF!="","",'DATA ENTRY'!#REF!)</f>
        <v>#REF!</v>
      </c>
      <c r="T286" s="14" t="e">
        <f>IF('DATA ENTRY'!#REF!="","",'DATA ENTRY'!#REF!)</f>
        <v>#REF!</v>
      </c>
      <c r="U286" s="14" t="str">
        <f>IF(O286="","",SUMPRODUCT(--(D286=$D$5:$D$1071),--(F286=$F$5:$F$1071),--(E286=$E$5:$E$1071),--(O286&lt;$O$5:$O$1071))+COUNTIF($O$5:O286,O286))</f>
        <v/>
      </c>
    </row>
    <row r="287" spans="1:21" ht="18" customHeight="1">
      <c r="A287" s="14" t="e">
        <f>IF(AND(H287="",D287="",F287="",G287="",I287="",J287=""),"",SUBTOTAL(3,$B$5:B287))</f>
        <v>#REF!</v>
      </c>
      <c r="B287" s="63" t="e">
        <f>IF('DATA ENTRY'!#REF!="","",'DATA ENTRY'!#REF!)</f>
        <v>#REF!</v>
      </c>
      <c r="C287" s="63" t="e">
        <f>IF('DATA ENTRY'!#REF!="","",'DATA ENTRY'!#REF!)</f>
        <v>#REF!</v>
      </c>
      <c r="D287" s="63" t="e">
        <f>IF('DATA ENTRY'!#REF!="","",'DATA ENTRY'!#REF!)</f>
        <v>#REF!</v>
      </c>
      <c r="E287" s="14" t="e">
        <f>IF('DATA ENTRY'!#REF!="","",'DATA ENTRY'!#REF!)</f>
        <v>#REF!</v>
      </c>
      <c r="F287" s="14" t="e">
        <f>IF('DATA ENTRY'!#REF!="","",'DATA ENTRY'!#REF!)</f>
        <v>#REF!</v>
      </c>
      <c r="G287" s="126" t="e">
        <f>IF('DATA ENTRY'!#REF!="","",'DATA ENTRY'!#REF!)</f>
        <v>#REF!</v>
      </c>
      <c r="H287" s="126" t="e">
        <f>IF('DATA ENTRY'!#REF!="","",'DATA ENTRY'!#REF!)</f>
        <v>#REF!</v>
      </c>
      <c r="I287" s="14" t="e">
        <f>IF('DATA ENTRY'!#REF!="","",'DATA ENTRY'!#REF!)</f>
        <v>#REF!</v>
      </c>
      <c r="J287" s="125" t="e">
        <f>IF('DATA ENTRY'!#REF!="","",'DATA ENTRY'!#REF!)</f>
        <v>#REF!</v>
      </c>
      <c r="K287" s="14" t="e">
        <f>IF('DATA ENTRY'!#REF!="","",'DATA ENTRY'!#REF!)</f>
        <v>#REF!</v>
      </c>
      <c r="L287" s="125" t="e">
        <f>IF('DATA ENTRY'!#REF!="","",'DATA ENTRY'!#REF!)</f>
        <v>#REF!</v>
      </c>
      <c r="M287" s="14" t="e">
        <f>IF('DATA ENTRY'!#REF!="","",'DATA ENTRY'!#REF!)</f>
        <v>#REF!</v>
      </c>
      <c r="N287" s="125" t="e">
        <f>IF('DATA ENTRY'!#REF!="","",'DATA ENTRY'!#REF!)</f>
        <v>#REF!</v>
      </c>
      <c r="O287" s="125" t="str">
        <f t="shared" si="4"/>
        <v/>
      </c>
      <c r="P287" s="63" t="e">
        <f>IF('DATA ENTRY'!#REF!="","",'DATA ENTRY'!#REF!)</f>
        <v>#REF!</v>
      </c>
      <c r="Q287" s="63" t="e">
        <f>IF('DATA ENTRY'!#REF!="","",'DATA ENTRY'!#REF!)</f>
        <v>#REF!</v>
      </c>
      <c r="R287" s="14" t="e">
        <f>IF('DATA ENTRY'!#REF!="","",'DATA ENTRY'!#REF!)</f>
        <v>#REF!</v>
      </c>
      <c r="S287" s="14" t="e">
        <f>IF('DATA ENTRY'!#REF!="","",'DATA ENTRY'!#REF!)</f>
        <v>#REF!</v>
      </c>
      <c r="T287" s="14" t="e">
        <f>IF('DATA ENTRY'!#REF!="","",'DATA ENTRY'!#REF!)</f>
        <v>#REF!</v>
      </c>
      <c r="U287" s="14" t="str">
        <f>IF(O287="","",SUMPRODUCT(--(D287=$D$5:$D$1071),--(F287=$F$5:$F$1071),--(E287=$E$5:$E$1071),--(O287&lt;$O$5:$O$1071))+COUNTIF($O$5:O287,O287))</f>
        <v/>
      </c>
    </row>
    <row r="288" spans="1:21" ht="18" customHeight="1">
      <c r="A288" s="14" t="e">
        <f>IF(AND(H288="",D288="",F288="",G288="",I288="",J288=""),"",SUBTOTAL(3,$B$5:B288))</f>
        <v>#REF!</v>
      </c>
      <c r="B288" s="63" t="e">
        <f>IF('DATA ENTRY'!#REF!="","",'DATA ENTRY'!#REF!)</f>
        <v>#REF!</v>
      </c>
      <c r="C288" s="63" t="e">
        <f>IF('DATA ENTRY'!#REF!="","",'DATA ENTRY'!#REF!)</f>
        <v>#REF!</v>
      </c>
      <c r="D288" s="63" t="e">
        <f>IF('DATA ENTRY'!#REF!="","",'DATA ENTRY'!#REF!)</f>
        <v>#REF!</v>
      </c>
      <c r="E288" s="14" t="e">
        <f>IF('DATA ENTRY'!#REF!="","",'DATA ENTRY'!#REF!)</f>
        <v>#REF!</v>
      </c>
      <c r="F288" s="14" t="e">
        <f>IF('DATA ENTRY'!#REF!="","",'DATA ENTRY'!#REF!)</f>
        <v>#REF!</v>
      </c>
      <c r="G288" s="126" t="e">
        <f>IF('DATA ENTRY'!#REF!="","",'DATA ENTRY'!#REF!)</f>
        <v>#REF!</v>
      </c>
      <c r="H288" s="126" t="e">
        <f>IF('DATA ENTRY'!#REF!="","",'DATA ENTRY'!#REF!)</f>
        <v>#REF!</v>
      </c>
      <c r="I288" s="14" t="e">
        <f>IF('DATA ENTRY'!#REF!="","",'DATA ENTRY'!#REF!)</f>
        <v>#REF!</v>
      </c>
      <c r="J288" s="125" t="e">
        <f>IF('DATA ENTRY'!#REF!="","",'DATA ENTRY'!#REF!)</f>
        <v>#REF!</v>
      </c>
      <c r="K288" s="14" t="e">
        <f>IF('DATA ENTRY'!#REF!="","",'DATA ENTRY'!#REF!)</f>
        <v>#REF!</v>
      </c>
      <c r="L288" s="125" t="e">
        <f>IF('DATA ENTRY'!#REF!="","",'DATA ENTRY'!#REF!)</f>
        <v>#REF!</v>
      </c>
      <c r="M288" s="14" t="e">
        <f>IF('DATA ENTRY'!#REF!="","",'DATA ENTRY'!#REF!)</f>
        <v>#REF!</v>
      </c>
      <c r="N288" s="125" t="e">
        <f>IF('DATA ENTRY'!#REF!="","",'DATA ENTRY'!#REF!)</f>
        <v>#REF!</v>
      </c>
      <c r="O288" s="125" t="str">
        <f t="shared" si="4"/>
        <v/>
      </c>
      <c r="P288" s="63" t="e">
        <f>IF('DATA ENTRY'!#REF!="","",'DATA ENTRY'!#REF!)</f>
        <v>#REF!</v>
      </c>
      <c r="Q288" s="63" t="e">
        <f>IF('DATA ENTRY'!#REF!="","",'DATA ENTRY'!#REF!)</f>
        <v>#REF!</v>
      </c>
      <c r="R288" s="14" t="e">
        <f>IF('DATA ENTRY'!#REF!="","",'DATA ENTRY'!#REF!)</f>
        <v>#REF!</v>
      </c>
      <c r="S288" s="14" t="e">
        <f>IF('DATA ENTRY'!#REF!="","",'DATA ENTRY'!#REF!)</f>
        <v>#REF!</v>
      </c>
      <c r="T288" s="14" t="e">
        <f>IF('DATA ENTRY'!#REF!="","",'DATA ENTRY'!#REF!)</f>
        <v>#REF!</v>
      </c>
      <c r="U288" s="14" t="str">
        <f>IF(O288="","",SUMPRODUCT(--(D288=$D$5:$D$1071),--(F288=$F$5:$F$1071),--(E288=$E$5:$E$1071),--(O288&lt;$O$5:$O$1071))+COUNTIF($O$5:O288,O288))</f>
        <v/>
      </c>
    </row>
    <row r="289" spans="1:21" ht="18" customHeight="1">
      <c r="A289" s="14" t="e">
        <f>IF(AND(H289="",D289="",F289="",G289="",I289="",J289=""),"",SUBTOTAL(3,$B$5:B289))</f>
        <v>#REF!</v>
      </c>
      <c r="B289" s="63" t="e">
        <f>IF('DATA ENTRY'!#REF!="","",'DATA ENTRY'!#REF!)</f>
        <v>#REF!</v>
      </c>
      <c r="C289" s="63" t="e">
        <f>IF('DATA ENTRY'!#REF!="","",'DATA ENTRY'!#REF!)</f>
        <v>#REF!</v>
      </c>
      <c r="D289" s="63" t="e">
        <f>IF('DATA ENTRY'!#REF!="","",'DATA ENTRY'!#REF!)</f>
        <v>#REF!</v>
      </c>
      <c r="E289" s="14" t="e">
        <f>IF('DATA ENTRY'!#REF!="","",'DATA ENTRY'!#REF!)</f>
        <v>#REF!</v>
      </c>
      <c r="F289" s="14" t="e">
        <f>IF('DATA ENTRY'!#REF!="","",'DATA ENTRY'!#REF!)</f>
        <v>#REF!</v>
      </c>
      <c r="G289" s="126" t="e">
        <f>IF('DATA ENTRY'!#REF!="","",'DATA ENTRY'!#REF!)</f>
        <v>#REF!</v>
      </c>
      <c r="H289" s="126" t="e">
        <f>IF('DATA ENTRY'!#REF!="","",'DATA ENTRY'!#REF!)</f>
        <v>#REF!</v>
      </c>
      <c r="I289" s="14" t="e">
        <f>IF('DATA ENTRY'!#REF!="","",'DATA ENTRY'!#REF!)</f>
        <v>#REF!</v>
      </c>
      <c r="J289" s="125" t="e">
        <f>IF('DATA ENTRY'!#REF!="","",'DATA ENTRY'!#REF!)</f>
        <v>#REF!</v>
      </c>
      <c r="K289" s="14" t="e">
        <f>IF('DATA ENTRY'!#REF!="","",'DATA ENTRY'!#REF!)</f>
        <v>#REF!</v>
      </c>
      <c r="L289" s="125" t="e">
        <f>IF('DATA ENTRY'!#REF!="","",'DATA ENTRY'!#REF!)</f>
        <v>#REF!</v>
      </c>
      <c r="M289" s="14" t="e">
        <f>IF('DATA ENTRY'!#REF!="","",'DATA ENTRY'!#REF!)</f>
        <v>#REF!</v>
      </c>
      <c r="N289" s="125" t="e">
        <f>IF('DATA ENTRY'!#REF!="","",'DATA ENTRY'!#REF!)</f>
        <v>#REF!</v>
      </c>
      <c r="O289" s="125" t="str">
        <f t="shared" si="4"/>
        <v/>
      </c>
      <c r="P289" s="63" t="e">
        <f>IF('DATA ENTRY'!#REF!="","",'DATA ENTRY'!#REF!)</f>
        <v>#REF!</v>
      </c>
      <c r="Q289" s="63" t="e">
        <f>IF('DATA ENTRY'!#REF!="","",'DATA ENTRY'!#REF!)</f>
        <v>#REF!</v>
      </c>
      <c r="R289" s="14" t="e">
        <f>IF('DATA ENTRY'!#REF!="","",'DATA ENTRY'!#REF!)</f>
        <v>#REF!</v>
      </c>
      <c r="S289" s="14" t="e">
        <f>IF('DATA ENTRY'!#REF!="","",'DATA ENTRY'!#REF!)</f>
        <v>#REF!</v>
      </c>
      <c r="T289" s="14" t="e">
        <f>IF('DATA ENTRY'!#REF!="","",'DATA ENTRY'!#REF!)</f>
        <v>#REF!</v>
      </c>
      <c r="U289" s="14" t="str">
        <f>IF(O289="","",SUMPRODUCT(--(D289=$D$5:$D$1071),--(F289=$F$5:$F$1071),--(E289=$E$5:$E$1071),--(O289&lt;$O$5:$O$1071))+COUNTIF($O$5:O289,O289))</f>
        <v/>
      </c>
    </row>
    <row r="290" spans="1:21" ht="18" customHeight="1">
      <c r="A290" s="14" t="e">
        <f>IF(AND(H290="",D290="",F290="",G290="",I290="",J290=""),"",SUBTOTAL(3,$B$5:B290))</f>
        <v>#REF!</v>
      </c>
      <c r="B290" s="63" t="e">
        <f>IF('DATA ENTRY'!#REF!="","",'DATA ENTRY'!#REF!)</f>
        <v>#REF!</v>
      </c>
      <c r="C290" s="63" t="e">
        <f>IF('DATA ENTRY'!#REF!="","",'DATA ENTRY'!#REF!)</f>
        <v>#REF!</v>
      </c>
      <c r="D290" s="63" t="e">
        <f>IF('DATA ENTRY'!#REF!="","",'DATA ENTRY'!#REF!)</f>
        <v>#REF!</v>
      </c>
      <c r="E290" s="14" t="e">
        <f>IF('DATA ENTRY'!#REF!="","",'DATA ENTRY'!#REF!)</f>
        <v>#REF!</v>
      </c>
      <c r="F290" s="14" t="e">
        <f>IF('DATA ENTRY'!#REF!="","",'DATA ENTRY'!#REF!)</f>
        <v>#REF!</v>
      </c>
      <c r="G290" s="126" t="e">
        <f>IF('DATA ENTRY'!#REF!="","",'DATA ENTRY'!#REF!)</f>
        <v>#REF!</v>
      </c>
      <c r="H290" s="126" t="e">
        <f>IF('DATA ENTRY'!#REF!="","",'DATA ENTRY'!#REF!)</f>
        <v>#REF!</v>
      </c>
      <c r="I290" s="14" t="e">
        <f>IF('DATA ENTRY'!#REF!="","",'DATA ENTRY'!#REF!)</f>
        <v>#REF!</v>
      </c>
      <c r="J290" s="125" t="e">
        <f>IF('DATA ENTRY'!#REF!="","",'DATA ENTRY'!#REF!)</f>
        <v>#REF!</v>
      </c>
      <c r="K290" s="14" t="e">
        <f>IF('DATA ENTRY'!#REF!="","",'DATA ENTRY'!#REF!)</f>
        <v>#REF!</v>
      </c>
      <c r="L290" s="125" t="e">
        <f>IF('DATA ENTRY'!#REF!="","",'DATA ENTRY'!#REF!)</f>
        <v>#REF!</v>
      </c>
      <c r="M290" s="14" t="e">
        <f>IF('DATA ENTRY'!#REF!="","",'DATA ENTRY'!#REF!)</f>
        <v>#REF!</v>
      </c>
      <c r="N290" s="125" t="e">
        <f>IF('DATA ENTRY'!#REF!="","",'DATA ENTRY'!#REF!)</f>
        <v>#REF!</v>
      </c>
      <c r="O290" s="125" t="str">
        <f t="shared" si="4"/>
        <v/>
      </c>
      <c r="P290" s="63" t="e">
        <f>IF('DATA ENTRY'!#REF!="","",'DATA ENTRY'!#REF!)</f>
        <v>#REF!</v>
      </c>
      <c r="Q290" s="63" t="e">
        <f>IF('DATA ENTRY'!#REF!="","",'DATA ENTRY'!#REF!)</f>
        <v>#REF!</v>
      </c>
      <c r="R290" s="14" t="e">
        <f>IF('DATA ENTRY'!#REF!="","",'DATA ENTRY'!#REF!)</f>
        <v>#REF!</v>
      </c>
      <c r="S290" s="14" t="e">
        <f>IF('DATA ENTRY'!#REF!="","",'DATA ENTRY'!#REF!)</f>
        <v>#REF!</v>
      </c>
      <c r="T290" s="14" t="e">
        <f>IF('DATA ENTRY'!#REF!="","",'DATA ENTRY'!#REF!)</f>
        <v>#REF!</v>
      </c>
      <c r="U290" s="14" t="str">
        <f>IF(O290="","",SUMPRODUCT(--(D290=$D$5:$D$1071),--(F290=$F$5:$F$1071),--(E290=$E$5:$E$1071),--(O290&lt;$O$5:$O$1071))+COUNTIF($O$5:O290,O290))</f>
        <v/>
      </c>
    </row>
    <row r="291" spans="1:21" ht="18" customHeight="1">
      <c r="A291" s="14" t="e">
        <f>IF(AND(H291="",D291="",F291="",G291="",I291="",J291=""),"",SUBTOTAL(3,$B$5:B291))</f>
        <v>#REF!</v>
      </c>
      <c r="B291" s="63" t="e">
        <f>IF('DATA ENTRY'!#REF!="","",'DATA ENTRY'!#REF!)</f>
        <v>#REF!</v>
      </c>
      <c r="C291" s="63" t="e">
        <f>IF('DATA ENTRY'!#REF!="","",'DATA ENTRY'!#REF!)</f>
        <v>#REF!</v>
      </c>
      <c r="D291" s="63" t="e">
        <f>IF('DATA ENTRY'!#REF!="","",'DATA ENTRY'!#REF!)</f>
        <v>#REF!</v>
      </c>
      <c r="E291" s="14" t="e">
        <f>IF('DATA ENTRY'!#REF!="","",'DATA ENTRY'!#REF!)</f>
        <v>#REF!</v>
      </c>
      <c r="F291" s="14" t="e">
        <f>IF('DATA ENTRY'!#REF!="","",'DATA ENTRY'!#REF!)</f>
        <v>#REF!</v>
      </c>
      <c r="G291" s="126" t="e">
        <f>IF('DATA ENTRY'!#REF!="","",'DATA ENTRY'!#REF!)</f>
        <v>#REF!</v>
      </c>
      <c r="H291" s="126" t="e">
        <f>IF('DATA ENTRY'!#REF!="","",'DATA ENTRY'!#REF!)</f>
        <v>#REF!</v>
      </c>
      <c r="I291" s="14" t="e">
        <f>IF('DATA ENTRY'!#REF!="","",'DATA ENTRY'!#REF!)</f>
        <v>#REF!</v>
      </c>
      <c r="J291" s="125" t="e">
        <f>IF('DATA ENTRY'!#REF!="","",'DATA ENTRY'!#REF!)</f>
        <v>#REF!</v>
      </c>
      <c r="K291" s="14" t="e">
        <f>IF('DATA ENTRY'!#REF!="","",'DATA ENTRY'!#REF!)</f>
        <v>#REF!</v>
      </c>
      <c r="L291" s="125" t="e">
        <f>IF('DATA ENTRY'!#REF!="","",'DATA ENTRY'!#REF!)</f>
        <v>#REF!</v>
      </c>
      <c r="M291" s="14" t="e">
        <f>IF('DATA ENTRY'!#REF!="","",'DATA ENTRY'!#REF!)</f>
        <v>#REF!</v>
      </c>
      <c r="N291" s="125" t="e">
        <f>IF('DATA ENTRY'!#REF!="","",'DATA ENTRY'!#REF!)</f>
        <v>#REF!</v>
      </c>
      <c r="O291" s="125" t="str">
        <f t="shared" si="4"/>
        <v/>
      </c>
      <c r="P291" s="63" t="e">
        <f>IF('DATA ENTRY'!#REF!="","",'DATA ENTRY'!#REF!)</f>
        <v>#REF!</v>
      </c>
      <c r="Q291" s="63" t="e">
        <f>IF('DATA ENTRY'!#REF!="","",'DATA ENTRY'!#REF!)</f>
        <v>#REF!</v>
      </c>
      <c r="R291" s="14" t="e">
        <f>IF('DATA ENTRY'!#REF!="","",'DATA ENTRY'!#REF!)</f>
        <v>#REF!</v>
      </c>
      <c r="S291" s="14" t="e">
        <f>IF('DATA ENTRY'!#REF!="","",'DATA ENTRY'!#REF!)</f>
        <v>#REF!</v>
      </c>
      <c r="T291" s="14" t="e">
        <f>IF('DATA ENTRY'!#REF!="","",'DATA ENTRY'!#REF!)</f>
        <v>#REF!</v>
      </c>
      <c r="U291" s="14" t="str">
        <f>IF(O291="","",SUMPRODUCT(--(D291=$D$5:$D$1071),--(F291=$F$5:$F$1071),--(E291=$E$5:$E$1071),--(O291&lt;$O$5:$O$1071))+COUNTIF($O$5:O291,O291))</f>
        <v/>
      </c>
    </row>
    <row r="292" spans="1:21" ht="18" customHeight="1">
      <c r="A292" s="14" t="e">
        <f>IF(AND(H292="",D292="",F292="",G292="",I292="",J292=""),"",SUBTOTAL(3,$B$5:B292))</f>
        <v>#REF!</v>
      </c>
      <c r="B292" s="63" t="e">
        <f>IF('DATA ENTRY'!#REF!="","",'DATA ENTRY'!#REF!)</f>
        <v>#REF!</v>
      </c>
      <c r="C292" s="63" t="e">
        <f>IF('DATA ENTRY'!#REF!="","",'DATA ENTRY'!#REF!)</f>
        <v>#REF!</v>
      </c>
      <c r="D292" s="63" t="e">
        <f>IF('DATA ENTRY'!#REF!="","",'DATA ENTRY'!#REF!)</f>
        <v>#REF!</v>
      </c>
      <c r="E292" s="14" t="e">
        <f>IF('DATA ENTRY'!#REF!="","",'DATA ENTRY'!#REF!)</f>
        <v>#REF!</v>
      </c>
      <c r="F292" s="14" t="e">
        <f>IF('DATA ENTRY'!#REF!="","",'DATA ENTRY'!#REF!)</f>
        <v>#REF!</v>
      </c>
      <c r="G292" s="126" t="e">
        <f>IF('DATA ENTRY'!#REF!="","",'DATA ENTRY'!#REF!)</f>
        <v>#REF!</v>
      </c>
      <c r="H292" s="126" t="e">
        <f>IF('DATA ENTRY'!#REF!="","",'DATA ENTRY'!#REF!)</f>
        <v>#REF!</v>
      </c>
      <c r="I292" s="14" t="e">
        <f>IF('DATA ENTRY'!#REF!="","",'DATA ENTRY'!#REF!)</f>
        <v>#REF!</v>
      </c>
      <c r="J292" s="125" t="e">
        <f>IF('DATA ENTRY'!#REF!="","",'DATA ENTRY'!#REF!)</f>
        <v>#REF!</v>
      </c>
      <c r="K292" s="14" t="e">
        <f>IF('DATA ENTRY'!#REF!="","",'DATA ENTRY'!#REF!)</f>
        <v>#REF!</v>
      </c>
      <c r="L292" s="125" t="e">
        <f>IF('DATA ENTRY'!#REF!="","",'DATA ENTRY'!#REF!)</f>
        <v>#REF!</v>
      </c>
      <c r="M292" s="14" t="e">
        <f>IF('DATA ENTRY'!#REF!="","",'DATA ENTRY'!#REF!)</f>
        <v>#REF!</v>
      </c>
      <c r="N292" s="125" t="e">
        <f>IF('DATA ENTRY'!#REF!="","",'DATA ENTRY'!#REF!)</f>
        <v>#REF!</v>
      </c>
      <c r="O292" s="125" t="str">
        <f t="shared" si="4"/>
        <v/>
      </c>
      <c r="P292" s="63" t="e">
        <f>IF('DATA ENTRY'!#REF!="","",'DATA ENTRY'!#REF!)</f>
        <v>#REF!</v>
      </c>
      <c r="Q292" s="63" t="e">
        <f>IF('DATA ENTRY'!#REF!="","",'DATA ENTRY'!#REF!)</f>
        <v>#REF!</v>
      </c>
      <c r="R292" s="14" t="e">
        <f>IF('DATA ENTRY'!#REF!="","",'DATA ENTRY'!#REF!)</f>
        <v>#REF!</v>
      </c>
      <c r="S292" s="14" t="e">
        <f>IF('DATA ENTRY'!#REF!="","",'DATA ENTRY'!#REF!)</f>
        <v>#REF!</v>
      </c>
      <c r="T292" s="14" t="e">
        <f>IF('DATA ENTRY'!#REF!="","",'DATA ENTRY'!#REF!)</f>
        <v>#REF!</v>
      </c>
      <c r="U292" s="14" t="str">
        <f>IF(O292="","",SUMPRODUCT(--(D292=$D$5:$D$1071),--(F292=$F$5:$F$1071),--(E292=$E$5:$E$1071),--(O292&lt;$O$5:$O$1071))+COUNTIF($O$5:O292,O292))</f>
        <v/>
      </c>
    </row>
    <row r="293" spans="1:21" ht="18" customHeight="1">
      <c r="A293" s="14" t="e">
        <f>IF(AND(H293="",D293="",F293="",G293="",I293="",J293=""),"",SUBTOTAL(3,$B$5:B293))</f>
        <v>#REF!</v>
      </c>
      <c r="B293" s="63" t="e">
        <f>IF('DATA ENTRY'!#REF!="","",'DATA ENTRY'!#REF!)</f>
        <v>#REF!</v>
      </c>
      <c r="C293" s="63" t="e">
        <f>IF('DATA ENTRY'!#REF!="","",'DATA ENTRY'!#REF!)</f>
        <v>#REF!</v>
      </c>
      <c r="D293" s="63" t="e">
        <f>IF('DATA ENTRY'!#REF!="","",'DATA ENTRY'!#REF!)</f>
        <v>#REF!</v>
      </c>
      <c r="E293" s="14" t="e">
        <f>IF('DATA ENTRY'!#REF!="","",'DATA ENTRY'!#REF!)</f>
        <v>#REF!</v>
      </c>
      <c r="F293" s="14" t="e">
        <f>IF('DATA ENTRY'!#REF!="","",'DATA ENTRY'!#REF!)</f>
        <v>#REF!</v>
      </c>
      <c r="G293" s="126" t="e">
        <f>IF('DATA ENTRY'!#REF!="","",'DATA ENTRY'!#REF!)</f>
        <v>#REF!</v>
      </c>
      <c r="H293" s="126" t="e">
        <f>IF('DATA ENTRY'!#REF!="","",'DATA ENTRY'!#REF!)</f>
        <v>#REF!</v>
      </c>
      <c r="I293" s="14" t="e">
        <f>IF('DATA ENTRY'!#REF!="","",'DATA ENTRY'!#REF!)</f>
        <v>#REF!</v>
      </c>
      <c r="J293" s="125" t="e">
        <f>IF('DATA ENTRY'!#REF!="","",'DATA ENTRY'!#REF!)</f>
        <v>#REF!</v>
      </c>
      <c r="K293" s="14" t="e">
        <f>IF('DATA ENTRY'!#REF!="","",'DATA ENTRY'!#REF!)</f>
        <v>#REF!</v>
      </c>
      <c r="L293" s="125" t="e">
        <f>IF('DATA ENTRY'!#REF!="","",'DATA ENTRY'!#REF!)</f>
        <v>#REF!</v>
      </c>
      <c r="M293" s="14" t="e">
        <f>IF('DATA ENTRY'!#REF!="","",'DATA ENTRY'!#REF!)</f>
        <v>#REF!</v>
      </c>
      <c r="N293" s="125" t="e">
        <f>IF('DATA ENTRY'!#REF!="","",'DATA ENTRY'!#REF!)</f>
        <v>#REF!</v>
      </c>
      <c r="O293" s="125" t="str">
        <f t="shared" si="4"/>
        <v/>
      </c>
      <c r="P293" s="63" t="e">
        <f>IF('DATA ENTRY'!#REF!="","",'DATA ENTRY'!#REF!)</f>
        <v>#REF!</v>
      </c>
      <c r="Q293" s="63" t="e">
        <f>IF('DATA ENTRY'!#REF!="","",'DATA ENTRY'!#REF!)</f>
        <v>#REF!</v>
      </c>
      <c r="R293" s="14" t="e">
        <f>IF('DATA ENTRY'!#REF!="","",'DATA ENTRY'!#REF!)</f>
        <v>#REF!</v>
      </c>
      <c r="S293" s="14" t="e">
        <f>IF('DATA ENTRY'!#REF!="","",'DATA ENTRY'!#REF!)</f>
        <v>#REF!</v>
      </c>
      <c r="T293" s="14" t="e">
        <f>IF('DATA ENTRY'!#REF!="","",'DATA ENTRY'!#REF!)</f>
        <v>#REF!</v>
      </c>
      <c r="U293" s="14" t="str">
        <f>IF(O293="","",SUMPRODUCT(--(D293=$D$5:$D$1071),--(F293=$F$5:$F$1071),--(E293=$E$5:$E$1071),--(O293&lt;$O$5:$O$1071))+COUNTIF($O$5:O293,O293))</f>
        <v/>
      </c>
    </row>
    <row r="294" spans="1:21" ht="18" customHeight="1">
      <c r="A294" s="14" t="e">
        <f>IF(AND(H294="",D294="",F294="",G294="",I294="",J294=""),"",SUBTOTAL(3,$B$5:B294))</f>
        <v>#REF!</v>
      </c>
      <c r="B294" s="63" t="e">
        <f>IF('DATA ENTRY'!#REF!="","",'DATA ENTRY'!#REF!)</f>
        <v>#REF!</v>
      </c>
      <c r="C294" s="63" t="e">
        <f>IF('DATA ENTRY'!#REF!="","",'DATA ENTRY'!#REF!)</f>
        <v>#REF!</v>
      </c>
      <c r="D294" s="63" t="e">
        <f>IF('DATA ENTRY'!#REF!="","",'DATA ENTRY'!#REF!)</f>
        <v>#REF!</v>
      </c>
      <c r="E294" s="14" t="e">
        <f>IF('DATA ENTRY'!#REF!="","",'DATA ENTRY'!#REF!)</f>
        <v>#REF!</v>
      </c>
      <c r="F294" s="14" t="e">
        <f>IF('DATA ENTRY'!#REF!="","",'DATA ENTRY'!#REF!)</f>
        <v>#REF!</v>
      </c>
      <c r="G294" s="126" t="e">
        <f>IF('DATA ENTRY'!#REF!="","",'DATA ENTRY'!#REF!)</f>
        <v>#REF!</v>
      </c>
      <c r="H294" s="126" t="e">
        <f>IF('DATA ENTRY'!#REF!="","",'DATA ENTRY'!#REF!)</f>
        <v>#REF!</v>
      </c>
      <c r="I294" s="14" t="e">
        <f>IF('DATA ENTRY'!#REF!="","",'DATA ENTRY'!#REF!)</f>
        <v>#REF!</v>
      </c>
      <c r="J294" s="125" t="e">
        <f>IF('DATA ENTRY'!#REF!="","",'DATA ENTRY'!#REF!)</f>
        <v>#REF!</v>
      </c>
      <c r="K294" s="14" t="e">
        <f>IF('DATA ENTRY'!#REF!="","",'DATA ENTRY'!#REF!)</f>
        <v>#REF!</v>
      </c>
      <c r="L294" s="125" t="e">
        <f>IF('DATA ENTRY'!#REF!="","",'DATA ENTRY'!#REF!)</f>
        <v>#REF!</v>
      </c>
      <c r="M294" s="14" t="e">
        <f>IF('DATA ENTRY'!#REF!="","",'DATA ENTRY'!#REF!)</f>
        <v>#REF!</v>
      </c>
      <c r="N294" s="125" t="e">
        <f>IF('DATA ENTRY'!#REF!="","",'DATA ENTRY'!#REF!)</f>
        <v>#REF!</v>
      </c>
      <c r="O294" s="125" t="str">
        <f t="shared" si="4"/>
        <v/>
      </c>
      <c r="P294" s="63" t="e">
        <f>IF('DATA ENTRY'!#REF!="","",'DATA ENTRY'!#REF!)</f>
        <v>#REF!</v>
      </c>
      <c r="Q294" s="63" t="e">
        <f>IF('DATA ENTRY'!#REF!="","",'DATA ENTRY'!#REF!)</f>
        <v>#REF!</v>
      </c>
      <c r="R294" s="14" t="e">
        <f>IF('DATA ENTRY'!#REF!="","",'DATA ENTRY'!#REF!)</f>
        <v>#REF!</v>
      </c>
      <c r="S294" s="14" t="e">
        <f>IF('DATA ENTRY'!#REF!="","",'DATA ENTRY'!#REF!)</f>
        <v>#REF!</v>
      </c>
      <c r="T294" s="14" t="e">
        <f>IF('DATA ENTRY'!#REF!="","",'DATA ENTRY'!#REF!)</f>
        <v>#REF!</v>
      </c>
      <c r="U294" s="14" t="str">
        <f>IF(O294="","",SUMPRODUCT(--(D294=$D$5:$D$1071),--(F294=$F$5:$F$1071),--(E294=$E$5:$E$1071),--(O294&lt;$O$5:$O$1071))+COUNTIF($O$5:O294,O294))</f>
        <v/>
      </c>
    </row>
    <row r="295" spans="1:21" ht="18" customHeight="1">
      <c r="A295" s="14" t="e">
        <f>IF(AND(H295="",D295="",F295="",G295="",I295="",J295=""),"",SUBTOTAL(3,$B$5:B295))</f>
        <v>#REF!</v>
      </c>
      <c r="B295" s="63" t="e">
        <f>IF('DATA ENTRY'!#REF!="","",'DATA ENTRY'!#REF!)</f>
        <v>#REF!</v>
      </c>
      <c r="C295" s="63" t="e">
        <f>IF('DATA ENTRY'!#REF!="","",'DATA ENTRY'!#REF!)</f>
        <v>#REF!</v>
      </c>
      <c r="D295" s="63" t="e">
        <f>IF('DATA ENTRY'!#REF!="","",'DATA ENTRY'!#REF!)</f>
        <v>#REF!</v>
      </c>
      <c r="E295" s="14" t="e">
        <f>IF('DATA ENTRY'!#REF!="","",'DATA ENTRY'!#REF!)</f>
        <v>#REF!</v>
      </c>
      <c r="F295" s="14" t="e">
        <f>IF('DATA ENTRY'!#REF!="","",'DATA ENTRY'!#REF!)</f>
        <v>#REF!</v>
      </c>
      <c r="G295" s="126" t="e">
        <f>IF('DATA ENTRY'!#REF!="","",'DATA ENTRY'!#REF!)</f>
        <v>#REF!</v>
      </c>
      <c r="H295" s="126" t="e">
        <f>IF('DATA ENTRY'!#REF!="","",'DATA ENTRY'!#REF!)</f>
        <v>#REF!</v>
      </c>
      <c r="I295" s="14" t="e">
        <f>IF('DATA ENTRY'!#REF!="","",'DATA ENTRY'!#REF!)</f>
        <v>#REF!</v>
      </c>
      <c r="J295" s="125" t="e">
        <f>IF('DATA ENTRY'!#REF!="","",'DATA ENTRY'!#REF!)</f>
        <v>#REF!</v>
      </c>
      <c r="K295" s="14" t="e">
        <f>IF('DATA ENTRY'!#REF!="","",'DATA ENTRY'!#REF!)</f>
        <v>#REF!</v>
      </c>
      <c r="L295" s="125" t="e">
        <f>IF('DATA ENTRY'!#REF!="","",'DATA ENTRY'!#REF!)</f>
        <v>#REF!</v>
      </c>
      <c r="M295" s="14" t="e">
        <f>IF('DATA ENTRY'!#REF!="","",'DATA ENTRY'!#REF!)</f>
        <v>#REF!</v>
      </c>
      <c r="N295" s="125" t="e">
        <f>IF('DATA ENTRY'!#REF!="","",'DATA ENTRY'!#REF!)</f>
        <v>#REF!</v>
      </c>
      <c r="O295" s="125" t="str">
        <f t="shared" si="4"/>
        <v/>
      </c>
      <c r="P295" s="63" t="e">
        <f>IF('DATA ENTRY'!#REF!="","",'DATA ENTRY'!#REF!)</f>
        <v>#REF!</v>
      </c>
      <c r="Q295" s="63" t="e">
        <f>IF('DATA ENTRY'!#REF!="","",'DATA ENTRY'!#REF!)</f>
        <v>#REF!</v>
      </c>
      <c r="R295" s="14" t="e">
        <f>IF('DATA ENTRY'!#REF!="","",'DATA ENTRY'!#REF!)</f>
        <v>#REF!</v>
      </c>
      <c r="S295" s="14" t="e">
        <f>IF('DATA ENTRY'!#REF!="","",'DATA ENTRY'!#REF!)</f>
        <v>#REF!</v>
      </c>
      <c r="T295" s="14" t="e">
        <f>IF('DATA ENTRY'!#REF!="","",'DATA ENTRY'!#REF!)</f>
        <v>#REF!</v>
      </c>
      <c r="U295" s="14" t="str">
        <f>IF(O295="","",SUMPRODUCT(--(D295=$D$5:$D$1071),--(F295=$F$5:$F$1071),--(E295=$E$5:$E$1071),--(O295&lt;$O$5:$O$1071))+COUNTIF($O$5:O295,O295))</f>
        <v/>
      </c>
    </row>
    <row r="296" spans="1:21" ht="18" customHeight="1">
      <c r="A296" s="14" t="e">
        <f>IF(AND(H296="",D296="",F296="",G296="",I296="",J296=""),"",SUBTOTAL(3,$B$5:B296))</f>
        <v>#REF!</v>
      </c>
      <c r="B296" s="63" t="e">
        <f>IF('DATA ENTRY'!#REF!="","",'DATA ENTRY'!#REF!)</f>
        <v>#REF!</v>
      </c>
      <c r="C296" s="63" t="e">
        <f>IF('DATA ENTRY'!#REF!="","",'DATA ENTRY'!#REF!)</f>
        <v>#REF!</v>
      </c>
      <c r="D296" s="63" t="e">
        <f>IF('DATA ENTRY'!#REF!="","",'DATA ENTRY'!#REF!)</f>
        <v>#REF!</v>
      </c>
      <c r="E296" s="14" t="e">
        <f>IF('DATA ENTRY'!#REF!="","",'DATA ENTRY'!#REF!)</f>
        <v>#REF!</v>
      </c>
      <c r="F296" s="14" t="e">
        <f>IF('DATA ENTRY'!#REF!="","",'DATA ENTRY'!#REF!)</f>
        <v>#REF!</v>
      </c>
      <c r="G296" s="126" t="e">
        <f>IF('DATA ENTRY'!#REF!="","",'DATA ENTRY'!#REF!)</f>
        <v>#REF!</v>
      </c>
      <c r="H296" s="126" t="e">
        <f>IF('DATA ENTRY'!#REF!="","",'DATA ENTRY'!#REF!)</f>
        <v>#REF!</v>
      </c>
      <c r="I296" s="14" t="e">
        <f>IF('DATA ENTRY'!#REF!="","",'DATA ENTRY'!#REF!)</f>
        <v>#REF!</v>
      </c>
      <c r="J296" s="125" t="e">
        <f>IF('DATA ENTRY'!#REF!="","",'DATA ENTRY'!#REF!)</f>
        <v>#REF!</v>
      </c>
      <c r="K296" s="14" t="e">
        <f>IF('DATA ENTRY'!#REF!="","",'DATA ENTRY'!#REF!)</f>
        <v>#REF!</v>
      </c>
      <c r="L296" s="125" t="e">
        <f>IF('DATA ENTRY'!#REF!="","",'DATA ENTRY'!#REF!)</f>
        <v>#REF!</v>
      </c>
      <c r="M296" s="14" t="e">
        <f>IF('DATA ENTRY'!#REF!="","",'DATA ENTRY'!#REF!)</f>
        <v>#REF!</v>
      </c>
      <c r="N296" s="125" t="e">
        <f>IF('DATA ENTRY'!#REF!="","",'DATA ENTRY'!#REF!)</f>
        <v>#REF!</v>
      </c>
      <c r="O296" s="125" t="str">
        <f t="shared" si="4"/>
        <v/>
      </c>
      <c r="P296" s="63" t="e">
        <f>IF('DATA ENTRY'!#REF!="","",'DATA ENTRY'!#REF!)</f>
        <v>#REF!</v>
      </c>
      <c r="Q296" s="63" t="e">
        <f>IF('DATA ENTRY'!#REF!="","",'DATA ENTRY'!#REF!)</f>
        <v>#REF!</v>
      </c>
      <c r="R296" s="14" t="e">
        <f>IF('DATA ENTRY'!#REF!="","",'DATA ENTRY'!#REF!)</f>
        <v>#REF!</v>
      </c>
      <c r="S296" s="14" t="e">
        <f>IF('DATA ENTRY'!#REF!="","",'DATA ENTRY'!#REF!)</f>
        <v>#REF!</v>
      </c>
      <c r="T296" s="14" t="e">
        <f>IF('DATA ENTRY'!#REF!="","",'DATA ENTRY'!#REF!)</f>
        <v>#REF!</v>
      </c>
      <c r="U296" s="14" t="str">
        <f>IF(O296="","",SUMPRODUCT(--(D296=$D$5:$D$1071),--(F296=$F$5:$F$1071),--(E296=$E$5:$E$1071),--(O296&lt;$O$5:$O$1071))+COUNTIF($O$5:O296,O296))</f>
        <v/>
      </c>
    </row>
    <row r="297" spans="1:21" ht="18" customHeight="1">
      <c r="A297" s="14" t="e">
        <f>IF(AND(H297="",D297="",F297="",G297="",I297="",J297=""),"",SUBTOTAL(3,$B$5:B297))</f>
        <v>#REF!</v>
      </c>
      <c r="B297" s="63" t="e">
        <f>IF('DATA ENTRY'!#REF!="","",'DATA ENTRY'!#REF!)</f>
        <v>#REF!</v>
      </c>
      <c r="C297" s="63" t="e">
        <f>IF('DATA ENTRY'!#REF!="","",'DATA ENTRY'!#REF!)</f>
        <v>#REF!</v>
      </c>
      <c r="D297" s="63" t="e">
        <f>IF('DATA ENTRY'!#REF!="","",'DATA ENTRY'!#REF!)</f>
        <v>#REF!</v>
      </c>
      <c r="E297" s="14" t="e">
        <f>IF('DATA ENTRY'!#REF!="","",'DATA ENTRY'!#REF!)</f>
        <v>#REF!</v>
      </c>
      <c r="F297" s="14" t="e">
        <f>IF('DATA ENTRY'!#REF!="","",'DATA ENTRY'!#REF!)</f>
        <v>#REF!</v>
      </c>
      <c r="G297" s="126" t="e">
        <f>IF('DATA ENTRY'!#REF!="","",'DATA ENTRY'!#REF!)</f>
        <v>#REF!</v>
      </c>
      <c r="H297" s="126" t="e">
        <f>IF('DATA ENTRY'!#REF!="","",'DATA ENTRY'!#REF!)</f>
        <v>#REF!</v>
      </c>
      <c r="I297" s="14" t="e">
        <f>IF('DATA ENTRY'!#REF!="","",'DATA ENTRY'!#REF!)</f>
        <v>#REF!</v>
      </c>
      <c r="J297" s="125" t="e">
        <f>IF('DATA ENTRY'!#REF!="","",'DATA ENTRY'!#REF!)</f>
        <v>#REF!</v>
      </c>
      <c r="K297" s="14" t="e">
        <f>IF('DATA ENTRY'!#REF!="","",'DATA ENTRY'!#REF!)</f>
        <v>#REF!</v>
      </c>
      <c r="L297" s="125" t="e">
        <f>IF('DATA ENTRY'!#REF!="","",'DATA ENTRY'!#REF!)</f>
        <v>#REF!</v>
      </c>
      <c r="M297" s="14" t="e">
        <f>IF('DATA ENTRY'!#REF!="","",'DATA ENTRY'!#REF!)</f>
        <v>#REF!</v>
      </c>
      <c r="N297" s="125" t="e">
        <f>IF('DATA ENTRY'!#REF!="","",'DATA ENTRY'!#REF!)</f>
        <v>#REF!</v>
      </c>
      <c r="O297" s="125" t="str">
        <f t="shared" si="4"/>
        <v/>
      </c>
      <c r="P297" s="63" t="e">
        <f>IF('DATA ENTRY'!#REF!="","",'DATA ENTRY'!#REF!)</f>
        <v>#REF!</v>
      </c>
      <c r="Q297" s="63" t="e">
        <f>IF('DATA ENTRY'!#REF!="","",'DATA ENTRY'!#REF!)</f>
        <v>#REF!</v>
      </c>
      <c r="R297" s="14" t="e">
        <f>IF('DATA ENTRY'!#REF!="","",'DATA ENTRY'!#REF!)</f>
        <v>#REF!</v>
      </c>
      <c r="S297" s="14" t="e">
        <f>IF('DATA ENTRY'!#REF!="","",'DATA ENTRY'!#REF!)</f>
        <v>#REF!</v>
      </c>
      <c r="T297" s="14" t="e">
        <f>IF('DATA ENTRY'!#REF!="","",'DATA ENTRY'!#REF!)</f>
        <v>#REF!</v>
      </c>
      <c r="U297" s="14" t="str">
        <f>IF(O297="","",SUMPRODUCT(--(D297=$D$5:$D$1071),--(F297=$F$5:$F$1071),--(E297=$E$5:$E$1071),--(O297&lt;$O$5:$O$1071))+COUNTIF($O$5:O297,O297))</f>
        <v/>
      </c>
    </row>
    <row r="298" spans="1:21" ht="18" customHeight="1">
      <c r="A298" s="14" t="e">
        <f>IF(AND(H298="",D298="",F298="",G298="",I298="",J298=""),"",SUBTOTAL(3,$B$5:B298))</f>
        <v>#REF!</v>
      </c>
      <c r="B298" s="63" t="e">
        <f>IF('DATA ENTRY'!#REF!="","",'DATA ENTRY'!#REF!)</f>
        <v>#REF!</v>
      </c>
      <c r="C298" s="63" t="e">
        <f>IF('DATA ENTRY'!#REF!="","",'DATA ENTRY'!#REF!)</f>
        <v>#REF!</v>
      </c>
      <c r="D298" s="63" t="e">
        <f>IF('DATA ENTRY'!#REF!="","",'DATA ENTRY'!#REF!)</f>
        <v>#REF!</v>
      </c>
      <c r="E298" s="14" t="e">
        <f>IF('DATA ENTRY'!#REF!="","",'DATA ENTRY'!#REF!)</f>
        <v>#REF!</v>
      </c>
      <c r="F298" s="14" t="e">
        <f>IF('DATA ENTRY'!#REF!="","",'DATA ENTRY'!#REF!)</f>
        <v>#REF!</v>
      </c>
      <c r="G298" s="126" t="e">
        <f>IF('DATA ENTRY'!#REF!="","",'DATA ENTRY'!#REF!)</f>
        <v>#REF!</v>
      </c>
      <c r="H298" s="126" t="e">
        <f>IF('DATA ENTRY'!#REF!="","",'DATA ENTRY'!#REF!)</f>
        <v>#REF!</v>
      </c>
      <c r="I298" s="14" t="e">
        <f>IF('DATA ENTRY'!#REF!="","",'DATA ENTRY'!#REF!)</f>
        <v>#REF!</v>
      </c>
      <c r="J298" s="125" t="e">
        <f>IF('DATA ENTRY'!#REF!="","",'DATA ENTRY'!#REF!)</f>
        <v>#REF!</v>
      </c>
      <c r="K298" s="14" t="e">
        <f>IF('DATA ENTRY'!#REF!="","",'DATA ENTRY'!#REF!)</f>
        <v>#REF!</v>
      </c>
      <c r="L298" s="125" t="e">
        <f>IF('DATA ENTRY'!#REF!="","",'DATA ENTRY'!#REF!)</f>
        <v>#REF!</v>
      </c>
      <c r="M298" s="14" t="e">
        <f>IF('DATA ENTRY'!#REF!="","",'DATA ENTRY'!#REF!)</f>
        <v>#REF!</v>
      </c>
      <c r="N298" s="125" t="e">
        <f>IF('DATA ENTRY'!#REF!="","",'DATA ENTRY'!#REF!)</f>
        <v>#REF!</v>
      </c>
      <c r="O298" s="125" t="str">
        <f t="shared" si="4"/>
        <v/>
      </c>
      <c r="P298" s="63" t="e">
        <f>IF('DATA ENTRY'!#REF!="","",'DATA ENTRY'!#REF!)</f>
        <v>#REF!</v>
      </c>
      <c r="Q298" s="63" t="e">
        <f>IF('DATA ENTRY'!#REF!="","",'DATA ENTRY'!#REF!)</f>
        <v>#REF!</v>
      </c>
      <c r="R298" s="14" t="e">
        <f>IF('DATA ENTRY'!#REF!="","",'DATA ENTRY'!#REF!)</f>
        <v>#REF!</v>
      </c>
      <c r="S298" s="14" t="e">
        <f>IF('DATA ENTRY'!#REF!="","",'DATA ENTRY'!#REF!)</f>
        <v>#REF!</v>
      </c>
      <c r="T298" s="14" t="e">
        <f>IF('DATA ENTRY'!#REF!="","",'DATA ENTRY'!#REF!)</f>
        <v>#REF!</v>
      </c>
      <c r="U298" s="14" t="str">
        <f>IF(O298="","",SUMPRODUCT(--(D298=$D$5:$D$1071),--(F298=$F$5:$F$1071),--(E298=$E$5:$E$1071),--(O298&lt;$O$5:$O$1071))+COUNTIF($O$5:O298,O298))</f>
        <v/>
      </c>
    </row>
    <row r="299" spans="1:21" ht="18" customHeight="1">
      <c r="A299" s="14" t="e">
        <f>IF(AND(H299="",D299="",F299="",G299="",I299="",J299=""),"",SUBTOTAL(3,$B$5:B299))</f>
        <v>#REF!</v>
      </c>
      <c r="B299" s="63" t="e">
        <f>IF('DATA ENTRY'!#REF!="","",'DATA ENTRY'!#REF!)</f>
        <v>#REF!</v>
      </c>
      <c r="C299" s="63" t="e">
        <f>IF('DATA ENTRY'!#REF!="","",'DATA ENTRY'!#REF!)</f>
        <v>#REF!</v>
      </c>
      <c r="D299" s="63" t="e">
        <f>IF('DATA ENTRY'!#REF!="","",'DATA ENTRY'!#REF!)</f>
        <v>#REF!</v>
      </c>
      <c r="E299" s="14" t="e">
        <f>IF('DATA ENTRY'!#REF!="","",'DATA ENTRY'!#REF!)</f>
        <v>#REF!</v>
      </c>
      <c r="F299" s="14" t="e">
        <f>IF('DATA ENTRY'!#REF!="","",'DATA ENTRY'!#REF!)</f>
        <v>#REF!</v>
      </c>
      <c r="G299" s="126" t="e">
        <f>IF('DATA ENTRY'!#REF!="","",'DATA ENTRY'!#REF!)</f>
        <v>#REF!</v>
      </c>
      <c r="H299" s="126" t="e">
        <f>IF('DATA ENTRY'!#REF!="","",'DATA ENTRY'!#REF!)</f>
        <v>#REF!</v>
      </c>
      <c r="I299" s="14" t="e">
        <f>IF('DATA ENTRY'!#REF!="","",'DATA ENTRY'!#REF!)</f>
        <v>#REF!</v>
      </c>
      <c r="J299" s="125" t="e">
        <f>IF('DATA ENTRY'!#REF!="","",'DATA ENTRY'!#REF!)</f>
        <v>#REF!</v>
      </c>
      <c r="K299" s="14" t="e">
        <f>IF('DATA ENTRY'!#REF!="","",'DATA ENTRY'!#REF!)</f>
        <v>#REF!</v>
      </c>
      <c r="L299" s="125" t="e">
        <f>IF('DATA ENTRY'!#REF!="","",'DATA ENTRY'!#REF!)</f>
        <v>#REF!</v>
      </c>
      <c r="M299" s="14" t="e">
        <f>IF('DATA ENTRY'!#REF!="","",'DATA ENTRY'!#REF!)</f>
        <v>#REF!</v>
      </c>
      <c r="N299" s="125" t="e">
        <f>IF('DATA ENTRY'!#REF!="","",'DATA ENTRY'!#REF!)</f>
        <v>#REF!</v>
      </c>
      <c r="O299" s="125" t="str">
        <f t="shared" si="4"/>
        <v/>
      </c>
      <c r="P299" s="63" t="e">
        <f>IF('DATA ENTRY'!#REF!="","",'DATA ENTRY'!#REF!)</f>
        <v>#REF!</v>
      </c>
      <c r="Q299" s="63" t="e">
        <f>IF('DATA ENTRY'!#REF!="","",'DATA ENTRY'!#REF!)</f>
        <v>#REF!</v>
      </c>
      <c r="R299" s="14" t="e">
        <f>IF('DATA ENTRY'!#REF!="","",'DATA ENTRY'!#REF!)</f>
        <v>#REF!</v>
      </c>
      <c r="S299" s="14" t="e">
        <f>IF('DATA ENTRY'!#REF!="","",'DATA ENTRY'!#REF!)</f>
        <v>#REF!</v>
      </c>
      <c r="T299" s="14" t="e">
        <f>IF('DATA ENTRY'!#REF!="","",'DATA ENTRY'!#REF!)</f>
        <v>#REF!</v>
      </c>
      <c r="U299" s="14" t="str">
        <f>IF(O299="","",SUMPRODUCT(--(D299=$D$5:$D$1071),--(F299=$F$5:$F$1071),--(E299=$E$5:$E$1071),--(O299&lt;$O$5:$O$1071))+COUNTIF($O$5:O299,O299))</f>
        <v/>
      </c>
    </row>
    <row r="300" spans="1:21" ht="18" customHeight="1">
      <c r="A300" s="14" t="e">
        <f>IF(AND(H300="",D300="",F300="",G300="",I300="",J300=""),"",SUBTOTAL(3,$B$5:B300))</f>
        <v>#REF!</v>
      </c>
      <c r="B300" s="63" t="e">
        <f>IF('DATA ENTRY'!#REF!="","",'DATA ENTRY'!#REF!)</f>
        <v>#REF!</v>
      </c>
      <c r="C300" s="63" t="e">
        <f>IF('DATA ENTRY'!#REF!="","",'DATA ENTRY'!#REF!)</f>
        <v>#REF!</v>
      </c>
      <c r="D300" s="63" t="e">
        <f>IF('DATA ENTRY'!#REF!="","",'DATA ENTRY'!#REF!)</f>
        <v>#REF!</v>
      </c>
      <c r="E300" s="14" t="e">
        <f>IF('DATA ENTRY'!#REF!="","",'DATA ENTRY'!#REF!)</f>
        <v>#REF!</v>
      </c>
      <c r="F300" s="14" t="e">
        <f>IF('DATA ENTRY'!#REF!="","",'DATA ENTRY'!#REF!)</f>
        <v>#REF!</v>
      </c>
      <c r="G300" s="126" t="e">
        <f>IF('DATA ENTRY'!#REF!="","",'DATA ENTRY'!#REF!)</f>
        <v>#REF!</v>
      </c>
      <c r="H300" s="126" t="e">
        <f>IF('DATA ENTRY'!#REF!="","",'DATA ENTRY'!#REF!)</f>
        <v>#REF!</v>
      </c>
      <c r="I300" s="14" t="e">
        <f>IF('DATA ENTRY'!#REF!="","",'DATA ENTRY'!#REF!)</f>
        <v>#REF!</v>
      </c>
      <c r="J300" s="125" t="e">
        <f>IF('DATA ENTRY'!#REF!="","",'DATA ENTRY'!#REF!)</f>
        <v>#REF!</v>
      </c>
      <c r="K300" s="14" t="e">
        <f>IF('DATA ENTRY'!#REF!="","",'DATA ENTRY'!#REF!)</f>
        <v>#REF!</v>
      </c>
      <c r="L300" s="125" t="e">
        <f>IF('DATA ENTRY'!#REF!="","",'DATA ENTRY'!#REF!)</f>
        <v>#REF!</v>
      </c>
      <c r="M300" s="14" t="e">
        <f>IF('DATA ENTRY'!#REF!="","",'DATA ENTRY'!#REF!)</f>
        <v>#REF!</v>
      </c>
      <c r="N300" s="125" t="e">
        <f>IF('DATA ENTRY'!#REF!="","",'DATA ENTRY'!#REF!)</f>
        <v>#REF!</v>
      </c>
      <c r="O300" s="125" t="str">
        <f t="shared" si="4"/>
        <v/>
      </c>
      <c r="P300" s="63" t="e">
        <f>IF('DATA ENTRY'!#REF!="","",'DATA ENTRY'!#REF!)</f>
        <v>#REF!</v>
      </c>
      <c r="Q300" s="63" t="e">
        <f>IF('DATA ENTRY'!#REF!="","",'DATA ENTRY'!#REF!)</f>
        <v>#REF!</v>
      </c>
      <c r="R300" s="14" t="e">
        <f>IF('DATA ENTRY'!#REF!="","",'DATA ENTRY'!#REF!)</f>
        <v>#REF!</v>
      </c>
      <c r="S300" s="14" t="e">
        <f>IF('DATA ENTRY'!#REF!="","",'DATA ENTRY'!#REF!)</f>
        <v>#REF!</v>
      </c>
      <c r="T300" s="14" t="e">
        <f>IF('DATA ENTRY'!#REF!="","",'DATA ENTRY'!#REF!)</f>
        <v>#REF!</v>
      </c>
      <c r="U300" s="14" t="str">
        <f>IF(O300="","",SUMPRODUCT(--(D300=$D$5:$D$1071),--(F300=$F$5:$F$1071),--(E300=$E$5:$E$1071),--(O300&lt;$O$5:$O$1071))+COUNTIF($O$5:O300,O300))</f>
        <v/>
      </c>
    </row>
    <row r="301" spans="1:21" ht="18" customHeight="1">
      <c r="A301" s="14" t="e">
        <f>IF(AND(H301="",D301="",F301="",G301="",I301="",J301=""),"",SUBTOTAL(3,$B$5:B301))</f>
        <v>#REF!</v>
      </c>
      <c r="B301" s="63" t="e">
        <f>IF('DATA ENTRY'!#REF!="","",'DATA ENTRY'!#REF!)</f>
        <v>#REF!</v>
      </c>
      <c r="C301" s="63" t="e">
        <f>IF('DATA ENTRY'!#REF!="","",'DATA ENTRY'!#REF!)</f>
        <v>#REF!</v>
      </c>
      <c r="D301" s="63" t="e">
        <f>IF('DATA ENTRY'!#REF!="","",'DATA ENTRY'!#REF!)</f>
        <v>#REF!</v>
      </c>
      <c r="E301" s="14" t="e">
        <f>IF('DATA ENTRY'!#REF!="","",'DATA ENTRY'!#REF!)</f>
        <v>#REF!</v>
      </c>
      <c r="F301" s="14" t="e">
        <f>IF('DATA ENTRY'!#REF!="","",'DATA ENTRY'!#REF!)</f>
        <v>#REF!</v>
      </c>
      <c r="G301" s="126" t="e">
        <f>IF('DATA ENTRY'!#REF!="","",'DATA ENTRY'!#REF!)</f>
        <v>#REF!</v>
      </c>
      <c r="H301" s="126" t="e">
        <f>IF('DATA ENTRY'!#REF!="","",'DATA ENTRY'!#REF!)</f>
        <v>#REF!</v>
      </c>
      <c r="I301" s="14" t="e">
        <f>IF('DATA ENTRY'!#REF!="","",'DATA ENTRY'!#REF!)</f>
        <v>#REF!</v>
      </c>
      <c r="J301" s="125" t="e">
        <f>IF('DATA ENTRY'!#REF!="","",'DATA ENTRY'!#REF!)</f>
        <v>#REF!</v>
      </c>
      <c r="K301" s="14" t="e">
        <f>IF('DATA ENTRY'!#REF!="","",'DATA ENTRY'!#REF!)</f>
        <v>#REF!</v>
      </c>
      <c r="L301" s="125" t="e">
        <f>IF('DATA ENTRY'!#REF!="","",'DATA ENTRY'!#REF!)</f>
        <v>#REF!</v>
      </c>
      <c r="M301" s="14" t="e">
        <f>IF('DATA ENTRY'!#REF!="","",'DATA ENTRY'!#REF!)</f>
        <v>#REF!</v>
      </c>
      <c r="N301" s="125" t="e">
        <f>IF('DATA ENTRY'!#REF!="","",'DATA ENTRY'!#REF!)</f>
        <v>#REF!</v>
      </c>
      <c r="O301" s="125" t="str">
        <f t="shared" si="4"/>
        <v/>
      </c>
      <c r="P301" s="63" t="e">
        <f>IF('DATA ENTRY'!#REF!="","",'DATA ENTRY'!#REF!)</f>
        <v>#REF!</v>
      </c>
      <c r="Q301" s="63" t="e">
        <f>IF('DATA ENTRY'!#REF!="","",'DATA ENTRY'!#REF!)</f>
        <v>#REF!</v>
      </c>
      <c r="R301" s="14" t="e">
        <f>IF('DATA ENTRY'!#REF!="","",'DATA ENTRY'!#REF!)</f>
        <v>#REF!</v>
      </c>
      <c r="S301" s="14" t="e">
        <f>IF('DATA ENTRY'!#REF!="","",'DATA ENTRY'!#REF!)</f>
        <v>#REF!</v>
      </c>
      <c r="T301" s="14" t="e">
        <f>IF('DATA ENTRY'!#REF!="","",'DATA ENTRY'!#REF!)</f>
        <v>#REF!</v>
      </c>
      <c r="U301" s="14" t="str">
        <f>IF(O301="","",SUMPRODUCT(--(D301=$D$5:$D$1071),--(F301=$F$5:$F$1071),--(E301=$E$5:$E$1071),--(O301&lt;$O$5:$O$1071))+COUNTIF($O$5:O301,O301))</f>
        <v/>
      </c>
    </row>
    <row r="302" spans="1:21" ht="18" customHeight="1">
      <c r="A302" s="14" t="e">
        <f>IF(AND(H302="",D302="",F302="",G302="",I302="",J302=""),"",SUBTOTAL(3,$B$5:B302))</f>
        <v>#REF!</v>
      </c>
      <c r="B302" s="63" t="e">
        <f>IF('DATA ENTRY'!#REF!="","",'DATA ENTRY'!#REF!)</f>
        <v>#REF!</v>
      </c>
      <c r="C302" s="63" t="e">
        <f>IF('DATA ENTRY'!#REF!="","",'DATA ENTRY'!#REF!)</f>
        <v>#REF!</v>
      </c>
      <c r="D302" s="63" t="e">
        <f>IF('DATA ENTRY'!#REF!="","",'DATA ENTRY'!#REF!)</f>
        <v>#REF!</v>
      </c>
      <c r="E302" s="14" t="e">
        <f>IF('DATA ENTRY'!#REF!="","",'DATA ENTRY'!#REF!)</f>
        <v>#REF!</v>
      </c>
      <c r="F302" s="14" t="e">
        <f>IF('DATA ENTRY'!#REF!="","",'DATA ENTRY'!#REF!)</f>
        <v>#REF!</v>
      </c>
      <c r="G302" s="126" t="e">
        <f>IF('DATA ENTRY'!#REF!="","",'DATA ENTRY'!#REF!)</f>
        <v>#REF!</v>
      </c>
      <c r="H302" s="126" t="e">
        <f>IF('DATA ENTRY'!#REF!="","",'DATA ENTRY'!#REF!)</f>
        <v>#REF!</v>
      </c>
      <c r="I302" s="14" t="e">
        <f>IF('DATA ENTRY'!#REF!="","",'DATA ENTRY'!#REF!)</f>
        <v>#REF!</v>
      </c>
      <c r="J302" s="125" t="e">
        <f>IF('DATA ENTRY'!#REF!="","",'DATA ENTRY'!#REF!)</f>
        <v>#REF!</v>
      </c>
      <c r="K302" s="14" t="e">
        <f>IF('DATA ENTRY'!#REF!="","",'DATA ENTRY'!#REF!)</f>
        <v>#REF!</v>
      </c>
      <c r="L302" s="125" t="e">
        <f>IF('DATA ENTRY'!#REF!="","",'DATA ENTRY'!#REF!)</f>
        <v>#REF!</v>
      </c>
      <c r="M302" s="14" t="e">
        <f>IF('DATA ENTRY'!#REF!="","",'DATA ENTRY'!#REF!)</f>
        <v>#REF!</v>
      </c>
      <c r="N302" s="125" t="e">
        <f>IF('DATA ENTRY'!#REF!="","",'DATA ENTRY'!#REF!)</f>
        <v>#REF!</v>
      </c>
      <c r="O302" s="125" t="str">
        <f t="shared" si="4"/>
        <v/>
      </c>
      <c r="P302" s="63" t="e">
        <f>IF('DATA ENTRY'!#REF!="","",'DATA ENTRY'!#REF!)</f>
        <v>#REF!</v>
      </c>
      <c r="Q302" s="63" t="e">
        <f>IF('DATA ENTRY'!#REF!="","",'DATA ENTRY'!#REF!)</f>
        <v>#REF!</v>
      </c>
      <c r="R302" s="14" t="e">
        <f>IF('DATA ENTRY'!#REF!="","",'DATA ENTRY'!#REF!)</f>
        <v>#REF!</v>
      </c>
      <c r="S302" s="14" t="e">
        <f>IF('DATA ENTRY'!#REF!="","",'DATA ENTRY'!#REF!)</f>
        <v>#REF!</v>
      </c>
      <c r="T302" s="14" t="e">
        <f>IF('DATA ENTRY'!#REF!="","",'DATA ENTRY'!#REF!)</f>
        <v>#REF!</v>
      </c>
      <c r="U302" s="14" t="str">
        <f>IF(O302="","",SUMPRODUCT(--(D302=$D$5:$D$1071),--(F302=$F$5:$F$1071),--(E302=$E$5:$E$1071),--(O302&lt;$O$5:$O$1071))+COUNTIF($O$5:O302,O302))</f>
        <v/>
      </c>
    </row>
    <row r="303" spans="1:21" ht="18" customHeight="1">
      <c r="A303" s="14" t="e">
        <f>IF(AND(H303="",D303="",F303="",G303="",I303="",J303=""),"",SUBTOTAL(3,$B$5:B303))</f>
        <v>#REF!</v>
      </c>
      <c r="B303" s="63" t="e">
        <f>IF('DATA ENTRY'!#REF!="","",'DATA ENTRY'!#REF!)</f>
        <v>#REF!</v>
      </c>
      <c r="C303" s="63" t="e">
        <f>IF('DATA ENTRY'!#REF!="","",'DATA ENTRY'!#REF!)</f>
        <v>#REF!</v>
      </c>
      <c r="D303" s="63" t="e">
        <f>IF('DATA ENTRY'!#REF!="","",'DATA ENTRY'!#REF!)</f>
        <v>#REF!</v>
      </c>
      <c r="E303" s="14" t="e">
        <f>IF('DATA ENTRY'!#REF!="","",'DATA ENTRY'!#REF!)</f>
        <v>#REF!</v>
      </c>
      <c r="F303" s="14" t="e">
        <f>IF('DATA ENTRY'!#REF!="","",'DATA ENTRY'!#REF!)</f>
        <v>#REF!</v>
      </c>
      <c r="G303" s="126" t="e">
        <f>IF('DATA ENTRY'!#REF!="","",'DATA ENTRY'!#REF!)</f>
        <v>#REF!</v>
      </c>
      <c r="H303" s="126" t="e">
        <f>IF('DATA ENTRY'!#REF!="","",'DATA ENTRY'!#REF!)</f>
        <v>#REF!</v>
      </c>
      <c r="I303" s="14" t="e">
        <f>IF('DATA ENTRY'!#REF!="","",'DATA ENTRY'!#REF!)</f>
        <v>#REF!</v>
      </c>
      <c r="J303" s="125" t="e">
        <f>IF('DATA ENTRY'!#REF!="","",'DATA ENTRY'!#REF!)</f>
        <v>#REF!</v>
      </c>
      <c r="K303" s="14" t="e">
        <f>IF('DATA ENTRY'!#REF!="","",'DATA ENTRY'!#REF!)</f>
        <v>#REF!</v>
      </c>
      <c r="L303" s="125" t="e">
        <f>IF('DATA ENTRY'!#REF!="","",'DATA ENTRY'!#REF!)</f>
        <v>#REF!</v>
      </c>
      <c r="M303" s="14" t="e">
        <f>IF('DATA ENTRY'!#REF!="","",'DATA ENTRY'!#REF!)</f>
        <v>#REF!</v>
      </c>
      <c r="N303" s="125" t="e">
        <f>IF('DATA ENTRY'!#REF!="","",'DATA ENTRY'!#REF!)</f>
        <v>#REF!</v>
      </c>
      <c r="O303" s="125" t="str">
        <f t="shared" si="4"/>
        <v/>
      </c>
      <c r="P303" s="63" t="e">
        <f>IF('DATA ENTRY'!#REF!="","",'DATA ENTRY'!#REF!)</f>
        <v>#REF!</v>
      </c>
      <c r="Q303" s="63" t="e">
        <f>IF('DATA ENTRY'!#REF!="","",'DATA ENTRY'!#REF!)</f>
        <v>#REF!</v>
      </c>
      <c r="R303" s="14" t="e">
        <f>IF('DATA ENTRY'!#REF!="","",'DATA ENTRY'!#REF!)</f>
        <v>#REF!</v>
      </c>
      <c r="S303" s="14" t="e">
        <f>IF('DATA ENTRY'!#REF!="","",'DATA ENTRY'!#REF!)</f>
        <v>#REF!</v>
      </c>
      <c r="T303" s="14" t="e">
        <f>IF('DATA ENTRY'!#REF!="","",'DATA ENTRY'!#REF!)</f>
        <v>#REF!</v>
      </c>
      <c r="U303" s="14" t="str">
        <f>IF(O303="","",SUMPRODUCT(--(D303=$D$5:$D$1071),--(F303=$F$5:$F$1071),--(E303=$E$5:$E$1071),--(O303&lt;$O$5:$O$1071))+COUNTIF($O$5:O303,O303))</f>
        <v/>
      </c>
    </row>
    <row r="304" spans="1:21" ht="18" customHeight="1">
      <c r="A304" s="14" t="e">
        <f>IF(AND(H304="",D304="",F304="",G304="",I304="",J304=""),"",SUBTOTAL(3,$B$5:B304))</f>
        <v>#REF!</v>
      </c>
      <c r="B304" s="63" t="e">
        <f>IF('DATA ENTRY'!#REF!="","",'DATA ENTRY'!#REF!)</f>
        <v>#REF!</v>
      </c>
      <c r="C304" s="63" t="e">
        <f>IF('DATA ENTRY'!#REF!="","",'DATA ENTRY'!#REF!)</f>
        <v>#REF!</v>
      </c>
      <c r="D304" s="63" t="e">
        <f>IF('DATA ENTRY'!#REF!="","",'DATA ENTRY'!#REF!)</f>
        <v>#REF!</v>
      </c>
      <c r="E304" s="14" t="e">
        <f>IF('DATA ENTRY'!#REF!="","",'DATA ENTRY'!#REF!)</f>
        <v>#REF!</v>
      </c>
      <c r="F304" s="14" t="e">
        <f>IF('DATA ENTRY'!#REF!="","",'DATA ENTRY'!#REF!)</f>
        <v>#REF!</v>
      </c>
      <c r="G304" s="126" t="e">
        <f>IF('DATA ENTRY'!#REF!="","",'DATA ENTRY'!#REF!)</f>
        <v>#REF!</v>
      </c>
      <c r="H304" s="126" t="e">
        <f>IF('DATA ENTRY'!#REF!="","",'DATA ENTRY'!#REF!)</f>
        <v>#REF!</v>
      </c>
      <c r="I304" s="14" t="e">
        <f>IF('DATA ENTRY'!#REF!="","",'DATA ENTRY'!#REF!)</f>
        <v>#REF!</v>
      </c>
      <c r="J304" s="125" t="e">
        <f>IF('DATA ENTRY'!#REF!="","",'DATA ENTRY'!#REF!)</f>
        <v>#REF!</v>
      </c>
      <c r="K304" s="14" t="e">
        <f>IF('DATA ENTRY'!#REF!="","",'DATA ENTRY'!#REF!)</f>
        <v>#REF!</v>
      </c>
      <c r="L304" s="125" t="e">
        <f>IF('DATA ENTRY'!#REF!="","",'DATA ENTRY'!#REF!)</f>
        <v>#REF!</v>
      </c>
      <c r="M304" s="14" t="e">
        <f>IF('DATA ENTRY'!#REF!="","",'DATA ENTRY'!#REF!)</f>
        <v>#REF!</v>
      </c>
      <c r="N304" s="125" t="e">
        <f>IF('DATA ENTRY'!#REF!="","",'DATA ENTRY'!#REF!)</f>
        <v>#REF!</v>
      </c>
      <c r="O304" s="125" t="str">
        <f t="shared" si="4"/>
        <v/>
      </c>
      <c r="P304" s="63" t="e">
        <f>IF('DATA ENTRY'!#REF!="","",'DATA ENTRY'!#REF!)</f>
        <v>#REF!</v>
      </c>
      <c r="Q304" s="63" t="e">
        <f>IF('DATA ENTRY'!#REF!="","",'DATA ENTRY'!#REF!)</f>
        <v>#REF!</v>
      </c>
      <c r="R304" s="14" t="e">
        <f>IF('DATA ENTRY'!#REF!="","",'DATA ENTRY'!#REF!)</f>
        <v>#REF!</v>
      </c>
      <c r="S304" s="14" t="e">
        <f>IF('DATA ENTRY'!#REF!="","",'DATA ENTRY'!#REF!)</f>
        <v>#REF!</v>
      </c>
      <c r="T304" s="14" t="e">
        <f>IF('DATA ENTRY'!#REF!="","",'DATA ENTRY'!#REF!)</f>
        <v>#REF!</v>
      </c>
      <c r="U304" s="14" t="str">
        <f>IF(O304="","",SUMPRODUCT(--(D304=$D$5:$D$1071),--(F304=$F$5:$F$1071),--(E304=$E$5:$E$1071),--(O304&lt;$O$5:$O$1071))+COUNTIF($O$5:O304,O304))</f>
        <v/>
      </c>
    </row>
    <row r="305" spans="1:21" ht="18" customHeight="1">
      <c r="A305" s="14" t="e">
        <f>IF(AND(H305="",D305="",F305="",G305="",I305="",J305=""),"",SUBTOTAL(3,$B$5:B305))</f>
        <v>#REF!</v>
      </c>
      <c r="B305" s="63" t="e">
        <f>IF('DATA ENTRY'!#REF!="","",'DATA ENTRY'!#REF!)</f>
        <v>#REF!</v>
      </c>
      <c r="C305" s="63" t="e">
        <f>IF('DATA ENTRY'!#REF!="","",'DATA ENTRY'!#REF!)</f>
        <v>#REF!</v>
      </c>
      <c r="D305" s="63" t="e">
        <f>IF('DATA ENTRY'!#REF!="","",'DATA ENTRY'!#REF!)</f>
        <v>#REF!</v>
      </c>
      <c r="E305" s="14" t="e">
        <f>IF('DATA ENTRY'!#REF!="","",'DATA ENTRY'!#REF!)</f>
        <v>#REF!</v>
      </c>
      <c r="F305" s="14" t="e">
        <f>IF('DATA ENTRY'!#REF!="","",'DATA ENTRY'!#REF!)</f>
        <v>#REF!</v>
      </c>
      <c r="G305" s="126" t="e">
        <f>IF('DATA ENTRY'!#REF!="","",'DATA ENTRY'!#REF!)</f>
        <v>#REF!</v>
      </c>
      <c r="H305" s="126" t="e">
        <f>IF('DATA ENTRY'!#REF!="","",'DATA ENTRY'!#REF!)</f>
        <v>#REF!</v>
      </c>
      <c r="I305" s="14" t="e">
        <f>IF('DATA ENTRY'!#REF!="","",'DATA ENTRY'!#REF!)</f>
        <v>#REF!</v>
      </c>
      <c r="J305" s="125" t="e">
        <f>IF('DATA ENTRY'!#REF!="","",'DATA ENTRY'!#REF!)</f>
        <v>#REF!</v>
      </c>
      <c r="K305" s="14" t="e">
        <f>IF('DATA ENTRY'!#REF!="","",'DATA ENTRY'!#REF!)</f>
        <v>#REF!</v>
      </c>
      <c r="L305" s="125" t="e">
        <f>IF('DATA ENTRY'!#REF!="","",'DATA ENTRY'!#REF!)</f>
        <v>#REF!</v>
      </c>
      <c r="M305" s="14" t="e">
        <f>IF('DATA ENTRY'!#REF!="","",'DATA ENTRY'!#REF!)</f>
        <v>#REF!</v>
      </c>
      <c r="N305" s="125" t="e">
        <f>IF('DATA ENTRY'!#REF!="","",'DATA ENTRY'!#REF!)</f>
        <v>#REF!</v>
      </c>
      <c r="O305" s="125" t="str">
        <f t="shared" si="4"/>
        <v/>
      </c>
      <c r="P305" s="63" t="e">
        <f>IF('DATA ENTRY'!#REF!="","",'DATA ENTRY'!#REF!)</f>
        <v>#REF!</v>
      </c>
      <c r="Q305" s="63" t="e">
        <f>IF('DATA ENTRY'!#REF!="","",'DATA ENTRY'!#REF!)</f>
        <v>#REF!</v>
      </c>
      <c r="R305" s="14" t="e">
        <f>IF('DATA ENTRY'!#REF!="","",'DATA ENTRY'!#REF!)</f>
        <v>#REF!</v>
      </c>
      <c r="S305" s="14" t="e">
        <f>IF('DATA ENTRY'!#REF!="","",'DATA ENTRY'!#REF!)</f>
        <v>#REF!</v>
      </c>
      <c r="T305" s="14" t="e">
        <f>IF('DATA ENTRY'!#REF!="","",'DATA ENTRY'!#REF!)</f>
        <v>#REF!</v>
      </c>
      <c r="U305" s="14" t="str">
        <f>IF(O305="","",SUMPRODUCT(--(D305=$D$5:$D$1071),--(F305=$F$5:$F$1071),--(E305=$E$5:$E$1071),--(O305&lt;$O$5:$O$1071))+COUNTIF($O$5:O305,O305))</f>
        <v/>
      </c>
    </row>
    <row r="306" spans="1:21" ht="18" customHeight="1">
      <c r="A306" s="14" t="e">
        <f>IF(AND(H306="",D306="",F306="",G306="",I306="",J306=""),"",SUBTOTAL(3,$B$5:B306))</f>
        <v>#REF!</v>
      </c>
      <c r="B306" s="63" t="e">
        <f>IF('DATA ENTRY'!#REF!="","",'DATA ENTRY'!#REF!)</f>
        <v>#REF!</v>
      </c>
      <c r="C306" s="63" t="e">
        <f>IF('DATA ENTRY'!#REF!="","",'DATA ENTRY'!#REF!)</f>
        <v>#REF!</v>
      </c>
      <c r="D306" s="63" t="e">
        <f>IF('DATA ENTRY'!#REF!="","",'DATA ENTRY'!#REF!)</f>
        <v>#REF!</v>
      </c>
      <c r="E306" s="14" t="e">
        <f>IF('DATA ENTRY'!#REF!="","",'DATA ENTRY'!#REF!)</f>
        <v>#REF!</v>
      </c>
      <c r="F306" s="14" t="e">
        <f>IF('DATA ENTRY'!#REF!="","",'DATA ENTRY'!#REF!)</f>
        <v>#REF!</v>
      </c>
      <c r="G306" s="126" t="e">
        <f>IF('DATA ENTRY'!#REF!="","",'DATA ENTRY'!#REF!)</f>
        <v>#REF!</v>
      </c>
      <c r="H306" s="126" t="e">
        <f>IF('DATA ENTRY'!#REF!="","",'DATA ENTRY'!#REF!)</f>
        <v>#REF!</v>
      </c>
      <c r="I306" s="14" t="e">
        <f>IF('DATA ENTRY'!#REF!="","",'DATA ENTRY'!#REF!)</f>
        <v>#REF!</v>
      </c>
      <c r="J306" s="125" t="e">
        <f>IF('DATA ENTRY'!#REF!="","",'DATA ENTRY'!#REF!)</f>
        <v>#REF!</v>
      </c>
      <c r="K306" s="14" t="e">
        <f>IF('DATA ENTRY'!#REF!="","",'DATA ENTRY'!#REF!)</f>
        <v>#REF!</v>
      </c>
      <c r="L306" s="125" t="e">
        <f>IF('DATA ENTRY'!#REF!="","",'DATA ENTRY'!#REF!)</f>
        <v>#REF!</v>
      </c>
      <c r="M306" s="14" t="e">
        <f>IF('DATA ENTRY'!#REF!="","",'DATA ENTRY'!#REF!)</f>
        <v>#REF!</v>
      </c>
      <c r="N306" s="125" t="e">
        <f>IF('DATA ENTRY'!#REF!="","",'DATA ENTRY'!#REF!)</f>
        <v>#REF!</v>
      </c>
      <c r="O306" s="125" t="str">
        <f t="shared" si="4"/>
        <v/>
      </c>
      <c r="P306" s="63" t="e">
        <f>IF('DATA ENTRY'!#REF!="","",'DATA ENTRY'!#REF!)</f>
        <v>#REF!</v>
      </c>
      <c r="Q306" s="63" t="e">
        <f>IF('DATA ENTRY'!#REF!="","",'DATA ENTRY'!#REF!)</f>
        <v>#REF!</v>
      </c>
      <c r="R306" s="14" t="e">
        <f>IF('DATA ENTRY'!#REF!="","",'DATA ENTRY'!#REF!)</f>
        <v>#REF!</v>
      </c>
      <c r="S306" s="14" t="e">
        <f>IF('DATA ENTRY'!#REF!="","",'DATA ENTRY'!#REF!)</f>
        <v>#REF!</v>
      </c>
      <c r="T306" s="14" t="e">
        <f>IF('DATA ENTRY'!#REF!="","",'DATA ENTRY'!#REF!)</f>
        <v>#REF!</v>
      </c>
      <c r="U306" s="14" t="str">
        <f>IF(O306="","",SUMPRODUCT(--(D306=$D$5:$D$1071),--(F306=$F$5:$F$1071),--(E306=$E$5:$E$1071),--(O306&lt;$O$5:$O$1071))+COUNTIF($O$5:O306,O306))</f>
        <v/>
      </c>
    </row>
    <row r="307" spans="1:21" ht="18" customHeight="1">
      <c r="A307" s="14" t="e">
        <f>IF(AND(H307="",D307="",F307="",G307="",I307="",J307=""),"",SUBTOTAL(3,$B$5:B307))</f>
        <v>#REF!</v>
      </c>
      <c r="B307" s="63" t="e">
        <f>IF('DATA ENTRY'!#REF!="","",'DATA ENTRY'!#REF!)</f>
        <v>#REF!</v>
      </c>
      <c r="C307" s="63" t="e">
        <f>IF('DATA ENTRY'!#REF!="","",'DATA ENTRY'!#REF!)</f>
        <v>#REF!</v>
      </c>
      <c r="D307" s="63" t="e">
        <f>IF('DATA ENTRY'!#REF!="","",'DATA ENTRY'!#REF!)</f>
        <v>#REF!</v>
      </c>
      <c r="E307" s="14" t="e">
        <f>IF('DATA ENTRY'!#REF!="","",'DATA ENTRY'!#REF!)</f>
        <v>#REF!</v>
      </c>
      <c r="F307" s="14" t="e">
        <f>IF('DATA ENTRY'!#REF!="","",'DATA ENTRY'!#REF!)</f>
        <v>#REF!</v>
      </c>
      <c r="G307" s="126" t="e">
        <f>IF('DATA ENTRY'!#REF!="","",'DATA ENTRY'!#REF!)</f>
        <v>#REF!</v>
      </c>
      <c r="H307" s="126" t="e">
        <f>IF('DATA ENTRY'!#REF!="","",'DATA ENTRY'!#REF!)</f>
        <v>#REF!</v>
      </c>
      <c r="I307" s="14" t="e">
        <f>IF('DATA ENTRY'!#REF!="","",'DATA ENTRY'!#REF!)</f>
        <v>#REF!</v>
      </c>
      <c r="J307" s="125" t="e">
        <f>IF('DATA ENTRY'!#REF!="","",'DATA ENTRY'!#REF!)</f>
        <v>#REF!</v>
      </c>
      <c r="K307" s="14" t="e">
        <f>IF('DATA ENTRY'!#REF!="","",'DATA ENTRY'!#REF!)</f>
        <v>#REF!</v>
      </c>
      <c r="L307" s="125" t="e">
        <f>IF('DATA ENTRY'!#REF!="","",'DATA ENTRY'!#REF!)</f>
        <v>#REF!</v>
      </c>
      <c r="M307" s="14" t="e">
        <f>IF('DATA ENTRY'!#REF!="","",'DATA ENTRY'!#REF!)</f>
        <v>#REF!</v>
      </c>
      <c r="N307" s="125" t="e">
        <f>IF('DATA ENTRY'!#REF!="","",'DATA ENTRY'!#REF!)</f>
        <v>#REF!</v>
      </c>
      <c r="O307" s="125" t="str">
        <f t="shared" si="4"/>
        <v/>
      </c>
      <c r="P307" s="63" t="e">
        <f>IF('DATA ENTRY'!#REF!="","",'DATA ENTRY'!#REF!)</f>
        <v>#REF!</v>
      </c>
      <c r="Q307" s="63" t="e">
        <f>IF('DATA ENTRY'!#REF!="","",'DATA ENTRY'!#REF!)</f>
        <v>#REF!</v>
      </c>
      <c r="R307" s="14" t="e">
        <f>IF('DATA ENTRY'!#REF!="","",'DATA ENTRY'!#REF!)</f>
        <v>#REF!</v>
      </c>
      <c r="S307" s="14" t="e">
        <f>IF('DATA ENTRY'!#REF!="","",'DATA ENTRY'!#REF!)</f>
        <v>#REF!</v>
      </c>
      <c r="T307" s="14" t="e">
        <f>IF('DATA ENTRY'!#REF!="","",'DATA ENTRY'!#REF!)</f>
        <v>#REF!</v>
      </c>
      <c r="U307" s="14" t="str">
        <f>IF(O307="","",SUMPRODUCT(--(D307=$D$5:$D$1071),--(F307=$F$5:$F$1071),--(E307=$E$5:$E$1071),--(O307&lt;$O$5:$O$1071))+COUNTIF($O$5:O307,O307))</f>
        <v/>
      </c>
    </row>
    <row r="308" spans="1:21" ht="18" customHeight="1">
      <c r="A308" s="14" t="e">
        <f>IF(AND(H308="",D308="",F308="",G308="",I308="",J308=""),"",SUBTOTAL(3,$B$5:B308))</f>
        <v>#REF!</v>
      </c>
      <c r="B308" s="63" t="e">
        <f>IF('DATA ENTRY'!#REF!="","",'DATA ENTRY'!#REF!)</f>
        <v>#REF!</v>
      </c>
      <c r="C308" s="63" t="e">
        <f>IF('DATA ENTRY'!#REF!="","",'DATA ENTRY'!#REF!)</f>
        <v>#REF!</v>
      </c>
      <c r="D308" s="63" t="e">
        <f>IF('DATA ENTRY'!#REF!="","",'DATA ENTRY'!#REF!)</f>
        <v>#REF!</v>
      </c>
      <c r="E308" s="14" t="e">
        <f>IF('DATA ENTRY'!#REF!="","",'DATA ENTRY'!#REF!)</f>
        <v>#REF!</v>
      </c>
      <c r="F308" s="14" t="e">
        <f>IF('DATA ENTRY'!#REF!="","",'DATA ENTRY'!#REF!)</f>
        <v>#REF!</v>
      </c>
      <c r="G308" s="126" t="e">
        <f>IF('DATA ENTRY'!#REF!="","",'DATA ENTRY'!#REF!)</f>
        <v>#REF!</v>
      </c>
      <c r="H308" s="126" t="e">
        <f>IF('DATA ENTRY'!#REF!="","",'DATA ENTRY'!#REF!)</f>
        <v>#REF!</v>
      </c>
      <c r="I308" s="14" t="e">
        <f>IF('DATA ENTRY'!#REF!="","",'DATA ENTRY'!#REF!)</f>
        <v>#REF!</v>
      </c>
      <c r="J308" s="125" t="e">
        <f>IF('DATA ENTRY'!#REF!="","",'DATA ENTRY'!#REF!)</f>
        <v>#REF!</v>
      </c>
      <c r="K308" s="14" t="e">
        <f>IF('DATA ENTRY'!#REF!="","",'DATA ENTRY'!#REF!)</f>
        <v>#REF!</v>
      </c>
      <c r="L308" s="125" t="e">
        <f>IF('DATA ENTRY'!#REF!="","",'DATA ENTRY'!#REF!)</f>
        <v>#REF!</v>
      </c>
      <c r="M308" s="14" t="e">
        <f>IF('DATA ENTRY'!#REF!="","",'DATA ENTRY'!#REF!)</f>
        <v>#REF!</v>
      </c>
      <c r="N308" s="125" t="e">
        <f>IF('DATA ENTRY'!#REF!="","",'DATA ENTRY'!#REF!)</f>
        <v>#REF!</v>
      </c>
      <c r="O308" s="125" t="str">
        <f t="shared" si="4"/>
        <v/>
      </c>
      <c r="P308" s="63" t="e">
        <f>IF('DATA ENTRY'!#REF!="","",'DATA ENTRY'!#REF!)</f>
        <v>#REF!</v>
      </c>
      <c r="Q308" s="63" t="e">
        <f>IF('DATA ENTRY'!#REF!="","",'DATA ENTRY'!#REF!)</f>
        <v>#REF!</v>
      </c>
      <c r="R308" s="14" t="e">
        <f>IF('DATA ENTRY'!#REF!="","",'DATA ENTRY'!#REF!)</f>
        <v>#REF!</v>
      </c>
      <c r="S308" s="14" t="e">
        <f>IF('DATA ENTRY'!#REF!="","",'DATA ENTRY'!#REF!)</f>
        <v>#REF!</v>
      </c>
      <c r="T308" s="14" t="e">
        <f>IF('DATA ENTRY'!#REF!="","",'DATA ENTRY'!#REF!)</f>
        <v>#REF!</v>
      </c>
      <c r="U308" s="14" t="str">
        <f>IF(O308="","",SUMPRODUCT(--(D308=$D$5:$D$1071),--(F308=$F$5:$F$1071),--(E308=$E$5:$E$1071),--(O308&lt;$O$5:$O$1071))+COUNTIF($O$5:O308,O308))</f>
        <v/>
      </c>
    </row>
    <row r="309" spans="1:21" ht="18" customHeight="1">
      <c r="A309" s="14" t="e">
        <f>IF(AND(H309="",D309="",F309="",G309="",I309="",J309=""),"",SUBTOTAL(3,$B$5:B309))</f>
        <v>#REF!</v>
      </c>
      <c r="B309" s="63" t="e">
        <f>IF('DATA ENTRY'!#REF!="","",'DATA ENTRY'!#REF!)</f>
        <v>#REF!</v>
      </c>
      <c r="C309" s="63" t="e">
        <f>IF('DATA ENTRY'!#REF!="","",'DATA ENTRY'!#REF!)</f>
        <v>#REF!</v>
      </c>
      <c r="D309" s="63" t="e">
        <f>IF('DATA ENTRY'!#REF!="","",'DATA ENTRY'!#REF!)</f>
        <v>#REF!</v>
      </c>
      <c r="E309" s="14" t="e">
        <f>IF('DATA ENTRY'!#REF!="","",'DATA ENTRY'!#REF!)</f>
        <v>#REF!</v>
      </c>
      <c r="F309" s="14" t="e">
        <f>IF('DATA ENTRY'!#REF!="","",'DATA ENTRY'!#REF!)</f>
        <v>#REF!</v>
      </c>
      <c r="G309" s="126" t="e">
        <f>IF('DATA ENTRY'!#REF!="","",'DATA ENTRY'!#REF!)</f>
        <v>#REF!</v>
      </c>
      <c r="H309" s="126" t="e">
        <f>IF('DATA ENTRY'!#REF!="","",'DATA ENTRY'!#REF!)</f>
        <v>#REF!</v>
      </c>
      <c r="I309" s="14" t="e">
        <f>IF('DATA ENTRY'!#REF!="","",'DATA ENTRY'!#REF!)</f>
        <v>#REF!</v>
      </c>
      <c r="J309" s="125" t="e">
        <f>IF('DATA ENTRY'!#REF!="","",'DATA ENTRY'!#REF!)</f>
        <v>#REF!</v>
      </c>
      <c r="K309" s="14" t="e">
        <f>IF('DATA ENTRY'!#REF!="","",'DATA ENTRY'!#REF!)</f>
        <v>#REF!</v>
      </c>
      <c r="L309" s="125" t="e">
        <f>IF('DATA ENTRY'!#REF!="","",'DATA ENTRY'!#REF!)</f>
        <v>#REF!</v>
      </c>
      <c r="M309" s="14" t="e">
        <f>IF('DATA ENTRY'!#REF!="","",'DATA ENTRY'!#REF!)</f>
        <v>#REF!</v>
      </c>
      <c r="N309" s="125" t="e">
        <f>IF('DATA ENTRY'!#REF!="","",'DATA ENTRY'!#REF!)</f>
        <v>#REF!</v>
      </c>
      <c r="O309" s="125" t="str">
        <f t="shared" si="4"/>
        <v/>
      </c>
      <c r="P309" s="63" t="e">
        <f>IF('DATA ENTRY'!#REF!="","",'DATA ENTRY'!#REF!)</f>
        <v>#REF!</v>
      </c>
      <c r="Q309" s="63" t="e">
        <f>IF('DATA ENTRY'!#REF!="","",'DATA ENTRY'!#REF!)</f>
        <v>#REF!</v>
      </c>
      <c r="R309" s="14" t="e">
        <f>IF('DATA ENTRY'!#REF!="","",'DATA ENTRY'!#REF!)</f>
        <v>#REF!</v>
      </c>
      <c r="S309" s="14" t="e">
        <f>IF('DATA ENTRY'!#REF!="","",'DATA ENTRY'!#REF!)</f>
        <v>#REF!</v>
      </c>
      <c r="T309" s="14" t="e">
        <f>IF('DATA ENTRY'!#REF!="","",'DATA ENTRY'!#REF!)</f>
        <v>#REF!</v>
      </c>
      <c r="U309" s="14" t="str">
        <f>IF(O309="","",SUMPRODUCT(--(D309=$D$5:$D$1071),--(F309=$F$5:$F$1071),--(E309=$E$5:$E$1071),--(O309&lt;$O$5:$O$1071))+COUNTIF($O$5:O309,O309))</f>
        <v/>
      </c>
    </row>
    <row r="310" spans="1:21" ht="18" customHeight="1">
      <c r="A310" s="14" t="e">
        <f>IF(AND(H310="",D310="",F310="",G310="",I310="",J310=""),"",SUBTOTAL(3,$B$5:B310))</f>
        <v>#REF!</v>
      </c>
      <c r="B310" s="63" t="e">
        <f>IF('DATA ENTRY'!#REF!="","",'DATA ENTRY'!#REF!)</f>
        <v>#REF!</v>
      </c>
      <c r="C310" s="63" t="e">
        <f>IF('DATA ENTRY'!#REF!="","",'DATA ENTRY'!#REF!)</f>
        <v>#REF!</v>
      </c>
      <c r="D310" s="63" t="e">
        <f>IF('DATA ENTRY'!#REF!="","",'DATA ENTRY'!#REF!)</f>
        <v>#REF!</v>
      </c>
      <c r="E310" s="14" t="e">
        <f>IF('DATA ENTRY'!#REF!="","",'DATA ENTRY'!#REF!)</f>
        <v>#REF!</v>
      </c>
      <c r="F310" s="14" t="e">
        <f>IF('DATA ENTRY'!#REF!="","",'DATA ENTRY'!#REF!)</f>
        <v>#REF!</v>
      </c>
      <c r="G310" s="126" t="e">
        <f>IF('DATA ENTRY'!#REF!="","",'DATA ENTRY'!#REF!)</f>
        <v>#REF!</v>
      </c>
      <c r="H310" s="126" t="e">
        <f>IF('DATA ENTRY'!#REF!="","",'DATA ENTRY'!#REF!)</f>
        <v>#REF!</v>
      </c>
      <c r="I310" s="14" t="e">
        <f>IF('DATA ENTRY'!#REF!="","",'DATA ENTRY'!#REF!)</f>
        <v>#REF!</v>
      </c>
      <c r="J310" s="125" t="e">
        <f>IF('DATA ENTRY'!#REF!="","",'DATA ENTRY'!#REF!)</f>
        <v>#REF!</v>
      </c>
      <c r="K310" s="14" t="e">
        <f>IF('DATA ENTRY'!#REF!="","",'DATA ENTRY'!#REF!)</f>
        <v>#REF!</v>
      </c>
      <c r="L310" s="125" t="e">
        <f>IF('DATA ENTRY'!#REF!="","",'DATA ENTRY'!#REF!)</f>
        <v>#REF!</v>
      </c>
      <c r="M310" s="14" t="e">
        <f>IF('DATA ENTRY'!#REF!="","",'DATA ENTRY'!#REF!)</f>
        <v>#REF!</v>
      </c>
      <c r="N310" s="125" t="e">
        <f>IF('DATA ENTRY'!#REF!="","",'DATA ENTRY'!#REF!)</f>
        <v>#REF!</v>
      </c>
      <c r="O310" s="125" t="str">
        <f t="shared" si="4"/>
        <v/>
      </c>
      <c r="P310" s="63" t="e">
        <f>IF('DATA ENTRY'!#REF!="","",'DATA ENTRY'!#REF!)</f>
        <v>#REF!</v>
      </c>
      <c r="Q310" s="63" t="e">
        <f>IF('DATA ENTRY'!#REF!="","",'DATA ENTRY'!#REF!)</f>
        <v>#REF!</v>
      </c>
      <c r="R310" s="14" t="e">
        <f>IF('DATA ENTRY'!#REF!="","",'DATA ENTRY'!#REF!)</f>
        <v>#REF!</v>
      </c>
      <c r="S310" s="14" t="e">
        <f>IF('DATA ENTRY'!#REF!="","",'DATA ENTRY'!#REF!)</f>
        <v>#REF!</v>
      </c>
      <c r="T310" s="14" t="e">
        <f>IF('DATA ENTRY'!#REF!="","",'DATA ENTRY'!#REF!)</f>
        <v>#REF!</v>
      </c>
      <c r="U310" s="14" t="str">
        <f>IF(O310="","",SUMPRODUCT(--(D310=$D$5:$D$1071),--(F310=$F$5:$F$1071),--(E310=$E$5:$E$1071),--(O310&lt;$O$5:$O$1071))+COUNTIF($O$5:O310,O310))</f>
        <v/>
      </c>
    </row>
    <row r="311" spans="1:21" ht="18" customHeight="1">
      <c r="A311" s="14" t="e">
        <f>IF(AND(H311="",D311="",F311="",G311="",I311="",J311=""),"",SUBTOTAL(3,$B$5:B311))</f>
        <v>#REF!</v>
      </c>
      <c r="B311" s="63" t="e">
        <f>IF('DATA ENTRY'!#REF!="","",'DATA ENTRY'!#REF!)</f>
        <v>#REF!</v>
      </c>
      <c r="C311" s="63" t="e">
        <f>IF('DATA ENTRY'!#REF!="","",'DATA ENTRY'!#REF!)</f>
        <v>#REF!</v>
      </c>
      <c r="D311" s="63" t="e">
        <f>IF('DATA ENTRY'!#REF!="","",'DATA ENTRY'!#REF!)</f>
        <v>#REF!</v>
      </c>
      <c r="E311" s="14" t="e">
        <f>IF('DATA ENTRY'!#REF!="","",'DATA ENTRY'!#REF!)</f>
        <v>#REF!</v>
      </c>
      <c r="F311" s="14" t="e">
        <f>IF('DATA ENTRY'!#REF!="","",'DATA ENTRY'!#REF!)</f>
        <v>#REF!</v>
      </c>
      <c r="G311" s="126" t="e">
        <f>IF('DATA ENTRY'!#REF!="","",'DATA ENTRY'!#REF!)</f>
        <v>#REF!</v>
      </c>
      <c r="H311" s="126" t="e">
        <f>IF('DATA ENTRY'!#REF!="","",'DATA ENTRY'!#REF!)</f>
        <v>#REF!</v>
      </c>
      <c r="I311" s="14" t="e">
        <f>IF('DATA ENTRY'!#REF!="","",'DATA ENTRY'!#REF!)</f>
        <v>#REF!</v>
      </c>
      <c r="J311" s="125" t="e">
        <f>IF('DATA ENTRY'!#REF!="","",'DATA ENTRY'!#REF!)</f>
        <v>#REF!</v>
      </c>
      <c r="K311" s="14" t="e">
        <f>IF('DATA ENTRY'!#REF!="","",'DATA ENTRY'!#REF!)</f>
        <v>#REF!</v>
      </c>
      <c r="L311" s="125" t="e">
        <f>IF('DATA ENTRY'!#REF!="","",'DATA ENTRY'!#REF!)</f>
        <v>#REF!</v>
      </c>
      <c r="M311" s="14" t="e">
        <f>IF('DATA ENTRY'!#REF!="","",'DATA ENTRY'!#REF!)</f>
        <v>#REF!</v>
      </c>
      <c r="N311" s="125" t="e">
        <f>IF('DATA ENTRY'!#REF!="","",'DATA ENTRY'!#REF!)</f>
        <v>#REF!</v>
      </c>
      <c r="O311" s="125" t="str">
        <f t="shared" si="4"/>
        <v/>
      </c>
      <c r="P311" s="63" t="e">
        <f>IF('DATA ENTRY'!#REF!="","",'DATA ENTRY'!#REF!)</f>
        <v>#REF!</v>
      </c>
      <c r="Q311" s="63" t="e">
        <f>IF('DATA ENTRY'!#REF!="","",'DATA ENTRY'!#REF!)</f>
        <v>#REF!</v>
      </c>
      <c r="R311" s="14" t="e">
        <f>IF('DATA ENTRY'!#REF!="","",'DATA ENTRY'!#REF!)</f>
        <v>#REF!</v>
      </c>
      <c r="S311" s="14" t="e">
        <f>IF('DATA ENTRY'!#REF!="","",'DATA ENTRY'!#REF!)</f>
        <v>#REF!</v>
      </c>
      <c r="T311" s="14" t="e">
        <f>IF('DATA ENTRY'!#REF!="","",'DATA ENTRY'!#REF!)</f>
        <v>#REF!</v>
      </c>
      <c r="U311" s="14" t="str">
        <f>IF(O311="","",SUMPRODUCT(--(D311=$D$5:$D$1071),--(F311=$F$5:$F$1071),--(E311=$E$5:$E$1071),--(O311&lt;$O$5:$O$1071))+COUNTIF($O$5:O311,O311))</f>
        <v/>
      </c>
    </row>
    <row r="312" spans="1:21" ht="18" customHeight="1">
      <c r="A312" s="14" t="e">
        <f>IF(AND(H312="",D312="",F312="",G312="",I312="",J312=""),"",SUBTOTAL(3,$B$5:B312))</f>
        <v>#REF!</v>
      </c>
      <c r="B312" s="63" t="e">
        <f>IF('DATA ENTRY'!#REF!="","",'DATA ENTRY'!#REF!)</f>
        <v>#REF!</v>
      </c>
      <c r="C312" s="63" t="e">
        <f>IF('DATA ENTRY'!#REF!="","",'DATA ENTRY'!#REF!)</f>
        <v>#REF!</v>
      </c>
      <c r="D312" s="63" t="e">
        <f>IF('DATA ENTRY'!#REF!="","",'DATA ENTRY'!#REF!)</f>
        <v>#REF!</v>
      </c>
      <c r="E312" s="14" t="e">
        <f>IF('DATA ENTRY'!#REF!="","",'DATA ENTRY'!#REF!)</f>
        <v>#REF!</v>
      </c>
      <c r="F312" s="14" t="e">
        <f>IF('DATA ENTRY'!#REF!="","",'DATA ENTRY'!#REF!)</f>
        <v>#REF!</v>
      </c>
      <c r="G312" s="126" t="e">
        <f>IF('DATA ENTRY'!#REF!="","",'DATA ENTRY'!#REF!)</f>
        <v>#REF!</v>
      </c>
      <c r="H312" s="126" t="e">
        <f>IF('DATA ENTRY'!#REF!="","",'DATA ENTRY'!#REF!)</f>
        <v>#REF!</v>
      </c>
      <c r="I312" s="14" t="e">
        <f>IF('DATA ENTRY'!#REF!="","",'DATA ENTRY'!#REF!)</f>
        <v>#REF!</v>
      </c>
      <c r="J312" s="125" t="e">
        <f>IF('DATA ENTRY'!#REF!="","",'DATA ENTRY'!#REF!)</f>
        <v>#REF!</v>
      </c>
      <c r="K312" s="14" t="e">
        <f>IF('DATA ENTRY'!#REF!="","",'DATA ENTRY'!#REF!)</f>
        <v>#REF!</v>
      </c>
      <c r="L312" s="125" t="e">
        <f>IF('DATA ENTRY'!#REF!="","",'DATA ENTRY'!#REF!)</f>
        <v>#REF!</v>
      </c>
      <c r="M312" s="14" t="e">
        <f>IF('DATA ENTRY'!#REF!="","",'DATA ENTRY'!#REF!)</f>
        <v>#REF!</v>
      </c>
      <c r="N312" s="125" t="e">
        <f>IF('DATA ENTRY'!#REF!="","",'DATA ENTRY'!#REF!)</f>
        <v>#REF!</v>
      </c>
      <c r="O312" s="125" t="str">
        <f t="shared" si="4"/>
        <v/>
      </c>
      <c r="P312" s="63" t="e">
        <f>IF('DATA ENTRY'!#REF!="","",'DATA ENTRY'!#REF!)</f>
        <v>#REF!</v>
      </c>
      <c r="Q312" s="63" t="e">
        <f>IF('DATA ENTRY'!#REF!="","",'DATA ENTRY'!#REF!)</f>
        <v>#REF!</v>
      </c>
      <c r="R312" s="14" t="e">
        <f>IF('DATA ENTRY'!#REF!="","",'DATA ENTRY'!#REF!)</f>
        <v>#REF!</v>
      </c>
      <c r="S312" s="14" t="e">
        <f>IF('DATA ENTRY'!#REF!="","",'DATA ENTRY'!#REF!)</f>
        <v>#REF!</v>
      </c>
      <c r="T312" s="14" t="e">
        <f>IF('DATA ENTRY'!#REF!="","",'DATA ENTRY'!#REF!)</f>
        <v>#REF!</v>
      </c>
      <c r="U312" s="14" t="str">
        <f>IF(O312="","",SUMPRODUCT(--(D312=$D$5:$D$1071),--(F312=$F$5:$F$1071),--(E312=$E$5:$E$1071),--(O312&lt;$O$5:$O$1071))+COUNTIF($O$5:O312,O312))</f>
        <v/>
      </c>
    </row>
    <row r="313" spans="1:21" ht="18" customHeight="1">
      <c r="A313" s="14" t="e">
        <f>IF(AND(H313="",D313="",F313="",G313="",I313="",J313=""),"",SUBTOTAL(3,$B$5:B313))</f>
        <v>#REF!</v>
      </c>
      <c r="B313" s="63" t="e">
        <f>IF('DATA ENTRY'!#REF!="","",'DATA ENTRY'!#REF!)</f>
        <v>#REF!</v>
      </c>
      <c r="C313" s="63" t="e">
        <f>IF('DATA ENTRY'!#REF!="","",'DATA ENTRY'!#REF!)</f>
        <v>#REF!</v>
      </c>
      <c r="D313" s="63" t="e">
        <f>IF('DATA ENTRY'!#REF!="","",'DATA ENTRY'!#REF!)</f>
        <v>#REF!</v>
      </c>
      <c r="E313" s="14" t="e">
        <f>IF('DATA ENTRY'!#REF!="","",'DATA ENTRY'!#REF!)</f>
        <v>#REF!</v>
      </c>
      <c r="F313" s="14" t="e">
        <f>IF('DATA ENTRY'!#REF!="","",'DATA ENTRY'!#REF!)</f>
        <v>#REF!</v>
      </c>
      <c r="G313" s="126" t="e">
        <f>IF('DATA ENTRY'!#REF!="","",'DATA ENTRY'!#REF!)</f>
        <v>#REF!</v>
      </c>
      <c r="H313" s="126" t="e">
        <f>IF('DATA ENTRY'!#REF!="","",'DATA ENTRY'!#REF!)</f>
        <v>#REF!</v>
      </c>
      <c r="I313" s="14" t="e">
        <f>IF('DATA ENTRY'!#REF!="","",'DATA ENTRY'!#REF!)</f>
        <v>#REF!</v>
      </c>
      <c r="J313" s="125" t="e">
        <f>IF('DATA ENTRY'!#REF!="","",'DATA ENTRY'!#REF!)</f>
        <v>#REF!</v>
      </c>
      <c r="K313" s="14" t="e">
        <f>IF('DATA ENTRY'!#REF!="","",'DATA ENTRY'!#REF!)</f>
        <v>#REF!</v>
      </c>
      <c r="L313" s="125" t="e">
        <f>IF('DATA ENTRY'!#REF!="","",'DATA ENTRY'!#REF!)</f>
        <v>#REF!</v>
      </c>
      <c r="M313" s="14" t="e">
        <f>IF('DATA ENTRY'!#REF!="","",'DATA ENTRY'!#REF!)</f>
        <v>#REF!</v>
      </c>
      <c r="N313" s="125" t="e">
        <f>IF('DATA ENTRY'!#REF!="","",'DATA ENTRY'!#REF!)</f>
        <v>#REF!</v>
      </c>
      <c r="O313" s="125" t="str">
        <f t="shared" si="4"/>
        <v/>
      </c>
      <c r="P313" s="63" t="e">
        <f>IF('DATA ENTRY'!#REF!="","",'DATA ENTRY'!#REF!)</f>
        <v>#REF!</v>
      </c>
      <c r="Q313" s="63" t="e">
        <f>IF('DATA ENTRY'!#REF!="","",'DATA ENTRY'!#REF!)</f>
        <v>#REF!</v>
      </c>
      <c r="R313" s="14" t="e">
        <f>IF('DATA ENTRY'!#REF!="","",'DATA ENTRY'!#REF!)</f>
        <v>#REF!</v>
      </c>
      <c r="S313" s="14" t="e">
        <f>IF('DATA ENTRY'!#REF!="","",'DATA ENTRY'!#REF!)</f>
        <v>#REF!</v>
      </c>
      <c r="T313" s="14" t="e">
        <f>IF('DATA ENTRY'!#REF!="","",'DATA ENTRY'!#REF!)</f>
        <v>#REF!</v>
      </c>
      <c r="U313" s="14" t="str">
        <f>IF(O313="","",SUMPRODUCT(--(D313=$D$5:$D$1071),--(F313=$F$5:$F$1071),--(E313=$E$5:$E$1071),--(O313&lt;$O$5:$O$1071))+COUNTIF($O$5:O313,O313))</f>
        <v/>
      </c>
    </row>
    <row r="314" spans="1:21" ht="18" customHeight="1">
      <c r="A314" s="14" t="e">
        <f>IF(AND(H314="",D314="",F314="",G314="",I314="",J314=""),"",SUBTOTAL(3,$B$5:B314))</f>
        <v>#REF!</v>
      </c>
      <c r="B314" s="63" t="e">
        <f>IF('DATA ENTRY'!#REF!="","",'DATA ENTRY'!#REF!)</f>
        <v>#REF!</v>
      </c>
      <c r="C314" s="63" t="e">
        <f>IF('DATA ENTRY'!#REF!="","",'DATA ENTRY'!#REF!)</f>
        <v>#REF!</v>
      </c>
      <c r="D314" s="63" t="e">
        <f>IF('DATA ENTRY'!#REF!="","",'DATA ENTRY'!#REF!)</f>
        <v>#REF!</v>
      </c>
      <c r="E314" s="14" t="e">
        <f>IF('DATA ENTRY'!#REF!="","",'DATA ENTRY'!#REF!)</f>
        <v>#REF!</v>
      </c>
      <c r="F314" s="14" t="e">
        <f>IF('DATA ENTRY'!#REF!="","",'DATA ENTRY'!#REF!)</f>
        <v>#REF!</v>
      </c>
      <c r="G314" s="126" t="e">
        <f>IF('DATA ENTRY'!#REF!="","",'DATA ENTRY'!#REF!)</f>
        <v>#REF!</v>
      </c>
      <c r="H314" s="126" t="e">
        <f>IF('DATA ENTRY'!#REF!="","",'DATA ENTRY'!#REF!)</f>
        <v>#REF!</v>
      </c>
      <c r="I314" s="14" t="e">
        <f>IF('DATA ENTRY'!#REF!="","",'DATA ENTRY'!#REF!)</f>
        <v>#REF!</v>
      </c>
      <c r="J314" s="125" t="e">
        <f>IF('DATA ENTRY'!#REF!="","",'DATA ENTRY'!#REF!)</f>
        <v>#REF!</v>
      </c>
      <c r="K314" s="14" t="e">
        <f>IF('DATA ENTRY'!#REF!="","",'DATA ENTRY'!#REF!)</f>
        <v>#REF!</v>
      </c>
      <c r="L314" s="125" t="e">
        <f>IF('DATA ENTRY'!#REF!="","",'DATA ENTRY'!#REF!)</f>
        <v>#REF!</v>
      </c>
      <c r="M314" s="14" t="e">
        <f>IF('DATA ENTRY'!#REF!="","",'DATA ENTRY'!#REF!)</f>
        <v>#REF!</v>
      </c>
      <c r="N314" s="125" t="e">
        <f>IF('DATA ENTRY'!#REF!="","",'DATA ENTRY'!#REF!)</f>
        <v>#REF!</v>
      </c>
      <c r="O314" s="125" t="str">
        <f t="shared" si="4"/>
        <v/>
      </c>
      <c r="P314" s="63" t="e">
        <f>IF('DATA ENTRY'!#REF!="","",'DATA ENTRY'!#REF!)</f>
        <v>#REF!</v>
      </c>
      <c r="Q314" s="63" t="e">
        <f>IF('DATA ENTRY'!#REF!="","",'DATA ENTRY'!#REF!)</f>
        <v>#REF!</v>
      </c>
      <c r="R314" s="14" t="e">
        <f>IF('DATA ENTRY'!#REF!="","",'DATA ENTRY'!#REF!)</f>
        <v>#REF!</v>
      </c>
      <c r="S314" s="14" t="e">
        <f>IF('DATA ENTRY'!#REF!="","",'DATA ENTRY'!#REF!)</f>
        <v>#REF!</v>
      </c>
      <c r="T314" s="14" t="e">
        <f>IF('DATA ENTRY'!#REF!="","",'DATA ENTRY'!#REF!)</f>
        <v>#REF!</v>
      </c>
      <c r="U314" s="14" t="str">
        <f>IF(O314="","",SUMPRODUCT(--(D314=$D$5:$D$1071),--(F314=$F$5:$F$1071),--(E314=$E$5:$E$1071),--(O314&lt;$O$5:$O$1071))+COUNTIF($O$5:O314,O314))</f>
        <v/>
      </c>
    </row>
    <row r="315" spans="1:21" ht="18" customHeight="1">
      <c r="A315" s="14" t="e">
        <f>IF(AND(H315="",D315="",F315="",G315="",I315="",J315=""),"",SUBTOTAL(3,$B$5:B315))</f>
        <v>#REF!</v>
      </c>
      <c r="B315" s="63" t="e">
        <f>IF('DATA ENTRY'!#REF!="","",'DATA ENTRY'!#REF!)</f>
        <v>#REF!</v>
      </c>
      <c r="C315" s="63" t="e">
        <f>IF('DATA ENTRY'!#REF!="","",'DATA ENTRY'!#REF!)</f>
        <v>#REF!</v>
      </c>
      <c r="D315" s="63" t="e">
        <f>IF('DATA ENTRY'!#REF!="","",'DATA ENTRY'!#REF!)</f>
        <v>#REF!</v>
      </c>
      <c r="E315" s="14" t="e">
        <f>IF('DATA ENTRY'!#REF!="","",'DATA ENTRY'!#REF!)</f>
        <v>#REF!</v>
      </c>
      <c r="F315" s="14" t="e">
        <f>IF('DATA ENTRY'!#REF!="","",'DATA ENTRY'!#REF!)</f>
        <v>#REF!</v>
      </c>
      <c r="G315" s="126" t="e">
        <f>IF('DATA ENTRY'!#REF!="","",'DATA ENTRY'!#REF!)</f>
        <v>#REF!</v>
      </c>
      <c r="H315" s="126" t="e">
        <f>IF('DATA ENTRY'!#REF!="","",'DATA ENTRY'!#REF!)</f>
        <v>#REF!</v>
      </c>
      <c r="I315" s="14" t="e">
        <f>IF('DATA ENTRY'!#REF!="","",'DATA ENTRY'!#REF!)</f>
        <v>#REF!</v>
      </c>
      <c r="J315" s="125" t="e">
        <f>IF('DATA ENTRY'!#REF!="","",'DATA ENTRY'!#REF!)</f>
        <v>#REF!</v>
      </c>
      <c r="K315" s="14" t="e">
        <f>IF('DATA ENTRY'!#REF!="","",'DATA ENTRY'!#REF!)</f>
        <v>#REF!</v>
      </c>
      <c r="L315" s="125" t="e">
        <f>IF('DATA ENTRY'!#REF!="","",'DATA ENTRY'!#REF!)</f>
        <v>#REF!</v>
      </c>
      <c r="M315" s="14" t="e">
        <f>IF('DATA ENTRY'!#REF!="","",'DATA ENTRY'!#REF!)</f>
        <v>#REF!</v>
      </c>
      <c r="N315" s="125" t="e">
        <f>IF('DATA ENTRY'!#REF!="","",'DATA ENTRY'!#REF!)</f>
        <v>#REF!</v>
      </c>
      <c r="O315" s="125" t="str">
        <f t="shared" si="4"/>
        <v/>
      </c>
      <c r="P315" s="63" t="e">
        <f>IF('DATA ENTRY'!#REF!="","",'DATA ENTRY'!#REF!)</f>
        <v>#REF!</v>
      </c>
      <c r="Q315" s="63" t="e">
        <f>IF('DATA ENTRY'!#REF!="","",'DATA ENTRY'!#REF!)</f>
        <v>#REF!</v>
      </c>
      <c r="R315" s="14" t="e">
        <f>IF('DATA ENTRY'!#REF!="","",'DATA ENTRY'!#REF!)</f>
        <v>#REF!</v>
      </c>
      <c r="S315" s="14" t="e">
        <f>IF('DATA ENTRY'!#REF!="","",'DATA ENTRY'!#REF!)</f>
        <v>#REF!</v>
      </c>
      <c r="T315" s="14" t="e">
        <f>IF('DATA ENTRY'!#REF!="","",'DATA ENTRY'!#REF!)</f>
        <v>#REF!</v>
      </c>
      <c r="U315" s="14" t="str">
        <f>IF(O315="","",SUMPRODUCT(--(D315=$D$5:$D$1071),--(F315=$F$5:$F$1071),--(E315=$E$5:$E$1071),--(O315&lt;$O$5:$O$1071))+COUNTIF($O$5:O315,O315))</f>
        <v/>
      </c>
    </row>
    <row r="316" spans="1:21" ht="18" customHeight="1">
      <c r="A316" s="14" t="e">
        <f>IF(AND(H316="",D316="",F316="",G316="",I316="",J316=""),"",SUBTOTAL(3,$B$5:B316))</f>
        <v>#REF!</v>
      </c>
      <c r="B316" s="63" t="e">
        <f>IF('DATA ENTRY'!#REF!="","",'DATA ENTRY'!#REF!)</f>
        <v>#REF!</v>
      </c>
      <c r="C316" s="63" t="e">
        <f>IF('DATA ENTRY'!#REF!="","",'DATA ENTRY'!#REF!)</f>
        <v>#REF!</v>
      </c>
      <c r="D316" s="63" t="e">
        <f>IF('DATA ENTRY'!#REF!="","",'DATA ENTRY'!#REF!)</f>
        <v>#REF!</v>
      </c>
      <c r="E316" s="14" t="e">
        <f>IF('DATA ENTRY'!#REF!="","",'DATA ENTRY'!#REF!)</f>
        <v>#REF!</v>
      </c>
      <c r="F316" s="14" t="e">
        <f>IF('DATA ENTRY'!#REF!="","",'DATA ENTRY'!#REF!)</f>
        <v>#REF!</v>
      </c>
      <c r="G316" s="126" t="e">
        <f>IF('DATA ENTRY'!#REF!="","",'DATA ENTRY'!#REF!)</f>
        <v>#REF!</v>
      </c>
      <c r="H316" s="126" t="e">
        <f>IF('DATA ENTRY'!#REF!="","",'DATA ENTRY'!#REF!)</f>
        <v>#REF!</v>
      </c>
      <c r="I316" s="14" t="e">
        <f>IF('DATA ENTRY'!#REF!="","",'DATA ENTRY'!#REF!)</f>
        <v>#REF!</v>
      </c>
      <c r="J316" s="125" t="e">
        <f>IF('DATA ENTRY'!#REF!="","",'DATA ENTRY'!#REF!)</f>
        <v>#REF!</v>
      </c>
      <c r="K316" s="14" t="e">
        <f>IF('DATA ENTRY'!#REF!="","",'DATA ENTRY'!#REF!)</f>
        <v>#REF!</v>
      </c>
      <c r="L316" s="125" t="e">
        <f>IF('DATA ENTRY'!#REF!="","",'DATA ENTRY'!#REF!)</f>
        <v>#REF!</v>
      </c>
      <c r="M316" s="14" t="e">
        <f>IF('DATA ENTRY'!#REF!="","",'DATA ENTRY'!#REF!)</f>
        <v>#REF!</v>
      </c>
      <c r="N316" s="125" t="e">
        <f>IF('DATA ENTRY'!#REF!="","",'DATA ENTRY'!#REF!)</f>
        <v>#REF!</v>
      </c>
      <c r="O316" s="125" t="str">
        <f t="shared" si="4"/>
        <v/>
      </c>
      <c r="P316" s="63" t="e">
        <f>IF('DATA ENTRY'!#REF!="","",'DATA ENTRY'!#REF!)</f>
        <v>#REF!</v>
      </c>
      <c r="Q316" s="63" t="e">
        <f>IF('DATA ENTRY'!#REF!="","",'DATA ENTRY'!#REF!)</f>
        <v>#REF!</v>
      </c>
      <c r="R316" s="14" t="e">
        <f>IF('DATA ENTRY'!#REF!="","",'DATA ENTRY'!#REF!)</f>
        <v>#REF!</v>
      </c>
      <c r="S316" s="14" t="e">
        <f>IF('DATA ENTRY'!#REF!="","",'DATA ENTRY'!#REF!)</f>
        <v>#REF!</v>
      </c>
      <c r="T316" s="14" t="e">
        <f>IF('DATA ENTRY'!#REF!="","",'DATA ENTRY'!#REF!)</f>
        <v>#REF!</v>
      </c>
      <c r="U316" s="14" t="str">
        <f>IF(O316="","",SUMPRODUCT(--(D316=$D$5:$D$1071),--(F316=$F$5:$F$1071),--(E316=$E$5:$E$1071),--(O316&lt;$O$5:$O$1071))+COUNTIF($O$5:O316,O316))</f>
        <v/>
      </c>
    </row>
    <row r="317" spans="1:21" ht="18" customHeight="1">
      <c r="A317" s="14" t="e">
        <f>IF(AND(H317="",D317="",F317="",G317="",I317="",J317=""),"",SUBTOTAL(3,$B$5:B317))</f>
        <v>#REF!</v>
      </c>
      <c r="B317" s="63" t="e">
        <f>IF('DATA ENTRY'!#REF!="","",'DATA ENTRY'!#REF!)</f>
        <v>#REF!</v>
      </c>
      <c r="C317" s="63" t="e">
        <f>IF('DATA ENTRY'!#REF!="","",'DATA ENTRY'!#REF!)</f>
        <v>#REF!</v>
      </c>
      <c r="D317" s="63" t="e">
        <f>IF('DATA ENTRY'!#REF!="","",'DATA ENTRY'!#REF!)</f>
        <v>#REF!</v>
      </c>
      <c r="E317" s="14" t="e">
        <f>IF('DATA ENTRY'!#REF!="","",'DATA ENTRY'!#REF!)</f>
        <v>#REF!</v>
      </c>
      <c r="F317" s="14" t="e">
        <f>IF('DATA ENTRY'!#REF!="","",'DATA ENTRY'!#REF!)</f>
        <v>#REF!</v>
      </c>
      <c r="G317" s="126" t="e">
        <f>IF('DATA ENTRY'!#REF!="","",'DATA ENTRY'!#REF!)</f>
        <v>#REF!</v>
      </c>
      <c r="H317" s="126" t="e">
        <f>IF('DATA ENTRY'!#REF!="","",'DATA ENTRY'!#REF!)</f>
        <v>#REF!</v>
      </c>
      <c r="I317" s="14" t="e">
        <f>IF('DATA ENTRY'!#REF!="","",'DATA ENTRY'!#REF!)</f>
        <v>#REF!</v>
      </c>
      <c r="J317" s="125" t="e">
        <f>IF('DATA ENTRY'!#REF!="","",'DATA ENTRY'!#REF!)</f>
        <v>#REF!</v>
      </c>
      <c r="K317" s="14" t="e">
        <f>IF('DATA ENTRY'!#REF!="","",'DATA ENTRY'!#REF!)</f>
        <v>#REF!</v>
      </c>
      <c r="L317" s="125" t="e">
        <f>IF('DATA ENTRY'!#REF!="","",'DATA ENTRY'!#REF!)</f>
        <v>#REF!</v>
      </c>
      <c r="M317" s="14" t="e">
        <f>IF('DATA ENTRY'!#REF!="","",'DATA ENTRY'!#REF!)</f>
        <v>#REF!</v>
      </c>
      <c r="N317" s="125" t="e">
        <f>IF('DATA ENTRY'!#REF!="","",'DATA ENTRY'!#REF!)</f>
        <v>#REF!</v>
      </c>
      <c r="O317" s="125" t="str">
        <f t="shared" si="4"/>
        <v/>
      </c>
      <c r="P317" s="63" t="e">
        <f>IF('DATA ENTRY'!#REF!="","",'DATA ENTRY'!#REF!)</f>
        <v>#REF!</v>
      </c>
      <c r="Q317" s="63" t="e">
        <f>IF('DATA ENTRY'!#REF!="","",'DATA ENTRY'!#REF!)</f>
        <v>#REF!</v>
      </c>
      <c r="R317" s="14" t="e">
        <f>IF('DATA ENTRY'!#REF!="","",'DATA ENTRY'!#REF!)</f>
        <v>#REF!</v>
      </c>
      <c r="S317" s="14" t="e">
        <f>IF('DATA ENTRY'!#REF!="","",'DATA ENTRY'!#REF!)</f>
        <v>#REF!</v>
      </c>
      <c r="T317" s="14" t="e">
        <f>IF('DATA ENTRY'!#REF!="","",'DATA ENTRY'!#REF!)</f>
        <v>#REF!</v>
      </c>
      <c r="U317" s="14" t="str">
        <f>IF(O317="","",SUMPRODUCT(--(D317=$D$5:$D$1071),--(F317=$F$5:$F$1071),--(E317=$E$5:$E$1071),--(O317&lt;$O$5:$O$1071))+COUNTIF($O$5:O317,O317))</f>
        <v/>
      </c>
    </row>
    <row r="318" spans="1:21" ht="18" customHeight="1">
      <c r="A318" s="14" t="e">
        <f>IF(AND(H318="",D318="",F318="",G318="",I318="",J318=""),"",SUBTOTAL(3,$B$5:B318))</f>
        <v>#REF!</v>
      </c>
      <c r="B318" s="63" t="e">
        <f>IF('DATA ENTRY'!#REF!="","",'DATA ENTRY'!#REF!)</f>
        <v>#REF!</v>
      </c>
      <c r="C318" s="63" t="e">
        <f>IF('DATA ENTRY'!#REF!="","",'DATA ENTRY'!#REF!)</f>
        <v>#REF!</v>
      </c>
      <c r="D318" s="63" t="e">
        <f>IF('DATA ENTRY'!#REF!="","",'DATA ENTRY'!#REF!)</f>
        <v>#REF!</v>
      </c>
      <c r="E318" s="14" t="e">
        <f>IF('DATA ENTRY'!#REF!="","",'DATA ENTRY'!#REF!)</f>
        <v>#REF!</v>
      </c>
      <c r="F318" s="14" t="e">
        <f>IF('DATA ENTRY'!#REF!="","",'DATA ENTRY'!#REF!)</f>
        <v>#REF!</v>
      </c>
      <c r="G318" s="126" t="e">
        <f>IF('DATA ENTRY'!#REF!="","",'DATA ENTRY'!#REF!)</f>
        <v>#REF!</v>
      </c>
      <c r="H318" s="126" t="e">
        <f>IF('DATA ENTRY'!#REF!="","",'DATA ENTRY'!#REF!)</f>
        <v>#REF!</v>
      </c>
      <c r="I318" s="14" t="e">
        <f>IF('DATA ENTRY'!#REF!="","",'DATA ENTRY'!#REF!)</f>
        <v>#REF!</v>
      </c>
      <c r="J318" s="125" t="e">
        <f>IF('DATA ENTRY'!#REF!="","",'DATA ENTRY'!#REF!)</f>
        <v>#REF!</v>
      </c>
      <c r="K318" s="14" t="e">
        <f>IF('DATA ENTRY'!#REF!="","",'DATA ENTRY'!#REF!)</f>
        <v>#REF!</v>
      </c>
      <c r="L318" s="125" t="e">
        <f>IF('DATA ENTRY'!#REF!="","",'DATA ENTRY'!#REF!)</f>
        <v>#REF!</v>
      </c>
      <c r="M318" s="14" t="e">
        <f>IF('DATA ENTRY'!#REF!="","",'DATA ENTRY'!#REF!)</f>
        <v>#REF!</v>
      </c>
      <c r="N318" s="125" t="e">
        <f>IF('DATA ENTRY'!#REF!="","",'DATA ENTRY'!#REF!)</f>
        <v>#REF!</v>
      </c>
      <c r="O318" s="125" t="str">
        <f t="shared" si="4"/>
        <v/>
      </c>
      <c r="P318" s="63" t="e">
        <f>IF('DATA ENTRY'!#REF!="","",'DATA ENTRY'!#REF!)</f>
        <v>#REF!</v>
      </c>
      <c r="Q318" s="63" t="e">
        <f>IF('DATA ENTRY'!#REF!="","",'DATA ENTRY'!#REF!)</f>
        <v>#REF!</v>
      </c>
      <c r="R318" s="14" t="e">
        <f>IF('DATA ENTRY'!#REF!="","",'DATA ENTRY'!#REF!)</f>
        <v>#REF!</v>
      </c>
      <c r="S318" s="14" t="e">
        <f>IF('DATA ENTRY'!#REF!="","",'DATA ENTRY'!#REF!)</f>
        <v>#REF!</v>
      </c>
      <c r="T318" s="14" t="e">
        <f>IF('DATA ENTRY'!#REF!="","",'DATA ENTRY'!#REF!)</f>
        <v>#REF!</v>
      </c>
      <c r="U318" s="14" t="str">
        <f>IF(O318="","",SUMPRODUCT(--(D318=$D$5:$D$1071),--(F318=$F$5:$F$1071),--(E318=$E$5:$E$1071),--(O318&lt;$O$5:$O$1071))+COUNTIF($O$5:O318,O318))</f>
        <v/>
      </c>
    </row>
    <row r="319" spans="1:21" ht="18" customHeight="1">
      <c r="A319" s="14" t="e">
        <f>IF(AND(H319="",D319="",F319="",G319="",I319="",J319=""),"",SUBTOTAL(3,$B$5:B319))</f>
        <v>#REF!</v>
      </c>
      <c r="B319" s="63" t="e">
        <f>IF('DATA ENTRY'!#REF!="","",'DATA ENTRY'!#REF!)</f>
        <v>#REF!</v>
      </c>
      <c r="C319" s="63" t="e">
        <f>IF('DATA ENTRY'!#REF!="","",'DATA ENTRY'!#REF!)</f>
        <v>#REF!</v>
      </c>
      <c r="D319" s="63" t="e">
        <f>IF('DATA ENTRY'!#REF!="","",'DATA ENTRY'!#REF!)</f>
        <v>#REF!</v>
      </c>
      <c r="E319" s="14" t="e">
        <f>IF('DATA ENTRY'!#REF!="","",'DATA ENTRY'!#REF!)</f>
        <v>#REF!</v>
      </c>
      <c r="F319" s="14" t="e">
        <f>IF('DATA ENTRY'!#REF!="","",'DATA ENTRY'!#REF!)</f>
        <v>#REF!</v>
      </c>
      <c r="G319" s="126" t="e">
        <f>IF('DATA ENTRY'!#REF!="","",'DATA ENTRY'!#REF!)</f>
        <v>#REF!</v>
      </c>
      <c r="H319" s="126" t="e">
        <f>IF('DATA ENTRY'!#REF!="","",'DATA ENTRY'!#REF!)</f>
        <v>#REF!</v>
      </c>
      <c r="I319" s="14" t="e">
        <f>IF('DATA ENTRY'!#REF!="","",'DATA ENTRY'!#REF!)</f>
        <v>#REF!</v>
      </c>
      <c r="J319" s="125" t="e">
        <f>IF('DATA ENTRY'!#REF!="","",'DATA ENTRY'!#REF!)</f>
        <v>#REF!</v>
      </c>
      <c r="K319" s="14" t="e">
        <f>IF('DATA ENTRY'!#REF!="","",'DATA ENTRY'!#REF!)</f>
        <v>#REF!</v>
      </c>
      <c r="L319" s="125" t="e">
        <f>IF('DATA ENTRY'!#REF!="","",'DATA ENTRY'!#REF!)</f>
        <v>#REF!</v>
      </c>
      <c r="M319" s="14" t="e">
        <f>IF('DATA ENTRY'!#REF!="","",'DATA ENTRY'!#REF!)</f>
        <v>#REF!</v>
      </c>
      <c r="N319" s="125" t="e">
        <f>IF('DATA ENTRY'!#REF!="","",'DATA ENTRY'!#REF!)</f>
        <v>#REF!</v>
      </c>
      <c r="O319" s="125" t="str">
        <f t="shared" si="4"/>
        <v/>
      </c>
      <c r="P319" s="63" t="e">
        <f>IF('DATA ENTRY'!#REF!="","",'DATA ENTRY'!#REF!)</f>
        <v>#REF!</v>
      </c>
      <c r="Q319" s="63" t="e">
        <f>IF('DATA ENTRY'!#REF!="","",'DATA ENTRY'!#REF!)</f>
        <v>#REF!</v>
      </c>
      <c r="R319" s="14" t="e">
        <f>IF('DATA ENTRY'!#REF!="","",'DATA ENTRY'!#REF!)</f>
        <v>#REF!</v>
      </c>
      <c r="S319" s="14" t="e">
        <f>IF('DATA ENTRY'!#REF!="","",'DATA ENTRY'!#REF!)</f>
        <v>#REF!</v>
      </c>
      <c r="T319" s="14" t="e">
        <f>IF('DATA ENTRY'!#REF!="","",'DATA ENTRY'!#REF!)</f>
        <v>#REF!</v>
      </c>
      <c r="U319" s="14" t="str">
        <f>IF(O319="","",SUMPRODUCT(--(D319=$D$5:$D$1071),--(F319=$F$5:$F$1071),--(E319=$E$5:$E$1071),--(O319&lt;$O$5:$O$1071))+COUNTIF($O$5:O319,O319))</f>
        <v/>
      </c>
    </row>
    <row r="320" spans="1:21" ht="18" customHeight="1">
      <c r="A320" s="14" t="e">
        <f>IF(AND(H320="",D320="",F320="",G320="",I320="",J320=""),"",SUBTOTAL(3,$B$5:B320))</f>
        <v>#REF!</v>
      </c>
      <c r="B320" s="63" t="e">
        <f>IF('DATA ENTRY'!#REF!="","",'DATA ENTRY'!#REF!)</f>
        <v>#REF!</v>
      </c>
      <c r="C320" s="63" t="e">
        <f>IF('DATA ENTRY'!#REF!="","",'DATA ENTRY'!#REF!)</f>
        <v>#REF!</v>
      </c>
      <c r="D320" s="63" t="e">
        <f>IF('DATA ENTRY'!#REF!="","",'DATA ENTRY'!#REF!)</f>
        <v>#REF!</v>
      </c>
      <c r="E320" s="14" t="e">
        <f>IF('DATA ENTRY'!#REF!="","",'DATA ENTRY'!#REF!)</f>
        <v>#REF!</v>
      </c>
      <c r="F320" s="14" t="e">
        <f>IF('DATA ENTRY'!#REF!="","",'DATA ENTRY'!#REF!)</f>
        <v>#REF!</v>
      </c>
      <c r="G320" s="126" t="e">
        <f>IF('DATA ENTRY'!#REF!="","",'DATA ENTRY'!#REF!)</f>
        <v>#REF!</v>
      </c>
      <c r="H320" s="126" t="e">
        <f>IF('DATA ENTRY'!#REF!="","",'DATA ENTRY'!#REF!)</f>
        <v>#REF!</v>
      </c>
      <c r="I320" s="14" t="e">
        <f>IF('DATA ENTRY'!#REF!="","",'DATA ENTRY'!#REF!)</f>
        <v>#REF!</v>
      </c>
      <c r="J320" s="125" t="e">
        <f>IF('DATA ENTRY'!#REF!="","",'DATA ENTRY'!#REF!)</f>
        <v>#REF!</v>
      </c>
      <c r="K320" s="14" t="e">
        <f>IF('DATA ENTRY'!#REF!="","",'DATA ENTRY'!#REF!)</f>
        <v>#REF!</v>
      </c>
      <c r="L320" s="125" t="e">
        <f>IF('DATA ENTRY'!#REF!="","",'DATA ENTRY'!#REF!)</f>
        <v>#REF!</v>
      </c>
      <c r="M320" s="14" t="e">
        <f>IF('DATA ENTRY'!#REF!="","",'DATA ENTRY'!#REF!)</f>
        <v>#REF!</v>
      </c>
      <c r="N320" s="125" t="e">
        <f>IF('DATA ENTRY'!#REF!="","",'DATA ENTRY'!#REF!)</f>
        <v>#REF!</v>
      </c>
      <c r="O320" s="125" t="str">
        <f t="shared" si="4"/>
        <v/>
      </c>
      <c r="P320" s="63" t="e">
        <f>IF('DATA ENTRY'!#REF!="","",'DATA ENTRY'!#REF!)</f>
        <v>#REF!</v>
      </c>
      <c r="Q320" s="63" t="e">
        <f>IF('DATA ENTRY'!#REF!="","",'DATA ENTRY'!#REF!)</f>
        <v>#REF!</v>
      </c>
      <c r="R320" s="14" t="e">
        <f>IF('DATA ENTRY'!#REF!="","",'DATA ENTRY'!#REF!)</f>
        <v>#REF!</v>
      </c>
      <c r="S320" s="14" t="e">
        <f>IF('DATA ENTRY'!#REF!="","",'DATA ENTRY'!#REF!)</f>
        <v>#REF!</v>
      </c>
      <c r="T320" s="14" t="e">
        <f>IF('DATA ENTRY'!#REF!="","",'DATA ENTRY'!#REF!)</f>
        <v>#REF!</v>
      </c>
      <c r="U320" s="14" t="str">
        <f>IF(O320="","",SUMPRODUCT(--(D320=$D$5:$D$1071),--(F320=$F$5:$F$1071),--(E320=$E$5:$E$1071),--(O320&lt;$O$5:$O$1071))+COUNTIF($O$5:O320,O320))</f>
        <v/>
      </c>
    </row>
    <row r="321" spans="1:21" ht="18" customHeight="1">
      <c r="A321" s="14" t="e">
        <f>IF(AND(H321="",D321="",F321="",G321="",I321="",J321=""),"",SUBTOTAL(3,$B$5:B321))</f>
        <v>#REF!</v>
      </c>
      <c r="B321" s="63" t="e">
        <f>IF('DATA ENTRY'!#REF!="","",'DATA ENTRY'!#REF!)</f>
        <v>#REF!</v>
      </c>
      <c r="C321" s="63" t="e">
        <f>IF('DATA ENTRY'!#REF!="","",'DATA ENTRY'!#REF!)</f>
        <v>#REF!</v>
      </c>
      <c r="D321" s="63" t="e">
        <f>IF('DATA ENTRY'!#REF!="","",'DATA ENTRY'!#REF!)</f>
        <v>#REF!</v>
      </c>
      <c r="E321" s="14" t="e">
        <f>IF('DATA ENTRY'!#REF!="","",'DATA ENTRY'!#REF!)</f>
        <v>#REF!</v>
      </c>
      <c r="F321" s="14" t="e">
        <f>IF('DATA ENTRY'!#REF!="","",'DATA ENTRY'!#REF!)</f>
        <v>#REF!</v>
      </c>
      <c r="G321" s="126" t="e">
        <f>IF('DATA ENTRY'!#REF!="","",'DATA ENTRY'!#REF!)</f>
        <v>#REF!</v>
      </c>
      <c r="H321" s="126" t="e">
        <f>IF('DATA ENTRY'!#REF!="","",'DATA ENTRY'!#REF!)</f>
        <v>#REF!</v>
      </c>
      <c r="I321" s="14" t="e">
        <f>IF('DATA ENTRY'!#REF!="","",'DATA ENTRY'!#REF!)</f>
        <v>#REF!</v>
      </c>
      <c r="J321" s="125" t="e">
        <f>IF('DATA ENTRY'!#REF!="","",'DATA ENTRY'!#REF!)</f>
        <v>#REF!</v>
      </c>
      <c r="K321" s="14" t="e">
        <f>IF('DATA ENTRY'!#REF!="","",'DATA ENTRY'!#REF!)</f>
        <v>#REF!</v>
      </c>
      <c r="L321" s="125" t="e">
        <f>IF('DATA ENTRY'!#REF!="","",'DATA ENTRY'!#REF!)</f>
        <v>#REF!</v>
      </c>
      <c r="M321" s="14" t="e">
        <f>IF('DATA ENTRY'!#REF!="","",'DATA ENTRY'!#REF!)</f>
        <v>#REF!</v>
      </c>
      <c r="N321" s="125" t="e">
        <f>IF('DATA ENTRY'!#REF!="","",'DATA ENTRY'!#REF!)</f>
        <v>#REF!</v>
      </c>
      <c r="O321" s="125" t="str">
        <f t="shared" si="4"/>
        <v/>
      </c>
      <c r="P321" s="63" t="e">
        <f>IF('DATA ENTRY'!#REF!="","",'DATA ENTRY'!#REF!)</f>
        <v>#REF!</v>
      </c>
      <c r="Q321" s="63" t="e">
        <f>IF('DATA ENTRY'!#REF!="","",'DATA ENTRY'!#REF!)</f>
        <v>#REF!</v>
      </c>
      <c r="R321" s="14" t="e">
        <f>IF('DATA ENTRY'!#REF!="","",'DATA ENTRY'!#REF!)</f>
        <v>#REF!</v>
      </c>
      <c r="S321" s="14" t="e">
        <f>IF('DATA ENTRY'!#REF!="","",'DATA ENTRY'!#REF!)</f>
        <v>#REF!</v>
      </c>
      <c r="T321" s="14" t="e">
        <f>IF('DATA ENTRY'!#REF!="","",'DATA ENTRY'!#REF!)</f>
        <v>#REF!</v>
      </c>
      <c r="U321" s="14" t="str">
        <f>IF(O321="","",SUMPRODUCT(--(D321=$D$5:$D$1071),--(F321=$F$5:$F$1071),--(E321=$E$5:$E$1071),--(O321&lt;$O$5:$O$1071))+COUNTIF($O$5:O321,O321))</f>
        <v/>
      </c>
    </row>
    <row r="322" spans="1:21" ht="18" customHeight="1">
      <c r="A322" s="14" t="e">
        <f>IF(AND(H322="",D322="",F322="",G322="",I322="",J322=""),"",SUBTOTAL(3,$B$5:B322))</f>
        <v>#REF!</v>
      </c>
      <c r="B322" s="63" t="e">
        <f>IF('DATA ENTRY'!#REF!="","",'DATA ENTRY'!#REF!)</f>
        <v>#REF!</v>
      </c>
      <c r="C322" s="63" t="e">
        <f>IF('DATA ENTRY'!#REF!="","",'DATA ENTRY'!#REF!)</f>
        <v>#REF!</v>
      </c>
      <c r="D322" s="63" t="e">
        <f>IF('DATA ENTRY'!#REF!="","",'DATA ENTRY'!#REF!)</f>
        <v>#REF!</v>
      </c>
      <c r="E322" s="14" t="e">
        <f>IF('DATA ENTRY'!#REF!="","",'DATA ENTRY'!#REF!)</f>
        <v>#REF!</v>
      </c>
      <c r="F322" s="14" t="e">
        <f>IF('DATA ENTRY'!#REF!="","",'DATA ENTRY'!#REF!)</f>
        <v>#REF!</v>
      </c>
      <c r="G322" s="126" t="e">
        <f>IF('DATA ENTRY'!#REF!="","",'DATA ENTRY'!#REF!)</f>
        <v>#REF!</v>
      </c>
      <c r="H322" s="126" t="e">
        <f>IF('DATA ENTRY'!#REF!="","",'DATA ENTRY'!#REF!)</f>
        <v>#REF!</v>
      </c>
      <c r="I322" s="14" t="e">
        <f>IF('DATA ENTRY'!#REF!="","",'DATA ENTRY'!#REF!)</f>
        <v>#REF!</v>
      </c>
      <c r="J322" s="125" t="e">
        <f>IF('DATA ENTRY'!#REF!="","",'DATA ENTRY'!#REF!)</f>
        <v>#REF!</v>
      </c>
      <c r="K322" s="14" t="e">
        <f>IF('DATA ENTRY'!#REF!="","",'DATA ENTRY'!#REF!)</f>
        <v>#REF!</v>
      </c>
      <c r="L322" s="125" t="e">
        <f>IF('DATA ENTRY'!#REF!="","",'DATA ENTRY'!#REF!)</f>
        <v>#REF!</v>
      </c>
      <c r="M322" s="14" t="e">
        <f>IF('DATA ENTRY'!#REF!="","",'DATA ENTRY'!#REF!)</f>
        <v>#REF!</v>
      </c>
      <c r="N322" s="125" t="e">
        <f>IF('DATA ENTRY'!#REF!="","",'DATA ENTRY'!#REF!)</f>
        <v>#REF!</v>
      </c>
      <c r="O322" s="125" t="str">
        <f t="shared" si="4"/>
        <v/>
      </c>
      <c r="P322" s="63" t="e">
        <f>IF('DATA ENTRY'!#REF!="","",'DATA ENTRY'!#REF!)</f>
        <v>#REF!</v>
      </c>
      <c r="Q322" s="63" t="e">
        <f>IF('DATA ENTRY'!#REF!="","",'DATA ENTRY'!#REF!)</f>
        <v>#REF!</v>
      </c>
      <c r="R322" s="14" t="e">
        <f>IF('DATA ENTRY'!#REF!="","",'DATA ENTRY'!#REF!)</f>
        <v>#REF!</v>
      </c>
      <c r="S322" s="14" t="e">
        <f>IF('DATA ENTRY'!#REF!="","",'DATA ENTRY'!#REF!)</f>
        <v>#REF!</v>
      </c>
      <c r="T322" s="14" t="e">
        <f>IF('DATA ENTRY'!#REF!="","",'DATA ENTRY'!#REF!)</f>
        <v>#REF!</v>
      </c>
      <c r="U322" s="14" t="str">
        <f>IF(O322="","",SUMPRODUCT(--(D322=$D$5:$D$1071),--(F322=$F$5:$F$1071),--(E322=$E$5:$E$1071),--(O322&lt;$O$5:$O$1071))+COUNTIF($O$5:O322,O322))</f>
        <v/>
      </c>
    </row>
    <row r="323" spans="1:21" ht="18" customHeight="1">
      <c r="A323" s="14" t="e">
        <f>IF(AND(H323="",D323="",F323="",G323="",I323="",J323=""),"",SUBTOTAL(3,$B$5:B323))</f>
        <v>#REF!</v>
      </c>
      <c r="B323" s="63" t="e">
        <f>IF('DATA ENTRY'!#REF!="","",'DATA ENTRY'!#REF!)</f>
        <v>#REF!</v>
      </c>
      <c r="C323" s="63" t="e">
        <f>IF('DATA ENTRY'!#REF!="","",'DATA ENTRY'!#REF!)</f>
        <v>#REF!</v>
      </c>
      <c r="D323" s="63" t="e">
        <f>IF('DATA ENTRY'!#REF!="","",'DATA ENTRY'!#REF!)</f>
        <v>#REF!</v>
      </c>
      <c r="E323" s="14" t="e">
        <f>IF('DATA ENTRY'!#REF!="","",'DATA ENTRY'!#REF!)</f>
        <v>#REF!</v>
      </c>
      <c r="F323" s="14" t="e">
        <f>IF('DATA ENTRY'!#REF!="","",'DATA ENTRY'!#REF!)</f>
        <v>#REF!</v>
      </c>
      <c r="G323" s="126" t="e">
        <f>IF('DATA ENTRY'!#REF!="","",'DATA ENTRY'!#REF!)</f>
        <v>#REF!</v>
      </c>
      <c r="H323" s="126" t="e">
        <f>IF('DATA ENTRY'!#REF!="","",'DATA ENTRY'!#REF!)</f>
        <v>#REF!</v>
      </c>
      <c r="I323" s="14" t="e">
        <f>IF('DATA ENTRY'!#REF!="","",'DATA ENTRY'!#REF!)</f>
        <v>#REF!</v>
      </c>
      <c r="J323" s="125" t="e">
        <f>IF('DATA ENTRY'!#REF!="","",'DATA ENTRY'!#REF!)</f>
        <v>#REF!</v>
      </c>
      <c r="K323" s="14" t="e">
        <f>IF('DATA ENTRY'!#REF!="","",'DATA ENTRY'!#REF!)</f>
        <v>#REF!</v>
      </c>
      <c r="L323" s="125" t="e">
        <f>IF('DATA ENTRY'!#REF!="","",'DATA ENTRY'!#REF!)</f>
        <v>#REF!</v>
      </c>
      <c r="M323" s="14" t="e">
        <f>IF('DATA ENTRY'!#REF!="","",'DATA ENTRY'!#REF!)</f>
        <v>#REF!</v>
      </c>
      <c r="N323" s="125" t="e">
        <f>IF('DATA ENTRY'!#REF!="","",'DATA ENTRY'!#REF!)</f>
        <v>#REF!</v>
      </c>
      <c r="O323" s="125" t="str">
        <f t="shared" si="4"/>
        <v/>
      </c>
      <c r="P323" s="63" t="e">
        <f>IF('DATA ENTRY'!#REF!="","",'DATA ENTRY'!#REF!)</f>
        <v>#REF!</v>
      </c>
      <c r="Q323" s="63" t="e">
        <f>IF('DATA ENTRY'!#REF!="","",'DATA ENTRY'!#REF!)</f>
        <v>#REF!</v>
      </c>
      <c r="R323" s="14" t="e">
        <f>IF('DATA ENTRY'!#REF!="","",'DATA ENTRY'!#REF!)</f>
        <v>#REF!</v>
      </c>
      <c r="S323" s="14" t="e">
        <f>IF('DATA ENTRY'!#REF!="","",'DATA ENTRY'!#REF!)</f>
        <v>#REF!</v>
      </c>
      <c r="T323" s="14" t="e">
        <f>IF('DATA ENTRY'!#REF!="","",'DATA ENTRY'!#REF!)</f>
        <v>#REF!</v>
      </c>
      <c r="U323" s="14" t="str">
        <f>IF(O323="","",SUMPRODUCT(--(D323=$D$5:$D$1071),--(F323=$F$5:$F$1071),--(E323=$E$5:$E$1071),--(O323&lt;$O$5:$O$1071))+COUNTIF($O$5:O323,O323))</f>
        <v/>
      </c>
    </row>
    <row r="324" spans="1:21" ht="18" customHeight="1">
      <c r="A324" s="14" t="e">
        <f>IF(AND(H324="",D324="",F324="",G324="",I324="",J324=""),"",SUBTOTAL(3,$B$5:B324))</f>
        <v>#REF!</v>
      </c>
      <c r="B324" s="63" t="e">
        <f>IF('DATA ENTRY'!#REF!="","",'DATA ENTRY'!#REF!)</f>
        <v>#REF!</v>
      </c>
      <c r="C324" s="63" t="e">
        <f>IF('DATA ENTRY'!#REF!="","",'DATA ENTRY'!#REF!)</f>
        <v>#REF!</v>
      </c>
      <c r="D324" s="63" t="e">
        <f>IF('DATA ENTRY'!#REF!="","",'DATA ENTRY'!#REF!)</f>
        <v>#REF!</v>
      </c>
      <c r="E324" s="14" t="e">
        <f>IF('DATA ENTRY'!#REF!="","",'DATA ENTRY'!#REF!)</f>
        <v>#REF!</v>
      </c>
      <c r="F324" s="14" t="e">
        <f>IF('DATA ENTRY'!#REF!="","",'DATA ENTRY'!#REF!)</f>
        <v>#REF!</v>
      </c>
      <c r="G324" s="126" t="e">
        <f>IF('DATA ENTRY'!#REF!="","",'DATA ENTRY'!#REF!)</f>
        <v>#REF!</v>
      </c>
      <c r="H324" s="126" t="e">
        <f>IF('DATA ENTRY'!#REF!="","",'DATA ENTRY'!#REF!)</f>
        <v>#REF!</v>
      </c>
      <c r="I324" s="14" t="e">
        <f>IF('DATA ENTRY'!#REF!="","",'DATA ENTRY'!#REF!)</f>
        <v>#REF!</v>
      </c>
      <c r="J324" s="125" t="e">
        <f>IF('DATA ENTRY'!#REF!="","",'DATA ENTRY'!#REF!)</f>
        <v>#REF!</v>
      </c>
      <c r="K324" s="14" t="e">
        <f>IF('DATA ENTRY'!#REF!="","",'DATA ENTRY'!#REF!)</f>
        <v>#REF!</v>
      </c>
      <c r="L324" s="125" t="e">
        <f>IF('DATA ENTRY'!#REF!="","",'DATA ENTRY'!#REF!)</f>
        <v>#REF!</v>
      </c>
      <c r="M324" s="14" t="e">
        <f>IF('DATA ENTRY'!#REF!="","",'DATA ENTRY'!#REF!)</f>
        <v>#REF!</v>
      </c>
      <c r="N324" s="125" t="e">
        <f>IF('DATA ENTRY'!#REF!="","",'DATA ENTRY'!#REF!)</f>
        <v>#REF!</v>
      </c>
      <c r="O324" s="125" t="str">
        <f t="shared" si="4"/>
        <v/>
      </c>
      <c r="P324" s="63" t="e">
        <f>IF('DATA ENTRY'!#REF!="","",'DATA ENTRY'!#REF!)</f>
        <v>#REF!</v>
      </c>
      <c r="Q324" s="63" t="e">
        <f>IF('DATA ENTRY'!#REF!="","",'DATA ENTRY'!#REF!)</f>
        <v>#REF!</v>
      </c>
      <c r="R324" s="14" t="e">
        <f>IF('DATA ENTRY'!#REF!="","",'DATA ENTRY'!#REF!)</f>
        <v>#REF!</v>
      </c>
      <c r="S324" s="14" t="e">
        <f>IF('DATA ENTRY'!#REF!="","",'DATA ENTRY'!#REF!)</f>
        <v>#REF!</v>
      </c>
      <c r="T324" s="14" t="e">
        <f>IF('DATA ENTRY'!#REF!="","",'DATA ENTRY'!#REF!)</f>
        <v>#REF!</v>
      </c>
      <c r="U324" s="14" t="str">
        <f>IF(O324="","",SUMPRODUCT(--(D324=$D$5:$D$1071),--(F324=$F$5:$F$1071),--(E324=$E$5:$E$1071),--(O324&lt;$O$5:$O$1071))+COUNTIF($O$5:O324,O324))</f>
        <v/>
      </c>
    </row>
    <row r="325" spans="1:21" ht="18" customHeight="1">
      <c r="A325" s="14" t="e">
        <f>IF(AND(H325="",D325="",F325="",G325="",I325="",J325=""),"",SUBTOTAL(3,$B$5:B325))</f>
        <v>#REF!</v>
      </c>
      <c r="B325" s="63" t="e">
        <f>IF('DATA ENTRY'!#REF!="","",'DATA ENTRY'!#REF!)</f>
        <v>#REF!</v>
      </c>
      <c r="C325" s="63" t="e">
        <f>IF('DATA ENTRY'!#REF!="","",'DATA ENTRY'!#REF!)</f>
        <v>#REF!</v>
      </c>
      <c r="D325" s="63" t="e">
        <f>IF('DATA ENTRY'!#REF!="","",'DATA ENTRY'!#REF!)</f>
        <v>#REF!</v>
      </c>
      <c r="E325" s="14" t="e">
        <f>IF('DATA ENTRY'!#REF!="","",'DATA ENTRY'!#REF!)</f>
        <v>#REF!</v>
      </c>
      <c r="F325" s="14" t="e">
        <f>IF('DATA ENTRY'!#REF!="","",'DATA ENTRY'!#REF!)</f>
        <v>#REF!</v>
      </c>
      <c r="G325" s="126" t="e">
        <f>IF('DATA ENTRY'!#REF!="","",'DATA ENTRY'!#REF!)</f>
        <v>#REF!</v>
      </c>
      <c r="H325" s="126" t="e">
        <f>IF('DATA ENTRY'!#REF!="","",'DATA ENTRY'!#REF!)</f>
        <v>#REF!</v>
      </c>
      <c r="I325" s="14" t="e">
        <f>IF('DATA ENTRY'!#REF!="","",'DATA ENTRY'!#REF!)</f>
        <v>#REF!</v>
      </c>
      <c r="J325" s="125" t="e">
        <f>IF('DATA ENTRY'!#REF!="","",'DATA ENTRY'!#REF!)</f>
        <v>#REF!</v>
      </c>
      <c r="K325" s="14" t="e">
        <f>IF('DATA ENTRY'!#REF!="","",'DATA ENTRY'!#REF!)</f>
        <v>#REF!</v>
      </c>
      <c r="L325" s="125" t="e">
        <f>IF('DATA ENTRY'!#REF!="","",'DATA ENTRY'!#REF!)</f>
        <v>#REF!</v>
      </c>
      <c r="M325" s="14" t="e">
        <f>IF('DATA ENTRY'!#REF!="","",'DATA ENTRY'!#REF!)</f>
        <v>#REF!</v>
      </c>
      <c r="N325" s="125" t="e">
        <f>IF('DATA ENTRY'!#REF!="","",'DATA ENTRY'!#REF!)</f>
        <v>#REF!</v>
      </c>
      <c r="O325" s="125" t="str">
        <f t="shared" si="4"/>
        <v/>
      </c>
      <c r="P325" s="63" t="e">
        <f>IF('DATA ENTRY'!#REF!="","",'DATA ENTRY'!#REF!)</f>
        <v>#REF!</v>
      </c>
      <c r="Q325" s="63" t="e">
        <f>IF('DATA ENTRY'!#REF!="","",'DATA ENTRY'!#REF!)</f>
        <v>#REF!</v>
      </c>
      <c r="R325" s="14" t="e">
        <f>IF('DATA ENTRY'!#REF!="","",'DATA ENTRY'!#REF!)</f>
        <v>#REF!</v>
      </c>
      <c r="S325" s="14" t="e">
        <f>IF('DATA ENTRY'!#REF!="","",'DATA ENTRY'!#REF!)</f>
        <v>#REF!</v>
      </c>
      <c r="T325" s="14" t="e">
        <f>IF('DATA ENTRY'!#REF!="","",'DATA ENTRY'!#REF!)</f>
        <v>#REF!</v>
      </c>
      <c r="U325" s="14" t="str">
        <f>IF(O325="","",SUMPRODUCT(--(D325=$D$5:$D$1071),--(F325=$F$5:$F$1071),--(E325=$E$5:$E$1071),--(O325&lt;$O$5:$O$1071))+COUNTIF($O$5:O325,O325))</f>
        <v/>
      </c>
    </row>
    <row r="326" spans="1:21" ht="18" customHeight="1">
      <c r="A326" s="14" t="e">
        <f>IF(AND(H326="",D326="",F326="",G326="",I326="",J326=""),"",SUBTOTAL(3,$B$5:B326))</f>
        <v>#REF!</v>
      </c>
      <c r="B326" s="63" t="e">
        <f>IF('DATA ENTRY'!#REF!="","",'DATA ENTRY'!#REF!)</f>
        <v>#REF!</v>
      </c>
      <c r="C326" s="63" t="e">
        <f>IF('DATA ENTRY'!#REF!="","",'DATA ENTRY'!#REF!)</f>
        <v>#REF!</v>
      </c>
      <c r="D326" s="63" t="e">
        <f>IF('DATA ENTRY'!#REF!="","",'DATA ENTRY'!#REF!)</f>
        <v>#REF!</v>
      </c>
      <c r="E326" s="14" t="e">
        <f>IF('DATA ENTRY'!#REF!="","",'DATA ENTRY'!#REF!)</f>
        <v>#REF!</v>
      </c>
      <c r="F326" s="14" t="e">
        <f>IF('DATA ENTRY'!#REF!="","",'DATA ENTRY'!#REF!)</f>
        <v>#REF!</v>
      </c>
      <c r="G326" s="126" t="e">
        <f>IF('DATA ENTRY'!#REF!="","",'DATA ENTRY'!#REF!)</f>
        <v>#REF!</v>
      </c>
      <c r="H326" s="126" t="e">
        <f>IF('DATA ENTRY'!#REF!="","",'DATA ENTRY'!#REF!)</f>
        <v>#REF!</v>
      </c>
      <c r="I326" s="14" t="e">
        <f>IF('DATA ENTRY'!#REF!="","",'DATA ENTRY'!#REF!)</f>
        <v>#REF!</v>
      </c>
      <c r="J326" s="125" t="e">
        <f>IF('DATA ENTRY'!#REF!="","",'DATA ENTRY'!#REF!)</f>
        <v>#REF!</v>
      </c>
      <c r="K326" s="14" t="e">
        <f>IF('DATA ENTRY'!#REF!="","",'DATA ENTRY'!#REF!)</f>
        <v>#REF!</v>
      </c>
      <c r="L326" s="125" t="e">
        <f>IF('DATA ENTRY'!#REF!="","",'DATA ENTRY'!#REF!)</f>
        <v>#REF!</v>
      </c>
      <c r="M326" s="14" t="e">
        <f>IF('DATA ENTRY'!#REF!="","",'DATA ENTRY'!#REF!)</f>
        <v>#REF!</v>
      </c>
      <c r="N326" s="125" t="e">
        <f>IF('DATA ENTRY'!#REF!="","",'DATA ENTRY'!#REF!)</f>
        <v>#REF!</v>
      </c>
      <c r="O326" s="125" t="str">
        <f t="shared" ref="O326:O389" si="5">IFERROR(IF(J326="","",SUM(J326*75%+L326*25%)),"")</f>
        <v/>
      </c>
      <c r="P326" s="63" t="e">
        <f>IF('DATA ENTRY'!#REF!="","",'DATA ENTRY'!#REF!)</f>
        <v>#REF!</v>
      </c>
      <c r="Q326" s="63" t="e">
        <f>IF('DATA ENTRY'!#REF!="","",'DATA ENTRY'!#REF!)</f>
        <v>#REF!</v>
      </c>
      <c r="R326" s="14" t="e">
        <f>IF('DATA ENTRY'!#REF!="","",'DATA ENTRY'!#REF!)</f>
        <v>#REF!</v>
      </c>
      <c r="S326" s="14" t="e">
        <f>IF('DATA ENTRY'!#REF!="","",'DATA ENTRY'!#REF!)</f>
        <v>#REF!</v>
      </c>
      <c r="T326" s="14" t="e">
        <f>IF('DATA ENTRY'!#REF!="","",'DATA ENTRY'!#REF!)</f>
        <v>#REF!</v>
      </c>
      <c r="U326" s="14" t="str">
        <f>IF(O326="","",SUMPRODUCT(--(D326=$D$5:$D$1071),--(F326=$F$5:$F$1071),--(E326=$E$5:$E$1071),--(O326&lt;$O$5:$O$1071))+COUNTIF($O$5:O326,O326))</f>
        <v/>
      </c>
    </row>
    <row r="327" spans="1:21" ht="18" customHeight="1">
      <c r="A327" s="14" t="e">
        <f>IF(AND(H327="",D327="",F327="",G327="",I327="",J327=""),"",SUBTOTAL(3,$B$5:B327))</f>
        <v>#REF!</v>
      </c>
      <c r="B327" s="63" t="e">
        <f>IF('DATA ENTRY'!#REF!="","",'DATA ENTRY'!#REF!)</f>
        <v>#REF!</v>
      </c>
      <c r="C327" s="63" t="e">
        <f>IF('DATA ENTRY'!#REF!="","",'DATA ENTRY'!#REF!)</f>
        <v>#REF!</v>
      </c>
      <c r="D327" s="63" t="e">
        <f>IF('DATA ENTRY'!#REF!="","",'DATA ENTRY'!#REF!)</f>
        <v>#REF!</v>
      </c>
      <c r="E327" s="14" t="e">
        <f>IF('DATA ENTRY'!#REF!="","",'DATA ENTRY'!#REF!)</f>
        <v>#REF!</v>
      </c>
      <c r="F327" s="14" t="e">
        <f>IF('DATA ENTRY'!#REF!="","",'DATA ENTRY'!#REF!)</f>
        <v>#REF!</v>
      </c>
      <c r="G327" s="126" t="e">
        <f>IF('DATA ENTRY'!#REF!="","",'DATA ENTRY'!#REF!)</f>
        <v>#REF!</v>
      </c>
      <c r="H327" s="126" t="e">
        <f>IF('DATA ENTRY'!#REF!="","",'DATA ENTRY'!#REF!)</f>
        <v>#REF!</v>
      </c>
      <c r="I327" s="14" t="e">
        <f>IF('DATA ENTRY'!#REF!="","",'DATA ENTRY'!#REF!)</f>
        <v>#REF!</v>
      </c>
      <c r="J327" s="125" t="e">
        <f>IF('DATA ENTRY'!#REF!="","",'DATA ENTRY'!#REF!)</f>
        <v>#REF!</v>
      </c>
      <c r="K327" s="14" t="e">
        <f>IF('DATA ENTRY'!#REF!="","",'DATA ENTRY'!#REF!)</f>
        <v>#REF!</v>
      </c>
      <c r="L327" s="125" t="e">
        <f>IF('DATA ENTRY'!#REF!="","",'DATA ENTRY'!#REF!)</f>
        <v>#REF!</v>
      </c>
      <c r="M327" s="14" t="e">
        <f>IF('DATA ENTRY'!#REF!="","",'DATA ENTRY'!#REF!)</f>
        <v>#REF!</v>
      </c>
      <c r="N327" s="125" t="e">
        <f>IF('DATA ENTRY'!#REF!="","",'DATA ENTRY'!#REF!)</f>
        <v>#REF!</v>
      </c>
      <c r="O327" s="125" t="str">
        <f t="shared" si="5"/>
        <v/>
      </c>
      <c r="P327" s="63" t="e">
        <f>IF('DATA ENTRY'!#REF!="","",'DATA ENTRY'!#REF!)</f>
        <v>#REF!</v>
      </c>
      <c r="Q327" s="63" t="e">
        <f>IF('DATA ENTRY'!#REF!="","",'DATA ENTRY'!#REF!)</f>
        <v>#REF!</v>
      </c>
      <c r="R327" s="14" t="e">
        <f>IF('DATA ENTRY'!#REF!="","",'DATA ENTRY'!#REF!)</f>
        <v>#REF!</v>
      </c>
      <c r="S327" s="14" t="e">
        <f>IF('DATA ENTRY'!#REF!="","",'DATA ENTRY'!#REF!)</f>
        <v>#REF!</v>
      </c>
      <c r="T327" s="14" t="e">
        <f>IF('DATA ENTRY'!#REF!="","",'DATA ENTRY'!#REF!)</f>
        <v>#REF!</v>
      </c>
      <c r="U327" s="14" t="str">
        <f>IF(O327="","",SUMPRODUCT(--(D327=$D$5:$D$1071),--(F327=$F$5:$F$1071),--(E327=$E$5:$E$1071),--(O327&lt;$O$5:$O$1071))+COUNTIF($O$5:O327,O327))</f>
        <v/>
      </c>
    </row>
    <row r="328" spans="1:21" ht="18" customHeight="1">
      <c r="A328" s="14" t="e">
        <f>IF(AND(H328="",D328="",F328="",G328="",I328="",J328=""),"",SUBTOTAL(3,$B$5:B328))</f>
        <v>#REF!</v>
      </c>
      <c r="B328" s="63" t="e">
        <f>IF('DATA ENTRY'!#REF!="","",'DATA ENTRY'!#REF!)</f>
        <v>#REF!</v>
      </c>
      <c r="C328" s="63" t="e">
        <f>IF('DATA ENTRY'!#REF!="","",'DATA ENTRY'!#REF!)</f>
        <v>#REF!</v>
      </c>
      <c r="D328" s="63" t="e">
        <f>IF('DATA ENTRY'!#REF!="","",'DATA ENTRY'!#REF!)</f>
        <v>#REF!</v>
      </c>
      <c r="E328" s="14" t="e">
        <f>IF('DATA ENTRY'!#REF!="","",'DATA ENTRY'!#REF!)</f>
        <v>#REF!</v>
      </c>
      <c r="F328" s="14" t="e">
        <f>IF('DATA ENTRY'!#REF!="","",'DATA ENTRY'!#REF!)</f>
        <v>#REF!</v>
      </c>
      <c r="G328" s="126" t="e">
        <f>IF('DATA ENTRY'!#REF!="","",'DATA ENTRY'!#REF!)</f>
        <v>#REF!</v>
      </c>
      <c r="H328" s="126" t="e">
        <f>IF('DATA ENTRY'!#REF!="","",'DATA ENTRY'!#REF!)</f>
        <v>#REF!</v>
      </c>
      <c r="I328" s="14" t="e">
        <f>IF('DATA ENTRY'!#REF!="","",'DATA ENTRY'!#REF!)</f>
        <v>#REF!</v>
      </c>
      <c r="J328" s="125" t="e">
        <f>IF('DATA ENTRY'!#REF!="","",'DATA ENTRY'!#REF!)</f>
        <v>#REF!</v>
      </c>
      <c r="K328" s="14" t="e">
        <f>IF('DATA ENTRY'!#REF!="","",'DATA ENTRY'!#REF!)</f>
        <v>#REF!</v>
      </c>
      <c r="L328" s="125" t="e">
        <f>IF('DATA ENTRY'!#REF!="","",'DATA ENTRY'!#REF!)</f>
        <v>#REF!</v>
      </c>
      <c r="M328" s="14" t="e">
        <f>IF('DATA ENTRY'!#REF!="","",'DATA ENTRY'!#REF!)</f>
        <v>#REF!</v>
      </c>
      <c r="N328" s="125" t="e">
        <f>IF('DATA ENTRY'!#REF!="","",'DATA ENTRY'!#REF!)</f>
        <v>#REF!</v>
      </c>
      <c r="O328" s="125" t="str">
        <f t="shared" si="5"/>
        <v/>
      </c>
      <c r="P328" s="63" t="e">
        <f>IF('DATA ENTRY'!#REF!="","",'DATA ENTRY'!#REF!)</f>
        <v>#REF!</v>
      </c>
      <c r="Q328" s="63" t="e">
        <f>IF('DATA ENTRY'!#REF!="","",'DATA ENTRY'!#REF!)</f>
        <v>#REF!</v>
      </c>
      <c r="R328" s="14" t="e">
        <f>IF('DATA ENTRY'!#REF!="","",'DATA ENTRY'!#REF!)</f>
        <v>#REF!</v>
      </c>
      <c r="S328" s="14" t="e">
        <f>IF('DATA ENTRY'!#REF!="","",'DATA ENTRY'!#REF!)</f>
        <v>#REF!</v>
      </c>
      <c r="T328" s="14" t="e">
        <f>IF('DATA ENTRY'!#REF!="","",'DATA ENTRY'!#REF!)</f>
        <v>#REF!</v>
      </c>
      <c r="U328" s="14" t="str">
        <f>IF(O328="","",SUMPRODUCT(--(D328=$D$5:$D$1071),--(F328=$F$5:$F$1071),--(E328=$E$5:$E$1071),--(O328&lt;$O$5:$O$1071))+COUNTIF($O$5:O328,O328))</f>
        <v/>
      </c>
    </row>
    <row r="329" spans="1:21" ht="18" customHeight="1">
      <c r="A329" s="14" t="e">
        <f>IF(AND(H329="",D329="",F329="",G329="",I329="",J329=""),"",SUBTOTAL(3,$B$5:B329))</f>
        <v>#REF!</v>
      </c>
      <c r="B329" s="63" t="e">
        <f>IF('DATA ENTRY'!#REF!="","",'DATA ENTRY'!#REF!)</f>
        <v>#REF!</v>
      </c>
      <c r="C329" s="63" t="e">
        <f>IF('DATA ENTRY'!#REF!="","",'DATA ENTRY'!#REF!)</f>
        <v>#REF!</v>
      </c>
      <c r="D329" s="63" t="e">
        <f>IF('DATA ENTRY'!#REF!="","",'DATA ENTRY'!#REF!)</f>
        <v>#REF!</v>
      </c>
      <c r="E329" s="14" t="e">
        <f>IF('DATA ENTRY'!#REF!="","",'DATA ENTRY'!#REF!)</f>
        <v>#REF!</v>
      </c>
      <c r="F329" s="14" t="e">
        <f>IF('DATA ENTRY'!#REF!="","",'DATA ENTRY'!#REF!)</f>
        <v>#REF!</v>
      </c>
      <c r="G329" s="126" t="e">
        <f>IF('DATA ENTRY'!#REF!="","",'DATA ENTRY'!#REF!)</f>
        <v>#REF!</v>
      </c>
      <c r="H329" s="126" t="e">
        <f>IF('DATA ENTRY'!#REF!="","",'DATA ENTRY'!#REF!)</f>
        <v>#REF!</v>
      </c>
      <c r="I329" s="14" t="e">
        <f>IF('DATA ENTRY'!#REF!="","",'DATA ENTRY'!#REF!)</f>
        <v>#REF!</v>
      </c>
      <c r="J329" s="125" t="e">
        <f>IF('DATA ENTRY'!#REF!="","",'DATA ENTRY'!#REF!)</f>
        <v>#REF!</v>
      </c>
      <c r="K329" s="14" t="e">
        <f>IF('DATA ENTRY'!#REF!="","",'DATA ENTRY'!#REF!)</f>
        <v>#REF!</v>
      </c>
      <c r="L329" s="125" t="e">
        <f>IF('DATA ENTRY'!#REF!="","",'DATA ENTRY'!#REF!)</f>
        <v>#REF!</v>
      </c>
      <c r="M329" s="14" t="e">
        <f>IF('DATA ENTRY'!#REF!="","",'DATA ENTRY'!#REF!)</f>
        <v>#REF!</v>
      </c>
      <c r="N329" s="125" t="e">
        <f>IF('DATA ENTRY'!#REF!="","",'DATA ENTRY'!#REF!)</f>
        <v>#REF!</v>
      </c>
      <c r="O329" s="125" t="str">
        <f t="shared" si="5"/>
        <v/>
      </c>
      <c r="P329" s="63" t="e">
        <f>IF('DATA ENTRY'!#REF!="","",'DATA ENTRY'!#REF!)</f>
        <v>#REF!</v>
      </c>
      <c r="Q329" s="63" t="e">
        <f>IF('DATA ENTRY'!#REF!="","",'DATA ENTRY'!#REF!)</f>
        <v>#REF!</v>
      </c>
      <c r="R329" s="14" t="e">
        <f>IF('DATA ENTRY'!#REF!="","",'DATA ENTRY'!#REF!)</f>
        <v>#REF!</v>
      </c>
      <c r="S329" s="14" t="e">
        <f>IF('DATA ENTRY'!#REF!="","",'DATA ENTRY'!#REF!)</f>
        <v>#REF!</v>
      </c>
      <c r="T329" s="14" t="e">
        <f>IF('DATA ENTRY'!#REF!="","",'DATA ENTRY'!#REF!)</f>
        <v>#REF!</v>
      </c>
      <c r="U329" s="14" t="str">
        <f>IF(O329="","",SUMPRODUCT(--(D329=$D$5:$D$1071),--(F329=$F$5:$F$1071),--(E329=$E$5:$E$1071),--(O329&lt;$O$5:$O$1071))+COUNTIF($O$5:O329,O329))</f>
        <v/>
      </c>
    </row>
    <row r="330" spans="1:21" ht="18" customHeight="1">
      <c r="A330" s="14" t="e">
        <f>IF(AND(H330="",D330="",F330="",G330="",I330="",J330=""),"",SUBTOTAL(3,$B$5:B330))</f>
        <v>#REF!</v>
      </c>
      <c r="B330" s="63" t="e">
        <f>IF('DATA ENTRY'!#REF!="","",'DATA ENTRY'!#REF!)</f>
        <v>#REF!</v>
      </c>
      <c r="C330" s="63" t="e">
        <f>IF('DATA ENTRY'!#REF!="","",'DATA ENTRY'!#REF!)</f>
        <v>#REF!</v>
      </c>
      <c r="D330" s="63" t="e">
        <f>IF('DATA ENTRY'!#REF!="","",'DATA ENTRY'!#REF!)</f>
        <v>#REF!</v>
      </c>
      <c r="E330" s="14" t="e">
        <f>IF('DATA ENTRY'!#REF!="","",'DATA ENTRY'!#REF!)</f>
        <v>#REF!</v>
      </c>
      <c r="F330" s="14" t="e">
        <f>IF('DATA ENTRY'!#REF!="","",'DATA ENTRY'!#REF!)</f>
        <v>#REF!</v>
      </c>
      <c r="G330" s="126" t="e">
        <f>IF('DATA ENTRY'!#REF!="","",'DATA ENTRY'!#REF!)</f>
        <v>#REF!</v>
      </c>
      <c r="H330" s="126" t="e">
        <f>IF('DATA ENTRY'!#REF!="","",'DATA ENTRY'!#REF!)</f>
        <v>#REF!</v>
      </c>
      <c r="I330" s="14" t="e">
        <f>IF('DATA ENTRY'!#REF!="","",'DATA ENTRY'!#REF!)</f>
        <v>#REF!</v>
      </c>
      <c r="J330" s="125" t="e">
        <f>IF('DATA ENTRY'!#REF!="","",'DATA ENTRY'!#REF!)</f>
        <v>#REF!</v>
      </c>
      <c r="K330" s="14" t="e">
        <f>IF('DATA ENTRY'!#REF!="","",'DATA ENTRY'!#REF!)</f>
        <v>#REF!</v>
      </c>
      <c r="L330" s="125" t="e">
        <f>IF('DATA ENTRY'!#REF!="","",'DATA ENTRY'!#REF!)</f>
        <v>#REF!</v>
      </c>
      <c r="M330" s="14" t="e">
        <f>IF('DATA ENTRY'!#REF!="","",'DATA ENTRY'!#REF!)</f>
        <v>#REF!</v>
      </c>
      <c r="N330" s="125" t="e">
        <f>IF('DATA ENTRY'!#REF!="","",'DATA ENTRY'!#REF!)</f>
        <v>#REF!</v>
      </c>
      <c r="O330" s="125" t="str">
        <f t="shared" si="5"/>
        <v/>
      </c>
      <c r="P330" s="63" t="e">
        <f>IF('DATA ENTRY'!#REF!="","",'DATA ENTRY'!#REF!)</f>
        <v>#REF!</v>
      </c>
      <c r="Q330" s="63" t="e">
        <f>IF('DATA ENTRY'!#REF!="","",'DATA ENTRY'!#REF!)</f>
        <v>#REF!</v>
      </c>
      <c r="R330" s="14" t="e">
        <f>IF('DATA ENTRY'!#REF!="","",'DATA ENTRY'!#REF!)</f>
        <v>#REF!</v>
      </c>
      <c r="S330" s="14" t="e">
        <f>IF('DATA ENTRY'!#REF!="","",'DATA ENTRY'!#REF!)</f>
        <v>#REF!</v>
      </c>
      <c r="T330" s="14" t="e">
        <f>IF('DATA ENTRY'!#REF!="","",'DATA ENTRY'!#REF!)</f>
        <v>#REF!</v>
      </c>
      <c r="U330" s="14" t="str">
        <f>IF(O330="","",SUMPRODUCT(--(D330=$D$5:$D$1071),--(F330=$F$5:$F$1071),--(E330=$E$5:$E$1071),--(O330&lt;$O$5:$O$1071))+COUNTIF($O$5:O330,O330))</f>
        <v/>
      </c>
    </row>
    <row r="331" spans="1:21" ht="18" customHeight="1">
      <c r="A331" s="14" t="e">
        <f>IF(AND(H331="",D331="",F331="",G331="",I331="",J331=""),"",SUBTOTAL(3,$B$5:B331))</f>
        <v>#REF!</v>
      </c>
      <c r="B331" s="63" t="e">
        <f>IF('DATA ENTRY'!#REF!="","",'DATA ENTRY'!#REF!)</f>
        <v>#REF!</v>
      </c>
      <c r="C331" s="63" t="e">
        <f>IF('DATA ENTRY'!#REF!="","",'DATA ENTRY'!#REF!)</f>
        <v>#REF!</v>
      </c>
      <c r="D331" s="63" t="e">
        <f>IF('DATA ENTRY'!#REF!="","",'DATA ENTRY'!#REF!)</f>
        <v>#REF!</v>
      </c>
      <c r="E331" s="14" t="e">
        <f>IF('DATA ENTRY'!#REF!="","",'DATA ENTRY'!#REF!)</f>
        <v>#REF!</v>
      </c>
      <c r="F331" s="14" t="e">
        <f>IF('DATA ENTRY'!#REF!="","",'DATA ENTRY'!#REF!)</f>
        <v>#REF!</v>
      </c>
      <c r="G331" s="126" t="e">
        <f>IF('DATA ENTRY'!#REF!="","",'DATA ENTRY'!#REF!)</f>
        <v>#REF!</v>
      </c>
      <c r="H331" s="126" t="e">
        <f>IF('DATA ENTRY'!#REF!="","",'DATA ENTRY'!#REF!)</f>
        <v>#REF!</v>
      </c>
      <c r="I331" s="14" t="e">
        <f>IF('DATA ENTRY'!#REF!="","",'DATA ENTRY'!#REF!)</f>
        <v>#REF!</v>
      </c>
      <c r="J331" s="125" t="e">
        <f>IF('DATA ENTRY'!#REF!="","",'DATA ENTRY'!#REF!)</f>
        <v>#REF!</v>
      </c>
      <c r="K331" s="14" t="e">
        <f>IF('DATA ENTRY'!#REF!="","",'DATA ENTRY'!#REF!)</f>
        <v>#REF!</v>
      </c>
      <c r="L331" s="125" t="e">
        <f>IF('DATA ENTRY'!#REF!="","",'DATA ENTRY'!#REF!)</f>
        <v>#REF!</v>
      </c>
      <c r="M331" s="14" t="e">
        <f>IF('DATA ENTRY'!#REF!="","",'DATA ENTRY'!#REF!)</f>
        <v>#REF!</v>
      </c>
      <c r="N331" s="125" t="e">
        <f>IF('DATA ENTRY'!#REF!="","",'DATA ENTRY'!#REF!)</f>
        <v>#REF!</v>
      </c>
      <c r="O331" s="125" t="str">
        <f t="shared" si="5"/>
        <v/>
      </c>
      <c r="P331" s="63" t="e">
        <f>IF('DATA ENTRY'!#REF!="","",'DATA ENTRY'!#REF!)</f>
        <v>#REF!</v>
      </c>
      <c r="Q331" s="63" t="e">
        <f>IF('DATA ENTRY'!#REF!="","",'DATA ENTRY'!#REF!)</f>
        <v>#REF!</v>
      </c>
      <c r="R331" s="14" t="e">
        <f>IF('DATA ENTRY'!#REF!="","",'DATA ENTRY'!#REF!)</f>
        <v>#REF!</v>
      </c>
      <c r="S331" s="14" t="e">
        <f>IF('DATA ENTRY'!#REF!="","",'DATA ENTRY'!#REF!)</f>
        <v>#REF!</v>
      </c>
      <c r="T331" s="14" t="e">
        <f>IF('DATA ENTRY'!#REF!="","",'DATA ENTRY'!#REF!)</f>
        <v>#REF!</v>
      </c>
      <c r="U331" s="14" t="str">
        <f>IF(O331="","",SUMPRODUCT(--(D331=$D$5:$D$1071),--(F331=$F$5:$F$1071),--(E331=$E$5:$E$1071),--(O331&lt;$O$5:$O$1071))+COUNTIF($O$5:O331,O331))</f>
        <v/>
      </c>
    </row>
    <row r="332" spans="1:21" ht="18" customHeight="1">
      <c r="A332" s="14" t="e">
        <f>IF(AND(H332="",D332="",F332="",G332="",I332="",J332=""),"",SUBTOTAL(3,$B$5:B332))</f>
        <v>#REF!</v>
      </c>
      <c r="B332" s="63" t="e">
        <f>IF('DATA ENTRY'!#REF!="","",'DATA ENTRY'!#REF!)</f>
        <v>#REF!</v>
      </c>
      <c r="C332" s="63" t="e">
        <f>IF('DATA ENTRY'!#REF!="","",'DATA ENTRY'!#REF!)</f>
        <v>#REF!</v>
      </c>
      <c r="D332" s="63" t="e">
        <f>IF('DATA ENTRY'!#REF!="","",'DATA ENTRY'!#REF!)</f>
        <v>#REF!</v>
      </c>
      <c r="E332" s="14" t="e">
        <f>IF('DATA ENTRY'!#REF!="","",'DATA ENTRY'!#REF!)</f>
        <v>#REF!</v>
      </c>
      <c r="F332" s="14" t="e">
        <f>IF('DATA ENTRY'!#REF!="","",'DATA ENTRY'!#REF!)</f>
        <v>#REF!</v>
      </c>
      <c r="G332" s="126" t="e">
        <f>IF('DATA ENTRY'!#REF!="","",'DATA ENTRY'!#REF!)</f>
        <v>#REF!</v>
      </c>
      <c r="H332" s="126" t="e">
        <f>IF('DATA ENTRY'!#REF!="","",'DATA ENTRY'!#REF!)</f>
        <v>#REF!</v>
      </c>
      <c r="I332" s="14" t="e">
        <f>IF('DATA ENTRY'!#REF!="","",'DATA ENTRY'!#REF!)</f>
        <v>#REF!</v>
      </c>
      <c r="J332" s="125" t="e">
        <f>IF('DATA ENTRY'!#REF!="","",'DATA ENTRY'!#REF!)</f>
        <v>#REF!</v>
      </c>
      <c r="K332" s="14" t="e">
        <f>IF('DATA ENTRY'!#REF!="","",'DATA ENTRY'!#REF!)</f>
        <v>#REF!</v>
      </c>
      <c r="L332" s="125" t="e">
        <f>IF('DATA ENTRY'!#REF!="","",'DATA ENTRY'!#REF!)</f>
        <v>#REF!</v>
      </c>
      <c r="M332" s="14" t="e">
        <f>IF('DATA ENTRY'!#REF!="","",'DATA ENTRY'!#REF!)</f>
        <v>#REF!</v>
      </c>
      <c r="N332" s="125" t="e">
        <f>IF('DATA ENTRY'!#REF!="","",'DATA ENTRY'!#REF!)</f>
        <v>#REF!</v>
      </c>
      <c r="O332" s="125" t="str">
        <f t="shared" si="5"/>
        <v/>
      </c>
      <c r="P332" s="63" t="e">
        <f>IF('DATA ENTRY'!#REF!="","",'DATA ENTRY'!#REF!)</f>
        <v>#REF!</v>
      </c>
      <c r="Q332" s="63" t="e">
        <f>IF('DATA ENTRY'!#REF!="","",'DATA ENTRY'!#REF!)</f>
        <v>#REF!</v>
      </c>
      <c r="R332" s="14" t="e">
        <f>IF('DATA ENTRY'!#REF!="","",'DATA ENTRY'!#REF!)</f>
        <v>#REF!</v>
      </c>
      <c r="S332" s="14" t="e">
        <f>IF('DATA ENTRY'!#REF!="","",'DATA ENTRY'!#REF!)</f>
        <v>#REF!</v>
      </c>
      <c r="T332" s="14" t="e">
        <f>IF('DATA ENTRY'!#REF!="","",'DATA ENTRY'!#REF!)</f>
        <v>#REF!</v>
      </c>
      <c r="U332" s="14" t="str">
        <f>IF(O332="","",SUMPRODUCT(--(D332=$D$5:$D$1071),--(F332=$F$5:$F$1071),--(E332=$E$5:$E$1071),--(O332&lt;$O$5:$O$1071))+COUNTIF($O$5:O332,O332))</f>
        <v/>
      </c>
    </row>
    <row r="333" spans="1:21" ht="18" customHeight="1">
      <c r="A333" s="14" t="e">
        <f>IF(AND(H333="",D333="",F333="",G333="",I333="",J333=""),"",SUBTOTAL(3,$B$5:B333))</f>
        <v>#REF!</v>
      </c>
      <c r="B333" s="63" t="e">
        <f>IF('DATA ENTRY'!#REF!="","",'DATA ENTRY'!#REF!)</f>
        <v>#REF!</v>
      </c>
      <c r="C333" s="63" t="e">
        <f>IF('DATA ENTRY'!#REF!="","",'DATA ENTRY'!#REF!)</f>
        <v>#REF!</v>
      </c>
      <c r="D333" s="63" t="e">
        <f>IF('DATA ENTRY'!#REF!="","",'DATA ENTRY'!#REF!)</f>
        <v>#REF!</v>
      </c>
      <c r="E333" s="14" t="e">
        <f>IF('DATA ENTRY'!#REF!="","",'DATA ENTRY'!#REF!)</f>
        <v>#REF!</v>
      </c>
      <c r="F333" s="14" t="e">
        <f>IF('DATA ENTRY'!#REF!="","",'DATA ENTRY'!#REF!)</f>
        <v>#REF!</v>
      </c>
      <c r="G333" s="126" t="e">
        <f>IF('DATA ENTRY'!#REF!="","",'DATA ENTRY'!#REF!)</f>
        <v>#REF!</v>
      </c>
      <c r="H333" s="126" t="e">
        <f>IF('DATA ENTRY'!#REF!="","",'DATA ENTRY'!#REF!)</f>
        <v>#REF!</v>
      </c>
      <c r="I333" s="14" t="e">
        <f>IF('DATA ENTRY'!#REF!="","",'DATA ENTRY'!#REF!)</f>
        <v>#REF!</v>
      </c>
      <c r="J333" s="125" t="e">
        <f>IF('DATA ENTRY'!#REF!="","",'DATA ENTRY'!#REF!)</f>
        <v>#REF!</v>
      </c>
      <c r="K333" s="14" t="e">
        <f>IF('DATA ENTRY'!#REF!="","",'DATA ENTRY'!#REF!)</f>
        <v>#REF!</v>
      </c>
      <c r="L333" s="125" t="e">
        <f>IF('DATA ENTRY'!#REF!="","",'DATA ENTRY'!#REF!)</f>
        <v>#REF!</v>
      </c>
      <c r="M333" s="14" t="e">
        <f>IF('DATA ENTRY'!#REF!="","",'DATA ENTRY'!#REF!)</f>
        <v>#REF!</v>
      </c>
      <c r="N333" s="125" t="e">
        <f>IF('DATA ENTRY'!#REF!="","",'DATA ENTRY'!#REF!)</f>
        <v>#REF!</v>
      </c>
      <c r="O333" s="125" t="str">
        <f t="shared" si="5"/>
        <v/>
      </c>
      <c r="P333" s="63" t="e">
        <f>IF('DATA ENTRY'!#REF!="","",'DATA ENTRY'!#REF!)</f>
        <v>#REF!</v>
      </c>
      <c r="Q333" s="63" t="e">
        <f>IF('DATA ENTRY'!#REF!="","",'DATA ENTRY'!#REF!)</f>
        <v>#REF!</v>
      </c>
      <c r="R333" s="14" t="e">
        <f>IF('DATA ENTRY'!#REF!="","",'DATA ENTRY'!#REF!)</f>
        <v>#REF!</v>
      </c>
      <c r="S333" s="14" t="e">
        <f>IF('DATA ENTRY'!#REF!="","",'DATA ENTRY'!#REF!)</f>
        <v>#REF!</v>
      </c>
      <c r="T333" s="14" t="e">
        <f>IF('DATA ENTRY'!#REF!="","",'DATA ENTRY'!#REF!)</f>
        <v>#REF!</v>
      </c>
      <c r="U333" s="14" t="str">
        <f>IF(O333="","",SUMPRODUCT(--(D333=$D$5:$D$1071),--(F333=$F$5:$F$1071),--(E333=$E$5:$E$1071),--(O333&lt;$O$5:$O$1071))+COUNTIF($O$5:O333,O333))</f>
        <v/>
      </c>
    </row>
    <row r="334" spans="1:21" ht="18" customHeight="1">
      <c r="A334" s="14" t="e">
        <f>IF(AND(H334="",D334="",F334="",G334="",I334="",J334=""),"",SUBTOTAL(3,$B$5:B334))</f>
        <v>#REF!</v>
      </c>
      <c r="B334" s="63" t="e">
        <f>IF('DATA ENTRY'!#REF!="","",'DATA ENTRY'!#REF!)</f>
        <v>#REF!</v>
      </c>
      <c r="C334" s="63" t="e">
        <f>IF('DATA ENTRY'!#REF!="","",'DATA ENTRY'!#REF!)</f>
        <v>#REF!</v>
      </c>
      <c r="D334" s="63" t="e">
        <f>IF('DATA ENTRY'!#REF!="","",'DATA ENTRY'!#REF!)</f>
        <v>#REF!</v>
      </c>
      <c r="E334" s="14" t="e">
        <f>IF('DATA ENTRY'!#REF!="","",'DATA ENTRY'!#REF!)</f>
        <v>#REF!</v>
      </c>
      <c r="F334" s="14" t="e">
        <f>IF('DATA ENTRY'!#REF!="","",'DATA ENTRY'!#REF!)</f>
        <v>#REF!</v>
      </c>
      <c r="G334" s="126" t="e">
        <f>IF('DATA ENTRY'!#REF!="","",'DATA ENTRY'!#REF!)</f>
        <v>#REF!</v>
      </c>
      <c r="H334" s="126" t="e">
        <f>IF('DATA ENTRY'!#REF!="","",'DATA ENTRY'!#REF!)</f>
        <v>#REF!</v>
      </c>
      <c r="I334" s="14" t="e">
        <f>IF('DATA ENTRY'!#REF!="","",'DATA ENTRY'!#REF!)</f>
        <v>#REF!</v>
      </c>
      <c r="J334" s="125" t="e">
        <f>IF('DATA ENTRY'!#REF!="","",'DATA ENTRY'!#REF!)</f>
        <v>#REF!</v>
      </c>
      <c r="K334" s="14" t="e">
        <f>IF('DATA ENTRY'!#REF!="","",'DATA ENTRY'!#REF!)</f>
        <v>#REF!</v>
      </c>
      <c r="L334" s="125" t="e">
        <f>IF('DATA ENTRY'!#REF!="","",'DATA ENTRY'!#REF!)</f>
        <v>#REF!</v>
      </c>
      <c r="M334" s="14" t="e">
        <f>IF('DATA ENTRY'!#REF!="","",'DATA ENTRY'!#REF!)</f>
        <v>#REF!</v>
      </c>
      <c r="N334" s="125" t="e">
        <f>IF('DATA ENTRY'!#REF!="","",'DATA ENTRY'!#REF!)</f>
        <v>#REF!</v>
      </c>
      <c r="O334" s="125" t="str">
        <f t="shared" si="5"/>
        <v/>
      </c>
      <c r="P334" s="63" t="e">
        <f>IF('DATA ENTRY'!#REF!="","",'DATA ENTRY'!#REF!)</f>
        <v>#REF!</v>
      </c>
      <c r="Q334" s="63" t="e">
        <f>IF('DATA ENTRY'!#REF!="","",'DATA ENTRY'!#REF!)</f>
        <v>#REF!</v>
      </c>
      <c r="R334" s="14" t="e">
        <f>IF('DATA ENTRY'!#REF!="","",'DATA ENTRY'!#REF!)</f>
        <v>#REF!</v>
      </c>
      <c r="S334" s="14" t="e">
        <f>IF('DATA ENTRY'!#REF!="","",'DATA ENTRY'!#REF!)</f>
        <v>#REF!</v>
      </c>
      <c r="T334" s="14" t="e">
        <f>IF('DATA ENTRY'!#REF!="","",'DATA ENTRY'!#REF!)</f>
        <v>#REF!</v>
      </c>
      <c r="U334" s="14" t="str">
        <f>IF(O334="","",SUMPRODUCT(--(D334=$D$5:$D$1071),--(F334=$F$5:$F$1071),--(E334=$E$5:$E$1071),--(O334&lt;$O$5:$O$1071))+COUNTIF($O$5:O334,O334))</f>
        <v/>
      </c>
    </row>
    <row r="335" spans="1:21" ht="18" customHeight="1">
      <c r="A335" s="14" t="e">
        <f>IF(AND(H335="",D335="",F335="",G335="",I335="",J335=""),"",SUBTOTAL(3,$B$5:B335))</f>
        <v>#REF!</v>
      </c>
      <c r="B335" s="63" t="e">
        <f>IF('DATA ENTRY'!#REF!="","",'DATA ENTRY'!#REF!)</f>
        <v>#REF!</v>
      </c>
      <c r="C335" s="63" t="e">
        <f>IF('DATA ENTRY'!#REF!="","",'DATA ENTRY'!#REF!)</f>
        <v>#REF!</v>
      </c>
      <c r="D335" s="63" t="e">
        <f>IF('DATA ENTRY'!#REF!="","",'DATA ENTRY'!#REF!)</f>
        <v>#REF!</v>
      </c>
      <c r="E335" s="14" t="e">
        <f>IF('DATA ENTRY'!#REF!="","",'DATA ENTRY'!#REF!)</f>
        <v>#REF!</v>
      </c>
      <c r="F335" s="14" t="e">
        <f>IF('DATA ENTRY'!#REF!="","",'DATA ENTRY'!#REF!)</f>
        <v>#REF!</v>
      </c>
      <c r="G335" s="126" t="e">
        <f>IF('DATA ENTRY'!#REF!="","",'DATA ENTRY'!#REF!)</f>
        <v>#REF!</v>
      </c>
      <c r="H335" s="126" t="e">
        <f>IF('DATA ENTRY'!#REF!="","",'DATA ENTRY'!#REF!)</f>
        <v>#REF!</v>
      </c>
      <c r="I335" s="14" t="e">
        <f>IF('DATA ENTRY'!#REF!="","",'DATA ENTRY'!#REF!)</f>
        <v>#REF!</v>
      </c>
      <c r="J335" s="125" t="e">
        <f>IF('DATA ENTRY'!#REF!="","",'DATA ENTRY'!#REF!)</f>
        <v>#REF!</v>
      </c>
      <c r="K335" s="14" t="e">
        <f>IF('DATA ENTRY'!#REF!="","",'DATA ENTRY'!#REF!)</f>
        <v>#REF!</v>
      </c>
      <c r="L335" s="125" t="e">
        <f>IF('DATA ENTRY'!#REF!="","",'DATA ENTRY'!#REF!)</f>
        <v>#REF!</v>
      </c>
      <c r="M335" s="14" t="e">
        <f>IF('DATA ENTRY'!#REF!="","",'DATA ENTRY'!#REF!)</f>
        <v>#REF!</v>
      </c>
      <c r="N335" s="125" t="e">
        <f>IF('DATA ENTRY'!#REF!="","",'DATA ENTRY'!#REF!)</f>
        <v>#REF!</v>
      </c>
      <c r="O335" s="125" t="str">
        <f t="shared" si="5"/>
        <v/>
      </c>
      <c r="P335" s="63" t="e">
        <f>IF('DATA ENTRY'!#REF!="","",'DATA ENTRY'!#REF!)</f>
        <v>#REF!</v>
      </c>
      <c r="Q335" s="63" t="e">
        <f>IF('DATA ENTRY'!#REF!="","",'DATA ENTRY'!#REF!)</f>
        <v>#REF!</v>
      </c>
      <c r="R335" s="14" t="e">
        <f>IF('DATA ENTRY'!#REF!="","",'DATA ENTRY'!#REF!)</f>
        <v>#REF!</v>
      </c>
      <c r="S335" s="14" t="e">
        <f>IF('DATA ENTRY'!#REF!="","",'DATA ENTRY'!#REF!)</f>
        <v>#REF!</v>
      </c>
      <c r="T335" s="14" t="e">
        <f>IF('DATA ENTRY'!#REF!="","",'DATA ENTRY'!#REF!)</f>
        <v>#REF!</v>
      </c>
      <c r="U335" s="14" t="str">
        <f>IF(O335="","",SUMPRODUCT(--(D335=$D$5:$D$1071),--(F335=$F$5:$F$1071),--(E335=$E$5:$E$1071),--(O335&lt;$O$5:$O$1071))+COUNTIF($O$5:O335,O335))</f>
        <v/>
      </c>
    </row>
    <row r="336" spans="1:21" ht="18" customHeight="1">
      <c r="A336" s="14" t="e">
        <f>IF(AND(H336="",D336="",F336="",G336="",I336="",J336=""),"",SUBTOTAL(3,$B$5:B336))</f>
        <v>#REF!</v>
      </c>
      <c r="B336" s="63" t="e">
        <f>IF('DATA ENTRY'!#REF!="","",'DATA ENTRY'!#REF!)</f>
        <v>#REF!</v>
      </c>
      <c r="C336" s="63" t="e">
        <f>IF('DATA ENTRY'!#REF!="","",'DATA ENTRY'!#REF!)</f>
        <v>#REF!</v>
      </c>
      <c r="D336" s="63" t="e">
        <f>IF('DATA ENTRY'!#REF!="","",'DATA ENTRY'!#REF!)</f>
        <v>#REF!</v>
      </c>
      <c r="E336" s="14" t="e">
        <f>IF('DATA ENTRY'!#REF!="","",'DATA ENTRY'!#REF!)</f>
        <v>#REF!</v>
      </c>
      <c r="F336" s="14" t="e">
        <f>IF('DATA ENTRY'!#REF!="","",'DATA ENTRY'!#REF!)</f>
        <v>#REF!</v>
      </c>
      <c r="G336" s="126" t="e">
        <f>IF('DATA ENTRY'!#REF!="","",'DATA ENTRY'!#REF!)</f>
        <v>#REF!</v>
      </c>
      <c r="H336" s="126" t="e">
        <f>IF('DATA ENTRY'!#REF!="","",'DATA ENTRY'!#REF!)</f>
        <v>#REF!</v>
      </c>
      <c r="I336" s="14" t="e">
        <f>IF('DATA ENTRY'!#REF!="","",'DATA ENTRY'!#REF!)</f>
        <v>#REF!</v>
      </c>
      <c r="J336" s="125" t="e">
        <f>IF('DATA ENTRY'!#REF!="","",'DATA ENTRY'!#REF!)</f>
        <v>#REF!</v>
      </c>
      <c r="K336" s="14" t="e">
        <f>IF('DATA ENTRY'!#REF!="","",'DATA ENTRY'!#REF!)</f>
        <v>#REF!</v>
      </c>
      <c r="L336" s="125" t="e">
        <f>IF('DATA ENTRY'!#REF!="","",'DATA ENTRY'!#REF!)</f>
        <v>#REF!</v>
      </c>
      <c r="M336" s="14" t="e">
        <f>IF('DATA ENTRY'!#REF!="","",'DATA ENTRY'!#REF!)</f>
        <v>#REF!</v>
      </c>
      <c r="N336" s="125" t="e">
        <f>IF('DATA ENTRY'!#REF!="","",'DATA ENTRY'!#REF!)</f>
        <v>#REF!</v>
      </c>
      <c r="O336" s="125" t="str">
        <f t="shared" si="5"/>
        <v/>
      </c>
      <c r="P336" s="63" t="e">
        <f>IF('DATA ENTRY'!#REF!="","",'DATA ENTRY'!#REF!)</f>
        <v>#REF!</v>
      </c>
      <c r="Q336" s="63" t="e">
        <f>IF('DATA ENTRY'!#REF!="","",'DATA ENTRY'!#REF!)</f>
        <v>#REF!</v>
      </c>
      <c r="R336" s="14" t="e">
        <f>IF('DATA ENTRY'!#REF!="","",'DATA ENTRY'!#REF!)</f>
        <v>#REF!</v>
      </c>
      <c r="S336" s="14" t="e">
        <f>IF('DATA ENTRY'!#REF!="","",'DATA ENTRY'!#REF!)</f>
        <v>#REF!</v>
      </c>
      <c r="T336" s="14" t="e">
        <f>IF('DATA ENTRY'!#REF!="","",'DATA ENTRY'!#REF!)</f>
        <v>#REF!</v>
      </c>
      <c r="U336" s="14" t="str">
        <f>IF(O336="","",SUMPRODUCT(--(D336=$D$5:$D$1071),--(F336=$F$5:$F$1071),--(E336=$E$5:$E$1071),--(O336&lt;$O$5:$O$1071))+COUNTIF($O$5:O336,O336))</f>
        <v/>
      </c>
    </row>
    <row r="337" spans="1:21" ht="18" customHeight="1">
      <c r="A337" s="14" t="e">
        <f>IF(AND(H337="",D337="",F337="",G337="",I337="",J337=""),"",SUBTOTAL(3,$B$5:B337))</f>
        <v>#REF!</v>
      </c>
      <c r="B337" s="63" t="e">
        <f>IF('DATA ENTRY'!#REF!="","",'DATA ENTRY'!#REF!)</f>
        <v>#REF!</v>
      </c>
      <c r="C337" s="63" t="e">
        <f>IF('DATA ENTRY'!#REF!="","",'DATA ENTRY'!#REF!)</f>
        <v>#REF!</v>
      </c>
      <c r="D337" s="63" t="e">
        <f>IF('DATA ENTRY'!#REF!="","",'DATA ENTRY'!#REF!)</f>
        <v>#REF!</v>
      </c>
      <c r="E337" s="14" t="e">
        <f>IF('DATA ENTRY'!#REF!="","",'DATA ENTRY'!#REF!)</f>
        <v>#REF!</v>
      </c>
      <c r="F337" s="14" t="e">
        <f>IF('DATA ENTRY'!#REF!="","",'DATA ENTRY'!#REF!)</f>
        <v>#REF!</v>
      </c>
      <c r="G337" s="126" t="e">
        <f>IF('DATA ENTRY'!#REF!="","",'DATA ENTRY'!#REF!)</f>
        <v>#REF!</v>
      </c>
      <c r="H337" s="126" t="e">
        <f>IF('DATA ENTRY'!#REF!="","",'DATA ENTRY'!#REF!)</f>
        <v>#REF!</v>
      </c>
      <c r="I337" s="14" t="e">
        <f>IF('DATA ENTRY'!#REF!="","",'DATA ENTRY'!#REF!)</f>
        <v>#REF!</v>
      </c>
      <c r="J337" s="125" t="e">
        <f>IF('DATA ENTRY'!#REF!="","",'DATA ENTRY'!#REF!)</f>
        <v>#REF!</v>
      </c>
      <c r="K337" s="14" t="e">
        <f>IF('DATA ENTRY'!#REF!="","",'DATA ENTRY'!#REF!)</f>
        <v>#REF!</v>
      </c>
      <c r="L337" s="125" t="e">
        <f>IF('DATA ENTRY'!#REF!="","",'DATA ENTRY'!#REF!)</f>
        <v>#REF!</v>
      </c>
      <c r="M337" s="14" t="e">
        <f>IF('DATA ENTRY'!#REF!="","",'DATA ENTRY'!#REF!)</f>
        <v>#REF!</v>
      </c>
      <c r="N337" s="125" t="e">
        <f>IF('DATA ENTRY'!#REF!="","",'DATA ENTRY'!#REF!)</f>
        <v>#REF!</v>
      </c>
      <c r="O337" s="125" t="str">
        <f t="shared" si="5"/>
        <v/>
      </c>
      <c r="P337" s="63" t="e">
        <f>IF('DATA ENTRY'!#REF!="","",'DATA ENTRY'!#REF!)</f>
        <v>#REF!</v>
      </c>
      <c r="Q337" s="63" t="e">
        <f>IF('DATA ENTRY'!#REF!="","",'DATA ENTRY'!#REF!)</f>
        <v>#REF!</v>
      </c>
      <c r="R337" s="14" t="e">
        <f>IF('DATA ENTRY'!#REF!="","",'DATA ENTRY'!#REF!)</f>
        <v>#REF!</v>
      </c>
      <c r="S337" s="14" t="e">
        <f>IF('DATA ENTRY'!#REF!="","",'DATA ENTRY'!#REF!)</f>
        <v>#REF!</v>
      </c>
      <c r="T337" s="14" t="e">
        <f>IF('DATA ENTRY'!#REF!="","",'DATA ENTRY'!#REF!)</f>
        <v>#REF!</v>
      </c>
      <c r="U337" s="14" t="str">
        <f>IF(O337="","",SUMPRODUCT(--(D337=$D$5:$D$1071),--(F337=$F$5:$F$1071),--(E337=$E$5:$E$1071),--(O337&lt;$O$5:$O$1071))+COUNTIF($O$5:O337,O337))</f>
        <v/>
      </c>
    </row>
    <row r="338" spans="1:21" ht="18" customHeight="1">
      <c r="A338" s="14" t="e">
        <f>IF(AND(H338="",D338="",F338="",G338="",I338="",J338=""),"",SUBTOTAL(3,$B$5:B338))</f>
        <v>#REF!</v>
      </c>
      <c r="B338" s="63" t="e">
        <f>IF('DATA ENTRY'!#REF!="","",'DATA ENTRY'!#REF!)</f>
        <v>#REF!</v>
      </c>
      <c r="C338" s="63" t="e">
        <f>IF('DATA ENTRY'!#REF!="","",'DATA ENTRY'!#REF!)</f>
        <v>#REF!</v>
      </c>
      <c r="D338" s="63" t="e">
        <f>IF('DATA ENTRY'!#REF!="","",'DATA ENTRY'!#REF!)</f>
        <v>#REF!</v>
      </c>
      <c r="E338" s="14" t="e">
        <f>IF('DATA ENTRY'!#REF!="","",'DATA ENTRY'!#REF!)</f>
        <v>#REF!</v>
      </c>
      <c r="F338" s="14" t="e">
        <f>IF('DATA ENTRY'!#REF!="","",'DATA ENTRY'!#REF!)</f>
        <v>#REF!</v>
      </c>
      <c r="G338" s="126" t="e">
        <f>IF('DATA ENTRY'!#REF!="","",'DATA ENTRY'!#REF!)</f>
        <v>#REF!</v>
      </c>
      <c r="H338" s="126" t="e">
        <f>IF('DATA ENTRY'!#REF!="","",'DATA ENTRY'!#REF!)</f>
        <v>#REF!</v>
      </c>
      <c r="I338" s="14" t="e">
        <f>IF('DATA ENTRY'!#REF!="","",'DATA ENTRY'!#REF!)</f>
        <v>#REF!</v>
      </c>
      <c r="J338" s="125" t="e">
        <f>IF('DATA ENTRY'!#REF!="","",'DATA ENTRY'!#REF!)</f>
        <v>#REF!</v>
      </c>
      <c r="K338" s="14" t="e">
        <f>IF('DATA ENTRY'!#REF!="","",'DATA ENTRY'!#REF!)</f>
        <v>#REF!</v>
      </c>
      <c r="L338" s="125" t="e">
        <f>IF('DATA ENTRY'!#REF!="","",'DATA ENTRY'!#REF!)</f>
        <v>#REF!</v>
      </c>
      <c r="M338" s="14" t="e">
        <f>IF('DATA ENTRY'!#REF!="","",'DATA ENTRY'!#REF!)</f>
        <v>#REF!</v>
      </c>
      <c r="N338" s="125" t="e">
        <f>IF('DATA ENTRY'!#REF!="","",'DATA ENTRY'!#REF!)</f>
        <v>#REF!</v>
      </c>
      <c r="O338" s="125" t="str">
        <f t="shared" si="5"/>
        <v/>
      </c>
      <c r="P338" s="63" t="e">
        <f>IF('DATA ENTRY'!#REF!="","",'DATA ENTRY'!#REF!)</f>
        <v>#REF!</v>
      </c>
      <c r="Q338" s="63" t="e">
        <f>IF('DATA ENTRY'!#REF!="","",'DATA ENTRY'!#REF!)</f>
        <v>#REF!</v>
      </c>
      <c r="R338" s="14" t="e">
        <f>IF('DATA ENTRY'!#REF!="","",'DATA ENTRY'!#REF!)</f>
        <v>#REF!</v>
      </c>
      <c r="S338" s="14" t="e">
        <f>IF('DATA ENTRY'!#REF!="","",'DATA ENTRY'!#REF!)</f>
        <v>#REF!</v>
      </c>
      <c r="T338" s="14" t="e">
        <f>IF('DATA ENTRY'!#REF!="","",'DATA ENTRY'!#REF!)</f>
        <v>#REF!</v>
      </c>
      <c r="U338" s="14" t="str">
        <f>IF(O338="","",SUMPRODUCT(--(D338=$D$5:$D$1071),--(F338=$F$5:$F$1071),--(E338=$E$5:$E$1071),--(O338&lt;$O$5:$O$1071))+COUNTIF($O$5:O338,O338))</f>
        <v/>
      </c>
    </row>
    <row r="339" spans="1:21" ht="18" customHeight="1">
      <c r="A339" s="14" t="e">
        <f>IF(AND(H339="",D339="",F339="",G339="",I339="",J339=""),"",SUBTOTAL(3,$B$5:B339))</f>
        <v>#REF!</v>
      </c>
      <c r="B339" s="63" t="e">
        <f>IF('DATA ENTRY'!#REF!="","",'DATA ENTRY'!#REF!)</f>
        <v>#REF!</v>
      </c>
      <c r="C339" s="63" t="e">
        <f>IF('DATA ENTRY'!#REF!="","",'DATA ENTRY'!#REF!)</f>
        <v>#REF!</v>
      </c>
      <c r="D339" s="63" t="e">
        <f>IF('DATA ENTRY'!#REF!="","",'DATA ENTRY'!#REF!)</f>
        <v>#REF!</v>
      </c>
      <c r="E339" s="14" t="e">
        <f>IF('DATA ENTRY'!#REF!="","",'DATA ENTRY'!#REF!)</f>
        <v>#REF!</v>
      </c>
      <c r="F339" s="14" t="e">
        <f>IF('DATA ENTRY'!#REF!="","",'DATA ENTRY'!#REF!)</f>
        <v>#REF!</v>
      </c>
      <c r="G339" s="126" t="e">
        <f>IF('DATA ENTRY'!#REF!="","",'DATA ENTRY'!#REF!)</f>
        <v>#REF!</v>
      </c>
      <c r="H339" s="126" t="e">
        <f>IF('DATA ENTRY'!#REF!="","",'DATA ENTRY'!#REF!)</f>
        <v>#REF!</v>
      </c>
      <c r="I339" s="14" t="e">
        <f>IF('DATA ENTRY'!#REF!="","",'DATA ENTRY'!#REF!)</f>
        <v>#REF!</v>
      </c>
      <c r="J339" s="125" t="e">
        <f>IF('DATA ENTRY'!#REF!="","",'DATA ENTRY'!#REF!)</f>
        <v>#REF!</v>
      </c>
      <c r="K339" s="14" t="e">
        <f>IF('DATA ENTRY'!#REF!="","",'DATA ENTRY'!#REF!)</f>
        <v>#REF!</v>
      </c>
      <c r="L339" s="125" t="e">
        <f>IF('DATA ENTRY'!#REF!="","",'DATA ENTRY'!#REF!)</f>
        <v>#REF!</v>
      </c>
      <c r="M339" s="14" t="e">
        <f>IF('DATA ENTRY'!#REF!="","",'DATA ENTRY'!#REF!)</f>
        <v>#REF!</v>
      </c>
      <c r="N339" s="125" t="e">
        <f>IF('DATA ENTRY'!#REF!="","",'DATA ENTRY'!#REF!)</f>
        <v>#REF!</v>
      </c>
      <c r="O339" s="125" t="str">
        <f t="shared" si="5"/>
        <v/>
      </c>
      <c r="P339" s="63" t="e">
        <f>IF('DATA ENTRY'!#REF!="","",'DATA ENTRY'!#REF!)</f>
        <v>#REF!</v>
      </c>
      <c r="Q339" s="63" t="e">
        <f>IF('DATA ENTRY'!#REF!="","",'DATA ENTRY'!#REF!)</f>
        <v>#REF!</v>
      </c>
      <c r="R339" s="14" t="e">
        <f>IF('DATA ENTRY'!#REF!="","",'DATA ENTRY'!#REF!)</f>
        <v>#REF!</v>
      </c>
      <c r="S339" s="14" t="e">
        <f>IF('DATA ENTRY'!#REF!="","",'DATA ENTRY'!#REF!)</f>
        <v>#REF!</v>
      </c>
      <c r="T339" s="14" t="e">
        <f>IF('DATA ENTRY'!#REF!="","",'DATA ENTRY'!#REF!)</f>
        <v>#REF!</v>
      </c>
      <c r="U339" s="14" t="str">
        <f>IF(O339="","",SUMPRODUCT(--(D339=$D$5:$D$1071),--(F339=$F$5:$F$1071),--(E339=$E$5:$E$1071),--(O339&lt;$O$5:$O$1071))+COUNTIF($O$5:O339,O339))</f>
        <v/>
      </c>
    </row>
    <row r="340" spans="1:21" ht="18" customHeight="1">
      <c r="A340" s="14" t="e">
        <f>IF(AND(H340="",D340="",F340="",G340="",I340="",J340=""),"",SUBTOTAL(3,$B$5:B340))</f>
        <v>#REF!</v>
      </c>
      <c r="B340" s="63" t="e">
        <f>IF('DATA ENTRY'!#REF!="","",'DATA ENTRY'!#REF!)</f>
        <v>#REF!</v>
      </c>
      <c r="C340" s="63" t="e">
        <f>IF('DATA ENTRY'!#REF!="","",'DATA ENTRY'!#REF!)</f>
        <v>#REF!</v>
      </c>
      <c r="D340" s="63" t="e">
        <f>IF('DATA ENTRY'!#REF!="","",'DATA ENTRY'!#REF!)</f>
        <v>#REF!</v>
      </c>
      <c r="E340" s="14" t="e">
        <f>IF('DATA ENTRY'!#REF!="","",'DATA ENTRY'!#REF!)</f>
        <v>#REF!</v>
      </c>
      <c r="F340" s="14" t="e">
        <f>IF('DATA ENTRY'!#REF!="","",'DATA ENTRY'!#REF!)</f>
        <v>#REF!</v>
      </c>
      <c r="G340" s="126" t="e">
        <f>IF('DATA ENTRY'!#REF!="","",'DATA ENTRY'!#REF!)</f>
        <v>#REF!</v>
      </c>
      <c r="H340" s="126" t="e">
        <f>IF('DATA ENTRY'!#REF!="","",'DATA ENTRY'!#REF!)</f>
        <v>#REF!</v>
      </c>
      <c r="I340" s="14" t="e">
        <f>IF('DATA ENTRY'!#REF!="","",'DATA ENTRY'!#REF!)</f>
        <v>#REF!</v>
      </c>
      <c r="J340" s="125" t="e">
        <f>IF('DATA ENTRY'!#REF!="","",'DATA ENTRY'!#REF!)</f>
        <v>#REF!</v>
      </c>
      <c r="K340" s="14" t="e">
        <f>IF('DATA ENTRY'!#REF!="","",'DATA ENTRY'!#REF!)</f>
        <v>#REF!</v>
      </c>
      <c r="L340" s="125" t="e">
        <f>IF('DATA ENTRY'!#REF!="","",'DATA ENTRY'!#REF!)</f>
        <v>#REF!</v>
      </c>
      <c r="M340" s="14" t="e">
        <f>IF('DATA ENTRY'!#REF!="","",'DATA ENTRY'!#REF!)</f>
        <v>#REF!</v>
      </c>
      <c r="N340" s="125" t="e">
        <f>IF('DATA ENTRY'!#REF!="","",'DATA ENTRY'!#REF!)</f>
        <v>#REF!</v>
      </c>
      <c r="O340" s="125" t="str">
        <f t="shared" si="5"/>
        <v/>
      </c>
      <c r="P340" s="63" t="e">
        <f>IF('DATA ENTRY'!#REF!="","",'DATA ENTRY'!#REF!)</f>
        <v>#REF!</v>
      </c>
      <c r="Q340" s="63" t="e">
        <f>IF('DATA ENTRY'!#REF!="","",'DATA ENTRY'!#REF!)</f>
        <v>#REF!</v>
      </c>
      <c r="R340" s="14" t="e">
        <f>IF('DATA ENTRY'!#REF!="","",'DATA ENTRY'!#REF!)</f>
        <v>#REF!</v>
      </c>
      <c r="S340" s="14" t="e">
        <f>IF('DATA ENTRY'!#REF!="","",'DATA ENTRY'!#REF!)</f>
        <v>#REF!</v>
      </c>
      <c r="T340" s="14" t="e">
        <f>IF('DATA ENTRY'!#REF!="","",'DATA ENTRY'!#REF!)</f>
        <v>#REF!</v>
      </c>
      <c r="U340" s="14" t="str">
        <f>IF(O340="","",SUMPRODUCT(--(D340=$D$5:$D$1071),--(F340=$F$5:$F$1071),--(E340=$E$5:$E$1071),--(O340&lt;$O$5:$O$1071))+COUNTIF($O$5:O340,O340))</f>
        <v/>
      </c>
    </row>
    <row r="341" spans="1:21" ht="18" customHeight="1">
      <c r="A341" s="14" t="e">
        <f>IF(AND(H341="",D341="",F341="",G341="",I341="",J341=""),"",SUBTOTAL(3,$B$5:B341))</f>
        <v>#REF!</v>
      </c>
      <c r="B341" s="63" t="e">
        <f>IF('DATA ENTRY'!#REF!="","",'DATA ENTRY'!#REF!)</f>
        <v>#REF!</v>
      </c>
      <c r="C341" s="63" t="e">
        <f>IF('DATA ENTRY'!#REF!="","",'DATA ENTRY'!#REF!)</f>
        <v>#REF!</v>
      </c>
      <c r="D341" s="63" t="e">
        <f>IF('DATA ENTRY'!#REF!="","",'DATA ENTRY'!#REF!)</f>
        <v>#REF!</v>
      </c>
      <c r="E341" s="14" t="e">
        <f>IF('DATA ENTRY'!#REF!="","",'DATA ENTRY'!#REF!)</f>
        <v>#REF!</v>
      </c>
      <c r="F341" s="14" t="e">
        <f>IF('DATA ENTRY'!#REF!="","",'DATA ENTRY'!#REF!)</f>
        <v>#REF!</v>
      </c>
      <c r="G341" s="126" t="e">
        <f>IF('DATA ENTRY'!#REF!="","",'DATA ENTRY'!#REF!)</f>
        <v>#REF!</v>
      </c>
      <c r="H341" s="126" t="e">
        <f>IF('DATA ENTRY'!#REF!="","",'DATA ENTRY'!#REF!)</f>
        <v>#REF!</v>
      </c>
      <c r="I341" s="14" t="e">
        <f>IF('DATA ENTRY'!#REF!="","",'DATA ENTRY'!#REF!)</f>
        <v>#REF!</v>
      </c>
      <c r="J341" s="125" t="e">
        <f>IF('DATA ENTRY'!#REF!="","",'DATA ENTRY'!#REF!)</f>
        <v>#REF!</v>
      </c>
      <c r="K341" s="14" t="e">
        <f>IF('DATA ENTRY'!#REF!="","",'DATA ENTRY'!#REF!)</f>
        <v>#REF!</v>
      </c>
      <c r="L341" s="125" t="e">
        <f>IF('DATA ENTRY'!#REF!="","",'DATA ENTRY'!#REF!)</f>
        <v>#REF!</v>
      </c>
      <c r="M341" s="14" t="e">
        <f>IF('DATA ENTRY'!#REF!="","",'DATA ENTRY'!#REF!)</f>
        <v>#REF!</v>
      </c>
      <c r="N341" s="125" t="e">
        <f>IF('DATA ENTRY'!#REF!="","",'DATA ENTRY'!#REF!)</f>
        <v>#REF!</v>
      </c>
      <c r="O341" s="125" t="str">
        <f t="shared" si="5"/>
        <v/>
      </c>
      <c r="P341" s="63" t="e">
        <f>IF('DATA ENTRY'!#REF!="","",'DATA ENTRY'!#REF!)</f>
        <v>#REF!</v>
      </c>
      <c r="Q341" s="63" t="e">
        <f>IF('DATA ENTRY'!#REF!="","",'DATA ENTRY'!#REF!)</f>
        <v>#REF!</v>
      </c>
      <c r="R341" s="14" t="e">
        <f>IF('DATA ENTRY'!#REF!="","",'DATA ENTRY'!#REF!)</f>
        <v>#REF!</v>
      </c>
      <c r="S341" s="14" t="e">
        <f>IF('DATA ENTRY'!#REF!="","",'DATA ENTRY'!#REF!)</f>
        <v>#REF!</v>
      </c>
      <c r="T341" s="14" t="e">
        <f>IF('DATA ENTRY'!#REF!="","",'DATA ENTRY'!#REF!)</f>
        <v>#REF!</v>
      </c>
      <c r="U341" s="14" t="str">
        <f>IF(O341="","",SUMPRODUCT(--(D341=$D$5:$D$1071),--(F341=$F$5:$F$1071),--(E341=$E$5:$E$1071),--(O341&lt;$O$5:$O$1071))+COUNTIF($O$5:O341,O341))</f>
        <v/>
      </c>
    </row>
    <row r="342" spans="1:21" ht="18" customHeight="1">
      <c r="A342" s="14" t="e">
        <f>IF(AND(H342="",D342="",F342="",G342="",I342="",J342=""),"",SUBTOTAL(3,$B$5:B342))</f>
        <v>#REF!</v>
      </c>
      <c r="B342" s="63" t="e">
        <f>IF('DATA ENTRY'!#REF!="","",'DATA ENTRY'!#REF!)</f>
        <v>#REF!</v>
      </c>
      <c r="C342" s="63" t="e">
        <f>IF('DATA ENTRY'!#REF!="","",'DATA ENTRY'!#REF!)</f>
        <v>#REF!</v>
      </c>
      <c r="D342" s="63" t="e">
        <f>IF('DATA ENTRY'!#REF!="","",'DATA ENTRY'!#REF!)</f>
        <v>#REF!</v>
      </c>
      <c r="E342" s="14" t="e">
        <f>IF('DATA ENTRY'!#REF!="","",'DATA ENTRY'!#REF!)</f>
        <v>#REF!</v>
      </c>
      <c r="F342" s="14" t="e">
        <f>IF('DATA ENTRY'!#REF!="","",'DATA ENTRY'!#REF!)</f>
        <v>#REF!</v>
      </c>
      <c r="G342" s="126" t="e">
        <f>IF('DATA ENTRY'!#REF!="","",'DATA ENTRY'!#REF!)</f>
        <v>#REF!</v>
      </c>
      <c r="H342" s="126" t="e">
        <f>IF('DATA ENTRY'!#REF!="","",'DATA ENTRY'!#REF!)</f>
        <v>#REF!</v>
      </c>
      <c r="I342" s="14" t="e">
        <f>IF('DATA ENTRY'!#REF!="","",'DATA ENTRY'!#REF!)</f>
        <v>#REF!</v>
      </c>
      <c r="J342" s="125" t="e">
        <f>IF('DATA ENTRY'!#REF!="","",'DATA ENTRY'!#REF!)</f>
        <v>#REF!</v>
      </c>
      <c r="K342" s="14" t="e">
        <f>IF('DATA ENTRY'!#REF!="","",'DATA ENTRY'!#REF!)</f>
        <v>#REF!</v>
      </c>
      <c r="L342" s="125" t="e">
        <f>IF('DATA ENTRY'!#REF!="","",'DATA ENTRY'!#REF!)</f>
        <v>#REF!</v>
      </c>
      <c r="M342" s="14" t="e">
        <f>IF('DATA ENTRY'!#REF!="","",'DATA ENTRY'!#REF!)</f>
        <v>#REF!</v>
      </c>
      <c r="N342" s="125" t="e">
        <f>IF('DATA ENTRY'!#REF!="","",'DATA ENTRY'!#REF!)</f>
        <v>#REF!</v>
      </c>
      <c r="O342" s="125" t="str">
        <f t="shared" si="5"/>
        <v/>
      </c>
      <c r="P342" s="63" t="e">
        <f>IF('DATA ENTRY'!#REF!="","",'DATA ENTRY'!#REF!)</f>
        <v>#REF!</v>
      </c>
      <c r="Q342" s="63" t="e">
        <f>IF('DATA ENTRY'!#REF!="","",'DATA ENTRY'!#REF!)</f>
        <v>#REF!</v>
      </c>
      <c r="R342" s="14" t="e">
        <f>IF('DATA ENTRY'!#REF!="","",'DATA ENTRY'!#REF!)</f>
        <v>#REF!</v>
      </c>
      <c r="S342" s="14" t="e">
        <f>IF('DATA ENTRY'!#REF!="","",'DATA ENTRY'!#REF!)</f>
        <v>#REF!</v>
      </c>
      <c r="T342" s="14" t="e">
        <f>IF('DATA ENTRY'!#REF!="","",'DATA ENTRY'!#REF!)</f>
        <v>#REF!</v>
      </c>
      <c r="U342" s="14" t="str">
        <f>IF(O342="","",SUMPRODUCT(--(D342=$D$5:$D$1071),--(F342=$F$5:$F$1071),--(E342=$E$5:$E$1071),--(O342&lt;$O$5:$O$1071))+COUNTIF($O$5:O342,O342))</f>
        <v/>
      </c>
    </row>
    <row r="343" spans="1:21" ht="18" customHeight="1">
      <c r="A343" s="14" t="e">
        <f>IF(AND(H343="",D343="",F343="",G343="",I343="",J343=""),"",SUBTOTAL(3,$B$5:B343))</f>
        <v>#REF!</v>
      </c>
      <c r="B343" s="63" t="e">
        <f>IF('DATA ENTRY'!#REF!="","",'DATA ENTRY'!#REF!)</f>
        <v>#REF!</v>
      </c>
      <c r="C343" s="63" t="e">
        <f>IF('DATA ENTRY'!#REF!="","",'DATA ENTRY'!#REF!)</f>
        <v>#REF!</v>
      </c>
      <c r="D343" s="63" t="e">
        <f>IF('DATA ENTRY'!#REF!="","",'DATA ENTRY'!#REF!)</f>
        <v>#REF!</v>
      </c>
      <c r="E343" s="14" t="e">
        <f>IF('DATA ENTRY'!#REF!="","",'DATA ENTRY'!#REF!)</f>
        <v>#REF!</v>
      </c>
      <c r="F343" s="14" t="e">
        <f>IF('DATA ENTRY'!#REF!="","",'DATA ENTRY'!#REF!)</f>
        <v>#REF!</v>
      </c>
      <c r="G343" s="126" t="e">
        <f>IF('DATA ENTRY'!#REF!="","",'DATA ENTRY'!#REF!)</f>
        <v>#REF!</v>
      </c>
      <c r="H343" s="126" t="e">
        <f>IF('DATA ENTRY'!#REF!="","",'DATA ENTRY'!#REF!)</f>
        <v>#REF!</v>
      </c>
      <c r="I343" s="14" t="e">
        <f>IF('DATA ENTRY'!#REF!="","",'DATA ENTRY'!#REF!)</f>
        <v>#REF!</v>
      </c>
      <c r="J343" s="125" t="e">
        <f>IF('DATA ENTRY'!#REF!="","",'DATA ENTRY'!#REF!)</f>
        <v>#REF!</v>
      </c>
      <c r="K343" s="14" t="e">
        <f>IF('DATA ENTRY'!#REF!="","",'DATA ENTRY'!#REF!)</f>
        <v>#REF!</v>
      </c>
      <c r="L343" s="125" t="e">
        <f>IF('DATA ENTRY'!#REF!="","",'DATA ENTRY'!#REF!)</f>
        <v>#REF!</v>
      </c>
      <c r="M343" s="14" t="e">
        <f>IF('DATA ENTRY'!#REF!="","",'DATA ENTRY'!#REF!)</f>
        <v>#REF!</v>
      </c>
      <c r="N343" s="125" t="e">
        <f>IF('DATA ENTRY'!#REF!="","",'DATA ENTRY'!#REF!)</f>
        <v>#REF!</v>
      </c>
      <c r="O343" s="125" t="str">
        <f t="shared" si="5"/>
        <v/>
      </c>
      <c r="P343" s="63" t="e">
        <f>IF('DATA ENTRY'!#REF!="","",'DATA ENTRY'!#REF!)</f>
        <v>#REF!</v>
      </c>
      <c r="Q343" s="63" t="e">
        <f>IF('DATA ENTRY'!#REF!="","",'DATA ENTRY'!#REF!)</f>
        <v>#REF!</v>
      </c>
      <c r="R343" s="14" t="e">
        <f>IF('DATA ENTRY'!#REF!="","",'DATA ENTRY'!#REF!)</f>
        <v>#REF!</v>
      </c>
      <c r="S343" s="14" t="e">
        <f>IF('DATA ENTRY'!#REF!="","",'DATA ENTRY'!#REF!)</f>
        <v>#REF!</v>
      </c>
      <c r="T343" s="14" t="e">
        <f>IF('DATA ENTRY'!#REF!="","",'DATA ENTRY'!#REF!)</f>
        <v>#REF!</v>
      </c>
      <c r="U343" s="14" t="str">
        <f>IF(O343="","",SUMPRODUCT(--(D343=$D$5:$D$1071),--(F343=$F$5:$F$1071),--(E343=$E$5:$E$1071),--(O343&lt;$O$5:$O$1071))+COUNTIF($O$5:O343,O343))</f>
        <v/>
      </c>
    </row>
    <row r="344" spans="1:21" ht="18" customHeight="1">
      <c r="A344" s="14" t="e">
        <f>IF(AND(H344="",D344="",F344="",G344="",I344="",J344=""),"",SUBTOTAL(3,$B$5:B344))</f>
        <v>#REF!</v>
      </c>
      <c r="B344" s="63" t="e">
        <f>IF('DATA ENTRY'!#REF!="","",'DATA ENTRY'!#REF!)</f>
        <v>#REF!</v>
      </c>
      <c r="C344" s="63" t="e">
        <f>IF('DATA ENTRY'!#REF!="","",'DATA ENTRY'!#REF!)</f>
        <v>#REF!</v>
      </c>
      <c r="D344" s="63" t="e">
        <f>IF('DATA ENTRY'!#REF!="","",'DATA ENTRY'!#REF!)</f>
        <v>#REF!</v>
      </c>
      <c r="E344" s="14" t="e">
        <f>IF('DATA ENTRY'!#REF!="","",'DATA ENTRY'!#REF!)</f>
        <v>#REF!</v>
      </c>
      <c r="F344" s="14" t="e">
        <f>IF('DATA ENTRY'!#REF!="","",'DATA ENTRY'!#REF!)</f>
        <v>#REF!</v>
      </c>
      <c r="G344" s="126" t="e">
        <f>IF('DATA ENTRY'!#REF!="","",'DATA ENTRY'!#REF!)</f>
        <v>#REF!</v>
      </c>
      <c r="H344" s="126" t="e">
        <f>IF('DATA ENTRY'!#REF!="","",'DATA ENTRY'!#REF!)</f>
        <v>#REF!</v>
      </c>
      <c r="I344" s="14" t="e">
        <f>IF('DATA ENTRY'!#REF!="","",'DATA ENTRY'!#REF!)</f>
        <v>#REF!</v>
      </c>
      <c r="J344" s="125" t="e">
        <f>IF('DATA ENTRY'!#REF!="","",'DATA ENTRY'!#REF!)</f>
        <v>#REF!</v>
      </c>
      <c r="K344" s="14" t="e">
        <f>IF('DATA ENTRY'!#REF!="","",'DATA ENTRY'!#REF!)</f>
        <v>#REF!</v>
      </c>
      <c r="L344" s="125" t="e">
        <f>IF('DATA ENTRY'!#REF!="","",'DATA ENTRY'!#REF!)</f>
        <v>#REF!</v>
      </c>
      <c r="M344" s="14" t="e">
        <f>IF('DATA ENTRY'!#REF!="","",'DATA ENTRY'!#REF!)</f>
        <v>#REF!</v>
      </c>
      <c r="N344" s="125" t="e">
        <f>IF('DATA ENTRY'!#REF!="","",'DATA ENTRY'!#REF!)</f>
        <v>#REF!</v>
      </c>
      <c r="O344" s="125" t="str">
        <f t="shared" si="5"/>
        <v/>
      </c>
      <c r="P344" s="63" t="e">
        <f>IF('DATA ENTRY'!#REF!="","",'DATA ENTRY'!#REF!)</f>
        <v>#REF!</v>
      </c>
      <c r="Q344" s="63" t="e">
        <f>IF('DATA ENTRY'!#REF!="","",'DATA ENTRY'!#REF!)</f>
        <v>#REF!</v>
      </c>
      <c r="R344" s="14" t="e">
        <f>IF('DATA ENTRY'!#REF!="","",'DATA ENTRY'!#REF!)</f>
        <v>#REF!</v>
      </c>
      <c r="S344" s="14" t="e">
        <f>IF('DATA ENTRY'!#REF!="","",'DATA ENTRY'!#REF!)</f>
        <v>#REF!</v>
      </c>
      <c r="T344" s="14" t="e">
        <f>IF('DATA ENTRY'!#REF!="","",'DATA ENTRY'!#REF!)</f>
        <v>#REF!</v>
      </c>
      <c r="U344" s="14" t="str">
        <f>IF(O344="","",SUMPRODUCT(--(D344=$D$5:$D$1071),--(F344=$F$5:$F$1071),--(E344=$E$5:$E$1071),--(O344&lt;$O$5:$O$1071))+COUNTIF($O$5:O344,O344))</f>
        <v/>
      </c>
    </row>
    <row r="345" spans="1:21" ht="18" customHeight="1">
      <c r="A345" s="14" t="e">
        <f>IF(AND(H345="",D345="",F345="",G345="",I345="",J345=""),"",SUBTOTAL(3,$B$5:B345))</f>
        <v>#REF!</v>
      </c>
      <c r="B345" s="63" t="e">
        <f>IF('DATA ENTRY'!#REF!="","",'DATA ENTRY'!#REF!)</f>
        <v>#REF!</v>
      </c>
      <c r="C345" s="63" t="e">
        <f>IF('DATA ENTRY'!#REF!="","",'DATA ENTRY'!#REF!)</f>
        <v>#REF!</v>
      </c>
      <c r="D345" s="63" t="e">
        <f>IF('DATA ENTRY'!#REF!="","",'DATA ENTRY'!#REF!)</f>
        <v>#REF!</v>
      </c>
      <c r="E345" s="14" t="e">
        <f>IF('DATA ENTRY'!#REF!="","",'DATA ENTRY'!#REF!)</f>
        <v>#REF!</v>
      </c>
      <c r="F345" s="14" t="e">
        <f>IF('DATA ENTRY'!#REF!="","",'DATA ENTRY'!#REF!)</f>
        <v>#REF!</v>
      </c>
      <c r="G345" s="126" t="e">
        <f>IF('DATA ENTRY'!#REF!="","",'DATA ENTRY'!#REF!)</f>
        <v>#REF!</v>
      </c>
      <c r="H345" s="126" t="e">
        <f>IF('DATA ENTRY'!#REF!="","",'DATA ENTRY'!#REF!)</f>
        <v>#REF!</v>
      </c>
      <c r="I345" s="14" t="e">
        <f>IF('DATA ENTRY'!#REF!="","",'DATA ENTRY'!#REF!)</f>
        <v>#REF!</v>
      </c>
      <c r="J345" s="125" t="e">
        <f>IF('DATA ENTRY'!#REF!="","",'DATA ENTRY'!#REF!)</f>
        <v>#REF!</v>
      </c>
      <c r="K345" s="14" t="e">
        <f>IF('DATA ENTRY'!#REF!="","",'DATA ENTRY'!#REF!)</f>
        <v>#REF!</v>
      </c>
      <c r="L345" s="125" t="e">
        <f>IF('DATA ENTRY'!#REF!="","",'DATA ENTRY'!#REF!)</f>
        <v>#REF!</v>
      </c>
      <c r="M345" s="14" t="e">
        <f>IF('DATA ENTRY'!#REF!="","",'DATA ENTRY'!#REF!)</f>
        <v>#REF!</v>
      </c>
      <c r="N345" s="125" t="e">
        <f>IF('DATA ENTRY'!#REF!="","",'DATA ENTRY'!#REF!)</f>
        <v>#REF!</v>
      </c>
      <c r="O345" s="125" t="str">
        <f t="shared" si="5"/>
        <v/>
      </c>
      <c r="P345" s="63" t="e">
        <f>IF('DATA ENTRY'!#REF!="","",'DATA ENTRY'!#REF!)</f>
        <v>#REF!</v>
      </c>
      <c r="Q345" s="63" t="e">
        <f>IF('DATA ENTRY'!#REF!="","",'DATA ENTRY'!#REF!)</f>
        <v>#REF!</v>
      </c>
      <c r="R345" s="14" t="e">
        <f>IF('DATA ENTRY'!#REF!="","",'DATA ENTRY'!#REF!)</f>
        <v>#REF!</v>
      </c>
      <c r="S345" s="14" t="e">
        <f>IF('DATA ENTRY'!#REF!="","",'DATA ENTRY'!#REF!)</f>
        <v>#REF!</v>
      </c>
      <c r="T345" s="14" t="e">
        <f>IF('DATA ENTRY'!#REF!="","",'DATA ENTRY'!#REF!)</f>
        <v>#REF!</v>
      </c>
      <c r="U345" s="14" t="str">
        <f>IF(O345="","",SUMPRODUCT(--(D345=$D$5:$D$1071),--(F345=$F$5:$F$1071),--(E345=$E$5:$E$1071),--(O345&lt;$O$5:$O$1071))+COUNTIF($O$5:O345,O345))</f>
        <v/>
      </c>
    </row>
    <row r="346" spans="1:21" ht="18" customHeight="1">
      <c r="A346" s="14" t="e">
        <f>IF(AND(H346="",D346="",F346="",G346="",I346="",J346=""),"",SUBTOTAL(3,$B$5:B346))</f>
        <v>#REF!</v>
      </c>
      <c r="B346" s="63" t="e">
        <f>IF('DATA ENTRY'!#REF!="","",'DATA ENTRY'!#REF!)</f>
        <v>#REF!</v>
      </c>
      <c r="C346" s="63" t="e">
        <f>IF('DATA ENTRY'!#REF!="","",'DATA ENTRY'!#REF!)</f>
        <v>#REF!</v>
      </c>
      <c r="D346" s="63" t="e">
        <f>IF('DATA ENTRY'!#REF!="","",'DATA ENTRY'!#REF!)</f>
        <v>#REF!</v>
      </c>
      <c r="E346" s="14" t="e">
        <f>IF('DATA ENTRY'!#REF!="","",'DATA ENTRY'!#REF!)</f>
        <v>#REF!</v>
      </c>
      <c r="F346" s="14" t="e">
        <f>IF('DATA ENTRY'!#REF!="","",'DATA ENTRY'!#REF!)</f>
        <v>#REF!</v>
      </c>
      <c r="G346" s="126" t="e">
        <f>IF('DATA ENTRY'!#REF!="","",'DATA ENTRY'!#REF!)</f>
        <v>#REF!</v>
      </c>
      <c r="H346" s="126" t="e">
        <f>IF('DATA ENTRY'!#REF!="","",'DATA ENTRY'!#REF!)</f>
        <v>#REF!</v>
      </c>
      <c r="I346" s="14" t="e">
        <f>IF('DATA ENTRY'!#REF!="","",'DATA ENTRY'!#REF!)</f>
        <v>#REF!</v>
      </c>
      <c r="J346" s="125" t="e">
        <f>IF('DATA ENTRY'!#REF!="","",'DATA ENTRY'!#REF!)</f>
        <v>#REF!</v>
      </c>
      <c r="K346" s="14" t="e">
        <f>IF('DATA ENTRY'!#REF!="","",'DATA ENTRY'!#REF!)</f>
        <v>#REF!</v>
      </c>
      <c r="L346" s="125" t="e">
        <f>IF('DATA ENTRY'!#REF!="","",'DATA ENTRY'!#REF!)</f>
        <v>#REF!</v>
      </c>
      <c r="M346" s="14" t="e">
        <f>IF('DATA ENTRY'!#REF!="","",'DATA ENTRY'!#REF!)</f>
        <v>#REF!</v>
      </c>
      <c r="N346" s="125" t="e">
        <f>IF('DATA ENTRY'!#REF!="","",'DATA ENTRY'!#REF!)</f>
        <v>#REF!</v>
      </c>
      <c r="O346" s="125" t="str">
        <f t="shared" si="5"/>
        <v/>
      </c>
      <c r="P346" s="63" t="e">
        <f>IF('DATA ENTRY'!#REF!="","",'DATA ENTRY'!#REF!)</f>
        <v>#REF!</v>
      </c>
      <c r="Q346" s="63" t="e">
        <f>IF('DATA ENTRY'!#REF!="","",'DATA ENTRY'!#REF!)</f>
        <v>#REF!</v>
      </c>
      <c r="R346" s="14" t="e">
        <f>IF('DATA ENTRY'!#REF!="","",'DATA ENTRY'!#REF!)</f>
        <v>#REF!</v>
      </c>
      <c r="S346" s="14" t="e">
        <f>IF('DATA ENTRY'!#REF!="","",'DATA ENTRY'!#REF!)</f>
        <v>#REF!</v>
      </c>
      <c r="T346" s="14" t="e">
        <f>IF('DATA ENTRY'!#REF!="","",'DATA ENTRY'!#REF!)</f>
        <v>#REF!</v>
      </c>
      <c r="U346" s="14" t="str">
        <f>IF(O346="","",SUMPRODUCT(--(D346=$D$5:$D$1071),--(F346=$F$5:$F$1071),--(E346=$E$5:$E$1071),--(O346&lt;$O$5:$O$1071))+COUNTIF($O$5:O346,O346))</f>
        <v/>
      </c>
    </row>
    <row r="347" spans="1:21" ht="18" customHeight="1">
      <c r="A347" s="14" t="e">
        <f>IF(AND(H347="",D347="",F347="",G347="",I347="",J347=""),"",SUBTOTAL(3,$B$5:B347))</f>
        <v>#REF!</v>
      </c>
      <c r="B347" s="63" t="e">
        <f>IF('DATA ENTRY'!#REF!="","",'DATA ENTRY'!#REF!)</f>
        <v>#REF!</v>
      </c>
      <c r="C347" s="63" t="e">
        <f>IF('DATA ENTRY'!#REF!="","",'DATA ENTRY'!#REF!)</f>
        <v>#REF!</v>
      </c>
      <c r="D347" s="63" t="e">
        <f>IF('DATA ENTRY'!#REF!="","",'DATA ENTRY'!#REF!)</f>
        <v>#REF!</v>
      </c>
      <c r="E347" s="14" t="e">
        <f>IF('DATA ENTRY'!#REF!="","",'DATA ENTRY'!#REF!)</f>
        <v>#REF!</v>
      </c>
      <c r="F347" s="14" t="e">
        <f>IF('DATA ENTRY'!#REF!="","",'DATA ENTRY'!#REF!)</f>
        <v>#REF!</v>
      </c>
      <c r="G347" s="126" t="e">
        <f>IF('DATA ENTRY'!#REF!="","",'DATA ENTRY'!#REF!)</f>
        <v>#REF!</v>
      </c>
      <c r="H347" s="126" t="e">
        <f>IF('DATA ENTRY'!#REF!="","",'DATA ENTRY'!#REF!)</f>
        <v>#REF!</v>
      </c>
      <c r="I347" s="14" t="e">
        <f>IF('DATA ENTRY'!#REF!="","",'DATA ENTRY'!#REF!)</f>
        <v>#REF!</v>
      </c>
      <c r="J347" s="125" t="e">
        <f>IF('DATA ENTRY'!#REF!="","",'DATA ENTRY'!#REF!)</f>
        <v>#REF!</v>
      </c>
      <c r="K347" s="14" t="e">
        <f>IF('DATA ENTRY'!#REF!="","",'DATA ENTRY'!#REF!)</f>
        <v>#REF!</v>
      </c>
      <c r="L347" s="125" t="e">
        <f>IF('DATA ENTRY'!#REF!="","",'DATA ENTRY'!#REF!)</f>
        <v>#REF!</v>
      </c>
      <c r="M347" s="14" t="e">
        <f>IF('DATA ENTRY'!#REF!="","",'DATA ENTRY'!#REF!)</f>
        <v>#REF!</v>
      </c>
      <c r="N347" s="125" t="e">
        <f>IF('DATA ENTRY'!#REF!="","",'DATA ENTRY'!#REF!)</f>
        <v>#REF!</v>
      </c>
      <c r="O347" s="125" t="str">
        <f t="shared" si="5"/>
        <v/>
      </c>
      <c r="P347" s="63" t="e">
        <f>IF('DATA ENTRY'!#REF!="","",'DATA ENTRY'!#REF!)</f>
        <v>#REF!</v>
      </c>
      <c r="Q347" s="63" t="e">
        <f>IF('DATA ENTRY'!#REF!="","",'DATA ENTRY'!#REF!)</f>
        <v>#REF!</v>
      </c>
      <c r="R347" s="14" t="e">
        <f>IF('DATA ENTRY'!#REF!="","",'DATA ENTRY'!#REF!)</f>
        <v>#REF!</v>
      </c>
      <c r="S347" s="14" t="e">
        <f>IF('DATA ENTRY'!#REF!="","",'DATA ENTRY'!#REF!)</f>
        <v>#REF!</v>
      </c>
      <c r="T347" s="14" t="e">
        <f>IF('DATA ENTRY'!#REF!="","",'DATA ENTRY'!#REF!)</f>
        <v>#REF!</v>
      </c>
      <c r="U347" s="14" t="str">
        <f>IF(O347="","",SUMPRODUCT(--(D347=$D$5:$D$1071),--(F347=$F$5:$F$1071),--(E347=$E$5:$E$1071),--(O347&lt;$O$5:$O$1071))+COUNTIF($O$5:O347,O347))</f>
        <v/>
      </c>
    </row>
    <row r="348" spans="1:21" ht="18" customHeight="1">
      <c r="A348" s="14" t="e">
        <f>IF(AND(H348="",D348="",F348="",G348="",I348="",J348=""),"",SUBTOTAL(3,$B$5:B348))</f>
        <v>#REF!</v>
      </c>
      <c r="B348" s="63" t="e">
        <f>IF('DATA ENTRY'!#REF!="","",'DATA ENTRY'!#REF!)</f>
        <v>#REF!</v>
      </c>
      <c r="C348" s="63" t="e">
        <f>IF('DATA ENTRY'!#REF!="","",'DATA ENTRY'!#REF!)</f>
        <v>#REF!</v>
      </c>
      <c r="D348" s="63" t="e">
        <f>IF('DATA ENTRY'!#REF!="","",'DATA ENTRY'!#REF!)</f>
        <v>#REF!</v>
      </c>
      <c r="E348" s="14" t="e">
        <f>IF('DATA ENTRY'!#REF!="","",'DATA ENTRY'!#REF!)</f>
        <v>#REF!</v>
      </c>
      <c r="F348" s="14" t="e">
        <f>IF('DATA ENTRY'!#REF!="","",'DATA ENTRY'!#REF!)</f>
        <v>#REF!</v>
      </c>
      <c r="G348" s="126" t="e">
        <f>IF('DATA ENTRY'!#REF!="","",'DATA ENTRY'!#REF!)</f>
        <v>#REF!</v>
      </c>
      <c r="H348" s="126" t="e">
        <f>IF('DATA ENTRY'!#REF!="","",'DATA ENTRY'!#REF!)</f>
        <v>#REF!</v>
      </c>
      <c r="I348" s="14" t="e">
        <f>IF('DATA ENTRY'!#REF!="","",'DATA ENTRY'!#REF!)</f>
        <v>#REF!</v>
      </c>
      <c r="J348" s="125" t="e">
        <f>IF('DATA ENTRY'!#REF!="","",'DATA ENTRY'!#REF!)</f>
        <v>#REF!</v>
      </c>
      <c r="K348" s="14" t="e">
        <f>IF('DATA ENTRY'!#REF!="","",'DATA ENTRY'!#REF!)</f>
        <v>#REF!</v>
      </c>
      <c r="L348" s="125" t="e">
        <f>IF('DATA ENTRY'!#REF!="","",'DATA ENTRY'!#REF!)</f>
        <v>#REF!</v>
      </c>
      <c r="M348" s="14" t="e">
        <f>IF('DATA ENTRY'!#REF!="","",'DATA ENTRY'!#REF!)</f>
        <v>#REF!</v>
      </c>
      <c r="N348" s="125" t="e">
        <f>IF('DATA ENTRY'!#REF!="","",'DATA ENTRY'!#REF!)</f>
        <v>#REF!</v>
      </c>
      <c r="O348" s="125" t="str">
        <f t="shared" si="5"/>
        <v/>
      </c>
      <c r="P348" s="63" t="e">
        <f>IF('DATA ENTRY'!#REF!="","",'DATA ENTRY'!#REF!)</f>
        <v>#REF!</v>
      </c>
      <c r="Q348" s="63" t="e">
        <f>IF('DATA ENTRY'!#REF!="","",'DATA ENTRY'!#REF!)</f>
        <v>#REF!</v>
      </c>
      <c r="R348" s="14" t="e">
        <f>IF('DATA ENTRY'!#REF!="","",'DATA ENTRY'!#REF!)</f>
        <v>#REF!</v>
      </c>
      <c r="S348" s="14" t="e">
        <f>IF('DATA ENTRY'!#REF!="","",'DATA ENTRY'!#REF!)</f>
        <v>#REF!</v>
      </c>
      <c r="T348" s="14" t="e">
        <f>IF('DATA ENTRY'!#REF!="","",'DATA ENTRY'!#REF!)</f>
        <v>#REF!</v>
      </c>
      <c r="U348" s="14" t="str">
        <f>IF(O348="","",SUMPRODUCT(--(D348=$D$5:$D$1071),--(F348=$F$5:$F$1071),--(E348=$E$5:$E$1071),--(O348&lt;$O$5:$O$1071))+COUNTIF($O$5:O348,O348))</f>
        <v/>
      </c>
    </row>
    <row r="349" spans="1:21" ht="18" customHeight="1">
      <c r="A349" s="14" t="e">
        <f>IF(AND(H349="",D349="",F349="",G349="",I349="",J349=""),"",SUBTOTAL(3,$B$5:B349))</f>
        <v>#REF!</v>
      </c>
      <c r="B349" s="63" t="e">
        <f>IF('DATA ENTRY'!#REF!="","",'DATA ENTRY'!#REF!)</f>
        <v>#REF!</v>
      </c>
      <c r="C349" s="63" t="e">
        <f>IF('DATA ENTRY'!#REF!="","",'DATA ENTRY'!#REF!)</f>
        <v>#REF!</v>
      </c>
      <c r="D349" s="63" t="e">
        <f>IF('DATA ENTRY'!#REF!="","",'DATA ENTRY'!#REF!)</f>
        <v>#REF!</v>
      </c>
      <c r="E349" s="14" t="e">
        <f>IF('DATA ENTRY'!#REF!="","",'DATA ENTRY'!#REF!)</f>
        <v>#REF!</v>
      </c>
      <c r="F349" s="14" t="e">
        <f>IF('DATA ENTRY'!#REF!="","",'DATA ENTRY'!#REF!)</f>
        <v>#REF!</v>
      </c>
      <c r="G349" s="126" t="e">
        <f>IF('DATA ENTRY'!#REF!="","",'DATA ENTRY'!#REF!)</f>
        <v>#REF!</v>
      </c>
      <c r="H349" s="126" t="e">
        <f>IF('DATA ENTRY'!#REF!="","",'DATA ENTRY'!#REF!)</f>
        <v>#REF!</v>
      </c>
      <c r="I349" s="14" t="e">
        <f>IF('DATA ENTRY'!#REF!="","",'DATA ENTRY'!#REF!)</f>
        <v>#REF!</v>
      </c>
      <c r="J349" s="125" t="e">
        <f>IF('DATA ENTRY'!#REF!="","",'DATA ENTRY'!#REF!)</f>
        <v>#REF!</v>
      </c>
      <c r="K349" s="14" t="e">
        <f>IF('DATA ENTRY'!#REF!="","",'DATA ENTRY'!#REF!)</f>
        <v>#REF!</v>
      </c>
      <c r="L349" s="125" t="e">
        <f>IF('DATA ENTRY'!#REF!="","",'DATA ENTRY'!#REF!)</f>
        <v>#REF!</v>
      </c>
      <c r="M349" s="14" t="e">
        <f>IF('DATA ENTRY'!#REF!="","",'DATA ENTRY'!#REF!)</f>
        <v>#REF!</v>
      </c>
      <c r="N349" s="125" t="e">
        <f>IF('DATA ENTRY'!#REF!="","",'DATA ENTRY'!#REF!)</f>
        <v>#REF!</v>
      </c>
      <c r="O349" s="125" t="str">
        <f t="shared" si="5"/>
        <v/>
      </c>
      <c r="P349" s="63" t="e">
        <f>IF('DATA ENTRY'!#REF!="","",'DATA ENTRY'!#REF!)</f>
        <v>#REF!</v>
      </c>
      <c r="Q349" s="63" t="e">
        <f>IF('DATA ENTRY'!#REF!="","",'DATA ENTRY'!#REF!)</f>
        <v>#REF!</v>
      </c>
      <c r="R349" s="14" t="e">
        <f>IF('DATA ENTRY'!#REF!="","",'DATA ENTRY'!#REF!)</f>
        <v>#REF!</v>
      </c>
      <c r="S349" s="14" t="e">
        <f>IF('DATA ENTRY'!#REF!="","",'DATA ENTRY'!#REF!)</f>
        <v>#REF!</v>
      </c>
      <c r="T349" s="14" t="e">
        <f>IF('DATA ENTRY'!#REF!="","",'DATA ENTRY'!#REF!)</f>
        <v>#REF!</v>
      </c>
      <c r="U349" s="14" t="str">
        <f>IF(O349="","",SUMPRODUCT(--(D349=$D$5:$D$1071),--(F349=$F$5:$F$1071),--(E349=$E$5:$E$1071),--(O349&lt;$O$5:$O$1071))+COUNTIF($O$5:O349,O349))</f>
        <v/>
      </c>
    </row>
    <row r="350" spans="1:21" ht="18" customHeight="1">
      <c r="A350" s="14" t="e">
        <f>IF(AND(H350="",D350="",F350="",G350="",I350="",J350=""),"",SUBTOTAL(3,$B$5:B350))</f>
        <v>#REF!</v>
      </c>
      <c r="B350" s="63" t="e">
        <f>IF('DATA ENTRY'!#REF!="","",'DATA ENTRY'!#REF!)</f>
        <v>#REF!</v>
      </c>
      <c r="C350" s="63" t="e">
        <f>IF('DATA ENTRY'!#REF!="","",'DATA ENTRY'!#REF!)</f>
        <v>#REF!</v>
      </c>
      <c r="D350" s="63" t="e">
        <f>IF('DATA ENTRY'!#REF!="","",'DATA ENTRY'!#REF!)</f>
        <v>#REF!</v>
      </c>
      <c r="E350" s="14" t="e">
        <f>IF('DATA ENTRY'!#REF!="","",'DATA ENTRY'!#REF!)</f>
        <v>#REF!</v>
      </c>
      <c r="F350" s="14" t="e">
        <f>IF('DATA ENTRY'!#REF!="","",'DATA ENTRY'!#REF!)</f>
        <v>#REF!</v>
      </c>
      <c r="G350" s="126" t="e">
        <f>IF('DATA ENTRY'!#REF!="","",'DATA ENTRY'!#REF!)</f>
        <v>#REF!</v>
      </c>
      <c r="H350" s="126" t="e">
        <f>IF('DATA ENTRY'!#REF!="","",'DATA ENTRY'!#REF!)</f>
        <v>#REF!</v>
      </c>
      <c r="I350" s="14" t="e">
        <f>IF('DATA ENTRY'!#REF!="","",'DATA ENTRY'!#REF!)</f>
        <v>#REF!</v>
      </c>
      <c r="J350" s="125" t="e">
        <f>IF('DATA ENTRY'!#REF!="","",'DATA ENTRY'!#REF!)</f>
        <v>#REF!</v>
      </c>
      <c r="K350" s="14" t="e">
        <f>IF('DATA ENTRY'!#REF!="","",'DATA ENTRY'!#REF!)</f>
        <v>#REF!</v>
      </c>
      <c r="L350" s="125" t="e">
        <f>IF('DATA ENTRY'!#REF!="","",'DATA ENTRY'!#REF!)</f>
        <v>#REF!</v>
      </c>
      <c r="M350" s="14" t="e">
        <f>IF('DATA ENTRY'!#REF!="","",'DATA ENTRY'!#REF!)</f>
        <v>#REF!</v>
      </c>
      <c r="N350" s="125" t="e">
        <f>IF('DATA ENTRY'!#REF!="","",'DATA ENTRY'!#REF!)</f>
        <v>#REF!</v>
      </c>
      <c r="O350" s="125" t="str">
        <f t="shared" si="5"/>
        <v/>
      </c>
      <c r="P350" s="63" t="e">
        <f>IF('DATA ENTRY'!#REF!="","",'DATA ENTRY'!#REF!)</f>
        <v>#REF!</v>
      </c>
      <c r="Q350" s="63" t="e">
        <f>IF('DATA ENTRY'!#REF!="","",'DATA ENTRY'!#REF!)</f>
        <v>#REF!</v>
      </c>
      <c r="R350" s="14" t="e">
        <f>IF('DATA ENTRY'!#REF!="","",'DATA ENTRY'!#REF!)</f>
        <v>#REF!</v>
      </c>
      <c r="S350" s="14" t="e">
        <f>IF('DATA ENTRY'!#REF!="","",'DATA ENTRY'!#REF!)</f>
        <v>#REF!</v>
      </c>
      <c r="T350" s="14" t="e">
        <f>IF('DATA ENTRY'!#REF!="","",'DATA ENTRY'!#REF!)</f>
        <v>#REF!</v>
      </c>
      <c r="U350" s="14" t="str">
        <f>IF(O350="","",SUMPRODUCT(--(D350=$D$5:$D$1071),--(F350=$F$5:$F$1071),--(E350=$E$5:$E$1071),--(O350&lt;$O$5:$O$1071))+COUNTIF($O$5:O350,O350))</f>
        <v/>
      </c>
    </row>
    <row r="351" spans="1:21" ht="18" customHeight="1">
      <c r="A351" s="14" t="e">
        <f>IF(AND(H351="",D351="",F351="",G351="",I351="",J351=""),"",SUBTOTAL(3,$B$5:B351))</f>
        <v>#REF!</v>
      </c>
      <c r="B351" s="63" t="e">
        <f>IF('DATA ENTRY'!#REF!="","",'DATA ENTRY'!#REF!)</f>
        <v>#REF!</v>
      </c>
      <c r="C351" s="63" t="e">
        <f>IF('DATA ENTRY'!#REF!="","",'DATA ENTRY'!#REF!)</f>
        <v>#REF!</v>
      </c>
      <c r="D351" s="63" t="e">
        <f>IF('DATA ENTRY'!#REF!="","",'DATA ENTRY'!#REF!)</f>
        <v>#REF!</v>
      </c>
      <c r="E351" s="14" t="e">
        <f>IF('DATA ENTRY'!#REF!="","",'DATA ENTRY'!#REF!)</f>
        <v>#REF!</v>
      </c>
      <c r="F351" s="14" t="e">
        <f>IF('DATA ENTRY'!#REF!="","",'DATA ENTRY'!#REF!)</f>
        <v>#REF!</v>
      </c>
      <c r="G351" s="126" t="e">
        <f>IF('DATA ENTRY'!#REF!="","",'DATA ENTRY'!#REF!)</f>
        <v>#REF!</v>
      </c>
      <c r="H351" s="126" t="e">
        <f>IF('DATA ENTRY'!#REF!="","",'DATA ENTRY'!#REF!)</f>
        <v>#REF!</v>
      </c>
      <c r="I351" s="14" t="e">
        <f>IF('DATA ENTRY'!#REF!="","",'DATA ENTRY'!#REF!)</f>
        <v>#REF!</v>
      </c>
      <c r="J351" s="125" t="e">
        <f>IF('DATA ENTRY'!#REF!="","",'DATA ENTRY'!#REF!)</f>
        <v>#REF!</v>
      </c>
      <c r="K351" s="14" t="e">
        <f>IF('DATA ENTRY'!#REF!="","",'DATA ENTRY'!#REF!)</f>
        <v>#REF!</v>
      </c>
      <c r="L351" s="125" t="e">
        <f>IF('DATA ENTRY'!#REF!="","",'DATA ENTRY'!#REF!)</f>
        <v>#REF!</v>
      </c>
      <c r="M351" s="14" t="e">
        <f>IF('DATA ENTRY'!#REF!="","",'DATA ENTRY'!#REF!)</f>
        <v>#REF!</v>
      </c>
      <c r="N351" s="125" t="e">
        <f>IF('DATA ENTRY'!#REF!="","",'DATA ENTRY'!#REF!)</f>
        <v>#REF!</v>
      </c>
      <c r="O351" s="125" t="str">
        <f t="shared" si="5"/>
        <v/>
      </c>
      <c r="P351" s="63" t="e">
        <f>IF('DATA ENTRY'!#REF!="","",'DATA ENTRY'!#REF!)</f>
        <v>#REF!</v>
      </c>
      <c r="Q351" s="63" t="e">
        <f>IF('DATA ENTRY'!#REF!="","",'DATA ENTRY'!#REF!)</f>
        <v>#REF!</v>
      </c>
      <c r="R351" s="14" t="e">
        <f>IF('DATA ENTRY'!#REF!="","",'DATA ENTRY'!#REF!)</f>
        <v>#REF!</v>
      </c>
      <c r="S351" s="14" t="e">
        <f>IF('DATA ENTRY'!#REF!="","",'DATA ENTRY'!#REF!)</f>
        <v>#REF!</v>
      </c>
      <c r="T351" s="14" t="e">
        <f>IF('DATA ENTRY'!#REF!="","",'DATA ENTRY'!#REF!)</f>
        <v>#REF!</v>
      </c>
      <c r="U351" s="14" t="str">
        <f>IF(O351="","",SUMPRODUCT(--(D351=$D$5:$D$1071),--(F351=$F$5:$F$1071),--(E351=$E$5:$E$1071),--(O351&lt;$O$5:$O$1071))+COUNTIF($O$5:O351,O351))</f>
        <v/>
      </c>
    </row>
    <row r="352" spans="1:21" ht="18" customHeight="1">
      <c r="A352" s="14" t="e">
        <f>IF(AND(H352="",D352="",F352="",G352="",I352="",J352=""),"",SUBTOTAL(3,$B$5:B352))</f>
        <v>#REF!</v>
      </c>
      <c r="B352" s="63" t="e">
        <f>IF('DATA ENTRY'!#REF!="","",'DATA ENTRY'!#REF!)</f>
        <v>#REF!</v>
      </c>
      <c r="C352" s="63" t="e">
        <f>IF('DATA ENTRY'!#REF!="","",'DATA ENTRY'!#REF!)</f>
        <v>#REF!</v>
      </c>
      <c r="D352" s="63" t="e">
        <f>IF('DATA ENTRY'!#REF!="","",'DATA ENTRY'!#REF!)</f>
        <v>#REF!</v>
      </c>
      <c r="E352" s="14" t="e">
        <f>IF('DATA ENTRY'!#REF!="","",'DATA ENTRY'!#REF!)</f>
        <v>#REF!</v>
      </c>
      <c r="F352" s="14" t="e">
        <f>IF('DATA ENTRY'!#REF!="","",'DATA ENTRY'!#REF!)</f>
        <v>#REF!</v>
      </c>
      <c r="G352" s="126" t="e">
        <f>IF('DATA ENTRY'!#REF!="","",'DATA ENTRY'!#REF!)</f>
        <v>#REF!</v>
      </c>
      <c r="H352" s="126" t="e">
        <f>IF('DATA ENTRY'!#REF!="","",'DATA ENTRY'!#REF!)</f>
        <v>#REF!</v>
      </c>
      <c r="I352" s="14" t="e">
        <f>IF('DATA ENTRY'!#REF!="","",'DATA ENTRY'!#REF!)</f>
        <v>#REF!</v>
      </c>
      <c r="J352" s="125" t="e">
        <f>IF('DATA ENTRY'!#REF!="","",'DATA ENTRY'!#REF!)</f>
        <v>#REF!</v>
      </c>
      <c r="K352" s="14" t="e">
        <f>IF('DATA ENTRY'!#REF!="","",'DATA ENTRY'!#REF!)</f>
        <v>#REF!</v>
      </c>
      <c r="L352" s="125" t="e">
        <f>IF('DATA ENTRY'!#REF!="","",'DATA ENTRY'!#REF!)</f>
        <v>#REF!</v>
      </c>
      <c r="M352" s="14" t="e">
        <f>IF('DATA ENTRY'!#REF!="","",'DATA ENTRY'!#REF!)</f>
        <v>#REF!</v>
      </c>
      <c r="N352" s="125" t="e">
        <f>IF('DATA ENTRY'!#REF!="","",'DATA ENTRY'!#REF!)</f>
        <v>#REF!</v>
      </c>
      <c r="O352" s="125" t="str">
        <f t="shared" si="5"/>
        <v/>
      </c>
      <c r="P352" s="63" t="e">
        <f>IF('DATA ENTRY'!#REF!="","",'DATA ENTRY'!#REF!)</f>
        <v>#REF!</v>
      </c>
      <c r="Q352" s="63" t="e">
        <f>IF('DATA ENTRY'!#REF!="","",'DATA ENTRY'!#REF!)</f>
        <v>#REF!</v>
      </c>
      <c r="R352" s="14" t="e">
        <f>IF('DATA ENTRY'!#REF!="","",'DATA ENTRY'!#REF!)</f>
        <v>#REF!</v>
      </c>
      <c r="S352" s="14" t="e">
        <f>IF('DATA ENTRY'!#REF!="","",'DATA ENTRY'!#REF!)</f>
        <v>#REF!</v>
      </c>
      <c r="T352" s="14" t="e">
        <f>IF('DATA ENTRY'!#REF!="","",'DATA ENTRY'!#REF!)</f>
        <v>#REF!</v>
      </c>
      <c r="U352" s="14" t="str">
        <f>IF(O352="","",SUMPRODUCT(--(D352=$D$5:$D$1071),--(F352=$F$5:$F$1071),--(E352=$E$5:$E$1071),--(O352&lt;$O$5:$O$1071))+COUNTIF($O$5:O352,O352))</f>
        <v/>
      </c>
    </row>
    <row r="353" spans="1:21" ht="18" customHeight="1">
      <c r="A353" s="14" t="e">
        <f>IF(AND(H353="",D353="",F353="",G353="",I353="",J353=""),"",SUBTOTAL(3,$B$5:B353))</f>
        <v>#REF!</v>
      </c>
      <c r="B353" s="63" t="e">
        <f>IF('DATA ENTRY'!#REF!="","",'DATA ENTRY'!#REF!)</f>
        <v>#REF!</v>
      </c>
      <c r="C353" s="63" t="e">
        <f>IF('DATA ENTRY'!#REF!="","",'DATA ENTRY'!#REF!)</f>
        <v>#REF!</v>
      </c>
      <c r="D353" s="63" t="e">
        <f>IF('DATA ENTRY'!#REF!="","",'DATA ENTRY'!#REF!)</f>
        <v>#REF!</v>
      </c>
      <c r="E353" s="14" t="e">
        <f>IF('DATA ENTRY'!#REF!="","",'DATA ENTRY'!#REF!)</f>
        <v>#REF!</v>
      </c>
      <c r="F353" s="14" t="e">
        <f>IF('DATA ENTRY'!#REF!="","",'DATA ENTRY'!#REF!)</f>
        <v>#REF!</v>
      </c>
      <c r="G353" s="126" t="e">
        <f>IF('DATA ENTRY'!#REF!="","",'DATA ENTRY'!#REF!)</f>
        <v>#REF!</v>
      </c>
      <c r="H353" s="126" t="e">
        <f>IF('DATA ENTRY'!#REF!="","",'DATA ENTRY'!#REF!)</f>
        <v>#REF!</v>
      </c>
      <c r="I353" s="14" t="e">
        <f>IF('DATA ENTRY'!#REF!="","",'DATA ENTRY'!#REF!)</f>
        <v>#REF!</v>
      </c>
      <c r="J353" s="125" t="e">
        <f>IF('DATA ENTRY'!#REF!="","",'DATA ENTRY'!#REF!)</f>
        <v>#REF!</v>
      </c>
      <c r="K353" s="14" t="e">
        <f>IF('DATA ENTRY'!#REF!="","",'DATA ENTRY'!#REF!)</f>
        <v>#REF!</v>
      </c>
      <c r="L353" s="125" t="e">
        <f>IF('DATA ENTRY'!#REF!="","",'DATA ENTRY'!#REF!)</f>
        <v>#REF!</v>
      </c>
      <c r="M353" s="14" t="e">
        <f>IF('DATA ENTRY'!#REF!="","",'DATA ENTRY'!#REF!)</f>
        <v>#REF!</v>
      </c>
      <c r="N353" s="125" t="e">
        <f>IF('DATA ENTRY'!#REF!="","",'DATA ENTRY'!#REF!)</f>
        <v>#REF!</v>
      </c>
      <c r="O353" s="125" t="str">
        <f t="shared" si="5"/>
        <v/>
      </c>
      <c r="P353" s="63" t="e">
        <f>IF('DATA ENTRY'!#REF!="","",'DATA ENTRY'!#REF!)</f>
        <v>#REF!</v>
      </c>
      <c r="Q353" s="63" t="e">
        <f>IF('DATA ENTRY'!#REF!="","",'DATA ENTRY'!#REF!)</f>
        <v>#REF!</v>
      </c>
      <c r="R353" s="14" t="e">
        <f>IF('DATA ENTRY'!#REF!="","",'DATA ENTRY'!#REF!)</f>
        <v>#REF!</v>
      </c>
      <c r="S353" s="14" t="e">
        <f>IF('DATA ENTRY'!#REF!="","",'DATA ENTRY'!#REF!)</f>
        <v>#REF!</v>
      </c>
      <c r="T353" s="14" t="e">
        <f>IF('DATA ENTRY'!#REF!="","",'DATA ENTRY'!#REF!)</f>
        <v>#REF!</v>
      </c>
      <c r="U353" s="14" t="str">
        <f>IF(O353="","",SUMPRODUCT(--(D353=$D$5:$D$1071),--(F353=$F$5:$F$1071),--(E353=$E$5:$E$1071),--(O353&lt;$O$5:$O$1071))+COUNTIF($O$5:O353,O353))</f>
        <v/>
      </c>
    </row>
    <row r="354" spans="1:21" ht="18" customHeight="1">
      <c r="A354" s="14" t="e">
        <f>IF(AND(H354="",D354="",F354="",G354="",I354="",J354=""),"",SUBTOTAL(3,$B$5:B354))</f>
        <v>#REF!</v>
      </c>
      <c r="B354" s="63" t="e">
        <f>IF('DATA ENTRY'!#REF!="","",'DATA ENTRY'!#REF!)</f>
        <v>#REF!</v>
      </c>
      <c r="C354" s="63" t="e">
        <f>IF('DATA ENTRY'!#REF!="","",'DATA ENTRY'!#REF!)</f>
        <v>#REF!</v>
      </c>
      <c r="D354" s="63" t="e">
        <f>IF('DATA ENTRY'!#REF!="","",'DATA ENTRY'!#REF!)</f>
        <v>#REF!</v>
      </c>
      <c r="E354" s="14" t="e">
        <f>IF('DATA ENTRY'!#REF!="","",'DATA ENTRY'!#REF!)</f>
        <v>#REF!</v>
      </c>
      <c r="F354" s="14" t="e">
        <f>IF('DATA ENTRY'!#REF!="","",'DATA ENTRY'!#REF!)</f>
        <v>#REF!</v>
      </c>
      <c r="G354" s="126" t="e">
        <f>IF('DATA ENTRY'!#REF!="","",'DATA ENTRY'!#REF!)</f>
        <v>#REF!</v>
      </c>
      <c r="H354" s="126" t="e">
        <f>IF('DATA ENTRY'!#REF!="","",'DATA ENTRY'!#REF!)</f>
        <v>#REF!</v>
      </c>
      <c r="I354" s="14" t="e">
        <f>IF('DATA ENTRY'!#REF!="","",'DATA ENTRY'!#REF!)</f>
        <v>#REF!</v>
      </c>
      <c r="J354" s="125" t="e">
        <f>IF('DATA ENTRY'!#REF!="","",'DATA ENTRY'!#REF!)</f>
        <v>#REF!</v>
      </c>
      <c r="K354" s="14" t="e">
        <f>IF('DATA ENTRY'!#REF!="","",'DATA ENTRY'!#REF!)</f>
        <v>#REF!</v>
      </c>
      <c r="L354" s="125" t="e">
        <f>IF('DATA ENTRY'!#REF!="","",'DATA ENTRY'!#REF!)</f>
        <v>#REF!</v>
      </c>
      <c r="M354" s="14" t="e">
        <f>IF('DATA ENTRY'!#REF!="","",'DATA ENTRY'!#REF!)</f>
        <v>#REF!</v>
      </c>
      <c r="N354" s="125" t="e">
        <f>IF('DATA ENTRY'!#REF!="","",'DATA ENTRY'!#REF!)</f>
        <v>#REF!</v>
      </c>
      <c r="O354" s="125" t="str">
        <f t="shared" si="5"/>
        <v/>
      </c>
      <c r="P354" s="63" t="e">
        <f>IF('DATA ENTRY'!#REF!="","",'DATA ENTRY'!#REF!)</f>
        <v>#REF!</v>
      </c>
      <c r="Q354" s="63" t="e">
        <f>IF('DATA ENTRY'!#REF!="","",'DATA ENTRY'!#REF!)</f>
        <v>#REF!</v>
      </c>
      <c r="R354" s="14" t="e">
        <f>IF('DATA ENTRY'!#REF!="","",'DATA ENTRY'!#REF!)</f>
        <v>#REF!</v>
      </c>
      <c r="S354" s="14" t="e">
        <f>IF('DATA ENTRY'!#REF!="","",'DATA ENTRY'!#REF!)</f>
        <v>#REF!</v>
      </c>
      <c r="T354" s="14" t="e">
        <f>IF('DATA ENTRY'!#REF!="","",'DATA ENTRY'!#REF!)</f>
        <v>#REF!</v>
      </c>
      <c r="U354" s="14" t="str">
        <f>IF(O354="","",SUMPRODUCT(--(D354=$D$5:$D$1071),--(F354=$F$5:$F$1071),--(E354=$E$5:$E$1071),--(O354&lt;$O$5:$O$1071))+COUNTIF($O$5:O354,O354))</f>
        <v/>
      </c>
    </row>
    <row r="355" spans="1:21" ht="18" customHeight="1">
      <c r="A355" s="14" t="e">
        <f>IF(AND(H355="",D355="",F355="",G355="",I355="",J355=""),"",SUBTOTAL(3,$B$5:B355))</f>
        <v>#REF!</v>
      </c>
      <c r="B355" s="63" t="e">
        <f>IF('DATA ENTRY'!#REF!="","",'DATA ENTRY'!#REF!)</f>
        <v>#REF!</v>
      </c>
      <c r="C355" s="63" t="e">
        <f>IF('DATA ENTRY'!#REF!="","",'DATA ENTRY'!#REF!)</f>
        <v>#REF!</v>
      </c>
      <c r="D355" s="63" t="e">
        <f>IF('DATA ENTRY'!#REF!="","",'DATA ENTRY'!#REF!)</f>
        <v>#REF!</v>
      </c>
      <c r="E355" s="14" t="e">
        <f>IF('DATA ENTRY'!#REF!="","",'DATA ENTRY'!#REF!)</f>
        <v>#REF!</v>
      </c>
      <c r="F355" s="14" t="e">
        <f>IF('DATA ENTRY'!#REF!="","",'DATA ENTRY'!#REF!)</f>
        <v>#REF!</v>
      </c>
      <c r="G355" s="126" t="e">
        <f>IF('DATA ENTRY'!#REF!="","",'DATA ENTRY'!#REF!)</f>
        <v>#REF!</v>
      </c>
      <c r="H355" s="126" t="e">
        <f>IF('DATA ENTRY'!#REF!="","",'DATA ENTRY'!#REF!)</f>
        <v>#REF!</v>
      </c>
      <c r="I355" s="14" t="e">
        <f>IF('DATA ENTRY'!#REF!="","",'DATA ENTRY'!#REF!)</f>
        <v>#REF!</v>
      </c>
      <c r="J355" s="125" t="e">
        <f>IF('DATA ENTRY'!#REF!="","",'DATA ENTRY'!#REF!)</f>
        <v>#REF!</v>
      </c>
      <c r="K355" s="14" t="e">
        <f>IF('DATA ENTRY'!#REF!="","",'DATA ENTRY'!#REF!)</f>
        <v>#REF!</v>
      </c>
      <c r="L355" s="125" t="e">
        <f>IF('DATA ENTRY'!#REF!="","",'DATA ENTRY'!#REF!)</f>
        <v>#REF!</v>
      </c>
      <c r="M355" s="14" t="e">
        <f>IF('DATA ENTRY'!#REF!="","",'DATA ENTRY'!#REF!)</f>
        <v>#REF!</v>
      </c>
      <c r="N355" s="125" t="e">
        <f>IF('DATA ENTRY'!#REF!="","",'DATA ENTRY'!#REF!)</f>
        <v>#REF!</v>
      </c>
      <c r="O355" s="125" t="str">
        <f t="shared" si="5"/>
        <v/>
      </c>
      <c r="P355" s="63" t="e">
        <f>IF('DATA ENTRY'!#REF!="","",'DATA ENTRY'!#REF!)</f>
        <v>#REF!</v>
      </c>
      <c r="Q355" s="63" t="e">
        <f>IF('DATA ENTRY'!#REF!="","",'DATA ENTRY'!#REF!)</f>
        <v>#REF!</v>
      </c>
      <c r="R355" s="14" t="e">
        <f>IF('DATA ENTRY'!#REF!="","",'DATA ENTRY'!#REF!)</f>
        <v>#REF!</v>
      </c>
      <c r="S355" s="14" t="e">
        <f>IF('DATA ENTRY'!#REF!="","",'DATA ENTRY'!#REF!)</f>
        <v>#REF!</v>
      </c>
      <c r="T355" s="14" t="e">
        <f>IF('DATA ENTRY'!#REF!="","",'DATA ENTRY'!#REF!)</f>
        <v>#REF!</v>
      </c>
      <c r="U355" s="14" t="str">
        <f>IF(O355="","",SUMPRODUCT(--(D355=$D$5:$D$1071),--(F355=$F$5:$F$1071),--(E355=$E$5:$E$1071),--(O355&lt;$O$5:$O$1071))+COUNTIF($O$5:O355,O355))</f>
        <v/>
      </c>
    </row>
    <row r="356" spans="1:21" ht="18" customHeight="1">
      <c r="A356" s="14" t="e">
        <f>IF(AND(H356="",D356="",F356="",G356="",I356="",J356=""),"",SUBTOTAL(3,$B$5:B356))</f>
        <v>#REF!</v>
      </c>
      <c r="B356" s="63" t="e">
        <f>IF('DATA ENTRY'!#REF!="","",'DATA ENTRY'!#REF!)</f>
        <v>#REF!</v>
      </c>
      <c r="C356" s="63" t="e">
        <f>IF('DATA ENTRY'!#REF!="","",'DATA ENTRY'!#REF!)</f>
        <v>#REF!</v>
      </c>
      <c r="D356" s="63" t="e">
        <f>IF('DATA ENTRY'!#REF!="","",'DATA ENTRY'!#REF!)</f>
        <v>#REF!</v>
      </c>
      <c r="E356" s="14" t="e">
        <f>IF('DATA ENTRY'!#REF!="","",'DATA ENTRY'!#REF!)</f>
        <v>#REF!</v>
      </c>
      <c r="F356" s="14" t="e">
        <f>IF('DATA ENTRY'!#REF!="","",'DATA ENTRY'!#REF!)</f>
        <v>#REF!</v>
      </c>
      <c r="G356" s="126" t="e">
        <f>IF('DATA ENTRY'!#REF!="","",'DATA ENTRY'!#REF!)</f>
        <v>#REF!</v>
      </c>
      <c r="H356" s="126" t="e">
        <f>IF('DATA ENTRY'!#REF!="","",'DATA ENTRY'!#REF!)</f>
        <v>#REF!</v>
      </c>
      <c r="I356" s="14" t="e">
        <f>IF('DATA ENTRY'!#REF!="","",'DATA ENTRY'!#REF!)</f>
        <v>#REF!</v>
      </c>
      <c r="J356" s="125" t="e">
        <f>IF('DATA ENTRY'!#REF!="","",'DATA ENTRY'!#REF!)</f>
        <v>#REF!</v>
      </c>
      <c r="K356" s="14" t="e">
        <f>IF('DATA ENTRY'!#REF!="","",'DATA ENTRY'!#REF!)</f>
        <v>#REF!</v>
      </c>
      <c r="L356" s="125" t="e">
        <f>IF('DATA ENTRY'!#REF!="","",'DATA ENTRY'!#REF!)</f>
        <v>#REF!</v>
      </c>
      <c r="M356" s="14" t="e">
        <f>IF('DATA ENTRY'!#REF!="","",'DATA ENTRY'!#REF!)</f>
        <v>#REF!</v>
      </c>
      <c r="N356" s="125" t="e">
        <f>IF('DATA ENTRY'!#REF!="","",'DATA ENTRY'!#REF!)</f>
        <v>#REF!</v>
      </c>
      <c r="O356" s="125" t="str">
        <f t="shared" si="5"/>
        <v/>
      </c>
      <c r="P356" s="63" t="e">
        <f>IF('DATA ENTRY'!#REF!="","",'DATA ENTRY'!#REF!)</f>
        <v>#REF!</v>
      </c>
      <c r="Q356" s="63" t="e">
        <f>IF('DATA ENTRY'!#REF!="","",'DATA ENTRY'!#REF!)</f>
        <v>#REF!</v>
      </c>
      <c r="R356" s="14" t="e">
        <f>IF('DATA ENTRY'!#REF!="","",'DATA ENTRY'!#REF!)</f>
        <v>#REF!</v>
      </c>
      <c r="S356" s="14" t="e">
        <f>IF('DATA ENTRY'!#REF!="","",'DATA ENTRY'!#REF!)</f>
        <v>#REF!</v>
      </c>
      <c r="T356" s="14" t="e">
        <f>IF('DATA ENTRY'!#REF!="","",'DATA ENTRY'!#REF!)</f>
        <v>#REF!</v>
      </c>
      <c r="U356" s="14" t="str">
        <f>IF(O356="","",SUMPRODUCT(--(D356=$D$5:$D$1071),--(F356=$F$5:$F$1071),--(E356=$E$5:$E$1071),--(O356&lt;$O$5:$O$1071))+COUNTIF($O$5:O356,O356))</f>
        <v/>
      </c>
    </row>
    <row r="357" spans="1:21" ht="18" customHeight="1">
      <c r="A357" s="14" t="e">
        <f>IF(AND(H357="",D357="",F357="",G357="",I357="",J357=""),"",SUBTOTAL(3,$B$5:B357))</f>
        <v>#REF!</v>
      </c>
      <c r="B357" s="63" t="e">
        <f>IF('DATA ENTRY'!#REF!="","",'DATA ENTRY'!#REF!)</f>
        <v>#REF!</v>
      </c>
      <c r="C357" s="63" t="e">
        <f>IF('DATA ENTRY'!#REF!="","",'DATA ENTRY'!#REF!)</f>
        <v>#REF!</v>
      </c>
      <c r="D357" s="63" t="e">
        <f>IF('DATA ENTRY'!#REF!="","",'DATA ENTRY'!#REF!)</f>
        <v>#REF!</v>
      </c>
      <c r="E357" s="14" t="e">
        <f>IF('DATA ENTRY'!#REF!="","",'DATA ENTRY'!#REF!)</f>
        <v>#REF!</v>
      </c>
      <c r="F357" s="14" t="e">
        <f>IF('DATA ENTRY'!#REF!="","",'DATA ENTRY'!#REF!)</f>
        <v>#REF!</v>
      </c>
      <c r="G357" s="126" t="e">
        <f>IF('DATA ENTRY'!#REF!="","",'DATA ENTRY'!#REF!)</f>
        <v>#REF!</v>
      </c>
      <c r="H357" s="126" t="e">
        <f>IF('DATA ENTRY'!#REF!="","",'DATA ENTRY'!#REF!)</f>
        <v>#REF!</v>
      </c>
      <c r="I357" s="14" t="e">
        <f>IF('DATA ENTRY'!#REF!="","",'DATA ENTRY'!#REF!)</f>
        <v>#REF!</v>
      </c>
      <c r="J357" s="125" t="e">
        <f>IF('DATA ENTRY'!#REF!="","",'DATA ENTRY'!#REF!)</f>
        <v>#REF!</v>
      </c>
      <c r="K357" s="14" t="e">
        <f>IF('DATA ENTRY'!#REF!="","",'DATA ENTRY'!#REF!)</f>
        <v>#REF!</v>
      </c>
      <c r="L357" s="125" t="e">
        <f>IF('DATA ENTRY'!#REF!="","",'DATA ENTRY'!#REF!)</f>
        <v>#REF!</v>
      </c>
      <c r="M357" s="14" t="e">
        <f>IF('DATA ENTRY'!#REF!="","",'DATA ENTRY'!#REF!)</f>
        <v>#REF!</v>
      </c>
      <c r="N357" s="125" t="e">
        <f>IF('DATA ENTRY'!#REF!="","",'DATA ENTRY'!#REF!)</f>
        <v>#REF!</v>
      </c>
      <c r="O357" s="125" t="str">
        <f t="shared" si="5"/>
        <v/>
      </c>
      <c r="P357" s="63" t="e">
        <f>IF('DATA ENTRY'!#REF!="","",'DATA ENTRY'!#REF!)</f>
        <v>#REF!</v>
      </c>
      <c r="Q357" s="63" t="e">
        <f>IF('DATA ENTRY'!#REF!="","",'DATA ENTRY'!#REF!)</f>
        <v>#REF!</v>
      </c>
      <c r="R357" s="14" t="e">
        <f>IF('DATA ENTRY'!#REF!="","",'DATA ENTRY'!#REF!)</f>
        <v>#REF!</v>
      </c>
      <c r="S357" s="14" t="e">
        <f>IF('DATA ENTRY'!#REF!="","",'DATA ENTRY'!#REF!)</f>
        <v>#REF!</v>
      </c>
      <c r="T357" s="14" t="e">
        <f>IF('DATA ENTRY'!#REF!="","",'DATA ENTRY'!#REF!)</f>
        <v>#REF!</v>
      </c>
      <c r="U357" s="14" t="str">
        <f>IF(O357="","",SUMPRODUCT(--(D357=$D$5:$D$1071),--(F357=$F$5:$F$1071),--(E357=$E$5:$E$1071),--(O357&lt;$O$5:$O$1071))+COUNTIF($O$5:O357,O357))</f>
        <v/>
      </c>
    </row>
    <row r="358" spans="1:21" ht="18" customHeight="1">
      <c r="A358" s="14" t="e">
        <f>IF(AND(H358="",D358="",F358="",G358="",I358="",J358=""),"",SUBTOTAL(3,$B$5:B358))</f>
        <v>#REF!</v>
      </c>
      <c r="B358" s="63" t="e">
        <f>IF('DATA ENTRY'!#REF!="","",'DATA ENTRY'!#REF!)</f>
        <v>#REF!</v>
      </c>
      <c r="C358" s="63" t="e">
        <f>IF('DATA ENTRY'!#REF!="","",'DATA ENTRY'!#REF!)</f>
        <v>#REF!</v>
      </c>
      <c r="D358" s="63" t="e">
        <f>IF('DATA ENTRY'!#REF!="","",'DATA ENTRY'!#REF!)</f>
        <v>#REF!</v>
      </c>
      <c r="E358" s="14" t="e">
        <f>IF('DATA ENTRY'!#REF!="","",'DATA ENTRY'!#REF!)</f>
        <v>#REF!</v>
      </c>
      <c r="F358" s="14" t="e">
        <f>IF('DATA ENTRY'!#REF!="","",'DATA ENTRY'!#REF!)</f>
        <v>#REF!</v>
      </c>
      <c r="G358" s="126" t="e">
        <f>IF('DATA ENTRY'!#REF!="","",'DATA ENTRY'!#REF!)</f>
        <v>#REF!</v>
      </c>
      <c r="H358" s="126" t="e">
        <f>IF('DATA ENTRY'!#REF!="","",'DATA ENTRY'!#REF!)</f>
        <v>#REF!</v>
      </c>
      <c r="I358" s="14" t="e">
        <f>IF('DATA ENTRY'!#REF!="","",'DATA ENTRY'!#REF!)</f>
        <v>#REF!</v>
      </c>
      <c r="J358" s="125" t="e">
        <f>IF('DATA ENTRY'!#REF!="","",'DATA ENTRY'!#REF!)</f>
        <v>#REF!</v>
      </c>
      <c r="K358" s="14" t="e">
        <f>IF('DATA ENTRY'!#REF!="","",'DATA ENTRY'!#REF!)</f>
        <v>#REF!</v>
      </c>
      <c r="L358" s="125" t="e">
        <f>IF('DATA ENTRY'!#REF!="","",'DATA ENTRY'!#REF!)</f>
        <v>#REF!</v>
      </c>
      <c r="M358" s="14" t="e">
        <f>IF('DATA ENTRY'!#REF!="","",'DATA ENTRY'!#REF!)</f>
        <v>#REF!</v>
      </c>
      <c r="N358" s="125" t="e">
        <f>IF('DATA ENTRY'!#REF!="","",'DATA ENTRY'!#REF!)</f>
        <v>#REF!</v>
      </c>
      <c r="O358" s="125" t="str">
        <f t="shared" si="5"/>
        <v/>
      </c>
      <c r="P358" s="63" t="e">
        <f>IF('DATA ENTRY'!#REF!="","",'DATA ENTRY'!#REF!)</f>
        <v>#REF!</v>
      </c>
      <c r="Q358" s="63" t="e">
        <f>IF('DATA ENTRY'!#REF!="","",'DATA ENTRY'!#REF!)</f>
        <v>#REF!</v>
      </c>
      <c r="R358" s="14" t="e">
        <f>IF('DATA ENTRY'!#REF!="","",'DATA ENTRY'!#REF!)</f>
        <v>#REF!</v>
      </c>
      <c r="S358" s="14" t="e">
        <f>IF('DATA ENTRY'!#REF!="","",'DATA ENTRY'!#REF!)</f>
        <v>#REF!</v>
      </c>
      <c r="T358" s="14" t="e">
        <f>IF('DATA ENTRY'!#REF!="","",'DATA ENTRY'!#REF!)</f>
        <v>#REF!</v>
      </c>
      <c r="U358" s="14" t="str">
        <f>IF(O358="","",SUMPRODUCT(--(D358=$D$5:$D$1071),--(F358=$F$5:$F$1071),--(E358=$E$5:$E$1071),--(O358&lt;$O$5:$O$1071))+COUNTIF($O$5:O358,O358))</f>
        <v/>
      </c>
    </row>
    <row r="359" spans="1:21" ht="18" customHeight="1">
      <c r="A359" s="14" t="e">
        <f>IF(AND(H359="",D359="",F359="",G359="",I359="",J359=""),"",SUBTOTAL(3,$B$5:B359))</f>
        <v>#REF!</v>
      </c>
      <c r="B359" s="63" t="e">
        <f>IF('DATA ENTRY'!#REF!="","",'DATA ENTRY'!#REF!)</f>
        <v>#REF!</v>
      </c>
      <c r="C359" s="63" t="e">
        <f>IF('DATA ENTRY'!#REF!="","",'DATA ENTRY'!#REF!)</f>
        <v>#REF!</v>
      </c>
      <c r="D359" s="63" t="e">
        <f>IF('DATA ENTRY'!#REF!="","",'DATA ENTRY'!#REF!)</f>
        <v>#REF!</v>
      </c>
      <c r="E359" s="14" t="e">
        <f>IF('DATA ENTRY'!#REF!="","",'DATA ENTRY'!#REF!)</f>
        <v>#REF!</v>
      </c>
      <c r="F359" s="14" t="e">
        <f>IF('DATA ENTRY'!#REF!="","",'DATA ENTRY'!#REF!)</f>
        <v>#REF!</v>
      </c>
      <c r="G359" s="126" t="e">
        <f>IF('DATA ENTRY'!#REF!="","",'DATA ENTRY'!#REF!)</f>
        <v>#REF!</v>
      </c>
      <c r="H359" s="126" t="e">
        <f>IF('DATA ENTRY'!#REF!="","",'DATA ENTRY'!#REF!)</f>
        <v>#REF!</v>
      </c>
      <c r="I359" s="14" t="e">
        <f>IF('DATA ENTRY'!#REF!="","",'DATA ENTRY'!#REF!)</f>
        <v>#REF!</v>
      </c>
      <c r="J359" s="125" t="e">
        <f>IF('DATA ENTRY'!#REF!="","",'DATA ENTRY'!#REF!)</f>
        <v>#REF!</v>
      </c>
      <c r="K359" s="14" t="e">
        <f>IF('DATA ENTRY'!#REF!="","",'DATA ENTRY'!#REF!)</f>
        <v>#REF!</v>
      </c>
      <c r="L359" s="125" t="e">
        <f>IF('DATA ENTRY'!#REF!="","",'DATA ENTRY'!#REF!)</f>
        <v>#REF!</v>
      </c>
      <c r="M359" s="14" t="e">
        <f>IF('DATA ENTRY'!#REF!="","",'DATA ENTRY'!#REF!)</f>
        <v>#REF!</v>
      </c>
      <c r="N359" s="125" t="e">
        <f>IF('DATA ENTRY'!#REF!="","",'DATA ENTRY'!#REF!)</f>
        <v>#REF!</v>
      </c>
      <c r="O359" s="125" t="str">
        <f t="shared" si="5"/>
        <v/>
      </c>
      <c r="P359" s="63" t="e">
        <f>IF('DATA ENTRY'!#REF!="","",'DATA ENTRY'!#REF!)</f>
        <v>#REF!</v>
      </c>
      <c r="Q359" s="63" t="e">
        <f>IF('DATA ENTRY'!#REF!="","",'DATA ENTRY'!#REF!)</f>
        <v>#REF!</v>
      </c>
      <c r="R359" s="14" t="e">
        <f>IF('DATA ENTRY'!#REF!="","",'DATA ENTRY'!#REF!)</f>
        <v>#REF!</v>
      </c>
      <c r="S359" s="14" t="e">
        <f>IF('DATA ENTRY'!#REF!="","",'DATA ENTRY'!#REF!)</f>
        <v>#REF!</v>
      </c>
      <c r="T359" s="14" t="e">
        <f>IF('DATA ENTRY'!#REF!="","",'DATA ENTRY'!#REF!)</f>
        <v>#REF!</v>
      </c>
      <c r="U359" s="14" t="str">
        <f>IF(O359="","",SUMPRODUCT(--(D359=$D$5:$D$1071),--(F359=$F$5:$F$1071),--(E359=$E$5:$E$1071),--(O359&lt;$O$5:$O$1071))+COUNTIF($O$5:O359,O359))</f>
        <v/>
      </c>
    </row>
    <row r="360" spans="1:21" ht="18" customHeight="1">
      <c r="A360" s="14" t="e">
        <f>IF(AND(H360="",D360="",F360="",G360="",I360="",J360=""),"",SUBTOTAL(3,$B$5:B360))</f>
        <v>#REF!</v>
      </c>
      <c r="B360" s="63" t="e">
        <f>IF('DATA ENTRY'!#REF!="","",'DATA ENTRY'!#REF!)</f>
        <v>#REF!</v>
      </c>
      <c r="C360" s="63" t="e">
        <f>IF('DATA ENTRY'!#REF!="","",'DATA ENTRY'!#REF!)</f>
        <v>#REF!</v>
      </c>
      <c r="D360" s="63" t="e">
        <f>IF('DATA ENTRY'!#REF!="","",'DATA ENTRY'!#REF!)</f>
        <v>#REF!</v>
      </c>
      <c r="E360" s="14" t="e">
        <f>IF('DATA ENTRY'!#REF!="","",'DATA ENTRY'!#REF!)</f>
        <v>#REF!</v>
      </c>
      <c r="F360" s="14" t="e">
        <f>IF('DATA ENTRY'!#REF!="","",'DATA ENTRY'!#REF!)</f>
        <v>#REF!</v>
      </c>
      <c r="G360" s="126" t="e">
        <f>IF('DATA ENTRY'!#REF!="","",'DATA ENTRY'!#REF!)</f>
        <v>#REF!</v>
      </c>
      <c r="H360" s="126" t="e">
        <f>IF('DATA ENTRY'!#REF!="","",'DATA ENTRY'!#REF!)</f>
        <v>#REF!</v>
      </c>
      <c r="I360" s="14" t="e">
        <f>IF('DATA ENTRY'!#REF!="","",'DATA ENTRY'!#REF!)</f>
        <v>#REF!</v>
      </c>
      <c r="J360" s="125" t="e">
        <f>IF('DATA ENTRY'!#REF!="","",'DATA ENTRY'!#REF!)</f>
        <v>#REF!</v>
      </c>
      <c r="K360" s="14" t="e">
        <f>IF('DATA ENTRY'!#REF!="","",'DATA ENTRY'!#REF!)</f>
        <v>#REF!</v>
      </c>
      <c r="L360" s="125" t="e">
        <f>IF('DATA ENTRY'!#REF!="","",'DATA ENTRY'!#REF!)</f>
        <v>#REF!</v>
      </c>
      <c r="M360" s="14" t="e">
        <f>IF('DATA ENTRY'!#REF!="","",'DATA ENTRY'!#REF!)</f>
        <v>#REF!</v>
      </c>
      <c r="N360" s="125" t="e">
        <f>IF('DATA ENTRY'!#REF!="","",'DATA ENTRY'!#REF!)</f>
        <v>#REF!</v>
      </c>
      <c r="O360" s="125" t="str">
        <f t="shared" si="5"/>
        <v/>
      </c>
      <c r="P360" s="63" t="e">
        <f>IF('DATA ENTRY'!#REF!="","",'DATA ENTRY'!#REF!)</f>
        <v>#REF!</v>
      </c>
      <c r="Q360" s="63" t="e">
        <f>IF('DATA ENTRY'!#REF!="","",'DATA ENTRY'!#REF!)</f>
        <v>#REF!</v>
      </c>
      <c r="R360" s="14" t="e">
        <f>IF('DATA ENTRY'!#REF!="","",'DATA ENTRY'!#REF!)</f>
        <v>#REF!</v>
      </c>
      <c r="S360" s="14" t="e">
        <f>IF('DATA ENTRY'!#REF!="","",'DATA ENTRY'!#REF!)</f>
        <v>#REF!</v>
      </c>
      <c r="T360" s="14" t="e">
        <f>IF('DATA ENTRY'!#REF!="","",'DATA ENTRY'!#REF!)</f>
        <v>#REF!</v>
      </c>
      <c r="U360" s="14" t="str">
        <f>IF(O360="","",SUMPRODUCT(--(D360=$D$5:$D$1071),--(F360=$F$5:$F$1071),--(E360=$E$5:$E$1071),--(O360&lt;$O$5:$O$1071))+COUNTIF($O$5:O360,O360))</f>
        <v/>
      </c>
    </row>
    <row r="361" spans="1:21" ht="18" customHeight="1">
      <c r="A361" s="14" t="e">
        <f>IF(AND(H361="",D361="",F361="",G361="",I361="",J361=""),"",SUBTOTAL(3,$B$5:B361))</f>
        <v>#REF!</v>
      </c>
      <c r="B361" s="63" t="e">
        <f>IF('DATA ENTRY'!#REF!="","",'DATA ENTRY'!#REF!)</f>
        <v>#REF!</v>
      </c>
      <c r="C361" s="63" t="e">
        <f>IF('DATA ENTRY'!#REF!="","",'DATA ENTRY'!#REF!)</f>
        <v>#REF!</v>
      </c>
      <c r="D361" s="63" t="e">
        <f>IF('DATA ENTRY'!#REF!="","",'DATA ENTRY'!#REF!)</f>
        <v>#REF!</v>
      </c>
      <c r="E361" s="14" t="e">
        <f>IF('DATA ENTRY'!#REF!="","",'DATA ENTRY'!#REF!)</f>
        <v>#REF!</v>
      </c>
      <c r="F361" s="14" t="e">
        <f>IF('DATA ENTRY'!#REF!="","",'DATA ENTRY'!#REF!)</f>
        <v>#REF!</v>
      </c>
      <c r="G361" s="126" t="e">
        <f>IF('DATA ENTRY'!#REF!="","",'DATA ENTRY'!#REF!)</f>
        <v>#REF!</v>
      </c>
      <c r="H361" s="126" t="e">
        <f>IF('DATA ENTRY'!#REF!="","",'DATA ENTRY'!#REF!)</f>
        <v>#REF!</v>
      </c>
      <c r="I361" s="14" t="e">
        <f>IF('DATA ENTRY'!#REF!="","",'DATA ENTRY'!#REF!)</f>
        <v>#REF!</v>
      </c>
      <c r="J361" s="125" t="e">
        <f>IF('DATA ENTRY'!#REF!="","",'DATA ENTRY'!#REF!)</f>
        <v>#REF!</v>
      </c>
      <c r="K361" s="14" t="e">
        <f>IF('DATA ENTRY'!#REF!="","",'DATA ENTRY'!#REF!)</f>
        <v>#REF!</v>
      </c>
      <c r="L361" s="125" t="e">
        <f>IF('DATA ENTRY'!#REF!="","",'DATA ENTRY'!#REF!)</f>
        <v>#REF!</v>
      </c>
      <c r="M361" s="14" t="e">
        <f>IF('DATA ENTRY'!#REF!="","",'DATA ENTRY'!#REF!)</f>
        <v>#REF!</v>
      </c>
      <c r="N361" s="125" t="e">
        <f>IF('DATA ENTRY'!#REF!="","",'DATA ENTRY'!#REF!)</f>
        <v>#REF!</v>
      </c>
      <c r="O361" s="125" t="str">
        <f t="shared" si="5"/>
        <v/>
      </c>
      <c r="P361" s="63" t="e">
        <f>IF('DATA ENTRY'!#REF!="","",'DATA ENTRY'!#REF!)</f>
        <v>#REF!</v>
      </c>
      <c r="Q361" s="63" t="e">
        <f>IF('DATA ENTRY'!#REF!="","",'DATA ENTRY'!#REF!)</f>
        <v>#REF!</v>
      </c>
      <c r="R361" s="14" t="e">
        <f>IF('DATA ENTRY'!#REF!="","",'DATA ENTRY'!#REF!)</f>
        <v>#REF!</v>
      </c>
      <c r="S361" s="14" t="e">
        <f>IF('DATA ENTRY'!#REF!="","",'DATA ENTRY'!#REF!)</f>
        <v>#REF!</v>
      </c>
      <c r="T361" s="14" t="e">
        <f>IF('DATA ENTRY'!#REF!="","",'DATA ENTRY'!#REF!)</f>
        <v>#REF!</v>
      </c>
      <c r="U361" s="14" t="str">
        <f>IF(O361="","",SUMPRODUCT(--(D361=$D$5:$D$1071),--(F361=$F$5:$F$1071),--(E361=$E$5:$E$1071),--(O361&lt;$O$5:$O$1071))+COUNTIF($O$5:O361,O361))</f>
        <v/>
      </c>
    </row>
    <row r="362" spans="1:21" ht="18" customHeight="1">
      <c r="A362" s="14" t="e">
        <f>IF(AND(H362="",D362="",F362="",G362="",I362="",J362=""),"",SUBTOTAL(3,$B$5:B362))</f>
        <v>#REF!</v>
      </c>
      <c r="B362" s="63" t="e">
        <f>IF('DATA ENTRY'!#REF!="","",'DATA ENTRY'!#REF!)</f>
        <v>#REF!</v>
      </c>
      <c r="C362" s="63" t="e">
        <f>IF('DATA ENTRY'!#REF!="","",'DATA ENTRY'!#REF!)</f>
        <v>#REF!</v>
      </c>
      <c r="D362" s="63" t="e">
        <f>IF('DATA ENTRY'!#REF!="","",'DATA ENTRY'!#REF!)</f>
        <v>#REF!</v>
      </c>
      <c r="E362" s="14" t="e">
        <f>IF('DATA ENTRY'!#REF!="","",'DATA ENTRY'!#REF!)</f>
        <v>#REF!</v>
      </c>
      <c r="F362" s="14" t="e">
        <f>IF('DATA ENTRY'!#REF!="","",'DATA ENTRY'!#REF!)</f>
        <v>#REF!</v>
      </c>
      <c r="G362" s="126" t="e">
        <f>IF('DATA ENTRY'!#REF!="","",'DATA ENTRY'!#REF!)</f>
        <v>#REF!</v>
      </c>
      <c r="H362" s="126" t="e">
        <f>IF('DATA ENTRY'!#REF!="","",'DATA ENTRY'!#REF!)</f>
        <v>#REF!</v>
      </c>
      <c r="I362" s="14" t="e">
        <f>IF('DATA ENTRY'!#REF!="","",'DATA ENTRY'!#REF!)</f>
        <v>#REF!</v>
      </c>
      <c r="J362" s="125" t="e">
        <f>IF('DATA ENTRY'!#REF!="","",'DATA ENTRY'!#REF!)</f>
        <v>#REF!</v>
      </c>
      <c r="K362" s="14" t="e">
        <f>IF('DATA ENTRY'!#REF!="","",'DATA ENTRY'!#REF!)</f>
        <v>#REF!</v>
      </c>
      <c r="L362" s="125" t="e">
        <f>IF('DATA ENTRY'!#REF!="","",'DATA ENTRY'!#REF!)</f>
        <v>#REF!</v>
      </c>
      <c r="M362" s="14" t="e">
        <f>IF('DATA ENTRY'!#REF!="","",'DATA ENTRY'!#REF!)</f>
        <v>#REF!</v>
      </c>
      <c r="N362" s="125" t="e">
        <f>IF('DATA ENTRY'!#REF!="","",'DATA ENTRY'!#REF!)</f>
        <v>#REF!</v>
      </c>
      <c r="O362" s="125" t="str">
        <f t="shared" si="5"/>
        <v/>
      </c>
      <c r="P362" s="63" t="e">
        <f>IF('DATA ENTRY'!#REF!="","",'DATA ENTRY'!#REF!)</f>
        <v>#REF!</v>
      </c>
      <c r="Q362" s="63" t="e">
        <f>IF('DATA ENTRY'!#REF!="","",'DATA ENTRY'!#REF!)</f>
        <v>#REF!</v>
      </c>
      <c r="R362" s="14" t="e">
        <f>IF('DATA ENTRY'!#REF!="","",'DATA ENTRY'!#REF!)</f>
        <v>#REF!</v>
      </c>
      <c r="S362" s="14" t="e">
        <f>IF('DATA ENTRY'!#REF!="","",'DATA ENTRY'!#REF!)</f>
        <v>#REF!</v>
      </c>
      <c r="T362" s="14" t="e">
        <f>IF('DATA ENTRY'!#REF!="","",'DATA ENTRY'!#REF!)</f>
        <v>#REF!</v>
      </c>
      <c r="U362" s="14" t="str">
        <f>IF(O362="","",SUMPRODUCT(--(D362=$D$5:$D$1071),--(F362=$F$5:$F$1071),--(E362=$E$5:$E$1071),--(O362&lt;$O$5:$O$1071))+COUNTIF($O$5:O362,O362))</f>
        <v/>
      </c>
    </row>
    <row r="363" spans="1:21" ht="18" customHeight="1">
      <c r="A363" s="14" t="e">
        <f>IF(AND(H363="",D363="",F363="",G363="",I363="",J363=""),"",SUBTOTAL(3,$B$5:B363))</f>
        <v>#REF!</v>
      </c>
      <c r="B363" s="63" t="e">
        <f>IF('DATA ENTRY'!#REF!="","",'DATA ENTRY'!#REF!)</f>
        <v>#REF!</v>
      </c>
      <c r="C363" s="63" t="e">
        <f>IF('DATA ENTRY'!#REF!="","",'DATA ENTRY'!#REF!)</f>
        <v>#REF!</v>
      </c>
      <c r="D363" s="63" t="e">
        <f>IF('DATA ENTRY'!#REF!="","",'DATA ENTRY'!#REF!)</f>
        <v>#REF!</v>
      </c>
      <c r="E363" s="14" t="e">
        <f>IF('DATA ENTRY'!#REF!="","",'DATA ENTRY'!#REF!)</f>
        <v>#REF!</v>
      </c>
      <c r="F363" s="14" t="e">
        <f>IF('DATA ENTRY'!#REF!="","",'DATA ENTRY'!#REF!)</f>
        <v>#REF!</v>
      </c>
      <c r="G363" s="126" t="e">
        <f>IF('DATA ENTRY'!#REF!="","",'DATA ENTRY'!#REF!)</f>
        <v>#REF!</v>
      </c>
      <c r="H363" s="126" t="e">
        <f>IF('DATA ENTRY'!#REF!="","",'DATA ENTRY'!#REF!)</f>
        <v>#REF!</v>
      </c>
      <c r="I363" s="14" t="e">
        <f>IF('DATA ENTRY'!#REF!="","",'DATA ENTRY'!#REF!)</f>
        <v>#REF!</v>
      </c>
      <c r="J363" s="125" t="e">
        <f>IF('DATA ENTRY'!#REF!="","",'DATA ENTRY'!#REF!)</f>
        <v>#REF!</v>
      </c>
      <c r="K363" s="14" t="e">
        <f>IF('DATA ENTRY'!#REF!="","",'DATA ENTRY'!#REF!)</f>
        <v>#REF!</v>
      </c>
      <c r="L363" s="125" t="e">
        <f>IF('DATA ENTRY'!#REF!="","",'DATA ENTRY'!#REF!)</f>
        <v>#REF!</v>
      </c>
      <c r="M363" s="14" t="e">
        <f>IF('DATA ENTRY'!#REF!="","",'DATA ENTRY'!#REF!)</f>
        <v>#REF!</v>
      </c>
      <c r="N363" s="125" t="e">
        <f>IF('DATA ENTRY'!#REF!="","",'DATA ENTRY'!#REF!)</f>
        <v>#REF!</v>
      </c>
      <c r="O363" s="125" t="str">
        <f t="shared" si="5"/>
        <v/>
      </c>
      <c r="P363" s="63" t="e">
        <f>IF('DATA ENTRY'!#REF!="","",'DATA ENTRY'!#REF!)</f>
        <v>#REF!</v>
      </c>
      <c r="Q363" s="63" t="e">
        <f>IF('DATA ENTRY'!#REF!="","",'DATA ENTRY'!#REF!)</f>
        <v>#REF!</v>
      </c>
      <c r="R363" s="14" t="e">
        <f>IF('DATA ENTRY'!#REF!="","",'DATA ENTRY'!#REF!)</f>
        <v>#REF!</v>
      </c>
      <c r="S363" s="14" t="e">
        <f>IF('DATA ENTRY'!#REF!="","",'DATA ENTRY'!#REF!)</f>
        <v>#REF!</v>
      </c>
      <c r="T363" s="14" t="e">
        <f>IF('DATA ENTRY'!#REF!="","",'DATA ENTRY'!#REF!)</f>
        <v>#REF!</v>
      </c>
      <c r="U363" s="14" t="str">
        <f>IF(O363="","",SUMPRODUCT(--(D363=$D$5:$D$1071),--(F363=$F$5:$F$1071),--(E363=$E$5:$E$1071),--(O363&lt;$O$5:$O$1071))+COUNTIF($O$5:O363,O363))</f>
        <v/>
      </c>
    </row>
    <row r="364" spans="1:21" ht="18" customHeight="1">
      <c r="A364" s="14" t="e">
        <f>IF(AND(H364="",D364="",F364="",G364="",I364="",J364=""),"",SUBTOTAL(3,$B$5:B364))</f>
        <v>#REF!</v>
      </c>
      <c r="B364" s="63" t="e">
        <f>IF('DATA ENTRY'!#REF!="","",'DATA ENTRY'!#REF!)</f>
        <v>#REF!</v>
      </c>
      <c r="C364" s="63" t="e">
        <f>IF('DATA ENTRY'!#REF!="","",'DATA ENTRY'!#REF!)</f>
        <v>#REF!</v>
      </c>
      <c r="D364" s="63" t="e">
        <f>IF('DATA ENTRY'!#REF!="","",'DATA ENTRY'!#REF!)</f>
        <v>#REF!</v>
      </c>
      <c r="E364" s="14" t="e">
        <f>IF('DATA ENTRY'!#REF!="","",'DATA ENTRY'!#REF!)</f>
        <v>#REF!</v>
      </c>
      <c r="F364" s="14" t="e">
        <f>IF('DATA ENTRY'!#REF!="","",'DATA ENTRY'!#REF!)</f>
        <v>#REF!</v>
      </c>
      <c r="G364" s="126" t="e">
        <f>IF('DATA ENTRY'!#REF!="","",'DATA ENTRY'!#REF!)</f>
        <v>#REF!</v>
      </c>
      <c r="H364" s="126" t="e">
        <f>IF('DATA ENTRY'!#REF!="","",'DATA ENTRY'!#REF!)</f>
        <v>#REF!</v>
      </c>
      <c r="I364" s="14" t="e">
        <f>IF('DATA ENTRY'!#REF!="","",'DATA ENTRY'!#REF!)</f>
        <v>#REF!</v>
      </c>
      <c r="J364" s="125" t="e">
        <f>IF('DATA ENTRY'!#REF!="","",'DATA ENTRY'!#REF!)</f>
        <v>#REF!</v>
      </c>
      <c r="K364" s="14" t="e">
        <f>IF('DATA ENTRY'!#REF!="","",'DATA ENTRY'!#REF!)</f>
        <v>#REF!</v>
      </c>
      <c r="L364" s="125" t="e">
        <f>IF('DATA ENTRY'!#REF!="","",'DATA ENTRY'!#REF!)</f>
        <v>#REF!</v>
      </c>
      <c r="M364" s="14" t="e">
        <f>IF('DATA ENTRY'!#REF!="","",'DATA ENTRY'!#REF!)</f>
        <v>#REF!</v>
      </c>
      <c r="N364" s="125" t="e">
        <f>IF('DATA ENTRY'!#REF!="","",'DATA ENTRY'!#REF!)</f>
        <v>#REF!</v>
      </c>
      <c r="O364" s="125" t="str">
        <f t="shared" si="5"/>
        <v/>
      </c>
      <c r="P364" s="63" t="e">
        <f>IF('DATA ENTRY'!#REF!="","",'DATA ENTRY'!#REF!)</f>
        <v>#REF!</v>
      </c>
      <c r="Q364" s="63" t="e">
        <f>IF('DATA ENTRY'!#REF!="","",'DATA ENTRY'!#REF!)</f>
        <v>#REF!</v>
      </c>
      <c r="R364" s="14" t="e">
        <f>IF('DATA ENTRY'!#REF!="","",'DATA ENTRY'!#REF!)</f>
        <v>#REF!</v>
      </c>
      <c r="S364" s="14" t="e">
        <f>IF('DATA ENTRY'!#REF!="","",'DATA ENTRY'!#REF!)</f>
        <v>#REF!</v>
      </c>
      <c r="T364" s="14" t="e">
        <f>IF('DATA ENTRY'!#REF!="","",'DATA ENTRY'!#REF!)</f>
        <v>#REF!</v>
      </c>
      <c r="U364" s="14" t="str">
        <f>IF(O364="","",SUMPRODUCT(--(D364=$D$5:$D$1071),--(F364=$F$5:$F$1071),--(E364=$E$5:$E$1071),--(O364&lt;$O$5:$O$1071))+COUNTIF($O$5:O364,O364))</f>
        <v/>
      </c>
    </row>
    <row r="365" spans="1:21" ht="18" customHeight="1">
      <c r="A365" s="14" t="e">
        <f>IF(AND(H365="",D365="",F365="",G365="",I365="",J365=""),"",SUBTOTAL(3,$B$5:B365))</f>
        <v>#REF!</v>
      </c>
      <c r="B365" s="63" t="e">
        <f>IF('DATA ENTRY'!#REF!="","",'DATA ENTRY'!#REF!)</f>
        <v>#REF!</v>
      </c>
      <c r="C365" s="63" t="e">
        <f>IF('DATA ENTRY'!#REF!="","",'DATA ENTRY'!#REF!)</f>
        <v>#REF!</v>
      </c>
      <c r="D365" s="63" t="e">
        <f>IF('DATA ENTRY'!#REF!="","",'DATA ENTRY'!#REF!)</f>
        <v>#REF!</v>
      </c>
      <c r="E365" s="14" t="e">
        <f>IF('DATA ENTRY'!#REF!="","",'DATA ENTRY'!#REF!)</f>
        <v>#REF!</v>
      </c>
      <c r="F365" s="14" t="e">
        <f>IF('DATA ENTRY'!#REF!="","",'DATA ENTRY'!#REF!)</f>
        <v>#REF!</v>
      </c>
      <c r="G365" s="126" t="e">
        <f>IF('DATA ENTRY'!#REF!="","",'DATA ENTRY'!#REF!)</f>
        <v>#REF!</v>
      </c>
      <c r="H365" s="126" t="e">
        <f>IF('DATA ENTRY'!#REF!="","",'DATA ENTRY'!#REF!)</f>
        <v>#REF!</v>
      </c>
      <c r="I365" s="14" t="e">
        <f>IF('DATA ENTRY'!#REF!="","",'DATA ENTRY'!#REF!)</f>
        <v>#REF!</v>
      </c>
      <c r="J365" s="125" t="e">
        <f>IF('DATA ENTRY'!#REF!="","",'DATA ENTRY'!#REF!)</f>
        <v>#REF!</v>
      </c>
      <c r="K365" s="14" t="e">
        <f>IF('DATA ENTRY'!#REF!="","",'DATA ENTRY'!#REF!)</f>
        <v>#REF!</v>
      </c>
      <c r="L365" s="125" t="e">
        <f>IF('DATA ENTRY'!#REF!="","",'DATA ENTRY'!#REF!)</f>
        <v>#REF!</v>
      </c>
      <c r="M365" s="14" t="e">
        <f>IF('DATA ENTRY'!#REF!="","",'DATA ENTRY'!#REF!)</f>
        <v>#REF!</v>
      </c>
      <c r="N365" s="125" t="e">
        <f>IF('DATA ENTRY'!#REF!="","",'DATA ENTRY'!#REF!)</f>
        <v>#REF!</v>
      </c>
      <c r="O365" s="125" t="str">
        <f t="shared" si="5"/>
        <v/>
      </c>
      <c r="P365" s="63" t="e">
        <f>IF('DATA ENTRY'!#REF!="","",'DATA ENTRY'!#REF!)</f>
        <v>#REF!</v>
      </c>
      <c r="Q365" s="63" t="e">
        <f>IF('DATA ENTRY'!#REF!="","",'DATA ENTRY'!#REF!)</f>
        <v>#REF!</v>
      </c>
      <c r="R365" s="14" t="e">
        <f>IF('DATA ENTRY'!#REF!="","",'DATA ENTRY'!#REF!)</f>
        <v>#REF!</v>
      </c>
      <c r="S365" s="14" t="e">
        <f>IF('DATA ENTRY'!#REF!="","",'DATA ENTRY'!#REF!)</f>
        <v>#REF!</v>
      </c>
      <c r="T365" s="14" t="e">
        <f>IF('DATA ENTRY'!#REF!="","",'DATA ENTRY'!#REF!)</f>
        <v>#REF!</v>
      </c>
      <c r="U365" s="14" t="str">
        <f>IF(O365="","",SUMPRODUCT(--(D365=$D$5:$D$1071),--(F365=$F$5:$F$1071),--(E365=$E$5:$E$1071),--(O365&lt;$O$5:$O$1071))+COUNTIF($O$5:O365,O365))</f>
        <v/>
      </c>
    </row>
    <row r="366" spans="1:21" ht="18" customHeight="1">
      <c r="A366" s="14" t="e">
        <f>IF(AND(H366="",D366="",F366="",G366="",I366="",J366=""),"",SUBTOTAL(3,$B$5:B366))</f>
        <v>#REF!</v>
      </c>
      <c r="B366" s="63" t="e">
        <f>IF('DATA ENTRY'!#REF!="","",'DATA ENTRY'!#REF!)</f>
        <v>#REF!</v>
      </c>
      <c r="C366" s="63" t="e">
        <f>IF('DATA ENTRY'!#REF!="","",'DATA ENTRY'!#REF!)</f>
        <v>#REF!</v>
      </c>
      <c r="D366" s="63" t="e">
        <f>IF('DATA ENTRY'!#REF!="","",'DATA ENTRY'!#REF!)</f>
        <v>#REF!</v>
      </c>
      <c r="E366" s="14" t="e">
        <f>IF('DATA ENTRY'!#REF!="","",'DATA ENTRY'!#REF!)</f>
        <v>#REF!</v>
      </c>
      <c r="F366" s="14" t="e">
        <f>IF('DATA ENTRY'!#REF!="","",'DATA ENTRY'!#REF!)</f>
        <v>#REF!</v>
      </c>
      <c r="G366" s="126" t="e">
        <f>IF('DATA ENTRY'!#REF!="","",'DATA ENTRY'!#REF!)</f>
        <v>#REF!</v>
      </c>
      <c r="H366" s="126" t="e">
        <f>IF('DATA ENTRY'!#REF!="","",'DATA ENTRY'!#REF!)</f>
        <v>#REF!</v>
      </c>
      <c r="I366" s="14" t="e">
        <f>IF('DATA ENTRY'!#REF!="","",'DATA ENTRY'!#REF!)</f>
        <v>#REF!</v>
      </c>
      <c r="J366" s="125" t="e">
        <f>IF('DATA ENTRY'!#REF!="","",'DATA ENTRY'!#REF!)</f>
        <v>#REF!</v>
      </c>
      <c r="K366" s="14" t="e">
        <f>IF('DATA ENTRY'!#REF!="","",'DATA ENTRY'!#REF!)</f>
        <v>#REF!</v>
      </c>
      <c r="L366" s="125" t="e">
        <f>IF('DATA ENTRY'!#REF!="","",'DATA ENTRY'!#REF!)</f>
        <v>#REF!</v>
      </c>
      <c r="M366" s="14" t="e">
        <f>IF('DATA ENTRY'!#REF!="","",'DATA ENTRY'!#REF!)</f>
        <v>#REF!</v>
      </c>
      <c r="N366" s="125" t="e">
        <f>IF('DATA ENTRY'!#REF!="","",'DATA ENTRY'!#REF!)</f>
        <v>#REF!</v>
      </c>
      <c r="O366" s="125" t="str">
        <f t="shared" si="5"/>
        <v/>
      </c>
      <c r="P366" s="63" t="e">
        <f>IF('DATA ENTRY'!#REF!="","",'DATA ENTRY'!#REF!)</f>
        <v>#REF!</v>
      </c>
      <c r="Q366" s="63" t="e">
        <f>IF('DATA ENTRY'!#REF!="","",'DATA ENTRY'!#REF!)</f>
        <v>#REF!</v>
      </c>
      <c r="R366" s="14" t="e">
        <f>IF('DATA ENTRY'!#REF!="","",'DATA ENTRY'!#REF!)</f>
        <v>#REF!</v>
      </c>
      <c r="S366" s="14" t="e">
        <f>IF('DATA ENTRY'!#REF!="","",'DATA ENTRY'!#REF!)</f>
        <v>#REF!</v>
      </c>
      <c r="T366" s="14" t="e">
        <f>IF('DATA ENTRY'!#REF!="","",'DATA ENTRY'!#REF!)</f>
        <v>#REF!</v>
      </c>
      <c r="U366" s="14" t="str">
        <f>IF(O366="","",SUMPRODUCT(--(D366=$D$5:$D$1071),--(F366=$F$5:$F$1071),--(E366=$E$5:$E$1071),--(O366&lt;$O$5:$O$1071))+COUNTIF($O$5:O366,O366))</f>
        <v/>
      </c>
    </row>
    <row r="367" spans="1:21" ht="18" customHeight="1">
      <c r="A367" s="14" t="e">
        <f>IF(AND(H367="",D367="",F367="",G367="",I367="",J367=""),"",SUBTOTAL(3,$B$5:B367))</f>
        <v>#REF!</v>
      </c>
      <c r="B367" s="63" t="e">
        <f>IF('DATA ENTRY'!#REF!="","",'DATA ENTRY'!#REF!)</f>
        <v>#REF!</v>
      </c>
      <c r="C367" s="63" t="e">
        <f>IF('DATA ENTRY'!#REF!="","",'DATA ENTRY'!#REF!)</f>
        <v>#REF!</v>
      </c>
      <c r="D367" s="63" t="e">
        <f>IF('DATA ENTRY'!#REF!="","",'DATA ENTRY'!#REF!)</f>
        <v>#REF!</v>
      </c>
      <c r="E367" s="14" t="e">
        <f>IF('DATA ENTRY'!#REF!="","",'DATA ENTRY'!#REF!)</f>
        <v>#REF!</v>
      </c>
      <c r="F367" s="14" t="e">
        <f>IF('DATA ENTRY'!#REF!="","",'DATA ENTRY'!#REF!)</f>
        <v>#REF!</v>
      </c>
      <c r="G367" s="126" t="e">
        <f>IF('DATA ENTRY'!#REF!="","",'DATA ENTRY'!#REF!)</f>
        <v>#REF!</v>
      </c>
      <c r="H367" s="126" t="e">
        <f>IF('DATA ENTRY'!#REF!="","",'DATA ENTRY'!#REF!)</f>
        <v>#REF!</v>
      </c>
      <c r="I367" s="14" t="e">
        <f>IF('DATA ENTRY'!#REF!="","",'DATA ENTRY'!#REF!)</f>
        <v>#REF!</v>
      </c>
      <c r="J367" s="125" t="e">
        <f>IF('DATA ENTRY'!#REF!="","",'DATA ENTRY'!#REF!)</f>
        <v>#REF!</v>
      </c>
      <c r="K367" s="14" t="e">
        <f>IF('DATA ENTRY'!#REF!="","",'DATA ENTRY'!#REF!)</f>
        <v>#REF!</v>
      </c>
      <c r="L367" s="125" t="e">
        <f>IF('DATA ENTRY'!#REF!="","",'DATA ENTRY'!#REF!)</f>
        <v>#REF!</v>
      </c>
      <c r="M367" s="14" t="e">
        <f>IF('DATA ENTRY'!#REF!="","",'DATA ENTRY'!#REF!)</f>
        <v>#REF!</v>
      </c>
      <c r="N367" s="125" t="e">
        <f>IF('DATA ENTRY'!#REF!="","",'DATA ENTRY'!#REF!)</f>
        <v>#REF!</v>
      </c>
      <c r="O367" s="125" t="str">
        <f t="shared" si="5"/>
        <v/>
      </c>
      <c r="P367" s="63" t="e">
        <f>IF('DATA ENTRY'!#REF!="","",'DATA ENTRY'!#REF!)</f>
        <v>#REF!</v>
      </c>
      <c r="Q367" s="63" t="e">
        <f>IF('DATA ENTRY'!#REF!="","",'DATA ENTRY'!#REF!)</f>
        <v>#REF!</v>
      </c>
      <c r="R367" s="14" t="e">
        <f>IF('DATA ENTRY'!#REF!="","",'DATA ENTRY'!#REF!)</f>
        <v>#REF!</v>
      </c>
      <c r="S367" s="14" t="e">
        <f>IF('DATA ENTRY'!#REF!="","",'DATA ENTRY'!#REF!)</f>
        <v>#REF!</v>
      </c>
      <c r="T367" s="14" t="e">
        <f>IF('DATA ENTRY'!#REF!="","",'DATA ENTRY'!#REF!)</f>
        <v>#REF!</v>
      </c>
      <c r="U367" s="14" t="str">
        <f>IF(O367="","",SUMPRODUCT(--(D367=$D$5:$D$1071),--(F367=$F$5:$F$1071),--(E367=$E$5:$E$1071),--(O367&lt;$O$5:$O$1071))+COUNTIF($O$5:O367,O367))</f>
        <v/>
      </c>
    </row>
    <row r="368" spans="1:21" ht="18" customHeight="1">
      <c r="A368" s="14" t="e">
        <f>IF(AND(H368="",D368="",F368="",G368="",I368="",J368=""),"",SUBTOTAL(3,$B$5:B368))</f>
        <v>#REF!</v>
      </c>
      <c r="B368" s="63" t="e">
        <f>IF('DATA ENTRY'!#REF!="","",'DATA ENTRY'!#REF!)</f>
        <v>#REF!</v>
      </c>
      <c r="C368" s="63" t="e">
        <f>IF('DATA ENTRY'!#REF!="","",'DATA ENTRY'!#REF!)</f>
        <v>#REF!</v>
      </c>
      <c r="D368" s="63" t="e">
        <f>IF('DATA ENTRY'!#REF!="","",'DATA ENTRY'!#REF!)</f>
        <v>#REF!</v>
      </c>
      <c r="E368" s="14" t="e">
        <f>IF('DATA ENTRY'!#REF!="","",'DATA ENTRY'!#REF!)</f>
        <v>#REF!</v>
      </c>
      <c r="F368" s="14" t="e">
        <f>IF('DATA ENTRY'!#REF!="","",'DATA ENTRY'!#REF!)</f>
        <v>#REF!</v>
      </c>
      <c r="G368" s="126" t="e">
        <f>IF('DATA ENTRY'!#REF!="","",'DATA ENTRY'!#REF!)</f>
        <v>#REF!</v>
      </c>
      <c r="H368" s="126" t="e">
        <f>IF('DATA ENTRY'!#REF!="","",'DATA ENTRY'!#REF!)</f>
        <v>#REF!</v>
      </c>
      <c r="I368" s="14" t="e">
        <f>IF('DATA ENTRY'!#REF!="","",'DATA ENTRY'!#REF!)</f>
        <v>#REF!</v>
      </c>
      <c r="J368" s="125" t="e">
        <f>IF('DATA ENTRY'!#REF!="","",'DATA ENTRY'!#REF!)</f>
        <v>#REF!</v>
      </c>
      <c r="K368" s="14" t="e">
        <f>IF('DATA ENTRY'!#REF!="","",'DATA ENTRY'!#REF!)</f>
        <v>#REF!</v>
      </c>
      <c r="L368" s="125" t="e">
        <f>IF('DATA ENTRY'!#REF!="","",'DATA ENTRY'!#REF!)</f>
        <v>#REF!</v>
      </c>
      <c r="M368" s="14" t="e">
        <f>IF('DATA ENTRY'!#REF!="","",'DATA ENTRY'!#REF!)</f>
        <v>#REF!</v>
      </c>
      <c r="N368" s="125" t="e">
        <f>IF('DATA ENTRY'!#REF!="","",'DATA ENTRY'!#REF!)</f>
        <v>#REF!</v>
      </c>
      <c r="O368" s="125" t="str">
        <f t="shared" si="5"/>
        <v/>
      </c>
      <c r="P368" s="63" t="e">
        <f>IF('DATA ENTRY'!#REF!="","",'DATA ENTRY'!#REF!)</f>
        <v>#REF!</v>
      </c>
      <c r="Q368" s="63" t="e">
        <f>IF('DATA ENTRY'!#REF!="","",'DATA ENTRY'!#REF!)</f>
        <v>#REF!</v>
      </c>
      <c r="R368" s="14" t="e">
        <f>IF('DATA ENTRY'!#REF!="","",'DATA ENTRY'!#REF!)</f>
        <v>#REF!</v>
      </c>
      <c r="S368" s="14" t="e">
        <f>IF('DATA ENTRY'!#REF!="","",'DATA ENTRY'!#REF!)</f>
        <v>#REF!</v>
      </c>
      <c r="T368" s="14" t="e">
        <f>IF('DATA ENTRY'!#REF!="","",'DATA ENTRY'!#REF!)</f>
        <v>#REF!</v>
      </c>
      <c r="U368" s="14" t="str">
        <f>IF(O368="","",SUMPRODUCT(--(D368=$D$5:$D$1071),--(F368=$F$5:$F$1071),--(E368=$E$5:$E$1071),--(O368&lt;$O$5:$O$1071))+COUNTIF($O$5:O368,O368))</f>
        <v/>
      </c>
    </row>
    <row r="369" spans="1:21" ht="18" customHeight="1">
      <c r="A369" s="14" t="e">
        <f>IF(AND(H369="",D369="",F369="",G369="",I369="",J369=""),"",SUBTOTAL(3,$B$5:B369))</f>
        <v>#REF!</v>
      </c>
      <c r="B369" s="63" t="e">
        <f>IF('DATA ENTRY'!#REF!="","",'DATA ENTRY'!#REF!)</f>
        <v>#REF!</v>
      </c>
      <c r="C369" s="63" t="e">
        <f>IF('DATA ENTRY'!#REF!="","",'DATA ENTRY'!#REF!)</f>
        <v>#REF!</v>
      </c>
      <c r="D369" s="63" t="e">
        <f>IF('DATA ENTRY'!#REF!="","",'DATA ENTRY'!#REF!)</f>
        <v>#REF!</v>
      </c>
      <c r="E369" s="14" t="e">
        <f>IF('DATA ENTRY'!#REF!="","",'DATA ENTRY'!#REF!)</f>
        <v>#REF!</v>
      </c>
      <c r="F369" s="14" t="e">
        <f>IF('DATA ENTRY'!#REF!="","",'DATA ENTRY'!#REF!)</f>
        <v>#REF!</v>
      </c>
      <c r="G369" s="126" t="e">
        <f>IF('DATA ENTRY'!#REF!="","",'DATA ENTRY'!#REF!)</f>
        <v>#REF!</v>
      </c>
      <c r="H369" s="126" t="e">
        <f>IF('DATA ENTRY'!#REF!="","",'DATA ENTRY'!#REF!)</f>
        <v>#REF!</v>
      </c>
      <c r="I369" s="14" t="e">
        <f>IF('DATA ENTRY'!#REF!="","",'DATA ENTRY'!#REF!)</f>
        <v>#REF!</v>
      </c>
      <c r="J369" s="125" t="e">
        <f>IF('DATA ENTRY'!#REF!="","",'DATA ENTRY'!#REF!)</f>
        <v>#REF!</v>
      </c>
      <c r="K369" s="14" t="e">
        <f>IF('DATA ENTRY'!#REF!="","",'DATA ENTRY'!#REF!)</f>
        <v>#REF!</v>
      </c>
      <c r="L369" s="125" t="e">
        <f>IF('DATA ENTRY'!#REF!="","",'DATA ENTRY'!#REF!)</f>
        <v>#REF!</v>
      </c>
      <c r="M369" s="14" t="e">
        <f>IF('DATA ENTRY'!#REF!="","",'DATA ENTRY'!#REF!)</f>
        <v>#REF!</v>
      </c>
      <c r="N369" s="125" t="e">
        <f>IF('DATA ENTRY'!#REF!="","",'DATA ENTRY'!#REF!)</f>
        <v>#REF!</v>
      </c>
      <c r="O369" s="125" t="str">
        <f t="shared" si="5"/>
        <v/>
      </c>
      <c r="P369" s="63" t="e">
        <f>IF('DATA ENTRY'!#REF!="","",'DATA ENTRY'!#REF!)</f>
        <v>#REF!</v>
      </c>
      <c r="Q369" s="63" t="e">
        <f>IF('DATA ENTRY'!#REF!="","",'DATA ENTRY'!#REF!)</f>
        <v>#REF!</v>
      </c>
      <c r="R369" s="14" t="e">
        <f>IF('DATA ENTRY'!#REF!="","",'DATA ENTRY'!#REF!)</f>
        <v>#REF!</v>
      </c>
      <c r="S369" s="14" t="e">
        <f>IF('DATA ENTRY'!#REF!="","",'DATA ENTRY'!#REF!)</f>
        <v>#REF!</v>
      </c>
      <c r="T369" s="14" t="e">
        <f>IF('DATA ENTRY'!#REF!="","",'DATA ENTRY'!#REF!)</f>
        <v>#REF!</v>
      </c>
      <c r="U369" s="14" t="str">
        <f>IF(O369="","",SUMPRODUCT(--(D369=$D$5:$D$1071),--(F369=$F$5:$F$1071),--(E369=$E$5:$E$1071),--(O369&lt;$O$5:$O$1071))+COUNTIF($O$5:O369,O369))</f>
        <v/>
      </c>
    </row>
    <row r="370" spans="1:21" ht="18" customHeight="1">
      <c r="A370" s="14" t="e">
        <f>IF(AND(H370="",D370="",F370="",G370="",I370="",J370=""),"",SUBTOTAL(3,$B$5:B370))</f>
        <v>#REF!</v>
      </c>
      <c r="B370" s="63" t="e">
        <f>IF('DATA ENTRY'!#REF!="","",'DATA ENTRY'!#REF!)</f>
        <v>#REF!</v>
      </c>
      <c r="C370" s="63" t="e">
        <f>IF('DATA ENTRY'!#REF!="","",'DATA ENTRY'!#REF!)</f>
        <v>#REF!</v>
      </c>
      <c r="D370" s="63" t="e">
        <f>IF('DATA ENTRY'!#REF!="","",'DATA ENTRY'!#REF!)</f>
        <v>#REF!</v>
      </c>
      <c r="E370" s="14" t="e">
        <f>IF('DATA ENTRY'!#REF!="","",'DATA ENTRY'!#REF!)</f>
        <v>#REF!</v>
      </c>
      <c r="F370" s="14" t="e">
        <f>IF('DATA ENTRY'!#REF!="","",'DATA ENTRY'!#REF!)</f>
        <v>#REF!</v>
      </c>
      <c r="G370" s="126" t="e">
        <f>IF('DATA ENTRY'!#REF!="","",'DATA ENTRY'!#REF!)</f>
        <v>#REF!</v>
      </c>
      <c r="H370" s="126" t="e">
        <f>IF('DATA ENTRY'!#REF!="","",'DATA ENTRY'!#REF!)</f>
        <v>#REF!</v>
      </c>
      <c r="I370" s="14" t="e">
        <f>IF('DATA ENTRY'!#REF!="","",'DATA ENTRY'!#REF!)</f>
        <v>#REF!</v>
      </c>
      <c r="J370" s="125" t="e">
        <f>IF('DATA ENTRY'!#REF!="","",'DATA ENTRY'!#REF!)</f>
        <v>#REF!</v>
      </c>
      <c r="K370" s="14" t="e">
        <f>IF('DATA ENTRY'!#REF!="","",'DATA ENTRY'!#REF!)</f>
        <v>#REF!</v>
      </c>
      <c r="L370" s="125" t="e">
        <f>IF('DATA ENTRY'!#REF!="","",'DATA ENTRY'!#REF!)</f>
        <v>#REF!</v>
      </c>
      <c r="M370" s="14" t="e">
        <f>IF('DATA ENTRY'!#REF!="","",'DATA ENTRY'!#REF!)</f>
        <v>#REF!</v>
      </c>
      <c r="N370" s="125" t="e">
        <f>IF('DATA ENTRY'!#REF!="","",'DATA ENTRY'!#REF!)</f>
        <v>#REF!</v>
      </c>
      <c r="O370" s="125" t="str">
        <f t="shared" si="5"/>
        <v/>
      </c>
      <c r="P370" s="63" t="e">
        <f>IF('DATA ENTRY'!#REF!="","",'DATA ENTRY'!#REF!)</f>
        <v>#REF!</v>
      </c>
      <c r="Q370" s="63" t="e">
        <f>IF('DATA ENTRY'!#REF!="","",'DATA ENTRY'!#REF!)</f>
        <v>#REF!</v>
      </c>
      <c r="R370" s="14" t="e">
        <f>IF('DATA ENTRY'!#REF!="","",'DATA ENTRY'!#REF!)</f>
        <v>#REF!</v>
      </c>
      <c r="S370" s="14" t="e">
        <f>IF('DATA ENTRY'!#REF!="","",'DATA ENTRY'!#REF!)</f>
        <v>#REF!</v>
      </c>
      <c r="T370" s="14" t="e">
        <f>IF('DATA ENTRY'!#REF!="","",'DATA ENTRY'!#REF!)</f>
        <v>#REF!</v>
      </c>
      <c r="U370" s="14" t="str">
        <f>IF(O370="","",SUMPRODUCT(--(D370=$D$5:$D$1071),--(F370=$F$5:$F$1071),--(E370=$E$5:$E$1071),--(O370&lt;$O$5:$O$1071))+COUNTIF($O$5:O370,O370))</f>
        <v/>
      </c>
    </row>
    <row r="371" spans="1:21" ht="18" customHeight="1">
      <c r="A371" s="14" t="e">
        <f>IF(AND(H371="",D371="",F371="",G371="",I371="",J371=""),"",SUBTOTAL(3,$B$5:B371))</f>
        <v>#REF!</v>
      </c>
      <c r="B371" s="63" t="e">
        <f>IF('DATA ENTRY'!#REF!="","",'DATA ENTRY'!#REF!)</f>
        <v>#REF!</v>
      </c>
      <c r="C371" s="63" t="e">
        <f>IF('DATA ENTRY'!#REF!="","",'DATA ENTRY'!#REF!)</f>
        <v>#REF!</v>
      </c>
      <c r="D371" s="63" t="e">
        <f>IF('DATA ENTRY'!#REF!="","",'DATA ENTRY'!#REF!)</f>
        <v>#REF!</v>
      </c>
      <c r="E371" s="14" t="e">
        <f>IF('DATA ENTRY'!#REF!="","",'DATA ENTRY'!#REF!)</f>
        <v>#REF!</v>
      </c>
      <c r="F371" s="14" t="e">
        <f>IF('DATA ENTRY'!#REF!="","",'DATA ENTRY'!#REF!)</f>
        <v>#REF!</v>
      </c>
      <c r="G371" s="126" t="e">
        <f>IF('DATA ENTRY'!#REF!="","",'DATA ENTRY'!#REF!)</f>
        <v>#REF!</v>
      </c>
      <c r="H371" s="126" t="e">
        <f>IF('DATA ENTRY'!#REF!="","",'DATA ENTRY'!#REF!)</f>
        <v>#REF!</v>
      </c>
      <c r="I371" s="14" t="e">
        <f>IF('DATA ENTRY'!#REF!="","",'DATA ENTRY'!#REF!)</f>
        <v>#REF!</v>
      </c>
      <c r="J371" s="125" t="e">
        <f>IF('DATA ENTRY'!#REF!="","",'DATA ENTRY'!#REF!)</f>
        <v>#REF!</v>
      </c>
      <c r="K371" s="14" t="e">
        <f>IF('DATA ENTRY'!#REF!="","",'DATA ENTRY'!#REF!)</f>
        <v>#REF!</v>
      </c>
      <c r="L371" s="125" t="e">
        <f>IF('DATA ENTRY'!#REF!="","",'DATA ENTRY'!#REF!)</f>
        <v>#REF!</v>
      </c>
      <c r="M371" s="14" t="e">
        <f>IF('DATA ENTRY'!#REF!="","",'DATA ENTRY'!#REF!)</f>
        <v>#REF!</v>
      </c>
      <c r="N371" s="125" t="e">
        <f>IF('DATA ENTRY'!#REF!="","",'DATA ENTRY'!#REF!)</f>
        <v>#REF!</v>
      </c>
      <c r="O371" s="125" t="str">
        <f t="shared" si="5"/>
        <v/>
      </c>
      <c r="P371" s="63" t="e">
        <f>IF('DATA ENTRY'!#REF!="","",'DATA ENTRY'!#REF!)</f>
        <v>#REF!</v>
      </c>
      <c r="Q371" s="63" t="e">
        <f>IF('DATA ENTRY'!#REF!="","",'DATA ENTRY'!#REF!)</f>
        <v>#REF!</v>
      </c>
      <c r="R371" s="14" t="e">
        <f>IF('DATA ENTRY'!#REF!="","",'DATA ENTRY'!#REF!)</f>
        <v>#REF!</v>
      </c>
      <c r="S371" s="14" t="e">
        <f>IF('DATA ENTRY'!#REF!="","",'DATA ENTRY'!#REF!)</f>
        <v>#REF!</v>
      </c>
      <c r="T371" s="14" t="e">
        <f>IF('DATA ENTRY'!#REF!="","",'DATA ENTRY'!#REF!)</f>
        <v>#REF!</v>
      </c>
      <c r="U371" s="14" t="str">
        <f>IF(O371="","",SUMPRODUCT(--(D371=$D$5:$D$1071),--(F371=$F$5:$F$1071),--(E371=$E$5:$E$1071),--(O371&lt;$O$5:$O$1071))+COUNTIF($O$5:O371,O371))</f>
        <v/>
      </c>
    </row>
    <row r="372" spans="1:21" ht="18" customHeight="1">
      <c r="A372" s="14" t="e">
        <f>IF(AND(H372="",D372="",F372="",G372="",I372="",J372=""),"",SUBTOTAL(3,$B$5:B372))</f>
        <v>#REF!</v>
      </c>
      <c r="B372" s="63" t="e">
        <f>IF('DATA ENTRY'!#REF!="","",'DATA ENTRY'!#REF!)</f>
        <v>#REF!</v>
      </c>
      <c r="C372" s="63" t="e">
        <f>IF('DATA ENTRY'!#REF!="","",'DATA ENTRY'!#REF!)</f>
        <v>#REF!</v>
      </c>
      <c r="D372" s="63" t="e">
        <f>IF('DATA ENTRY'!#REF!="","",'DATA ENTRY'!#REF!)</f>
        <v>#REF!</v>
      </c>
      <c r="E372" s="14" t="e">
        <f>IF('DATA ENTRY'!#REF!="","",'DATA ENTRY'!#REF!)</f>
        <v>#REF!</v>
      </c>
      <c r="F372" s="14" t="e">
        <f>IF('DATA ENTRY'!#REF!="","",'DATA ENTRY'!#REF!)</f>
        <v>#REF!</v>
      </c>
      <c r="G372" s="126" t="e">
        <f>IF('DATA ENTRY'!#REF!="","",'DATA ENTRY'!#REF!)</f>
        <v>#REF!</v>
      </c>
      <c r="H372" s="126" t="e">
        <f>IF('DATA ENTRY'!#REF!="","",'DATA ENTRY'!#REF!)</f>
        <v>#REF!</v>
      </c>
      <c r="I372" s="14" t="e">
        <f>IF('DATA ENTRY'!#REF!="","",'DATA ENTRY'!#REF!)</f>
        <v>#REF!</v>
      </c>
      <c r="J372" s="125" t="e">
        <f>IF('DATA ENTRY'!#REF!="","",'DATA ENTRY'!#REF!)</f>
        <v>#REF!</v>
      </c>
      <c r="K372" s="14" t="e">
        <f>IF('DATA ENTRY'!#REF!="","",'DATA ENTRY'!#REF!)</f>
        <v>#REF!</v>
      </c>
      <c r="L372" s="125" t="e">
        <f>IF('DATA ENTRY'!#REF!="","",'DATA ENTRY'!#REF!)</f>
        <v>#REF!</v>
      </c>
      <c r="M372" s="14" t="e">
        <f>IF('DATA ENTRY'!#REF!="","",'DATA ENTRY'!#REF!)</f>
        <v>#REF!</v>
      </c>
      <c r="N372" s="125" t="e">
        <f>IF('DATA ENTRY'!#REF!="","",'DATA ENTRY'!#REF!)</f>
        <v>#REF!</v>
      </c>
      <c r="O372" s="125" t="str">
        <f t="shared" si="5"/>
        <v/>
      </c>
      <c r="P372" s="63" t="e">
        <f>IF('DATA ENTRY'!#REF!="","",'DATA ENTRY'!#REF!)</f>
        <v>#REF!</v>
      </c>
      <c r="Q372" s="63" t="e">
        <f>IF('DATA ENTRY'!#REF!="","",'DATA ENTRY'!#REF!)</f>
        <v>#REF!</v>
      </c>
      <c r="R372" s="14" t="e">
        <f>IF('DATA ENTRY'!#REF!="","",'DATA ENTRY'!#REF!)</f>
        <v>#REF!</v>
      </c>
      <c r="S372" s="14" t="e">
        <f>IF('DATA ENTRY'!#REF!="","",'DATA ENTRY'!#REF!)</f>
        <v>#REF!</v>
      </c>
      <c r="T372" s="14" t="e">
        <f>IF('DATA ENTRY'!#REF!="","",'DATA ENTRY'!#REF!)</f>
        <v>#REF!</v>
      </c>
      <c r="U372" s="14" t="str">
        <f>IF(O372="","",SUMPRODUCT(--(D372=$D$5:$D$1071),--(F372=$F$5:$F$1071),--(E372=$E$5:$E$1071),--(O372&lt;$O$5:$O$1071))+COUNTIF($O$5:O372,O372))</f>
        <v/>
      </c>
    </row>
    <row r="373" spans="1:21" ht="18" customHeight="1">
      <c r="A373" s="14" t="e">
        <f>IF(AND(H373="",D373="",F373="",G373="",I373="",J373=""),"",SUBTOTAL(3,$B$5:B373))</f>
        <v>#REF!</v>
      </c>
      <c r="B373" s="63" t="e">
        <f>IF('DATA ENTRY'!#REF!="","",'DATA ENTRY'!#REF!)</f>
        <v>#REF!</v>
      </c>
      <c r="C373" s="63" t="e">
        <f>IF('DATA ENTRY'!#REF!="","",'DATA ENTRY'!#REF!)</f>
        <v>#REF!</v>
      </c>
      <c r="D373" s="63" t="e">
        <f>IF('DATA ENTRY'!#REF!="","",'DATA ENTRY'!#REF!)</f>
        <v>#REF!</v>
      </c>
      <c r="E373" s="14" t="e">
        <f>IF('DATA ENTRY'!#REF!="","",'DATA ENTRY'!#REF!)</f>
        <v>#REF!</v>
      </c>
      <c r="F373" s="14" t="e">
        <f>IF('DATA ENTRY'!#REF!="","",'DATA ENTRY'!#REF!)</f>
        <v>#REF!</v>
      </c>
      <c r="G373" s="126" t="e">
        <f>IF('DATA ENTRY'!#REF!="","",'DATA ENTRY'!#REF!)</f>
        <v>#REF!</v>
      </c>
      <c r="H373" s="126" t="e">
        <f>IF('DATA ENTRY'!#REF!="","",'DATA ENTRY'!#REF!)</f>
        <v>#REF!</v>
      </c>
      <c r="I373" s="14" t="e">
        <f>IF('DATA ENTRY'!#REF!="","",'DATA ENTRY'!#REF!)</f>
        <v>#REF!</v>
      </c>
      <c r="J373" s="125" t="e">
        <f>IF('DATA ENTRY'!#REF!="","",'DATA ENTRY'!#REF!)</f>
        <v>#REF!</v>
      </c>
      <c r="K373" s="14" t="e">
        <f>IF('DATA ENTRY'!#REF!="","",'DATA ENTRY'!#REF!)</f>
        <v>#REF!</v>
      </c>
      <c r="L373" s="125" t="e">
        <f>IF('DATA ENTRY'!#REF!="","",'DATA ENTRY'!#REF!)</f>
        <v>#REF!</v>
      </c>
      <c r="M373" s="14" t="e">
        <f>IF('DATA ENTRY'!#REF!="","",'DATA ENTRY'!#REF!)</f>
        <v>#REF!</v>
      </c>
      <c r="N373" s="125" t="e">
        <f>IF('DATA ENTRY'!#REF!="","",'DATA ENTRY'!#REF!)</f>
        <v>#REF!</v>
      </c>
      <c r="O373" s="125" t="str">
        <f t="shared" si="5"/>
        <v/>
      </c>
      <c r="P373" s="63" t="e">
        <f>IF('DATA ENTRY'!#REF!="","",'DATA ENTRY'!#REF!)</f>
        <v>#REF!</v>
      </c>
      <c r="Q373" s="63" t="e">
        <f>IF('DATA ENTRY'!#REF!="","",'DATA ENTRY'!#REF!)</f>
        <v>#REF!</v>
      </c>
      <c r="R373" s="14" t="e">
        <f>IF('DATA ENTRY'!#REF!="","",'DATA ENTRY'!#REF!)</f>
        <v>#REF!</v>
      </c>
      <c r="S373" s="14" t="e">
        <f>IF('DATA ENTRY'!#REF!="","",'DATA ENTRY'!#REF!)</f>
        <v>#REF!</v>
      </c>
      <c r="T373" s="14" t="e">
        <f>IF('DATA ENTRY'!#REF!="","",'DATA ENTRY'!#REF!)</f>
        <v>#REF!</v>
      </c>
      <c r="U373" s="14" t="str">
        <f>IF(O373="","",SUMPRODUCT(--(D373=$D$5:$D$1071),--(F373=$F$5:$F$1071),--(E373=$E$5:$E$1071),--(O373&lt;$O$5:$O$1071))+COUNTIF($O$5:O373,O373))</f>
        <v/>
      </c>
    </row>
    <row r="374" spans="1:21" ht="18" customHeight="1">
      <c r="A374" s="14" t="e">
        <f>IF(AND(H374="",D374="",F374="",G374="",I374="",J374=""),"",SUBTOTAL(3,$B$5:B374))</f>
        <v>#REF!</v>
      </c>
      <c r="B374" s="63" t="e">
        <f>IF('DATA ENTRY'!#REF!="","",'DATA ENTRY'!#REF!)</f>
        <v>#REF!</v>
      </c>
      <c r="C374" s="63" t="e">
        <f>IF('DATA ENTRY'!#REF!="","",'DATA ENTRY'!#REF!)</f>
        <v>#REF!</v>
      </c>
      <c r="D374" s="63" t="e">
        <f>IF('DATA ENTRY'!#REF!="","",'DATA ENTRY'!#REF!)</f>
        <v>#REF!</v>
      </c>
      <c r="E374" s="14" t="e">
        <f>IF('DATA ENTRY'!#REF!="","",'DATA ENTRY'!#REF!)</f>
        <v>#REF!</v>
      </c>
      <c r="F374" s="14" t="e">
        <f>IF('DATA ENTRY'!#REF!="","",'DATA ENTRY'!#REF!)</f>
        <v>#REF!</v>
      </c>
      <c r="G374" s="126" t="e">
        <f>IF('DATA ENTRY'!#REF!="","",'DATA ENTRY'!#REF!)</f>
        <v>#REF!</v>
      </c>
      <c r="H374" s="126" t="e">
        <f>IF('DATA ENTRY'!#REF!="","",'DATA ENTRY'!#REF!)</f>
        <v>#REF!</v>
      </c>
      <c r="I374" s="14" t="e">
        <f>IF('DATA ENTRY'!#REF!="","",'DATA ENTRY'!#REF!)</f>
        <v>#REF!</v>
      </c>
      <c r="J374" s="125" t="e">
        <f>IF('DATA ENTRY'!#REF!="","",'DATA ENTRY'!#REF!)</f>
        <v>#REF!</v>
      </c>
      <c r="K374" s="14" t="e">
        <f>IF('DATA ENTRY'!#REF!="","",'DATA ENTRY'!#REF!)</f>
        <v>#REF!</v>
      </c>
      <c r="L374" s="125" t="e">
        <f>IF('DATA ENTRY'!#REF!="","",'DATA ENTRY'!#REF!)</f>
        <v>#REF!</v>
      </c>
      <c r="M374" s="14" t="e">
        <f>IF('DATA ENTRY'!#REF!="","",'DATA ENTRY'!#REF!)</f>
        <v>#REF!</v>
      </c>
      <c r="N374" s="125" t="e">
        <f>IF('DATA ENTRY'!#REF!="","",'DATA ENTRY'!#REF!)</f>
        <v>#REF!</v>
      </c>
      <c r="O374" s="125" t="str">
        <f t="shared" si="5"/>
        <v/>
      </c>
      <c r="P374" s="63" t="e">
        <f>IF('DATA ENTRY'!#REF!="","",'DATA ENTRY'!#REF!)</f>
        <v>#REF!</v>
      </c>
      <c r="Q374" s="63" t="e">
        <f>IF('DATA ENTRY'!#REF!="","",'DATA ENTRY'!#REF!)</f>
        <v>#REF!</v>
      </c>
      <c r="R374" s="14" t="e">
        <f>IF('DATA ENTRY'!#REF!="","",'DATA ENTRY'!#REF!)</f>
        <v>#REF!</v>
      </c>
      <c r="S374" s="14" t="e">
        <f>IF('DATA ENTRY'!#REF!="","",'DATA ENTRY'!#REF!)</f>
        <v>#REF!</v>
      </c>
      <c r="T374" s="14" t="e">
        <f>IF('DATA ENTRY'!#REF!="","",'DATA ENTRY'!#REF!)</f>
        <v>#REF!</v>
      </c>
      <c r="U374" s="14" t="str">
        <f>IF(O374="","",SUMPRODUCT(--(D374=$D$5:$D$1071),--(F374=$F$5:$F$1071),--(E374=$E$5:$E$1071),--(O374&lt;$O$5:$O$1071))+COUNTIF($O$5:O374,O374))</f>
        <v/>
      </c>
    </row>
    <row r="375" spans="1:21" ht="18" customHeight="1">
      <c r="A375" s="14" t="e">
        <f>IF(AND(H375="",D375="",F375="",G375="",I375="",J375=""),"",SUBTOTAL(3,$B$5:B375))</f>
        <v>#REF!</v>
      </c>
      <c r="B375" s="63" t="e">
        <f>IF('DATA ENTRY'!#REF!="","",'DATA ENTRY'!#REF!)</f>
        <v>#REF!</v>
      </c>
      <c r="C375" s="63" t="e">
        <f>IF('DATA ENTRY'!#REF!="","",'DATA ENTRY'!#REF!)</f>
        <v>#REF!</v>
      </c>
      <c r="D375" s="63" t="e">
        <f>IF('DATA ENTRY'!#REF!="","",'DATA ENTRY'!#REF!)</f>
        <v>#REF!</v>
      </c>
      <c r="E375" s="14" t="e">
        <f>IF('DATA ENTRY'!#REF!="","",'DATA ENTRY'!#REF!)</f>
        <v>#REF!</v>
      </c>
      <c r="F375" s="14" t="e">
        <f>IF('DATA ENTRY'!#REF!="","",'DATA ENTRY'!#REF!)</f>
        <v>#REF!</v>
      </c>
      <c r="G375" s="126" t="e">
        <f>IF('DATA ENTRY'!#REF!="","",'DATA ENTRY'!#REF!)</f>
        <v>#REF!</v>
      </c>
      <c r="H375" s="126" t="e">
        <f>IF('DATA ENTRY'!#REF!="","",'DATA ENTRY'!#REF!)</f>
        <v>#REF!</v>
      </c>
      <c r="I375" s="14" t="e">
        <f>IF('DATA ENTRY'!#REF!="","",'DATA ENTRY'!#REF!)</f>
        <v>#REF!</v>
      </c>
      <c r="J375" s="125" t="e">
        <f>IF('DATA ENTRY'!#REF!="","",'DATA ENTRY'!#REF!)</f>
        <v>#REF!</v>
      </c>
      <c r="K375" s="14" t="e">
        <f>IF('DATA ENTRY'!#REF!="","",'DATA ENTRY'!#REF!)</f>
        <v>#REF!</v>
      </c>
      <c r="L375" s="125" t="e">
        <f>IF('DATA ENTRY'!#REF!="","",'DATA ENTRY'!#REF!)</f>
        <v>#REF!</v>
      </c>
      <c r="M375" s="14" t="e">
        <f>IF('DATA ENTRY'!#REF!="","",'DATA ENTRY'!#REF!)</f>
        <v>#REF!</v>
      </c>
      <c r="N375" s="125" t="e">
        <f>IF('DATA ENTRY'!#REF!="","",'DATA ENTRY'!#REF!)</f>
        <v>#REF!</v>
      </c>
      <c r="O375" s="125" t="str">
        <f t="shared" si="5"/>
        <v/>
      </c>
      <c r="P375" s="63" t="e">
        <f>IF('DATA ENTRY'!#REF!="","",'DATA ENTRY'!#REF!)</f>
        <v>#REF!</v>
      </c>
      <c r="Q375" s="63" t="e">
        <f>IF('DATA ENTRY'!#REF!="","",'DATA ENTRY'!#REF!)</f>
        <v>#REF!</v>
      </c>
      <c r="R375" s="14" t="e">
        <f>IF('DATA ENTRY'!#REF!="","",'DATA ENTRY'!#REF!)</f>
        <v>#REF!</v>
      </c>
      <c r="S375" s="14" t="e">
        <f>IF('DATA ENTRY'!#REF!="","",'DATA ENTRY'!#REF!)</f>
        <v>#REF!</v>
      </c>
      <c r="T375" s="14" t="e">
        <f>IF('DATA ENTRY'!#REF!="","",'DATA ENTRY'!#REF!)</f>
        <v>#REF!</v>
      </c>
      <c r="U375" s="14" t="str">
        <f>IF(O375="","",SUMPRODUCT(--(D375=$D$5:$D$1071),--(F375=$F$5:$F$1071),--(E375=$E$5:$E$1071),--(O375&lt;$O$5:$O$1071))+COUNTIF($O$5:O375,O375))</f>
        <v/>
      </c>
    </row>
    <row r="376" spans="1:21" ht="18" customHeight="1">
      <c r="A376" s="14" t="e">
        <f>IF(AND(H376="",D376="",F376="",G376="",I376="",J376=""),"",SUBTOTAL(3,$B$5:B376))</f>
        <v>#REF!</v>
      </c>
      <c r="B376" s="63" t="e">
        <f>IF('DATA ENTRY'!#REF!="","",'DATA ENTRY'!#REF!)</f>
        <v>#REF!</v>
      </c>
      <c r="C376" s="63" t="e">
        <f>IF('DATA ENTRY'!#REF!="","",'DATA ENTRY'!#REF!)</f>
        <v>#REF!</v>
      </c>
      <c r="D376" s="63" t="e">
        <f>IF('DATA ENTRY'!#REF!="","",'DATA ENTRY'!#REF!)</f>
        <v>#REF!</v>
      </c>
      <c r="E376" s="14" t="e">
        <f>IF('DATA ENTRY'!#REF!="","",'DATA ENTRY'!#REF!)</f>
        <v>#REF!</v>
      </c>
      <c r="F376" s="14" t="e">
        <f>IF('DATA ENTRY'!#REF!="","",'DATA ENTRY'!#REF!)</f>
        <v>#REF!</v>
      </c>
      <c r="G376" s="126" t="e">
        <f>IF('DATA ENTRY'!#REF!="","",'DATA ENTRY'!#REF!)</f>
        <v>#REF!</v>
      </c>
      <c r="H376" s="126" t="e">
        <f>IF('DATA ENTRY'!#REF!="","",'DATA ENTRY'!#REF!)</f>
        <v>#REF!</v>
      </c>
      <c r="I376" s="14" t="e">
        <f>IF('DATA ENTRY'!#REF!="","",'DATA ENTRY'!#REF!)</f>
        <v>#REF!</v>
      </c>
      <c r="J376" s="125" t="e">
        <f>IF('DATA ENTRY'!#REF!="","",'DATA ENTRY'!#REF!)</f>
        <v>#REF!</v>
      </c>
      <c r="K376" s="14" t="e">
        <f>IF('DATA ENTRY'!#REF!="","",'DATA ENTRY'!#REF!)</f>
        <v>#REF!</v>
      </c>
      <c r="L376" s="125" t="e">
        <f>IF('DATA ENTRY'!#REF!="","",'DATA ENTRY'!#REF!)</f>
        <v>#REF!</v>
      </c>
      <c r="M376" s="14" t="e">
        <f>IF('DATA ENTRY'!#REF!="","",'DATA ENTRY'!#REF!)</f>
        <v>#REF!</v>
      </c>
      <c r="N376" s="125" t="e">
        <f>IF('DATA ENTRY'!#REF!="","",'DATA ENTRY'!#REF!)</f>
        <v>#REF!</v>
      </c>
      <c r="O376" s="125" t="str">
        <f t="shared" si="5"/>
        <v/>
      </c>
      <c r="P376" s="63" t="e">
        <f>IF('DATA ENTRY'!#REF!="","",'DATA ENTRY'!#REF!)</f>
        <v>#REF!</v>
      </c>
      <c r="Q376" s="63" t="e">
        <f>IF('DATA ENTRY'!#REF!="","",'DATA ENTRY'!#REF!)</f>
        <v>#REF!</v>
      </c>
      <c r="R376" s="14" t="e">
        <f>IF('DATA ENTRY'!#REF!="","",'DATA ENTRY'!#REF!)</f>
        <v>#REF!</v>
      </c>
      <c r="S376" s="14" t="e">
        <f>IF('DATA ENTRY'!#REF!="","",'DATA ENTRY'!#REF!)</f>
        <v>#REF!</v>
      </c>
      <c r="T376" s="14" t="e">
        <f>IF('DATA ENTRY'!#REF!="","",'DATA ENTRY'!#REF!)</f>
        <v>#REF!</v>
      </c>
      <c r="U376" s="14" t="str">
        <f>IF(O376="","",SUMPRODUCT(--(D376=$D$5:$D$1071),--(F376=$F$5:$F$1071),--(E376=$E$5:$E$1071),--(O376&lt;$O$5:$O$1071))+COUNTIF($O$5:O376,O376))</f>
        <v/>
      </c>
    </row>
    <row r="377" spans="1:21" ht="18" customHeight="1">
      <c r="A377" s="14" t="e">
        <f>IF(AND(H377="",D377="",F377="",G377="",I377="",J377=""),"",SUBTOTAL(3,$B$5:B377))</f>
        <v>#REF!</v>
      </c>
      <c r="B377" s="63" t="e">
        <f>IF('DATA ENTRY'!#REF!="","",'DATA ENTRY'!#REF!)</f>
        <v>#REF!</v>
      </c>
      <c r="C377" s="63" t="e">
        <f>IF('DATA ENTRY'!#REF!="","",'DATA ENTRY'!#REF!)</f>
        <v>#REF!</v>
      </c>
      <c r="D377" s="63" t="e">
        <f>IF('DATA ENTRY'!#REF!="","",'DATA ENTRY'!#REF!)</f>
        <v>#REF!</v>
      </c>
      <c r="E377" s="14" t="e">
        <f>IF('DATA ENTRY'!#REF!="","",'DATA ENTRY'!#REF!)</f>
        <v>#REF!</v>
      </c>
      <c r="F377" s="14" t="e">
        <f>IF('DATA ENTRY'!#REF!="","",'DATA ENTRY'!#REF!)</f>
        <v>#REF!</v>
      </c>
      <c r="G377" s="126" t="e">
        <f>IF('DATA ENTRY'!#REF!="","",'DATA ENTRY'!#REF!)</f>
        <v>#REF!</v>
      </c>
      <c r="H377" s="126" t="e">
        <f>IF('DATA ENTRY'!#REF!="","",'DATA ENTRY'!#REF!)</f>
        <v>#REF!</v>
      </c>
      <c r="I377" s="14" t="e">
        <f>IF('DATA ENTRY'!#REF!="","",'DATA ENTRY'!#REF!)</f>
        <v>#REF!</v>
      </c>
      <c r="J377" s="125" t="e">
        <f>IF('DATA ENTRY'!#REF!="","",'DATA ENTRY'!#REF!)</f>
        <v>#REF!</v>
      </c>
      <c r="K377" s="14" t="e">
        <f>IF('DATA ENTRY'!#REF!="","",'DATA ENTRY'!#REF!)</f>
        <v>#REF!</v>
      </c>
      <c r="L377" s="125" t="e">
        <f>IF('DATA ENTRY'!#REF!="","",'DATA ENTRY'!#REF!)</f>
        <v>#REF!</v>
      </c>
      <c r="M377" s="14" t="e">
        <f>IF('DATA ENTRY'!#REF!="","",'DATA ENTRY'!#REF!)</f>
        <v>#REF!</v>
      </c>
      <c r="N377" s="125" t="e">
        <f>IF('DATA ENTRY'!#REF!="","",'DATA ENTRY'!#REF!)</f>
        <v>#REF!</v>
      </c>
      <c r="O377" s="125" t="str">
        <f t="shared" si="5"/>
        <v/>
      </c>
      <c r="P377" s="63" t="e">
        <f>IF('DATA ENTRY'!#REF!="","",'DATA ENTRY'!#REF!)</f>
        <v>#REF!</v>
      </c>
      <c r="Q377" s="63" t="e">
        <f>IF('DATA ENTRY'!#REF!="","",'DATA ENTRY'!#REF!)</f>
        <v>#REF!</v>
      </c>
      <c r="R377" s="14" t="e">
        <f>IF('DATA ENTRY'!#REF!="","",'DATA ENTRY'!#REF!)</f>
        <v>#REF!</v>
      </c>
      <c r="S377" s="14" t="e">
        <f>IF('DATA ENTRY'!#REF!="","",'DATA ENTRY'!#REF!)</f>
        <v>#REF!</v>
      </c>
      <c r="T377" s="14" t="e">
        <f>IF('DATA ENTRY'!#REF!="","",'DATA ENTRY'!#REF!)</f>
        <v>#REF!</v>
      </c>
      <c r="U377" s="14" t="str">
        <f>IF(O377="","",SUMPRODUCT(--(D377=$D$5:$D$1071),--(F377=$F$5:$F$1071),--(E377=$E$5:$E$1071),--(O377&lt;$O$5:$O$1071))+COUNTIF($O$5:O377,O377))</f>
        <v/>
      </c>
    </row>
    <row r="378" spans="1:21" ht="18" customHeight="1">
      <c r="A378" s="14" t="e">
        <f>IF(AND(H378="",D378="",F378="",G378="",I378="",J378=""),"",SUBTOTAL(3,$B$5:B378))</f>
        <v>#REF!</v>
      </c>
      <c r="B378" s="63" t="e">
        <f>IF('DATA ENTRY'!#REF!="","",'DATA ENTRY'!#REF!)</f>
        <v>#REF!</v>
      </c>
      <c r="C378" s="63" t="e">
        <f>IF('DATA ENTRY'!#REF!="","",'DATA ENTRY'!#REF!)</f>
        <v>#REF!</v>
      </c>
      <c r="D378" s="63" t="e">
        <f>IF('DATA ENTRY'!#REF!="","",'DATA ENTRY'!#REF!)</f>
        <v>#REF!</v>
      </c>
      <c r="E378" s="14" t="e">
        <f>IF('DATA ENTRY'!#REF!="","",'DATA ENTRY'!#REF!)</f>
        <v>#REF!</v>
      </c>
      <c r="F378" s="14" t="e">
        <f>IF('DATA ENTRY'!#REF!="","",'DATA ENTRY'!#REF!)</f>
        <v>#REF!</v>
      </c>
      <c r="G378" s="126" t="e">
        <f>IF('DATA ENTRY'!#REF!="","",'DATA ENTRY'!#REF!)</f>
        <v>#REF!</v>
      </c>
      <c r="H378" s="126" t="e">
        <f>IF('DATA ENTRY'!#REF!="","",'DATA ENTRY'!#REF!)</f>
        <v>#REF!</v>
      </c>
      <c r="I378" s="14" t="e">
        <f>IF('DATA ENTRY'!#REF!="","",'DATA ENTRY'!#REF!)</f>
        <v>#REF!</v>
      </c>
      <c r="J378" s="125" t="e">
        <f>IF('DATA ENTRY'!#REF!="","",'DATA ENTRY'!#REF!)</f>
        <v>#REF!</v>
      </c>
      <c r="K378" s="14" t="e">
        <f>IF('DATA ENTRY'!#REF!="","",'DATA ENTRY'!#REF!)</f>
        <v>#REF!</v>
      </c>
      <c r="L378" s="125" t="e">
        <f>IF('DATA ENTRY'!#REF!="","",'DATA ENTRY'!#REF!)</f>
        <v>#REF!</v>
      </c>
      <c r="M378" s="14" t="e">
        <f>IF('DATA ENTRY'!#REF!="","",'DATA ENTRY'!#REF!)</f>
        <v>#REF!</v>
      </c>
      <c r="N378" s="125" t="e">
        <f>IF('DATA ENTRY'!#REF!="","",'DATA ENTRY'!#REF!)</f>
        <v>#REF!</v>
      </c>
      <c r="O378" s="125" t="str">
        <f t="shared" si="5"/>
        <v/>
      </c>
      <c r="P378" s="63" t="e">
        <f>IF('DATA ENTRY'!#REF!="","",'DATA ENTRY'!#REF!)</f>
        <v>#REF!</v>
      </c>
      <c r="Q378" s="63" t="e">
        <f>IF('DATA ENTRY'!#REF!="","",'DATA ENTRY'!#REF!)</f>
        <v>#REF!</v>
      </c>
      <c r="R378" s="14" t="e">
        <f>IF('DATA ENTRY'!#REF!="","",'DATA ENTRY'!#REF!)</f>
        <v>#REF!</v>
      </c>
      <c r="S378" s="14" t="e">
        <f>IF('DATA ENTRY'!#REF!="","",'DATA ENTRY'!#REF!)</f>
        <v>#REF!</v>
      </c>
      <c r="T378" s="14" t="e">
        <f>IF('DATA ENTRY'!#REF!="","",'DATA ENTRY'!#REF!)</f>
        <v>#REF!</v>
      </c>
      <c r="U378" s="14" t="str">
        <f>IF(O378="","",SUMPRODUCT(--(D378=$D$5:$D$1071),--(F378=$F$5:$F$1071),--(E378=$E$5:$E$1071),--(O378&lt;$O$5:$O$1071))+COUNTIF($O$5:O378,O378))</f>
        <v/>
      </c>
    </row>
    <row r="379" spans="1:21" ht="18" customHeight="1">
      <c r="A379" s="14" t="e">
        <f>IF(AND(H379="",D379="",F379="",G379="",I379="",J379=""),"",SUBTOTAL(3,$B$5:B379))</f>
        <v>#REF!</v>
      </c>
      <c r="B379" s="63" t="e">
        <f>IF('DATA ENTRY'!#REF!="","",'DATA ENTRY'!#REF!)</f>
        <v>#REF!</v>
      </c>
      <c r="C379" s="63" t="e">
        <f>IF('DATA ENTRY'!#REF!="","",'DATA ENTRY'!#REF!)</f>
        <v>#REF!</v>
      </c>
      <c r="D379" s="63" t="e">
        <f>IF('DATA ENTRY'!#REF!="","",'DATA ENTRY'!#REF!)</f>
        <v>#REF!</v>
      </c>
      <c r="E379" s="14" t="e">
        <f>IF('DATA ENTRY'!#REF!="","",'DATA ENTRY'!#REF!)</f>
        <v>#REF!</v>
      </c>
      <c r="F379" s="14" t="e">
        <f>IF('DATA ENTRY'!#REF!="","",'DATA ENTRY'!#REF!)</f>
        <v>#REF!</v>
      </c>
      <c r="G379" s="126" t="e">
        <f>IF('DATA ENTRY'!#REF!="","",'DATA ENTRY'!#REF!)</f>
        <v>#REF!</v>
      </c>
      <c r="H379" s="126" t="e">
        <f>IF('DATA ENTRY'!#REF!="","",'DATA ENTRY'!#REF!)</f>
        <v>#REF!</v>
      </c>
      <c r="I379" s="14" t="e">
        <f>IF('DATA ENTRY'!#REF!="","",'DATA ENTRY'!#REF!)</f>
        <v>#REF!</v>
      </c>
      <c r="J379" s="125" t="e">
        <f>IF('DATA ENTRY'!#REF!="","",'DATA ENTRY'!#REF!)</f>
        <v>#REF!</v>
      </c>
      <c r="K379" s="14" t="e">
        <f>IF('DATA ENTRY'!#REF!="","",'DATA ENTRY'!#REF!)</f>
        <v>#REF!</v>
      </c>
      <c r="L379" s="125" t="e">
        <f>IF('DATA ENTRY'!#REF!="","",'DATA ENTRY'!#REF!)</f>
        <v>#REF!</v>
      </c>
      <c r="M379" s="14" t="e">
        <f>IF('DATA ENTRY'!#REF!="","",'DATA ENTRY'!#REF!)</f>
        <v>#REF!</v>
      </c>
      <c r="N379" s="125" t="e">
        <f>IF('DATA ENTRY'!#REF!="","",'DATA ENTRY'!#REF!)</f>
        <v>#REF!</v>
      </c>
      <c r="O379" s="125" t="str">
        <f t="shared" si="5"/>
        <v/>
      </c>
      <c r="P379" s="63" t="e">
        <f>IF('DATA ENTRY'!#REF!="","",'DATA ENTRY'!#REF!)</f>
        <v>#REF!</v>
      </c>
      <c r="Q379" s="63" t="e">
        <f>IF('DATA ENTRY'!#REF!="","",'DATA ENTRY'!#REF!)</f>
        <v>#REF!</v>
      </c>
      <c r="R379" s="14" t="e">
        <f>IF('DATA ENTRY'!#REF!="","",'DATA ENTRY'!#REF!)</f>
        <v>#REF!</v>
      </c>
      <c r="S379" s="14" t="e">
        <f>IF('DATA ENTRY'!#REF!="","",'DATA ENTRY'!#REF!)</f>
        <v>#REF!</v>
      </c>
      <c r="T379" s="14" t="e">
        <f>IF('DATA ENTRY'!#REF!="","",'DATA ENTRY'!#REF!)</f>
        <v>#REF!</v>
      </c>
      <c r="U379" s="14" t="str">
        <f>IF(O379="","",SUMPRODUCT(--(D379=$D$5:$D$1071),--(F379=$F$5:$F$1071),--(E379=$E$5:$E$1071),--(O379&lt;$O$5:$O$1071))+COUNTIF($O$5:O379,O379))</f>
        <v/>
      </c>
    </row>
    <row r="380" spans="1:21" ht="18" customHeight="1">
      <c r="A380" s="14" t="e">
        <f>IF(AND(H380="",D380="",F380="",G380="",I380="",J380=""),"",SUBTOTAL(3,$B$5:B380))</f>
        <v>#REF!</v>
      </c>
      <c r="B380" s="63" t="e">
        <f>IF('DATA ENTRY'!#REF!="","",'DATA ENTRY'!#REF!)</f>
        <v>#REF!</v>
      </c>
      <c r="C380" s="63" t="e">
        <f>IF('DATA ENTRY'!#REF!="","",'DATA ENTRY'!#REF!)</f>
        <v>#REF!</v>
      </c>
      <c r="D380" s="63" t="e">
        <f>IF('DATA ENTRY'!#REF!="","",'DATA ENTRY'!#REF!)</f>
        <v>#REF!</v>
      </c>
      <c r="E380" s="14" t="e">
        <f>IF('DATA ENTRY'!#REF!="","",'DATA ENTRY'!#REF!)</f>
        <v>#REF!</v>
      </c>
      <c r="F380" s="14" t="e">
        <f>IF('DATA ENTRY'!#REF!="","",'DATA ENTRY'!#REF!)</f>
        <v>#REF!</v>
      </c>
      <c r="G380" s="126" t="e">
        <f>IF('DATA ENTRY'!#REF!="","",'DATA ENTRY'!#REF!)</f>
        <v>#REF!</v>
      </c>
      <c r="H380" s="126" t="e">
        <f>IF('DATA ENTRY'!#REF!="","",'DATA ENTRY'!#REF!)</f>
        <v>#REF!</v>
      </c>
      <c r="I380" s="14" t="e">
        <f>IF('DATA ENTRY'!#REF!="","",'DATA ENTRY'!#REF!)</f>
        <v>#REF!</v>
      </c>
      <c r="J380" s="125" t="e">
        <f>IF('DATA ENTRY'!#REF!="","",'DATA ENTRY'!#REF!)</f>
        <v>#REF!</v>
      </c>
      <c r="K380" s="14" t="e">
        <f>IF('DATA ENTRY'!#REF!="","",'DATA ENTRY'!#REF!)</f>
        <v>#REF!</v>
      </c>
      <c r="L380" s="125" t="e">
        <f>IF('DATA ENTRY'!#REF!="","",'DATA ENTRY'!#REF!)</f>
        <v>#REF!</v>
      </c>
      <c r="M380" s="14" t="e">
        <f>IF('DATA ENTRY'!#REF!="","",'DATA ENTRY'!#REF!)</f>
        <v>#REF!</v>
      </c>
      <c r="N380" s="125" t="e">
        <f>IF('DATA ENTRY'!#REF!="","",'DATA ENTRY'!#REF!)</f>
        <v>#REF!</v>
      </c>
      <c r="O380" s="125" t="str">
        <f t="shared" si="5"/>
        <v/>
      </c>
      <c r="P380" s="63" t="e">
        <f>IF('DATA ENTRY'!#REF!="","",'DATA ENTRY'!#REF!)</f>
        <v>#REF!</v>
      </c>
      <c r="Q380" s="63" t="e">
        <f>IF('DATA ENTRY'!#REF!="","",'DATA ENTRY'!#REF!)</f>
        <v>#REF!</v>
      </c>
      <c r="R380" s="14" t="e">
        <f>IF('DATA ENTRY'!#REF!="","",'DATA ENTRY'!#REF!)</f>
        <v>#REF!</v>
      </c>
      <c r="S380" s="14" t="e">
        <f>IF('DATA ENTRY'!#REF!="","",'DATA ENTRY'!#REF!)</f>
        <v>#REF!</v>
      </c>
      <c r="T380" s="14" t="e">
        <f>IF('DATA ENTRY'!#REF!="","",'DATA ENTRY'!#REF!)</f>
        <v>#REF!</v>
      </c>
      <c r="U380" s="14" t="str">
        <f>IF(O380="","",SUMPRODUCT(--(D380=$D$5:$D$1071),--(F380=$F$5:$F$1071),--(E380=$E$5:$E$1071),--(O380&lt;$O$5:$O$1071))+COUNTIF($O$5:O380,O380))</f>
        <v/>
      </c>
    </row>
    <row r="381" spans="1:21" ht="18" customHeight="1">
      <c r="A381" s="14" t="e">
        <f>IF(AND(H381="",D381="",F381="",G381="",I381="",J381=""),"",SUBTOTAL(3,$B$5:B381))</f>
        <v>#REF!</v>
      </c>
      <c r="B381" s="63" t="e">
        <f>IF('DATA ENTRY'!#REF!="","",'DATA ENTRY'!#REF!)</f>
        <v>#REF!</v>
      </c>
      <c r="C381" s="63" t="e">
        <f>IF('DATA ENTRY'!#REF!="","",'DATA ENTRY'!#REF!)</f>
        <v>#REF!</v>
      </c>
      <c r="D381" s="63" t="e">
        <f>IF('DATA ENTRY'!#REF!="","",'DATA ENTRY'!#REF!)</f>
        <v>#REF!</v>
      </c>
      <c r="E381" s="14" t="e">
        <f>IF('DATA ENTRY'!#REF!="","",'DATA ENTRY'!#REF!)</f>
        <v>#REF!</v>
      </c>
      <c r="F381" s="14" t="e">
        <f>IF('DATA ENTRY'!#REF!="","",'DATA ENTRY'!#REF!)</f>
        <v>#REF!</v>
      </c>
      <c r="G381" s="126" t="e">
        <f>IF('DATA ENTRY'!#REF!="","",'DATA ENTRY'!#REF!)</f>
        <v>#REF!</v>
      </c>
      <c r="H381" s="126" t="e">
        <f>IF('DATA ENTRY'!#REF!="","",'DATA ENTRY'!#REF!)</f>
        <v>#REF!</v>
      </c>
      <c r="I381" s="14" t="e">
        <f>IF('DATA ENTRY'!#REF!="","",'DATA ENTRY'!#REF!)</f>
        <v>#REF!</v>
      </c>
      <c r="J381" s="125" t="e">
        <f>IF('DATA ENTRY'!#REF!="","",'DATA ENTRY'!#REF!)</f>
        <v>#REF!</v>
      </c>
      <c r="K381" s="14" t="e">
        <f>IF('DATA ENTRY'!#REF!="","",'DATA ENTRY'!#REF!)</f>
        <v>#REF!</v>
      </c>
      <c r="L381" s="125" t="e">
        <f>IF('DATA ENTRY'!#REF!="","",'DATA ENTRY'!#REF!)</f>
        <v>#REF!</v>
      </c>
      <c r="M381" s="14" t="e">
        <f>IF('DATA ENTRY'!#REF!="","",'DATA ENTRY'!#REF!)</f>
        <v>#REF!</v>
      </c>
      <c r="N381" s="125" t="e">
        <f>IF('DATA ENTRY'!#REF!="","",'DATA ENTRY'!#REF!)</f>
        <v>#REF!</v>
      </c>
      <c r="O381" s="125" t="str">
        <f t="shared" si="5"/>
        <v/>
      </c>
      <c r="P381" s="63" t="e">
        <f>IF('DATA ENTRY'!#REF!="","",'DATA ENTRY'!#REF!)</f>
        <v>#REF!</v>
      </c>
      <c r="Q381" s="63" t="e">
        <f>IF('DATA ENTRY'!#REF!="","",'DATA ENTRY'!#REF!)</f>
        <v>#REF!</v>
      </c>
      <c r="R381" s="14" t="e">
        <f>IF('DATA ENTRY'!#REF!="","",'DATA ENTRY'!#REF!)</f>
        <v>#REF!</v>
      </c>
      <c r="S381" s="14" t="e">
        <f>IF('DATA ENTRY'!#REF!="","",'DATA ENTRY'!#REF!)</f>
        <v>#REF!</v>
      </c>
      <c r="T381" s="14" t="e">
        <f>IF('DATA ENTRY'!#REF!="","",'DATA ENTRY'!#REF!)</f>
        <v>#REF!</v>
      </c>
      <c r="U381" s="14" t="str">
        <f>IF(O381="","",SUMPRODUCT(--(D381=$D$5:$D$1071),--(F381=$F$5:$F$1071),--(E381=$E$5:$E$1071),--(O381&lt;$O$5:$O$1071))+COUNTIF($O$5:O381,O381))</f>
        <v/>
      </c>
    </row>
    <row r="382" spans="1:21" ht="18" customHeight="1">
      <c r="A382" s="14" t="e">
        <f>IF(AND(H382="",D382="",F382="",G382="",I382="",J382=""),"",SUBTOTAL(3,$B$5:B382))</f>
        <v>#REF!</v>
      </c>
      <c r="B382" s="63" t="e">
        <f>IF('DATA ENTRY'!#REF!="","",'DATA ENTRY'!#REF!)</f>
        <v>#REF!</v>
      </c>
      <c r="C382" s="63" t="e">
        <f>IF('DATA ENTRY'!#REF!="","",'DATA ENTRY'!#REF!)</f>
        <v>#REF!</v>
      </c>
      <c r="D382" s="63" t="e">
        <f>IF('DATA ENTRY'!#REF!="","",'DATA ENTRY'!#REF!)</f>
        <v>#REF!</v>
      </c>
      <c r="E382" s="14" t="e">
        <f>IF('DATA ENTRY'!#REF!="","",'DATA ENTRY'!#REF!)</f>
        <v>#REF!</v>
      </c>
      <c r="F382" s="14" t="e">
        <f>IF('DATA ENTRY'!#REF!="","",'DATA ENTRY'!#REF!)</f>
        <v>#REF!</v>
      </c>
      <c r="G382" s="126" t="e">
        <f>IF('DATA ENTRY'!#REF!="","",'DATA ENTRY'!#REF!)</f>
        <v>#REF!</v>
      </c>
      <c r="H382" s="126" t="e">
        <f>IF('DATA ENTRY'!#REF!="","",'DATA ENTRY'!#REF!)</f>
        <v>#REF!</v>
      </c>
      <c r="I382" s="14" t="e">
        <f>IF('DATA ENTRY'!#REF!="","",'DATA ENTRY'!#REF!)</f>
        <v>#REF!</v>
      </c>
      <c r="J382" s="125" t="e">
        <f>IF('DATA ENTRY'!#REF!="","",'DATA ENTRY'!#REF!)</f>
        <v>#REF!</v>
      </c>
      <c r="K382" s="14" t="e">
        <f>IF('DATA ENTRY'!#REF!="","",'DATA ENTRY'!#REF!)</f>
        <v>#REF!</v>
      </c>
      <c r="L382" s="125" t="e">
        <f>IF('DATA ENTRY'!#REF!="","",'DATA ENTRY'!#REF!)</f>
        <v>#REF!</v>
      </c>
      <c r="M382" s="14" t="e">
        <f>IF('DATA ENTRY'!#REF!="","",'DATA ENTRY'!#REF!)</f>
        <v>#REF!</v>
      </c>
      <c r="N382" s="125" t="e">
        <f>IF('DATA ENTRY'!#REF!="","",'DATA ENTRY'!#REF!)</f>
        <v>#REF!</v>
      </c>
      <c r="O382" s="125" t="str">
        <f t="shared" si="5"/>
        <v/>
      </c>
      <c r="P382" s="63" t="e">
        <f>IF('DATA ENTRY'!#REF!="","",'DATA ENTRY'!#REF!)</f>
        <v>#REF!</v>
      </c>
      <c r="Q382" s="63" t="e">
        <f>IF('DATA ENTRY'!#REF!="","",'DATA ENTRY'!#REF!)</f>
        <v>#REF!</v>
      </c>
      <c r="R382" s="14" t="e">
        <f>IF('DATA ENTRY'!#REF!="","",'DATA ENTRY'!#REF!)</f>
        <v>#REF!</v>
      </c>
      <c r="S382" s="14" t="e">
        <f>IF('DATA ENTRY'!#REF!="","",'DATA ENTRY'!#REF!)</f>
        <v>#REF!</v>
      </c>
      <c r="T382" s="14" t="e">
        <f>IF('DATA ENTRY'!#REF!="","",'DATA ENTRY'!#REF!)</f>
        <v>#REF!</v>
      </c>
      <c r="U382" s="14" t="str">
        <f>IF(O382="","",SUMPRODUCT(--(D382=$D$5:$D$1071),--(F382=$F$5:$F$1071),--(E382=$E$5:$E$1071),--(O382&lt;$O$5:$O$1071))+COUNTIF($O$5:O382,O382))</f>
        <v/>
      </c>
    </row>
    <row r="383" spans="1:21" ht="18" customHeight="1">
      <c r="A383" s="14" t="e">
        <f>IF(AND(H383="",D383="",F383="",G383="",I383="",J383=""),"",SUBTOTAL(3,$B$5:B383))</f>
        <v>#REF!</v>
      </c>
      <c r="B383" s="63" t="e">
        <f>IF('DATA ENTRY'!#REF!="","",'DATA ENTRY'!#REF!)</f>
        <v>#REF!</v>
      </c>
      <c r="C383" s="63" t="e">
        <f>IF('DATA ENTRY'!#REF!="","",'DATA ENTRY'!#REF!)</f>
        <v>#REF!</v>
      </c>
      <c r="D383" s="63" t="e">
        <f>IF('DATA ENTRY'!#REF!="","",'DATA ENTRY'!#REF!)</f>
        <v>#REF!</v>
      </c>
      <c r="E383" s="14" t="e">
        <f>IF('DATA ENTRY'!#REF!="","",'DATA ENTRY'!#REF!)</f>
        <v>#REF!</v>
      </c>
      <c r="F383" s="14" t="e">
        <f>IF('DATA ENTRY'!#REF!="","",'DATA ENTRY'!#REF!)</f>
        <v>#REF!</v>
      </c>
      <c r="G383" s="126" t="e">
        <f>IF('DATA ENTRY'!#REF!="","",'DATA ENTRY'!#REF!)</f>
        <v>#REF!</v>
      </c>
      <c r="H383" s="126" t="e">
        <f>IF('DATA ENTRY'!#REF!="","",'DATA ENTRY'!#REF!)</f>
        <v>#REF!</v>
      </c>
      <c r="I383" s="14" t="e">
        <f>IF('DATA ENTRY'!#REF!="","",'DATA ENTRY'!#REF!)</f>
        <v>#REF!</v>
      </c>
      <c r="J383" s="125" t="e">
        <f>IF('DATA ENTRY'!#REF!="","",'DATA ENTRY'!#REF!)</f>
        <v>#REF!</v>
      </c>
      <c r="K383" s="14" t="e">
        <f>IF('DATA ENTRY'!#REF!="","",'DATA ENTRY'!#REF!)</f>
        <v>#REF!</v>
      </c>
      <c r="L383" s="125" t="e">
        <f>IF('DATA ENTRY'!#REF!="","",'DATA ENTRY'!#REF!)</f>
        <v>#REF!</v>
      </c>
      <c r="M383" s="14" t="e">
        <f>IF('DATA ENTRY'!#REF!="","",'DATA ENTRY'!#REF!)</f>
        <v>#REF!</v>
      </c>
      <c r="N383" s="125" t="e">
        <f>IF('DATA ENTRY'!#REF!="","",'DATA ENTRY'!#REF!)</f>
        <v>#REF!</v>
      </c>
      <c r="O383" s="125" t="str">
        <f t="shared" si="5"/>
        <v/>
      </c>
      <c r="P383" s="63" t="e">
        <f>IF('DATA ENTRY'!#REF!="","",'DATA ENTRY'!#REF!)</f>
        <v>#REF!</v>
      </c>
      <c r="Q383" s="63" t="e">
        <f>IF('DATA ENTRY'!#REF!="","",'DATA ENTRY'!#REF!)</f>
        <v>#REF!</v>
      </c>
      <c r="R383" s="14" t="e">
        <f>IF('DATA ENTRY'!#REF!="","",'DATA ENTRY'!#REF!)</f>
        <v>#REF!</v>
      </c>
      <c r="S383" s="14" t="e">
        <f>IF('DATA ENTRY'!#REF!="","",'DATA ENTRY'!#REF!)</f>
        <v>#REF!</v>
      </c>
      <c r="T383" s="14" t="e">
        <f>IF('DATA ENTRY'!#REF!="","",'DATA ENTRY'!#REF!)</f>
        <v>#REF!</v>
      </c>
      <c r="U383" s="14" t="str">
        <f>IF(O383="","",SUMPRODUCT(--(D383=$D$5:$D$1071),--(F383=$F$5:$F$1071),--(E383=$E$5:$E$1071),--(O383&lt;$O$5:$O$1071))+COUNTIF($O$5:O383,O383))</f>
        <v/>
      </c>
    </row>
    <row r="384" spans="1:21" ht="18" customHeight="1">
      <c r="A384" s="14" t="e">
        <f>IF(AND(H384="",D384="",F384="",G384="",I384="",J384=""),"",SUBTOTAL(3,$B$5:B384))</f>
        <v>#REF!</v>
      </c>
      <c r="B384" s="63" t="e">
        <f>IF('DATA ENTRY'!#REF!="","",'DATA ENTRY'!#REF!)</f>
        <v>#REF!</v>
      </c>
      <c r="C384" s="63" t="e">
        <f>IF('DATA ENTRY'!#REF!="","",'DATA ENTRY'!#REF!)</f>
        <v>#REF!</v>
      </c>
      <c r="D384" s="63" t="e">
        <f>IF('DATA ENTRY'!#REF!="","",'DATA ENTRY'!#REF!)</f>
        <v>#REF!</v>
      </c>
      <c r="E384" s="14" t="e">
        <f>IF('DATA ENTRY'!#REF!="","",'DATA ENTRY'!#REF!)</f>
        <v>#REF!</v>
      </c>
      <c r="F384" s="14" t="e">
        <f>IF('DATA ENTRY'!#REF!="","",'DATA ENTRY'!#REF!)</f>
        <v>#REF!</v>
      </c>
      <c r="G384" s="126" t="e">
        <f>IF('DATA ENTRY'!#REF!="","",'DATA ENTRY'!#REF!)</f>
        <v>#REF!</v>
      </c>
      <c r="H384" s="126" t="e">
        <f>IF('DATA ENTRY'!#REF!="","",'DATA ENTRY'!#REF!)</f>
        <v>#REF!</v>
      </c>
      <c r="I384" s="14" t="e">
        <f>IF('DATA ENTRY'!#REF!="","",'DATA ENTRY'!#REF!)</f>
        <v>#REF!</v>
      </c>
      <c r="J384" s="125" t="e">
        <f>IF('DATA ENTRY'!#REF!="","",'DATA ENTRY'!#REF!)</f>
        <v>#REF!</v>
      </c>
      <c r="K384" s="14" t="e">
        <f>IF('DATA ENTRY'!#REF!="","",'DATA ENTRY'!#REF!)</f>
        <v>#REF!</v>
      </c>
      <c r="L384" s="125" t="e">
        <f>IF('DATA ENTRY'!#REF!="","",'DATA ENTRY'!#REF!)</f>
        <v>#REF!</v>
      </c>
      <c r="M384" s="14" t="e">
        <f>IF('DATA ENTRY'!#REF!="","",'DATA ENTRY'!#REF!)</f>
        <v>#REF!</v>
      </c>
      <c r="N384" s="125" t="e">
        <f>IF('DATA ENTRY'!#REF!="","",'DATA ENTRY'!#REF!)</f>
        <v>#REF!</v>
      </c>
      <c r="O384" s="125" t="str">
        <f t="shared" si="5"/>
        <v/>
      </c>
      <c r="P384" s="63" t="e">
        <f>IF('DATA ENTRY'!#REF!="","",'DATA ENTRY'!#REF!)</f>
        <v>#REF!</v>
      </c>
      <c r="Q384" s="63" t="e">
        <f>IF('DATA ENTRY'!#REF!="","",'DATA ENTRY'!#REF!)</f>
        <v>#REF!</v>
      </c>
      <c r="R384" s="14" t="e">
        <f>IF('DATA ENTRY'!#REF!="","",'DATA ENTRY'!#REF!)</f>
        <v>#REF!</v>
      </c>
      <c r="S384" s="14" t="e">
        <f>IF('DATA ENTRY'!#REF!="","",'DATA ENTRY'!#REF!)</f>
        <v>#REF!</v>
      </c>
      <c r="T384" s="14" t="e">
        <f>IF('DATA ENTRY'!#REF!="","",'DATA ENTRY'!#REF!)</f>
        <v>#REF!</v>
      </c>
      <c r="U384" s="14" t="str">
        <f>IF(O384="","",SUMPRODUCT(--(D384=$D$5:$D$1071),--(F384=$F$5:$F$1071),--(E384=$E$5:$E$1071),--(O384&lt;$O$5:$O$1071))+COUNTIF($O$5:O384,O384))</f>
        <v/>
      </c>
    </row>
    <row r="385" spans="1:21" ht="18" customHeight="1">
      <c r="A385" s="14" t="e">
        <f>IF(AND(H385="",D385="",F385="",G385="",I385="",J385=""),"",SUBTOTAL(3,$B$5:B385))</f>
        <v>#REF!</v>
      </c>
      <c r="B385" s="63" t="e">
        <f>IF('DATA ENTRY'!#REF!="","",'DATA ENTRY'!#REF!)</f>
        <v>#REF!</v>
      </c>
      <c r="C385" s="63" t="e">
        <f>IF('DATA ENTRY'!#REF!="","",'DATA ENTRY'!#REF!)</f>
        <v>#REF!</v>
      </c>
      <c r="D385" s="63" t="e">
        <f>IF('DATA ENTRY'!#REF!="","",'DATA ENTRY'!#REF!)</f>
        <v>#REF!</v>
      </c>
      <c r="E385" s="14" t="e">
        <f>IF('DATA ENTRY'!#REF!="","",'DATA ENTRY'!#REF!)</f>
        <v>#REF!</v>
      </c>
      <c r="F385" s="14" t="e">
        <f>IF('DATA ENTRY'!#REF!="","",'DATA ENTRY'!#REF!)</f>
        <v>#REF!</v>
      </c>
      <c r="G385" s="126" t="e">
        <f>IF('DATA ENTRY'!#REF!="","",'DATA ENTRY'!#REF!)</f>
        <v>#REF!</v>
      </c>
      <c r="H385" s="126" t="e">
        <f>IF('DATA ENTRY'!#REF!="","",'DATA ENTRY'!#REF!)</f>
        <v>#REF!</v>
      </c>
      <c r="I385" s="14" t="e">
        <f>IF('DATA ENTRY'!#REF!="","",'DATA ENTRY'!#REF!)</f>
        <v>#REF!</v>
      </c>
      <c r="J385" s="125" t="e">
        <f>IF('DATA ENTRY'!#REF!="","",'DATA ENTRY'!#REF!)</f>
        <v>#REF!</v>
      </c>
      <c r="K385" s="14" t="e">
        <f>IF('DATA ENTRY'!#REF!="","",'DATA ENTRY'!#REF!)</f>
        <v>#REF!</v>
      </c>
      <c r="L385" s="125" t="e">
        <f>IF('DATA ENTRY'!#REF!="","",'DATA ENTRY'!#REF!)</f>
        <v>#REF!</v>
      </c>
      <c r="M385" s="14" t="e">
        <f>IF('DATA ENTRY'!#REF!="","",'DATA ENTRY'!#REF!)</f>
        <v>#REF!</v>
      </c>
      <c r="N385" s="125" t="e">
        <f>IF('DATA ENTRY'!#REF!="","",'DATA ENTRY'!#REF!)</f>
        <v>#REF!</v>
      </c>
      <c r="O385" s="125" t="str">
        <f t="shared" si="5"/>
        <v/>
      </c>
      <c r="P385" s="63" t="e">
        <f>IF('DATA ENTRY'!#REF!="","",'DATA ENTRY'!#REF!)</f>
        <v>#REF!</v>
      </c>
      <c r="Q385" s="63" t="e">
        <f>IF('DATA ENTRY'!#REF!="","",'DATA ENTRY'!#REF!)</f>
        <v>#REF!</v>
      </c>
      <c r="R385" s="14" t="e">
        <f>IF('DATA ENTRY'!#REF!="","",'DATA ENTRY'!#REF!)</f>
        <v>#REF!</v>
      </c>
      <c r="S385" s="14" t="e">
        <f>IF('DATA ENTRY'!#REF!="","",'DATA ENTRY'!#REF!)</f>
        <v>#REF!</v>
      </c>
      <c r="T385" s="14" t="e">
        <f>IF('DATA ENTRY'!#REF!="","",'DATA ENTRY'!#REF!)</f>
        <v>#REF!</v>
      </c>
      <c r="U385" s="14" t="str">
        <f>IF(O385="","",SUMPRODUCT(--(D385=$D$5:$D$1071),--(F385=$F$5:$F$1071),--(E385=$E$5:$E$1071),--(O385&lt;$O$5:$O$1071))+COUNTIF($O$5:O385,O385))</f>
        <v/>
      </c>
    </row>
    <row r="386" spans="1:21" ht="18" customHeight="1">
      <c r="A386" s="14" t="e">
        <f>IF(AND(H386="",D386="",F386="",G386="",I386="",J386=""),"",SUBTOTAL(3,$B$5:B386))</f>
        <v>#REF!</v>
      </c>
      <c r="B386" s="63" t="e">
        <f>IF('DATA ENTRY'!#REF!="","",'DATA ENTRY'!#REF!)</f>
        <v>#REF!</v>
      </c>
      <c r="C386" s="63" t="e">
        <f>IF('DATA ENTRY'!#REF!="","",'DATA ENTRY'!#REF!)</f>
        <v>#REF!</v>
      </c>
      <c r="D386" s="63" t="e">
        <f>IF('DATA ENTRY'!#REF!="","",'DATA ENTRY'!#REF!)</f>
        <v>#REF!</v>
      </c>
      <c r="E386" s="14" t="e">
        <f>IF('DATA ENTRY'!#REF!="","",'DATA ENTRY'!#REF!)</f>
        <v>#REF!</v>
      </c>
      <c r="F386" s="14" t="e">
        <f>IF('DATA ENTRY'!#REF!="","",'DATA ENTRY'!#REF!)</f>
        <v>#REF!</v>
      </c>
      <c r="G386" s="126" t="e">
        <f>IF('DATA ENTRY'!#REF!="","",'DATA ENTRY'!#REF!)</f>
        <v>#REF!</v>
      </c>
      <c r="H386" s="126" t="e">
        <f>IF('DATA ENTRY'!#REF!="","",'DATA ENTRY'!#REF!)</f>
        <v>#REF!</v>
      </c>
      <c r="I386" s="14" t="e">
        <f>IF('DATA ENTRY'!#REF!="","",'DATA ENTRY'!#REF!)</f>
        <v>#REF!</v>
      </c>
      <c r="J386" s="125" t="e">
        <f>IF('DATA ENTRY'!#REF!="","",'DATA ENTRY'!#REF!)</f>
        <v>#REF!</v>
      </c>
      <c r="K386" s="14" t="e">
        <f>IF('DATA ENTRY'!#REF!="","",'DATA ENTRY'!#REF!)</f>
        <v>#REF!</v>
      </c>
      <c r="L386" s="125" t="e">
        <f>IF('DATA ENTRY'!#REF!="","",'DATA ENTRY'!#REF!)</f>
        <v>#REF!</v>
      </c>
      <c r="M386" s="14" t="e">
        <f>IF('DATA ENTRY'!#REF!="","",'DATA ENTRY'!#REF!)</f>
        <v>#REF!</v>
      </c>
      <c r="N386" s="125" t="e">
        <f>IF('DATA ENTRY'!#REF!="","",'DATA ENTRY'!#REF!)</f>
        <v>#REF!</v>
      </c>
      <c r="O386" s="125" t="str">
        <f t="shared" si="5"/>
        <v/>
      </c>
      <c r="P386" s="63" t="e">
        <f>IF('DATA ENTRY'!#REF!="","",'DATA ENTRY'!#REF!)</f>
        <v>#REF!</v>
      </c>
      <c r="Q386" s="63" t="e">
        <f>IF('DATA ENTRY'!#REF!="","",'DATA ENTRY'!#REF!)</f>
        <v>#REF!</v>
      </c>
      <c r="R386" s="14" t="e">
        <f>IF('DATA ENTRY'!#REF!="","",'DATA ENTRY'!#REF!)</f>
        <v>#REF!</v>
      </c>
      <c r="S386" s="14" t="e">
        <f>IF('DATA ENTRY'!#REF!="","",'DATA ENTRY'!#REF!)</f>
        <v>#REF!</v>
      </c>
      <c r="T386" s="14" t="e">
        <f>IF('DATA ENTRY'!#REF!="","",'DATA ENTRY'!#REF!)</f>
        <v>#REF!</v>
      </c>
      <c r="U386" s="14" t="str">
        <f>IF(O386="","",SUMPRODUCT(--(D386=$D$5:$D$1071),--(F386=$F$5:$F$1071),--(E386=$E$5:$E$1071),--(O386&lt;$O$5:$O$1071))+COUNTIF($O$5:O386,O386))</f>
        <v/>
      </c>
    </row>
    <row r="387" spans="1:21" ht="18" customHeight="1">
      <c r="A387" s="14" t="e">
        <f>IF(AND(H387="",D387="",F387="",G387="",I387="",J387=""),"",SUBTOTAL(3,$B$5:B387))</f>
        <v>#REF!</v>
      </c>
      <c r="B387" s="63" t="e">
        <f>IF('DATA ENTRY'!#REF!="","",'DATA ENTRY'!#REF!)</f>
        <v>#REF!</v>
      </c>
      <c r="C387" s="63" t="e">
        <f>IF('DATA ENTRY'!#REF!="","",'DATA ENTRY'!#REF!)</f>
        <v>#REF!</v>
      </c>
      <c r="D387" s="63" t="e">
        <f>IF('DATA ENTRY'!#REF!="","",'DATA ENTRY'!#REF!)</f>
        <v>#REF!</v>
      </c>
      <c r="E387" s="14" t="e">
        <f>IF('DATA ENTRY'!#REF!="","",'DATA ENTRY'!#REF!)</f>
        <v>#REF!</v>
      </c>
      <c r="F387" s="14" t="e">
        <f>IF('DATA ENTRY'!#REF!="","",'DATA ENTRY'!#REF!)</f>
        <v>#REF!</v>
      </c>
      <c r="G387" s="126" t="e">
        <f>IF('DATA ENTRY'!#REF!="","",'DATA ENTRY'!#REF!)</f>
        <v>#REF!</v>
      </c>
      <c r="H387" s="126" t="e">
        <f>IF('DATA ENTRY'!#REF!="","",'DATA ENTRY'!#REF!)</f>
        <v>#REF!</v>
      </c>
      <c r="I387" s="14" t="e">
        <f>IF('DATA ENTRY'!#REF!="","",'DATA ENTRY'!#REF!)</f>
        <v>#REF!</v>
      </c>
      <c r="J387" s="125" t="e">
        <f>IF('DATA ENTRY'!#REF!="","",'DATA ENTRY'!#REF!)</f>
        <v>#REF!</v>
      </c>
      <c r="K387" s="14" t="e">
        <f>IF('DATA ENTRY'!#REF!="","",'DATA ENTRY'!#REF!)</f>
        <v>#REF!</v>
      </c>
      <c r="L387" s="125" t="e">
        <f>IF('DATA ENTRY'!#REF!="","",'DATA ENTRY'!#REF!)</f>
        <v>#REF!</v>
      </c>
      <c r="M387" s="14" t="e">
        <f>IF('DATA ENTRY'!#REF!="","",'DATA ENTRY'!#REF!)</f>
        <v>#REF!</v>
      </c>
      <c r="N387" s="125" t="e">
        <f>IF('DATA ENTRY'!#REF!="","",'DATA ENTRY'!#REF!)</f>
        <v>#REF!</v>
      </c>
      <c r="O387" s="125" t="str">
        <f t="shared" si="5"/>
        <v/>
      </c>
      <c r="P387" s="63" t="e">
        <f>IF('DATA ENTRY'!#REF!="","",'DATA ENTRY'!#REF!)</f>
        <v>#REF!</v>
      </c>
      <c r="Q387" s="63" t="e">
        <f>IF('DATA ENTRY'!#REF!="","",'DATA ENTRY'!#REF!)</f>
        <v>#REF!</v>
      </c>
      <c r="R387" s="14" t="e">
        <f>IF('DATA ENTRY'!#REF!="","",'DATA ENTRY'!#REF!)</f>
        <v>#REF!</v>
      </c>
      <c r="S387" s="14" t="e">
        <f>IF('DATA ENTRY'!#REF!="","",'DATA ENTRY'!#REF!)</f>
        <v>#REF!</v>
      </c>
      <c r="T387" s="14" t="e">
        <f>IF('DATA ENTRY'!#REF!="","",'DATA ENTRY'!#REF!)</f>
        <v>#REF!</v>
      </c>
      <c r="U387" s="14" t="str">
        <f>IF(O387="","",SUMPRODUCT(--(D387=$D$5:$D$1071),--(F387=$F$5:$F$1071),--(E387=$E$5:$E$1071),--(O387&lt;$O$5:$O$1071))+COUNTIF($O$5:O387,O387))</f>
        <v/>
      </c>
    </row>
    <row r="388" spans="1:21" ht="18" customHeight="1">
      <c r="A388" s="14" t="e">
        <f>IF(AND(H388="",D388="",F388="",G388="",I388="",J388=""),"",SUBTOTAL(3,$B$5:B388))</f>
        <v>#REF!</v>
      </c>
      <c r="B388" s="63" t="e">
        <f>IF('DATA ENTRY'!#REF!="","",'DATA ENTRY'!#REF!)</f>
        <v>#REF!</v>
      </c>
      <c r="C388" s="63" t="e">
        <f>IF('DATA ENTRY'!#REF!="","",'DATA ENTRY'!#REF!)</f>
        <v>#REF!</v>
      </c>
      <c r="D388" s="63" t="e">
        <f>IF('DATA ENTRY'!#REF!="","",'DATA ENTRY'!#REF!)</f>
        <v>#REF!</v>
      </c>
      <c r="E388" s="14" t="e">
        <f>IF('DATA ENTRY'!#REF!="","",'DATA ENTRY'!#REF!)</f>
        <v>#REF!</v>
      </c>
      <c r="F388" s="14" t="e">
        <f>IF('DATA ENTRY'!#REF!="","",'DATA ENTRY'!#REF!)</f>
        <v>#REF!</v>
      </c>
      <c r="G388" s="126" t="e">
        <f>IF('DATA ENTRY'!#REF!="","",'DATA ENTRY'!#REF!)</f>
        <v>#REF!</v>
      </c>
      <c r="H388" s="126" t="e">
        <f>IF('DATA ENTRY'!#REF!="","",'DATA ENTRY'!#REF!)</f>
        <v>#REF!</v>
      </c>
      <c r="I388" s="14" t="e">
        <f>IF('DATA ENTRY'!#REF!="","",'DATA ENTRY'!#REF!)</f>
        <v>#REF!</v>
      </c>
      <c r="J388" s="125" t="e">
        <f>IF('DATA ENTRY'!#REF!="","",'DATA ENTRY'!#REF!)</f>
        <v>#REF!</v>
      </c>
      <c r="K388" s="14" t="e">
        <f>IF('DATA ENTRY'!#REF!="","",'DATA ENTRY'!#REF!)</f>
        <v>#REF!</v>
      </c>
      <c r="L388" s="125" t="e">
        <f>IF('DATA ENTRY'!#REF!="","",'DATA ENTRY'!#REF!)</f>
        <v>#REF!</v>
      </c>
      <c r="M388" s="14" t="e">
        <f>IF('DATA ENTRY'!#REF!="","",'DATA ENTRY'!#REF!)</f>
        <v>#REF!</v>
      </c>
      <c r="N388" s="125" t="e">
        <f>IF('DATA ENTRY'!#REF!="","",'DATA ENTRY'!#REF!)</f>
        <v>#REF!</v>
      </c>
      <c r="O388" s="125" t="str">
        <f t="shared" si="5"/>
        <v/>
      </c>
      <c r="P388" s="63" t="e">
        <f>IF('DATA ENTRY'!#REF!="","",'DATA ENTRY'!#REF!)</f>
        <v>#REF!</v>
      </c>
      <c r="Q388" s="63" t="e">
        <f>IF('DATA ENTRY'!#REF!="","",'DATA ENTRY'!#REF!)</f>
        <v>#REF!</v>
      </c>
      <c r="R388" s="14" t="e">
        <f>IF('DATA ENTRY'!#REF!="","",'DATA ENTRY'!#REF!)</f>
        <v>#REF!</v>
      </c>
      <c r="S388" s="14" t="e">
        <f>IF('DATA ENTRY'!#REF!="","",'DATA ENTRY'!#REF!)</f>
        <v>#REF!</v>
      </c>
      <c r="T388" s="14" t="e">
        <f>IF('DATA ENTRY'!#REF!="","",'DATA ENTRY'!#REF!)</f>
        <v>#REF!</v>
      </c>
      <c r="U388" s="14" t="str">
        <f>IF(O388="","",SUMPRODUCT(--(D388=$D$5:$D$1071),--(F388=$F$5:$F$1071),--(E388=$E$5:$E$1071),--(O388&lt;$O$5:$O$1071))+COUNTIF($O$5:O388,O388))</f>
        <v/>
      </c>
    </row>
    <row r="389" spans="1:21" ht="18" customHeight="1">
      <c r="A389" s="14" t="e">
        <f>IF(AND(H389="",D389="",F389="",G389="",I389="",J389=""),"",SUBTOTAL(3,$B$5:B389))</f>
        <v>#REF!</v>
      </c>
      <c r="B389" s="63" t="e">
        <f>IF('DATA ENTRY'!#REF!="","",'DATA ENTRY'!#REF!)</f>
        <v>#REF!</v>
      </c>
      <c r="C389" s="63" t="e">
        <f>IF('DATA ENTRY'!#REF!="","",'DATA ENTRY'!#REF!)</f>
        <v>#REF!</v>
      </c>
      <c r="D389" s="63" t="e">
        <f>IF('DATA ENTRY'!#REF!="","",'DATA ENTRY'!#REF!)</f>
        <v>#REF!</v>
      </c>
      <c r="E389" s="14" t="e">
        <f>IF('DATA ENTRY'!#REF!="","",'DATA ENTRY'!#REF!)</f>
        <v>#REF!</v>
      </c>
      <c r="F389" s="14" t="e">
        <f>IF('DATA ENTRY'!#REF!="","",'DATA ENTRY'!#REF!)</f>
        <v>#REF!</v>
      </c>
      <c r="G389" s="126" t="e">
        <f>IF('DATA ENTRY'!#REF!="","",'DATA ENTRY'!#REF!)</f>
        <v>#REF!</v>
      </c>
      <c r="H389" s="126" t="e">
        <f>IF('DATA ENTRY'!#REF!="","",'DATA ENTRY'!#REF!)</f>
        <v>#REF!</v>
      </c>
      <c r="I389" s="14" t="e">
        <f>IF('DATA ENTRY'!#REF!="","",'DATA ENTRY'!#REF!)</f>
        <v>#REF!</v>
      </c>
      <c r="J389" s="125" t="e">
        <f>IF('DATA ENTRY'!#REF!="","",'DATA ENTRY'!#REF!)</f>
        <v>#REF!</v>
      </c>
      <c r="K389" s="14" t="e">
        <f>IF('DATA ENTRY'!#REF!="","",'DATA ENTRY'!#REF!)</f>
        <v>#REF!</v>
      </c>
      <c r="L389" s="125" t="e">
        <f>IF('DATA ENTRY'!#REF!="","",'DATA ENTRY'!#REF!)</f>
        <v>#REF!</v>
      </c>
      <c r="M389" s="14" t="e">
        <f>IF('DATA ENTRY'!#REF!="","",'DATA ENTRY'!#REF!)</f>
        <v>#REF!</v>
      </c>
      <c r="N389" s="125" t="e">
        <f>IF('DATA ENTRY'!#REF!="","",'DATA ENTRY'!#REF!)</f>
        <v>#REF!</v>
      </c>
      <c r="O389" s="125" t="str">
        <f t="shared" si="5"/>
        <v/>
      </c>
      <c r="P389" s="63" t="e">
        <f>IF('DATA ENTRY'!#REF!="","",'DATA ENTRY'!#REF!)</f>
        <v>#REF!</v>
      </c>
      <c r="Q389" s="63" t="e">
        <f>IF('DATA ENTRY'!#REF!="","",'DATA ENTRY'!#REF!)</f>
        <v>#REF!</v>
      </c>
      <c r="R389" s="14" t="e">
        <f>IF('DATA ENTRY'!#REF!="","",'DATA ENTRY'!#REF!)</f>
        <v>#REF!</v>
      </c>
      <c r="S389" s="14" t="e">
        <f>IF('DATA ENTRY'!#REF!="","",'DATA ENTRY'!#REF!)</f>
        <v>#REF!</v>
      </c>
      <c r="T389" s="14" t="e">
        <f>IF('DATA ENTRY'!#REF!="","",'DATA ENTRY'!#REF!)</f>
        <v>#REF!</v>
      </c>
      <c r="U389" s="14" t="str">
        <f>IF(O389="","",SUMPRODUCT(--(D389=$D$5:$D$1071),--(F389=$F$5:$F$1071),--(E389=$E$5:$E$1071),--(O389&lt;$O$5:$O$1071))+COUNTIF($O$5:O389,O389))</f>
        <v/>
      </c>
    </row>
    <row r="390" spans="1:21" ht="18" customHeight="1">
      <c r="A390" s="14" t="e">
        <f>IF(AND(H390="",D390="",F390="",G390="",I390="",J390=""),"",SUBTOTAL(3,$B$5:B390))</f>
        <v>#REF!</v>
      </c>
      <c r="B390" s="63" t="e">
        <f>IF('DATA ENTRY'!#REF!="","",'DATA ENTRY'!#REF!)</f>
        <v>#REF!</v>
      </c>
      <c r="C390" s="63" t="e">
        <f>IF('DATA ENTRY'!#REF!="","",'DATA ENTRY'!#REF!)</f>
        <v>#REF!</v>
      </c>
      <c r="D390" s="63" t="e">
        <f>IF('DATA ENTRY'!#REF!="","",'DATA ENTRY'!#REF!)</f>
        <v>#REF!</v>
      </c>
      <c r="E390" s="14" t="e">
        <f>IF('DATA ENTRY'!#REF!="","",'DATA ENTRY'!#REF!)</f>
        <v>#REF!</v>
      </c>
      <c r="F390" s="14" t="e">
        <f>IF('DATA ENTRY'!#REF!="","",'DATA ENTRY'!#REF!)</f>
        <v>#REF!</v>
      </c>
      <c r="G390" s="126" t="e">
        <f>IF('DATA ENTRY'!#REF!="","",'DATA ENTRY'!#REF!)</f>
        <v>#REF!</v>
      </c>
      <c r="H390" s="126" t="e">
        <f>IF('DATA ENTRY'!#REF!="","",'DATA ENTRY'!#REF!)</f>
        <v>#REF!</v>
      </c>
      <c r="I390" s="14" t="e">
        <f>IF('DATA ENTRY'!#REF!="","",'DATA ENTRY'!#REF!)</f>
        <v>#REF!</v>
      </c>
      <c r="J390" s="125" t="e">
        <f>IF('DATA ENTRY'!#REF!="","",'DATA ENTRY'!#REF!)</f>
        <v>#REF!</v>
      </c>
      <c r="K390" s="14" t="e">
        <f>IF('DATA ENTRY'!#REF!="","",'DATA ENTRY'!#REF!)</f>
        <v>#REF!</v>
      </c>
      <c r="L390" s="125" t="e">
        <f>IF('DATA ENTRY'!#REF!="","",'DATA ENTRY'!#REF!)</f>
        <v>#REF!</v>
      </c>
      <c r="M390" s="14" t="e">
        <f>IF('DATA ENTRY'!#REF!="","",'DATA ENTRY'!#REF!)</f>
        <v>#REF!</v>
      </c>
      <c r="N390" s="125" t="e">
        <f>IF('DATA ENTRY'!#REF!="","",'DATA ENTRY'!#REF!)</f>
        <v>#REF!</v>
      </c>
      <c r="O390" s="125" t="str">
        <f t="shared" ref="O390:O453" si="6">IFERROR(IF(J390="","",SUM(J390*75%+L390*25%)),"")</f>
        <v/>
      </c>
      <c r="P390" s="63" t="e">
        <f>IF('DATA ENTRY'!#REF!="","",'DATA ENTRY'!#REF!)</f>
        <v>#REF!</v>
      </c>
      <c r="Q390" s="63" t="e">
        <f>IF('DATA ENTRY'!#REF!="","",'DATA ENTRY'!#REF!)</f>
        <v>#REF!</v>
      </c>
      <c r="R390" s="14" t="e">
        <f>IF('DATA ENTRY'!#REF!="","",'DATA ENTRY'!#REF!)</f>
        <v>#REF!</v>
      </c>
      <c r="S390" s="14" t="e">
        <f>IF('DATA ENTRY'!#REF!="","",'DATA ENTRY'!#REF!)</f>
        <v>#REF!</v>
      </c>
      <c r="T390" s="14" t="e">
        <f>IF('DATA ENTRY'!#REF!="","",'DATA ENTRY'!#REF!)</f>
        <v>#REF!</v>
      </c>
      <c r="U390" s="14" t="str">
        <f>IF(O390="","",SUMPRODUCT(--(D390=$D$5:$D$1071),--(F390=$F$5:$F$1071),--(E390=$E$5:$E$1071),--(O390&lt;$O$5:$O$1071))+COUNTIF($O$5:O390,O390))</f>
        <v/>
      </c>
    </row>
    <row r="391" spans="1:21" ht="18" customHeight="1">
      <c r="A391" s="14" t="e">
        <f>IF(AND(H391="",D391="",F391="",G391="",I391="",J391=""),"",SUBTOTAL(3,$B$5:B391))</f>
        <v>#REF!</v>
      </c>
      <c r="B391" s="63" t="e">
        <f>IF('DATA ENTRY'!#REF!="","",'DATA ENTRY'!#REF!)</f>
        <v>#REF!</v>
      </c>
      <c r="C391" s="63" t="e">
        <f>IF('DATA ENTRY'!#REF!="","",'DATA ENTRY'!#REF!)</f>
        <v>#REF!</v>
      </c>
      <c r="D391" s="63" t="e">
        <f>IF('DATA ENTRY'!#REF!="","",'DATA ENTRY'!#REF!)</f>
        <v>#REF!</v>
      </c>
      <c r="E391" s="14" t="e">
        <f>IF('DATA ENTRY'!#REF!="","",'DATA ENTRY'!#REF!)</f>
        <v>#REF!</v>
      </c>
      <c r="F391" s="14" t="e">
        <f>IF('DATA ENTRY'!#REF!="","",'DATA ENTRY'!#REF!)</f>
        <v>#REF!</v>
      </c>
      <c r="G391" s="126" t="e">
        <f>IF('DATA ENTRY'!#REF!="","",'DATA ENTRY'!#REF!)</f>
        <v>#REF!</v>
      </c>
      <c r="H391" s="126" t="e">
        <f>IF('DATA ENTRY'!#REF!="","",'DATA ENTRY'!#REF!)</f>
        <v>#REF!</v>
      </c>
      <c r="I391" s="14" t="e">
        <f>IF('DATA ENTRY'!#REF!="","",'DATA ENTRY'!#REF!)</f>
        <v>#REF!</v>
      </c>
      <c r="J391" s="125" t="e">
        <f>IF('DATA ENTRY'!#REF!="","",'DATA ENTRY'!#REF!)</f>
        <v>#REF!</v>
      </c>
      <c r="K391" s="14" t="e">
        <f>IF('DATA ENTRY'!#REF!="","",'DATA ENTRY'!#REF!)</f>
        <v>#REF!</v>
      </c>
      <c r="L391" s="125" t="e">
        <f>IF('DATA ENTRY'!#REF!="","",'DATA ENTRY'!#REF!)</f>
        <v>#REF!</v>
      </c>
      <c r="M391" s="14" t="e">
        <f>IF('DATA ENTRY'!#REF!="","",'DATA ENTRY'!#REF!)</f>
        <v>#REF!</v>
      </c>
      <c r="N391" s="125" t="e">
        <f>IF('DATA ENTRY'!#REF!="","",'DATA ENTRY'!#REF!)</f>
        <v>#REF!</v>
      </c>
      <c r="O391" s="125" t="str">
        <f t="shared" si="6"/>
        <v/>
      </c>
      <c r="P391" s="63" t="e">
        <f>IF('DATA ENTRY'!#REF!="","",'DATA ENTRY'!#REF!)</f>
        <v>#REF!</v>
      </c>
      <c r="Q391" s="63" t="e">
        <f>IF('DATA ENTRY'!#REF!="","",'DATA ENTRY'!#REF!)</f>
        <v>#REF!</v>
      </c>
      <c r="R391" s="14" t="e">
        <f>IF('DATA ENTRY'!#REF!="","",'DATA ENTRY'!#REF!)</f>
        <v>#REF!</v>
      </c>
      <c r="S391" s="14" t="e">
        <f>IF('DATA ENTRY'!#REF!="","",'DATA ENTRY'!#REF!)</f>
        <v>#REF!</v>
      </c>
      <c r="T391" s="14" t="e">
        <f>IF('DATA ENTRY'!#REF!="","",'DATA ENTRY'!#REF!)</f>
        <v>#REF!</v>
      </c>
      <c r="U391" s="14" t="str">
        <f>IF(O391="","",SUMPRODUCT(--(D391=$D$5:$D$1071),--(F391=$F$5:$F$1071),--(E391=$E$5:$E$1071),--(O391&lt;$O$5:$O$1071))+COUNTIF($O$5:O391,O391))</f>
        <v/>
      </c>
    </row>
    <row r="392" spans="1:21" ht="18" customHeight="1">
      <c r="A392" s="14" t="e">
        <f>IF(AND(H392="",D392="",F392="",G392="",I392="",J392=""),"",SUBTOTAL(3,$B$5:B392))</f>
        <v>#REF!</v>
      </c>
      <c r="B392" s="63" t="e">
        <f>IF('DATA ENTRY'!#REF!="","",'DATA ENTRY'!#REF!)</f>
        <v>#REF!</v>
      </c>
      <c r="C392" s="63" t="e">
        <f>IF('DATA ENTRY'!#REF!="","",'DATA ENTRY'!#REF!)</f>
        <v>#REF!</v>
      </c>
      <c r="D392" s="63" t="e">
        <f>IF('DATA ENTRY'!#REF!="","",'DATA ENTRY'!#REF!)</f>
        <v>#REF!</v>
      </c>
      <c r="E392" s="14" t="e">
        <f>IF('DATA ENTRY'!#REF!="","",'DATA ENTRY'!#REF!)</f>
        <v>#REF!</v>
      </c>
      <c r="F392" s="14" t="e">
        <f>IF('DATA ENTRY'!#REF!="","",'DATA ENTRY'!#REF!)</f>
        <v>#REF!</v>
      </c>
      <c r="G392" s="126" t="e">
        <f>IF('DATA ENTRY'!#REF!="","",'DATA ENTRY'!#REF!)</f>
        <v>#REF!</v>
      </c>
      <c r="H392" s="126" t="e">
        <f>IF('DATA ENTRY'!#REF!="","",'DATA ENTRY'!#REF!)</f>
        <v>#REF!</v>
      </c>
      <c r="I392" s="14" t="e">
        <f>IF('DATA ENTRY'!#REF!="","",'DATA ENTRY'!#REF!)</f>
        <v>#REF!</v>
      </c>
      <c r="J392" s="125" t="e">
        <f>IF('DATA ENTRY'!#REF!="","",'DATA ENTRY'!#REF!)</f>
        <v>#REF!</v>
      </c>
      <c r="K392" s="14" t="e">
        <f>IF('DATA ENTRY'!#REF!="","",'DATA ENTRY'!#REF!)</f>
        <v>#REF!</v>
      </c>
      <c r="L392" s="125" t="e">
        <f>IF('DATA ENTRY'!#REF!="","",'DATA ENTRY'!#REF!)</f>
        <v>#REF!</v>
      </c>
      <c r="M392" s="14" t="e">
        <f>IF('DATA ENTRY'!#REF!="","",'DATA ENTRY'!#REF!)</f>
        <v>#REF!</v>
      </c>
      <c r="N392" s="125" t="e">
        <f>IF('DATA ENTRY'!#REF!="","",'DATA ENTRY'!#REF!)</f>
        <v>#REF!</v>
      </c>
      <c r="O392" s="125" t="str">
        <f t="shared" si="6"/>
        <v/>
      </c>
      <c r="P392" s="63" t="e">
        <f>IF('DATA ENTRY'!#REF!="","",'DATA ENTRY'!#REF!)</f>
        <v>#REF!</v>
      </c>
      <c r="Q392" s="63" t="e">
        <f>IF('DATA ENTRY'!#REF!="","",'DATA ENTRY'!#REF!)</f>
        <v>#REF!</v>
      </c>
      <c r="R392" s="14" t="e">
        <f>IF('DATA ENTRY'!#REF!="","",'DATA ENTRY'!#REF!)</f>
        <v>#REF!</v>
      </c>
      <c r="S392" s="14" t="e">
        <f>IF('DATA ENTRY'!#REF!="","",'DATA ENTRY'!#REF!)</f>
        <v>#REF!</v>
      </c>
      <c r="T392" s="14" t="e">
        <f>IF('DATA ENTRY'!#REF!="","",'DATA ENTRY'!#REF!)</f>
        <v>#REF!</v>
      </c>
      <c r="U392" s="14" t="str">
        <f>IF(O392="","",SUMPRODUCT(--(D392=$D$5:$D$1071),--(F392=$F$5:$F$1071),--(E392=$E$5:$E$1071),--(O392&lt;$O$5:$O$1071))+COUNTIF($O$5:O392,O392))</f>
        <v/>
      </c>
    </row>
    <row r="393" spans="1:21" ht="18" customHeight="1">
      <c r="A393" s="14" t="e">
        <f>IF(AND(H393="",D393="",F393="",G393="",I393="",J393=""),"",SUBTOTAL(3,$B$5:B393))</f>
        <v>#REF!</v>
      </c>
      <c r="B393" s="63" t="e">
        <f>IF('DATA ENTRY'!#REF!="","",'DATA ENTRY'!#REF!)</f>
        <v>#REF!</v>
      </c>
      <c r="C393" s="63" t="e">
        <f>IF('DATA ENTRY'!#REF!="","",'DATA ENTRY'!#REF!)</f>
        <v>#REF!</v>
      </c>
      <c r="D393" s="63" t="e">
        <f>IF('DATA ENTRY'!#REF!="","",'DATA ENTRY'!#REF!)</f>
        <v>#REF!</v>
      </c>
      <c r="E393" s="14" t="e">
        <f>IF('DATA ENTRY'!#REF!="","",'DATA ENTRY'!#REF!)</f>
        <v>#REF!</v>
      </c>
      <c r="F393" s="14" t="e">
        <f>IF('DATA ENTRY'!#REF!="","",'DATA ENTRY'!#REF!)</f>
        <v>#REF!</v>
      </c>
      <c r="G393" s="126" t="e">
        <f>IF('DATA ENTRY'!#REF!="","",'DATA ENTRY'!#REF!)</f>
        <v>#REF!</v>
      </c>
      <c r="H393" s="126" t="e">
        <f>IF('DATA ENTRY'!#REF!="","",'DATA ENTRY'!#REF!)</f>
        <v>#REF!</v>
      </c>
      <c r="I393" s="14" t="e">
        <f>IF('DATA ENTRY'!#REF!="","",'DATA ENTRY'!#REF!)</f>
        <v>#REF!</v>
      </c>
      <c r="J393" s="125" t="e">
        <f>IF('DATA ENTRY'!#REF!="","",'DATA ENTRY'!#REF!)</f>
        <v>#REF!</v>
      </c>
      <c r="K393" s="14" t="e">
        <f>IF('DATA ENTRY'!#REF!="","",'DATA ENTRY'!#REF!)</f>
        <v>#REF!</v>
      </c>
      <c r="L393" s="125" t="e">
        <f>IF('DATA ENTRY'!#REF!="","",'DATA ENTRY'!#REF!)</f>
        <v>#REF!</v>
      </c>
      <c r="M393" s="14" t="e">
        <f>IF('DATA ENTRY'!#REF!="","",'DATA ENTRY'!#REF!)</f>
        <v>#REF!</v>
      </c>
      <c r="N393" s="125" t="e">
        <f>IF('DATA ENTRY'!#REF!="","",'DATA ENTRY'!#REF!)</f>
        <v>#REF!</v>
      </c>
      <c r="O393" s="125" t="str">
        <f t="shared" si="6"/>
        <v/>
      </c>
      <c r="P393" s="63" t="e">
        <f>IF('DATA ENTRY'!#REF!="","",'DATA ENTRY'!#REF!)</f>
        <v>#REF!</v>
      </c>
      <c r="Q393" s="63" t="e">
        <f>IF('DATA ENTRY'!#REF!="","",'DATA ENTRY'!#REF!)</f>
        <v>#REF!</v>
      </c>
      <c r="R393" s="14" t="e">
        <f>IF('DATA ENTRY'!#REF!="","",'DATA ENTRY'!#REF!)</f>
        <v>#REF!</v>
      </c>
      <c r="S393" s="14" t="e">
        <f>IF('DATA ENTRY'!#REF!="","",'DATA ENTRY'!#REF!)</f>
        <v>#REF!</v>
      </c>
      <c r="T393" s="14" t="e">
        <f>IF('DATA ENTRY'!#REF!="","",'DATA ENTRY'!#REF!)</f>
        <v>#REF!</v>
      </c>
      <c r="U393" s="14" t="str">
        <f>IF(O393="","",SUMPRODUCT(--(D393=$D$5:$D$1071),--(F393=$F$5:$F$1071),--(E393=$E$5:$E$1071),--(O393&lt;$O$5:$O$1071))+COUNTIF($O$5:O393,O393))</f>
        <v/>
      </c>
    </row>
    <row r="394" spans="1:21" ht="18" customHeight="1">
      <c r="A394" s="14" t="e">
        <f>IF(AND(H394="",D394="",F394="",G394="",I394="",J394=""),"",SUBTOTAL(3,$B$5:B394))</f>
        <v>#REF!</v>
      </c>
      <c r="B394" s="63" t="e">
        <f>IF('DATA ENTRY'!#REF!="","",'DATA ENTRY'!#REF!)</f>
        <v>#REF!</v>
      </c>
      <c r="C394" s="63" t="e">
        <f>IF('DATA ENTRY'!#REF!="","",'DATA ENTRY'!#REF!)</f>
        <v>#REF!</v>
      </c>
      <c r="D394" s="63" t="e">
        <f>IF('DATA ENTRY'!#REF!="","",'DATA ENTRY'!#REF!)</f>
        <v>#REF!</v>
      </c>
      <c r="E394" s="14" t="e">
        <f>IF('DATA ENTRY'!#REF!="","",'DATA ENTRY'!#REF!)</f>
        <v>#REF!</v>
      </c>
      <c r="F394" s="14" t="e">
        <f>IF('DATA ENTRY'!#REF!="","",'DATA ENTRY'!#REF!)</f>
        <v>#REF!</v>
      </c>
      <c r="G394" s="126" t="e">
        <f>IF('DATA ENTRY'!#REF!="","",'DATA ENTRY'!#REF!)</f>
        <v>#REF!</v>
      </c>
      <c r="H394" s="126" t="e">
        <f>IF('DATA ENTRY'!#REF!="","",'DATA ENTRY'!#REF!)</f>
        <v>#REF!</v>
      </c>
      <c r="I394" s="14" t="e">
        <f>IF('DATA ENTRY'!#REF!="","",'DATA ENTRY'!#REF!)</f>
        <v>#REF!</v>
      </c>
      <c r="J394" s="125" t="e">
        <f>IF('DATA ENTRY'!#REF!="","",'DATA ENTRY'!#REF!)</f>
        <v>#REF!</v>
      </c>
      <c r="K394" s="14" t="e">
        <f>IF('DATA ENTRY'!#REF!="","",'DATA ENTRY'!#REF!)</f>
        <v>#REF!</v>
      </c>
      <c r="L394" s="125" t="e">
        <f>IF('DATA ENTRY'!#REF!="","",'DATA ENTRY'!#REF!)</f>
        <v>#REF!</v>
      </c>
      <c r="M394" s="14" t="e">
        <f>IF('DATA ENTRY'!#REF!="","",'DATA ENTRY'!#REF!)</f>
        <v>#REF!</v>
      </c>
      <c r="N394" s="125" t="e">
        <f>IF('DATA ENTRY'!#REF!="","",'DATA ENTRY'!#REF!)</f>
        <v>#REF!</v>
      </c>
      <c r="O394" s="125" t="str">
        <f t="shared" si="6"/>
        <v/>
      </c>
      <c r="P394" s="63" t="e">
        <f>IF('DATA ENTRY'!#REF!="","",'DATA ENTRY'!#REF!)</f>
        <v>#REF!</v>
      </c>
      <c r="Q394" s="63" t="e">
        <f>IF('DATA ENTRY'!#REF!="","",'DATA ENTRY'!#REF!)</f>
        <v>#REF!</v>
      </c>
      <c r="R394" s="14" t="e">
        <f>IF('DATA ENTRY'!#REF!="","",'DATA ENTRY'!#REF!)</f>
        <v>#REF!</v>
      </c>
      <c r="S394" s="14" t="e">
        <f>IF('DATA ENTRY'!#REF!="","",'DATA ENTRY'!#REF!)</f>
        <v>#REF!</v>
      </c>
      <c r="T394" s="14" t="e">
        <f>IF('DATA ENTRY'!#REF!="","",'DATA ENTRY'!#REF!)</f>
        <v>#REF!</v>
      </c>
      <c r="U394" s="14" t="str">
        <f>IF(O394="","",SUMPRODUCT(--(D394=$D$5:$D$1071),--(F394=$F$5:$F$1071),--(E394=$E$5:$E$1071),--(O394&lt;$O$5:$O$1071))+COUNTIF($O$5:O394,O394))</f>
        <v/>
      </c>
    </row>
    <row r="395" spans="1:21" ht="18" customHeight="1">
      <c r="A395" s="14" t="e">
        <f>IF(AND(H395="",D395="",F395="",G395="",I395="",J395=""),"",SUBTOTAL(3,$B$5:B395))</f>
        <v>#REF!</v>
      </c>
      <c r="B395" s="63" t="e">
        <f>IF('DATA ENTRY'!#REF!="","",'DATA ENTRY'!#REF!)</f>
        <v>#REF!</v>
      </c>
      <c r="C395" s="63" t="e">
        <f>IF('DATA ENTRY'!#REF!="","",'DATA ENTRY'!#REF!)</f>
        <v>#REF!</v>
      </c>
      <c r="D395" s="63" t="e">
        <f>IF('DATA ENTRY'!#REF!="","",'DATA ENTRY'!#REF!)</f>
        <v>#REF!</v>
      </c>
      <c r="E395" s="14" t="e">
        <f>IF('DATA ENTRY'!#REF!="","",'DATA ENTRY'!#REF!)</f>
        <v>#REF!</v>
      </c>
      <c r="F395" s="14" t="e">
        <f>IF('DATA ENTRY'!#REF!="","",'DATA ENTRY'!#REF!)</f>
        <v>#REF!</v>
      </c>
      <c r="G395" s="126" t="e">
        <f>IF('DATA ENTRY'!#REF!="","",'DATA ENTRY'!#REF!)</f>
        <v>#REF!</v>
      </c>
      <c r="H395" s="126" t="e">
        <f>IF('DATA ENTRY'!#REF!="","",'DATA ENTRY'!#REF!)</f>
        <v>#REF!</v>
      </c>
      <c r="I395" s="14" t="e">
        <f>IF('DATA ENTRY'!#REF!="","",'DATA ENTRY'!#REF!)</f>
        <v>#REF!</v>
      </c>
      <c r="J395" s="125" t="e">
        <f>IF('DATA ENTRY'!#REF!="","",'DATA ENTRY'!#REF!)</f>
        <v>#REF!</v>
      </c>
      <c r="K395" s="14" t="e">
        <f>IF('DATA ENTRY'!#REF!="","",'DATA ENTRY'!#REF!)</f>
        <v>#REF!</v>
      </c>
      <c r="L395" s="125" t="e">
        <f>IF('DATA ENTRY'!#REF!="","",'DATA ENTRY'!#REF!)</f>
        <v>#REF!</v>
      </c>
      <c r="M395" s="14" t="e">
        <f>IF('DATA ENTRY'!#REF!="","",'DATA ENTRY'!#REF!)</f>
        <v>#REF!</v>
      </c>
      <c r="N395" s="125" t="e">
        <f>IF('DATA ENTRY'!#REF!="","",'DATA ENTRY'!#REF!)</f>
        <v>#REF!</v>
      </c>
      <c r="O395" s="125" t="str">
        <f t="shared" si="6"/>
        <v/>
      </c>
      <c r="P395" s="63" t="e">
        <f>IF('DATA ENTRY'!#REF!="","",'DATA ENTRY'!#REF!)</f>
        <v>#REF!</v>
      </c>
      <c r="Q395" s="63" t="e">
        <f>IF('DATA ENTRY'!#REF!="","",'DATA ENTRY'!#REF!)</f>
        <v>#REF!</v>
      </c>
      <c r="R395" s="14" t="e">
        <f>IF('DATA ENTRY'!#REF!="","",'DATA ENTRY'!#REF!)</f>
        <v>#REF!</v>
      </c>
      <c r="S395" s="14" t="e">
        <f>IF('DATA ENTRY'!#REF!="","",'DATA ENTRY'!#REF!)</f>
        <v>#REF!</v>
      </c>
      <c r="T395" s="14" t="e">
        <f>IF('DATA ENTRY'!#REF!="","",'DATA ENTRY'!#REF!)</f>
        <v>#REF!</v>
      </c>
      <c r="U395" s="14" t="str">
        <f>IF(O395="","",SUMPRODUCT(--(D395=$D$5:$D$1071),--(F395=$F$5:$F$1071),--(E395=$E$5:$E$1071),--(O395&lt;$O$5:$O$1071))+COUNTIF($O$5:O395,O395))</f>
        <v/>
      </c>
    </row>
    <row r="396" spans="1:21" ht="18" customHeight="1">
      <c r="A396" s="14" t="e">
        <f>IF(AND(H396="",D396="",F396="",G396="",I396="",J396=""),"",SUBTOTAL(3,$B$5:B396))</f>
        <v>#REF!</v>
      </c>
      <c r="B396" s="63" t="e">
        <f>IF('DATA ENTRY'!#REF!="","",'DATA ENTRY'!#REF!)</f>
        <v>#REF!</v>
      </c>
      <c r="C396" s="63" t="e">
        <f>IF('DATA ENTRY'!#REF!="","",'DATA ENTRY'!#REF!)</f>
        <v>#REF!</v>
      </c>
      <c r="D396" s="63" t="e">
        <f>IF('DATA ENTRY'!#REF!="","",'DATA ENTRY'!#REF!)</f>
        <v>#REF!</v>
      </c>
      <c r="E396" s="14" t="e">
        <f>IF('DATA ENTRY'!#REF!="","",'DATA ENTRY'!#REF!)</f>
        <v>#REF!</v>
      </c>
      <c r="F396" s="14" t="e">
        <f>IF('DATA ENTRY'!#REF!="","",'DATA ENTRY'!#REF!)</f>
        <v>#REF!</v>
      </c>
      <c r="G396" s="126" t="e">
        <f>IF('DATA ENTRY'!#REF!="","",'DATA ENTRY'!#REF!)</f>
        <v>#REF!</v>
      </c>
      <c r="H396" s="126" t="e">
        <f>IF('DATA ENTRY'!#REF!="","",'DATA ENTRY'!#REF!)</f>
        <v>#REF!</v>
      </c>
      <c r="I396" s="14" t="e">
        <f>IF('DATA ENTRY'!#REF!="","",'DATA ENTRY'!#REF!)</f>
        <v>#REF!</v>
      </c>
      <c r="J396" s="125" t="e">
        <f>IF('DATA ENTRY'!#REF!="","",'DATA ENTRY'!#REF!)</f>
        <v>#REF!</v>
      </c>
      <c r="K396" s="14" t="e">
        <f>IF('DATA ENTRY'!#REF!="","",'DATA ENTRY'!#REF!)</f>
        <v>#REF!</v>
      </c>
      <c r="L396" s="125" t="e">
        <f>IF('DATA ENTRY'!#REF!="","",'DATA ENTRY'!#REF!)</f>
        <v>#REF!</v>
      </c>
      <c r="M396" s="14" t="e">
        <f>IF('DATA ENTRY'!#REF!="","",'DATA ENTRY'!#REF!)</f>
        <v>#REF!</v>
      </c>
      <c r="N396" s="125" t="e">
        <f>IF('DATA ENTRY'!#REF!="","",'DATA ENTRY'!#REF!)</f>
        <v>#REF!</v>
      </c>
      <c r="O396" s="125" t="str">
        <f t="shared" si="6"/>
        <v/>
      </c>
      <c r="P396" s="63" t="e">
        <f>IF('DATA ENTRY'!#REF!="","",'DATA ENTRY'!#REF!)</f>
        <v>#REF!</v>
      </c>
      <c r="Q396" s="63" t="e">
        <f>IF('DATA ENTRY'!#REF!="","",'DATA ENTRY'!#REF!)</f>
        <v>#REF!</v>
      </c>
      <c r="R396" s="14" t="e">
        <f>IF('DATA ENTRY'!#REF!="","",'DATA ENTRY'!#REF!)</f>
        <v>#REF!</v>
      </c>
      <c r="S396" s="14" t="e">
        <f>IF('DATA ENTRY'!#REF!="","",'DATA ENTRY'!#REF!)</f>
        <v>#REF!</v>
      </c>
      <c r="T396" s="14" t="e">
        <f>IF('DATA ENTRY'!#REF!="","",'DATA ENTRY'!#REF!)</f>
        <v>#REF!</v>
      </c>
      <c r="U396" s="14" t="str">
        <f>IF(O396="","",SUMPRODUCT(--(D396=$D$5:$D$1071),--(F396=$F$5:$F$1071),--(E396=$E$5:$E$1071),--(O396&lt;$O$5:$O$1071))+COUNTIF($O$5:O396,O396))</f>
        <v/>
      </c>
    </row>
    <row r="397" spans="1:21" ht="18" customHeight="1">
      <c r="A397" s="14" t="e">
        <f>IF(AND(H397="",D397="",F397="",G397="",I397="",J397=""),"",SUBTOTAL(3,$B$5:B397))</f>
        <v>#REF!</v>
      </c>
      <c r="B397" s="63" t="e">
        <f>IF('DATA ENTRY'!#REF!="","",'DATA ENTRY'!#REF!)</f>
        <v>#REF!</v>
      </c>
      <c r="C397" s="63" t="e">
        <f>IF('DATA ENTRY'!#REF!="","",'DATA ENTRY'!#REF!)</f>
        <v>#REF!</v>
      </c>
      <c r="D397" s="63" t="e">
        <f>IF('DATA ENTRY'!#REF!="","",'DATA ENTRY'!#REF!)</f>
        <v>#REF!</v>
      </c>
      <c r="E397" s="14" t="e">
        <f>IF('DATA ENTRY'!#REF!="","",'DATA ENTRY'!#REF!)</f>
        <v>#REF!</v>
      </c>
      <c r="F397" s="14" t="e">
        <f>IF('DATA ENTRY'!#REF!="","",'DATA ENTRY'!#REF!)</f>
        <v>#REF!</v>
      </c>
      <c r="G397" s="126" t="e">
        <f>IF('DATA ENTRY'!#REF!="","",'DATA ENTRY'!#REF!)</f>
        <v>#REF!</v>
      </c>
      <c r="H397" s="126" t="e">
        <f>IF('DATA ENTRY'!#REF!="","",'DATA ENTRY'!#REF!)</f>
        <v>#REF!</v>
      </c>
      <c r="I397" s="14" t="e">
        <f>IF('DATA ENTRY'!#REF!="","",'DATA ENTRY'!#REF!)</f>
        <v>#REF!</v>
      </c>
      <c r="J397" s="125" t="e">
        <f>IF('DATA ENTRY'!#REF!="","",'DATA ENTRY'!#REF!)</f>
        <v>#REF!</v>
      </c>
      <c r="K397" s="14" t="e">
        <f>IF('DATA ENTRY'!#REF!="","",'DATA ENTRY'!#REF!)</f>
        <v>#REF!</v>
      </c>
      <c r="L397" s="125" t="e">
        <f>IF('DATA ENTRY'!#REF!="","",'DATA ENTRY'!#REF!)</f>
        <v>#REF!</v>
      </c>
      <c r="M397" s="14" t="e">
        <f>IF('DATA ENTRY'!#REF!="","",'DATA ENTRY'!#REF!)</f>
        <v>#REF!</v>
      </c>
      <c r="N397" s="125" t="e">
        <f>IF('DATA ENTRY'!#REF!="","",'DATA ENTRY'!#REF!)</f>
        <v>#REF!</v>
      </c>
      <c r="O397" s="125" t="str">
        <f t="shared" si="6"/>
        <v/>
      </c>
      <c r="P397" s="63" t="e">
        <f>IF('DATA ENTRY'!#REF!="","",'DATA ENTRY'!#REF!)</f>
        <v>#REF!</v>
      </c>
      <c r="Q397" s="63" t="e">
        <f>IF('DATA ENTRY'!#REF!="","",'DATA ENTRY'!#REF!)</f>
        <v>#REF!</v>
      </c>
      <c r="R397" s="14" t="e">
        <f>IF('DATA ENTRY'!#REF!="","",'DATA ENTRY'!#REF!)</f>
        <v>#REF!</v>
      </c>
      <c r="S397" s="14" t="e">
        <f>IF('DATA ENTRY'!#REF!="","",'DATA ENTRY'!#REF!)</f>
        <v>#REF!</v>
      </c>
      <c r="T397" s="14" t="e">
        <f>IF('DATA ENTRY'!#REF!="","",'DATA ENTRY'!#REF!)</f>
        <v>#REF!</v>
      </c>
      <c r="U397" s="14" t="str">
        <f>IF(O397="","",SUMPRODUCT(--(D397=$D$5:$D$1071),--(F397=$F$5:$F$1071),--(E397=$E$5:$E$1071),--(O397&lt;$O$5:$O$1071))+COUNTIF($O$5:O397,O397))</f>
        <v/>
      </c>
    </row>
    <row r="398" spans="1:21" ht="18" customHeight="1">
      <c r="A398" s="14" t="e">
        <f>IF(AND(H398="",D398="",F398="",G398="",I398="",J398=""),"",SUBTOTAL(3,$B$5:B398))</f>
        <v>#REF!</v>
      </c>
      <c r="B398" s="63" t="e">
        <f>IF('DATA ENTRY'!#REF!="","",'DATA ENTRY'!#REF!)</f>
        <v>#REF!</v>
      </c>
      <c r="C398" s="63" t="e">
        <f>IF('DATA ENTRY'!#REF!="","",'DATA ENTRY'!#REF!)</f>
        <v>#REF!</v>
      </c>
      <c r="D398" s="63" t="e">
        <f>IF('DATA ENTRY'!#REF!="","",'DATA ENTRY'!#REF!)</f>
        <v>#REF!</v>
      </c>
      <c r="E398" s="14" t="e">
        <f>IF('DATA ENTRY'!#REF!="","",'DATA ENTRY'!#REF!)</f>
        <v>#REF!</v>
      </c>
      <c r="F398" s="14" t="e">
        <f>IF('DATA ENTRY'!#REF!="","",'DATA ENTRY'!#REF!)</f>
        <v>#REF!</v>
      </c>
      <c r="G398" s="126" t="e">
        <f>IF('DATA ENTRY'!#REF!="","",'DATA ENTRY'!#REF!)</f>
        <v>#REF!</v>
      </c>
      <c r="H398" s="126" t="e">
        <f>IF('DATA ENTRY'!#REF!="","",'DATA ENTRY'!#REF!)</f>
        <v>#REF!</v>
      </c>
      <c r="I398" s="14" t="e">
        <f>IF('DATA ENTRY'!#REF!="","",'DATA ENTRY'!#REF!)</f>
        <v>#REF!</v>
      </c>
      <c r="J398" s="125" t="e">
        <f>IF('DATA ENTRY'!#REF!="","",'DATA ENTRY'!#REF!)</f>
        <v>#REF!</v>
      </c>
      <c r="K398" s="14" t="e">
        <f>IF('DATA ENTRY'!#REF!="","",'DATA ENTRY'!#REF!)</f>
        <v>#REF!</v>
      </c>
      <c r="L398" s="125" t="e">
        <f>IF('DATA ENTRY'!#REF!="","",'DATA ENTRY'!#REF!)</f>
        <v>#REF!</v>
      </c>
      <c r="M398" s="14" t="e">
        <f>IF('DATA ENTRY'!#REF!="","",'DATA ENTRY'!#REF!)</f>
        <v>#REF!</v>
      </c>
      <c r="N398" s="125" t="e">
        <f>IF('DATA ENTRY'!#REF!="","",'DATA ENTRY'!#REF!)</f>
        <v>#REF!</v>
      </c>
      <c r="O398" s="125" t="str">
        <f t="shared" si="6"/>
        <v/>
      </c>
      <c r="P398" s="63" t="e">
        <f>IF('DATA ENTRY'!#REF!="","",'DATA ENTRY'!#REF!)</f>
        <v>#REF!</v>
      </c>
      <c r="Q398" s="63" t="e">
        <f>IF('DATA ENTRY'!#REF!="","",'DATA ENTRY'!#REF!)</f>
        <v>#REF!</v>
      </c>
      <c r="R398" s="14" t="e">
        <f>IF('DATA ENTRY'!#REF!="","",'DATA ENTRY'!#REF!)</f>
        <v>#REF!</v>
      </c>
      <c r="S398" s="14" t="e">
        <f>IF('DATA ENTRY'!#REF!="","",'DATA ENTRY'!#REF!)</f>
        <v>#REF!</v>
      </c>
      <c r="T398" s="14" t="e">
        <f>IF('DATA ENTRY'!#REF!="","",'DATA ENTRY'!#REF!)</f>
        <v>#REF!</v>
      </c>
      <c r="U398" s="14" t="str">
        <f>IF(O398="","",SUMPRODUCT(--(D398=$D$5:$D$1071),--(F398=$F$5:$F$1071),--(E398=$E$5:$E$1071),--(O398&lt;$O$5:$O$1071))+COUNTIF($O$5:O398,O398))</f>
        <v/>
      </c>
    </row>
    <row r="399" spans="1:21" ht="18" customHeight="1">
      <c r="A399" s="14" t="e">
        <f>IF(AND(H399="",D399="",F399="",G399="",I399="",J399=""),"",SUBTOTAL(3,$B$5:B399))</f>
        <v>#REF!</v>
      </c>
      <c r="B399" s="63" t="e">
        <f>IF('DATA ENTRY'!#REF!="","",'DATA ENTRY'!#REF!)</f>
        <v>#REF!</v>
      </c>
      <c r="C399" s="63" t="e">
        <f>IF('DATA ENTRY'!#REF!="","",'DATA ENTRY'!#REF!)</f>
        <v>#REF!</v>
      </c>
      <c r="D399" s="63" t="e">
        <f>IF('DATA ENTRY'!#REF!="","",'DATA ENTRY'!#REF!)</f>
        <v>#REF!</v>
      </c>
      <c r="E399" s="14" t="e">
        <f>IF('DATA ENTRY'!#REF!="","",'DATA ENTRY'!#REF!)</f>
        <v>#REF!</v>
      </c>
      <c r="F399" s="14" t="e">
        <f>IF('DATA ENTRY'!#REF!="","",'DATA ENTRY'!#REF!)</f>
        <v>#REF!</v>
      </c>
      <c r="G399" s="126" t="e">
        <f>IF('DATA ENTRY'!#REF!="","",'DATA ENTRY'!#REF!)</f>
        <v>#REF!</v>
      </c>
      <c r="H399" s="126" t="e">
        <f>IF('DATA ENTRY'!#REF!="","",'DATA ENTRY'!#REF!)</f>
        <v>#REF!</v>
      </c>
      <c r="I399" s="14" t="e">
        <f>IF('DATA ENTRY'!#REF!="","",'DATA ENTRY'!#REF!)</f>
        <v>#REF!</v>
      </c>
      <c r="J399" s="125" t="e">
        <f>IF('DATA ENTRY'!#REF!="","",'DATA ENTRY'!#REF!)</f>
        <v>#REF!</v>
      </c>
      <c r="K399" s="14" t="e">
        <f>IF('DATA ENTRY'!#REF!="","",'DATA ENTRY'!#REF!)</f>
        <v>#REF!</v>
      </c>
      <c r="L399" s="125" t="e">
        <f>IF('DATA ENTRY'!#REF!="","",'DATA ENTRY'!#REF!)</f>
        <v>#REF!</v>
      </c>
      <c r="M399" s="14" t="e">
        <f>IF('DATA ENTRY'!#REF!="","",'DATA ENTRY'!#REF!)</f>
        <v>#REF!</v>
      </c>
      <c r="N399" s="125" t="e">
        <f>IF('DATA ENTRY'!#REF!="","",'DATA ENTRY'!#REF!)</f>
        <v>#REF!</v>
      </c>
      <c r="O399" s="125" t="str">
        <f t="shared" si="6"/>
        <v/>
      </c>
      <c r="P399" s="63" t="e">
        <f>IF('DATA ENTRY'!#REF!="","",'DATA ENTRY'!#REF!)</f>
        <v>#REF!</v>
      </c>
      <c r="Q399" s="63" t="e">
        <f>IF('DATA ENTRY'!#REF!="","",'DATA ENTRY'!#REF!)</f>
        <v>#REF!</v>
      </c>
      <c r="R399" s="14" t="e">
        <f>IF('DATA ENTRY'!#REF!="","",'DATA ENTRY'!#REF!)</f>
        <v>#REF!</v>
      </c>
      <c r="S399" s="14" t="e">
        <f>IF('DATA ENTRY'!#REF!="","",'DATA ENTRY'!#REF!)</f>
        <v>#REF!</v>
      </c>
      <c r="T399" s="14" t="e">
        <f>IF('DATA ENTRY'!#REF!="","",'DATA ENTRY'!#REF!)</f>
        <v>#REF!</v>
      </c>
      <c r="U399" s="14" t="str">
        <f>IF(O399="","",SUMPRODUCT(--(D399=$D$5:$D$1071),--(F399=$F$5:$F$1071),--(E399=$E$5:$E$1071),--(O399&lt;$O$5:$O$1071))+COUNTIF($O$5:O399,O399))</f>
        <v/>
      </c>
    </row>
    <row r="400" spans="1:21" ht="18" customHeight="1">
      <c r="A400" s="14" t="e">
        <f>IF(AND(H400="",D400="",F400="",G400="",I400="",J400=""),"",SUBTOTAL(3,$B$5:B400))</f>
        <v>#REF!</v>
      </c>
      <c r="B400" s="63" t="e">
        <f>IF('DATA ENTRY'!#REF!="","",'DATA ENTRY'!#REF!)</f>
        <v>#REF!</v>
      </c>
      <c r="C400" s="63" t="e">
        <f>IF('DATA ENTRY'!#REF!="","",'DATA ENTRY'!#REF!)</f>
        <v>#REF!</v>
      </c>
      <c r="D400" s="63" t="e">
        <f>IF('DATA ENTRY'!#REF!="","",'DATA ENTRY'!#REF!)</f>
        <v>#REF!</v>
      </c>
      <c r="E400" s="14" t="e">
        <f>IF('DATA ENTRY'!#REF!="","",'DATA ENTRY'!#REF!)</f>
        <v>#REF!</v>
      </c>
      <c r="F400" s="14" t="e">
        <f>IF('DATA ENTRY'!#REF!="","",'DATA ENTRY'!#REF!)</f>
        <v>#REF!</v>
      </c>
      <c r="G400" s="126" t="e">
        <f>IF('DATA ENTRY'!#REF!="","",'DATA ENTRY'!#REF!)</f>
        <v>#REF!</v>
      </c>
      <c r="H400" s="126" t="e">
        <f>IF('DATA ENTRY'!#REF!="","",'DATA ENTRY'!#REF!)</f>
        <v>#REF!</v>
      </c>
      <c r="I400" s="14" t="e">
        <f>IF('DATA ENTRY'!#REF!="","",'DATA ENTRY'!#REF!)</f>
        <v>#REF!</v>
      </c>
      <c r="J400" s="125" t="e">
        <f>IF('DATA ENTRY'!#REF!="","",'DATA ENTRY'!#REF!)</f>
        <v>#REF!</v>
      </c>
      <c r="K400" s="14" t="e">
        <f>IF('DATA ENTRY'!#REF!="","",'DATA ENTRY'!#REF!)</f>
        <v>#REF!</v>
      </c>
      <c r="L400" s="125" t="e">
        <f>IF('DATA ENTRY'!#REF!="","",'DATA ENTRY'!#REF!)</f>
        <v>#REF!</v>
      </c>
      <c r="M400" s="14" t="e">
        <f>IF('DATA ENTRY'!#REF!="","",'DATA ENTRY'!#REF!)</f>
        <v>#REF!</v>
      </c>
      <c r="N400" s="125" t="e">
        <f>IF('DATA ENTRY'!#REF!="","",'DATA ENTRY'!#REF!)</f>
        <v>#REF!</v>
      </c>
      <c r="O400" s="125" t="str">
        <f t="shared" si="6"/>
        <v/>
      </c>
      <c r="P400" s="63" t="e">
        <f>IF('DATA ENTRY'!#REF!="","",'DATA ENTRY'!#REF!)</f>
        <v>#REF!</v>
      </c>
      <c r="Q400" s="63" t="e">
        <f>IF('DATA ENTRY'!#REF!="","",'DATA ENTRY'!#REF!)</f>
        <v>#REF!</v>
      </c>
      <c r="R400" s="14" t="e">
        <f>IF('DATA ENTRY'!#REF!="","",'DATA ENTRY'!#REF!)</f>
        <v>#REF!</v>
      </c>
      <c r="S400" s="14" t="e">
        <f>IF('DATA ENTRY'!#REF!="","",'DATA ENTRY'!#REF!)</f>
        <v>#REF!</v>
      </c>
      <c r="T400" s="14" t="e">
        <f>IF('DATA ENTRY'!#REF!="","",'DATA ENTRY'!#REF!)</f>
        <v>#REF!</v>
      </c>
      <c r="U400" s="14" t="str">
        <f>IF(O400="","",SUMPRODUCT(--(D400=$D$5:$D$1071),--(F400=$F$5:$F$1071),--(E400=$E$5:$E$1071),--(O400&lt;$O$5:$O$1071))+COUNTIF($O$5:O400,O400))</f>
        <v/>
      </c>
    </row>
    <row r="401" spans="1:21" ht="18" customHeight="1">
      <c r="A401" s="14" t="e">
        <f>IF(AND(H401="",D401="",F401="",G401="",I401="",J401=""),"",SUBTOTAL(3,$B$5:B401))</f>
        <v>#REF!</v>
      </c>
      <c r="B401" s="63" t="e">
        <f>IF('DATA ENTRY'!#REF!="","",'DATA ENTRY'!#REF!)</f>
        <v>#REF!</v>
      </c>
      <c r="C401" s="63" t="e">
        <f>IF('DATA ENTRY'!#REF!="","",'DATA ENTRY'!#REF!)</f>
        <v>#REF!</v>
      </c>
      <c r="D401" s="63" t="e">
        <f>IF('DATA ENTRY'!#REF!="","",'DATA ENTRY'!#REF!)</f>
        <v>#REF!</v>
      </c>
      <c r="E401" s="14" t="e">
        <f>IF('DATA ENTRY'!#REF!="","",'DATA ENTRY'!#REF!)</f>
        <v>#REF!</v>
      </c>
      <c r="F401" s="14" t="e">
        <f>IF('DATA ENTRY'!#REF!="","",'DATA ENTRY'!#REF!)</f>
        <v>#REF!</v>
      </c>
      <c r="G401" s="126" t="e">
        <f>IF('DATA ENTRY'!#REF!="","",'DATA ENTRY'!#REF!)</f>
        <v>#REF!</v>
      </c>
      <c r="H401" s="126" t="e">
        <f>IF('DATA ENTRY'!#REF!="","",'DATA ENTRY'!#REF!)</f>
        <v>#REF!</v>
      </c>
      <c r="I401" s="14" t="e">
        <f>IF('DATA ENTRY'!#REF!="","",'DATA ENTRY'!#REF!)</f>
        <v>#REF!</v>
      </c>
      <c r="J401" s="125" t="e">
        <f>IF('DATA ENTRY'!#REF!="","",'DATA ENTRY'!#REF!)</f>
        <v>#REF!</v>
      </c>
      <c r="K401" s="14" t="e">
        <f>IF('DATA ENTRY'!#REF!="","",'DATA ENTRY'!#REF!)</f>
        <v>#REF!</v>
      </c>
      <c r="L401" s="125" t="e">
        <f>IF('DATA ENTRY'!#REF!="","",'DATA ENTRY'!#REF!)</f>
        <v>#REF!</v>
      </c>
      <c r="M401" s="14" t="e">
        <f>IF('DATA ENTRY'!#REF!="","",'DATA ENTRY'!#REF!)</f>
        <v>#REF!</v>
      </c>
      <c r="N401" s="125" t="e">
        <f>IF('DATA ENTRY'!#REF!="","",'DATA ENTRY'!#REF!)</f>
        <v>#REF!</v>
      </c>
      <c r="O401" s="125" t="str">
        <f t="shared" si="6"/>
        <v/>
      </c>
      <c r="P401" s="63" t="e">
        <f>IF('DATA ENTRY'!#REF!="","",'DATA ENTRY'!#REF!)</f>
        <v>#REF!</v>
      </c>
      <c r="Q401" s="63" t="e">
        <f>IF('DATA ENTRY'!#REF!="","",'DATA ENTRY'!#REF!)</f>
        <v>#REF!</v>
      </c>
      <c r="R401" s="14" t="e">
        <f>IF('DATA ENTRY'!#REF!="","",'DATA ENTRY'!#REF!)</f>
        <v>#REF!</v>
      </c>
      <c r="S401" s="14" t="e">
        <f>IF('DATA ENTRY'!#REF!="","",'DATA ENTRY'!#REF!)</f>
        <v>#REF!</v>
      </c>
      <c r="T401" s="14" t="e">
        <f>IF('DATA ENTRY'!#REF!="","",'DATA ENTRY'!#REF!)</f>
        <v>#REF!</v>
      </c>
      <c r="U401" s="14" t="str">
        <f>IF(O401="","",SUMPRODUCT(--(D401=$D$5:$D$1071),--(F401=$F$5:$F$1071),--(E401=$E$5:$E$1071),--(O401&lt;$O$5:$O$1071))+COUNTIF($O$5:O401,O401))</f>
        <v/>
      </c>
    </row>
    <row r="402" spans="1:21" ht="18" customHeight="1">
      <c r="A402" s="14" t="e">
        <f>IF(AND(H402="",D402="",F402="",G402="",I402="",J402=""),"",SUBTOTAL(3,$B$5:B402))</f>
        <v>#REF!</v>
      </c>
      <c r="B402" s="63" t="e">
        <f>IF('DATA ENTRY'!#REF!="","",'DATA ENTRY'!#REF!)</f>
        <v>#REF!</v>
      </c>
      <c r="C402" s="63" t="e">
        <f>IF('DATA ENTRY'!#REF!="","",'DATA ENTRY'!#REF!)</f>
        <v>#REF!</v>
      </c>
      <c r="D402" s="63" t="e">
        <f>IF('DATA ENTRY'!#REF!="","",'DATA ENTRY'!#REF!)</f>
        <v>#REF!</v>
      </c>
      <c r="E402" s="14" t="e">
        <f>IF('DATA ENTRY'!#REF!="","",'DATA ENTRY'!#REF!)</f>
        <v>#REF!</v>
      </c>
      <c r="F402" s="14" t="e">
        <f>IF('DATA ENTRY'!#REF!="","",'DATA ENTRY'!#REF!)</f>
        <v>#REF!</v>
      </c>
      <c r="G402" s="126" t="e">
        <f>IF('DATA ENTRY'!#REF!="","",'DATA ENTRY'!#REF!)</f>
        <v>#REF!</v>
      </c>
      <c r="H402" s="126" t="e">
        <f>IF('DATA ENTRY'!#REF!="","",'DATA ENTRY'!#REF!)</f>
        <v>#REF!</v>
      </c>
      <c r="I402" s="14" t="e">
        <f>IF('DATA ENTRY'!#REF!="","",'DATA ENTRY'!#REF!)</f>
        <v>#REF!</v>
      </c>
      <c r="J402" s="125" t="e">
        <f>IF('DATA ENTRY'!#REF!="","",'DATA ENTRY'!#REF!)</f>
        <v>#REF!</v>
      </c>
      <c r="K402" s="14" t="e">
        <f>IF('DATA ENTRY'!#REF!="","",'DATA ENTRY'!#REF!)</f>
        <v>#REF!</v>
      </c>
      <c r="L402" s="125" t="e">
        <f>IF('DATA ENTRY'!#REF!="","",'DATA ENTRY'!#REF!)</f>
        <v>#REF!</v>
      </c>
      <c r="M402" s="14" t="e">
        <f>IF('DATA ENTRY'!#REF!="","",'DATA ENTRY'!#REF!)</f>
        <v>#REF!</v>
      </c>
      <c r="N402" s="125" t="e">
        <f>IF('DATA ENTRY'!#REF!="","",'DATA ENTRY'!#REF!)</f>
        <v>#REF!</v>
      </c>
      <c r="O402" s="125" t="str">
        <f t="shared" si="6"/>
        <v/>
      </c>
      <c r="P402" s="63" t="e">
        <f>IF('DATA ENTRY'!#REF!="","",'DATA ENTRY'!#REF!)</f>
        <v>#REF!</v>
      </c>
      <c r="Q402" s="63" t="e">
        <f>IF('DATA ENTRY'!#REF!="","",'DATA ENTRY'!#REF!)</f>
        <v>#REF!</v>
      </c>
      <c r="R402" s="14" t="e">
        <f>IF('DATA ENTRY'!#REF!="","",'DATA ENTRY'!#REF!)</f>
        <v>#REF!</v>
      </c>
      <c r="S402" s="14" t="e">
        <f>IF('DATA ENTRY'!#REF!="","",'DATA ENTRY'!#REF!)</f>
        <v>#REF!</v>
      </c>
      <c r="T402" s="14" t="e">
        <f>IF('DATA ENTRY'!#REF!="","",'DATA ENTRY'!#REF!)</f>
        <v>#REF!</v>
      </c>
      <c r="U402" s="14" t="str">
        <f>IF(O402="","",SUMPRODUCT(--(D402=$D$5:$D$1071),--(F402=$F$5:$F$1071),--(E402=$E$5:$E$1071),--(O402&lt;$O$5:$O$1071))+COUNTIF($O$5:O402,O402))</f>
        <v/>
      </c>
    </row>
    <row r="403" spans="1:21" ht="18" customHeight="1">
      <c r="A403" s="14" t="e">
        <f>IF(AND(H403="",D403="",F403="",G403="",I403="",J403=""),"",SUBTOTAL(3,$B$5:B403))</f>
        <v>#REF!</v>
      </c>
      <c r="B403" s="63" t="e">
        <f>IF('DATA ENTRY'!#REF!="","",'DATA ENTRY'!#REF!)</f>
        <v>#REF!</v>
      </c>
      <c r="C403" s="63" t="e">
        <f>IF('DATA ENTRY'!#REF!="","",'DATA ENTRY'!#REF!)</f>
        <v>#REF!</v>
      </c>
      <c r="D403" s="63" t="e">
        <f>IF('DATA ENTRY'!#REF!="","",'DATA ENTRY'!#REF!)</f>
        <v>#REF!</v>
      </c>
      <c r="E403" s="14" t="e">
        <f>IF('DATA ENTRY'!#REF!="","",'DATA ENTRY'!#REF!)</f>
        <v>#REF!</v>
      </c>
      <c r="F403" s="14" t="e">
        <f>IF('DATA ENTRY'!#REF!="","",'DATA ENTRY'!#REF!)</f>
        <v>#REF!</v>
      </c>
      <c r="G403" s="126" t="e">
        <f>IF('DATA ENTRY'!#REF!="","",'DATA ENTRY'!#REF!)</f>
        <v>#REF!</v>
      </c>
      <c r="H403" s="126" t="e">
        <f>IF('DATA ENTRY'!#REF!="","",'DATA ENTRY'!#REF!)</f>
        <v>#REF!</v>
      </c>
      <c r="I403" s="14" t="e">
        <f>IF('DATA ENTRY'!#REF!="","",'DATA ENTRY'!#REF!)</f>
        <v>#REF!</v>
      </c>
      <c r="J403" s="125" t="e">
        <f>IF('DATA ENTRY'!#REF!="","",'DATA ENTRY'!#REF!)</f>
        <v>#REF!</v>
      </c>
      <c r="K403" s="14" t="e">
        <f>IF('DATA ENTRY'!#REF!="","",'DATA ENTRY'!#REF!)</f>
        <v>#REF!</v>
      </c>
      <c r="L403" s="125" t="e">
        <f>IF('DATA ENTRY'!#REF!="","",'DATA ENTRY'!#REF!)</f>
        <v>#REF!</v>
      </c>
      <c r="M403" s="14" t="e">
        <f>IF('DATA ENTRY'!#REF!="","",'DATA ENTRY'!#REF!)</f>
        <v>#REF!</v>
      </c>
      <c r="N403" s="125" t="e">
        <f>IF('DATA ENTRY'!#REF!="","",'DATA ENTRY'!#REF!)</f>
        <v>#REF!</v>
      </c>
      <c r="O403" s="125" t="str">
        <f t="shared" si="6"/>
        <v/>
      </c>
      <c r="P403" s="63" t="e">
        <f>IF('DATA ENTRY'!#REF!="","",'DATA ENTRY'!#REF!)</f>
        <v>#REF!</v>
      </c>
      <c r="Q403" s="63" t="e">
        <f>IF('DATA ENTRY'!#REF!="","",'DATA ENTRY'!#REF!)</f>
        <v>#REF!</v>
      </c>
      <c r="R403" s="14" t="e">
        <f>IF('DATA ENTRY'!#REF!="","",'DATA ENTRY'!#REF!)</f>
        <v>#REF!</v>
      </c>
      <c r="S403" s="14" t="e">
        <f>IF('DATA ENTRY'!#REF!="","",'DATA ENTRY'!#REF!)</f>
        <v>#REF!</v>
      </c>
      <c r="T403" s="14" t="e">
        <f>IF('DATA ENTRY'!#REF!="","",'DATA ENTRY'!#REF!)</f>
        <v>#REF!</v>
      </c>
      <c r="U403" s="14" t="str">
        <f>IF(O403="","",SUMPRODUCT(--(D403=$D$5:$D$1071),--(F403=$F$5:$F$1071),--(E403=$E$5:$E$1071),--(O403&lt;$O$5:$O$1071))+COUNTIF($O$5:O403,O403))</f>
        <v/>
      </c>
    </row>
    <row r="404" spans="1:21" ht="18" customHeight="1">
      <c r="A404" s="14" t="e">
        <f>IF(AND(H404="",D404="",F404="",G404="",I404="",J404=""),"",SUBTOTAL(3,$B$5:B404))</f>
        <v>#REF!</v>
      </c>
      <c r="B404" s="63" t="e">
        <f>IF('DATA ENTRY'!#REF!="","",'DATA ENTRY'!#REF!)</f>
        <v>#REF!</v>
      </c>
      <c r="C404" s="63" t="e">
        <f>IF('DATA ENTRY'!#REF!="","",'DATA ENTRY'!#REF!)</f>
        <v>#REF!</v>
      </c>
      <c r="D404" s="63" t="e">
        <f>IF('DATA ENTRY'!#REF!="","",'DATA ENTRY'!#REF!)</f>
        <v>#REF!</v>
      </c>
      <c r="E404" s="14" t="e">
        <f>IF('DATA ENTRY'!#REF!="","",'DATA ENTRY'!#REF!)</f>
        <v>#REF!</v>
      </c>
      <c r="F404" s="14" t="e">
        <f>IF('DATA ENTRY'!#REF!="","",'DATA ENTRY'!#REF!)</f>
        <v>#REF!</v>
      </c>
      <c r="G404" s="126" t="e">
        <f>IF('DATA ENTRY'!#REF!="","",'DATA ENTRY'!#REF!)</f>
        <v>#REF!</v>
      </c>
      <c r="H404" s="126" t="e">
        <f>IF('DATA ENTRY'!#REF!="","",'DATA ENTRY'!#REF!)</f>
        <v>#REF!</v>
      </c>
      <c r="I404" s="14" t="e">
        <f>IF('DATA ENTRY'!#REF!="","",'DATA ENTRY'!#REF!)</f>
        <v>#REF!</v>
      </c>
      <c r="J404" s="125" t="e">
        <f>IF('DATA ENTRY'!#REF!="","",'DATA ENTRY'!#REF!)</f>
        <v>#REF!</v>
      </c>
      <c r="K404" s="14" t="e">
        <f>IF('DATA ENTRY'!#REF!="","",'DATA ENTRY'!#REF!)</f>
        <v>#REF!</v>
      </c>
      <c r="L404" s="125" t="e">
        <f>IF('DATA ENTRY'!#REF!="","",'DATA ENTRY'!#REF!)</f>
        <v>#REF!</v>
      </c>
      <c r="M404" s="14" t="e">
        <f>IF('DATA ENTRY'!#REF!="","",'DATA ENTRY'!#REF!)</f>
        <v>#REF!</v>
      </c>
      <c r="N404" s="125" t="e">
        <f>IF('DATA ENTRY'!#REF!="","",'DATA ENTRY'!#REF!)</f>
        <v>#REF!</v>
      </c>
      <c r="O404" s="125" t="str">
        <f t="shared" si="6"/>
        <v/>
      </c>
      <c r="P404" s="63" t="e">
        <f>IF('DATA ENTRY'!#REF!="","",'DATA ENTRY'!#REF!)</f>
        <v>#REF!</v>
      </c>
      <c r="Q404" s="63" t="e">
        <f>IF('DATA ENTRY'!#REF!="","",'DATA ENTRY'!#REF!)</f>
        <v>#REF!</v>
      </c>
      <c r="R404" s="14" t="e">
        <f>IF('DATA ENTRY'!#REF!="","",'DATA ENTRY'!#REF!)</f>
        <v>#REF!</v>
      </c>
      <c r="S404" s="14" t="e">
        <f>IF('DATA ENTRY'!#REF!="","",'DATA ENTRY'!#REF!)</f>
        <v>#REF!</v>
      </c>
      <c r="T404" s="14" t="e">
        <f>IF('DATA ENTRY'!#REF!="","",'DATA ENTRY'!#REF!)</f>
        <v>#REF!</v>
      </c>
      <c r="U404" s="14" t="str">
        <f>IF(O404="","",SUMPRODUCT(--(D404=$D$5:$D$1071),--(F404=$F$5:$F$1071),--(E404=$E$5:$E$1071),--(O404&lt;$O$5:$O$1071))+COUNTIF($O$5:O404,O404))</f>
        <v/>
      </c>
    </row>
    <row r="405" spans="1:21" ht="18" customHeight="1">
      <c r="A405" s="14" t="e">
        <f>IF(AND(H405="",D405="",F405="",G405="",I405="",J405=""),"",SUBTOTAL(3,$B$5:B405))</f>
        <v>#REF!</v>
      </c>
      <c r="B405" s="63" t="e">
        <f>IF('DATA ENTRY'!#REF!="","",'DATA ENTRY'!#REF!)</f>
        <v>#REF!</v>
      </c>
      <c r="C405" s="63" t="e">
        <f>IF('DATA ENTRY'!#REF!="","",'DATA ENTRY'!#REF!)</f>
        <v>#REF!</v>
      </c>
      <c r="D405" s="63" t="e">
        <f>IF('DATA ENTRY'!#REF!="","",'DATA ENTRY'!#REF!)</f>
        <v>#REF!</v>
      </c>
      <c r="E405" s="14" t="e">
        <f>IF('DATA ENTRY'!#REF!="","",'DATA ENTRY'!#REF!)</f>
        <v>#REF!</v>
      </c>
      <c r="F405" s="14" t="e">
        <f>IF('DATA ENTRY'!#REF!="","",'DATA ENTRY'!#REF!)</f>
        <v>#REF!</v>
      </c>
      <c r="G405" s="126" t="e">
        <f>IF('DATA ENTRY'!#REF!="","",'DATA ENTRY'!#REF!)</f>
        <v>#REF!</v>
      </c>
      <c r="H405" s="126" t="e">
        <f>IF('DATA ENTRY'!#REF!="","",'DATA ENTRY'!#REF!)</f>
        <v>#REF!</v>
      </c>
      <c r="I405" s="14" t="e">
        <f>IF('DATA ENTRY'!#REF!="","",'DATA ENTRY'!#REF!)</f>
        <v>#REF!</v>
      </c>
      <c r="J405" s="125" t="e">
        <f>IF('DATA ENTRY'!#REF!="","",'DATA ENTRY'!#REF!)</f>
        <v>#REF!</v>
      </c>
      <c r="K405" s="14" t="e">
        <f>IF('DATA ENTRY'!#REF!="","",'DATA ENTRY'!#REF!)</f>
        <v>#REF!</v>
      </c>
      <c r="L405" s="125" t="e">
        <f>IF('DATA ENTRY'!#REF!="","",'DATA ENTRY'!#REF!)</f>
        <v>#REF!</v>
      </c>
      <c r="M405" s="14" t="e">
        <f>IF('DATA ENTRY'!#REF!="","",'DATA ENTRY'!#REF!)</f>
        <v>#REF!</v>
      </c>
      <c r="N405" s="125" t="e">
        <f>IF('DATA ENTRY'!#REF!="","",'DATA ENTRY'!#REF!)</f>
        <v>#REF!</v>
      </c>
      <c r="O405" s="125" t="str">
        <f t="shared" si="6"/>
        <v/>
      </c>
      <c r="P405" s="63" t="e">
        <f>IF('DATA ENTRY'!#REF!="","",'DATA ENTRY'!#REF!)</f>
        <v>#REF!</v>
      </c>
      <c r="Q405" s="63" t="e">
        <f>IF('DATA ENTRY'!#REF!="","",'DATA ENTRY'!#REF!)</f>
        <v>#REF!</v>
      </c>
      <c r="R405" s="14" t="e">
        <f>IF('DATA ENTRY'!#REF!="","",'DATA ENTRY'!#REF!)</f>
        <v>#REF!</v>
      </c>
      <c r="S405" s="14" t="e">
        <f>IF('DATA ENTRY'!#REF!="","",'DATA ENTRY'!#REF!)</f>
        <v>#REF!</v>
      </c>
      <c r="T405" s="14" t="e">
        <f>IF('DATA ENTRY'!#REF!="","",'DATA ENTRY'!#REF!)</f>
        <v>#REF!</v>
      </c>
      <c r="U405" s="14" t="str">
        <f>IF(O405="","",SUMPRODUCT(--(D405=$D$5:$D$1071),--(F405=$F$5:$F$1071),--(E405=$E$5:$E$1071),--(O405&lt;$O$5:$O$1071))+COUNTIF($O$5:O405,O405))</f>
        <v/>
      </c>
    </row>
    <row r="406" spans="1:21" ht="18" customHeight="1">
      <c r="A406" s="14" t="e">
        <f>IF(AND(H406="",D406="",F406="",G406="",I406="",J406=""),"",SUBTOTAL(3,$B$5:B406))</f>
        <v>#REF!</v>
      </c>
      <c r="B406" s="63" t="e">
        <f>IF('DATA ENTRY'!#REF!="","",'DATA ENTRY'!#REF!)</f>
        <v>#REF!</v>
      </c>
      <c r="C406" s="63" t="e">
        <f>IF('DATA ENTRY'!#REF!="","",'DATA ENTRY'!#REF!)</f>
        <v>#REF!</v>
      </c>
      <c r="D406" s="63" t="e">
        <f>IF('DATA ENTRY'!#REF!="","",'DATA ENTRY'!#REF!)</f>
        <v>#REF!</v>
      </c>
      <c r="E406" s="14" t="e">
        <f>IF('DATA ENTRY'!#REF!="","",'DATA ENTRY'!#REF!)</f>
        <v>#REF!</v>
      </c>
      <c r="F406" s="14" t="e">
        <f>IF('DATA ENTRY'!#REF!="","",'DATA ENTRY'!#REF!)</f>
        <v>#REF!</v>
      </c>
      <c r="G406" s="126" t="e">
        <f>IF('DATA ENTRY'!#REF!="","",'DATA ENTRY'!#REF!)</f>
        <v>#REF!</v>
      </c>
      <c r="H406" s="126" t="e">
        <f>IF('DATA ENTRY'!#REF!="","",'DATA ENTRY'!#REF!)</f>
        <v>#REF!</v>
      </c>
      <c r="I406" s="14" t="e">
        <f>IF('DATA ENTRY'!#REF!="","",'DATA ENTRY'!#REF!)</f>
        <v>#REF!</v>
      </c>
      <c r="J406" s="125" t="e">
        <f>IF('DATA ENTRY'!#REF!="","",'DATA ENTRY'!#REF!)</f>
        <v>#REF!</v>
      </c>
      <c r="K406" s="14" t="e">
        <f>IF('DATA ENTRY'!#REF!="","",'DATA ENTRY'!#REF!)</f>
        <v>#REF!</v>
      </c>
      <c r="L406" s="125" t="e">
        <f>IF('DATA ENTRY'!#REF!="","",'DATA ENTRY'!#REF!)</f>
        <v>#REF!</v>
      </c>
      <c r="M406" s="14" t="e">
        <f>IF('DATA ENTRY'!#REF!="","",'DATA ENTRY'!#REF!)</f>
        <v>#REF!</v>
      </c>
      <c r="N406" s="125" t="e">
        <f>IF('DATA ENTRY'!#REF!="","",'DATA ENTRY'!#REF!)</f>
        <v>#REF!</v>
      </c>
      <c r="O406" s="125" t="str">
        <f t="shared" si="6"/>
        <v/>
      </c>
      <c r="P406" s="63" t="e">
        <f>IF('DATA ENTRY'!#REF!="","",'DATA ENTRY'!#REF!)</f>
        <v>#REF!</v>
      </c>
      <c r="Q406" s="63" t="e">
        <f>IF('DATA ENTRY'!#REF!="","",'DATA ENTRY'!#REF!)</f>
        <v>#REF!</v>
      </c>
      <c r="R406" s="14" t="e">
        <f>IF('DATA ENTRY'!#REF!="","",'DATA ENTRY'!#REF!)</f>
        <v>#REF!</v>
      </c>
      <c r="S406" s="14" t="e">
        <f>IF('DATA ENTRY'!#REF!="","",'DATA ENTRY'!#REF!)</f>
        <v>#REF!</v>
      </c>
      <c r="T406" s="14" t="e">
        <f>IF('DATA ENTRY'!#REF!="","",'DATA ENTRY'!#REF!)</f>
        <v>#REF!</v>
      </c>
      <c r="U406" s="14" t="str">
        <f>IF(O406="","",SUMPRODUCT(--(D406=$D$5:$D$1071),--(F406=$F$5:$F$1071),--(E406=$E$5:$E$1071),--(O406&lt;$O$5:$O$1071))+COUNTIF($O$5:O406,O406))</f>
        <v/>
      </c>
    </row>
    <row r="407" spans="1:21" ht="18" customHeight="1">
      <c r="A407" s="14" t="e">
        <f>IF(AND(H407="",D407="",F407="",G407="",I407="",J407=""),"",SUBTOTAL(3,$B$5:B407))</f>
        <v>#REF!</v>
      </c>
      <c r="B407" s="63" t="e">
        <f>IF('DATA ENTRY'!#REF!="","",'DATA ENTRY'!#REF!)</f>
        <v>#REF!</v>
      </c>
      <c r="C407" s="63" t="e">
        <f>IF('DATA ENTRY'!#REF!="","",'DATA ENTRY'!#REF!)</f>
        <v>#REF!</v>
      </c>
      <c r="D407" s="63" t="e">
        <f>IF('DATA ENTRY'!#REF!="","",'DATA ENTRY'!#REF!)</f>
        <v>#REF!</v>
      </c>
      <c r="E407" s="14" t="e">
        <f>IF('DATA ENTRY'!#REF!="","",'DATA ENTRY'!#REF!)</f>
        <v>#REF!</v>
      </c>
      <c r="F407" s="14" t="e">
        <f>IF('DATA ENTRY'!#REF!="","",'DATA ENTRY'!#REF!)</f>
        <v>#REF!</v>
      </c>
      <c r="G407" s="126" t="e">
        <f>IF('DATA ENTRY'!#REF!="","",'DATA ENTRY'!#REF!)</f>
        <v>#REF!</v>
      </c>
      <c r="H407" s="126" t="e">
        <f>IF('DATA ENTRY'!#REF!="","",'DATA ENTRY'!#REF!)</f>
        <v>#REF!</v>
      </c>
      <c r="I407" s="14" t="e">
        <f>IF('DATA ENTRY'!#REF!="","",'DATA ENTRY'!#REF!)</f>
        <v>#REF!</v>
      </c>
      <c r="J407" s="125" t="e">
        <f>IF('DATA ENTRY'!#REF!="","",'DATA ENTRY'!#REF!)</f>
        <v>#REF!</v>
      </c>
      <c r="K407" s="14" t="e">
        <f>IF('DATA ENTRY'!#REF!="","",'DATA ENTRY'!#REF!)</f>
        <v>#REF!</v>
      </c>
      <c r="L407" s="125" t="e">
        <f>IF('DATA ENTRY'!#REF!="","",'DATA ENTRY'!#REF!)</f>
        <v>#REF!</v>
      </c>
      <c r="M407" s="14" t="e">
        <f>IF('DATA ENTRY'!#REF!="","",'DATA ENTRY'!#REF!)</f>
        <v>#REF!</v>
      </c>
      <c r="N407" s="125" t="e">
        <f>IF('DATA ENTRY'!#REF!="","",'DATA ENTRY'!#REF!)</f>
        <v>#REF!</v>
      </c>
      <c r="O407" s="125" t="str">
        <f t="shared" si="6"/>
        <v/>
      </c>
      <c r="P407" s="63" t="e">
        <f>IF('DATA ENTRY'!#REF!="","",'DATA ENTRY'!#REF!)</f>
        <v>#REF!</v>
      </c>
      <c r="Q407" s="63" t="e">
        <f>IF('DATA ENTRY'!#REF!="","",'DATA ENTRY'!#REF!)</f>
        <v>#REF!</v>
      </c>
      <c r="R407" s="14" t="e">
        <f>IF('DATA ENTRY'!#REF!="","",'DATA ENTRY'!#REF!)</f>
        <v>#REF!</v>
      </c>
      <c r="S407" s="14" t="e">
        <f>IF('DATA ENTRY'!#REF!="","",'DATA ENTRY'!#REF!)</f>
        <v>#REF!</v>
      </c>
      <c r="T407" s="14" t="e">
        <f>IF('DATA ENTRY'!#REF!="","",'DATA ENTRY'!#REF!)</f>
        <v>#REF!</v>
      </c>
      <c r="U407" s="14" t="str">
        <f>IF(O407="","",SUMPRODUCT(--(D407=$D$5:$D$1071),--(F407=$F$5:$F$1071),--(E407=$E$5:$E$1071),--(O407&lt;$O$5:$O$1071))+COUNTIF($O$5:O407,O407))</f>
        <v/>
      </c>
    </row>
    <row r="408" spans="1:21" ht="18" customHeight="1">
      <c r="A408" s="14" t="e">
        <f>IF(AND(H408="",D408="",F408="",G408="",I408="",J408=""),"",SUBTOTAL(3,$B$5:B408))</f>
        <v>#REF!</v>
      </c>
      <c r="B408" s="63" t="e">
        <f>IF('DATA ENTRY'!#REF!="","",'DATA ENTRY'!#REF!)</f>
        <v>#REF!</v>
      </c>
      <c r="C408" s="63" t="e">
        <f>IF('DATA ENTRY'!#REF!="","",'DATA ENTRY'!#REF!)</f>
        <v>#REF!</v>
      </c>
      <c r="D408" s="63" t="e">
        <f>IF('DATA ENTRY'!#REF!="","",'DATA ENTRY'!#REF!)</f>
        <v>#REF!</v>
      </c>
      <c r="E408" s="14" t="e">
        <f>IF('DATA ENTRY'!#REF!="","",'DATA ENTRY'!#REF!)</f>
        <v>#REF!</v>
      </c>
      <c r="F408" s="14" t="e">
        <f>IF('DATA ENTRY'!#REF!="","",'DATA ENTRY'!#REF!)</f>
        <v>#REF!</v>
      </c>
      <c r="G408" s="126" t="e">
        <f>IF('DATA ENTRY'!#REF!="","",'DATA ENTRY'!#REF!)</f>
        <v>#REF!</v>
      </c>
      <c r="H408" s="126" t="e">
        <f>IF('DATA ENTRY'!#REF!="","",'DATA ENTRY'!#REF!)</f>
        <v>#REF!</v>
      </c>
      <c r="I408" s="14" t="e">
        <f>IF('DATA ENTRY'!#REF!="","",'DATA ENTRY'!#REF!)</f>
        <v>#REF!</v>
      </c>
      <c r="J408" s="125" t="e">
        <f>IF('DATA ENTRY'!#REF!="","",'DATA ENTRY'!#REF!)</f>
        <v>#REF!</v>
      </c>
      <c r="K408" s="14" t="e">
        <f>IF('DATA ENTRY'!#REF!="","",'DATA ENTRY'!#REF!)</f>
        <v>#REF!</v>
      </c>
      <c r="L408" s="125" t="e">
        <f>IF('DATA ENTRY'!#REF!="","",'DATA ENTRY'!#REF!)</f>
        <v>#REF!</v>
      </c>
      <c r="M408" s="14" t="e">
        <f>IF('DATA ENTRY'!#REF!="","",'DATA ENTRY'!#REF!)</f>
        <v>#REF!</v>
      </c>
      <c r="N408" s="125" t="e">
        <f>IF('DATA ENTRY'!#REF!="","",'DATA ENTRY'!#REF!)</f>
        <v>#REF!</v>
      </c>
      <c r="O408" s="125" t="str">
        <f t="shared" si="6"/>
        <v/>
      </c>
      <c r="P408" s="63" t="e">
        <f>IF('DATA ENTRY'!#REF!="","",'DATA ENTRY'!#REF!)</f>
        <v>#REF!</v>
      </c>
      <c r="Q408" s="63" t="e">
        <f>IF('DATA ENTRY'!#REF!="","",'DATA ENTRY'!#REF!)</f>
        <v>#REF!</v>
      </c>
      <c r="R408" s="14" t="e">
        <f>IF('DATA ENTRY'!#REF!="","",'DATA ENTRY'!#REF!)</f>
        <v>#REF!</v>
      </c>
      <c r="S408" s="14" t="e">
        <f>IF('DATA ENTRY'!#REF!="","",'DATA ENTRY'!#REF!)</f>
        <v>#REF!</v>
      </c>
      <c r="T408" s="14" t="e">
        <f>IF('DATA ENTRY'!#REF!="","",'DATA ENTRY'!#REF!)</f>
        <v>#REF!</v>
      </c>
      <c r="U408" s="14" t="str">
        <f>IF(O408="","",SUMPRODUCT(--(D408=$D$5:$D$1071),--(F408=$F$5:$F$1071),--(E408=$E$5:$E$1071),--(O408&lt;$O$5:$O$1071))+COUNTIF($O$5:O408,O408))</f>
        <v/>
      </c>
    </row>
    <row r="409" spans="1:21" ht="18" customHeight="1">
      <c r="A409" s="14" t="e">
        <f>IF(AND(H409="",D409="",F409="",G409="",I409="",J409=""),"",SUBTOTAL(3,$B$5:B409))</f>
        <v>#REF!</v>
      </c>
      <c r="B409" s="63" t="e">
        <f>IF('DATA ENTRY'!#REF!="","",'DATA ENTRY'!#REF!)</f>
        <v>#REF!</v>
      </c>
      <c r="C409" s="63" t="e">
        <f>IF('DATA ENTRY'!#REF!="","",'DATA ENTRY'!#REF!)</f>
        <v>#REF!</v>
      </c>
      <c r="D409" s="63" t="e">
        <f>IF('DATA ENTRY'!#REF!="","",'DATA ENTRY'!#REF!)</f>
        <v>#REF!</v>
      </c>
      <c r="E409" s="14" t="e">
        <f>IF('DATA ENTRY'!#REF!="","",'DATA ENTRY'!#REF!)</f>
        <v>#REF!</v>
      </c>
      <c r="F409" s="14" t="e">
        <f>IF('DATA ENTRY'!#REF!="","",'DATA ENTRY'!#REF!)</f>
        <v>#REF!</v>
      </c>
      <c r="G409" s="126" t="e">
        <f>IF('DATA ENTRY'!#REF!="","",'DATA ENTRY'!#REF!)</f>
        <v>#REF!</v>
      </c>
      <c r="H409" s="126" t="e">
        <f>IF('DATA ENTRY'!#REF!="","",'DATA ENTRY'!#REF!)</f>
        <v>#REF!</v>
      </c>
      <c r="I409" s="14" t="e">
        <f>IF('DATA ENTRY'!#REF!="","",'DATA ENTRY'!#REF!)</f>
        <v>#REF!</v>
      </c>
      <c r="J409" s="125" t="e">
        <f>IF('DATA ENTRY'!#REF!="","",'DATA ENTRY'!#REF!)</f>
        <v>#REF!</v>
      </c>
      <c r="K409" s="14" t="e">
        <f>IF('DATA ENTRY'!#REF!="","",'DATA ENTRY'!#REF!)</f>
        <v>#REF!</v>
      </c>
      <c r="L409" s="125" t="e">
        <f>IF('DATA ENTRY'!#REF!="","",'DATA ENTRY'!#REF!)</f>
        <v>#REF!</v>
      </c>
      <c r="M409" s="14" t="e">
        <f>IF('DATA ENTRY'!#REF!="","",'DATA ENTRY'!#REF!)</f>
        <v>#REF!</v>
      </c>
      <c r="N409" s="125" t="e">
        <f>IF('DATA ENTRY'!#REF!="","",'DATA ENTRY'!#REF!)</f>
        <v>#REF!</v>
      </c>
      <c r="O409" s="125" t="str">
        <f t="shared" si="6"/>
        <v/>
      </c>
      <c r="P409" s="63" t="e">
        <f>IF('DATA ENTRY'!#REF!="","",'DATA ENTRY'!#REF!)</f>
        <v>#REF!</v>
      </c>
      <c r="Q409" s="63" t="e">
        <f>IF('DATA ENTRY'!#REF!="","",'DATA ENTRY'!#REF!)</f>
        <v>#REF!</v>
      </c>
      <c r="R409" s="14" t="e">
        <f>IF('DATA ENTRY'!#REF!="","",'DATA ENTRY'!#REF!)</f>
        <v>#REF!</v>
      </c>
      <c r="S409" s="14" t="e">
        <f>IF('DATA ENTRY'!#REF!="","",'DATA ENTRY'!#REF!)</f>
        <v>#REF!</v>
      </c>
      <c r="T409" s="14" t="e">
        <f>IF('DATA ENTRY'!#REF!="","",'DATA ENTRY'!#REF!)</f>
        <v>#REF!</v>
      </c>
      <c r="U409" s="14" t="str">
        <f>IF(O409="","",SUMPRODUCT(--(D409=$D$5:$D$1071),--(F409=$F$5:$F$1071),--(E409=$E$5:$E$1071),--(O409&lt;$O$5:$O$1071))+COUNTIF($O$5:O409,O409))</f>
        <v/>
      </c>
    </row>
    <row r="410" spans="1:21" ht="18" customHeight="1">
      <c r="A410" s="14" t="e">
        <f>IF(AND(H410="",D410="",F410="",G410="",I410="",J410=""),"",SUBTOTAL(3,$B$5:B410))</f>
        <v>#REF!</v>
      </c>
      <c r="B410" s="63" t="e">
        <f>IF('DATA ENTRY'!#REF!="","",'DATA ENTRY'!#REF!)</f>
        <v>#REF!</v>
      </c>
      <c r="C410" s="63" t="e">
        <f>IF('DATA ENTRY'!#REF!="","",'DATA ENTRY'!#REF!)</f>
        <v>#REF!</v>
      </c>
      <c r="D410" s="63" t="e">
        <f>IF('DATA ENTRY'!#REF!="","",'DATA ENTRY'!#REF!)</f>
        <v>#REF!</v>
      </c>
      <c r="E410" s="14" t="e">
        <f>IF('DATA ENTRY'!#REF!="","",'DATA ENTRY'!#REF!)</f>
        <v>#REF!</v>
      </c>
      <c r="F410" s="14" t="e">
        <f>IF('DATA ENTRY'!#REF!="","",'DATA ENTRY'!#REF!)</f>
        <v>#REF!</v>
      </c>
      <c r="G410" s="126" t="e">
        <f>IF('DATA ENTRY'!#REF!="","",'DATA ENTRY'!#REF!)</f>
        <v>#REF!</v>
      </c>
      <c r="H410" s="126" t="e">
        <f>IF('DATA ENTRY'!#REF!="","",'DATA ENTRY'!#REF!)</f>
        <v>#REF!</v>
      </c>
      <c r="I410" s="14" t="e">
        <f>IF('DATA ENTRY'!#REF!="","",'DATA ENTRY'!#REF!)</f>
        <v>#REF!</v>
      </c>
      <c r="J410" s="125" t="e">
        <f>IF('DATA ENTRY'!#REF!="","",'DATA ENTRY'!#REF!)</f>
        <v>#REF!</v>
      </c>
      <c r="K410" s="14" t="e">
        <f>IF('DATA ENTRY'!#REF!="","",'DATA ENTRY'!#REF!)</f>
        <v>#REF!</v>
      </c>
      <c r="L410" s="125" t="e">
        <f>IF('DATA ENTRY'!#REF!="","",'DATA ENTRY'!#REF!)</f>
        <v>#REF!</v>
      </c>
      <c r="M410" s="14" t="e">
        <f>IF('DATA ENTRY'!#REF!="","",'DATA ENTRY'!#REF!)</f>
        <v>#REF!</v>
      </c>
      <c r="N410" s="125" t="e">
        <f>IF('DATA ENTRY'!#REF!="","",'DATA ENTRY'!#REF!)</f>
        <v>#REF!</v>
      </c>
      <c r="O410" s="125" t="str">
        <f t="shared" si="6"/>
        <v/>
      </c>
      <c r="P410" s="63" t="e">
        <f>IF('DATA ENTRY'!#REF!="","",'DATA ENTRY'!#REF!)</f>
        <v>#REF!</v>
      </c>
      <c r="Q410" s="63" t="e">
        <f>IF('DATA ENTRY'!#REF!="","",'DATA ENTRY'!#REF!)</f>
        <v>#REF!</v>
      </c>
      <c r="R410" s="14" t="e">
        <f>IF('DATA ENTRY'!#REF!="","",'DATA ENTRY'!#REF!)</f>
        <v>#REF!</v>
      </c>
      <c r="S410" s="14" t="e">
        <f>IF('DATA ENTRY'!#REF!="","",'DATA ENTRY'!#REF!)</f>
        <v>#REF!</v>
      </c>
      <c r="T410" s="14" t="e">
        <f>IF('DATA ENTRY'!#REF!="","",'DATA ENTRY'!#REF!)</f>
        <v>#REF!</v>
      </c>
      <c r="U410" s="14" t="str">
        <f>IF(O410="","",SUMPRODUCT(--(D410=$D$5:$D$1071),--(F410=$F$5:$F$1071),--(E410=$E$5:$E$1071),--(O410&lt;$O$5:$O$1071))+COUNTIF($O$5:O410,O410))</f>
        <v/>
      </c>
    </row>
    <row r="411" spans="1:21" ht="18" customHeight="1">
      <c r="A411" s="14" t="e">
        <f>IF(AND(H411="",D411="",F411="",G411="",I411="",J411=""),"",SUBTOTAL(3,$B$5:B411))</f>
        <v>#REF!</v>
      </c>
      <c r="B411" s="63" t="e">
        <f>IF('DATA ENTRY'!#REF!="","",'DATA ENTRY'!#REF!)</f>
        <v>#REF!</v>
      </c>
      <c r="C411" s="63" t="e">
        <f>IF('DATA ENTRY'!#REF!="","",'DATA ENTRY'!#REF!)</f>
        <v>#REF!</v>
      </c>
      <c r="D411" s="63" t="e">
        <f>IF('DATA ENTRY'!#REF!="","",'DATA ENTRY'!#REF!)</f>
        <v>#REF!</v>
      </c>
      <c r="E411" s="14" t="e">
        <f>IF('DATA ENTRY'!#REF!="","",'DATA ENTRY'!#REF!)</f>
        <v>#REF!</v>
      </c>
      <c r="F411" s="14" t="e">
        <f>IF('DATA ENTRY'!#REF!="","",'DATA ENTRY'!#REF!)</f>
        <v>#REF!</v>
      </c>
      <c r="G411" s="126" t="e">
        <f>IF('DATA ENTRY'!#REF!="","",'DATA ENTRY'!#REF!)</f>
        <v>#REF!</v>
      </c>
      <c r="H411" s="126" t="e">
        <f>IF('DATA ENTRY'!#REF!="","",'DATA ENTRY'!#REF!)</f>
        <v>#REF!</v>
      </c>
      <c r="I411" s="14" t="e">
        <f>IF('DATA ENTRY'!#REF!="","",'DATA ENTRY'!#REF!)</f>
        <v>#REF!</v>
      </c>
      <c r="J411" s="125" t="e">
        <f>IF('DATA ENTRY'!#REF!="","",'DATA ENTRY'!#REF!)</f>
        <v>#REF!</v>
      </c>
      <c r="K411" s="14" t="e">
        <f>IF('DATA ENTRY'!#REF!="","",'DATA ENTRY'!#REF!)</f>
        <v>#REF!</v>
      </c>
      <c r="L411" s="125" t="e">
        <f>IF('DATA ENTRY'!#REF!="","",'DATA ENTRY'!#REF!)</f>
        <v>#REF!</v>
      </c>
      <c r="M411" s="14" t="e">
        <f>IF('DATA ENTRY'!#REF!="","",'DATA ENTRY'!#REF!)</f>
        <v>#REF!</v>
      </c>
      <c r="N411" s="125" t="e">
        <f>IF('DATA ENTRY'!#REF!="","",'DATA ENTRY'!#REF!)</f>
        <v>#REF!</v>
      </c>
      <c r="O411" s="125" t="str">
        <f t="shared" si="6"/>
        <v/>
      </c>
      <c r="P411" s="63" t="e">
        <f>IF('DATA ENTRY'!#REF!="","",'DATA ENTRY'!#REF!)</f>
        <v>#REF!</v>
      </c>
      <c r="Q411" s="63" t="e">
        <f>IF('DATA ENTRY'!#REF!="","",'DATA ENTRY'!#REF!)</f>
        <v>#REF!</v>
      </c>
      <c r="R411" s="14" t="e">
        <f>IF('DATA ENTRY'!#REF!="","",'DATA ENTRY'!#REF!)</f>
        <v>#REF!</v>
      </c>
      <c r="S411" s="14" t="e">
        <f>IF('DATA ENTRY'!#REF!="","",'DATA ENTRY'!#REF!)</f>
        <v>#REF!</v>
      </c>
      <c r="T411" s="14" t="e">
        <f>IF('DATA ENTRY'!#REF!="","",'DATA ENTRY'!#REF!)</f>
        <v>#REF!</v>
      </c>
      <c r="U411" s="14" t="str">
        <f>IF(O411="","",SUMPRODUCT(--(D411=$D$5:$D$1071),--(F411=$F$5:$F$1071),--(E411=$E$5:$E$1071),--(O411&lt;$O$5:$O$1071))+COUNTIF($O$5:O411,O411))</f>
        <v/>
      </c>
    </row>
    <row r="412" spans="1:21" ht="18" customHeight="1">
      <c r="A412" s="14" t="e">
        <f>IF(AND(H412="",D412="",F412="",G412="",I412="",J412=""),"",SUBTOTAL(3,$B$5:B412))</f>
        <v>#REF!</v>
      </c>
      <c r="B412" s="63" t="e">
        <f>IF('DATA ENTRY'!#REF!="","",'DATA ENTRY'!#REF!)</f>
        <v>#REF!</v>
      </c>
      <c r="C412" s="63" t="e">
        <f>IF('DATA ENTRY'!#REF!="","",'DATA ENTRY'!#REF!)</f>
        <v>#REF!</v>
      </c>
      <c r="D412" s="63" t="e">
        <f>IF('DATA ENTRY'!#REF!="","",'DATA ENTRY'!#REF!)</f>
        <v>#REF!</v>
      </c>
      <c r="E412" s="14" t="e">
        <f>IF('DATA ENTRY'!#REF!="","",'DATA ENTRY'!#REF!)</f>
        <v>#REF!</v>
      </c>
      <c r="F412" s="14" t="e">
        <f>IF('DATA ENTRY'!#REF!="","",'DATA ENTRY'!#REF!)</f>
        <v>#REF!</v>
      </c>
      <c r="G412" s="126" t="e">
        <f>IF('DATA ENTRY'!#REF!="","",'DATA ENTRY'!#REF!)</f>
        <v>#REF!</v>
      </c>
      <c r="H412" s="126" t="e">
        <f>IF('DATA ENTRY'!#REF!="","",'DATA ENTRY'!#REF!)</f>
        <v>#REF!</v>
      </c>
      <c r="I412" s="14" t="e">
        <f>IF('DATA ENTRY'!#REF!="","",'DATA ENTRY'!#REF!)</f>
        <v>#REF!</v>
      </c>
      <c r="J412" s="125" t="e">
        <f>IF('DATA ENTRY'!#REF!="","",'DATA ENTRY'!#REF!)</f>
        <v>#REF!</v>
      </c>
      <c r="K412" s="14" t="e">
        <f>IF('DATA ENTRY'!#REF!="","",'DATA ENTRY'!#REF!)</f>
        <v>#REF!</v>
      </c>
      <c r="L412" s="125" t="e">
        <f>IF('DATA ENTRY'!#REF!="","",'DATA ENTRY'!#REF!)</f>
        <v>#REF!</v>
      </c>
      <c r="M412" s="14" t="e">
        <f>IF('DATA ENTRY'!#REF!="","",'DATA ENTRY'!#REF!)</f>
        <v>#REF!</v>
      </c>
      <c r="N412" s="125" t="e">
        <f>IF('DATA ENTRY'!#REF!="","",'DATA ENTRY'!#REF!)</f>
        <v>#REF!</v>
      </c>
      <c r="O412" s="125" t="str">
        <f t="shared" si="6"/>
        <v/>
      </c>
      <c r="P412" s="63" t="e">
        <f>IF('DATA ENTRY'!#REF!="","",'DATA ENTRY'!#REF!)</f>
        <v>#REF!</v>
      </c>
      <c r="Q412" s="63" t="e">
        <f>IF('DATA ENTRY'!#REF!="","",'DATA ENTRY'!#REF!)</f>
        <v>#REF!</v>
      </c>
      <c r="R412" s="14" t="e">
        <f>IF('DATA ENTRY'!#REF!="","",'DATA ENTRY'!#REF!)</f>
        <v>#REF!</v>
      </c>
      <c r="S412" s="14" t="e">
        <f>IF('DATA ENTRY'!#REF!="","",'DATA ENTRY'!#REF!)</f>
        <v>#REF!</v>
      </c>
      <c r="T412" s="14" t="e">
        <f>IF('DATA ENTRY'!#REF!="","",'DATA ENTRY'!#REF!)</f>
        <v>#REF!</v>
      </c>
      <c r="U412" s="14" t="str">
        <f>IF(O412="","",SUMPRODUCT(--(D412=$D$5:$D$1071),--(F412=$F$5:$F$1071),--(E412=$E$5:$E$1071),--(O412&lt;$O$5:$O$1071))+COUNTIF($O$5:O412,O412))</f>
        <v/>
      </c>
    </row>
    <row r="413" spans="1:21" ht="18" customHeight="1">
      <c r="A413" s="14" t="e">
        <f>IF(AND(H413="",D413="",F413="",G413="",I413="",J413=""),"",SUBTOTAL(3,$B$5:B413))</f>
        <v>#REF!</v>
      </c>
      <c r="B413" s="63" t="e">
        <f>IF('DATA ENTRY'!#REF!="","",'DATA ENTRY'!#REF!)</f>
        <v>#REF!</v>
      </c>
      <c r="C413" s="63" t="e">
        <f>IF('DATA ENTRY'!#REF!="","",'DATA ENTRY'!#REF!)</f>
        <v>#REF!</v>
      </c>
      <c r="D413" s="63" t="e">
        <f>IF('DATA ENTRY'!#REF!="","",'DATA ENTRY'!#REF!)</f>
        <v>#REF!</v>
      </c>
      <c r="E413" s="14" t="e">
        <f>IF('DATA ENTRY'!#REF!="","",'DATA ENTRY'!#REF!)</f>
        <v>#REF!</v>
      </c>
      <c r="F413" s="14" t="e">
        <f>IF('DATA ENTRY'!#REF!="","",'DATA ENTRY'!#REF!)</f>
        <v>#REF!</v>
      </c>
      <c r="G413" s="126" t="e">
        <f>IF('DATA ENTRY'!#REF!="","",'DATA ENTRY'!#REF!)</f>
        <v>#REF!</v>
      </c>
      <c r="H413" s="126" t="e">
        <f>IF('DATA ENTRY'!#REF!="","",'DATA ENTRY'!#REF!)</f>
        <v>#REF!</v>
      </c>
      <c r="I413" s="14" t="e">
        <f>IF('DATA ENTRY'!#REF!="","",'DATA ENTRY'!#REF!)</f>
        <v>#REF!</v>
      </c>
      <c r="J413" s="125" t="e">
        <f>IF('DATA ENTRY'!#REF!="","",'DATA ENTRY'!#REF!)</f>
        <v>#REF!</v>
      </c>
      <c r="K413" s="14" t="e">
        <f>IF('DATA ENTRY'!#REF!="","",'DATA ENTRY'!#REF!)</f>
        <v>#REF!</v>
      </c>
      <c r="L413" s="125" t="e">
        <f>IF('DATA ENTRY'!#REF!="","",'DATA ENTRY'!#REF!)</f>
        <v>#REF!</v>
      </c>
      <c r="M413" s="14" t="e">
        <f>IF('DATA ENTRY'!#REF!="","",'DATA ENTRY'!#REF!)</f>
        <v>#REF!</v>
      </c>
      <c r="N413" s="125" t="e">
        <f>IF('DATA ENTRY'!#REF!="","",'DATA ENTRY'!#REF!)</f>
        <v>#REF!</v>
      </c>
      <c r="O413" s="125" t="str">
        <f t="shared" si="6"/>
        <v/>
      </c>
      <c r="P413" s="63" t="e">
        <f>IF('DATA ENTRY'!#REF!="","",'DATA ENTRY'!#REF!)</f>
        <v>#REF!</v>
      </c>
      <c r="Q413" s="63" t="e">
        <f>IF('DATA ENTRY'!#REF!="","",'DATA ENTRY'!#REF!)</f>
        <v>#REF!</v>
      </c>
      <c r="R413" s="14" t="e">
        <f>IF('DATA ENTRY'!#REF!="","",'DATA ENTRY'!#REF!)</f>
        <v>#REF!</v>
      </c>
      <c r="S413" s="14" t="e">
        <f>IF('DATA ENTRY'!#REF!="","",'DATA ENTRY'!#REF!)</f>
        <v>#REF!</v>
      </c>
      <c r="T413" s="14" t="e">
        <f>IF('DATA ENTRY'!#REF!="","",'DATA ENTRY'!#REF!)</f>
        <v>#REF!</v>
      </c>
      <c r="U413" s="14" t="str">
        <f>IF(O413="","",SUMPRODUCT(--(D413=$D$5:$D$1071),--(F413=$F$5:$F$1071),--(E413=$E$5:$E$1071),--(O413&lt;$O$5:$O$1071))+COUNTIF($O$5:O413,O413))</f>
        <v/>
      </c>
    </row>
    <row r="414" spans="1:21" ht="18" customHeight="1">
      <c r="A414" s="14" t="e">
        <f>IF(AND(H414="",D414="",F414="",G414="",I414="",J414=""),"",SUBTOTAL(3,$B$5:B414))</f>
        <v>#REF!</v>
      </c>
      <c r="B414" s="63" t="e">
        <f>IF('DATA ENTRY'!#REF!="","",'DATA ENTRY'!#REF!)</f>
        <v>#REF!</v>
      </c>
      <c r="C414" s="63" t="e">
        <f>IF('DATA ENTRY'!#REF!="","",'DATA ENTRY'!#REF!)</f>
        <v>#REF!</v>
      </c>
      <c r="D414" s="63" t="e">
        <f>IF('DATA ENTRY'!#REF!="","",'DATA ENTRY'!#REF!)</f>
        <v>#REF!</v>
      </c>
      <c r="E414" s="14" t="e">
        <f>IF('DATA ENTRY'!#REF!="","",'DATA ENTRY'!#REF!)</f>
        <v>#REF!</v>
      </c>
      <c r="F414" s="14" t="e">
        <f>IF('DATA ENTRY'!#REF!="","",'DATA ENTRY'!#REF!)</f>
        <v>#REF!</v>
      </c>
      <c r="G414" s="126" t="e">
        <f>IF('DATA ENTRY'!#REF!="","",'DATA ENTRY'!#REF!)</f>
        <v>#REF!</v>
      </c>
      <c r="H414" s="126" t="e">
        <f>IF('DATA ENTRY'!#REF!="","",'DATA ENTRY'!#REF!)</f>
        <v>#REF!</v>
      </c>
      <c r="I414" s="14" t="e">
        <f>IF('DATA ENTRY'!#REF!="","",'DATA ENTRY'!#REF!)</f>
        <v>#REF!</v>
      </c>
      <c r="J414" s="125" t="e">
        <f>IF('DATA ENTRY'!#REF!="","",'DATA ENTRY'!#REF!)</f>
        <v>#REF!</v>
      </c>
      <c r="K414" s="14" t="e">
        <f>IF('DATA ENTRY'!#REF!="","",'DATA ENTRY'!#REF!)</f>
        <v>#REF!</v>
      </c>
      <c r="L414" s="125" t="e">
        <f>IF('DATA ENTRY'!#REF!="","",'DATA ENTRY'!#REF!)</f>
        <v>#REF!</v>
      </c>
      <c r="M414" s="14" t="e">
        <f>IF('DATA ENTRY'!#REF!="","",'DATA ENTRY'!#REF!)</f>
        <v>#REF!</v>
      </c>
      <c r="N414" s="125" t="e">
        <f>IF('DATA ENTRY'!#REF!="","",'DATA ENTRY'!#REF!)</f>
        <v>#REF!</v>
      </c>
      <c r="O414" s="125" t="str">
        <f t="shared" si="6"/>
        <v/>
      </c>
      <c r="P414" s="63" t="e">
        <f>IF('DATA ENTRY'!#REF!="","",'DATA ENTRY'!#REF!)</f>
        <v>#REF!</v>
      </c>
      <c r="Q414" s="63" t="e">
        <f>IF('DATA ENTRY'!#REF!="","",'DATA ENTRY'!#REF!)</f>
        <v>#REF!</v>
      </c>
      <c r="R414" s="14" t="e">
        <f>IF('DATA ENTRY'!#REF!="","",'DATA ENTRY'!#REF!)</f>
        <v>#REF!</v>
      </c>
      <c r="S414" s="14" t="e">
        <f>IF('DATA ENTRY'!#REF!="","",'DATA ENTRY'!#REF!)</f>
        <v>#REF!</v>
      </c>
      <c r="T414" s="14" t="e">
        <f>IF('DATA ENTRY'!#REF!="","",'DATA ENTRY'!#REF!)</f>
        <v>#REF!</v>
      </c>
      <c r="U414" s="14" t="str">
        <f>IF(O414="","",SUMPRODUCT(--(D414=$D$5:$D$1071),--(F414=$F$5:$F$1071),--(E414=$E$5:$E$1071),--(O414&lt;$O$5:$O$1071))+COUNTIF($O$5:O414,O414))</f>
        <v/>
      </c>
    </row>
    <row r="415" spans="1:21" ht="18" customHeight="1">
      <c r="A415" s="14" t="e">
        <f>IF(AND(H415="",D415="",F415="",G415="",I415="",J415=""),"",SUBTOTAL(3,$B$5:B415))</f>
        <v>#REF!</v>
      </c>
      <c r="B415" s="63" t="e">
        <f>IF('DATA ENTRY'!#REF!="","",'DATA ENTRY'!#REF!)</f>
        <v>#REF!</v>
      </c>
      <c r="C415" s="63" t="e">
        <f>IF('DATA ENTRY'!#REF!="","",'DATA ENTRY'!#REF!)</f>
        <v>#REF!</v>
      </c>
      <c r="D415" s="63" t="e">
        <f>IF('DATA ENTRY'!#REF!="","",'DATA ENTRY'!#REF!)</f>
        <v>#REF!</v>
      </c>
      <c r="E415" s="14" t="e">
        <f>IF('DATA ENTRY'!#REF!="","",'DATA ENTRY'!#REF!)</f>
        <v>#REF!</v>
      </c>
      <c r="F415" s="14" t="e">
        <f>IF('DATA ENTRY'!#REF!="","",'DATA ENTRY'!#REF!)</f>
        <v>#REF!</v>
      </c>
      <c r="G415" s="126" t="e">
        <f>IF('DATA ENTRY'!#REF!="","",'DATA ENTRY'!#REF!)</f>
        <v>#REF!</v>
      </c>
      <c r="H415" s="126" t="e">
        <f>IF('DATA ENTRY'!#REF!="","",'DATA ENTRY'!#REF!)</f>
        <v>#REF!</v>
      </c>
      <c r="I415" s="14" t="e">
        <f>IF('DATA ENTRY'!#REF!="","",'DATA ENTRY'!#REF!)</f>
        <v>#REF!</v>
      </c>
      <c r="J415" s="125" t="e">
        <f>IF('DATA ENTRY'!#REF!="","",'DATA ENTRY'!#REF!)</f>
        <v>#REF!</v>
      </c>
      <c r="K415" s="14" t="e">
        <f>IF('DATA ENTRY'!#REF!="","",'DATA ENTRY'!#REF!)</f>
        <v>#REF!</v>
      </c>
      <c r="L415" s="125" t="e">
        <f>IF('DATA ENTRY'!#REF!="","",'DATA ENTRY'!#REF!)</f>
        <v>#REF!</v>
      </c>
      <c r="M415" s="14" t="e">
        <f>IF('DATA ENTRY'!#REF!="","",'DATA ENTRY'!#REF!)</f>
        <v>#REF!</v>
      </c>
      <c r="N415" s="125" t="e">
        <f>IF('DATA ENTRY'!#REF!="","",'DATA ENTRY'!#REF!)</f>
        <v>#REF!</v>
      </c>
      <c r="O415" s="125" t="str">
        <f t="shared" si="6"/>
        <v/>
      </c>
      <c r="P415" s="63" t="e">
        <f>IF('DATA ENTRY'!#REF!="","",'DATA ENTRY'!#REF!)</f>
        <v>#REF!</v>
      </c>
      <c r="Q415" s="63" t="e">
        <f>IF('DATA ENTRY'!#REF!="","",'DATA ENTRY'!#REF!)</f>
        <v>#REF!</v>
      </c>
      <c r="R415" s="14" t="e">
        <f>IF('DATA ENTRY'!#REF!="","",'DATA ENTRY'!#REF!)</f>
        <v>#REF!</v>
      </c>
      <c r="S415" s="14" t="e">
        <f>IF('DATA ENTRY'!#REF!="","",'DATA ENTRY'!#REF!)</f>
        <v>#REF!</v>
      </c>
      <c r="T415" s="14" t="e">
        <f>IF('DATA ENTRY'!#REF!="","",'DATA ENTRY'!#REF!)</f>
        <v>#REF!</v>
      </c>
      <c r="U415" s="14" t="str">
        <f>IF(O415="","",SUMPRODUCT(--(D415=$D$5:$D$1071),--(F415=$F$5:$F$1071),--(E415=$E$5:$E$1071),--(O415&lt;$O$5:$O$1071))+COUNTIF($O$5:O415,O415))</f>
        <v/>
      </c>
    </row>
    <row r="416" spans="1:21" ht="18" customHeight="1">
      <c r="A416" s="14" t="e">
        <f>IF(AND(H416="",D416="",F416="",G416="",I416="",J416=""),"",SUBTOTAL(3,$B$5:B416))</f>
        <v>#REF!</v>
      </c>
      <c r="B416" s="63" t="e">
        <f>IF('DATA ENTRY'!#REF!="","",'DATA ENTRY'!#REF!)</f>
        <v>#REF!</v>
      </c>
      <c r="C416" s="63" t="e">
        <f>IF('DATA ENTRY'!#REF!="","",'DATA ENTRY'!#REF!)</f>
        <v>#REF!</v>
      </c>
      <c r="D416" s="63" t="e">
        <f>IF('DATA ENTRY'!#REF!="","",'DATA ENTRY'!#REF!)</f>
        <v>#REF!</v>
      </c>
      <c r="E416" s="14" t="e">
        <f>IF('DATA ENTRY'!#REF!="","",'DATA ENTRY'!#REF!)</f>
        <v>#REF!</v>
      </c>
      <c r="F416" s="14" t="e">
        <f>IF('DATA ENTRY'!#REF!="","",'DATA ENTRY'!#REF!)</f>
        <v>#REF!</v>
      </c>
      <c r="G416" s="126" t="e">
        <f>IF('DATA ENTRY'!#REF!="","",'DATA ENTRY'!#REF!)</f>
        <v>#REF!</v>
      </c>
      <c r="H416" s="126" t="e">
        <f>IF('DATA ENTRY'!#REF!="","",'DATA ENTRY'!#REF!)</f>
        <v>#REF!</v>
      </c>
      <c r="I416" s="14" t="e">
        <f>IF('DATA ENTRY'!#REF!="","",'DATA ENTRY'!#REF!)</f>
        <v>#REF!</v>
      </c>
      <c r="J416" s="125" t="e">
        <f>IF('DATA ENTRY'!#REF!="","",'DATA ENTRY'!#REF!)</f>
        <v>#REF!</v>
      </c>
      <c r="K416" s="14" t="e">
        <f>IF('DATA ENTRY'!#REF!="","",'DATA ENTRY'!#REF!)</f>
        <v>#REF!</v>
      </c>
      <c r="L416" s="125" t="e">
        <f>IF('DATA ENTRY'!#REF!="","",'DATA ENTRY'!#REF!)</f>
        <v>#REF!</v>
      </c>
      <c r="M416" s="14" t="e">
        <f>IF('DATA ENTRY'!#REF!="","",'DATA ENTRY'!#REF!)</f>
        <v>#REF!</v>
      </c>
      <c r="N416" s="125" t="e">
        <f>IF('DATA ENTRY'!#REF!="","",'DATA ENTRY'!#REF!)</f>
        <v>#REF!</v>
      </c>
      <c r="O416" s="125" t="str">
        <f t="shared" si="6"/>
        <v/>
      </c>
      <c r="P416" s="63" t="e">
        <f>IF('DATA ENTRY'!#REF!="","",'DATA ENTRY'!#REF!)</f>
        <v>#REF!</v>
      </c>
      <c r="Q416" s="63" t="e">
        <f>IF('DATA ENTRY'!#REF!="","",'DATA ENTRY'!#REF!)</f>
        <v>#REF!</v>
      </c>
      <c r="R416" s="14" t="e">
        <f>IF('DATA ENTRY'!#REF!="","",'DATA ENTRY'!#REF!)</f>
        <v>#REF!</v>
      </c>
      <c r="S416" s="14" t="e">
        <f>IF('DATA ENTRY'!#REF!="","",'DATA ENTRY'!#REF!)</f>
        <v>#REF!</v>
      </c>
      <c r="T416" s="14" t="e">
        <f>IF('DATA ENTRY'!#REF!="","",'DATA ENTRY'!#REF!)</f>
        <v>#REF!</v>
      </c>
      <c r="U416" s="14" t="str">
        <f>IF(O416="","",SUMPRODUCT(--(D416=$D$5:$D$1071),--(F416=$F$5:$F$1071),--(E416=$E$5:$E$1071),--(O416&lt;$O$5:$O$1071))+COUNTIF($O$5:O416,O416))</f>
        <v/>
      </c>
    </row>
    <row r="417" spans="1:21" ht="18" customHeight="1">
      <c r="A417" s="14" t="e">
        <f>IF(AND(H417="",D417="",F417="",G417="",I417="",J417=""),"",SUBTOTAL(3,$B$5:B417))</f>
        <v>#REF!</v>
      </c>
      <c r="B417" s="63" t="e">
        <f>IF('DATA ENTRY'!#REF!="","",'DATA ENTRY'!#REF!)</f>
        <v>#REF!</v>
      </c>
      <c r="C417" s="63" t="e">
        <f>IF('DATA ENTRY'!#REF!="","",'DATA ENTRY'!#REF!)</f>
        <v>#REF!</v>
      </c>
      <c r="D417" s="63" t="e">
        <f>IF('DATA ENTRY'!#REF!="","",'DATA ENTRY'!#REF!)</f>
        <v>#REF!</v>
      </c>
      <c r="E417" s="14" t="e">
        <f>IF('DATA ENTRY'!#REF!="","",'DATA ENTRY'!#REF!)</f>
        <v>#REF!</v>
      </c>
      <c r="F417" s="14" t="e">
        <f>IF('DATA ENTRY'!#REF!="","",'DATA ENTRY'!#REF!)</f>
        <v>#REF!</v>
      </c>
      <c r="G417" s="126" t="e">
        <f>IF('DATA ENTRY'!#REF!="","",'DATA ENTRY'!#REF!)</f>
        <v>#REF!</v>
      </c>
      <c r="H417" s="126" t="e">
        <f>IF('DATA ENTRY'!#REF!="","",'DATA ENTRY'!#REF!)</f>
        <v>#REF!</v>
      </c>
      <c r="I417" s="14" t="e">
        <f>IF('DATA ENTRY'!#REF!="","",'DATA ENTRY'!#REF!)</f>
        <v>#REF!</v>
      </c>
      <c r="J417" s="125" t="e">
        <f>IF('DATA ENTRY'!#REF!="","",'DATA ENTRY'!#REF!)</f>
        <v>#REF!</v>
      </c>
      <c r="K417" s="14" t="e">
        <f>IF('DATA ENTRY'!#REF!="","",'DATA ENTRY'!#REF!)</f>
        <v>#REF!</v>
      </c>
      <c r="L417" s="125" t="e">
        <f>IF('DATA ENTRY'!#REF!="","",'DATA ENTRY'!#REF!)</f>
        <v>#REF!</v>
      </c>
      <c r="M417" s="14" t="e">
        <f>IF('DATA ENTRY'!#REF!="","",'DATA ENTRY'!#REF!)</f>
        <v>#REF!</v>
      </c>
      <c r="N417" s="125" t="e">
        <f>IF('DATA ENTRY'!#REF!="","",'DATA ENTRY'!#REF!)</f>
        <v>#REF!</v>
      </c>
      <c r="O417" s="125" t="str">
        <f t="shared" si="6"/>
        <v/>
      </c>
      <c r="P417" s="63" t="e">
        <f>IF('DATA ENTRY'!#REF!="","",'DATA ENTRY'!#REF!)</f>
        <v>#REF!</v>
      </c>
      <c r="Q417" s="63" t="e">
        <f>IF('DATA ENTRY'!#REF!="","",'DATA ENTRY'!#REF!)</f>
        <v>#REF!</v>
      </c>
      <c r="R417" s="14" t="e">
        <f>IF('DATA ENTRY'!#REF!="","",'DATA ENTRY'!#REF!)</f>
        <v>#REF!</v>
      </c>
      <c r="S417" s="14" t="e">
        <f>IF('DATA ENTRY'!#REF!="","",'DATA ENTRY'!#REF!)</f>
        <v>#REF!</v>
      </c>
      <c r="T417" s="14" t="e">
        <f>IF('DATA ENTRY'!#REF!="","",'DATA ENTRY'!#REF!)</f>
        <v>#REF!</v>
      </c>
      <c r="U417" s="14" t="str">
        <f>IF(O417="","",SUMPRODUCT(--(D417=$D$5:$D$1071),--(F417=$F$5:$F$1071),--(E417=$E$5:$E$1071),--(O417&lt;$O$5:$O$1071))+COUNTIF($O$5:O417,O417))</f>
        <v/>
      </c>
    </row>
    <row r="418" spans="1:21" ht="18" customHeight="1">
      <c r="A418" s="14" t="e">
        <f>IF(AND(H418="",D418="",F418="",G418="",I418="",J418=""),"",SUBTOTAL(3,$B$5:B418))</f>
        <v>#REF!</v>
      </c>
      <c r="B418" s="63" t="e">
        <f>IF('DATA ENTRY'!#REF!="","",'DATA ENTRY'!#REF!)</f>
        <v>#REF!</v>
      </c>
      <c r="C418" s="63" t="e">
        <f>IF('DATA ENTRY'!#REF!="","",'DATA ENTRY'!#REF!)</f>
        <v>#REF!</v>
      </c>
      <c r="D418" s="63" t="e">
        <f>IF('DATA ENTRY'!#REF!="","",'DATA ENTRY'!#REF!)</f>
        <v>#REF!</v>
      </c>
      <c r="E418" s="14" t="e">
        <f>IF('DATA ENTRY'!#REF!="","",'DATA ENTRY'!#REF!)</f>
        <v>#REF!</v>
      </c>
      <c r="F418" s="14" t="e">
        <f>IF('DATA ENTRY'!#REF!="","",'DATA ENTRY'!#REF!)</f>
        <v>#REF!</v>
      </c>
      <c r="G418" s="126" t="e">
        <f>IF('DATA ENTRY'!#REF!="","",'DATA ENTRY'!#REF!)</f>
        <v>#REF!</v>
      </c>
      <c r="H418" s="126" t="e">
        <f>IF('DATA ENTRY'!#REF!="","",'DATA ENTRY'!#REF!)</f>
        <v>#REF!</v>
      </c>
      <c r="I418" s="14" t="e">
        <f>IF('DATA ENTRY'!#REF!="","",'DATA ENTRY'!#REF!)</f>
        <v>#REF!</v>
      </c>
      <c r="J418" s="125" t="e">
        <f>IF('DATA ENTRY'!#REF!="","",'DATA ENTRY'!#REF!)</f>
        <v>#REF!</v>
      </c>
      <c r="K418" s="14" t="e">
        <f>IF('DATA ENTRY'!#REF!="","",'DATA ENTRY'!#REF!)</f>
        <v>#REF!</v>
      </c>
      <c r="L418" s="125" t="e">
        <f>IF('DATA ENTRY'!#REF!="","",'DATA ENTRY'!#REF!)</f>
        <v>#REF!</v>
      </c>
      <c r="M418" s="14" t="e">
        <f>IF('DATA ENTRY'!#REF!="","",'DATA ENTRY'!#REF!)</f>
        <v>#REF!</v>
      </c>
      <c r="N418" s="125" t="e">
        <f>IF('DATA ENTRY'!#REF!="","",'DATA ENTRY'!#REF!)</f>
        <v>#REF!</v>
      </c>
      <c r="O418" s="125" t="str">
        <f t="shared" si="6"/>
        <v/>
      </c>
      <c r="P418" s="63" t="e">
        <f>IF('DATA ENTRY'!#REF!="","",'DATA ENTRY'!#REF!)</f>
        <v>#REF!</v>
      </c>
      <c r="Q418" s="63" t="e">
        <f>IF('DATA ENTRY'!#REF!="","",'DATA ENTRY'!#REF!)</f>
        <v>#REF!</v>
      </c>
      <c r="R418" s="14" t="e">
        <f>IF('DATA ENTRY'!#REF!="","",'DATA ENTRY'!#REF!)</f>
        <v>#REF!</v>
      </c>
      <c r="S418" s="14" t="e">
        <f>IF('DATA ENTRY'!#REF!="","",'DATA ENTRY'!#REF!)</f>
        <v>#REF!</v>
      </c>
      <c r="T418" s="14" t="e">
        <f>IF('DATA ENTRY'!#REF!="","",'DATA ENTRY'!#REF!)</f>
        <v>#REF!</v>
      </c>
      <c r="U418" s="14" t="str">
        <f>IF(O418="","",SUMPRODUCT(--(D418=$D$5:$D$1071),--(F418=$F$5:$F$1071),--(E418=$E$5:$E$1071),--(O418&lt;$O$5:$O$1071))+COUNTIF($O$5:O418,O418))</f>
        <v/>
      </c>
    </row>
    <row r="419" spans="1:21" ht="18" customHeight="1">
      <c r="A419" s="14" t="e">
        <f>IF(AND(H419="",D419="",F419="",G419="",I419="",J419=""),"",SUBTOTAL(3,$B$5:B419))</f>
        <v>#REF!</v>
      </c>
      <c r="B419" s="63" t="e">
        <f>IF('DATA ENTRY'!#REF!="","",'DATA ENTRY'!#REF!)</f>
        <v>#REF!</v>
      </c>
      <c r="C419" s="63" t="e">
        <f>IF('DATA ENTRY'!#REF!="","",'DATA ENTRY'!#REF!)</f>
        <v>#REF!</v>
      </c>
      <c r="D419" s="63" t="e">
        <f>IF('DATA ENTRY'!#REF!="","",'DATA ENTRY'!#REF!)</f>
        <v>#REF!</v>
      </c>
      <c r="E419" s="14" t="e">
        <f>IF('DATA ENTRY'!#REF!="","",'DATA ENTRY'!#REF!)</f>
        <v>#REF!</v>
      </c>
      <c r="F419" s="14" t="e">
        <f>IF('DATA ENTRY'!#REF!="","",'DATA ENTRY'!#REF!)</f>
        <v>#REF!</v>
      </c>
      <c r="G419" s="126" t="e">
        <f>IF('DATA ENTRY'!#REF!="","",'DATA ENTRY'!#REF!)</f>
        <v>#REF!</v>
      </c>
      <c r="H419" s="126" t="e">
        <f>IF('DATA ENTRY'!#REF!="","",'DATA ENTRY'!#REF!)</f>
        <v>#REF!</v>
      </c>
      <c r="I419" s="14" t="e">
        <f>IF('DATA ENTRY'!#REF!="","",'DATA ENTRY'!#REF!)</f>
        <v>#REF!</v>
      </c>
      <c r="J419" s="125" t="e">
        <f>IF('DATA ENTRY'!#REF!="","",'DATA ENTRY'!#REF!)</f>
        <v>#REF!</v>
      </c>
      <c r="K419" s="14" t="e">
        <f>IF('DATA ENTRY'!#REF!="","",'DATA ENTRY'!#REF!)</f>
        <v>#REF!</v>
      </c>
      <c r="L419" s="125" t="e">
        <f>IF('DATA ENTRY'!#REF!="","",'DATA ENTRY'!#REF!)</f>
        <v>#REF!</v>
      </c>
      <c r="M419" s="14" t="e">
        <f>IF('DATA ENTRY'!#REF!="","",'DATA ENTRY'!#REF!)</f>
        <v>#REF!</v>
      </c>
      <c r="N419" s="125" t="e">
        <f>IF('DATA ENTRY'!#REF!="","",'DATA ENTRY'!#REF!)</f>
        <v>#REF!</v>
      </c>
      <c r="O419" s="125" t="str">
        <f t="shared" si="6"/>
        <v/>
      </c>
      <c r="P419" s="63" t="e">
        <f>IF('DATA ENTRY'!#REF!="","",'DATA ENTRY'!#REF!)</f>
        <v>#REF!</v>
      </c>
      <c r="Q419" s="63" t="e">
        <f>IF('DATA ENTRY'!#REF!="","",'DATA ENTRY'!#REF!)</f>
        <v>#REF!</v>
      </c>
      <c r="R419" s="14" t="e">
        <f>IF('DATA ENTRY'!#REF!="","",'DATA ENTRY'!#REF!)</f>
        <v>#REF!</v>
      </c>
      <c r="S419" s="14" t="e">
        <f>IF('DATA ENTRY'!#REF!="","",'DATA ENTRY'!#REF!)</f>
        <v>#REF!</v>
      </c>
      <c r="T419" s="14" t="e">
        <f>IF('DATA ENTRY'!#REF!="","",'DATA ENTRY'!#REF!)</f>
        <v>#REF!</v>
      </c>
      <c r="U419" s="14" t="str">
        <f>IF(O419="","",SUMPRODUCT(--(D419=$D$5:$D$1071),--(F419=$F$5:$F$1071),--(E419=$E$5:$E$1071),--(O419&lt;$O$5:$O$1071))+COUNTIF($O$5:O419,O419))</f>
        <v/>
      </c>
    </row>
    <row r="420" spans="1:21" ht="18" customHeight="1">
      <c r="A420" s="14" t="e">
        <f>IF(AND(H420="",D420="",F420="",G420="",I420="",J420=""),"",SUBTOTAL(3,$B$5:B420))</f>
        <v>#REF!</v>
      </c>
      <c r="B420" s="63" t="e">
        <f>IF('DATA ENTRY'!#REF!="","",'DATA ENTRY'!#REF!)</f>
        <v>#REF!</v>
      </c>
      <c r="C420" s="63" t="e">
        <f>IF('DATA ENTRY'!#REF!="","",'DATA ENTRY'!#REF!)</f>
        <v>#REF!</v>
      </c>
      <c r="D420" s="63" t="e">
        <f>IF('DATA ENTRY'!#REF!="","",'DATA ENTRY'!#REF!)</f>
        <v>#REF!</v>
      </c>
      <c r="E420" s="14" t="e">
        <f>IF('DATA ENTRY'!#REF!="","",'DATA ENTRY'!#REF!)</f>
        <v>#REF!</v>
      </c>
      <c r="F420" s="14" t="e">
        <f>IF('DATA ENTRY'!#REF!="","",'DATA ENTRY'!#REF!)</f>
        <v>#REF!</v>
      </c>
      <c r="G420" s="126" t="e">
        <f>IF('DATA ENTRY'!#REF!="","",'DATA ENTRY'!#REF!)</f>
        <v>#REF!</v>
      </c>
      <c r="H420" s="126" t="e">
        <f>IF('DATA ENTRY'!#REF!="","",'DATA ENTRY'!#REF!)</f>
        <v>#REF!</v>
      </c>
      <c r="I420" s="14" t="e">
        <f>IF('DATA ENTRY'!#REF!="","",'DATA ENTRY'!#REF!)</f>
        <v>#REF!</v>
      </c>
      <c r="J420" s="125" t="e">
        <f>IF('DATA ENTRY'!#REF!="","",'DATA ENTRY'!#REF!)</f>
        <v>#REF!</v>
      </c>
      <c r="K420" s="14" t="e">
        <f>IF('DATA ENTRY'!#REF!="","",'DATA ENTRY'!#REF!)</f>
        <v>#REF!</v>
      </c>
      <c r="L420" s="125" t="e">
        <f>IF('DATA ENTRY'!#REF!="","",'DATA ENTRY'!#REF!)</f>
        <v>#REF!</v>
      </c>
      <c r="M420" s="14" t="e">
        <f>IF('DATA ENTRY'!#REF!="","",'DATA ENTRY'!#REF!)</f>
        <v>#REF!</v>
      </c>
      <c r="N420" s="125" t="e">
        <f>IF('DATA ENTRY'!#REF!="","",'DATA ENTRY'!#REF!)</f>
        <v>#REF!</v>
      </c>
      <c r="O420" s="125" t="str">
        <f t="shared" si="6"/>
        <v/>
      </c>
      <c r="P420" s="63" t="e">
        <f>IF('DATA ENTRY'!#REF!="","",'DATA ENTRY'!#REF!)</f>
        <v>#REF!</v>
      </c>
      <c r="Q420" s="63" t="e">
        <f>IF('DATA ENTRY'!#REF!="","",'DATA ENTRY'!#REF!)</f>
        <v>#REF!</v>
      </c>
      <c r="R420" s="14" t="e">
        <f>IF('DATA ENTRY'!#REF!="","",'DATA ENTRY'!#REF!)</f>
        <v>#REF!</v>
      </c>
      <c r="S420" s="14" t="e">
        <f>IF('DATA ENTRY'!#REF!="","",'DATA ENTRY'!#REF!)</f>
        <v>#REF!</v>
      </c>
      <c r="T420" s="14" t="e">
        <f>IF('DATA ENTRY'!#REF!="","",'DATA ENTRY'!#REF!)</f>
        <v>#REF!</v>
      </c>
      <c r="U420" s="14" t="str">
        <f>IF(O420="","",SUMPRODUCT(--(D420=$D$5:$D$1071),--(F420=$F$5:$F$1071),--(E420=$E$5:$E$1071),--(O420&lt;$O$5:$O$1071))+COUNTIF($O$5:O420,O420))</f>
        <v/>
      </c>
    </row>
    <row r="421" spans="1:21" ht="18" customHeight="1">
      <c r="A421" s="14" t="e">
        <f>IF(AND(H421="",D421="",F421="",G421="",I421="",J421=""),"",SUBTOTAL(3,$B$5:B421))</f>
        <v>#REF!</v>
      </c>
      <c r="B421" s="63" t="e">
        <f>IF('DATA ENTRY'!#REF!="","",'DATA ENTRY'!#REF!)</f>
        <v>#REF!</v>
      </c>
      <c r="C421" s="63" t="e">
        <f>IF('DATA ENTRY'!#REF!="","",'DATA ENTRY'!#REF!)</f>
        <v>#REF!</v>
      </c>
      <c r="D421" s="63" t="e">
        <f>IF('DATA ENTRY'!#REF!="","",'DATA ENTRY'!#REF!)</f>
        <v>#REF!</v>
      </c>
      <c r="E421" s="14" t="e">
        <f>IF('DATA ENTRY'!#REF!="","",'DATA ENTRY'!#REF!)</f>
        <v>#REF!</v>
      </c>
      <c r="F421" s="14" t="e">
        <f>IF('DATA ENTRY'!#REF!="","",'DATA ENTRY'!#REF!)</f>
        <v>#REF!</v>
      </c>
      <c r="G421" s="126" t="e">
        <f>IF('DATA ENTRY'!#REF!="","",'DATA ENTRY'!#REF!)</f>
        <v>#REF!</v>
      </c>
      <c r="H421" s="126" t="e">
        <f>IF('DATA ENTRY'!#REF!="","",'DATA ENTRY'!#REF!)</f>
        <v>#REF!</v>
      </c>
      <c r="I421" s="14" t="e">
        <f>IF('DATA ENTRY'!#REF!="","",'DATA ENTRY'!#REF!)</f>
        <v>#REF!</v>
      </c>
      <c r="J421" s="125" t="e">
        <f>IF('DATA ENTRY'!#REF!="","",'DATA ENTRY'!#REF!)</f>
        <v>#REF!</v>
      </c>
      <c r="K421" s="14" t="e">
        <f>IF('DATA ENTRY'!#REF!="","",'DATA ENTRY'!#REF!)</f>
        <v>#REF!</v>
      </c>
      <c r="L421" s="125" t="e">
        <f>IF('DATA ENTRY'!#REF!="","",'DATA ENTRY'!#REF!)</f>
        <v>#REF!</v>
      </c>
      <c r="M421" s="14" t="e">
        <f>IF('DATA ENTRY'!#REF!="","",'DATA ENTRY'!#REF!)</f>
        <v>#REF!</v>
      </c>
      <c r="N421" s="125" t="e">
        <f>IF('DATA ENTRY'!#REF!="","",'DATA ENTRY'!#REF!)</f>
        <v>#REF!</v>
      </c>
      <c r="O421" s="125" t="str">
        <f t="shared" si="6"/>
        <v/>
      </c>
      <c r="P421" s="63" t="e">
        <f>IF('DATA ENTRY'!#REF!="","",'DATA ENTRY'!#REF!)</f>
        <v>#REF!</v>
      </c>
      <c r="Q421" s="63" t="e">
        <f>IF('DATA ENTRY'!#REF!="","",'DATA ENTRY'!#REF!)</f>
        <v>#REF!</v>
      </c>
      <c r="R421" s="14" t="e">
        <f>IF('DATA ENTRY'!#REF!="","",'DATA ENTRY'!#REF!)</f>
        <v>#REF!</v>
      </c>
      <c r="S421" s="14" t="e">
        <f>IF('DATA ENTRY'!#REF!="","",'DATA ENTRY'!#REF!)</f>
        <v>#REF!</v>
      </c>
      <c r="T421" s="14" t="e">
        <f>IF('DATA ENTRY'!#REF!="","",'DATA ENTRY'!#REF!)</f>
        <v>#REF!</v>
      </c>
      <c r="U421" s="14" t="str">
        <f>IF(O421="","",SUMPRODUCT(--(D421=$D$5:$D$1071),--(F421=$F$5:$F$1071),--(E421=$E$5:$E$1071),--(O421&lt;$O$5:$O$1071))+COUNTIF($O$5:O421,O421))</f>
        <v/>
      </c>
    </row>
    <row r="422" spans="1:21" ht="18" customHeight="1">
      <c r="A422" s="14" t="e">
        <f>IF(AND(H422="",D422="",F422="",G422="",I422="",J422=""),"",SUBTOTAL(3,$B$5:B422))</f>
        <v>#REF!</v>
      </c>
      <c r="B422" s="63" t="e">
        <f>IF('DATA ENTRY'!#REF!="","",'DATA ENTRY'!#REF!)</f>
        <v>#REF!</v>
      </c>
      <c r="C422" s="63" t="e">
        <f>IF('DATA ENTRY'!#REF!="","",'DATA ENTRY'!#REF!)</f>
        <v>#REF!</v>
      </c>
      <c r="D422" s="63" t="e">
        <f>IF('DATA ENTRY'!#REF!="","",'DATA ENTRY'!#REF!)</f>
        <v>#REF!</v>
      </c>
      <c r="E422" s="14" t="e">
        <f>IF('DATA ENTRY'!#REF!="","",'DATA ENTRY'!#REF!)</f>
        <v>#REF!</v>
      </c>
      <c r="F422" s="14" t="e">
        <f>IF('DATA ENTRY'!#REF!="","",'DATA ENTRY'!#REF!)</f>
        <v>#REF!</v>
      </c>
      <c r="G422" s="126" t="e">
        <f>IF('DATA ENTRY'!#REF!="","",'DATA ENTRY'!#REF!)</f>
        <v>#REF!</v>
      </c>
      <c r="H422" s="126" t="e">
        <f>IF('DATA ENTRY'!#REF!="","",'DATA ENTRY'!#REF!)</f>
        <v>#REF!</v>
      </c>
      <c r="I422" s="14" t="e">
        <f>IF('DATA ENTRY'!#REF!="","",'DATA ENTRY'!#REF!)</f>
        <v>#REF!</v>
      </c>
      <c r="J422" s="125" t="e">
        <f>IF('DATA ENTRY'!#REF!="","",'DATA ENTRY'!#REF!)</f>
        <v>#REF!</v>
      </c>
      <c r="K422" s="14" t="e">
        <f>IF('DATA ENTRY'!#REF!="","",'DATA ENTRY'!#REF!)</f>
        <v>#REF!</v>
      </c>
      <c r="L422" s="125" t="e">
        <f>IF('DATA ENTRY'!#REF!="","",'DATA ENTRY'!#REF!)</f>
        <v>#REF!</v>
      </c>
      <c r="M422" s="14" t="e">
        <f>IF('DATA ENTRY'!#REF!="","",'DATA ENTRY'!#REF!)</f>
        <v>#REF!</v>
      </c>
      <c r="N422" s="125" t="e">
        <f>IF('DATA ENTRY'!#REF!="","",'DATA ENTRY'!#REF!)</f>
        <v>#REF!</v>
      </c>
      <c r="O422" s="125" t="str">
        <f t="shared" si="6"/>
        <v/>
      </c>
      <c r="P422" s="63" t="e">
        <f>IF('DATA ENTRY'!#REF!="","",'DATA ENTRY'!#REF!)</f>
        <v>#REF!</v>
      </c>
      <c r="Q422" s="63" t="e">
        <f>IF('DATA ENTRY'!#REF!="","",'DATA ENTRY'!#REF!)</f>
        <v>#REF!</v>
      </c>
      <c r="R422" s="14" t="e">
        <f>IF('DATA ENTRY'!#REF!="","",'DATA ENTRY'!#REF!)</f>
        <v>#REF!</v>
      </c>
      <c r="S422" s="14" t="e">
        <f>IF('DATA ENTRY'!#REF!="","",'DATA ENTRY'!#REF!)</f>
        <v>#REF!</v>
      </c>
      <c r="T422" s="14" t="e">
        <f>IF('DATA ENTRY'!#REF!="","",'DATA ENTRY'!#REF!)</f>
        <v>#REF!</v>
      </c>
      <c r="U422" s="14" t="str">
        <f>IF(O422="","",SUMPRODUCT(--(D422=$D$5:$D$1071),--(F422=$F$5:$F$1071),--(E422=$E$5:$E$1071),--(O422&lt;$O$5:$O$1071))+COUNTIF($O$5:O422,O422))</f>
        <v/>
      </c>
    </row>
    <row r="423" spans="1:21" ht="18" customHeight="1">
      <c r="A423" s="14" t="e">
        <f>IF(AND(H423="",D423="",F423="",G423="",I423="",J423=""),"",SUBTOTAL(3,$B$5:B423))</f>
        <v>#REF!</v>
      </c>
      <c r="B423" s="63" t="e">
        <f>IF('DATA ENTRY'!#REF!="","",'DATA ENTRY'!#REF!)</f>
        <v>#REF!</v>
      </c>
      <c r="C423" s="63" t="e">
        <f>IF('DATA ENTRY'!#REF!="","",'DATA ENTRY'!#REF!)</f>
        <v>#REF!</v>
      </c>
      <c r="D423" s="63" t="e">
        <f>IF('DATA ENTRY'!#REF!="","",'DATA ENTRY'!#REF!)</f>
        <v>#REF!</v>
      </c>
      <c r="E423" s="14" t="e">
        <f>IF('DATA ENTRY'!#REF!="","",'DATA ENTRY'!#REF!)</f>
        <v>#REF!</v>
      </c>
      <c r="F423" s="14" t="e">
        <f>IF('DATA ENTRY'!#REF!="","",'DATA ENTRY'!#REF!)</f>
        <v>#REF!</v>
      </c>
      <c r="G423" s="126" t="e">
        <f>IF('DATA ENTRY'!#REF!="","",'DATA ENTRY'!#REF!)</f>
        <v>#REF!</v>
      </c>
      <c r="H423" s="126" t="e">
        <f>IF('DATA ENTRY'!#REF!="","",'DATA ENTRY'!#REF!)</f>
        <v>#REF!</v>
      </c>
      <c r="I423" s="14" t="e">
        <f>IF('DATA ENTRY'!#REF!="","",'DATA ENTRY'!#REF!)</f>
        <v>#REF!</v>
      </c>
      <c r="J423" s="125" t="e">
        <f>IF('DATA ENTRY'!#REF!="","",'DATA ENTRY'!#REF!)</f>
        <v>#REF!</v>
      </c>
      <c r="K423" s="14" t="e">
        <f>IF('DATA ENTRY'!#REF!="","",'DATA ENTRY'!#REF!)</f>
        <v>#REF!</v>
      </c>
      <c r="L423" s="125" t="e">
        <f>IF('DATA ENTRY'!#REF!="","",'DATA ENTRY'!#REF!)</f>
        <v>#REF!</v>
      </c>
      <c r="M423" s="14" t="e">
        <f>IF('DATA ENTRY'!#REF!="","",'DATA ENTRY'!#REF!)</f>
        <v>#REF!</v>
      </c>
      <c r="N423" s="125" t="e">
        <f>IF('DATA ENTRY'!#REF!="","",'DATA ENTRY'!#REF!)</f>
        <v>#REF!</v>
      </c>
      <c r="O423" s="125" t="str">
        <f t="shared" si="6"/>
        <v/>
      </c>
      <c r="P423" s="63" t="e">
        <f>IF('DATA ENTRY'!#REF!="","",'DATA ENTRY'!#REF!)</f>
        <v>#REF!</v>
      </c>
      <c r="Q423" s="63" t="e">
        <f>IF('DATA ENTRY'!#REF!="","",'DATA ENTRY'!#REF!)</f>
        <v>#REF!</v>
      </c>
      <c r="R423" s="14" t="e">
        <f>IF('DATA ENTRY'!#REF!="","",'DATA ENTRY'!#REF!)</f>
        <v>#REF!</v>
      </c>
      <c r="S423" s="14" t="e">
        <f>IF('DATA ENTRY'!#REF!="","",'DATA ENTRY'!#REF!)</f>
        <v>#REF!</v>
      </c>
      <c r="T423" s="14" t="e">
        <f>IF('DATA ENTRY'!#REF!="","",'DATA ENTRY'!#REF!)</f>
        <v>#REF!</v>
      </c>
      <c r="U423" s="14" t="str">
        <f>IF(O423="","",SUMPRODUCT(--(D423=$D$5:$D$1071),--(F423=$F$5:$F$1071),--(E423=$E$5:$E$1071),--(O423&lt;$O$5:$O$1071))+COUNTIF($O$5:O423,O423))</f>
        <v/>
      </c>
    </row>
    <row r="424" spans="1:21" ht="18" customHeight="1">
      <c r="A424" s="14" t="e">
        <f>IF(AND(H424="",D424="",F424="",G424="",I424="",J424=""),"",SUBTOTAL(3,$B$5:B424))</f>
        <v>#REF!</v>
      </c>
      <c r="B424" s="63" t="e">
        <f>IF('DATA ENTRY'!#REF!="","",'DATA ENTRY'!#REF!)</f>
        <v>#REF!</v>
      </c>
      <c r="C424" s="63" t="e">
        <f>IF('DATA ENTRY'!#REF!="","",'DATA ENTRY'!#REF!)</f>
        <v>#REF!</v>
      </c>
      <c r="D424" s="63" t="e">
        <f>IF('DATA ENTRY'!#REF!="","",'DATA ENTRY'!#REF!)</f>
        <v>#REF!</v>
      </c>
      <c r="E424" s="14" t="e">
        <f>IF('DATA ENTRY'!#REF!="","",'DATA ENTRY'!#REF!)</f>
        <v>#REF!</v>
      </c>
      <c r="F424" s="14" t="e">
        <f>IF('DATA ENTRY'!#REF!="","",'DATA ENTRY'!#REF!)</f>
        <v>#REF!</v>
      </c>
      <c r="G424" s="126" t="e">
        <f>IF('DATA ENTRY'!#REF!="","",'DATA ENTRY'!#REF!)</f>
        <v>#REF!</v>
      </c>
      <c r="H424" s="126" t="e">
        <f>IF('DATA ENTRY'!#REF!="","",'DATA ENTRY'!#REF!)</f>
        <v>#REF!</v>
      </c>
      <c r="I424" s="14" t="e">
        <f>IF('DATA ENTRY'!#REF!="","",'DATA ENTRY'!#REF!)</f>
        <v>#REF!</v>
      </c>
      <c r="J424" s="125" t="e">
        <f>IF('DATA ENTRY'!#REF!="","",'DATA ENTRY'!#REF!)</f>
        <v>#REF!</v>
      </c>
      <c r="K424" s="14" t="e">
        <f>IF('DATA ENTRY'!#REF!="","",'DATA ENTRY'!#REF!)</f>
        <v>#REF!</v>
      </c>
      <c r="L424" s="125" t="e">
        <f>IF('DATA ENTRY'!#REF!="","",'DATA ENTRY'!#REF!)</f>
        <v>#REF!</v>
      </c>
      <c r="M424" s="14" t="e">
        <f>IF('DATA ENTRY'!#REF!="","",'DATA ENTRY'!#REF!)</f>
        <v>#REF!</v>
      </c>
      <c r="N424" s="125" t="e">
        <f>IF('DATA ENTRY'!#REF!="","",'DATA ENTRY'!#REF!)</f>
        <v>#REF!</v>
      </c>
      <c r="O424" s="125" t="str">
        <f t="shared" si="6"/>
        <v/>
      </c>
      <c r="P424" s="63" t="e">
        <f>IF('DATA ENTRY'!#REF!="","",'DATA ENTRY'!#REF!)</f>
        <v>#REF!</v>
      </c>
      <c r="Q424" s="63" t="e">
        <f>IF('DATA ENTRY'!#REF!="","",'DATA ENTRY'!#REF!)</f>
        <v>#REF!</v>
      </c>
      <c r="R424" s="14" t="e">
        <f>IF('DATA ENTRY'!#REF!="","",'DATA ENTRY'!#REF!)</f>
        <v>#REF!</v>
      </c>
      <c r="S424" s="14" t="e">
        <f>IF('DATA ENTRY'!#REF!="","",'DATA ENTRY'!#REF!)</f>
        <v>#REF!</v>
      </c>
      <c r="T424" s="14" t="e">
        <f>IF('DATA ENTRY'!#REF!="","",'DATA ENTRY'!#REF!)</f>
        <v>#REF!</v>
      </c>
      <c r="U424" s="14" t="str">
        <f>IF(O424="","",SUMPRODUCT(--(D424=$D$5:$D$1071),--(F424=$F$5:$F$1071),--(E424=$E$5:$E$1071),--(O424&lt;$O$5:$O$1071))+COUNTIF($O$5:O424,O424))</f>
        <v/>
      </c>
    </row>
    <row r="425" spans="1:21" ht="18" customHeight="1">
      <c r="A425" s="14" t="e">
        <f>IF(AND(H425="",D425="",F425="",G425="",I425="",J425=""),"",SUBTOTAL(3,$B$5:B425))</f>
        <v>#REF!</v>
      </c>
      <c r="B425" s="63" t="e">
        <f>IF('DATA ENTRY'!#REF!="","",'DATA ENTRY'!#REF!)</f>
        <v>#REF!</v>
      </c>
      <c r="C425" s="63" t="e">
        <f>IF('DATA ENTRY'!#REF!="","",'DATA ENTRY'!#REF!)</f>
        <v>#REF!</v>
      </c>
      <c r="D425" s="63" t="e">
        <f>IF('DATA ENTRY'!#REF!="","",'DATA ENTRY'!#REF!)</f>
        <v>#REF!</v>
      </c>
      <c r="E425" s="14" t="e">
        <f>IF('DATA ENTRY'!#REF!="","",'DATA ENTRY'!#REF!)</f>
        <v>#REF!</v>
      </c>
      <c r="F425" s="14" t="e">
        <f>IF('DATA ENTRY'!#REF!="","",'DATA ENTRY'!#REF!)</f>
        <v>#REF!</v>
      </c>
      <c r="G425" s="126" t="e">
        <f>IF('DATA ENTRY'!#REF!="","",'DATA ENTRY'!#REF!)</f>
        <v>#REF!</v>
      </c>
      <c r="H425" s="126" t="e">
        <f>IF('DATA ENTRY'!#REF!="","",'DATA ENTRY'!#REF!)</f>
        <v>#REF!</v>
      </c>
      <c r="I425" s="14" t="e">
        <f>IF('DATA ENTRY'!#REF!="","",'DATA ENTRY'!#REF!)</f>
        <v>#REF!</v>
      </c>
      <c r="J425" s="125" t="e">
        <f>IF('DATA ENTRY'!#REF!="","",'DATA ENTRY'!#REF!)</f>
        <v>#REF!</v>
      </c>
      <c r="K425" s="14" t="e">
        <f>IF('DATA ENTRY'!#REF!="","",'DATA ENTRY'!#REF!)</f>
        <v>#REF!</v>
      </c>
      <c r="L425" s="125" t="e">
        <f>IF('DATA ENTRY'!#REF!="","",'DATA ENTRY'!#REF!)</f>
        <v>#REF!</v>
      </c>
      <c r="M425" s="14" t="e">
        <f>IF('DATA ENTRY'!#REF!="","",'DATA ENTRY'!#REF!)</f>
        <v>#REF!</v>
      </c>
      <c r="N425" s="125" t="e">
        <f>IF('DATA ENTRY'!#REF!="","",'DATA ENTRY'!#REF!)</f>
        <v>#REF!</v>
      </c>
      <c r="O425" s="125" t="str">
        <f t="shared" si="6"/>
        <v/>
      </c>
      <c r="P425" s="63" t="e">
        <f>IF('DATA ENTRY'!#REF!="","",'DATA ENTRY'!#REF!)</f>
        <v>#REF!</v>
      </c>
      <c r="Q425" s="63" t="e">
        <f>IF('DATA ENTRY'!#REF!="","",'DATA ENTRY'!#REF!)</f>
        <v>#REF!</v>
      </c>
      <c r="R425" s="14" t="e">
        <f>IF('DATA ENTRY'!#REF!="","",'DATA ENTRY'!#REF!)</f>
        <v>#REF!</v>
      </c>
      <c r="S425" s="14" t="e">
        <f>IF('DATA ENTRY'!#REF!="","",'DATA ENTRY'!#REF!)</f>
        <v>#REF!</v>
      </c>
      <c r="T425" s="14" t="e">
        <f>IF('DATA ENTRY'!#REF!="","",'DATA ENTRY'!#REF!)</f>
        <v>#REF!</v>
      </c>
      <c r="U425" s="14" t="str">
        <f>IF(O425="","",SUMPRODUCT(--(D425=$D$5:$D$1071),--(F425=$F$5:$F$1071),--(E425=$E$5:$E$1071),--(O425&lt;$O$5:$O$1071))+COUNTIF($O$5:O425,O425))</f>
        <v/>
      </c>
    </row>
    <row r="426" spans="1:21" ht="18" customHeight="1">
      <c r="A426" s="14" t="e">
        <f>IF(AND(H426="",D426="",F426="",G426="",I426="",J426=""),"",SUBTOTAL(3,$B$5:B426))</f>
        <v>#REF!</v>
      </c>
      <c r="B426" s="63" t="e">
        <f>IF('DATA ENTRY'!#REF!="","",'DATA ENTRY'!#REF!)</f>
        <v>#REF!</v>
      </c>
      <c r="C426" s="63" t="e">
        <f>IF('DATA ENTRY'!#REF!="","",'DATA ENTRY'!#REF!)</f>
        <v>#REF!</v>
      </c>
      <c r="D426" s="63" t="e">
        <f>IF('DATA ENTRY'!#REF!="","",'DATA ENTRY'!#REF!)</f>
        <v>#REF!</v>
      </c>
      <c r="E426" s="14" t="e">
        <f>IF('DATA ENTRY'!#REF!="","",'DATA ENTRY'!#REF!)</f>
        <v>#REF!</v>
      </c>
      <c r="F426" s="14" t="e">
        <f>IF('DATA ENTRY'!#REF!="","",'DATA ENTRY'!#REF!)</f>
        <v>#REF!</v>
      </c>
      <c r="G426" s="126" t="e">
        <f>IF('DATA ENTRY'!#REF!="","",'DATA ENTRY'!#REF!)</f>
        <v>#REF!</v>
      </c>
      <c r="H426" s="126" t="e">
        <f>IF('DATA ENTRY'!#REF!="","",'DATA ENTRY'!#REF!)</f>
        <v>#REF!</v>
      </c>
      <c r="I426" s="14" t="e">
        <f>IF('DATA ENTRY'!#REF!="","",'DATA ENTRY'!#REF!)</f>
        <v>#REF!</v>
      </c>
      <c r="J426" s="125" t="e">
        <f>IF('DATA ENTRY'!#REF!="","",'DATA ENTRY'!#REF!)</f>
        <v>#REF!</v>
      </c>
      <c r="K426" s="14" t="e">
        <f>IF('DATA ENTRY'!#REF!="","",'DATA ENTRY'!#REF!)</f>
        <v>#REF!</v>
      </c>
      <c r="L426" s="125" t="e">
        <f>IF('DATA ENTRY'!#REF!="","",'DATA ENTRY'!#REF!)</f>
        <v>#REF!</v>
      </c>
      <c r="M426" s="14" t="e">
        <f>IF('DATA ENTRY'!#REF!="","",'DATA ENTRY'!#REF!)</f>
        <v>#REF!</v>
      </c>
      <c r="N426" s="125" t="e">
        <f>IF('DATA ENTRY'!#REF!="","",'DATA ENTRY'!#REF!)</f>
        <v>#REF!</v>
      </c>
      <c r="O426" s="125" t="str">
        <f t="shared" si="6"/>
        <v/>
      </c>
      <c r="P426" s="63" t="e">
        <f>IF('DATA ENTRY'!#REF!="","",'DATA ENTRY'!#REF!)</f>
        <v>#REF!</v>
      </c>
      <c r="Q426" s="63" t="e">
        <f>IF('DATA ENTRY'!#REF!="","",'DATA ENTRY'!#REF!)</f>
        <v>#REF!</v>
      </c>
      <c r="R426" s="14" t="e">
        <f>IF('DATA ENTRY'!#REF!="","",'DATA ENTRY'!#REF!)</f>
        <v>#REF!</v>
      </c>
      <c r="S426" s="14" t="e">
        <f>IF('DATA ENTRY'!#REF!="","",'DATA ENTRY'!#REF!)</f>
        <v>#REF!</v>
      </c>
      <c r="T426" s="14" t="e">
        <f>IF('DATA ENTRY'!#REF!="","",'DATA ENTRY'!#REF!)</f>
        <v>#REF!</v>
      </c>
      <c r="U426" s="14" t="str">
        <f>IF(O426="","",SUMPRODUCT(--(D426=$D$5:$D$1071),--(F426=$F$5:$F$1071),--(E426=$E$5:$E$1071),--(O426&lt;$O$5:$O$1071))+COUNTIF($O$5:O426,O426))</f>
        <v/>
      </c>
    </row>
    <row r="427" spans="1:21" ht="18" customHeight="1">
      <c r="A427" s="14" t="e">
        <f>IF(AND(H427="",D427="",F427="",G427="",I427="",J427=""),"",SUBTOTAL(3,$B$5:B427))</f>
        <v>#REF!</v>
      </c>
      <c r="B427" s="63" t="e">
        <f>IF('DATA ENTRY'!#REF!="","",'DATA ENTRY'!#REF!)</f>
        <v>#REF!</v>
      </c>
      <c r="C427" s="63" t="e">
        <f>IF('DATA ENTRY'!#REF!="","",'DATA ENTRY'!#REF!)</f>
        <v>#REF!</v>
      </c>
      <c r="D427" s="63" t="e">
        <f>IF('DATA ENTRY'!#REF!="","",'DATA ENTRY'!#REF!)</f>
        <v>#REF!</v>
      </c>
      <c r="E427" s="14" t="e">
        <f>IF('DATA ENTRY'!#REF!="","",'DATA ENTRY'!#REF!)</f>
        <v>#REF!</v>
      </c>
      <c r="F427" s="14" t="e">
        <f>IF('DATA ENTRY'!#REF!="","",'DATA ENTRY'!#REF!)</f>
        <v>#REF!</v>
      </c>
      <c r="G427" s="126" t="e">
        <f>IF('DATA ENTRY'!#REF!="","",'DATA ENTRY'!#REF!)</f>
        <v>#REF!</v>
      </c>
      <c r="H427" s="126" t="e">
        <f>IF('DATA ENTRY'!#REF!="","",'DATA ENTRY'!#REF!)</f>
        <v>#REF!</v>
      </c>
      <c r="I427" s="14" t="e">
        <f>IF('DATA ENTRY'!#REF!="","",'DATA ENTRY'!#REF!)</f>
        <v>#REF!</v>
      </c>
      <c r="J427" s="125" t="e">
        <f>IF('DATA ENTRY'!#REF!="","",'DATA ENTRY'!#REF!)</f>
        <v>#REF!</v>
      </c>
      <c r="K427" s="14" t="e">
        <f>IF('DATA ENTRY'!#REF!="","",'DATA ENTRY'!#REF!)</f>
        <v>#REF!</v>
      </c>
      <c r="L427" s="125" t="e">
        <f>IF('DATA ENTRY'!#REF!="","",'DATA ENTRY'!#REF!)</f>
        <v>#REF!</v>
      </c>
      <c r="M427" s="14" t="e">
        <f>IF('DATA ENTRY'!#REF!="","",'DATA ENTRY'!#REF!)</f>
        <v>#REF!</v>
      </c>
      <c r="N427" s="125" t="e">
        <f>IF('DATA ENTRY'!#REF!="","",'DATA ENTRY'!#REF!)</f>
        <v>#REF!</v>
      </c>
      <c r="O427" s="125" t="str">
        <f t="shared" si="6"/>
        <v/>
      </c>
      <c r="P427" s="63" t="e">
        <f>IF('DATA ENTRY'!#REF!="","",'DATA ENTRY'!#REF!)</f>
        <v>#REF!</v>
      </c>
      <c r="Q427" s="63" t="e">
        <f>IF('DATA ENTRY'!#REF!="","",'DATA ENTRY'!#REF!)</f>
        <v>#REF!</v>
      </c>
      <c r="R427" s="14" t="e">
        <f>IF('DATA ENTRY'!#REF!="","",'DATA ENTRY'!#REF!)</f>
        <v>#REF!</v>
      </c>
      <c r="S427" s="14" t="e">
        <f>IF('DATA ENTRY'!#REF!="","",'DATA ENTRY'!#REF!)</f>
        <v>#REF!</v>
      </c>
      <c r="T427" s="14" t="e">
        <f>IF('DATA ENTRY'!#REF!="","",'DATA ENTRY'!#REF!)</f>
        <v>#REF!</v>
      </c>
      <c r="U427" s="14" t="str">
        <f>IF(O427="","",SUMPRODUCT(--(D427=$D$5:$D$1071),--(F427=$F$5:$F$1071),--(E427=$E$5:$E$1071),--(O427&lt;$O$5:$O$1071))+COUNTIF($O$5:O427,O427))</f>
        <v/>
      </c>
    </row>
    <row r="428" spans="1:21">
      <c r="A428" s="14" t="e">
        <f>IF(AND(H428="",D428="",F428="",G428="",I428="",J428=""),"",SUBTOTAL(3,$B$5:B428))</f>
        <v>#REF!</v>
      </c>
      <c r="B428" s="63" t="e">
        <f>IF('DATA ENTRY'!#REF!="","",'DATA ENTRY'!#REF!)</f>
        <v>#REF!</v>
      </c>
      <c r="C428" s="63" t="e">
        <f>IF('DATA ENTRY'!#REF!="","",'DATA ENTRY'!#REF!)</f>
        <v>#REF!</v>
      </c>
      <c r="D428" s="63" t="e">
        <f>IF('DATA ENTRY'!#REF!="","",'DATA ENTRY'!#REF!)</f>
        <v>#REF!</v>
      </c>
      <c r="E428" s="14" t="e">
        <f>IF('DATA ENTRY'!#REF!="","",'DATA ENTRY'!#REF!)</f>
        <v>#REF!</v>
      </c>
      <c r="F428" s="14" t="e">
        <f>IF('DATA ENTRY'!#REF!="","",'DATA ENTRY'!#REF!)</f>
        <v>#REF!</v>
      </c>
      <c r="G428" s="126" t="e">
        <f>IF('DATA ENTRY'!#REF!="","",'DATA ENTRY'!#REF!)</f>
        <v>#REF!</v>
      </c>
      <c r="H428" s="126" t="e">
        <f>IF('DATA ENTRY'!#REF!="","",'DATA ENTRY'!#REF!)</f>
        <v>#REF!</v>
      </c>
      <c r="I428" s="14" t="e">
        <f>IF('DATA ENTRY'!#REF!="","",'DATA ENTRY'!#REF!)</f>
        <v>#REF!</v>
      </c>
      <c r="J428" s="125" t="e">
        <f>IF('DATA ENTRY'!#REF!="","",'DATA ENTRY'!#REF!)</f>
        <v>#REF!</v>
      </c>
      <c r="K428" s="14" t="e">
        <f>IF('DATA ENTRY'!#REF!="","",'DATA ENTRY'!#REF!)</f>
        <v>#REF!</v>
      </c>
      <c r="L428" s="125" t="e">
        <f>IF('DATA ENTRY'!#REF!="","",'DATA ENTRY'!#REF!)</f>
        <v>#REF!</v>
      </c>
      <c r="M428" s="14" t="e">
        <f>IF('DATA ENTRY'!#REF!="","",'DATA ENTRY'!#REF!)</f>
        <v>#REF!</v>
      </c>
      <c r="N428" s="125" t="e">
        <f>IF('DATA ENTRY'!#REF!="","",'DATA ENTRY'!#REF!)</f>
        <v>#REF!</v>
      </c>
      <c r="O428" s="125" t="str">
        <f t="shared" si="6"/>
        <v/>
      </c>
      <c r="P428" s="63" t="e">
        <f>IF('DATA ENTRY'!#REF!="","",'DATA ENTRY'!#REF!)</f>
        <v>#REF!</v>
      </c>
      <c r="Q428" s="63" t="e">
        <f>IF('DATA ENTRY'!#REF!="","",'DATA ENTRY'!#REF!)</f>
        <v>#REF!</v>
      </c>
      <c r="R428" s="14" t="e">
        <f>IF('DATA ENTRY'!#REF!="","",'DATA ENTRY'!#REF!)</f>
        <v>#REF!</v>
      </c>
      <c r="S428" s="14" t="e">
        <f>IF('DATA ENTRY'!#REF!="","",'DATA ENTRY'!#REF!)</f>
        <v>#REF!</v>
      </c>
      <c r="T428" s="14" t="e">
        <f>IF('DATA ENTRY'!#REF!="","",'DATA ENTRY'!#REF!)</f>
        <v>#REF!</v>
      </c>
      <c r="U428" s="14" t="str">
        <f>IF(O428="","",SUMPRODUCT(--(D428=$D$5:$D$1071),--(F428=$F$5:$F$1071),--(E428=$E$5:$E$1071),--(O428&lt;$O$5:$O$1071))+COUNTIF($O$5:O428,O428))</f>
        <v/>
      </c>
    </row>
    <row r="429" spans="1:21">
      <c r="A429" s="14" t="e">
        <f>IF(AND(H429="",D429="",F429="",G429="",I429="",J429=""),"",SUBTOTAL(3,$B$5:B429))</f>
        <v>#REF!</v>
      </c>
      <c r="B429" s="63" t="e">
        <f>IF('DATA ENTRY'!#REF!="","",'DATA ENTRY'!#REF!)</f>
        <v>#REF!</v>
      </c>
      <c r="C429" s="63" t="e">
        <f>IF('DATA ENTRY'!#REF!="","",'DATA ENTRY'!#REF!)</f>
        <v>#REF!</v>
      </c>
      <c r="D429" s="63" t="e">
        <f>IF('DATA ENTRY'!#REF!="","",'DATA ENTRY'!#REF!)</f>
        <v>#REF!</v>
      </c>
      <c r="E429" s="14" t="e">
        <f>IF('DATA ENTRY'!#REF!="","",'DATA ENTRY'!#REF!)</f>
        <v>#REF!</v>
      </c>
      <c r="F429" s="14" t="e">
        <f>IF('DATA ENTRY'!#REF!="","",'DATA ENTRY'!#REF!)</f>
        <v>#REF!</v>
      </c>
      <c r="G429" s="126" t="e">
        <f>IF('DATA ENTRY'!#REF!="","",'DATA ENTRY'!#REF!)</f>
        <v>#REF!</v>
      </c>
      <c r="H429" s="126" t="e">
        <f>IF('DATA ENTRY'!#REF!="","",'DATA ENTRY'!#REF!)</f>
        <v>#REF!</v>
      </c>
      <c r="I429" s="14" t="e">
        <f>IF('DATA ENTRY'!#REF!="","",'DATA ENTRY'!#REF!)</f>
        <v>#REF!</v>
      </c>
      <c r="J429" s="125" t="e">
        <f>IF('DATA ENTRY'!#REF!="","",'DATA ENTRY'!#REF!)</f>
        <v>#REF!</v>
      </c>
      <c r="K429" s="14" t="e">
        <f>IF('DATA ENTRY'!#REF!="","",'DATA ENTRY'!#REF!)</f>
        <v>#REF!</v>
      </c>
      <c r="L429" s="125" t="e">
        <f>IF('DATA ENTRY'!#REF!="","",'DATA ENTRY'!#REF!)</f>
        <v>#REF!</v>
      </c>
      <c r="M429" s="14" t="e">
        <f>IF('DATA ENTRY'!#REF!="","",'DATA ENTRY'!#REF!)</f>
        <v>#REF!</v>
      </c>
      <c r="N429" s="125" t="e">
        <f>IF('DATA ENTRY'!#REF!="","",'DATA ENTRY'!#REF!)</f>
        <v>#REF!</v>
      </c>
      <c r="O429" s="125" t="str">
        <f t="shared" si="6"/>
        <v/>
      </c>
      <c r="P429" s="63" t="e">
        <f>IF('DATA ENTRY'!#REF!="","",'DATA ENTRY'!#REF!)</f>
        <v>#REF!</v>
      </c>
      <c r="Q429" s="63" t="e">
        <f>IF('DATA ENTRY'!#REF!="","",'DATA ENTRY'!#REF!)</f>
        <v>#REF!</v>
      </c>
      <c r="R429" s="14" t="e">
        <f>IF('DATA ENTRY'!#REF!="","",'DATA ENTRY'!#REF!)</f>
        <v>#REF!</v>
      </c>
      <c r="S429" s="14" t="e">
        <f>IF('DATA ENTRY'!#REF!="","",'DATA ENTRY'!#REF!)</f>
        <v>#REF!</v>
      </c>
      <c r="T429" s="14" t="e">
        <f>IF('DATA ENTRY'!#REF!="","",'DATA ENTRY'!#REF!)</f>
        <v>#REF!</v>
      </c>
      <c r="U429" s="14" t="str">
        <f>IF(O429="","",SUMPRODUCT(--(D429=$D$5:$D$1071),--(F429=$F$5:$F$1071),--(E429=$E$5:$E$1071),--(O429&lt;$O$5:$O$1071))+COUNTIF($O$5:O429,O429))</f>
        <v/>
      </c>
    </row>
    <row r="430" spans="1:21">
      <c r="A430" s="14" t="e">
        <f>IF(AND(H430="",D430="",F430="",G430="",I430="",J430=""),"",SUBTOTAL(3,$B$5:B430))</f>
        <v>#REF!</v>
      </c>
      <c r="B430" s="63" t="e">
        <f>IF('DATA ENTRY'!#REF!="","",'DATA ENTRY'!#REF!)</f>
        <v>#REF!</v>
      </c>
      <c r="C430" s="63" t="e">
        <f>IF('DATA ENTRY'!#REF!="","",'DATA ENTRY'!#REF!)</f>
        <v>#REF!</v>
      </c>
      <c r="D430" s="63" t="e">
        <f>IF('DATA ENTRY'!#REF!="","",'DATA ENTRY'!#REF!)</f>
        <v>#REF!</v>
      </c>
      <c r="E430" s="14" t="e">
        <f>IF('DATA ENTRY'!#REF!="","",'DATA ENTRY'!#REF!)</f>
        <v>#REF!</v>
      </c>
      <c r="F430" s="14" t="e">
        <f>IF('DATA ENTRY'!#REF!="","",'DATA ENTRY'!#REF!)</f>
        <v>#REF!</v>
      </c>
      <c r="G430" s="126" t="e">
        <f>IF('DATA ENTRY'!#REF!="","",'DATA ENTRY'!#REF!)</f>
        <v>#REF!</v>
      </c>
      <c r="H430" s="126" t="e">
        <f>IF('DATA ENTRY'!#REF!="","",'DATA ENTRY'!#REF!)</f>
        <v>#REF!</v>
      </c>
      <c r="I430" s="14" t="e">
        <f>IF('DATA ENTRY'!#REF!="","",'DATA ENTRY'!#REF!)</f>
        <v>#REF!</v>
      </c>
      <c r="J430" s="125" t="e">
        <f>IF('DATA ENTRY'!#REF!="","",'DATA ENTRY'!#REF!)</f>
        <v>#REF!</v>
      </c>
      <c r="K430" s="14" t="e">
        <f>IF('DATA ENTRY'!#REF!="","",'DATA ENTRY'!#REF!)</f>
        <v>#REF!</v>
      </c>
      <c r="L430" s="125" t="e">
        <f>IF('DATA ENTRY'!#REF!="","",'DATA ENTRY'!#REF!)</f>
        <v>#REF!</v>
      </c>
      <c r="M430" s="14" t="e">
        <f>IF('DATA ENTRY'!#REF!="","",'DATA ENTRY'!#REF!)</f>
        <v>#REF!</v>
      </c>
      <c r="N430" s="125" t="e">
        <f>IF('DATA ENTRY'!#REF!="","",'DATA ENTRY'!#REF!)</f>
        <v>#REF!</v>
      </c>
      <c r="O430" s="125" t="str">
        <f t="shared" si="6"/>
        <v/>
      </c>
      <c r="P430" s="63" t="e">
        <f>IF('DATA ENTRY'!#REF!="","",'DATA ENTRY'!#REF!)</f>
        <v>#REF!</v>
      </c>
      <c r="Q430" s="63" t="e">
        <f>IF('DATA ENTRY'!#REF!="","",'DATA ENTRY'!#REF!)</f>
        <v>#REF!</v>
      </c>
      <c r="R430" s="14" t="e">
        <f>IF('DATA ENTRY'!#REF!="","",'DATA ENTRY'!#REF!)</f>
        <v>#REF!</v>
      </c>
      <c r="S430" s="14" t="e">
        <f>IF('DATA ENTRY'!#REF!="","",'DATA ENTRY'!#REF!)</f>
        <v>#REF!</v>
      </c>
      <c r="T430" s="14" t="e">
        <f>IF('DATA ENTRY'!#REF!="","",'DATA ENTRY'!#REF!)</f>
        <v>#REF!</v>
      </c>
      <c r="U430" s="14" t="str">
        <f>IF(O430="","",SUMPRODUCT(--(D430=$D$5:$D$1071),--(F430=$F$5:$F$1071),--(E430=$E$5:$E$1071),--(O430&lt;$O$5:$O$1071))+COUNTIF($O$5:O430,O430))</f>
        <v/>
      </c>
    </row>
    <row r="431" spans="1:21">
      <c r="A431" s="14" t="e">
        <f>IF(AND(H431="",D431="",F431="",G431="",I431="",J431=""),"",SUBTOTAL(3,$B$5:B431))</f>
        <v>#REF!</v>
      </c>
      <c r="B431" s="63" t="e">
        <f>IF('DATA ENTRY'!#REF!="","",'DATA ENTRY'!#REF!)</f>
        <v>#REF!</v>
      </c>
      <c r="C431" s="63" t="e">
        <f>IF('DATA ENTRY'!#REF!="","",'DATA ENTRY'!#REF!)</f>
        <v>#REF!</v>
      </c>
      <c r="D431" s="63" t="e">
        <f>IF('DATA ENTRY'!#REF!="","",'DATA ENTRY'!#REF!)</f>
        <v>#REF!</v>
      </c>
      <c r="E431" s="14" t="e">
        <f>IF('DATA ENTRY'!#REF!="","",'DATA ENTRY'!#REF!)</f>
        <v>#REF!</v>
      </c>
      <c r="F431" s="14" t="e">
        <f>IF('DATA ENTRY'!#REF!="","",'DATA ENTRY'!#REF!)</f>
        <v>#REF!</v>
      </c>
      <c r="G431" s="126" t="e">
        <f>IF('DATA ENTRY'!#REF!="","",'DATA ENTRY'!#REF!)</f>
        <v>#REF!</v>
      </c>
      <c r="H431" s="126" t="e">
        <f>IF('DATA ENTRY'!#REF!="","",'DATA ENTRY'!#REF!)</f>
        <v>#REF!</v>
      </c>
      <c r="I431" s="14" t="e">
        <f>IF('DATA ENTRY'!#REF!="","",'DATA ENTRY'!#REF!)</f>
        <v>#REF!</v>
      </c>
      <c r="J431" s="125" t="e">
        <f>IF('DATA ENTRY'!#REF!="","",'DATA ENTRY'!#REF!)</f>
        <v>#REF!</v>
      </c>
      <c r="K431" s="14" t="e">
        <f>IF('DATA ENTRY'!#REF!="","",'DATA ENTRY'!#REF!)</f>
        <v>#REF!</v>
      </c>
      <c r="L431" s="125" t="e">
        <f>IF('DATA ENTRY'!#REF!="","",'DATA ENTRY'!#REF!)</f>
        <v>#REF!</v>
      </c>
      <c r="M431" s="14" t="e">
        <f>IF('DATA ENTRY'!#REF!="","",'DATA ENTRY'!#REF!)</f>
        <v>#REF!</v>
      </c>
      <c r="N431" s="125" t="e">
        <f>IF('DATA ENTRY'!#REF!="","",'DATA ENTRY'!#REF!)</f>
        <v>#REF!</v>
      </c>
      <c r="O431" s="125" t="str">
        <f t="shared" si="6"/>
        <v/>
      </c>
      <c r="P431" s="63" t="e">
        <f>IF('DATA ENTRY'!#REF!="","",'DATA ENTRY'!#REF!)</f>
        <v>#REF!</v>
      </c>
      <c r="Q431" s="63" t="e">
        <f>IF('DATA ENTRY'!#REF!="","",'DATA ENTRY'!#REF!)</f>
        <v>#REF!</v>
      </c>
      <c r="R431" s="14" t="e">
        <f>IF('DATA ENTRY'!#REF!="","",'DATA ENTRY'!#REF!)</f>
        <v>#REF!</v>
      </c>
      <c r="S431" s="14" t="e">
        <f>IF('DATA ENTRY'!#REF!="","",'DATA ENTRY'!#REF!)</f>
        <v>#REF!</v>
      </c>
      <c r="T431" s="14" t="e">
        <f>IF('DATA ENTRY'!#REF!="","",'DATA ENTRY'!#REF!)</f>
        <v>#REF!</v>
      </c>
      <c r="U431" s="14" t="str">
        <f>IF(O431="","",SUMPRODUCT(--(D431=$D$5:$D$1071),--(F431=$F$5:$F$1071),--(E431=$E$5:$E$1071),--(O431&lt;$O$5:$O$1071))+COUNTIF($O$5:O431,O431))</f>
        <v/>
      </c>
    </row>
    <row r="432" spans="1:21">
      <c r="A432" s="14" t="e">
        <f>IF(AND(H432="",D432="",F432="",G432="",I432="",J432=""),"",SUBTOTAL(3,$B$5:B432))</f>
        <v>#REF!</v>
      </c>
      <c r="B432" s="63" t="e">
        <f>IF('DATA ENTRY'!#REF!="","",'DATA ENTRY'!#REF!)</f>
        <v>#REF!</v>
      </c>
      <c r="C432" s="63" t="e">
        <f>IF('DATA ENTRY'!#REF!="","",'DATA ENTRY'!#REF!)</f>
        <v>#REF!</v>
      </c>
      <c r="D432" s="63" t="e">
        <f>IF('DATA ENTRY'!#REF!="","",'DATA ENTRY'!#REF!)</f>
        <v>#REF!</v>
      </c>
      <c r="E432" s="14" t="e">
        <f>IF('DATA ENTRY'!#REF!="","",'DATA ENTRY'!#REF!)</f>
        <v>#REF!</v>
      </c>
      <c r="F432" s="14" t="e">
        <f>IF('DATA ENTRY'!#REF!="","",'DATA ENTRY'!#REF!)</f>
        <v>#REF!</v>
      </c>
      <c r="G432" s="126" t="e">
        <f>IF('DATA ENTRY'!#REF!="","",'DATA ENTRY'!#REF!)</f>
        <v>#REF!</v>
      </c>
      <c r="H432" s="126" t="e">
        <f>IF('DATA ENTRY'!#REF!="","",'DATA ENTRY'!#REF!)</f>
        <v>#REF!</v>
      </c>
      <c r="I432" s="14" t="e">
        <f>IF('DATA ENTRY'!#REF!="","",'DATA ENTRY'!#REF!)</f>
        <v>#REF!</v>
      </c>
      <c r="J432" s="125" t="e">
        <f>IF('DATA ENTRY'!#REF!="","",'DATA ENTRY'!#REF!)</f>
        <v>#REF!</v>
      </c>
      <c r="K432" s="14" t="e">
        <f>IF('DATA ENTRY'!#REF!="","",'DATA ENTRY'!#REF!)</f>
        <v>#REF!</v>
      </c>
      <c r="L432" s="125" t="e">
        <f>IF('DATA ENTRY'!#REF!="","",'DATA ENTRY'!#REF!)</f>
        <v>#REF!</v>
      </c>
      <c r="M432" s="14" t="e">
        <f>IF('DATA ENTRY'!#REF!="","",'DATA ENTRY'!#REF!)</f>
        <v>#REF!</v>
      </c>
      <c r="N432" s="125" t="e">
        <f>IF('DATA ENTRY'!#REF!="","",'DATA ENTRY'!#REF!)</f>
        <v>#REF!</v>
      </c>
      <c r="O432" s="125" t="str">
        <f t="shared" si="6"/>
        <v/>
      </c>
      <c r="P432" s="63" t="e">
        <f>IF('DATA ENTRY'!#REF!="","",'DATA ENTRY'!#REF!)</f>
        <v>#REF!</v>
      </c>
      <c r="Q432" s="63" t="e">
        <f>IF('DATA ENTRY'!#REF!="","",'DATA ENTRY'!#REF!)</f>
        <v>#REF!</v>
      </c>
      <c r="R432" s="14" t="e">
        <f>IF('DATA ENTRY'!#REF!="","",'DATA ENTRY'!#REF!)</f>
        <v>#REF!</v>
      </c>
      <c r="S432" s="14" t="e">
        <f>IF('DATA ENTRY'!#REF!="","",'DATA ENTRY'!#REF!)</f>
        <v>#REF!</v>
      </c>
      <c r="T432" s="14" t="e">
        <f>IF('DATA ENTRY'!#REF!="","",'DATA ENTRY'!#REF!)</f>
        <v>#REF!</v>
      </c>
      <c r="U432" s="14" t="str">
        <f>IF(O432="","",SUMPRODUCT(--(D432=$D$5:$D$1071),--(F432=$F$5:$F$1071),--(E432=$E$5:$E$1071),--(O432&lt;$O$5:$O$1071))+COUNTIF($O$5:O432,O432))</f>
        <v/>
      </c>
    </row>
    <row r="433" spans="1:21">
      <c r="A433" s="14" t="e">
        <f>IF(AND(H433="",D433="",F433="",G433="",I433="",J433=""),"",SUBTOTAL(3,$B$5:B433))</f>
        <v>#REF!</v>
      </c>
      <c r="B433" s="63" t="e">
        <f>IF('DATA ENTRY'!#REF!="","",'DATA ENTRY'!#REF!)</f>
        <v>#REF!</v>
      </c>
      <c r="C433" s="63" t="e">
        <f>IF('DATA ENTRY'!#REF!="","",'DATA ENTRY'!#REF!)</f>
        <v>#REF!</v>
      </c>
      <c r="D433" s="63" t="e">
        <f>IF('DATA ENTRY'!#REF!="","",'DATA ENTRY'!#REF!)</f>
        <v>#REF!</v>
      </c>
      <c r="E433" s="14" t="e">
        <f>IF('DATA ENTRY'!#REF!="","",'DATA ENTRY'!#REF!)</f>
        <v>#REF!</v>
      </c>
      <c r="F433" s="14" t="e">
        <f>IF('DATA ENTRY'!#REF!="","",'DATA ENTRY'!#REF!)</f>
        <v>#REF!</v>
      </c>
      <c r="G433" s="126" t="e">
        <f>IF('DATA ENTRY'!#REF!="","",'DATA ENTRY'!#REF!)</f>
        <v>#REF!</v>
      </c>
      <c r="H433" s="126" t="e">
        <f>IF('DATA ENTRY'!#REF!="","",'DATA ENTRY'!#REF!)</f>
        <v>#REF!</v>
      </c>
      <c r="I433" s="14" t="e">
        <f>IF('DATA ENTRY'!#REF!="","",'DATA ENTRY'!#REF!)</f>
        <v>#REF!</v>
      </c>
      <c r="J433" s="125" t="e">
        <f>IF('DATA ENTRY'!#REF!="","",'DATA ENTRY'!#REF!)</f>
        <v>#REF!</v>
      </c>
      <c r="K433" s="14" t="e">
        <f>IF('DATA ENTRY'!#REF!="","",'DATA ENTRY'!#REF!)</f>
        <v>#REF!</v>
      </c>
      <c r="L433" s="125" t="e">
        <f>IF('DATA ENTRY'!#REF!="","",'DATA ENTRY'!#REF!)</f>
        <v>#REF!</v>
      </c>
      <c r="M433" s="14" t="e">
        <f>IF('DATA ENTRY'!#REF!="","",'DATA ENTRY'!#REF!)</f>
        <v>#REF!</v>
      </c>
      <c r="N433" s="125" t="e">
        <f>IF('DATA ENTRY'!#REF!="","",'DATA ENTRY'!#REF!)</f>
        <v>#REF!</v>
      </c>
      <c r="O433" s="125" t="str">
        <f t="shared" si="6"/>
        <v/>
      </c>
      <c r="P433" s="63" t="e">
        <f>IF('DATA ENTRY'!#REF!="","",'DATA ENTRY'!#REF!)</f>
        <v>#REF!</v>
      </c>
      <c r="Q433" s="63" t="e">
        <f>IF('DATA ENTRY'!#REF!="","",'DATA ENTRY'!#REF!)</f>
        <v>#REF!</v>
      </c>
      <c r="R433" s="14" t="e">
        <f>IF('DATA ENTRY'!#REF!="","",'DATA ENTRY'!#REF!)</f>
        <v>#REF!</v>
      </c>
      <c r="S433" s="14" t="e">
        <f>IF('DATA ENTRY'!#REF!="","",'DATA ENTRY'!#REF!)</f>
        <v>#REF!</v>
      </c>
      <c r="T433" s="14" t="e">
        <f>IF('DATA ENTRY'!#REF!="","",'DATA ENTRY'!#REF!)</f>
        <v>#REF!</v>
      </c>
      <c r="U433" s="14" t="str">
        <f>IF(O433="","",SUMPRODUCT(--(D433=$D$5:$D$1071),--(F433=$F$5:$F$1071),--(E433=$E$5:$E$1071),--(O433&lt;$O$5:$O$1071))+COUNTIF($O$5:O433,O433))</f>
        <v/>
      </c>
    </row>
    <row r="434" spans="1:21">
      <c r="A434" s="14" t="e">
        <f>IF(AND(H434="",D434="",F434="",G434="",I434="",J434=""),"",SUBTOTAL(3,$B$5:B434))</f>
        <v>#REF!</v>
      </c>
      <c r="B434" s="63" t="e">
        <f>IF('DATA ENTRY'!#REF!="","",'DATA ENTRY'!#REF!)</f>
        <v>#REF!</v>
      </c>
      <c r="C434" s="63" t="e">
        <f>IF('DATA ENTRY'!#REF!="","",'DATA ENTRY'!#REF!)</f>
        <v>#REF!</v>
      </c>
      <c r="D434" s="63" t="e">
        <f>IF('DATA ENTRY'!#REF!="","",'DATA ENTRY'!#REF!)</f>
        <v>#REF!</v>
      </c>
      <c r="E434" s="14" t="e">
        <f>IF('DATA ENTRY'!#REF!="","",'DATA ENTRY'!#REF!)</f>
        <v>#REF!</v>
      </c>
      <c r="F434" s="14" t="e">
        <f>IF('DATA ENTRY'!#REF!="","",'DATA ENTRY'!#REF!)</f>
        <v>#REF!</v>
      </c>
      <c r="G434" s="126" t="e">
        <f>IF('DATA ENTRY'!#REF!="","",'DATA ENTRY'!#REF!)</f>
        <v>#REF!</v>
      </c>
      <c r="H434" s="126" t="e">
        <f>IF('DATA ENTRY'!#REF!="","",'DATA ENTRY'!#REF!)</f>
        <v>#REF!</v>
      </c>
      <c r="I434" s="14" t="e">
        <f>IF('DATA ENTRY'!#REF!="","",'DATA ENTRY'!#REF!)</f>
        <v>#REF!</v>
      </c>
      <c r="J434" s="125" t="e">
        <f>IF('DATA ENTRY'!#REF!="","",'DATA ENTRY'!#REF!)</f>
        <v>#REF!</v>
      </c>
      <c r="K434" s="14" t="e">
        <f>IF('DATA ENTRY'!#REF!="","",'DATA ENTRY'!#REF!)</f>
        <v>#REF!</v>
      </c>
      <c r="L434" s="125" t="e">
        <f>IF('DATA ENTRY'!#REF!="","",'DATA ENTRY'!#REF!)</f>
        <v>#REF!</v>
      </c>
      <c r="M434" s="14" t="e">
        <f>IF('DATA ENTRY'!#REF!="","",'DATA ENTRY'!#REF!)</f>
        <v>#REF!</v>
      </c>
      <c r="N434" s="125" t="e">
        <f>IF('DATA ENTRY'!#REF!="","",'DATA ENTRY'!#REF!)</f>
        <v>#REF!</v>
      </c>
      <c r="O434" s="125" t="str">
        <f t="shared" si="6"/>
        <v/>
      </c>
      <c r="P434" s="63" t="e">
        <f>IF('DATA ENTRY'!#REF!="","",'DATA ENTRY'!#REF!)</f>
        <v>#REF!</v>
      </c>
      <c r="Q434" s="63" t="e">
        <f>IF('DATA ENTRY'!#REF!="","",'DATA ENTRY'!#REF!)</f>
        <v>#REF!</v>
      </c>
      <c r="R434" s="14" t="e">
        <f>IF('DATA ENTRY'!#REF!="","",'DATA ENTRY'!#REF!)</f>
        <v>#REF!</v>
      </c>
      <c r="S434" s="14" t="e">
        <f>IF('DATA ENTRY'!#REF!="","",'DATA ENTRY'!#REF!)</f>
        <v>#REF!</v>
      </c>
      <c r="T434" s="14" t="e">
        <f>IF('DATA ENTRY'!#REF!="","",'DATA ENTRY'!#REF!)</f>
        <v>#REF!</v>
      </c>
      <c r="U434" s="14" t="str">
        <f>IF(O434="","",SUMPRODUCT(--(D434=$D$5:$D$1071),--(F434=$F$5:$F$1071),--(E434=$E$5:$E$1071),--(O434&lt;$O$5:$O$1071))+COUNTIF($O$5:O434,O434))</f>
        <v/>
      </c>
    </row>
    <row r="435" spans="1:21">
      <c r="A435" s="14" t="e">
        <f>IF(AND(H435="",D435="",F435="",G435="",I435="",J435=""),"",SUBTOTAL(3,$B$5:B435))</f>
        <v>#REF!</v>
      </c>
      <c r="B435" s="63" t="e">
        <f>IF('DATA ENTRY'!#REF!="","",'DATA ENTRY'!#REF!)</f>
        <v>#REF!</v>
      </c>
      <c r="C435" s="63" t="e">
        <f>IF('DATA ENTRY'!#REF!="","",'DATA ENTRY'!#REF!)</f>
        <v>#REF!</v>
      </c>
      <c r="D435" s="63" t="e">
        <f>IF('DATA ENTRY'!#REF!="","",'DATA ENTRY'!#REF!)</f>
        <v>#REF!</v>
      </c>
      <c r="E435" s="14" t="e">
        <f>IF('DATA ENTRY'!#REF!="","",'DATA ENTRY'!#REF!)</f>
        <v>#REF!</v>
      </c>
      <c r="F435" s="14" t="e">
        <f>IF('DATA ENTRY'!#REF!="","",'DATA ENTRY'!#REF!)</f>
        <v>#REF!</v>
      </c>
      <c r="G435" s="126" t="e">
        <f>IF('DATA ENTRY'!#REF!="","",'DATA ENTRY'!#REF!)</f>
        <v>#REF!</v>
      </c>
      <c r="H435" s="126" t="e">
        <f>IF('DATA ENTRY'!#REF!="","",'DATA ENTRY'!#REF!)</f>
        <v>#REF!</v>
      </c>
      <c r="I435" s="14" t="e">
        <f>IF('DATA ENTRY'!#REF!="","",'DATA ENTRY'!#REF!)</f>
        <v>#REF!</v>
      </c>
      <c r="J435" s="125" t="e">
        <f>IF('DATA ENTRY'!#REF!="","",'DATA ENTRY'!#REF!)</f>
        <v>#REF!</v>
      </c>
      <c r="K435" s="14" t="e">
        <f>IF('DATA ENTRY'!#REF!="","",'DATA ENTRY'!#REF!)</f>
        <v>#REF!</v>
      </c>
      <c r="L435" s="125" t="e">
        <f>IF('DATA ENTRY'!#REF!="","",'DATA ENTRY'!#REF!)</f>
        <v>#REF!</v>
      </c>
      <c r="M435" s="14" t="e">
        <f>IF('DATA ENTRY'!#REF!="","",'DATA ENTRY'!#REF!)</f>
        <v>#REF!</v>
      </c>
      <c r="N435" s="125" t="e">
        <f>IF('DATA ENTRY'!#REF!="","",'DATA ENTRY'!#REF!)</f>
        <v>#REF!</v>
      </c>
      <c r="O435" s="125" t="str">
        <f t="shared" si="6"/>
        <v/>
      </c>
      <c r="P435" s="63" t="e">
        <f>IF('DATA ENTRY'!#REF!="","",'DATA ENTRY'!#REF!)</f>
        <v>#REF!</v>
      </c>
      <c r="Q435" s="63" t="e">
        <f>IF('DATA ENTRY'!#REF!="","",'DATA ENTRY'!#REF!)</f>
        <v>#REF!</v>
      </c>
      <c r="R435" s="14" t="e">
        <f>IF('DATA ENTRY'!#REF!="","",'DATA ENTRY'!#REF!)</f>
        <v>#REF!</v>
      </c>
      <c r="S435" s="14" t="e">
        <f>IF('DATA ENTRY'!#REF!="","",'DATA ENTRY'!#REF!)</f>
        <v>#REF!</v>
      </c>
      <c r="T435" s="14" t="e">
        <f>IF('DATA ENTRY'!#REF!="","",'DATA ENTRY'!#REF!)</f>
        <v>#REF!</v>
      </c>
      <c r="U435" s="14" t="str">
        <f>IF(O435="","",SUMPRODUCT(--(D435=$D$5:$D$1071),--(F435=$F$5:$F$1071),--(E435=$E$5:$E$1071),--(O435&lt;$O$5:$O$1071))+COUNTIF($O$5:O435,O435))</f>
        <v/>
      </c>
    </row>
    <row r="436" spans="1:21">
      <c r="A436" s="14" t="e">
        <f>IF(AND(H436="",D436="",F436="",G436="",I436="",J436=""),"",SUBTOTAL(3,$B$5:B436))</f>
        <v>#REF!</v>
      </c>
      <c r="B436" s="63" t="e">
        <f>IF('DATA ENTRY'!#REF!="","",'DATA ENTRY'!#REF!)</f>
        <v>#REF!</v>
      </c>
      <c r="C436" s="63" t="e">
        <f>IF('DATA ENTRY'!#REF!="","",'DATA ENTRY'!#REF!)</f>
        <v>#REF!</v>
      </c>
      <c r="D436" s="63" t="e">
        <f>IF('DATA ENTRY'!#REF!="","",'DATA ENTRY'!#REF!)</f>
        <v>#REF!</v>
      </c>
      <c r="E436" s="14" t="e">
        <f>IF('DATA ENTRY'!#REF!="","",'DATA ENTRY'!#REF!)</f>
        <v>#REF!</v>
      </c>
      <c r="F436" s="14" t="e">
        <f>IF('DATA ENTRY'!#REF!="","",'DATA ENTRY'!#REF!)</f>
        <v>#REF!</v>
      </c>
      <c r="G436" s="126" t="e">
        <f>IF('DATA ENTRY'!#REF!="","",'DATA ENTRY'!#REF!)</f>
        <v>#REF!</v>
      </c>
      <c r="H436" s="126" t="e">
        <f>IF('DATA ENTRY'!#REF!="","",'DATA ENTRY'!#REF!)</f>
        <v>#REF!</v>
      </c>
      <c r="I436" s="14" t="e">
        <f>IF('DATA ENTRY'!#REF!="","",'DATA ENTRY'!#REF!)</f>
        <v>#REF!</v>
      </c>
      <c r="J436" s="125" t="e">
        <f>IF('DATA ENTRY'!#REF!="","",'DATA ENTRY'!#REF!)</f>
        <v>#REF!</v>
      </c>
      <c r="K436" s="14" t="e">
        <f>IF('DATA ENTRY'!#REF!="","",'DATA ENTRY'!#REF!)</f>
        <v>#REF!</v>
      </c>
      <c r="L436" s="125" t="e">
        <f>IF('DATA ENTRY'!#REF!="","",'DATA ENTRY'!#REF!)</f>
        <v>#REF!</v>
      </c>
      <c r="M436" s="14" t="e">
        <f>IF('DATA ENTRY'!#REF!="","",'DATA ENTRY'!#REF!)</f>
        <v>#REF!</v>
      </c>
      <c r="N436" s="125" t="e">
        <f>IF('DATA ENTRY'!#REF!="","",'DATA ENTRY'!#REF!)</f>
        <v>#REF!</v>
      </c>
      <c r="O436" s="125" t="str">
        <f t="shared" si="6"/>
        <v/>
      </c>
      <c r="P436" s="63" t="e">
        <f>IF('DATA ENTRY'!#REF!="","",'DATA ENTRY'!#REF!)</f>
        <v>#REF!</v>
      </c>
      <c r="Q436" s="63" t="e">
        <f>IF('DATA ENTRY'!#REF!="","",'DATA ENTRY'!#REF!)</f>
        <v>#REF!</v>
      </c>
      <c r="R436" s="14" t="e">
        <f>IF('DATA ENTRY'!#REF!="","",'DATA ENTRY'!#REF!)</f>
        <v>#REF!</v>
      </c>
      <c r="S436" s="14" t="e">
        <f>IF('DATA ENTRY'!#REF!="","",'DATA ENTRY'!#REF!)</f>
        <v>#REF!</v>
      </c>
      <c r="T436" s="14" t="e">
        <f>IF('DATA ENTRY'!#REF!="","",'DATA ENTRY'!#REF!)</f>
        <v>#REF!</v>
      </c>
      <c r="U436" s="14" t="str">
        <f>IF(O436="","",SUMPRODUCT(--(D436=$D$5:$D$1071),--(F436=$F$5:$F$1071),--(E436=$E$5:$E$1071),--(O436&lt;$O$5:$O$1071))+COUNTIF($O$5:O436,O436))</f>
        <v/>
      </c>
    </row>
    <row r="437" spans="1:21">
      <c r="A437" s="14" t="e">
        <f>IF(AND(H437="",D437="",F437="",G437="",I437="",J437=""),"",SUBTOTAL(3,$B$5:B437))</f>
        <v>#REF!</v>
      </c>
      <c r="B437" s="63" t="e">
        <f>IF('DATA ENTRY'!#REF!="","",'DATA ENTRY'!#REF!)</f>
        <v>#REF!</v>
      </c>
      <c r="C437" s="63" t="e">
        <f>IF('DATA ENTRY'!#REF!="","",'DATA ENTRY'!#REF!)</f>
        <v>#REF!</v>
      </c>
      <c r="D437" s="63" t="e">
        <f>IF('DATA ENTRY'!#REF!="","",'DATA ENTRY'!#REF!)</f>
        <v>#REF!</v>
      </c>
      <c r="E437" s="14" t="e">
        <f>IF('DATA ENTRY'!#REF!="","",'DATA ENTRY'!#REF!)</f>
        <v>#REF!</v>
      </c>
      <c r="F437" s="14" t="e">
        <f>IF('DATA ENTRY'!#REF!="","",'DATA ENTRY'!#REF!)</f>
        <v>#REF!</v>
      </c>
      <c r="G437" s="126" t="e">
        <f>IF('DATA ENTRY'!#REF!="","",'DATA ENTRY'!#REF!)</f>
        <v>#REF!</v>
      </c>
      <c r="H437" s="126" t="e">
        <f>IF('DATA ENTRY'!#REF!="","",'DATA ENTRY'!#REF!)</f>
        <v>#REF!</v>
      </c>
      <c r="I437" s="14" t="e">
        <f>IF('DATA ENTRY'!#REF!="","",'DATA ENTRY'!#REF!)</f>
        <v>#REF!</v>
      </c>
      <c r="J437" s="125" t="e">
        <f>IF('DATA ENTRY'!#REF!="","",'DATA ENTRY'!#REF!)</f>
        <v>#REF!</v>
      </c>
      <c r="K437" s="14" t="e">
        <f>IF('DATA ENTRY'!#REF!="","",'DATA ENTRY'!#REF!)</f>
        <v>#REF!</v>
      </c>
      <c r="L437" s="125" t="e">
        <f>IF('DATA ENTRY'!#REF!="","",'DATA ENTRY'!#REF!)</f>
        <v>#REF!</v>
      </c>
      <c r="M437" s="14" t="e">
        <f>IF('DATA ENTRY'!#REF!="","",'DATA ENTRY'!#REF!)</f>
        <v>#REF!</v>
      </c>
      <c r="N437" s="125" t="e">
        <f>IF('DATA ENTRY'!#REF!="","",'DATA ENTRY'!#REF!)</f>
        <v>#REF!</v>
      </c>
      <c r="O437" s="125" t="str">
        <f t="shared" si="6"/>
        <v/>
      </c>
      <c r="P437" s="63" t="e">
        <f>IF('DATA ENTRY'!#REF!="","",'DATA ENTRY'!#REF!)</f>
        <v>#REF!</v>
      </c>
      <c r="Q437" s="63" t="e">
        <f>IF('DATA ENTRY'!#REF!="","",'DATA ENTRY'!#REF!)</f>
        <v>#REF!</v>
      </c>
      <c r="R437" s="14" t="e">
        <f>IF('DATA ENTRY'!#REF!="","",'DATA ENTRY'!#REF!)</f>
        <v>#REF!</v>
      </c>
      <c r="S437" s="14" t="e">
        <f>IF('DATA ENTRY'!#REF!="","",'DATA ENTRY'!#REF!)</f>
        <v>#REF!</v>
      </c>
      <c r="T437" s="14" t="e">
        <f>IF('DATA ENTRY'!#REF!="","",'DATA ENTRY'!#REF!)</f>
        <v>#REF!</v>
      </c>
      <c r="U437" s="14" t="str">
        <f>IF(O437="","",SUMPRODUCT(--(D437=$D$5:$D$1071),--(F437=$F$5:$F$1071),--(E437=$E$5:$E$1071),--(O437&lt;$O$5:$O$1071))+COUNTIF($O$5:O437,O437))</f>
        <v/>
      </c>
    </row>
    <row r="438" spans="1:21">
      <c r="A438" s="14" t="e">
        <f>IF(AND(H438="",D438="",F438="",G438="",I438="",J438=""),"",SUBTOTAL(3,$B$5:B438))</f>
        <v>#REF!</v>
      </c>
      <c r="B438" s="63" t="e">
        <f>IF('DATA ENTRY'!#REF!="","",'DATA ENTRY'!#REF!)</f>
        <v>#REF!</v>
      </c>
      <c r="C438" s="63" t="e">
        <f>IF('DATA ENTRY'!#REF!="","",'DATA ENTRY'!#REF!)</f>
        <v>#REF!</v>
      </c>
      <c r="D438" s="63" t="e">
        <f>IF('DATA ENTRY'!#REF!="","",'DATA ENTRY'!#REF!)</f>
        <v>#REF!</v>
      </c>
      <c r="E438" s="14" t="e">
        <f>IF('DATA ENTRY'!#REF!="","",'DATA ENTRY'!#REF!)</f>
        <v>#REF!</v>
      </c>
      <c r="F438" s="14" t="e">
        <f>IF('DATA ENTRY'!#REF!="","",'DATA ENTRY'!#REF!)</f>
        <v>#REF!</v>
      </c>
      <c r="G438" s="126" t="e">
        <f>IF('DATA ENTRY'!#REF!="","",'DATA ENTRY'!#REF!)</f>
        <v>#REF!</v>
      </c>
      <c r="H438" s="126" t="e">
        <f>IF('DATA ENTRY'!#REF!="","",'DATA ENTRY'!#REF!)</f>
        <v>#REF!</v>
      </c>
      <c r="I438" s="14" t="e">
        <f>IF('DATA ENTRY'!#REF!="","",'DATA ENTRY'!#REF!)</f>
        <v>#REF!</v>
      </c>
      <c r="J438" s="125" t="e">
        <f>IF('DATA ENTRY'!#REF!="","",'DATA ENTRY'!#REF!)</f>
        <v>#REF!</v>
      </c>
      <c r="K438" s="14" t="e">
        <f>IF('DATA ENTRY'!#REF!="","",'DATA ENTRY'!#REF!)</f>
        <v>#REF!</v>
      </c>
      <c r="L438" s="125" t="e">
        <f>IF('DATA ENTRY'!#REF!="","",'DATA ENTRY'!#REF!)</f>
        <v>#REF!</v>
      </c>
      <c r="M438" s="14" t="e">
        <f>IF('DATA ENTRY'!#REF!="","",'DATA ENTRY'!#REF!)</f>
        <v>#REF!</v>
      </c>
      <c r="N438" s="125" t="e">
        <f>IF('DATA ENTRY'!#REF!="","",'DATA ENTRY'!#REF!)</f>
        <v>#REF!</v>
      </c>
      <c r="O438" s="125" t="str">
        <f t="shared" si="6"/>
        <v/>
      </c>
      <c r="P438" s="63" t="e">
        <f>IF('DATA ENTRY'!#REF!="","",'DATA ENTRY'!#REF!)</f>
        <v>#REF!</v>
      </c>
      <c r="Q438" s="63" t="e">
        <f>IF('DATA ENTRY'!#REF!="","",'DATA ENTRY'!#REF!)</f>
        <v>#REF!</v>
      </c>
      <c r="R438" s="14" t="e">
        <f>IF('DATA ENTRY'!#REF!="","",'DATA ENTRY'!#REF!)</f>
        <v>#REF!</v>
      </c>
      <c r="S438" s="14" t="e">
        <f>IF('DATA ENTRY'!#REF!="","",'DATA ENTRY'!#REF!)</f>
        <v>#REF!</v>
      </c>
      <c r="T438" s="14" t="e">
        <f>IF('DATA ENTRY'!#REF!="","",'DATA ENTRY'!#REF!)</f>
        <v>#REF!</v>
      </c>
      <c r="U438" s="14" t="str">
        <f>IF(O438="","",SUMPRODUCT(--(D438=$D$5:$D$1071),--(F438=$F$5:$F$1071),--(E438=$E$5:$E$1071),--(O438&lt;$O$5:$O$1071))+COUNTIF($O$5:O438,O438))</f>
        <v/>
      </c>
    </row>
    <row r="439" spans="1:21">
      <c r="A439" s="14" t="e">
        <f>IF(AND(H439="",D439="",F439="",G439="",I439="",J439=""),"",SUBTOTAL(3,$B$5:B439))</f>
        <v>#REF!</v>
      </c>
      <c r="B439" s="63" t="e">
        <f>IF('DATA ENTRY'!#REF!="","",'DATA ENTRY'!#REF!)</f>
        <v>#REF!</v>
      </c>
      <c r="C439" s="63" t="e">
        <f>IF('DATA ENTRY'!#REF!="","",'DATA ENTRY'!#REF!)</f>
        <v>#REF!</v>
      </c>
      <c r="D439" s="63" t="e">
        <f>IF('DATA ENTRY'!#REF!="","",'DATA ENTRY'!#REF!)</f>
        <v>#REF!</v>
      </c>
      <c r="E439" s="14" t="e">
        <f>IF('DATA ENTRY'!#REF!="","",'DATA ENTRY'!#REF!)</f>
        <v>#REF!</v>
      </c>
      <c r="F439" s="14" t="e">
        <f>IF('DATA ENTRY'!#REF!="","",'DATA ENTRY'!#REF!)</f>
        <v>#REF!</v>
      </c>
      <c r="G439" s="126" t="e">
        <f>IF('DATA ENTRY'!#REF!="","",'DATA ENTRY'!#REF!)</f>
        <v>#REF!</v>
      </c>
      <c r="H439" s="126" t="e">
        <f>IF('DATA ENTRY'!#REF!="","",'DATA ENTRY'!#REF!)</f>
        <v>#REF!</v>
      </c>
      <c r="I439" s="14" t="e">
        <f>IF('DATA ENTRY'!#REF!="","",'DATA ENTRY'!#REF!)</f>
        <v>#REF!</v>
      </c>
      <c r="J439" s="125" t="e">
        <f>IF('DATA ENTRY'!#REF!="","",'DATA ENTRY'!#REF!)</f>
        <v>#REF!</v>
      </c>
      <c r="K439" s="14" t="e">
        <f>IF('DATA ENTRY'!#REF!="","",'DATA ENTRY'!#REF!)</f>
        <v>#REF!</v>
      </c>
      <c r="L439" s="125" t="e">
        <f>IF('DATA ENTRY'!#REF!="","",'DATA ENTRY'!#REF!)</f>
        <v>#REF!</v>
      </c>
      <c r="M439" s="14" t="e">
        <f>IF('DATA ENTRY'!#REF!="","",'DATA ENTRY'!#REF!)</f>
        <v>#REF!</v>
      </c>
      <c r="N439" s="125" t="e">
        <f>IF('DATA ENTRY'!#REF!="","",'DATA ENTRY'!#REF!)</f>
        <v>#REF!</v>
      </c>
      <c r="O439" s="125" t="str">
        <f t="shared" si="6"/>
        <v/>
      </c>
      <c r="P439" s="63" t="e">
        <f>IF('DATA ENTRY'!#REF!="","",'DATA ENTRY'!#REF!)</f>
        <v>#REF!</v>
      </c>
      <c r="Q439" s="63" t="e">
        <f>IF('DATA ENTRY'!#REF!="","",'DATA ENTRY'!#REF!)</f>
        <v>#REF!</v>
      </c>
      <c r="R439" s="14" t="e">
        <f>IF('DATA ENTRY'!#REF!="","",'DATA ENTRY'!#REF!)</f>
        <v>#REF!</v>
      </c>
      <c r="S439" s="14" t="e">
        <f>IF('DATA ENTRY'!#REF!="","",'DATA ENTRY'!#REF!)</f>
        <v>#REF!</v>
      </c>
      <c r="T439" s="14" t="e">
        <f>IF('DATA ENTRY'!#REF!="","",'DATA ENTRY'!#REF!)</f>
        <v>#REF!</v>
      </c>
      <c r="U439" s="14" t="str">
        <f>IF(O439="","",SUMPRODUCT(--(D439=$D$5:$D$1071),--(F439=$F$5:$F$1071),--(E439=$E$5:$E$1071),--(O439&lt;$O$5:$O$1071))+COUNTIF($O$5:O439,O439))</f>
        <v/>
      </c>
    </row>
    <row r="440" spans="1:21">
      <c r="A440" s="14" t="e">
        <f>IF(AND(H440="",D440="",F440="",G440="",I440="",J440=""),"",SUBTOTAL(3,$B$5:B440))</f>
        <v>#REF!</v>
      </c>
      <c r="B440" s="63" t="e">
        <f>IF('DATA ENTRY'!#REF!="","",'DATA ENTRY'!#REF!)</f>
        <v>#REF!</v>
      </c>
      <c r="C440" s="63" t="e">
        <f>IF('DATA ENTRY'!#REF!="","",'DATA ENTRY'!#REF!)</f>
        <v>#REF!</v>
      </c>
      <c r="D440" s="63" t="e">
        <f>IF('DATA ENTRY'!#REF!="","",'DATA ENTRY'!#REF!)</f>
        <v>#REF!</v>
      </c>
      <c r="E440" s="14" t="e">
        <f>IF('DATA ENTRY'!#REF!="","",'DATA ENTRY'!#REF!)</f>
        <v>#REF!</v>
      </c>
      <c r="F440" s="14" t="e">
        <f>IF('DATA ENTRY'!#REF!="","",'DATA ENTRY'!#REF!)</f>
        <v>#REF!</v>
      </c>
      <c r="G440" s="126" t="e">
        <f>IF('DATA ENTRY'!#REF!="","",'DATA ENTRY'!#REF!)</f>
        <v>#REF!</v>
      </c>
      <c r="H440" s="126" t="e">
        <f>IF('DATA ENTRY'!#REF!="","",'DATA ENTRY'!#REF!)</f>
        <v>#REF!</v>
      </c>
      <c r="I440" s="14" t="e">
        <f>IF('DATA ENTRY'!#REF!="","",'DATA ENTRY'!#REF!)</f>
        <v>#REF!</v>
      </c>
      <c r="J440" s="125" t="e">
        <f>IF('DATA ENTRY'!#REF!="","",'DATA ENTRY'!#REF!)</f>
        <v>#REF!</v>
      </c>
      <c r="K440" s="14" t="e">
        <f>IF('DATA ENTRY'!#REF!="","",'DATA ENTRY'!#REF!)</f>
        <v>#REF!</v>
      </c>
      <c r="L440" s="125" t="e">
        <f>IF('DATA ENTRY'!#REF!="","",'DATA ENTRY'!#REF!)</f>
        <v>#REF!</v>
      </c>
      <c r="M440" s="14" t="e">
        <f>IF('DATA ENTRY'!#REF!="","",'DATA ENTRY'!#REF!)</f>
        <v>#REF!</v>
      </c>
      <c r="N440" s="125" t="e">
        <f>IF('DATA ENTRY'!#REF!="","",'DATA ENTRY'!#REF!)</f>
        <v>#REF!</v>
      </c>
      <c r="O440" s="125" t="str">
        <f t="shared" si="6"/>
        <v/>
      </c>
      <c r="P440" s="63" t="e">
        <f>IF('DATA ENTRY'!#REF!="","",'DATA ENTRY'!#REF!)</f>
        <v>#REF!</v>
      </c>
      <c r="Q440" s="63" t="e">
        <f>IF('DATA ENTRY'!#REF!="","",'DATA ENTRY'!#REF!)</f>
        <v>#REF!</v>
      </c>
      <c r="R440" s="14" t="e">
        <f>IF('DATA ENTRY'!#REF!="","",'DATA ENTRY'!#REF!)</f>
        <v>#REF!</v>
      </c>
      <c r="S440" s="14" t="e">
        <f>IF('DATA ENTRY'!#REF!="","",'DATA ENTRY'!#REF!)</f>
        <v>#REF!</v>
      </c>
      <c r="T440" s="14" t="e">
        <f>IF('DATA ENTRY'!#REF!="","",'DATA ENTRY'!#REF!)</f>
        <v>#REF!</v>
      </c>
      <c r="U440" s="14" t="str">
        <f>IF(O440="","",SUMPRODUCT(--(D440=$D$5:$D$1071),--(F440=$F$5:$F$1071),--(E440=$E$5:$E$1071),--(O440&lt;$O$5:$O$1071))+COUNTIF($O$5:O440,O440))</f>
        <v/>
      </c>
    </row>
    <row r="441" spans="1:21">
      <c r="A441" s="14" t="e">
        <f>IF(AND(H441="",D441="",F441="",G441="",I441="",J441=""),"",SUBTOTAL(3,$B$5:B441))</f>
        <v>#REF!</v>
      </c>
      <c r="B441" s="63" t="e">
        <f>IF('DATA ENTRY'!#REF!="","",'DATA ENTRY'!#REF!)</f>
        <v>#REF!</v>
      </c>
      <c r="C441" s="63" t="e">
        <f>IF('DATA ENTRY'!#REF!="","",'DATA ENTRY'!#REF!)</f>
        <v>#REF!</v>
      </c>
      <c r="D441" s="63" t="e">
        <f>IF('DATA ENTRY'!#REF!="","",'DATA ENTRY'!#REF!)</f>
        <v>#REF!</v>
      </c>
      <c r="E441" s="14" t="e">
        <f>IF('DATA ENTRY'!#REF!="","",'DATA ENTRY'!#REF!)</f>
        <v>#REF!</v>
      </c>
      <c r="F441" s="14" t="e">
        <f>IF('DATA ENTRY'!#REF!="","",'DATA ENTRY'!#REF!)</f>
        <v>#REF!</v>
      </c>
      <c r="G441" s="126" t="e">
        <f>IF('DATA ENTRY'!#REF!="","",'DATA ENTRY'!#REF!)</f>
        <v>#REF!</v>
      </c>
      <c r="H441" s="126" t="e">
        <f>IF('DATA ENTRY'!#REF!="","",'DATA ENTRY'!#REF!)</f>
        <v>#REF!</v>
      </c>
      <c r="I441" s="14" t="e">
        <f>IF('DATA ENTRY'!#REF!="","",'DATA ENTRY'!#REF!)</f>
        <v>#REF!</v>
      </c>
      <c r="J441" s="125" t="e">
        <f>IF('DATA ENTRY'!#REF!="","",'DATA ENTRY'!#REF!)</f>
        <v>#REF!</v>
      </c>
      <c r="K441" s="14" t="e">
        <f>IF('DATA ENTRY'!#REF!="","",'DATA ENTRY'!#REF!)</f>
        <v>#REF!</v>
      </c>
      <c r="L441" s="125" t="e">
        <f>IF('DATA ENTRY'!#REF!="","",'DATA ENTRY'!#REF!)</f>
        <v>#REF!</v>
      </c>
      <c r="M441" s="14" t="e">
        <f>IF('DATA ENTRY'!#REF!="","",'DATA ENTRY'!#REF!)</f>
        <v>#REF!</v>
      </c>
      <c r="N441" s="125" t="e">
        <f>IF('DATA ENTRY'!#REF!="","",'DATA ENTRY'!#REF!)</f>
        <v>#REF!</v>
      </c>
      <c r="O441" s="125" t="str">
        <f t="shared" si="6"/>
        <v/>
      </c>
      <c r="P441" s="63" t="e">
        <f>IF('DATA ENTRY'!#REF!="","",'DATA ENTRY'!#REF!)</f>
        <v>#REF!</v>
      </c>
      <c r="Q441" s="63" t="e">
        <f>IF('DATA ENTRY'!#REF!="","",'DATA ENTRY'!#REF!)</f>
        <v>#REF!</v>
      </c>
      <c r="R441" s="14" t="e">
        <f>IF('DATA ENTRY'!#REF!="","",'DATA ENTRY'!#REF!)</f>
        <v>#REF!</v>
      </c>
      <c r="S441" s="14" t="e">
        <f>IF('DATA ENTRY'!#REF!="","",'DATA ENTRY'!#REF!)</f>
        <v>#REF!</v>
      </c>
      <c r="T441" s="14" t="e">
        <f>IF('DATA ENTRY'!#REF!="","",'DATA ENTRY'!#REF!)</f>
        <v>#REF!</v>
      </c>
      <c r="U441" s="14" t="str">
        <f>IF(O441="","",SUMPRODUCT(--(D441=$D$5:$D$1071),--(F441=$F$5:$F$1071),--(E441=$E$5:$E$1071),--(O441&lt;$O$5:$O$1071))+COUNTIF($O$5:O441,O441))</f>
        <v/>
      </c>
    </row>
    <row r="442" spans="1:21">
      <c r="A442" s="14" t="e">
        <f>IF(AND(H442="",D442="",F442="",G442="",I442="",J442=""),"",SUBTOTAL(3,$B$5:B442))</f>
        <v>#REF!</v>
      </c>
      <c r="B442" s="63" t="e">
        <f>IF('DATA ENTRY'!#REF!="","",'DATA ENTRY'!#REF!)</f>
        <v>#REF!</v>
      </c>
      <c r="C442" s="63" t="e">
        <f>IF('DATA ENTRY'!#REF!="","",'DATA ENTRY'!#REF!)</f>
        <v>#REF!</v>
      </c>
      <c r="D442" s="63" t="e">
        <f>IF('DATA ENTRY'!#REF!="","",'DATA ENTRY'!#REF!)</f>
        <v>#REF!</v>
      </c>
      <c r="E442" s="14" t="e">
        <f>IF('DATA ENTRY'!#REF!="","",'DATA ENTRY'!#REF!)</f>
        <v>#REF!</v>
      </c>
      <c r="F442" s="14" t="e">
        <f>IF('DATA ENTRY'!#REF!="","",'DATA ENTRY'!#REF!)</f>
        <v>#REF!</v>
      </c>
      <c r="G442" s="126" t="e">
        <f>IF('DATA ENTRY'!#REF!="","",'DATA ENTRY'!#REF!)</f>
        <v>#REF!</v>
      </c>
      <c r="H442" s="126" t="e">
        <f>IF('DATA ENTRY'!#REF!="","",'DATA ENTRY'!#REF!)</f>
        <v>#REF!</v>
      </c>
      <c r="I442" s="14" t="e">
        <f>IF('DATA ENTRY'!#REF!="","",'DATA ENTRY'!#REF!)</f>
        <v>#REF!</v>
      </c>
      <c r="J442" s="125" t="e">
        <f>IF('DATA ENTRY'!#REF!="","",'DATA ENTRY'!#REF!)</f>
        <v>#REF!</v>
      </c>
      <c r="K442" s="14" t="e">
        <f>IF('DATA ENTRY'!#REF!="","",'DATA ENTRY'!#REF!)</f>
        <v>#REF!</v>
      </c>
      <c r="L442" s="125" t="e">
        <f>IF('DATA ENTRY'!#REF!="","",'DATA ENTRY'!#REF!)</f>
        <v>#REF!</v>
      </c>
      <c r="M442" s="14" t="e">
        <f>IF('DATA ENTRY'!#REF!="","",'DATA ENTRY'!#REF!)</f>
        <v>#REF!</v>
      </c>
      <c r="N442" s="125" t="e">
        <f>IF('DATA ENTRY'!#REF!="","",'DATA ENTRY'!#REF!)</f>
        <v>#REF!</v>
      </c>
      <c r="O442" s="125" t="str">
        <f t="shared" si="6"/>
        <v/>
      </c>
      <c r="P442" s="63" t="e">
        <f>IF('DATA ENTRY'!#REF!="","",'DATA ENTRY'!#REF!)</f>
        <v>#REF!</v>
      </c>
      <c r="Q442" s="63" t="e">
        <f>IF('DATA ENTRY'!#REF!="","",'DATA ENTRY'!#REF!)</f>
        <v>#REF!</v>
      </c>
      <c r="R442" s="14" t="e">
        <f>IF('DATA ENTRY'!#REF!="","",'DATA ENTRY'!#REF!)</f>
        <v>#REF!</v>
      </c>
      <c r="S442" s="14" t="e">
        <f>IF('DATA ENTRY'!#REF!="","",'DATA ENTRY'!#REF!)</f>
        <v>#REF!</v>
      </c>
      <c r="T442" s="14" t="e">
        <f>IF('DATA ENTRY'!#REF!="","",'DATA ENTRY'!#REF!)</f>
        <v>#REF!</v>
      </c>
      <c r="U442" s="14" t="str">
        <f>IF(O442="","",SUMPRODUCT(--(D442=$D$5:$D$1071),--(F442=$F$5:$F$1071),--(E442=$E$5:$E$1071),--(O442&lt;$O$5:$O$1071))+COUNTIF($O$5:O442,O442))</f>
        <v/>
      </c>
    </row>
    <row r="443" spans="1:21">
      <c r="A443" s="14" t="e">
        <f>IF(AND(H443="",D443="",F443="",G443="",I443="",J443=""),"",SUBTOTAL(3,$B$5:B443))</f>
        <v>#REF!</v>
      </c>
      <c r="B443" s="63" t="e">
        <f>IF('DATA ENTRY'!#REF!="","",'DATA ENTRY'!#REF!)</f>
        <v>#REF!</v>
      </c>
      <c r="C443" s="63" t="e">
        <f>IF('DATA ENTRY'!#REF!="","",'DATA ENTRY'!#REF!)</f>
        <v>#REF!</v>
      </c>
      <c r="D443" s="63" t="e">
        <f>IF('DATA ENTRY'!#REF!="","",'DATA ENTRY'!#REF!)</f>
        <v>#REF!</v>
      </c>
      <c r="E443" s="14" t="e">
        <f>IF('DATA ENTRY'!#REF!="","",'DATA ENTRY'!#REF!)</f>
        <v>#REF!</v>
      </c>
      <c r="F443" s="14" t="e">
        <f>IF('DATA ENTRY'!#REF!="","",'DATA ENTRY'!#REF!)</f>
        <v>#REF!</v>
      </c>
      <c r="G443" s="126" t="e">
        <f>IF('DATA ENTRY'!#REF!="","",'DATA ENTRY'!#REF!)</f>
        <v>#REF!</v>
      </c>
      <c r="H443" s="126" t="e">
        <f>IF('DATA ENTRY'!#REF!="","",'DATA ENTRY'!#REF!)</f>
        <v>#REF!</v>
      </c>
      <c r="I443" s="14" t="e">
        <f>IF('DATA ENTRY'!#REF!="","",'DATA ENTRY'!#REF!)</f>
        <v>#REF!</v>
      </c>
      <c r="J443" s="125" t="e">
        <f>IF('DATA ENTRY'!#REF!="","",'DATA ENTRY'!#REF!)</f>
        <v>#REF!</v>
      </c>
      <c r="K443" s="14" t="e">
        <f>IF('DATA ENTRY'!#REF!="","",'DATA ENTRY'!#REF!)</f>
        <v>#REF!</v>
      </c>
      <c r="L443" s="125" t="e">
        <f>IF('DATA ENTRY'!#REF!="","",'DATA ENTRY'!#REF!)</f>
        <v>#REF!</v>
      </c>
      <c r="M443" s="14" t="e">
        <f>IF('DATA ENTRY'!#REF!="","",'DATA ENTRY'!#REF!)</f>
        <v>#REF!</v>
      </c>
      <c r="N443" s="125" t="e">
        <f>IF('DATA ENTRY'!#REF!="","",'DATA ENTRY'!#REF!)</f>
        <v>#REF!</v>
      </c>
      <c r="O443" s="125" t="str">
        <f t="shared" si="6"/>
        <v/>
      </c>
      <c r="P443" s="63" t="e">
        <f>IF('DATA ENTRY'!#REF!="","",'DATA ENTRY'!#REF!)</f>
        <v>#REF!</v>
      </c>
      <c r="Q443" s="63" t="e">
        <f>IF('DATA ENTRY'!#REF!="","",'DATA ENTRY'!#REF!)</f>
        <v>#REF!</v>
      </c>
      <c r="R443" s="14" t="e">
        <f>IF('DATA ENTRY'!#REF!="","",'DATA ENTRY'!#REF!)</f>
        <v>#REF!</v>
      </c>
      <c r="S443" s="14" t="e">
        <f>IF('DATA ENTRY'!#REF!="","",'DATA ENTRY'!#REF!)</f>
        <v>#REF!</v>
      </c>
      <c r="T443" s="14" t="e">
        <f>IF('DATA ENTRY'!#REF!="","",'DATA ENTRY'!#REF!)</f>
        <v>#REF!</v>
      </c>
      <c r="U443" s="14" t="str">
        <f>IF(O443="","",SUMPRODUCT(--(D443=$D$5:$D$1071),--(F443=$F$5:$F$1071),--(E443=$E$5:$E$1071),--(O443&lt;$O$5:$O$1071))+COUNTIF($O$5:O443,O443))</f>
        <v/>
      </c>
    </row>
    <row r="444" spans="1:21">
      <c r="A444" s="14" t="e">
        <f>IF(AND(H444="",D444="",F444="",G444="",I444="",J444=""),"",SUBTOTAL(3,$B$5:B444))</f>
        <v>#REF!</v>
      </c>
      <c r="B444" s="63" t="e">
        <f>IF('DATA ENTRY'!#REF!="","",'DATA ENTRY'!#REF!)</f>
        <v>#REF!</v>
      </c>
      <c r="C444" s="63" t="e">
        <f>IF('DATA ENTRY'!#REF!="","",'DATA ENTRY'!#REF!)</f>
        <v>#REF!</v>
      </c>
      <c r="D444" s="63" t="e">
        <f>IF('DATA ENTRY'!#REF!="","",'DATA ENTRY'!#REF!)</f>
        <v>#REF!</v>
      </c>
      <c r="E444" s="14" t="e">
        <f>IF('DATA ENTRY'!#REF!="","",'DATA ENTRY'!#REF!)</f>
        <v>#REF!</v>
      </c>
      <c r="F444" s="14" t="e">
        <f>IF('DATA ENTRY'!#REF!="","",'DATA ENTRY'!#REF!)</f>
        <v>#REF!</v>
      </c>
      <c r="G444" s="126" t="e">
        <f>IF('DATA ENTRY'!#REF!="","",'DATA ENTRY'!#REF!)</f>
        <v>#REF!</v>
      </c>
      <c r="H444" s="126" t="e">
        <f>IF('DATA ENTRY'!#REF!="","",'DATA ENTRY'!#REF!)</f>
        <v>#REF!</v>
      </c>
      <c r="I444" s="14" t="e">
        <f>IF('DATA ENTRY'!#REF!="","",'DATA ENTRY'!#REF!)</f>
        <v>#REF!</v>
      </c>
      <c r="J444" s="125" t="e">
        <f>IF('DATA ENTRY'!#REF!="","",'DATA ENTRY'!#REF!)</f>
        <v>#REF!</v>
      </c>
      <c r="K444" s="14" t="e">
        <f>IF('DATA ENTRY'!#REF!="","",'DATA ENTRY'!#REF!)</f>
        <v>#REF!</v>
      </c>
      <c r="L444" s="125" t="e">
        <f>IF('DATA ENTRY'!#REF!="","",'DATA ENTRY'!#REF!)</f>
        <v>#REF!</v>
      </c>
      <c r="M444" s="14" t="e">
        <f>IF('DATA ENTRY'!#REF!="","",'DATA ENTRY'!#REF!)</f>
        <v>#REF!</v>
      </c>
      <c r="N444" s="125" t="e">
        <f>IF('DATA ENTRY'!#REF!="","",'DATA ENTRY'!#REF!)</f>
        <v>#REF!</v>
      </c>
      <c r="O444" s="125" t="str">
        <f t="shared" si="6"/>
        <v/>
      </c>
      <c r="P444" s="63" t="e">
        <f>IF('DATA ENTRY'!#REF!="","",'DATA ENTRY'!#REF!)</f>
        <v>#REF!</v>
      </c>
      <c r="Q444" s="63" t="e">
        <f>IF('DATA ENTRY'!#REF!="","",'DATA ENTRY'!#REF!)</f>
        <v>#REF!</v>
      </c>
      <c r="R444" s="14" t="e">
        <f>IF('DATA ENTRY'!#REF!="","",'DATA ENTRY'!#REF!)</f>
        <v>#REF!</v>
      </c>
      <c r="S444" s="14" t="e">
        <f>IF('DATA ENTRY'!#REF!="","",'DATA ENTRY'!#REF!)</f>
        <v>#REF!</v>
      </c>
      <c r="T444" s="14" t="e">
        <f>IF('DATA ENTRY'!#REF!="","",'DATA ENTRY'!#REF!)</f>
        <v>#REF!</v>
      </c>
      <c r="U444" s="14" t="str">
        <f>IF(O444="","",SUMPRODUCT(--(D444=$D$5:$D$1071),--(F444=$F$5:$F$1071),--(E444=$E$5:$E$1071),--(O444&lt;$O$5:$O$1071))+COUNTIF($O$5:O444,O444))</f>
        <v/>
      </c>
    </row>
    <row r="445" spans="1:21">
      <c r="A445" s="14" t="e">
        <f>IF(AND(H445="",D445="",F445="",G445="",I445="",J445=""),"",SUBTOTAL(3,$B$5:B445))</f>
        <v>#REF!</v>
      </c>
      <c r="B445" s="63" t="e">
        <f>IF('DATA ENTRY'!#REF!="","",'DATA ENTRY'!#REF!)</f>
        <v>#REF!</v>
      </c>
      <c r="C445" s="63" t="e">
        <f>IF('DATA ENTRY'!#REF!="","",'DATA ENTRY'!#REF!)</f>
        <v>#REF!</v>
      </c>
      <c r="D445" s="63" t="e">
        <f>IF('DATA ENTRY'!#REF!="","",'DATA ENTRY'!#REF!)</f>
        <v>#REF!</v>
      </c>
      <c r="E445" s="14" t="e">
        <f>IF('DATA ENTRY'!#REF!="","",'DATA ENTRY'!#REF!)</f>
        <v>#REF!</v>
      </c>
      <c r="F445" s="14" t="e">
        <f>IF('DATA ENTRY'!#REF!="","",'DATA ENTRY'!#REF!)</f>
        <v>#REF!</v>
      </c>
      <c r="G445" s="126" t="e">
        <f>IF('DATA ENTRY'!#REF!="","",'DATA ENTRY'!#REF!)</f>
        <v>#REF!</v>
      </c>
      <c r="H445" s="126" t="e">
        <f>IF('DATA ENTRY'!#REF!="","",'DATA ENTRY'!#REF!)</f>
        <v>#REF!</v>
      </c>
      <c r="I445" s="14" t="e">
        <f>IF('DATA ENTRY'!#REF!="","",'DATA ENTRY'!#REF!)</f>
        <v>#REF!</v>
      </c>
      <c r="J445" s="125" t="e">
        <f>IF('DATA ENTRY'!#REF!="","",'DATA ENTRY'!#REF!)</f>
        <v>#REF!</v>
      </c>
      <c r="K445" s="14" t="e">
        <f>IF('DATA ENTRY'!#REF!="","",'DATA ENTRY'!#REF!)</f>
        <v>#REF!</v>
      </c>
      <c r="L445" s="125" t="e">
        <f>IF('DATA ENTRY'!#REF!="","",'DATA ENTRY'!#REF!)</f>
        <v>#REF!</v>
      </c>
      <c r="M445" s="14" t="e">
        <f>IF('DATA ENTRY'!#REF!="","",'DATA ENTRY'!#REF!)</f>
        <v>#REF!</v>
      </c>
      <c r="N445" s="125" t="e">
        <f>IF('DATA ENTRY'!#REF!="","",'DATA ENTRY'!#REF!)</f>
        <v>#REF!</v>
      </c>
      <c r="O445" s="125" t="str">
        <f t="shared" si="6"/>
        <v/>
      </c>
      <c r="P445" s="63" t="e">
        <f>IF('DATA ENTRY'!#REF!="","",'DATA ENTRY'!#REF!)</f>
        <v>#REF!</v>
      </c>
      <c r="Q445" s="63" t="e">
        <f>IF('DATA ENTRY'!#REF!="","",'DATA ENTRY'!#REF!)</f>
        <v>#REF!</v>
      </c>
      <c r="R445" s="14" t="e">
        <f>IF('DATA ENTRY'!#REF!="","",'DATA ENTRY'!#REF!)</f>
        <v>#REF!</v>
      </c>
      <c r="S445" s="14" t="e">
        <f>IF('DATA ENTRY'!#REF!="","",'DATA ENTRY'!#REF!)</f>
        <v>#REF!</v>
      </c>
      <c r="T445" s="14" t="e">
        <f>IF('DATA ENTRY'!#REF!="","",'DATA ENTRY'!#REF!)</f>
        <v>#REF!</v>
      </c>
      <c r="U445" s="14" t="str">
        <f>IF(O445="","",SUMPRODUCT(--(D445=$D$5:$D$1071),--(F445=$F$5:$F$1071),--(E445=$E$5:$E$1071),--(O445&lt;$O$5:$O$1071))+COUNTIF($O$5:O445,O445))</f>
        <v/>
      </c>
    </row>
    <row r="446" spans="1:21">
      <c r="A446" s="14" t="e">
        <f>IF(AND(H446="",D446="",F446="",G446="",I446="",J446=""),"",SUBTOTAL(3,$B$5:B446))</f>
        <v>#REF!</v>
      </c>
      <c r="B446" s="63" t="e">
        <f>IF('DATA ENTRY'!#REF!="","",'DATA ENTRY'!#REF!)</f>
        <v>#REF!</v>
      </c>
      <c r="C446" s="63" t="e">
        <f>IF('DATA ENTRY'!#REF!="","",'DATA ENTRY'!#REF!)</f>
        <v>#REF!</v>
      </c>
      <c r="D446" s="63" t="e">
        <f>IF('DATA ENTRY'!#REF!="","",'DATA ENTRY'!#REF!)</f>
        <v>#REF!</v>
      </c>
      <c r="E446" s="14" t="e">
        <f>IF('DATA ENTRY'!#REF!="","",'DATA ENTRY'!#REF!)</f>
        <v>#REF!</v>
      </c>
      <c r="F446" s="14" t="e">
        <f>IF('DATA ENTRY'!#REF!="","",'DATA ENTRY'!#REF!)</f>
        <v>#REF!</v>
      </c>
      <c r="G446" s="126" t="e">
        <f>IF('DATA ENTRY'!#REF!="","",'DATA ENTRY'!#REF!)</f>
        <v>#REF!</v>
      </c>
      <c r="H446" s="126" t="e">
        <f>IF('DATA ENTRY'!#REF!="","",'DATA ENTRY'!#REF!)</f>
        <v>#REF!</v>
      </c>
      <c r="I446" s="14" t="e">
        <f>IF('DATA ENTRY'!#REF!="","",'DATA ENTRY'!#REF!)</f>
        <v>#REF!</v>
      </c>
      <c r="J446" s="125" t="e">
        <f>IF('DATA ENTRY'!#REF!="","",'DATA ENTRY'!#REF!)</f>
        <v>#REF!</v>
      </c>
      <c r="K446" s="14" t="e">
        <f>IF('DATA ENTRY'!#REF!="","",'DATA ENTRY'!#REF!)</f>
        <v>#REF!</v>
      </c>
      <c r="L446" s="125" t="e">
        <f>IF('DATA ENTRY'!#REF!="","",'DATA ENTRY'!#REF!)</f>
        <v>#REF!</v>
      </c>
      <c r="M446" s="14" t="e">
        <f>IF('DATA ENTRY'!#REF!="","",'DATA ENTRY'!#REF!)</f>
        <v>#REF!</v>
      </c>
      <c r="N446" s="125" t="e">
        <f>IF('DATA ENTRY'!#REF!="","",'DATA ENTRY'!#REF!)</f>
        <v>#REF!</v>
      </c>
      <c r="O446" s="125" t="str">
        <f t="shared" si="6"/>
        <v/>
      </c>
      <c r="P446" s="63" t="e">
        <f>IF('DATA ENTRY'!#REF!="","",'DATA ENTRY'!#REF!)</f>
        <v>#REF!</v>
      </c>
      <c r="Q446" s="63" t="e">
        <f>IF('DATA ENTRY'!#REF!="","",'DATA ENTRY'!#REF!)</f>
        <v>#REF!</v>
      </c>
      <c r="R446" s="14" t="e">
        <f>IF('DATA ENTRY'!#REF!="","",'DATA ENTRY'!#REF!)</f>
        <v>#REF!</v>
      </c>
      <c r="S446" s="14" t="e">
        <f>IF('DATA ENTRY'!#REF!="","",'DATA ENTRY'!#REF!)</f>
        <v>#REF!</v>
      </c>
      <c r="T446" s="14" t="e">
        <f>IF('DATA ENTRY'!#REF!="","",'DATA ENTRY'!#REF!)</f>
        <v>#REF!</v>
      </c>
      <c r="U446" s="14" t="str">
        <f>IF(O446="","",SUMPRODUCT(--(D446=$D$5:$D$1071),--(F446=$F$5:$F$1071),--(E446=$E$5:$E$1071),--(O446&lt;$O$5:$O$1071))+COUNTIF($O$5:O446,O446))</f>
        <v/>
      </c>
    </row>
    <row r="447" spans="1:21">
      <c r="A447" s="14" t="e">
        <f>IF(AND(H447="",D447="",F447="",G447="",I447="",J447=""),"",SUBTOTAL(3,$B$5:B447))</f>
        <v>#REF!</v>
      </c>
      <c r="B447" s="63" t="e">
        <f>IF('DATA ENTRY'!#REF!="","",'DATA ENTRY'!#REF!)</f>
        <v>#REF!</v>
      </c>
      <c r="C447" s="63" t="e">
        <f>IF('DATA ENTRY'!#REF!="","",'DATA ENTRY'!#REF!)</f>
        <v>#REF!</v>
      </c>
      <c r="D447" s="63" t="e">
        <f>IF('DATA ENTRY'!#REF!="","",'DATA ENTRY'!#REF!)</f>
        <v>#REF!</v>
      </c>
      <c r="E447" s="14" t="e">
        <f>IF('DATA ENTRY'!#REF!="","",'DATA ENTRY'!#REF!)</f>
        <v>#REF!</v>
      </c>
      <c r="F447" s="14" t="e">
        <f>IF('DATA ENTRY'!#REF!="","",'DATA ENTRY'!#REF!)</f>
        <v>#REF!</v>
      </c>
      <c r="G447" s="126" t="e">
        <f>IF('DATA ENTRY'!#REF!="","",'DATA ENTRY'!#REF!)</f>
        <v>#REF!</v>
      </c>
      <c r="H447" s="126" t="e">
        <f>IF('DATA ENTRY'!#REF!="","",'DATA ENTRY'!#REF!)</f>
        <v>#REF!</v>
      </c>
      <c r="I447" s="14" t="e">
        <f>IF('DATA ENTRY'!#REF!="","",'DATA ENTRY'!#REF!)</f>
        <v>#REF!</v>
      </c>
      <c r="J447" s="125" t="e">
        <f>IF('DATA ENTRY'!#REF!="","",'DATA ENTRY'!#REF!)</f>
        <v>#REF!</v>
      </c>
      <c r="K447" s="14" t="e">
        <f>IF('DATA ENTRY'!#REF!="","",'DATA ENTRY'!#REF!)</f>
        <v>#REF!</v>
      </c>
      <c r="L447" s="125" t="e">
        <f>IF('DATA ENTRY'!#REF!="","",'DATA ENTRY'!#REF!)</f>
        <v>#REF!</v>
      </c>
      <c r="M447" s="14" t="e">
        <f>IF('DATA ENTRY'!#REF!="","",'DATA ENTRY'!#REF!)</f>
        <v>#REF!</v>
      </c>
      <c r="N447" s="125" t="e">
        <f>IF('DATA ENTRY'!#REF!="","",'DATA ENTRY'!#REF!)</f>
        <v>#REF!</v>
      </c>
      <c r="O447" s="125" t="str">
        <f t="shared" si="6"/>
        <v/>
      </c>
      <c r="P447" s="63" t="e">
        <f>IF('DATA ENTRY'!#REF!="","",'DATA ENTRY'!#REF!)</f>
        <v>#REF!</v>
      </c>
      <c r="Q447" s="63" t="e">
        <f>IF('DATA ENTRY'!#REF!="","",'DATA ENTRY'!#REF!)</f>
        <v>#REF!</v>
      </c>
      <c r="R447" s="14" t="e">
        <f>IF('DATA ENTRY'!#REF!="","",'DATA ENTRY'!#REF!)</f>
        <v>#REF!</v>
      </c>
      <c r="S447" s="14" t="e">
        <f>IF('DATA ENTRY'!#REF!="","",'DATA ENTRY'!#REF!)</f>
        <v>#REF!</v>
      </c>
      <c r="T447" s="14" t="e">
        <f>IF('DATA ENTRY'!#REF!="","",'DATA ENTRY'!#REF!)</f>
        <v>#REF!</v>
      </c>
      <c r="U447" s="14" t="str">
        <f>IF(O447="","",SUMPRODUCT(--(D447=$D$5:$D$1071),--(F447=$F$5:$F$1071),--(E447=$E$5:$E$1071),--(O447&lt;$O$5:$O$1071))+COUNTIF($O$5:O447,O447))</f>
        <v/>
      </c>
    </row>
    <row r="448" spans="1:21">
      <c r="A448" s="14" t="e">
        <f>IF(AND(H448="",D448="",F448="",G448="",I448="",J448=""),"",SUBTOTAL(3,$B$5:B448))</f>
        <v>#REF!</v>
      </c>
      <c r="B448" s="63" t="e">
        <f>IF('DATA ENTRY'!#REF!="","",'DATA ENTRY'!#REF!)</f>
        <v>#REF!</v>
      </c>
      <c r="C448" s="63" t="e">
        <f>IF('DATA ENTRY'!#REF!="","",'DATA ENTRY'!#REF!)</f>
        <v>#REF!</v>
      </c>
      <c r="D448" s="63" t="e">
        <f>IF('DATA ENTRY'!#REF!="","",'DATA ENTRY'!#REF!)</f>
        <v>#REF!</v>
      </c>
      <c r="E448" s="14" t="e">
        <f>IF('DATA ENTRY'!#REF!="","",'DATA ENTRY'!#REF!)</f>
        <v>#REF!</v>
      </c>
      <c r="F448" s="14" t="e">
        <f>IF('DATA ENTRY'!#REF!="","",'DATA ENTRY'!#REF!)</f>
        <v>#REF!</v>
      </c>
      <c r="G448" s="126" t="e">
        <f>IF('DATA ENTRY'!#REF!="","",'DATA ENTRY'!#REF!)</f>
        <v>#REF!</v>
      </c>
      <c r="H448" s="126" t="e">
        <f>IF('DATA ENTRY'!#REF!="","",'DATA ENTRY'!#REF!)</f>
        <v>#REF!</v>
      </c>
      <c r="I448" s="14" t="e">
        <f>IF('DATA ENTRY'!#REF!="","",'DATA ENTRY'!#REF!)</f>
        <v>#REF!</v>
      </c>
      <c r="J448" s="125" t="e">
        <f>IF('DATA ENTRY'!#REF!="","",'DATA ENTRY'!#REF!)</f>
        <v>#REF!</v>
      </c>
      <c r="K448" s="14" t="e">
        <f>IF('DATA ENTRY'!#REF!="","",'DATA ENTRY'!#REF!)</f>
        <v>#REF!</v>
      </c>
      <c r="L448" s="125" t="e">
        <f>IF('DATA ENTRY'!#REF!="","",'DATA ENTRY'!#REF!)</f>
        <v>#REF!</v>
      </c>
      <c r="M448" s="14" t="e">
        <f>IF('DATA ENTRY'!#REF!="","",'DATA ENTRY'!#REF!)</f>
        <v>#REF!</v>
      </c>
      <c r="N448" s="125" t="e">
        <f>IF('DATA ENTRY'!#REF!="","",'DATA ENTRY'!#REF!)</f>
        <v>#REF!</v>
      </c>
      <c r="O448" s="125" t="str">
        <f t="shared" si="6"/>
        <v/>
      </c>
      <c r="P448" s="63" t="e">
        <f>IF('DATA ENTRY'!#REF!="","",'DATA ENTRY'!#REF!)</f>
        <v>#REF!</v>
      </c>
      <c r="Q448" s="63" t="e">
        <f>IF('DATA ENTRY'!#REF!="","",'DATA ENTRY'!#REF!)</f>
        <v>#REF!</v>
      </c>
      <c r="R448" s="14" t="e">
        <f>IF('DATA ENTRY'!#REF!="","",'DATA ENTRY'!#REF!)</f>
        <v>#REF!</v>
      </c>
      <c r="S448" s="14" t="e">
        <f>IF('DATA ENTRY'!#REF!="","",'DATA ENTRY'!#REF!)</f>
        <v>#REF!</v>
      </c>
      <c r="T448" s="14" t="e">
        <f>IF('DATA ENTRY'!#REF!="","",'DATA ENTRY'!#REF!)</f>
        <v>#REF!</v>
      </c>
      <c r="U448" s="14" t="str">
        <f>IF(O448="","",SUMPRODUCT(--(D448=$D$5:$D$1071),--(F448=$F$5:$F$1071),--(E448=$E$5:$E$1071),--(O448&lt;$O$5:$O$1071))+COUNTIF($O$5:O448,O448))</f>
        <v/>
      </c>
    </row>
    <row r="449" spans="1:21">
      <c r="A449" s="14" t="e">
        <f>IF(AND(H449="",D449="",F449="",G449="",I449="",J449=""),"",SUBTOTAL(3,$B$5:B449))</f>
        <v>#REF!</v>
      </c>
      <c r="B449" s="63" t="e">
        <f>IF('DATA ENTRY'!#REF!="","",'DATA ENTRY'!#REF!)</f>
        <v>#REF!</v>
      </c>
      <c r="C449" s="63" t="e">
        <f>IF('DATA ENTRY'!#REF!="","",'DATA ENTRY'!#REF!)</f>
        <v>#REF!</v>
      </c>
      <c r="D449" s="63" t="e">
        <f>IF('DATA ENTRY'!#REF!="","",'DATA ENTRY'!#REF!)</f>
        <v>#REF!</v>
      </c>
      <c r="E449" s="14" t="e">
        <f>IF('DATA ENTRY'!#REF!="","",'DATA ENTRY'!#REF!)</f>
        <v>#REF!</v>
      </c>
      <c r="F449" s="14" t="e">
        <f>IF('DATA ENTRY'!#REF!="","",'DATA ENTRY'!#REF!)</f>
        <v>#REF!</v>
      </c>
      <c r="G449" s="126" t="e">
        <f>IF('DATA ENTRY'!#REF!="","",'DATA ENTRY'!#REF!)</f>
        <v>#REF!</v>
      </c>
      <c r="H449" s="126" t="e">
        <f>IF('DATA ENTRY'!#REF!="","",'DATA ENTRY'!#REF!)</f>
        <v>#REF!</v>
      </c>
      <c r="I449" s="14" t="e">
        <f>IF('DATA ENTRY'!#REF!="","",'DATA ENTRY'!#REF!)</f>
        <v>#REF!</v>
      </c>
      <c r="J449" s="125" t="e">
        <f>IF('DATA ENTRY'!#REF!="","",'DATA ENTRY'!#REF!)</f>
        <v>#REF!</v>
      </c>
      <c r="K449" s="14" t="e">
        <f>IF('DATA ENTRY'!#REF!="","",'DATA ENTRY'!#REF!)</f>
        <v>#REF!</v>
      </c>
      <c r="L449" s="125" t="e">
        <f>IF('DATA ENTRY'!#REF!="","",'DATA ENTRY'!#REF!)</f>
        <v>#REF!</v>
      </c>
      <c r="M449" s="14" t="e">
        <f>IF('DATA ENTRY'!#REF!="","",'DATA ENTRY'!#REF!)</f>
        <v>#REF!</v>
      </c>
      <c r="N449" s="125" t="e">
        <f>IF('DATA ENTRY'!#REF!="","",'DATA ENTRY'!#REF!)</f>
        <v>#REF!</v>
      </c>
      <c r="O449" s="125" t="str">
        <f t="shared" si="6"/>
        <v/>
      </c>
      <c r="P449" s="63" t="e">
        <f>IF('DATA ENTRY'!#REF!="","",'DATA ENTRY'!#REF!)</f>
        <v>#REF!</v>
      </c>
      <c r="Q449" s="63" t="e">
        <f>IF('DATA ENTRY'!#REF!="","",'DATA ENTRY'!#REF!)</f>
        <v>#REF!</v>
      </c>
      <c r="R449" s="14" t="e">
        <f>IF('DATA ENTRY'!#REF!="","",'DATA ENTRY'!#REF!)</f>
        <v>#REF!</v>
      </c>
      <c r="S449" s="14" t="e">
        <f>IF('DATA ENTRY'!#REF!="","",'DATA ENTRY'!#REF!)</f>
        <v>#REF!</v>
      </c>
      <c r="T449" s="14" t="e">
        <f>IF('DATA ENTRY'!#REF!="","",'DATA ENTRY'!#REF!)</f>
        <v>#REF!</v>
      </c>
      <c r="U449" s="14" t="str">
        <f>IF(O449="","",SUMPRODUCT(--(D449=$D$5:$D$1071),--(F449=$F$5:$F$1071),--(E449=$E$5:$E$1071),--(O449&lt;$O$5:$O$1071))+COUNTIF($O$5:O449,O449))</f>
        <v/>
      </c>
    </row>
    <row r="450" spans="1:21">
      <c r="A450" s="14" t="e">
        <f>IF(AND(H450="",D450="",F450="",G450="",I450="",J450=""),"",SUBTOTAL(3,$B$5:B450))</f>
        <v>#REF!</v>
      </c>
      <c r="B450" s="63" t="e">
        <f>IF('DATA ENTRY'!#REF!="","",'DATA ENTRY'!#REF!)</f>
        <v>#REF!</v>
      </c>
      <c r="C450" s="63" t="e">
        <f>IF('DATA ENTRY'!#REF!="","",'DATA ENTRY'!#REF!)</f>
        <v>#REF!</v>
      </c>
      <c r="D450" s="63" t="e">
        <f>IF('DATA ENTRY'!#REF!="","",'DATA ENTRY'!#REF!)</f>
        <v>#REF!</v>
      </c>
      <c r="E450" s="14" t="e">
        <f>IF('DATA ENTRY'!#REF!="","",'DATA ENTRY'!#REF!)</f>
        <v>#REF!</v>
      </c>
      <c r="F450" s="14" t="e">
        <f>IF('DATA ENTRY'!#REF!="","",'DATA ENTRY'!#REF!)</f>
        <v>#REF!</v>
      </c>
      <c r="G450" s="126" t="e">
        <f>IF('DATA ENTRY'!#REF!="","",'DATA ENTRY'!#REF!)</f>
        <v>#REF!</v>
      </c>
      <c r="H450" s="126" t="e">
        <f>IF('DATA ENTRY'!#REF!="","",'DATA ENTRY'!#REF!)</f>
        <v>#REF!</v>
      </c>
      <c r="I450" s="14" t="e">
        <f>IF('DATA ENTRY'!#REF!="","",'DATA ENTRY'!#REF!)</f>
        <v>#REF!</v>
      </c>
      <c r="J450" s="125" t="e">
        <f>IF('DATA ENTRY'!#REF!="","",'DATA ENTRY'!#REF!)</f>
        <v>#REF!</v>
      </c>
      <c r="K450" s="14" t="e">
        <f>IF('DATA ENTRY'!#REF!="","",'DATA ENTRY'!#REF!)</f>
        <v>#REF!</v>
      </c>
      <c r="L450" s="125" t="e">
        <f>IF('DATA ENTRY'!#REF!="","",'DATA ENTRY'!#REF!)</f>
        <v>#REF!</v>
      </c>
      <c r="M450" s="14" t="e">
        <f>IF('DATA ENTRY'!#REF!="","",'DATA ENTRY'!#REF!)</f>
        <v>#REF!</v>
      </c>
      <c r="N450" s="125" t="e">
        <f>IF('DATA ENTRY'!#REF!="","",'DATA ENTRY'!#REF!)</f>
        <v>#REF!</v>
      </c>
      <c r="O450" s="125" t="str">
        <f t="shared" si="6"/>
        <v/>
      </c>
      <c r="P450" s="63" t="e">
        <f>IF('DATA ENTRY'!#REF!="","",'DATA ENTRY'!#REF!)</f>
        <v>#REF!</v>
      </c>
      <c r="Q450" s="63" t="e">
        <f>IF('DATA ENTRY'!#REF!="","",'DATA ENTRY'!#REF!)</f>
        <v>#REF!</v>
      </c>
      <c r="R450" s="14" t="e">
        <f>IF('DATA ENTRY'!#REF!="","",'DATA ENTRY'!#REF!)</f>
        <v>#REF!</v>
      </c>
      <c r="S450" s="14" t="e">
        <f>IF('DATA ENTRY'!#REF!="","",'DATA ENTRY'!#REF!)</f>
        <v>#REF!</v>
      </c>
      <c r="T450" s="14" t="e">
        <f>IF('DATA ENTRY'!#REF!="","",'DATA ENTRY'!#REF!)</f>
        <v>#REF!</v>
      </c>
      <c r="U450" s="14" t="str">
        <f>IF(O450="","",SUMPRODUCT(--(D450=$D$5:$D$1071),--(F450=$F$5:$F$1071),--(E450=$E$5:$E$1071),--(O450&lt;$O$5:$O$1071))+COUNTIF($O$5:O450,O450))</f>
        <v/>
      </c>
    </row>
    <row r="451" spans="1:21">
      <c r="A451" s="14" t="e">
        <f>IF(AND(H451="",D451="",F451="",G451="",I451="",J451=""),"",SUBTOTAL(3,$B$5:B451))</f>
        <v>#REF!</v>
      </c>
      <c r="B451" s="63" t="e">
        <f>IF('DATA ENTRY'!#REF!="","",'DATA ENTRY'!#REF!)</f>
        <v>#REF!</v>
      </c>
      <c r="C451" s="63" t="e">
        <f>IF('DATA ENTRY'!#REF!="","",'DATA ENTRY'!#REF!)</f>
        <v>#REF!</v>
      </c>
      <c r="D451" s="63" t="e">
        <f>IF('DATA ENTRY'!#REF!="","",'DATA ENTRY'!#REF!)</f>
        <v>#REF!</v>
      </c>
      <c r="E451" s="14" t="e">
        <f>IF('DATA ENTRY'!#REF!="","",'DATA ENTRY'!#REF!)</f>
        <v>#REF!</v>
      </c>
      <c r="F451" s="14" t="e">
        <f>IF('DATA ENTRY'!#REF!="","",'DATA ENTRY'!#REF!)</f>
        <v>#REF!</v>
      </c>
      <c r="G451" s="126" t="e">
        <f>IF('DATA ENTRY'!#REF!="","",'DATA ENTRY'!#REF!)</f>
        <v>#REF!</v>
      </c>
      <c r="H451" s="126" t="e">
        <f>IF('DATA ENTRY'!#REF!="","",'DATA ENTRY'!#REF!)</f>
        <v>#REF!</v>
      </c>
      <c r="I451" s="14" t="e">
        <f>IF('DATA ENTRY'!#REF!="","",'DATA ENTRY'!#REF!)</f>
        <v>#REF!</v>
      </c>
      <c r="J451" s="125" t="e">
        <f>IF('DATA ENTRY'!#REF!="","",'DATA ENTRY'!#REF!)</f>
        <v>#REF!</v>
      </c>
      <c r="K451" s="14" t="e">
        <f>IF('DATA ENTRY'!#REF!="","",'DATA ENTRY'!#REF!)</f>
        <v>#REF!</v>
      </c>
      <c r="L451" s="125" t="e">
        <f>IF('DATA ENTRY'!#REF!="","",'DATA ENTRY'!#REF!)</f>
        <v>#REF!</v>
      </c>
      <c r="M451" s="14" t="e">
        <f>IF('DATA ENTRY'!#REF!="","",'DATA ENTRY'!#REF!)</f>
        <v>#REF!</v>
      </c>
      <c r="N451" s="125" t="e">
        <f>IF('DATA ENTRY'!#REF!="","",'DATA ENTRY'!#REF!)</f>
        <v>#REF!</v>
      </c>
      <c r="O451" s="125" t="str">
        <f t="shared" si="6"/>
        <v/>
      </c>
      <c r="P451" s="63" t="e">
        <f>IF('DATA ENTRY'!#REF!="","",'DATA ENTRY'!#REF!)</f>
        <v>#REF!</v>
      </c>
      <c r="Q451" s="63" t="e">
        <f>IF('DATA ENTRY'!#REF!="","",'DATA ENTRY'!#REF!)</f>
        <v>#REF!</v>
      </c>
      <c r="R451" s="14" t="e">
        <f>IF('DATA ENTRY'!#REF!="","",'DATA ENTRY'!#REF!)</f>
        <v>#REF!</v>
      </c>
      <c r="S451" s="14" t="e">
        <f>IF('DATA ENTRY'!#REF!="","",'DATA ENTRY'!#REF!)</f>
        <v>#REF!</v>
      </c>
      <c r="T451" s="14" t="e">
        <f>IF('DATA ENTRY'!#REF!="","",'DATA ENTRY'!#REF!)</f>
        <v>#REF!</v>
      </c>
      <c r="U451" s="14" t="str">
        <f>IF(O451="","",SUMPRODUCT(--(D451=$D$5:$D$1071),--(F451=$F$5:$F$1071),--(E451=$E$5:$E$1071),--(O451&lt;$O$5:$O$1071))+COUNTIF($O$5:O451,O451))</f>
        <v/>
      </c>
    </row>
    <row r="452" spans="1:21">
      <c r="A452" s="14" t="e">
        <f>IF(AND(H452="",D452="",F452="",G452="",I452="",J452=""),"",SUBTOTAL(3,$B$5:B452))</f>
        <v>#REF!</v>
      </c>
      <c r="B452" s="63" t="e">
        <f>IF('DATA ENTRY'!#REF!="","",'DATA ENTRY'!#REF!)</f>
        <v>#REF!</v>
      </c>
      <c r="C452" s="63" t="e">
        <f>IF('DATA ENTRY'!#REF!="","",'DATA ENTRY'!#REF!)</f>
        <v>#REF!</v>
      </c>
      <c r="D452" s="63" t="e">
        <f>IF('DATA ENTRY'!#REF!="","",'DATA ENTRY'!#REF!)</f>
        <v>#REF!</v>
      </c>
      <c r="E452" s="14" t="e">
        <f>IF('DATA ENTRY'!#REF!="","",'DATA ENTRY'!#REF!)</f>
        <v>#REF!</v>
      </c>
      <c r="F452" s="14" t="e">
        <f>IF('DATA ENTRY'!#REF!="","",'DATA ENTRY'!#REF!)</f>
        <v>#REF!</v>
      </c>
      <c r="G452" s="126" t="e">
        <f>IF('DATA ENTRY'!#REF!="","",'DATA ENTRY'!#REF!)</f>
        <v>#REF!</v>
      </c>
      <c r="H452" s="126" t="e">
        <f>IF('DATA ENTRY'!#REF!="","",'DATA ENTRY'!#REF!)</f>
        <v>#REF!</v>
      </c>
      <c r="I452" s="14" t="e">
        <f>IF('DATA ENTRY'!#REF!="","",'DATA ENTRY'!#REF!)</f>
        <v>#REF!</v>
      </c>
      <c r="J452" s="125" t="e">
        <f>IF('DATA ENTRY'!#REF!="","",'DATA ENTRY'!#REF!)</f>
        <v>#REF!</v>
      </c>
      <c r="K452" s="14" t="e">
        <f>IF('DATA ENTRY'!#REF!="","",'DATA ENTRY'!#REF!)</f>
        <v>#REF!</v>
      </c>
      <c r="L452" s="125" t="e">
        <f>IF('DATA ENTRY'!#REF!="","",'DATA ENTRY'!#REF!)</f>
        <v>#REF!</v>
      </c>
      <c r="M452" s="14" t="e">
        <f>IF('DATA ENTRY'!#REF!="","",'DATA ENTRY'!#REF!)</f>
        <v>#REF!</v>
      </c>
      <c r="N452" s="125" t="e">
        <f>IF('DATA ENTRY'!#REF!="","",'DATA ENTRY'!#REF!)</f>
        <v>#REF!</v>
      </c>
      <c r="O452" s="125" t="str">
        <f t="shared" si="6"/>
        <v/>
      </c>
      <c r="P452" s="63" t="e">
        <f>IF('DATA ENTRY'!#REF!="","",'DATA ENTRY'!#REF!)</f>
        <v>#REF!</v>
      </c>
      <c r="Q452" s="63" t="e">
        <f>IF('DATA ENTRY'!#REF!="","",'DATA ENTRY'!#REF!)</f>
        <v>#REF!</v>
      </c>
      <c r="R452" s="14" t="e">
        <f>IF('DATA ENTRY'!#REF!="","",'DATA ENTRY'!#REF!)</f>
        <v>#REF!</v>
      </c>
      <c r="S452" s="14" t="e">
        <f>IF('DATA ENTRY'!#REF!="","",'DATA ENTRY'!#REF!)</f>
        <v>#REF!</v>
      </c>
      <c r="T452" s="14" t="e">
        <f>IF('DATA ENTRY'!#REF!="","",'DATA ENTRY'!#REF!)</f>
        <v>#REF!</v>
      </c>
      <c r="U452" s="14" t="str">
        <f>IF(O452="","",SUMPRODUCT(--(D452=$D$5:$D$1071),--(F452=$F$5:$F$1071),--(E452=$E$5:$E$1071),--(O452&lt;$O$5:$O$1071))+COUNTIF($O$5:O452,O452))</f>
        <v/>
      </c>
    </row>
    <row r="453" spans="1:21">
      <c r="A453" s="14" t="e">
        <f>IF(AND(H453="",D453="",F453="",G453="",I453="",J453=""),"",SUBTOTAL(3,$B$5:B453))</f>
        <v>#REF!</v>
      </c>
      <c r="B453" s="63" t="e">
        <f>IF('DATA ENTRY'!#REF!="","",'DATA ENTRY'!#REF!)</f>
        <v>#REF!</v>
      </c>
      <c r="C453" s="63" t="e">
        <f>IF('DATA ENTRY'!#REF!="","",'DATA ENTRY'!#REF!)</f>
        <v>#REF!</v>
      </c>
      <c r="D453" s="63" t="e">
        <f>IF('DATA ENTRY'!#REF!="","",'DATA ENTRY'!#REF!)</f>
        <v>#REF!</v>
      </c>
      <c r="E453" s="14" t="e">
        <f>IF('DATA ENTRY'!#REF!="","",'DATA ENTRY'!#REF!)</f>
        <v>#REF!</v>
      </c>
      <c r="F453" s="14" t="e">
        <f>IF('DATA ENTRY'!#REF!="","",'DATA ENTRY'!#REF!)</f>
        <v>#REF!</v>
      </c>
      <c r="G453" s="126" t="e">
        <f>IF('DATA ENTRY'!#REF!="","",'DATA ENTRY'!#REF!)</f>
        <v>#REF!</v>
      </c>
      <c r="H453" s="126" t="e">
        <f>IF('DATA ENTRY'!#REF!="","",'DATA ENTRY'!#REF!)</f>
        <v>#REF!</v>
      </c>
      <c r="I453" s="14" t="e">
        <f>IF('DATA ENTRY'!#REF!="","",'DATA ENTRY'!#REF!)</f>
        <v>#REF!</v>
      </c>
      <c r="J453" s="125" t="e">
        <f>IF('DATA ENTRY'!#REF!="","",'DATA ENTRY'!#REF!)</f>
        <v>#REF!</v>
      </c>
      <c r="K453" s="14" t="e">
        <f>IF('DATA ENTRY'!#REF!="","",'DATA ENTRY'!#REF!)</f>
        <v>#REF!</v>
      </c>
      <c r="L453" s="125" t="e">
        <f>IF('DATA ENTRY'!#REF!="","",'DATA ENTRY'!#REF!)</f>
        <v>#REF!</v>
      </c>
      <c r="M453" s="14" t="e">
        <f>IF('DATA ENTRY'!#REF!="","",'DATA ENTRY'!#REF!)</f>
        <v>#REF!</v>
      </c>
      <c r="N453" s="125" t="e">
        <f>IF('DATA ENTRY'!#REF!="","",'DATA ENTRY'!#REF!)</f>
        <v>#REF!</v>
      </c>
      <c r="O453" s="125" t="str">
        <f t="shared" si="6"/>
        <v/>
      </c>
      <c r="P453" s="63" t="e">
        <f>IF('DATA ENTRY'!#REF!="","",'DATA ENTRY'!#REF!)</f>
        <v>#REF!</v>
      </c>
      <c r="Q453" s="63" t="e">
        <f>IF('DATA ENTRY'!#REF!="","",'DATA ENTRY'!#REF!)</f>
        <v>#REF!</v>
      </c>
      <c r="R453" s="14" t="e">
        <f>IF('DATA ENTRY'!#REF!="","",'DATA ENTRY'!#REF!)</f>
        <v>#REF!</v>
      </c>
      <c r="S453" s="14" t="e">
        <f>IF('DATA ENTRY'!#REF!="","",'DATA ENTRY'!#REF!)</f>
        <v>#REF!</v>
      </c>
      <c r="T453" s="14" t="e">
        <f>IF('DATA ENTRY'!#REF!="","",'DATA ENTRY'!#REF!)</f>
        <v>#REF!</v>
      </c>
      <c r="U453" s="14" t="str">
        <f>IF(O453="","",SUMPRODUCT(--(D453=$D$5:$D$1071),--(F453=$F$5:$F$1071),--(E453=$E$5:$E$1071),--(O453&lt;$O$5:$O$1071))+COUNTIF($O$5:O453,O453))</f>
        <v/>
      </c>
    </row>
    <row r="454" spans="1:21">
      <c r="A454" s="14" t="e">
        <f>IF(AND(H454="",D454="",F454="",G454="",I454="",J454=""),"",SUBTOTAL(3,$B$5:B454))</f>
        <v>#REF!</v>
      </c>
      <c r="B454" s="63" t="e">
        <f>IF('DATA ENTRY'!#REF!="","",'DATA ENTRY'!#REF!)</f>
        <v>#REF!</v>
      </c>
      <c r="C454" s="63" t="e">
        <f>IF('DATA ENTRY'!#REF!="","",'DATA ENTRY'!#REF!)</f>
        <v>#REF!</v>
      </c>
      <c r="D454" s="63" t="e">
        <f>IF('DATA ENTRY'!#REF!="","",'DATA ENTRY'!#REF!)</f>
        <v>#REF!</v>
      </c>
      <c r="E454" s="14" t="e">
        <f>IF('DATA ENTRY'!#REF!="","",'DATA ENTRY'!#REF!)</f>
        <v>#REF!</v>
      </c>
      <c r="F454" s="14" t="e">
        <f>IF('DATA ENTRY'!#REF!="","",'DATA ENTRY'!#REF!)</f>
        <v>#REF!</v>
      </c>
      <c r="G454" s="126" t="e">
        <f>IF('DATA ENTRY'!#REF!="","",'DATA ENTRY'!#REF!)</f>
        <v>#REF!</v>
      </c>
      <c r="H454" s="126" t="e">
        <f>IF('DATA ENTRY'!#REF!="","",'DATA ENTRY'!#REF!)</f>
        <v>#REF!</v>
      </c>
      <c r="I454" s="14" t="e">
        <f>IF('DATA ENTRY'!#REF!="","",'DATA ENTRY'!#REF!)</f>
        <v>#REF!</v>
      </c>
      <c r="J454" s="125" t="e">
        <f>IF('DATA ENTRY'!#REF!="","",'DATA ENTRY'!#REF!)</f>
        <v>#REF!</v>
      </c>
      <c r="K454" s="14" t="e">
        <f>IF('DATA ENTRY'!#REF!="","",'DATA ENTRY'!#REF!)</f>
        <v>#REF!</v>
      </c>
      <c r="L454" s="125" t="e">
        <f>IF('DATA ENTRY'!#REF!="","",'DATA ENTRY'!#REF!)</f>
        <v>#REF!</v>
      </c>
      <c r="M454" s="14" t="e">
        <f>IF('DATA ENTRY'!#REF!="","",'DATA ENTRY'!#REF!)</f>
        <v>#REF!</v>
      </c>
      <c r="N454" s="125" t="e">
        <f>IF('DATA ENTRY'!#REF!="","",'DATA ENTRY'!#REF!)</f>
        <v>#REF!</v>
      </c>
      <c r="O454" s="125" t="str">
        <f t="shared" ref="O454:O517" si="7">IFERROR(IF(J454="","",SUM(J454*75%+L454*25%)),"")</f>
        <v/>
      </c>
      <c r="P454" s="63" t="e">
        <f>IF('DATA ENTRY'!#REF!="","",'DATA ENTRY'!#REF!)</f>
        <v>#REF!</v>
      </c>
      <c r="Q454" s="63" t="e">
        <f>IF('DATA ENTRY'!#REF!="","",'DATA ENTRY'!#REF!)</f>
        <v>#REF!</v>
      </c>
      <c r="R454" s="14" t="e">
        <f>IF('DATA ENTRY'!#REF!="","",'DATA ENTRY'!#REF!)</f>
        <v>#REF!</v>
      </c>
      <c r="S454" s="14" t="e">
        <f>IF('DATA ENTRY'!#REF!="","",'DATA ENTRY'!#REF!)</f>
        <v>#REF!</v>
      </c>
      <c r="T454" s="14" t="e">
        <f>IF('DATA ENTRY'!#REF!="","",'DATA ENTRY'!#REF!)</f>
        <v>#REF!</v>
      </c>
      <c r="U454" s="14" t="str">
        <f>IF(O454="","",SUMPRODUCT(--(D454=$D$5:$D$1071),--(F454=$F$5:$F$1071),--(E454=$E$5:$E$1071),--(O454&lt;$O$5:$O$1071))+COUNTIF($O$5:O454,O454))</f>
        <v/>
      </c>
    </row>
    <row r="455" spans="1:21">
      <c r="A455" s="14" t="e">
        <f>IF(AND(H455="",D455="",F455="",G455="",I455="",J455=""),"",SUBTOTAL(3,$B$5:B455))</f>
        <v>#REF!</v>
      </c>
      <c r="B455" s="63" t="e">
        <f>IF('DATA ENTRY'!#REF!="","",'DATA ENTRY'!#REF!)</f>
        <v>#REF!</v>
      </c>
      <c r="C455" s="63" t="e">
        <f>IF('DATA ENTRY'!#REF!="","",'DATA ENTRY'!#REF!)</f>
        <v>#REF!</v>
      </c>
      <c r="D455" s="63" t="e">
        <f>IF('DATA ENTRY'!#REF!="","",'DATA ENTRY'!#REF!)</f>
        <v>#REF!</v>
      </c>
      <c r="E455" s="14" t="e">
        <f>IF('DATA ENTRY'!#REF!="","",'DATA ENTRY'!#REF!)</f>
        <v>#REF!</v>
      </c>
      <c r="F455" s="14" t="e">
        <f>IF('DATA ENTRY'!#REF!="","",'DATA ENTRY'!#REF!)</f>
        <v>#REF!</v>
      </c>
      <c r="G455" s="126" t="e">
        <f>IF('DATA ENTRY'!#REF!="","",'DATA ENTRY'!#REF!)</f>
        <v>#REF!</v>
      </c>
      <c r="H455" s="126" t="e">
        <f>IF('DATA ENTRY'!#REF!="","",'DATA ENTRY'!#REF!)</f>
        <v>#REF!</v>
      </c>
      <c r="I455" s="14" t="e">
        <f>IF('DATA ENTRY'!#REF!="","",'DATA ENTRY'!#REF!)</f>
        <v>#REF!</v>
      </c>
      <c r="J455" s="125" t="e">
        <f>IF('DATA ENTRY'!#REF!="","",'DATA ENTRY'!#REF!)</f>
        <v>#REF!</v>
      </c>
      <c r="K455" s="14" t="e">
        <f>IF('DATA ENTRY'!#REF!="","",'DATA ENTRY'!#REF!)</f>
        <v>#REF!</v>
      </c>
      <c r="L455" s="125" t="e">
        <f>IF('DATA ENTRY'!#REF!="","",'DATA ENTRY'!#REF!)</f>
        <v>#REF!</v>
      </c>
      <c r="M455" s="14" t="e">
        <f>IF('DATA ENTRY'!#REF!="","",'DATA ENTRY'!#REF!)</f>
        <v>#REF!</v>
      </c>
      <c r="N455" s="125" t="e">
        <f>IF('DATA ENTRY'!#REF!="","",'DATA ENTRY'!#REF!)</f>
        <v>#REF!</v>
      </c>
      <c r="O455" s="125" t="str">
        <f t="shared" si="7"/>
        <v/>
      </c>
      <c r="P455" s="63" t="e">
        <f>IF('DATA ENTRY'!#REF!="","",'DATA ENTRY'!#REF!)</f>
        <v>#REF!</v>
      </c>
      <c r="Q455" s="63" t="e">
        <f>IF('DATA ENTRY'!#REF!="","",'DATA ENTRY'!#REF!)</f>
        <v>#REF!</v>
      </c>
      <c r="R455" s="14" t="e">
        <f>IF('DATA ENTRY'!#REF!="","",'DATA ENTRY'!#REF!)</f>
        <v>#REF!</v>
      </c>
      <c r="S455" s="14" t="e">
        <f>IF('DATA ENTRY'!#REF!="","",'DATA ENTRY'!#REF!)</f>
        <v>#REF!</v>
      </c>
      <c r="T455" s="14" t="e">
        <f>IF('DATA ENTRY'!#REF!="","",'DATA ENTRY'!#REF!)</f>
        <v>#REF!</v>
      </c>
      <c r="U455" s="14" t="str">
        <f>IF(O455="","",SUMPRODUCT(--(D455=$D$5:$D$1071),--(F455=$F$5:$F$1071),--(E455=$E$5:$E$1071),--(O455&lt;$O$5:$O$1071))+COUNTIF($O$5:O455,O455))</f>
        <v/>
      </c>
    </row>
    <row r="456" spans="1:21">
      <c r="A456" s="14" t="e">
        <f>IF(AND(H456="",D456="",F456="",G456="",I456="",J456=""),"",SUBTOTAL(3,$B$5:B456))</f>
        <v>#REF!</v>
      </c>
      <c r="B456" s="63" t="e">
        <f>IF('DATA ENTRY'!#REF!="","",'DATA ENTRY'!#REF!)</f>
        <v>#REF!</v>
      </c>
      <c r="C456" s="63" t="e">
        <f>IF('DATA ENTRY'!#REF!="","",'DATA ENTRY'!#REF!)</f>
        <v>#REF!</v>
      </c>
      <c r="D456" s="63" t="e">
        <f>IF('DATA ENTRY'!#REF!="","",'DATA ENTRY'!#REF!)</f>
        <v>#REF!</v>
      </c>
      <c r="E456" s="14" t="e">
        <f>IF('DATA ENTRY'!#REF!="","",'DATA ENTRY'!#REF!)</f>
        <v>#REF!</v>
      </c>
      <c r="F456" s="14" t="e">
        <f>IF('DATA ENTRY'!#REF!="","",'DATA ENTRY'!#REF!)</f>
        <v>#REF!</v>
      </c>
      <c r="G456" s="126" t="e">
        <f>IF('DATA ENTRY'!#REF!="","",'DATA ENTRY'!#REF!)</f>
        <v>#REF!</v>
      </c>
      <c r="H456" s="126" t="e">
        <f>IF('DATA ENTRY'!#REF!="","",'DATA ENTRY'!#REF!)</f>
        <v>#REF!</v>
      </c>
      <c r="I456" s="14" t="e">
        <f>IF('DATA ENTRY'!#REF!="","",'DATA ENTRY'!#REF!)</f>
        <v>#REF!</v>
      </c>
      <c r="J456" s="125" t="e">
        <f>IF('DATA ENTRY'!#REF!="","",'DATA ENTRY'!#REF!)</f>
        <v>#REF!</v>
      </c>
      <c r="K456" s="14" t="e">
        <f>IF('DATA ENTRY'!#REF!="","",'DATA ENTRY'!#REF!)</f>
        <v>#REF!</v>
      </c>
      <c r="L456" s="125" t="e">
        <f>IF('DATA ENTRY'!#REF!="","",'DATA ENTRY'!#REF!)</f>
        <v>#REF!</v>
      </c>
      <c r="M456" s="14" t="e">
        <f>IF('DATA ENTRY'!#REF!="","",'DATA ENTRY'!#REF!)</f>
        <v>#REF!</v>
      </c>
      <c r="N456" s="125" t="e">
        <f>IF('DATA ENTRY'!#REF!="","",'DATA ENTRY'!#REF!)</f>
        <v>#REF!</v>
      </c>
      <c r="O456" s="125" t="str">
        <f t="shared" si="7"/>
        <v/>
      </c>
      <c r="P456" s="63" t="e">
        <f>IF('DATA ENTRY'!#REF!="","",'DATA ENTRY'!#REF!)</f>
        <v>#REF!</v>
      </c>
      <c r="Q456" s="63" t="e">
        <f>IF('DATA ENTRY'!#REF!="","",'DATA ENTRY'!#REF!)</f>
        <v>#REF!</v>
      </c>
      <c r="R456" s="14" t="e">
        <f>IF('DATA ENTRY'!#REF!="","",'DATA ENTRY'!#REF!)</f>
        <v>#REF!</v>
      </c>
      <c r="S456" s="14" t="e">
        <f>IF('DATA ENTRY'!#REF!="","",'DATA ENTRY'!#REF!)</f>
        <v>#REF!</v>
      </c>
      <c r="T456" s="14" t="e">
        <f>IF('DATA ENTRY'!#REF!="","",'DATA ENTRY'!#REF!)</f>
        <v>#REF!</v>
      </c>
      <c r="U456" s="14" t="str">
        <f>IF(O456="","",SUMPRODUCT(--(D456=$D$5:$D$1071),--(F456=$F$5:$F$1071),--(E456=$E$5:$E$1071),--(O456&lt;$O$5:$O$1071))+COUNTIF($O$5:O456,O456))</f>
        <v/>
      </c>
    </row>
    <row r="457" spans="1:21">
      <c r="A457" s="14" t="e">
        <f>IF(AND(H457="",D457="",F457="",G457="",I457="",J457=""),"",SUBTOTAL(3,$B$5:B457))</f>
        <v>#REF!</v>
      </c>
      <c r="B457" s="63" t="e">
        <f>IF('DATA ENTRY'!#REF!="","",'DATA ENTRY'!#REF!)</f>
        <v>#REF!</v>
      </c>
      <c r="C457" s="63" t="e">
        <f>IF('DATA ENTRY'!#REF!="","",'DATA ENTRY'!#REF!)</f>
        <v>#REF!</v>
      </c>
      <c r="D457" s="63" t="e">
        <f>IF('DATA ENTRY'!#REF!="","",'DATA ENTRY'!#REF!)</f>
        <v>#REF!</v>
      </c>
      <c r="E457" s="14" t="e">
        <f>IF('DATA ENTRY'!#REF!="","",'DATA ENTRY'!#REF!)</f>
        <v>#REF!</v>
      </c>
      <c r="F457" s="14" t="e">
        <f>IF('DATA ENTRY'!#REF!="","",'DATA ENTRY'!#REF!)</f>
        <v>#REF!</v>
      </c>
      <c r="G457" s="126" t="e">
        <f>IF('DATA ENTRY'!#REF!="","",'DATA ENTRY'!#REF!)</f>
        <v>#REF!</v>
      </c>
      <c r="H457" s="126" t="e">
        <f>IF('DATA ENTRY'!#REF!="","",'DATA ENTRY'!#REF!)</f>
        <v>#REF!</v>
      </c>
      <c r="I457" s="14" t="e">
        <f>IF('DATA ENTRY'!#REF!="","",'DATA ENTRY'!#REF!)</f>
        <v>#REF!</v>
      </c>
      <c r="J457" s="125" t="e">
        <f>IF('DATA ENTRY'!#REF!="","",'DATA ENTRY'!#REF!)</f>
        <v>#REF!</v>
      </c>
      <c r="K457" s="14" t="e">
        <f>IF('DATA ENTRY'!#REF!="","",'DATA ENTRY'!#REF!)</f>
        <v>#REF!</v>
      </c>
      <c r="L457" s="125" t="e">
        <f>IF('DATA ENTRY'!#REF!="","",'DATA ENTRY'!#REF!)</f>
        <v>#REF!</v>
      </c>
      <c r="M457" s="14" t="e">
        <f>IF('DATA ENTRY'!#REF!="","",'DATA ENTRY'!#REF!)</f>
        <v>#REF!</v>
      </c>
      <c r="N457" s="125" t="e">
        <f>IF('DATA ENTRY'!#REF!="","",'DATA ENTRY'!#REF!)</f>
        <v>#REF!</v>
      </c>
      <c r="O457" s="125" t="str">
        <f t="shared" si="7"/>
        <v/>
      </c>
      <c r="P457" s="63" t="e">
        <f>IF('DATA ENTRY'!#REF!="","",'DATA ENTRY'!#REF!)</f>
        <v>#REF!</v>
      </c>
      <c r="Q457" s="63" t="e">
        <f>IF('DATA ENTRY'!#REF!="","",'DATA ENTRY'!#REF!)</f>
        <v>#REF!</v>
      </c>
      <c r="R457" s="14" t="e">
        <f>IF('DATA ENTRY'!#REF!="","",'DATA ENTRY'!#REF!)</f>
        <v>#REF!</v>
      </c>
      <c r="S457" s="14" t="e">
        <f>IF('DATA ENTRY'!#REF!="","",'DATA ENTRY'!#REF!)</f>
        <v>#REF!</v>
      </c>
      <c r="T457" s="14" t="e">
        <f>IF('DATA ENTRY'!#REF!="","",'DATA ENTRY'!#REF!)</f>
        <v>#REF!</v>
      </c>
      <c r="U457" s="14" t="str">
        <f>IF(O457="","",SUMPRODUCT(--(D457=$D$5:$D$1071),--(F457=$F$5:$F$1071),--(E457=$E$5:$E$1071),--(O457&lt;$O$5:$O$1071))+COUNTIF($O$5:O457,O457))</f>
        <v/>
      </c>
    </row>
    <row r="458" spans="1:21">
      <c r="A458" s="14" t="e">
        <f>IF(AND(H458="",D458="",F458="",G458="",I458="",J458=""),"",SUBTOTAL(3,$B$5:B458))</f>
        <v>#REF!</v>
      </c>
      <c r="B458" s="63" t="e">
        <f>IF('DATA ENTRY'!#REF!="","",'DATA ENTRY'!#REF!)</f>
        <v>#REF!</v>
      </c>
      <c r="C458" s="63" t="e">
        <f>IF('DATA ENTRY'!#REF!="","",'DATA ENTRY'!#REF!)</f>
        <v>#REF!</v>
      </c>
      <c r="D458" s="63" t="e">
        <f>IF('DATA ENTRY'!#REF!="","",'DATA ENTRY'!#REF!)</f>
        <v>#REF!</v>
      </c>
      <c r="E458" s="14" t="e">
        <f>IF('DATA ENTRY'!#REF!="","",'DATA ENTRY'!#REF!)</f>
        <v>#REF!</v>
      </c>
      <c r="F458" s="14" t="e">
        <f>IF('DATA ENTRY'!#REF!="","",'DATA ENTRY'!#REF!)</f>
        <v>#REF!</v>
      </c>
      <c r="G458" s="126" t="e">
        <f>IF('DATA ENTRY'!#REF!="","",'DATA ENTRY'!#REF!)</f>
        <v>#REF!</v>
      </c>
      <c r="H458" s="126" t="e">
        <f>IF('DATA ENTRY'!#REF!="","",'DATA ENTRY'!#REF!)</f>
        <v>#REF!</v>
      </c>
      <c r="I458" s="14" t="e">
        <f>IF('DATA ENTRY'!#REF!="","",'DATA ENTRY'!#REF!)</f>
        <v>#REF!</v>
      </c>
      <c r="J458" s="125" t="e">
        <f>IF('DATA ENTRY'!#REF!="","",'DATA ENTRY'!#REF!)</f>
        <v>#REF!</v>
      </c>
      <c r="K458" s="14" t="e">
        <f>IF('DATA ENTRY'!#REF!="","",'DATA ENTRY'!#REF!)</f>
        <v>#REF!</v>
      </c>
      <c r="L458" s="125" t="e">
        <f>IF('DATA ENTRY'!#REF!="","",'DATA ENTRY'!#REF!)</f>
        <v>#REF!</v>
      </c>
      <c r="M458" s="14" t="e">
        <f>IF('DATA ENTRY'!#REF!="","",'DATA ENTRY'!#REF!)</f>
        <v>#REF!</v>
      </c>
      <c r="N458" s="125" t="e">
        <f>IF('DATA ENTRY'!#REF!="","",'DATA ENTRY'!#REF!)</f>
        <v>#REF!</v>
      </c>
      <c r="O458" s="125" t="str">
        <f t="shared" si="7"/>
        <v/>
      </c>
      <c r="P458" s="63" t="e">
        <f>IF('DATA ENTRY'!#REF!="","",'DATA ENTRY'!#REF!)</f>
        <v>#REF!</v>
      </c>
      <c r="Q458" s="63" t="e">
        <f>IF('DATA ENTRY'!#REF!="","",'DATA ENTRY'!#REF!)</f>
        <v>#REF!</v>
      </c>
      <c r="R458" s="14" t="e">
        <f>IF('DATA ENTRY'!#REF!="","",'DATA ENTRY'!#REF!)</f>
        <v>#REF!</v>
      </c>
      <c r="S458" s="14" t="e">
        <f>IF('DATA ENTRY'!#REF!="","",'DATA ENTRY'!#REF!)</f>
        <v>#REF!</v>
      </c>
      <c r="T458" s="14" t="e">
        <f>IF('DATA ENTRY'!#REF!="","",'DATA ENTRY'!#REF!)</f>
        <v>#REF!</v>
      </c>
      <c r="U458" s="14" t="str">
        <f>IF(O458="","",SUMPRODUCT(--(D458=$D$5:$D$1071),--(F458=$F$5:$F$1071),--(E458=$E$5:$E$1071),--(O458&lt;$O$5:$O$1071))+COUNTIF($O$5:O458,O458))</f>
        <v/>
      </c>
    </row>
    <row r="459" spans="1:21">
      <c r="A459" s="14" t="e">
        <f>IF(AND(H459="",D459="",F459="",G459="",I459="",J459=""),"",SUBTOTAL(3,$B$5:B459))</f>
        <v>#REF!</v>
      </c>
      <c r="B459" s="63" t="e">
        <f>IF('DATA ENTRY'!#REF!="","",'DATA ENTRY'!#REF!)</f>
        <v>#REF!</v>
      </c>
      <c r="C459" s="63" t="e">
        <f>IF('DATA ENTRY'!#REF!="","",'DATA ENTRY'!#REF!)</f>
        <v>#REF!</v>
      </c>
      <c r="D459" s="63" t="e">
        <f>IF('DATA ENTRY'!#REF!="","",'DATA ENTRY'!#REF!)</f>
        <v>#REF!</v>
      </c>
      <c r="E459" s="14" t="e">
        <f>IF('DATA ENTRY'!#REF!="","",'DATA ENTRY'!#REF!)</f>
        <v>#REF!</v>
      </c>
      <c r="F459" s="14" t="e">
        <f>IF('DATA ENTRY'!#REF!="","",'DATA ENTRY'!#REF!)</f>
        <v>#REF!</v>
      </c>
      <c r="G459" s="126" t="e">
        <f>IF('DATA ENTRY'!#REF!="","",'DATA ENTRY'!#REF!)</f>
        <v>#REF!</v>
      </c>
      <c r="H459" s="126" t="e">
        <f>IF('DATA ENTRY'!#REF!="","",'DATA ENTRY'!#REF!)</f>
        <v>#REF!</v>
      </c>
      <c r="I459" s="14" t="e">
        <f>IF('DATA ENTRY'!#REF!="","",'DATA ENTRY'!#REF!)</f>
        <v>#REF!</v>
      </c>
      <c r="J459" s="125" t="e">
        <f>IF('DATA ENTRY'!#REF!="","",'DATA ENTRY'!#REF!)</f>
        <v>#REF!</v>
      </c>
      <c r="K459" s="14" t="e">
        <f>IF('DATA ENTRY'!#REF!="","",'DATA ENTRY'!#REF!)</f>
        <v>#REF!</v>
      </c>
      <c r="L459" s="125" t="e">
        <f>IF('DATA ENTRY'!#REF!="","",'DATA ENTRY'!#REF!)</f>
        <v>#REF!</v>
      </c>
      <c r="M459" s="14" t="e">
        <f>IF('DATA ENTRY'!#REF!="","",'DATA ENTRY'!#REF!)</f>
        <v>#REF!</v>
      </c>
      <c r="N459" s="125" t="e">
        <f>IF('DATA ENTRY'!#REF!="","",'DATA ENTRY'!#REF!)</f>
        <v>#REF!</v>
      </c>
      <c r="O459" s="125" t="str">
        <f t="shared" si="7"/>
        <v/>
      </c>
      <c r="P459" s="63" t="e">
        <f>IF('DATA ENTRY'!#REF!="","",'DATA ENTRY'!#REF!)</f>
        <v>#REF!</v>
      </c>
      <c r="Q459" s="63" t="e">
        <f>IF('DATA ENTRY'!#REF!="","",'DATA ENTRY'!#REF!)</f>
        <v>#REF!</v>
      </c>
      <c r="R459" s="14" t="e">
        <f>IF('DATA ENTRY'!#REF!="","",'DATA ENTRY'!#REF!)</f>
        <v>#REF!</v>
      </c>
      <c r="S459" s="14" t="e">
        <f>IF('DATA ENTRY'!#REF!="","",'DATA ENTRY'!#REF!)</f>
        <v>#REF!</v>
      </c>
      <c r="T459" s="14" t="e">
        <f>IF('DATA ENTRY'!#REF!="","",'DATA ENTRY'!#REF!)</f>
        <v>#REF!</v>
      </c>
      <c r="U459" s="14" t="str">
        <f>IF(O459="","",SUMPRODUCT(--(D459=$D$5:$D$1071),--(F459=$F$5:$F$1071),--(E459=$E$5:$E$1071),--(O459&lt;$O$5:$O$1071))+COUNTIF($O$5:O459,O459))</f>
        <v/>
      </c>
    </row>
    <row r="460" spans="1:21">
      <c r="A460" s="14" t="e">
        <f>IF(AND(H460="",D460="",F460="",G460="",I460="",J460=""),"",SUBTOTAL(3,$B$5:B460))</f>
        <v>#REF!</v>
      </c>
      <c r="B460" s="63" t="e">
        <f>IF('DATA ENTRY'!#REF!="","",'DATA ENTRY'!#REF!)</f>
        <v>#REF!</v>
      </c>
      <c r="C460" s="63" t="e">
        <f>IF('DATA ENTRY'!#REF!="","",'DATA ENTRY'!#REF!)</f>
        <v>#REF!</v>
      </c>
      <c r="D460" s="63" t="e">
        <f>IF('DATA ENTRY'!#REF!="","",'DATA ENTRY'!#REF!)</f>
        <v>#REF!</v>
      </c>
      <c r="E460" s="14" t="e">
        <f>IF('DATA ENTRY'!#REF!="","",'DATA ENTRY'!#REF!)</f>
        <v>#REF!</v>
      </c>
      <c r="F460" s="14" t="e">
        <f>IF('DATA ENTRY'!#REF!="","",'DATA ENTRY'!#REF!)</f>
        <v>#REF!</v>
      </c>
      <c r="G460" s="126" t="e">
        <f>IF('DATA ENTRY'!#REF!="","",'DATA ENTRY'!#REF!)</f>
        <v>#REF!</v>
      </c>
      <c r="H460" s="126" t="e">
        <f>IF('DATA ENTRY'!#REF!="","",'DATA ENTRY'!#REF!)</f>
        <v>#REF!</v>
      </c>
      <c r="I460" s="14" t="e">
        <f>IF('DATA ENTRY'!#REF!="","",'DATA ENTRY'!#REF!)</f>
        <v>#REF!</v>
      </c>
      <c r="J460" s="125" t="e">
        <f>IF('DATA ENTRY'!#REF!="","",'DATA ENTRY'!#REF!)</f>
        <v>#REF!</v>
      </c>
      <c r="K460" s="14" t="e">
        <f>IF('DATA ENTRY'!#REF!="","",'DATA ENTRY'!#REF!)</f>
        <v>#REF!</v>
      </c>
      <c r="L460" s="125" t="e">
        <f>IF('DATA ENTRY'!#REF!="","",'DATA ENTRY'!#REF!)</f>
        <v>#REF!</v>
      </c>
      <c r="M460" s="14" t="e">
        <f>IF('DATA ENTRY'!#REF!="","",'DATA ENTRY'!#REF!)</f>
        <v>#REF!</v>
      </c>
      <c r="N460" s="125" t="e">
        <f>IF('DATA ENTRY'!#REF!="","",'DATA ENTRY'!#REF!)</f>
        <v>#REF!</v>
      </c>
      <c r="O460" s="125" t="str">
        <f t="shared" si="7"/>
        <v/>
      </c>
      <c r="P460" s="63" t="e">
        <f>IF('DATA ENTRY'!#REF!="","",'DATA ENTRY'!#REF!)</f>
        <v>#REF!</v>
      </c>
      <c r="Q460" s="63" t="e">
        <f>IF('DATA ENTRY'!#REF!="","",'DATA ENTRY'!#REF!)</f>
        <v>#REF!</v>
      </c>
      <c r="R460" s="14" t="e">
        <f>IF('DATA ENTRY'!#REF!="","",'DATA ENTRY'!#REF!)</f>
        <v>#REF!</v>
      </c>
      <c r="S460" s="14" t="e">
        <f>IF('DATA ENTRY'!#REF!="","",'DATA ENTRY'!#REF!)</f>
        <v>#REF!</v>
      </c>
      <c r="T460" s="14" t="e">
        <f>IF('DATA ENTRY'!#REF!="","",'DATA ENTRY'!#REF!)</f>
        <v>#REF!</v>
      </c>
      <c r="U460" s="14" t="str">
        <f>IF(O460="","",SUMPRODUCT(--(D460=$D$5:$D$1071),--(F460=$F$5:$F$1071),--(E460=$E$5:$E$1071),--(O460&lt;$O$5:$O$1071))+COUNTIF($O$5:O460,O460))</f>
        <v/>
      </c>
    </row>
    <row r="461" spans="1:21">
      <c r="A461" s="14" t="e">
        <f>IF(AND(H461="",D461="",F461="",G461="",I461="",J461=""),"",SUBTOTAL(3,$B$5:B461))</f>
        <v>#REF!</v>
      </c>
      <c r="B461" s="63" t="e">
        <f>IF('DATA ENTRY'!#REF!="","",'DATA ENTRY'!#REF!)</f>
        <v>#REF!</v>
      </c>
      <c r="C461" s="63" t="e">
        <f>IF('DATA ENTRY'!#REF!="","",'DATA ENTRY'!#REF!)</f>
        <v>#REF!</v>
      </c>
      <c r="D461" s="63" t="e">
        <f>IF('DATA ENTRY'!#REF!="","",'DATA ENTRY'!#REF!)</f>
        <v>#REF!</v>
      </c>
      <c r="E461" s="14" t="e">
        <f>IF('DATA ENTRY'!#REF!="","",'DATA ENTRY'!#REF!)</f>
        <v>#REF!</v>
      </c>
      <c r="F461" s="14" t="e">
        <f>IF('DATA ENTRY'!#REF!="","",'DATA ENTRY'!#REF!)</f>
        <v>#REF!</v>
      </c>
      <c r="G461" s="126" t="e">
        <f>IF('DATA ENTRY'!#REF!="","",'DATA ENTRY'!#REF!)</f>
        <v>#REF!</v>
      </c>
      <c r="H461" s="126" t="e">
        <f>IF('DATA ENTRY'!#REF!="","",'DATA ENTRY'!#REF!)</f>
        <v>#REF!</v>
      </c>
      <c r="I461" s="14" t="e">
        <f>IF('DATA ENTRY'!#REF!="","",'DATA ENTRY'!#REF!)</f>
        <v>#REF!</v>
      </c>
      <c r="J461" s="125" t="e">
        <f>IF('DATA ENTRY'!#REF!="","",'DATA ENTRY'!#REF!)</f>
        <v>#REF!</v>
      </c>
      <c r="K461" s="14" t="e">
        <f>IF('DATA ENTRY'!#REF!="","",'DATA ENTRY'!#REF!)</f>
        <v>#REF!</v>
      </c>
      <c r="L461" s="125" t="e">
        <f>IF('DATA ENTRY'!#REF!="","",'DATA ENTRY'!#REF!)</f>
        <v>#REF!</v>
      </c>
      <c r="M461" s="14" t="e">
        <f>IF('DATA ENTRY'!#REF!="","",'DATA ENTRY'!#REF!)</f>
        <v>#REF!</v>
      </c>
      <c r="N461" s="125" t="e">
        <f>IF('DATA ENTRY'!#REF!="","",'DATA ENTRY'!#REF!)</f>
        <v>#REF!</v>
      </c>
      <c r="O461" s="125" t="str">
        <f t="shared" si="7"/>
        <v/>
      </c>
      <c r="P461" s="63" t="e">
        <f>IF('DATA ENTRY'!#REF!="","",'DATA ENTRY'!#REF!)</f>
        <v>#REF!</v>
      </c>
      <c r="Q461" s="63" t="e">
        <f>IF('DATA ENTRY'!#REF!="","",'DATA ENTRY'!#REF!)</f>
        <v>#REF!</v>
      </c>
      <c r="R461" s="14" t="e">
        <f>IF('DATA ENTRY'!#REF!="","",'DATA ENTRY'!#REF!)</f>
        <v>#REF!</v>
      </c>
      <c r="S461" s="14" t="e">
        <f>IF('DATA ENTRY'!#REF!="","",'DATA ENTRY'!#REF!)</f>
        <v>#REF!</v>
      </c>
      <c r="T461" s="14" t="e">
        <f>IF('DATA ENTRY'!#REF!="","",'DATA ENTRY'!#REF!)</f>
        <v>#REF!</v>
      </c>
      <c r="U461" s="14" t="str">
        <f>IF(O461="","",SUMPRODUCT(--(D461=$D$5:$D$1071),--(F461=$F$5:$F$1071),--(E461=$E$5:$E$1071),--(O461&lt;$O$5:$O$1071))+COUNTIF($O$5:O461,O461))</f>
        <v/>
      </c>
    </row>
    <row r="462" spans="1:21">
      <c r="A462" s="14" t="e">
        <f>IF(AND(H462="",D462="",F462="",G462="",I462="",J462=""),"",SUBTOTAL(3,$B$5:B462))</f>
        <v>#REF!</v>
      </c>
      <c r="B462" s="63" t="e">
        <f>IF('DATA ENTRY'!#REF!="","",'DATA ENTRY'!#REF!)</f>
        <v>#REF!</v>
      </c>
      <c r="C462" s="63" t="e">
        <f>IF('DATA ENTRY'!#REF!="","",'DATA ENTRY'!#REF!)</f>
        <v>#REF!</v>
      </c>
      <c r="D462" s="63" t="e">
        <f>IF('DATA ENTRY'!#REF!="","",'DATA ENTRY'!#REF!)</f>
        <v>#REF!</v>
      </c>
      <c r="E462" s="14" t="e">
        <f>IF('DATA ENTRY'!#REF!="","",'DATA ENTRY'!#REF!)</f>
        <v>#REF!</v>
      </c>
      <c r="F462" s="14" t="e">
        <f>IF('DATA ENTRY'!#REF!="","",'DATA ENTRY'!#REF!)</f>
        <v>#REF!</v>
      </c>
      <c r="G462" s="126" t="e">
        <f>IF('DATA ENTRY'!#REF!="","",'DATA ENTRY'!#REF!)</f>
        <v>#REF!</v>
      </c>
      <c r="H462" s="126" t="e">
        <f>IF('DATA ENTRY'!#REF!="","",'DATA ENTRY'!#REF!)</f>
        <v>#REF!</v>
      </c>
      <c r="I462" s="14" t="e">
        <f>IF('DATA ENTRY'!#REF!="","",'DATA ENTRY'!#REF!)</f>
        <v>#REF!</v>
      </c>
      <c r="J462" s="125" t="e">
        <f>IF('DATA ENTRY'!#REF!="","",'DATA ENTRY'!#REF!)</f>
        <v>#REF!</v>
      </c>
      <c r="K462" s="14" t="e">
        <f>IF('DATA ENTRY'!#REF!="","",'DATA ENTRY'!#REF!)</f>
        <v>#REF!</v>
      </c>
      <c r="L462" s="125" t="e">
        <f>IF('DATA ENTRY'!#REF!="","",'DATA ENTRY'!#REF!)</f>
        <v>#REF!</v>
      </c>
      <c r="M462" s="14" t="e">
        <f>IF('DATA ENTRY'!#REF!="","",'DATA ENTRY'!#REF!)</f>
        <v>#REF!</v>
      </c>
      <c r="N462" s="125" t="e">
        <f>IF('DATA ENTRY'!#REF!="","",'DATA ENTRY'!#REF!)</f>
        <v>#REF!</v>
      </c>
      <c r="O462" s="125" t="str">
        <f t="shared" si="7"/>
        <v/>
      </c>
      <c r="P462" s="63" t="e">
        <f>IF('DATA ENTRY'!#REF!="","",'DATA ENTRY'!#REF!)</f>
        <v>#REF!</v>
      </c>
      <c r="Q462" s="63" t="e">
        <f>IF('DATA ENTRY'!#REF!="","",'DATA ENTRY'!#REF!)</f>
        <v>#REF!</v>
      </c>
      <c r="R462" s="14" t="e">
        <f>IF('DATA ENTRY'!#REF!="","",'DATA ENTRY'!#REF!)</f>
        <v>#REF!</v>
      </c>
      <c r="S462" s="14" t="e">
        <f>IF('DATA ENTRY'!#REF!="","",'DATA ENTRY'!#REF!)</f>
        <v>#REF!</v>
      </c>
      <c r="T462" s="14" t="e">
        <f>IF('DATA ENTRY'!#REF!="","",'DATA ENTRY'!#REF!)</f>
        <v>#REF!</v>
      </c>
      <c r="U462" s="14" t="str">
        <f>IF(O462="","",SUMPRODUCT(--(D462=$D$5:$D$1071),--(F462=$F$5:$F$1071),--(E462=$E$5:$E$1071),--(O462&lt;$O$5:$O$1071))+COUNTIF($O$5:O462,O462))</f>
        <v/>
      </c>
    </row>
    <row r="463" spans="1:21">
      <c r="A463" s="14" t="e">
        <f>IF(AND(H463="",D463="",F463="",G463="",I463="",J463=""),"",SUBTOTAL(3,$B$5:B463))</f>
        <v>#REF!</v>
      </c>
      <c r="B463" s="63" t="e">
        <f>IF('DATA ENTRY'!#REF!="","",'DATA ENTRY'!#REF!)</f>
        <v>#REF!</v>
      </c>
      <c r="C463" s="63" t="e">
        <f>IF('DATA ENTRY'!#REF!="","",'DATA ENTRY'!#REF!)</f>
        <v>#REF!</v>
      </c>
      <c r="D463" s="63" t="e">
        <f>IF('DATA ENTRY'!#REF!="","",'DATA ENTRY'!#REF!)</f>
        <v>#REF!</v>
      </c>
      <c r="E463" s="14" t="e">
        <f>IF('DATA ENTRY'!#REF!="","",'DATA ENTRY'!#REF!)</f>
        <v>#REF!</v>
      </c>
      <c r="F463" s="14" t="e">
        <f>IF('DATA ENTRY'!#REF!="","",'DATA ENTRY'!#REF!)</f>
        <v>#REF!</v>
      </c>
      <c r="G463" s="126" t="e">
        <f>IF('DATA ENTRY'!#REF!="","",'DATA ENTRY'!#REF!)</f>
        <v>#REF!</v>
      </c>
      <c r="H463" s="126" t="e">
        <f>IF('DATA ENTRY'!#REF!="","",'DATA ENTRY'!#REF!)</f>
        <v>#REF!</v>
      </c>
      <c r="I463" s="14" t="e">
        <f>IF('DATA ENTRY'!#REF!="","",'DATA ENTRY'!#REF!)</f>
        <v>#REF!</v>
      </c>
      <c r="J463" s="125" t="e">
        <f>IF('DATA ENTRY'!#REF!="","",'DATA ENTRY'!#REF!)</f>
        <v>#REF!</v>
      </c>
      <c r="K463" s="14" t="e">
        <f>IF('DATA ENTRY'!#REF!="","",'DATA ENTRY'!#REF!)</f>
        <v>#REF!</v>
      </c>
      <c r="L463" s="125" t="e">
        <f>IF('DATA ENTRY'!#REF!="","",'DATA ENTRY'!#REF!)</f>
        <v>#REF!</v>
      </c>
      <c r="M463" s="14" t="e">
        <f>IF('DATA ENTRY'!#REF!="","",'DATA ENTRY'!#REF!)</f>
        <v>#REF!</v>
      </c>
      <c r="N463" s="125" t="e">
        <f>IF('DATA ENTRY'!#REF!="","",'DATA ENTRY'!#REF!)</f>
        <v>#REF!</v>
      </c>
      <c r="O463" s="125" t="str">
        <f t="shared" si="7"/>
        <v/>
      </c>
      <c r="P463" s="63" t="e">
        <f>IF('DATA ENTRY'!#REF!="","",'DATA ENTRY'!#REF!)</f>
        <v>#REF!</v>
      </c>
      <c r="Q463" s="63" t="e">
        <f>IF('DATA ENTRY'!#REF!="","",'DATA ENTRY'!#REF!)</f>
        <v>#REF!</v>
      </c>
      <c r="R463" s="14" t="e">
        <f>IF('DATA ENTRY'!#REF!="","",'DATA ENTRY'!#REF!)</f>
        <v>#REF!</v>
      </c>
      <c r="S463" s="14" t="e">
        <f>IF('DATA ENTRY'!#REF!="","",'DATA ENTRY'!#REF!)</f>
        <v>#REF!</v>
      </c>
      <c r="T463" s="14" t="e">
        <f>IF('DATA ENTRY'!#REF!="","",'DATA ENTRY'!#REF!)</f>
        <v>#REF!</v>
      </c>
      <c r="U463" s="14" t="str">
        <f>IF(O463="","",SUMPRODUCT(--(D463=$D$5:$D$1071),--(F463=$F$5:$F$1071),--(E463=$E$5:$E$1071),--(O463&lt;$O$5:$O$1071))+COUNTIF($O$5:O463,O463))</f>
        <v/>
      </c>
    </row>
    <row r="464" spans="1:21">
      <c r="A464" s="14" t="e">
        <f>IF(AND(H464="",D464="",F464="",G464="",I464="",J464=""),"",SUBTOTAL(3,$B$5:B464))</f>
        <v>#REF!</v>
      </c>
      <c r="B464" s="63" t="e">
        <f>IF('DATA ENTRY'!#REF!="","",'DATA ENTRY'!#REF!)</f>
        <v>#REF!</v>
      </c>
      <c r="C464" s="63" t="e">
        <f>IF('DATA ENTRY'!#REF!="","",'DATA ENTRY'!#REF!)</f>
        <v>#REF!</v>
      </c>
      <c r="D464" s="63" t="e">
        <f>IF('DATA ENTRY'!#REF!="","",'DATA ENTRY'!#REF!)</f>
        <v>#REF!</v>
      </c>
      <c r="E464" s="14" t="e">
        <f>IF('DATA ENTRY'!#REF!="","",'DATA ENTRY'!#REF!)</f>
        <v>#REF!</v>
      </c>
      <c r="F464" s="14" t="e">
        <f>IF('DATA ENTRY'!#REF!="","",'DATA ENTRY'!#REF!)</f>
        <v>#REF!</v>
      </c>
      <c r="G464" s="126" t="e">
        <f>IF('DATA ENTRY'!#REF!="","",'DATA ENTRY'!#REF!)</f>
        <v>#REF!</v>
      </c>
      <c r="H464" s="126" t="e">
        <f>IF('DATA ENTRY'!#REF!="","",'DATA ENTRY'!#REF!)</f>
        <v>#REF!</v>
      </c>
      <c r="I464" s="14" t="e">
        <f>IF('DATA ENTRY'!#REF!="","",'DATA ENTRY'!#REF!)</f>
        <v>#REF!</v>
      </c>
      <c r="J464" s="125" t="e">
        <f>IF('DATA ENTRY'!#REF!="","",'DATA ENTRY'!#REF!)</f>
        <v>#REF!</v>
      </c>
      <c r="K464" s="14" t="e">
        <f>IF('DATA ENTRY'!#REF!="","",'DATA ENTRY'!#REF!)</f>
        <v>#REF!</v>
      </c>
      <c r="L464" s="125" t="e">
        <f>IF('DATA ENTRY'!#REF!="","",'DATA ENTRY'!#REF!)</f>
        <v>#REF!</v>
      </c>
      <c r="M464" s="14" t="e">
        <f>IF('DATA ENTRY'!#REF!="","",'DATA ENTRY'!#REF!)</f>
        <v>#REF!</v>
      </c>
      <c r="N464" s="125" t="e">
        <f>IF('DATA ENTRY'!#REF!="","",'DATA ENTRY'!#REF!)</f>
        <v>#REF!</v>
      </c>
      <c r="O464" s="125" t="str">
        <f t="shared" si="7"/>
        <v/>
      </c>
      <c r="P464" s="63" t="e">
        <f>IF('DATA ENTRY'!#REF!="","",'DATA ENTRY'!#REF!)</f>
        <v>#REF!</v>
      </c>
      <c r="Q464" s="63" t="e">
        <f>IF('DATA ENTRY'!#REF!="","",'DATA ENTRY'!#REF!)</f>
        <v>#REF!</v>
      </c>
      <c r="R464" s="14" t="e">
        <f>IF('DATA ENTRY'!#REF!="","",'DATA ENTRY'!#REF!)</f>
        <v>#REF!</v>
      </c>
      <c r="S464" s="14" t="e">
        <f>IF('DATA ENTRY'!#REF!="","",'DATA ENTRY'!#REF!)</f>
        <v>#REF!</v>
      </c>
      <c r="T464" s="14" t="e">
        <f>IF('DATA ENTRY'!#REF!="","",'DATA ENTRY'!#REF!)</f>
        <v>#REF!</v>
      </c>
      <c r="U464" s="14" t="str">
        <f>IF(O464="","",SUMPRODUCT(--(D464=$D$5:$D$1071),--(F464=$F$5:$F$1071),--(E464=$E$5:$E$1071),--(O464&lt;$O$5:$O$1071))+COUNTIF($O$5:O464,O464))</f>
        <v/>
      </c>
    </row>
    <row r="465" spans="1:21">
      <c r="A465" s="14" t="e">
        <f>IF(AND(H465="",D465="",F465="",G465="",I465="",J465=""),"",SUBTOTAL(3,$B$5:B465))</f>
        <v>#REF!</v>
      </c>
      <c r="B465" s="63" t="e">
        <f>IF('DATA ENTRY'!#REF!="","",'DATA ENTRY'!#REF!)</f>
        <v>#REF!</v>
      </c>
      <c r="C465" s="63" t="e">
        <f>IF('DATA ENTRY'!#REF!="","",'DATA ENTRY'!#REF!)</f>
        <v>#REF!</v>
      </c>
      <c r="D465" s="63" t="e">
        <f>IF('DATA ENTRY'!#REF!="","",'DATA ENTRY'!#REF!)</f>
        <v>#REF!</v>
      </c>
      <c r="E465" s="14" t="e">
        <f>IF('DATA ENTRY'!#REF!="","",'DATA ENTRY'!#REF!)</f>
        <v>#REF!</v>
      </c>
      <c r="F465" s="14" t="e">
        <f>IF('DATA ENTRY'!#REF!="","",'DATA ENTRY'!#REF!)</f>
        <v>#REF!</v>
      </c>
      <c r="G465" s="126" t="e">
        <f>IF('DATA ENTRY'!#REF!="","",'DATA ENTRY'!#REF!)</f>
        <v>#REF!</v>
      </c>
      <c r="H465" s="126" t="e">
        <f>IF('DATA ENTRY'!#REF!="","",'DATA ENTRY'!#REF!)</f>
        <v>#REF!</v>
      </c>
      <c r="I465" s="14" t="e">
        <f>IF('DATA ENTRY'!#REF!="","",'DATA ENTRY'!#REF!)</f>
        <v>#REF!</v>
      </c>
      <c r="J465" s="125" t="e">
        <f>IF('DATA ENTRY'!#REF!="","",'DATA ENTRY'!#REF!)</f>
        <v>#REF!</v>
      </c>
      <c r="K465" s="14" t="e">
        <f>IF('DATA ENTRY'!#REF!="","",'DATA ENTRY'!#REF!)</f>
        <v>#REF!</v>
      </c>
      <c r="L465" s="125" t="e">
        <f>IF('DATA ENTRY'!#REF!="","",'DATA ENTRY'!#REF!)</f>
        <v>#REF!</v>
      </c>
      <c r="M465" s="14" t="e">
        <f>IF('DATA ENTRY'!#REF!="","",'DATA ENTRY'!#REF!)</f>
        <v>#REF!</v>
      </c>
      <c r="N465" s="125" t="e">
        <f>IF('DATA ENTRY'!#REF!="","",'DATA ENTRY'!#REF!)</f>
        <v>#REF!</v>
      </c>
      <c r="O465" s="125" t="str">
        <f t="shared" si="7"/>
        <v/>
      </c>
      <c r="P465" s="63" t="e">
        <f>IF('DATA ENTRY'!#REF!="","",'DATA ENTRY'!#REF!)</f>
        <v>#REF!</v>
      </c>
      <c r="Q465" s="63" t="e">
        <f>IF('DATA ENTRY'!#REF!="","",'DATA ENTRY'!#REF!)</f>
        <v>#REF!</v>
      </c>
      <c r="R465" s="14" t="e">
        <f>IF('DATA ENTRY'!#REF!="","",'DATA ENTRY'!#REF!)</f>
        <v>#REF!</v>
      </c>
      <c r="S465" s="14" t="e">
        <f>IF('DATA ENTRY'!#REF!="","",'DATA ENTRY'!#REF!)</f>
        <v>#REF!</v>
      </c>
      <c r="T465" s="14" t="e">
        <f>IF('DATA ENTRY'!#REF!="","",'DATA ENTRY'!#REF!)</f>
        <v>#REF!</v>
      </c>
      <c r="U465" s="14" t="str">
        <f>IF(O465="","",SUMPRODUCT(--(D465=$D$5:$D$1071),--(F465=$F$5:$F$1071),--(E465=$E$5:$E$1071),--(O465&lt;$O$5:$O$1071))+COUNTIF($O$5:O465,O465))</f>
        <v/>
      </c>
    </row>
    <row r="466" spans="1:21">
      <c r="A466" s="14" t="e">
        <f>IF(AND(H466="",D466="",F466="",G466="",I466="",J466=""),"",SUBTOTAL(3,$B$5:B466))</f>
        <v>#REF!</v>
      </c>
      <c r="B466" s="63" t="e">
        <f>IF('DATA ENTRY'!#REF!="","",'DATA ENTRY'!#REF!)</f>
        <v>#REF!</v>
      </c>
      <c r="C466" s="63" t="e">
        <f>IF('DATA ENTRY'!#REF!="","",'DATA ENTRY'!#REF!)</f>
        <v>#REF!</v>
      </c>
      <c r="D466" s="63" t="e">
        <f>IF('DATA ENTRY'!#REF!="","",'DATA ENTRY'!#REF!)</f>
        <v>#REF!</v>
      </c>
      <c r="E466" s="14" t="e">
        <f>IF('DATA ENTRY'!#REF!="","",'DATA ENTRY'!#REF!)</f>
        <v>#REF!</v>
      </c>
      <c r="F466" s="14" t="e">
        <f>IF('DATA ENTRY'!#REF!="","",'DATA ENTRY'!#REF!)</f>
        <v>#REF!</v>
      </c>
      <c r="G466" s="126" t="e">
        <f>IF('DATA ENTRY'!#REF!="","",'DATA ENTRY'!#REF!)</f>
        <v>#REF!</v>
      </c>
      <c r="H466" s="126" t="e">
        <f>IF('DATA ENTRY'!#REF!="","",'DATA ENTRY'!#REF!)</f>
        <v>#REF!</v>
      </c>
      <c r="I466" s="14" t="e">
        <f>IF('DATA ENTRY'!#REF!="","",'DATA ENTRY'!#REF!)</f>
        <v>#REF!</v>
      </c>
      <c r="J466" s="125" t="e">
        <f>IF('DATA ENTRY'!#REF!="","",'DATA ENTRY'!#REF!)</f>
        <v>#REF!</v>
      </c>
      <c r="K466" s="14" t="e">
        <f>IF('DATA ENTRY'!#REF!="","",'DATA ENTRY'!#REF!)</f>
        <v>#REF!</v>
      </c>
      <c r="L466" s="125" t="e">
        <f>IF('DATA ENTRY'!#REF!="","",'DATA ENTRY'!#REF!)</f>
        <v>#REF!</v>
      </c>
      <c r="M466" s="14" t="e">
        <f>IF('DATA ENTRY'!#REF!="","",'DATA ENTRY'!#REF!)</f>
        <v>#REF!</v>
      </c>
      <c r="N466" s="125" t="e">
        <f>IF('DATA ENTRY'!#REF!="","",'DATA ENTRY'!#REF!)</f>
        <v>#REF!</v>
      </c>
      <c r="O466" s="125" t="str">
        <f t="shared" si="7"/>
        <v/>
      </c>
      <c r="P466" s="63" t="e">
        <f>IF('DATA ENTRY'!#REF!="","",'DATA ENTRY'!#REF!)</f>
        <v>#REF!</v>
      </c>
      <c r="Q466" s="63" t="e">
        <f>IF('DATA ENTRY'!#REF!="","",'DATA ENTRY'!#REF!)</f>
        <v>#REF!</v>
      </c>
      <c r="R466" s="14" t="e">
        <f>IF('DATA ENTRY'!#REF!="","",'DATA ENTRY'!#REF!)</f>
        <v>#REF!</v>
      </c>
      <c r="S466" s="14" t="e">
        <f>IF('DATA ENTRY'!#REF!="","",'DATA ENTRY'!#REF!)</f>
        <v>#REF!</v>
      </c>
      <c r="T466" s="14" t="e">
        <f>IF('DATA ENTRY'!#REF!="","",'DATA ENTRY'!#REF!)</f>
        <v>#REF!</v>
      </c>
      <c r="U466" s="14" t="str">
        <f>IF(O466="","",SUMPRODUCT(--(D466=$D$5:$D$1071),--(F466=$F$5:$F$1071),--(E466=$E$5:$E$1071),--(O466&lt;$O$5:$O$1071))+COUNTIF($O$5:O466,O466))</f>
        <v/>
      </c>
    </row>
    <row r="467" spans="1:21">
      <c r="A467" s="14" t="e">
        <f>IF(AND(H467="",D467="",F467="",G467="",I467="",J467=""),"",SUBTOTAL(3,$B$5:B467))</f>
        <v>#REF!</v>
      </c>
      <c r="B467" s="63" t="e">
        <f>IF('DATA ENTRY'!#REF!="","",'DATA ENTRY'!#REF!)</f>
        <v>#REF!</v>
      </c>
      <c r="C467" s="63" t="e">
        <f>IF('DATA ENTRY'!#REF!="","",'DATA ENTRY'!#REF!)</f>
        <v>#REF!</v>
      </c>
      <c r="D467" s="63" t="e">
        <f>IF('DATA ENTRY'!#REF!="","",'DATA ENTRY'!#REF!)</f>
        <v>#REF!</v>
      </c>
      <c r="E467" s="14" t="e">
        <f>IF('DATA ENTRY'!#REF!="","",'DATA ENTRY'!#REF!)</f>
        <v>#REF!</v>
      </c>
      <c r="F467" s="14" t="e">
        <f>IF('DATA ENTRY'!#REF!="","",'DATA ENTRY'!#REF!)</f>
        <v>#REF!</v>
      </c>
      <c r="G467" s="126" t="e">
        <f>IF('DATA ENTRY'!#REF!="","",'DATA ENTRY'!#REF!)</f>
        <v>#REF!</v>
      </c>
      <c r="H467" s="126" t="e">
        <f>IF('DATA ENTRY'!#REF!="","",'DATA ENTRY'!#REF!)</f>
        <v>#REF!</v>
      </c>
      <c r="I467" s="14" t="e">
        <f>IF('DATA ENTRY'!#REF!="","",'DATA ENTRY'!#REF!)</f>
        <v>#REF!</v>
      </c>
      <c r="J467" s="125" t="e">
        <f>IF('DATA ENTRY'!#REF!="","",'DATA ENTRY'!#REF!)</f>
        <v>#REF!</v>
      </c>
      <c r="K467" s="14" t="e">
        <f>IF('DATA ENTRY'!#REF!="","",'DATA ENTRY'!#REF!)</f>
        <v>#REF!</v>
      </c>
      <c r="L467" s="125" t="e">
        <f>IF('DATA ENTRY'!#REF!="","",'DATA ENTRY'!#REF!)</f>
        <v>#REF!</v>
      </c>
      <c r="M467" s="14" t="e">
        <f>IF('DATA ENTRY'!#REF!="","",'DATA ENTRY'!#REF!)</f>
        <v>#REF!</v>
      </c>
      <c r="N467" s="125" t="e">
        <f>IF('DATA ENTRY'!#REF!="","",'DATA ENTRY'!#REF!)</f>
        <v>#REF!</v>
      </c>
      <c r="O467" s="125" t="str">
        <f t="shared" si="7"/>
        <v/>
      </c>
      <c r="P467" s="63" t="e">
        <f>IF('DATA ENTRY'!#REF!="","",'DATA ENTRY'!#REF!)</f>
        <v>#REF!</v>
      </c>
      <c r="Q467" s="63" t="e">
        <f>IF('DATA ENTRY'!#REF!="","",'DATA ENTRY'!#REF!)</f>
        <v>#REF!</v>
      </c>
      <c r="R467" s="14" t="e">
        <f>IF('DATA ENTRY'!#REF!="","",'DATA ENTRY'!#REF!)</f>
        <v>#REF!</v>
      </c>
      <c r="S467" s="14" t="e">
        <f>IF('DATA ENTRY'!#REF!="","",'DATA ENTRY'!#REF!)</f>
        <v>#REF!</v>
      </c>
      <c r="T467" s="14" t="e">
        <f>IF('DATA ENTRY'!#REF!="","",'DATA ENTRY'!#REF!)</f>
        <v>#REF!</v>
      </c>
      <c r="U467" s="14" t="str">
        <f>IF(O467="","",SUMPRODUCT(--(D467=$D$5:$D$1071),--(F467=$F$5:$F$1071),--(E467=$E$5:$E$1071),--(O467&lt;$O$5:$O$1071))+COUNTIF($O$5:O467,O467))</f>
        <v/>
      </c>
    </row>
    <row r="468" spans="1:21">
      <c r="A468" s="14" t="e">
        <f>IF(AND(H468="",D468="",F468="",G468="",I468="",J468=""),"",SUBTOTAL(3,$B$5:B468))</f>
        <v>#REF!</v>
      </c>
      <c r="B468" s="63" t="e">
        <f>IF('DATA ENTRY'!#REF!="","",'DATA ENTRY'!#REF!)</f>
        <v>#REF!</v>
      </c>
      <c r="C468" s="63" t="e">
        <f>IF('DATA ENTRY'!#REF!="","",'DATA ENTRY'!#REF!)</f>
        <v>#REF!</v>
      </c>
      <c r="D468" s="63" t="e">
        <f>IF('DATA ENTRY'!#REF!="","",'DATA ENTRY'!#REF!)</f>
        <v>#REF!</v>
      </c>
      <c r="E468" s="14" t="e">
        <f>IF('DATA ENTRY'!#REF!="","",'DATA ENTRY'!#REF!)</f>
        <v>#REF!</v>
      </c>
      <c r="F468" s="14" t="e">
        <f>IF('DATA ENTRY'!#REF!="","",'DATA ENTRY'!#REF!)</f>
        <v>#REF!</v>
      </c>
      <c r="G468" s="126" t="e">
        <f>IF('DATA ENTRY'!#REF!="","",'DATA ENTRY'!#REF!)</f>
        <v>#REF!</v>
      </c>
      <c r="H468" s="126" t="e">
        <f>IF('DATA ENTRY'!#REF!="","",'DATA ENTRY'!#REF!)</f>
        <v>#REF!</v>
      </c>
      <c r="I468" s="14" t="e">
        <f>IF('DATA ENTRY'!#REF!="","",'DATA ENTRY'!#REF!)</f>
        <v>#REF!</v>
      </c>
      <c r="J468" s="125" t="e">
        <f>IF('DATA ENTRY'!#REF!="","",'DATA ENTRY'!#REF!)</f>
        <v>#REF!</v>
      </c>
      <c r="K468" s="14" t="e">
        <f>IF('DATA ENTRY'!#REF!="","",'DATA ENTRY'!#REF!)</f>
        <v>#REF!</v>
      </c>
      <c r="L468" s="125" t="e">
        <f>IF('DATA ENTRY'!#REF!="","",'DATA ENTRY'!#REF!)</f>
        <v>#REF!</v>
      </c>
      <c r="M468" s="14" t="e">
        <f>IF('DATA ENTRY'!#REF!="","",'DATA ENTRY'!#REF!)</f>
        <v>#REF!</v>
      </c>
      <c r="N468" s="125" t="e">
        <f>IF('DATA ENTRY'!#REF!="","",'DATA ENTRY'!#REF!)</f>
        <v>#REF!</v>
      </c>
      <c r="O468" s="125" t="str">
        <f t="shared" si="7"/>
        <v/>
      </c>
      <c r="P468" s="63" t="e">
        <f>IF('DATA ENTRY'!#REF!="","",'DATA ENTRY'!#REF!)</f>
        <v>#REF!</v>
      </c>
      <c r="Q468" s="63" t="e">
        <f>IF('DATA ENTRY'!#REF!="","",'DATA ENTRY'!#REF!)</f>
        <v>#REF!</v>
      </c>
      <c r="R468" s="14" t="e">
        <f>IF('DATA ENTRY'!#REF!="","",'DATA ENTRY'!#REF!)</f>
        <v>#REF!</v>
      </c>
      <c r="S468" s="14" t="e">
        <f>IF('DATA ENTRY'!#REF!="","",'DATA ENTRY'!#REF!)</f>
        <v>#REF!</v>
      </c>
      <c r="T468" s="14" t="e">
        <f>IF('DATA ENTRY'!#REF!="","",'DATA ENTRY'!#REF!)</f>
        <v>#REF!</v>
      </c>
      <c r="U468" s="14" t="str">
        <f>IF(O468="","",SUMPRODUCT(--(D468=$D$5:$D$1071),--(F468=$F$5:$F$1071),--(E468=$E$5:$E$1071),--(O468&lt;$O$5:$O$1071))+COUNTIF($O$5:O468,O468))</f>
        <v/>
      </c>
    </row>
    <row r="469" spans="1:21">
      <c r="A469" s="14" t="e">
        <f>IF(AND(H469="",D469="",F469="",G469="",I469="",J469=""),"",SUBTOTAL(3,$B$5:B469))</f>
        <v>#REF!</v>
      </c>
      <c r="B469" s="63" t="e">
        <f>IF('DATA ENTRY'!#REF!="","",'DATA ENTRY'!#REF!)</f>
        <v>#REF!</v>
      </c>
      <c r="C469" s="63" t="e">
        <f>IF('DATA ENTRY'!#REF!="","",'DATA ENTRY'!#REF!)</f>
        <v>#REF!</v>
      </c>
      <c r="D469" s="63" t="e">
        <f>IF('DATA ENTRY'!#REF!="","",'DATA ENTRY'!#REF!)</f>
        <v>#REF!</v>
      </c>
      <c r="E469" s="14" t="e">
        <f>IF('DATA ENTRY'!#REF!="","",'DATA ENTRY'!#REF!)</f>
        <v>#REF!</v>
      </c>
      <c r="F469" s="14" t="e">
        <f>IF('DATA ENTRY'!#REF!="","",'DATA ENTRY'!#REF!)</f>
        <v>#REF!</v>
      </c>
      <c r="G469" s="126" t="e">
        <f>IF('DATA ENTRY'!#REF!="","",'DATA ENTRY'!#REF!)</f>
        <v>#REF!</v>
      </c>
      <c r="H469" s="126" t="e">
        <f>IF('DATA ENTRY'!#REF!="","",'DATA ENTRY'!#REF!)</f>
        <v>#REF!</v>
      </c>
      <c r="I469" s="14" t="e">
        <f>IF('DATA ENTRY'!#REF!="","",'DATA ENTRY'!#REF!)</f>
        <v>#REF!</v>
      </c>
      <c r="J469" s="125" t="e">
        <f>IF('DATA ENTRY'!#REF!="","",'DATA ENTRY'!#REF!)</f>
        <v>#REF!</v>
      </c>
      <c r="K469" s="14" t="e">
        <f>IF('DATA ENTRY'!#REF!="","",'DATA ENTRY'!#REF!)</f>
        <v>#REF!</v>
      </c>
      <c r="L469" s="125" t="e">
        <f>IF('DATA ENTRY'!#REF!="","",'DATA ENTRY'!#REF!)</f>
        <v>#REF!</v>
      </c>
      <c r="M469" s="14" t="e">
        <f>IF('DATA ENTRY'!#REF!="","",'DATA ENTRY'!#REF!)</f>
        <v>#REF!</v>
      </c>
      <c r="N469" s="125" t="e">
        <f>IF('DATA ENTRY'!#REF!="","",'DATA ENTRY'!#REF!)</f>
        <v>#REF!</v>
      </c>
      <c r="O469" s="125" t="str">
        <f t="shared" si="7"/>
        <v/>
      </c>
      <c r="P469" s="63" t="e">
        <f>IF('DATA ENTRY'!#REF!="","",'DATA ENTRY'!#REF!)</f>
        <v>#REF!</v>
      </c>
      <c r="Q469" s="63" t="e">
        <f>IF('DATA ENTRY'!#REF!="","",'DATA ENTRY'!#REF!)</f>
        <v>#REF!</v>
      </c>
      <c r="R469" s="14" t="e">
        <f>IF('DATA ENTRY'!#REF!="","",'DATA ENTRY'!#REF!)</f>
        <v>#REF!</v>
      </c>
      <c r="S469" s="14" t="e">
        <f>IF('DATA ENTRY'!#REF!="","",'DATA ENTRY'!#REF!)</f>
        <v>#REF!</v>
      </c>
      <c r="T469" s="14" t="e">
        <f>IF('DATA ENTRY'!#REF!="","",'DATA ENTRY'!#REF!)</f>
        <v>#REF!</v>
      </c>
      <c r="U469" s="14" t="str">
        <f>IF(O469="","",SUMPRODUCT(--(D469=$D$5:$D$1071),--(F469=$F$5:$F$1071),--(E469=$E$5:$E$1071),--(O469&lt;$O$5:$O$1071))+COUNTIF($O$5:O469,O469))</f>
        <v/>
      </c>
    </row>
    <row r="470" spans="1:21">
      <c r="A470" s="14" t="e">
        <f>IF(AND(H470="",D470="",F470="",G470="",I470="",J470=""),"",SUBTOTAL(3,$B$5:B470))</f>
        <v>#REF!</v>
      </c>
      <c r="B470" s="63" t="e">
        <f>IF('DATA ENTRY'!#REF!="","",'DATA ENTRY'!#REF!)</f>
        <v>#REF!</v>
      </c>
      <c r="C470" s="63" t="e">
        <f>IF('DATA ENTRY'!#REF!="","",'DATA ENTRY'!#REF!)</f>
        <v>#REF!</v>
      </c>
      <c r="D470" s="63" t="e">
        <f>IF('DATA ENTRY'!#REF!="","",'DATA ENTRY'!#REF!)</f>
        <v>#REF!</v>
      </c>
      <c r="E470" s="14" t="e">
        <f>IF('DATA ENTRY'!#REF!="","",'DATA ENTRY'!#REF!)</f>
        <v>#REF!</v>
      </c>
      <c r="F470" s="14" t="e">
        <f>IF('DATA ENTRY'!#REF!="","",'DATA ENTRY'!#REF!)</f>
        <v>#REF!</v>
      </c>
      <c r="G470" s="126" t="e">
        <f>IF('DATA ENTRY'!#REF!="","",'DATA ENTRY'!#REF!)</f>
        <v>#REF!</v>
      </c>
      <c r="H470" s="126" t="e">
        <f>IF('DATA ENTRY'!#REF!="","",'DATA ENTRY'!#REF!)</f>
        <v>#REF!</v>
      </c>
      <c r="I470" s="14" t="e">
        <f>IF('DATA ENTRY'!#REF!="","",'DATA ENTRY'!#REF!)</f>
        <v>#REF!</v>
      </c>
      <c r="J470" s="125" t="e">
        <f>IF('DATA ENTRY'!#REF!="","",'DATA ENTRY'!#REF!)</f>
        <v>#REF!</v>
      </c>
      <c r="K470" s="14" t="e">
        <f>IF('DATA ENTRY'!#REF!="","",'DATA ENTRY'!#REF!)</f>
        <v>#REF!</v>
      </c>
      <c r="L470" s="125" t="e">
        <f>IF('DATA ENTRY'!#REF!="","",'DATA ENTRY'!#REF!)</f>
        <v>#REF!</v>
      </c>
      <c r="M470" s="14" t="e">
        <f>IF('DATA ENTRY'!#REF!="","",'DATA ENTRY'!#REF!)</f>
        <v>#REF!</v>
      </c>
      <c r="N470" s="125" t="e">
        <f>IF('DATA ENTRY'!#REF!="","",'DATA ENTRY'!#REF!)</f>
        <v>#REF!</v>
      </c>
      <c r="O470" s="125" t="str">
        <f t="shared" si="7"/>
        <v/>
      </c>
      <c r="P470" s="63" t="e">
        <f>IF('DATA ENTRY'!#REF!="","",'DATA ENTRY'!#REF!)</f>
        <v>#REF!</v>
      </c>
      <c r="Q470" s="63" t="e">
        <f>IF('DATA ENTRY'!#REF!="","",'DATA ENTRY'!#REF!)</f>
        <v>#REF!</v>
      </c>
      <c r="R470" s="14" t="e">
        <f>IF('DATA ENTRY'!#REF!="","",'DATA ENTRY'!#REF!)</f>
        <v>#REF!</v>
      </c>
      <c r="S470" s="14" t="e">
        <f>IF('DATA ENTRY'!#REF!="","",'DATA ENTRY'!#REF!)</f>
        <v>#REF!</v>
      </c>
      <c r="T470" s="14" t="e">
        <f>IF('DATA ENTRY'!#REF!="","",'DATA ENTRY'!#REF!)</f>
        <v>#REF!</v>
      </c>
      <c r="U470" s="14" t="str">
        <f>IF(O470="","",SUMPRODUCT(--(D470=$D$5:$D$1071),--(F470=$F$5:$F$1071),--(E470=$E$5:$E$1071),--(O470&lt;$O$5:$O$1071))+COUNTIF($O$5:O470,O470))</f>
        <v/>
      </c>
    </row>
    <row r="471" spans="1:21">
      <c r="A471" s="14" t="e">
        <f>IF(AND(H471="",D471="",F471="",G471="",I471="",J471=""),"",SUBTOTAL(3,$B$5:B471))</f>
        <v>#REF!</v>
      </c>
      <c r="B471" s="63" t="e">
        <f>IF('DATA ENTRY'!#REF!="","",'DATA ENTRY'!#REF!)</f>
        <v>#REF!</v>
      </c>
      <c r="C471" s="63" t="e">
        <f>IF('DATA ENTRY'!#REF!="","",'DATA ENTRY'!#REF!)</f>
        <v>#REF!</v>
      </c>
      <c r="D471" s="63" t="e">
        <f>IF('DATA ENTRY'!#REF!="","",'DATA ENTRY'!#REF!)</f>
        <v>#REF!</v>
      </c>
      <c r="E471" s="14" t="e">
        <f>IF('DATA ENTRY'!#REF!="","",'DATA ENTRY'!#REF!)</f>
        <v>#REF!</v>
      </c>
      <c r="F471" s="14" t="e">
        <f>IF('DATA ENTRY'!#REF!="","",'DATA ENTRY'!#REF!)</f>
        <v>#REF!</v>
      </c>
      <c r="G471" s="126" t="e">
        <f>IF('DATA ENTRY'!#REF!="","",'DATA ENTRY'!#REF!)</f>
        <v>#REF!</v>
      </c>
      <c r="H471" s="126" t="e">
        <f>IF('DATA ENTRY'!#REF!="","",'DATA ENTRY'!#REF!)</f>
        <v>#REF!</v>
      </c>
      <c r="I471" s="14" t="e">
        <f>IF('DATA ENTRY'!#REF!="","",'DATA ENTRY'!#REF!)</f>
        <v>#REF!</v>
      </c>
      <c r="J471" s="125" t="e">
        <f>IF('DATA ENTRY'!#REF!="","",'DATA ENTRY'!#REF!)</f>
        <v>#REF!</v>
      </c>
      <c r="K471" s="14" t="e">
        <f>IF('DATA ENTRY'!#REF!="","",'DATA ENTRY'!#REF!)</f>
        <v>#REF!</v>
      </c>
      <c r="L471" s="125" t="e">
        <f>IF('DATA ENTRY'!#REF!="","",'DATA ENTRY'!#REF!)</f>
        <v>#REF!</v>
      </c>
      <c r="M471" s="14" t="e">
        <f>IF('DATA ENTRY'!#REF!="","",'DATA ENTRY'!#REF!)</f>
        <v>#REF!</v>
      </c>
      <c r="N471" s="125" t="e">
        <f>IF('DATA ENTRY'!#REF!="","",'DATA ENTRY'!#REF!)</f>
        <v>#REF!</v>
      </c>
      <c r="O471" s="125" t="str">
        <f t="shared" si="7"/>
        <v/>
      </c>
      <c r="P471" s="63" t="e">
        <f>IF('DATA ENTRY'!#REF!="","",'DATA ENTRY'!#REF!)</f>
        <v>#REF!</v>
      </c>
      <c r="Q471" s="63" t="e">
        <f>IF('DATA ENTRY'!#REF!="","",'DATA ENTRY'!#REF!)</f>
        <v>#REF!</v>
      </c>
      <c r="R471" s="14" t="e">
        <f>IF('DATA ENTRY'!#REF!="","",'DATA ENTRY'!#REF!)</f>
        <v>#REF!</v>
      </c>
      <c r="S471" s="14" t="e">
        <f>IF('DATA ENTRY'!#REF!="","",'DATA ENTRY'!#REF!)</f>
        <v>#REF!</v>
      </c>
      <c r="T471" s="14" t="e">
        <f>IF('DATA ENTRY'!#REF!="","",'DATA ENTRY'!#REF!)</f>
        <v>#REF!</v>
      </c>
      <c r="U471" s="14" t="str">
        <f>IF(O471="","",SUMPRODUCT(--(D471=$D$5:$D$1071),--(F471=$F$5:$F$1071),--(E471=$E$5:$E$1071),--(O471&lt;$O$5:$O$1071))+COUNTIF($O$5:O471,O471))</f>
        <v/>
      </c>
    </row>
    <row r="472" spans="1:21">
      <c r="A472" s="14" t="e">
        <f>IF(AND(H472="",D472="",F472="",G472="",I472="",J472=""),"",SUBTOTAL(3,$B$5:B472))</f>
        <v>#REF!</v>
      </c>
      <c r="B472" s="63" t="e">
        <f>IF('DATA ENTRY'!#REF!="","",'DATA ENTRY'!#REF!)</f>
        <v>#REF!</v>
      </c>
      <c r="C472" s="63" t="e">
        <f>IF('DATA ENTRY'!#REF!="","",'DATA ENTRY'!#REF!)</f>
        <v>#REF!</v>
      </c>
      <c r="D472" s="63" t="e">
        <f>IF('DATA ENTRY'!#REF!="","",'DATA ENTRY'!#REF!)</f>
        <v>#REF!</v>
      </c>
      <c r="E472" s="14" t="e">
        <f>IF('DATA ENTRY'!#REF!="","",'DATA ENTRY'!#REF!)</f>
        <v>#REF!</v>
      </c>
      <c r="F472" s="14" t="e">
        <f>IF('DATA ENTRY'!#REF!="","",'DATA ENTRY'!#REF!)</f>
        <v>#REF!</v>
      </c>
      <c r="G472" s="126" t="e">
        <f>IF('DATA ENTRY'!#REF!="","",'DATA ENTRY'!#REF!)</f>
        <v>#REF!</v>
      </c>
      <c r="H472" s="126" t="e">
        <f>IF('DATA ENTRY'!#REF!="","",'DATA ENTRY'!#REF!)</f>
        <v>#REF!</v>
      </c>
      <c r="I472" s="14" t="e">
        <f>IF('DATA ENTRY'!#REF!="","",'DATA ENTRY'!#REF!)</f>
        <v>#REF!</v>
      </c>
      <c r="J472" s="125" t="e">
        <f>IF('DATA ENTRY'!#REF!="","",'DATA ENTRY'!#REF!)</f>
        <v>#REF!</v>
      </c>
      <c r="K472" s="14" t="e">
        <f>IF('DATA ENTRY'!#REF!="","",'DATA ENTRY'!#REF!)</f>
        <v>#REF!</v>
      </c>
      <c r="L472" s="125" t="e">
        <f>IF('DATA ENTRY'!#REF!="","",'DATA ENTRY'!#REF!)</f>
        <v>#REF!</v>
      </c>
      <c r="M472" s="14" t="e">
        <f>IF('DATA ENTRY'!#REF!="","",'DATA ENTRY'!#REF!)</f>
        <v>#REF!</v>
      </c>
      <c r="N472" s="125" t="e">
        <f>IF('DATA ENTRY'!#REF!="","",'DATA ENTRY'!#REF!)</f>
        <v>#REF!</v>
      </c>
      <c r="O472" s="125" t="str">
        <f t="shared" si="7"/>
        <v/>
      </c>
      <c r="P472" s="63" t="e">
        <f>IF('DATA ENTRY'!#REF!="","",'DATA ENTRY'!#REF!)</f>
        <v>#REF!</v>
      </c>
      <c r="Q472" s="63" t="e">
        <f>IF('DATA ENTRY'!#REF!="","",'DATA ENTRY'!#REF!)</f>
        <v>#REF!</v>
      </c>
      <c r="R472" s="14" t="e">
        <f>IF('DATA ENTRY'!#REF!="","",'DATA ENTRY'!#REF!)</f>
        <v>#REF!</v>
      </c>
      <c r="S472" s="14" t="e">
        <f>IF('DATA ENTRY'!#REF!="","",'DATA ENTRY'!#REF!)</f>
        <v>#REF!</v>
      </c>
      <c r="T472" s="14" t="e">
        <f>IF('DATA ENTRY'!#REF!="","",'DATA ENTRY'!#REF!)</f>
        <v>#REF!</v>
      </c>
      <c r="U472" s="14" t="str">
        <f>IF(O472="","",SUMPRODUCT(--(D472=$D$5:$D$1071),--(F472=$F$5:$F$1071),--(E472=$E$5:$E$1071),--(O472&lt;$O$5:$O$1071))+COUNTIF($O$5:O472,O472))</f>
        <v/>
      </c>
    </row>
    <row r="473" spans="1:21">
      <c r="A473" s="14" t="e">
        <f>IF(AND(H473="",D473="",F473="",G473="",I473="",J473=""),"",SUBTOTAL(3,$B$5:B473))</f>
        <v>#REF!</v>
      </c>
      <c r="B473" s="63" t="e">
        <f>IF('DATA ENTRY'!#REF!="","",'DATA ENTRY'!#REF!)</f>
        <v>#REF!</v>
      </c>
      <c r="C473" s="63" t="e">
        <f>IF('DATA ENTRY'!#REF!="","",'DATA ENTRY'!#REF!)</f>
        <v>#REF!</v>
      </c>
      <c r="D473" s="63" t="e">
        <f>IF('DATA ENTRY'!#REF!="","",'DATA ENTRY'!#REF!)</f>
        <v>#REF!</v>
      </c>
      <c r="E473" s="14" t="e">
        <f>IF('DATA ENTRY'!#REF!="","",'DATA ENTRY'!#REF!)</f>
        <v>#REF!</v>
      </c>
      <c r="F473" s="14" t="e">
        <f>IF('DATA ENTRY'!#REF!="","",'DATA ENTRY'!#REF!)</f>
        <v>#REF!</v>
      </c>
      <c r="G473" s="126" t="e">
        <f>IF('DATA ENTRY'!#REF!="","",'DATA ENTRY'!#REF!)</f>
        <v>#REF!</v>
      </c>
      <c r="H473" s="126" t="e">
        <f>IF('DATA ENTRY'!#REF!="","",'DATA ENTRY'!#REF!)</f>
        <v>#REF!</v>
      </c>
      <c r="I473" s="14" t="e">
        <f>IF('DATA ENTRY'!#REF!="","",'DATA ENTRY'!#REF!)</f>
        <v>#REF!</v>
      </c>
      <c r="J473" s="125" t="e">
        <f>IF('DATA ENTRY'!#REF!="","",'DATA ENTRY'!#REF!)</f>
        <v>#REF!</v>
      </c>
      <c r="K473" s="14" t="e">
        <f>IF('DATA ENTRY'!#REF!="","",'DATA ENTRY'!#REF!)</f>
        <v>#REF!</v>
      </c>
      <c r="L473" s="125" t="e">
        <f>IF('DATA ENTRY'!#REF!="","",'DATA ENTRY'!#REF!)</f>
        <v>#REF!</v>
      </c>
      <c r="M473" s="14" t="e">
        <f>IF('DATA ENTRY'!#REF!="","",'DATA ENTRY'!#REF!)</f>
        <v>#REF!</v>
      </c>
      <c r="N473" s="125" t="e">
        <f>IF('DATA ENTRY'!#REF!="","",'DATA ENTRY'!#REF!)</f>
        <v>#REF!</v>
      </c>
      <c r="O473" s="125" t="str">
        <f t="shared" si="7"/>
        <v/>
      </c>
      <c r="P473" s="63" t="e">
        <f>IF('DATA ENTRY'!#REF!="","",'DATA ENTRY'!#REF!)</f>
        <v>#REF!</v>
      </c>
      <c r="Q473" s="63" t="e">
        <f>IF('DATA ENTRY'!#REF!="","",'DATA ENTRY'!#REF!)</f>
        <v>#REF!</v>
      </c>
      <c r="R473" s="14" t="e">
        <f>IF('DATA ENTRY'!#REF!="","",'DATA ENTRY'!#REF!)</f>
        <v>#REF!</v>
      </c>
      <c r="S473" s="14" t="e">
        <f>IF('DATA ENTRY'!#REF!="","",'DATA ENTRY'!#REF!)</f>
        <v>#REF!</v>
      </c>
      <c r="T473" s="14" t="e">
        <f>IF('DATA ENTRY'!#REF!="","",'DATA ENTRY'!#REF!)</f>
        <v>#REF!</v>
      </c>
      <c r="U473" s="14" t="str">
        <f>IF(O473="","",SUMPRODUCT(--(D473=$D$5:$D$1071),--(F473=$F$5:$F$1071),--(E473=$E$5:$E$1071),--(O473&lt;$O$5:$O$1071))+COUNTIF($O$5:O473,O473))</f>
        <v/>
      </c>
    </row>
    <row r="474" spans="1:21">
      <c r="A474" s="14" t="e">
        <f>IF(AND(H474="",D474="",F474="",G474="",I474="",J474=""),"",SUBTOTAL(3,$B$5:B474))</f>
        <v>#REF!</v>
      </c>
      <c r="B474" s="63" t="e">
        <f>IF('DATA ENTRY'!#REF!="","",'DATA ENTRY'!#REF!)</f>
        <v>#REF!</v>
      </c>
      <c r="C474" s="63" t="e">
        <f>IF('DATA ENTRY'!#REF!="","",'DATA ENTRY'!#REF!)</f>
        <v>#REF!</v>
      </c>
      <c r="D474" s="63" t="e">
        <f>IF('DATA ENTRY'!#REF!="","",'DATA ENTRY'!#REF!)</f>
        <v>#REF!</v>
      </c>
      <c r="E474" s="14" t="e">
        <f>IF('DATA ENTRY'!#REF!="","",'DATA ENTRY'!#REF!)</f>
        <v>#REF!</v>
      </c>
      <c r="F474" s="14" t="e">
        <f>IF('DATA ENTRY'!#REF!="","",'DATA ENTRY'!#REF!)</f>
        <v>#REF!</v>
      </c>
      <c r="G474" s="126" t="e">
        <f>IF('DATA ENTRY'!#REF!="","",'DATA ENTRY'!#REF!)</f>
        <v>#REF!</v>
      </c>
      <c r="H474" s="126" t="e">
        <f>IF('DATA ENTRY'!#REF!="","",'DATA ENTRY'!#REF!)</f>
        <v>#REF!</v>
      </c>
      <c r="I474" s="14" t="e">
        <f>IF('DATA ENTRY'!#REF!="","",'DATA ENTRY'!#REF!)</f>
        <v>#REF!</v>
      </c>
      <c r="J474" s="125" t="e">
        <f>IF('DATA ENTRY'!#REF!="","",'DATA ENTRY'!#REF!)</f>
        <v>#REF!</v>
      </c>
      <c r="K474" s="14" t="e">
        <f>IF('DATA ENTRY'!#REF!="","",'DATA ENTRY'!#REF!)</f>
        <v>#REF!</v>
      </c>
      <c r="L474" s="125" t="e">
        <f>IF('DATA ENTRY'!#REF!="","",'DATA ENTRY'!#REF!)</f>
        <v>#REF!</v>
      </c>
      <c r="M474" s="14" t="e">
        <f>IF('DATA ENTRY'!#REF!="","",'DATA ENTRY'!#REF!)</f>
        <v>#REF!</v>
      </c>
      <c r="N474" s="125" t="e">
        <f>IF('DATA ENTRY'!#REF!="","",'DATA ENTRY'!#REF!)</f>
        <v>#REF!</v>
      </c>
      <c r="O474" s="125" t="str">
        <f t="shared" si="7"/>
        <v/>
      </c>
      <c r="P474" s="63" t="e">
        <f>IF('DATA ENTRY'!#REF!="","",'DATA ENTRY'!#REF!)</f>
        <v>#REF!</v>
      </c>
      <c r="Q474" s="63" t="e">
        <f>IF('DATA ENTRY'!#REF!="","",'DATA ENTRY'!#REF!)</f>
        <v>#REF!</v>
      </c>
      <c r="R474" s="14" t="e">
        <f>IF('DATA ENTRY'!#REF!="","",'DATA ENTRY'!#REF!)</f>
        <v>#REF!</v>
      </c>
      <c r="S474" s="14" t="e">
        <f>IF('DATA ENTRY'!#REF!="","",'DATA ENTRY'!#REF!)</f>
        <v>#REF!</v>
      </c>
      <c r="T474" s="14" t="e">
        <f>IF('DATA ENTRY'!#REF!="","",'DATA ENTRY'!#REF!)</f>
        <v>#REF!</v>
      </c>
      <c r="U474" s="14" t="str">
        <f>IF(O474="","",SUMPRODUCT(--(D474=$D$5:$D$1071),--(F474=$F$5:$F$1071),--(E474=$E$5:$E$1071),--(O474&lt;$O$5:$O$1071))+COUNTIF($O$5:O474,O474))</f>
        <v/>
      </c>
    </row>
    <row r="475" spans="1:21">
      <c r="A475" s="14" t="e">
        <f>IF(AND(H475="",D475="",F475="",G475="",I475="",J475=""),"",SUBTOTAL(3,$B$5:B475))</f>
        <v>#REF!</v>
      </c>
      <c r="B475" s="63" t="e">
        <f>IF('DATA ENTRY'!#REF!="","",'DATA ENTRY'!#REF!)</f>
        <v>#REF!</v>
      </c>
      <c r="C475" s="63" t="e">
        <f>IF('DATA ENTRY'!#REF!="","",'DATA ENTRY'!#REF!)</f>
        <v>#REF!</v>
      </c>
      <c r="D475" s="63" t="e">
        <f>IF('DATA ENTRY'!#REF!="","",'DATA ENTRY'!#REF!)</f>
        <v>#REF!</v>
      </c>
      <c r="E475" s="14" t="e">
        <f>IF('DATA ENTRY'!#REF!="","",'DATA ENTRY'!#REF!)</f>
        <v>#REF!</v>
      </c>
      <c r="F475" s="14" t="e">
        <f>IF('DATA ENTRY'!#REF!="","",'DATA ENTRY'!#REF!)</f>
        <v>#REF!</v>
      </c>
      <c r="G475" s="126" t="e">
        <f>IF('DATA ENTRY'!#REF!="","",'DATA ENTRY'!#REF!)</f>
        <v>#REF!</v>
      </c>
      <c r="H475" s="126" t="e">
        <f>IF('DATA ENTRY'!#REF!="","",'DATA ENTRY'!#REF!)</f>
        <v>#REF!</v>
      </c>
      <c r="I475" s="14" t="e">
        <f>IF('DATA ENTRY'!#REF!="","",'DATA ENTRY'!#REF!)</f>
        <v>#REF!</v>
      </c>
      <c r="J475" s="125" t="e">
        <f>IF('DATA ENTRY'!#REF!="","",'DATA ENTRY'!#REF!)</f>
        <v>#REF!</v>
      </c>
      <c r="K475" s="14" t="e">
        <f>IF('DATA ENTRY'!#REF!="","",'DATA ENTRY'!#REF!)</f>
        <v>#REF!</v>
      </c>
      <c r="L475" s="125" t="e">
        <f>IF('DATA ENTRY'!#REF!="","",'DATA ENTRY'!#REF!)</f>
        <v>#REF!</v>
      </c>
      <c r="M475" s="14" t="e">
        <f>IF('DATA ENTRY'!#REF!="","",'DATA ENTRY'!#REF!)</f>
        <v>#REF!</v>
      </c>
      <c r="N475" s="125" t="e">
        <f>IF('DATA ENTRY'!#REF!="","",'DATA ENTRY'!#REF!)</f>
        <v>#REF!</v>
      </c>
      <c r="O475" s="125" t="str">
        <f t="shared" si="7"/>
        <v/>
      </c>
      <c r="P475" s="63" t="e">
        <f>IF('DATA ENTRY'!#REF!="","",'DATA ENTRY'!#REF!)</f>
        <v>#REF!</v>
      </c>
      <c r="Q475" s="63" t="e">
        <f>IF('DATA ENTRY'!#REF!="","",'DATA ENTRY'!#REF!)</f>
        <v>#REF!</v>
      </c>
      <c r="R475" s="14" t="e">
        <f>IF('DATA ENTRY'!#REF!="","",'DATA ENTRY'!#REF!)</f>
        <v>#REF!</v>
      </c>
      <c r="S475" s="14" t="e">
        <f>IF('DATA ENTRY'!#REF!="","",'DATA ENTRY'!#REF!)</f>
        <v>#REF!</v>
      </c>
      <c r="T475" s="14" t="e">
        <f>IF('DATA ENTRY'!#REF!="","",'DATA ENTRY'!#REF!)</f>
        <v>#REF!</v>
      </c>
      <c r="U475" s="14" t="str">
        <f>IF(O475="","",SUMPRODUCT(--(D475=$D$5:$D$1071),--(F475=$F$5:$F$1071),--(E475=$E$5:$E$1071),--(O475&lt;$O$5:$O$1071))+COUNTIF($O$5:O475,O475))</f>
        <v/>
      </c>
    </row>
    <row r="476" spans="1:21">
      <c r="A476" s="14" t="e">
        <f>IF(AND(H476="",D476="",F476="",G476="",I476="",J476=""),"",SUBTOTAL(3,$B$5:B476))</f>
        <v>#REF!</v>
      </c>
      <c r="B476" s="63" t="e">
        <f>IF('DATA ENTRY'!#REF!="","",'DATA ENTRY'!#REF!)</f>
        <v>#REF!</v>
      </c>
      <c r="C476" s="63" t="e">
        <f>IF('DATA ENTRY'!#REF!="","",'DATA ENTRY'!#REF!)</f>
        <v>#REF!</v>
      </c>
      <c r="D476" s="63" t="e">
        <f>IF('DATA ENTRY'!#REF!="","",'DATA ENTRY'!#REF!)</f>
        <v>#REF!</v>
      </c>
      <c r="E476" s="14" t="e">
        <f>IF('DATA ENTRY'!#REF!="","",'DATA ENTRY'!#REF!)</f>
        <v>#REF!</v>
      </c>
      <c r="F476" s="14" t="e">
        <f>IF('DATA ENTRY'!#REF!="","",'DATA ENTRY'!#REF!)</f>
        <v>#REF!</v>
      </c>
      <c r="G476" s="126" t="e">
        <f>IF('DATA ENTRY'!#REF!="","",'DATA ENTRY'!#REF!)</f>
        <v>#REF!</v>
      </c>
      <c r="H476" s="126" t="e">
        <f>IF('DATA ENTRY'!#REF!="","",'DATA ENTRY'!#REF!)</f>
        <v>#REF!</v>
      </c>
      <c r="I476" s="14" t="e">
        <f>IF('DATA ENTRY'!#REF!="","",'DATA ENTRY'!#REF!)</f>
        <v>#REF!</v>
      </c>
      <c r="J476" s="125" t="e">
        <f>IF('DATA ENTRY'!#REF!="","",'DATA ENTRY'!#REF!)</f>
        <v>#REF!</v>
      </c>
      <c r="K476" s="14" t="e">
        <f>IF('DATA ENTRY'!#REF!="","",'DATA ENTRY'!#REF!)</f>
        <v>#REF!</v>
      </c>
      <c r="L476" s="125" t="e">
        <f>IF('DATA ENTRY'!#REF!="","",'DATA ENTRY'!#REF!)</f>
        <v>#REF!</v>
      </c>
      <c r="M476" s="14" t="e">
        <f>IF('DATA ENTRY'!#REF!="","",'DATA ENTRY'!#REF!)</f>
        <v>#REF!</v>
      </c>
      <c r="N476" s="125" t="e">
        <f>IF('DATA ENTRY'!#REF!="","",'DATA ENTRY'!#REF!)</f>
        <v>#REF!</v>
      </c>
      <c r="O476" s="125" t="str">
        <f t="shared" si="7"/>
        <v/>
      </c>
      <c r="P476" s="63" t="e">
        <f>IF('DATA ENTRY'!#REF!="","",'DATA ENTRY'!#REF!)</f>
        <v>#REF!</v>
      </c>
      <c r="Q476" s="63" t="e">
        <f>IF('DATA ENTRY'!#REF!="","",'DATA ENTRY'!#REF!)</f>
        <v>#REF!</v>
      </c>
      <c r="R476" s="14" t="e">
        <f>IF('DATA ENTRY'!#REF!="","",'DATA ENTRY'!#REF!)</f>
        <v>#REF!</v>
      </c>
      <c r="S476" s="14" t="e">
        <f>IF('DATA ENTRY'!#REF!="","",'DATA ENTRY'!#REF!)</f>
        <v>#REF!</v>
      </c>
      <c r="T476" s="14" t="e">
        <f>IF('DATA ENTRY'!#REF!="","",'DATA ENTRY'!#REF!)</f>
        <v>#REF!</v>
      </c>
      <c r="U476" s="14" t="str">
        <f>IF(O476="","",SUMPRODUCT(--(D476=$D$5:$D$1071),--(F476=$F$5:$F$1071),--(E476=$E$5:$E$1071),--(O476&lt;$O$5:$O$1071))+COUNTIF($O$5:O476,O476))</f>
        <v/>
      </c>
    </row>
    <row r="477" spans="1:21">
      <c r="A477" s="14" t="e">
        <f>IF(AND(H477="",D477="",F477="",G477="",I477="",J477=""),"",SUBTOTAL(3,$B$5:B477))</f>
        <v>#REF!</v>
      </c>
      <c r="B477" s="63" t="e">
        <f>IF('DATA ENTRY'!#REF!="","",'DATA ENTRY'!#REF!)</f>
        <v>#REF!</v>
      </c>
      <c r="C477" s="63" t="e">
        <f>IF('DATA ENTRY'!#REF!="","",'DATA ENTRY'!#REF!)</f>
        <v>#REF!</v>
      </c>
      <c r="D477" s="63" t="e">
        <f>IF('DATA ENTRY'!#REF!="","",'DATA ENTRY'!#REF!)</f>
        <v>#REF!</v>
      </c>
      <c r="E477" s="14" t="e">
        <f>IF('DATA ENTRY'!#REF!="","",'DATA ENTRY'!#REF!)</f>
        <v>#REF!</v>
      </c>
      <c r="F477" s="14" t="e">
        <f>IF('DATA ENTRY'!#REF!="","",'DATA ENTRY'!#REF!)</f>
        <v>#REF!</v>
      </c>
      <c r="G477" s="126" t="e">
        <f>IF('DATA ENTRY'!#REF!="","",'DATA ENTRY'!#REF!)</f>
        <v>#REF!</v>
      </c>
      <c r="H477" s="126" t="e">
        <f>IF('DATA ENTRY'!#REF!="","",'DATA ENTRY'!#REF!)</f>
        <v>#REF!</v>
      </c>
      <c r="I477" s="14" t="e">
        <f>IF('DATA ENTRY'!#REF!="","",'DATA ENTRY'!#REF!)</f>
        <v>#REF!</v>
      </c>
      <c r="J477" s="125" t="e">
        <f>IF('DATA ENTRY'!#REF!="","",'DATA ENTRY'!#REF!)</f>
        <v>#REF!</v>
      </c>
      <c r="K477" s="14" t="e">
        <f>IF('DATA ENTRY'!#REF!="","",'DATA ENTRY'!#REF!)</f>
        <v>#REF!</v>
      </c>
      <c r="L477" s="125" t="e">
        <f>IF('DATA ENTRY'!#REF!="","",'DATA ENTRY'!#REF!)</f>
        <v>#REF!</v>
      </c>
      <c r="M477" s="14" t="e">
        <f>IF('DATA ENTRY'!#REF!="","",'DATA ENTRY'!#REF!)</f>
        <v>#REF!</v>
      </c>
      <c r="N477" s="125" t="e">
        <f>IF('DATA ENTRY'!#REF!="","",'DATA ENTRY'!#REF!)</f>
        <v>#REF!</v>
      </c>
      <c r="O477" s="125" t="str">
        <f t="shared" si="7"/>
        <v/>
      </c>
      <c r="P477" s="63" t="e">
        <f>IF('DATA ENTRY'!#REF!="","",'DATA ENTRY'!#REF!)</f>
        <v>#REF!</v>
      </c>
      <c r="Q477" s="63" t="e">
        <f>IF('DATA ENTRY'!#REF!="","",'DATA ENTRY'!#REF!)</f>
        <v>#REF!</v>
      </c>
      <c r="R477" s="14" t="e">
        <f>IF('DATA ENTRY'!#REF!="","",'DATA ENTRY'!#REF!)</f>
        <v>#REF!</v>
      </c>
      <c r="S477" s="14" t="e">
        <f>IF('DATA ENTRY'!#REF!="","",'DATA ENTRY'!#REF!)</f>
        <v>#REF!</v>
      </c>
      <c r="T477" s="14" t="e">
        <f>IF('DATA ENTRY'!#REF!="","",'DATA ENTRY'!#REF!)</f>
        <v>#REF!</v>
      </c>
      <c r="U477" s="14" t="str">
        <f>IF(O477="","",SUMPRODUCT(--(D477=$D$5:$D$1071),--(F477=$F$5:$F$1071),--(E477=$E$5:$E$1071),--(O477&lt;$O$5:$O$1071))+COUNTIF($O$5:O477,O477))</f>
        <v/>
      </c>
    </row>
    <row r="478" spans="1:21">
      <c r="A478" s="14" t="e">
        <f>IF(AND(H478="",D478="",F478="",G478="",I478="",J478=""),"",SUBTOTAL(3,$B$5:B478))</f>
        <v>#REF!</v>
      </c>
      <c r="B478" s="63" t="e">
        <f>IF('DATA ENTRY'!#REF!="","",'DATA ENTRY'!#REF!)</f>
        <v>#REF!</v>
      </c>
      <c r="C478" s="63" t="e">
        <f>IF('DATA ENTRY'!#REF!="","",'DATA ENTRY'!#REF!)</f>
        <v>#REF!</v>
      </c>
      <c r="D478" s="63" t="e">
        <f>IF('DATA ENTRY'!#REF!="","",'DATA ENTRY'!#REF!)</f>
        <v>#REF!</v>
      </c>
      <c r="E478" s="14" t="e">
        <f>IF('DATA ENTRY'!#REF!="","",'DATA ENTRY'!#REF!)</f>
        <v>#REF!</v>
      </c>
      <c r="F478" s="14" t="e">
        <f>IF('DATA ENTRY'!#REF!="","",'DATA ENTRY'!#REF!)</f>
        <v>#REF!</v>
      </c>
      <c r="G478" s="126" t="e">
        <f>IF('DATA ENTRY'!#REF!="","",'DATA ENTRY'!#REF!)</f>
        <v>#REF!</v>
      </c>
      <c r="H478" s="126" t="e">
        <f>IF('DATA ENTRY'!#REF!="","",'DATA ENTRY'!#REF!)</f>
        <v>#REF!</v>
      </c>
      <c r="I478" s="14" t="e">
        <f>IF('DATA ENTRY'!#REF!="","",'DATA ENTRY'!#REF!)</f>
        <v>#REF!</v>
      </c>
      <c r="J478" s="125" t="e">
        <f>IF('DATA ENTRY'!#REF!="","",'DATA ENTRY'!#REF!)</f>
        <v>#REF!</v>
      </c>
      <c r="K478" s="14" t="e">
        <f>IF('DATA ENTRY'!#REF!="","",'DATA ENTRY'!#REF!)</f>
        <v>#REF!</v>
      </c>
      <c r="L478" s="125" t="e">
        <f>IF('DATA ENTRY'!#REF!="","",'DATA ENTRY'!#REF!)</f>
        <v>#REF!</v>
      </c>
      <c r="M478" s="14" t="e">
        <f>IF('DATA ENTRY'!#REF!="","",'DATA ENTRY'!#REF!)</f>
        <v>#REF!</v>
      </c>
      <c r="N478" s="125" t="e">
        <f>IF('DATA ENTRY'!#REF!="","",'DATA ENTRY'!#REF!)</f>
        <v>#REF!</v>
      </c>
      <c r="O478" s="125" t="str">
        <f t="shared" si="7"/>
        <v/>
      </c>
      <c r="P478" s="63" t="e">
        <f>IF('DATA ENTRY'!#REF!="","",'DATA ENTRY'!#REF!)</f>
        <v>#REF!</v>
      </c>
      <c r="Q478" s="63" t="e">
        <f>IF('DATA ENTRY'!#REF!="","",'DATA ENTRY'!#REF!)</f>
        <v>#REF!</v>
      </c>
      <c r="R478" s="14" t="e">
        <f>IF('DATA ENTRY'!#REF!="","",'DATA ENTRY'!#REF!)</f>
        <v>#REF!</v>
      </c>
      <c r="S478" s="14" t="e">
        <f>IF('DATA ENTRY'!#REF!="","",'DATA ENTRY'!#REF!)</f>
        <v>#REF!</v>
      </c>
      <c r="T478" s="14" t="e">
        <f>IF('DATA ENTRY'!#REF!="","",'DATA ENTRY'!#REF!)</f>
        <v>#REF!</v>
      </c>
      <c r="U478" s="14" t="str">
        <f>IF(O478="","",SUMPRODUCT(--(D478=$D$5:$D$1071),--(F478=$F$5:$F$1071),--(E478=$E$5:$E$1071),--(O478&lt;$O$5:$O$1071))+COUNTIF($O$5:O478,O478))</f>
        <v/>
      </c>
    </row>
    <row r="479" spans="1:21">
      <c r="A479" s="14" t="e">
        <f>IF(AND(H479="",D479="",F479="",G479="",I479="",J479=""),"",SUBTOTAL(3,$B$5:B479))</f>
        <v>#REF!</v>
      </c>
      <c r="B479" s="63" t="e">
        <f>IF('DATA ENTRY'!#REF!="","",'DATA ENTRY'!#REF!)</f>
        <v>#REF!</v>
      </c>
      <c r="C479" s="63" t="e">
        <f>IF('DATA ENTRY'!#REF!="","",'DATA ENTRY'!#REF!)</f>
        <v>#REF!</v>
      </c>
      <c r="D479" s="63" t="e">
        <f>IF('DATA ENTRY'!#REF!="","",'DATA ENTRY'!#REF!)</f>
        <v>#REF!</v>
      </c>
      <c r="E479" s="14" t="e">
        <f>IF('DATA ENTRY'!#REF!="","",'DATA ENTRY'!#REF!)</f>
        <v>#REF!</v>
      </c>
      <c r="F479" s="14" t="e">
        <f>IF('DATA ENTRY'!#REF!="","",'DATA ENTRY'!#REF!)</f>
        <v>#REF!</v>
      </c>
      <c r="G479" s="126" t="e">
        <f>IF('DATA ENTRY'!#REF!="","",'DATA ENTRY'!#REF!)</f>
        <v>#REF!</v>
      </c>
      <c r="H479" s="126" t="e">
        <f>IF('DATA ENTRY'!#REF!="","",'DATA ENTRY'!#REF!)</f>
        <v>#REF!</v>
      </c>
      <c r="I479" s="14" t="e">
        <f>IF('DATA ENTRY'!#REF!="","",'DATA ENTRY'!#REF!)</f>
        <v>#REF!</v>
      </c>
      <c r="J479" s="125" t="e">
        <f>IF('DATA ENTRY'!#REF!="","",'DATA ENTRY'!#REF!)</f>
        <v>#REF!</v>
      </c>
      <c r="K479" s="14" t="e">
        <f>IF('DATA ENTRY'!#REF!="","",'DATA ENTRY'!#REF!)</f>
        <v>#REF!</v>
      </c>
      <c r="L479" s="125" t="e">
        <f>IF('DATA ENTRY'!#REF!="","",'DATA ENTRY'!#REF!)</f>
        <v>#REF!</v>
      </c>
      <c r="M479" s="14" t="e">
        <f>IF('DATA ENTRY'!#REF!="","",'DATA ENTRY'!#REF!)</f>
        <v>#REF!</v>
      </c>
      <c r="N479" s="125" t="e">
        <f>IF('DATA ENTRY'!#REF!="","",'DATA ENTRY'!#REF!)</f>
        <v>#REF!</v>
      </c>
      <c r="O479" s="125" t="str">
        <f t="shared" si="7"/>
        <v/>
      </c>
      <c r="P479" s="63" t="e">
        <f>IF('DATA ENTRY'!#REF!="","",'DATA ENTRY'!#REF!)</f>
        <v>#REF!</v>
      </c>
      <c r="Q479" s="63" t="e">
        <f>IF('DATA ENTRY'!#REF!="","",'DATA ENTRY'!#REF!)</f>
        <v>#REF!</v>
      </c>
      <c r="R479" s="14" t="e">
        <f>IF('DATA ENTRY'!#REF!="","",'DATA ENTRY'!#REF!)</f>
        <v>#REF!</v>
      </c>
      <c r="S479" s="14" t="e">
        <f>IF('DATA ENTRY'!#REF!="","",'DATA ENTRY'!#REF!)</f>
        <v>#REF!</v>
      </c>
      <c r="T479" s="14" t="e">
        <f>IF('DATA ENTRY'!#REF!="","",'DATA ENTRY'!#REF!)</f>
        <v>#REF!</v>
      </c>
      <c r="U479" s="14" t="str">
        <f>IF(O479="","",SUMPRODUCT(--(D479=$D$5:$D$1071),--(F479=$F$5:$F$1071),--(E479=$E$5:$E$1071),--(O479&lt;$O$5:$O$1071))+COUNTIF($O$5:O479,O479))</f>
        <v/>
      </c>
    </row>
    <row r="480" spans="1:21">
      <c r="A480" s="14" t="e">
        <f>IF(AND(H480="",D480="",F480="",G480="",I480="",J480=""),"",SUBTOTAL(3,$B$5:B480))</f>
        <v>#REF!</v>
      </c>
      <c r="B480" s="63" t="e">
        <f>IF('DATA ENTRY'!#REF!="","",'DATA ENTRY'!#REF!)</f>
        <v>#REF!</v>
      </c>
      <c r="C480" s="63" t="e">
        <f>IF('DATA ENTRY'!#REF!="","",'DATA ENTRY'!#REF!)</f>
        <v>#REF!</v>
      </c>
      <c r="D480" s="63" t="e">
        <f>IF('DATA ENTRY'!#REF!="","",'DATA ENTRY'!#REF!)</f>
        <v>#REF!</v>
      </c>
      <c r="E480" s="14" t="e">
        <f>IF('DATA ENTRY'!#REF!="","",'DATA ENTRY'!#REF!)</f>
        <v>#REF!</v>
      </c>
      <c r="F480" s="14" t="e">
        <f>IF('DATA ENTRY'!#REF!="","",'DATA ENTRY'!#REF!)</f>
        <v>#REF!</v>
      </c>
      <c r="G480" s="126" t="e">
        <f>IF('DATA ENTRY'!#REF!="","",'DATA ENTRY'!#REF!)</f>
        <v>#REF!</v>
      </c>
      <c r="H480" s="126" t="e">
        <f>IF('DATA ENTRY'!#REF!="","",'DATA ENTRY'!#REF!)</f>
        <v>#REF!</v>
      </c>
      <c r="I480" s="14" t="e">
        <f>IF('DATA ENTRY'!#REF!="","",'DATA ENTRY'!#REF!)</f>
        <v>#REF!</v>
      </c>
      <c r="J480" s="125" t="e">
        <f>IF('DATA ENTRY'!#REF!="","",'DATA ENTRY'!#REF!)</f>
        <v>#REF!</v>
      </c>
      <c r="K480" s="14" t="e">
        <f>IF('DATA ENTRY'!#REF!="","",'DATA ENTRY'!#REF!)</f>
        <v>#REF!</v>
      </c>
      <c r="L480" s="125" t="e">
        <f>IF('DATA ENTRY'!#REF!="","",'DATA ENTRY'!#REF!)</f>
        <v>#REF!</v>
      </c>
      <c r="M480" s="14" t="e">
        <f>IF('DATA ENTRY'!#REF!="","",'DATA ENTRY'!#REF!)</f>
        <v>#REF!</v>
      </c>
      <c r="N480" s="125" t="e">
        <f>IF('DATA ENTRY'!#REF!="","",'DATA ENTRY'!#REF!)</f>
        <v>#REF!</v>
      </c>
      <c r="O480" s="125" t="str">
        <f t="shared" si="7"/>
        <v/>
      </c>
      <c r="P480" s="63" t="e">
        <f>IF('DATA ENTRY'!#REF!="","",'DATA ENTRY'!#REF!)</f>
        <v>#REF!</v>
      </c>
      <c r="Q480" s="63" t="e">
        <f>IF('DATA ENTRY'!#REF!="","",'DATA ENTRY'!#REF!)</f>
        <v>#REF!</v>
      </c>
      <c r="R480" s="14" t="e">
        <f>IF('DATA ENTRY'!#REF!="","",'DATA ENTRY'!#REF!)</f>
        <v>#REF!</v>
      </c>
      <c r="S480" s="14" t="e">
        <f>IF('DATA ENTRY'!#REF!="","",'DATA ENTRY'!#REF!)</f>
        <v>#REF!</v>
      </c>
      <c r="T480" s="14" t="e">
        <f>IF('DATA ENTRY'!#REF!="","",'DATA ENTRY'!#REF!)</f>
        <v>#REF!</v>
      </c>
      <c r="U480" s="14" t="str">
        <f>IF(O480="","",SUMPRODUCT(--(D480=$D$5:$D$1071),--(F480=$F$5:$F$1071),--(E480=$E$5:$E$1071),--(O480&lt;$O$5:$O$1071))+COUNTIF($O$5:O480,O480))</f>
        <v/>
      </c>
    </row>
    <row r="481" spans="1:21">
      <c r="A481" s="14" t="e">
        <f>IF(AND(H481="",D481="",F481="",G481="",I481="",J481=""),"",SUBTOTAL(3,$B$5:B481))</f>
        <v>#REF!</v>
      </c>
      <c r="B481" s="63" t="e">
        <f>IF('DATA ENTRY'!#REF!="","",'DATA ENTRY'!#REF!)</f>
        <v>#REF!</v>
      </c>
      <c r="C481" s="63" t="e">
        <f>IF('DATA ENTRY'!#REF!="","",'DATA ENTRY'!#REF!)</f>
        <v>#REF!</v>
      </c>
      <c r="D481" s="63" t="e">
        <f>IF('DATA ENTRY'!#REF!="","",'DATA ENTRY'!#REF!)</f>
        <v>#REF!</v>
      </c>
      <c r="E481" s="14" t="e">
        <f>IF('DATA ENTRY'!#REF!="","",'DATA ENTRY'!#REF!)</f>
        <v>#REF!</v>
      </c>
      <c r="F481" s="14" t="e">
        <f>IF('DATA ENTRY'!#REF!="","",'DATA ENTRY'!#REF!)</f>
        <v>#REF!</v>
      </c>
      <c r="G481" s="126" t="e">
        <f>IF('DATA ENTRY'!#REF!="","",'DATA ENTRY'!#REF!)</f>
        <v>#REF!</v>
      </c>
      <c r="H481" s="126" t="e">
        <f>IF('DATA ENTRY'!#REF!="","",'DATA ENTRY'!#REF!)</f>
        <v>#REF!</v>
      </c>
      <c r="I481" s="14" t="e">
        <f>IF('DATA ENTRY'!#REF!="","",'DATA ENTRY'!#REF!)</f>
        <v>#REF!</v>
      </c>
      <c r="J481" s="125" t="e">
        <f>IF('DATA ENTRY'!#REF!="","",'DATA ENTRY'!#REF!)</f>
        <v>#REF!</v>
      </c>
      <c r="K481" s="14" t="e">
        <f>IF('DATA ENTRY'!#REF!="","",'DATA ENTRY'!#REF!)</f>
        <v>#REF!</v>
      </c>
      <c r="L481" s="125" t="e">
        <f>IF('DATA ENTRY'!#REF!="","",'DATA ENTRY'!#REF!)</f>
        <v>#REF!</v>
      </c>
      <c r="M481" s="14" t="e">
        <f>IF('DATA ENTRY'!#REF!="","",'DATA ENTRY'!#REF!)</f>
        <v>#REF!</v>
      </c>
      <c r="N481" s="125" t="e">
        <f>IF('DATA ENTRY'!#REF!="","",'DATA ENTRY'!#REF!)</f>
        <v>#REF!</v>
      </c>
      <c r="O481" s="125" t="str">
        <f t="shared" si="7"/>
        <v/>
      </c>
      <c r="P481" s="63" t="e">
        <f>IF('DATA ENTRY'!#REF!="","",'DATA ENTRY'!#REF!)</f>
        <v>#REF!</v>
      </c>
      <c r="Q481" s="63" t="e">
        <f>IF('DATA ENTRY'!#REF!="","",'DATA ENTRY'!#REF!)</f>
        <v>#REF!</v>
      </c>
      <c r="R481" s="14" t="e">
        <f>IF('DATA ENTRY'!#REF!="","",'DATA ENTRY'!#REF!)</f>
        <v>#REF!</v>
      </c>
      <c r="S481" s="14" t="e">
        <f>IF('DATA ENTRY'!#REF!="","",'DATA ENTRY'!#REF!)</f>
        <v>#REF!</v>
      </c>
      <c r="T481" s="14" t="e">
        <f>IF('DATA ENTRY'!#REF!="","",'DATA ENTRY'!#REF!)</f>
        <v>#REF!</v>
      </c>
      <c r="U481" s="14" t="str">
        <f>IF(O481="","",SUMPRODUCT(--(D481=$D$5:$D$1071),--(F481=$F$5:$F$1071),--(E481=$E$5:$E$1071),--(O481&lt;$O$5:$O$1071))+COUNTIF($O$5:O481,O481))</f>
        <v/>
      </c>
    </row>
    <row r="482" spans="1:21">
      <c r="A482" s="14" t="e">
        <f>IF(AND(H482="",D482="",F482="",G482="",I482="",J482=""),"",SUBTOTAL(3,$B$5:B482))</f>
        <v>#REF!</v>
      </c>
      <c r="B482" s="63" t="e">
        <f>IF('DATA ENTRY'!#REF!="","",'DATA ENTRY'!#REF!)</f>
        <v>#REF!</v>
      </c>
      <c r="C482" s="63" t="e">
        <f>IF('DATA ENTRY'!#REF!="","",'DATA ENTRY'!#REF!)</f>
        <v>#REF!</v>
      </c>
      <c r="D482" s="63" t="e">
        <f>IF('DATA ENTRY'!#REF!="","",'DATA ENTRY'!#REF!)</f>
        <v>#REF!</v>
      </c>
      <c r="E482" s="14" t="e">
        <f>IF('DATA ENTRY'!#REF!="","",'DATA ENTRY'!#REF!)</f>
        <v>#REF!</v>
      </c>
      <c r="F482" s="14" t="e">
        <f>IF('DATA ENTRY'!#REF!="","",'DATA ENTRY'!#REF!)</f>
        <v>#REF!</v>
      </c>
      <c r="G482" s="126" t="e">
        <f>IF('DATA ENTRY'!#REF!="","",'DATA ENTRY'!#REF!)</f>
        <v>#REF!</v>
      </c>
      <c r="H482" s="126" t="e">
        <f>IF('DATA ENTRY'!#REF!="","",'DATA ENTRY'!#REF!)</f>
        <v>#REF!</v>
      </c>
      <c r="I482" s="14" t="e">
        <f>IF('DATA ENTRY'!#REF!="","",'DATA ENTRY'!#REF!)</f>
        <v>#REF!</v>
      </c>
      <c r="J482" s="125" t="e">
        <f>IF('DATA ENTRY'!#REF!="","",'DATA ENTRY'!#REF!)</f>
        <v>#REF!</v>
      </c>
      <c r="K482" s="14" t="e">
        <f>IF('DATA ENTRY'!#REF!="","",'DATA ENTRY'!#REF!)</f>
        <v>#REF!</v>
      </c>
      <c r="L482" s="125" t="e">
        <f>IF('DATA ENTRY'!#REF!="","",'DATA ENTRY'!#REF!)</f>
        <v>#REF!</v>
      </c>
      <c r="M482" s="14" t="e">
        <f>IF('DATA ENTRY'!#REF!="","",'DATA ENTRY'!#REF!)</f>
        <v>#REF!</v>
      </c>
      <c r="N482" s="125" t="e">
        <f>IF('DATA ENTRY'!#REF!="","",'DATA ENTRY'!#REF!)</f>
        <v>#REF!</v>
      </c>
      <c r="O482" s="125" t="str">
        <f t="shared" si="7"/>
        <v/>
      </c>
      <c r="P482" s="63" t="e">
        <f>IF('DATA ENTRY'!#REF!="","",'DATA ENTRY'!#REF!)</f>
        <v>#REF!</v>
      </c>
      <c r="Q482" s="63" t="e">
        <f>IF('DATA ENTRY'!#REF!="","",'DATA ENTRY'!#REF!)</f>
        <v>#REF!</v>
      </c>
      <c r="R482" s="14" t="e">
        <f>IF('DATA ENTRY'!#REF!="","",'DATA ENTRY'!#REF!)</f>
        <v>#REF!</v>
      </c>
      <c r="S482" s="14" t="e">
        <f>IF('DATA ENTRY'!#REF!="","",'DATA ENTRY'!#REF!)</f>
        <v>#REF!</v>
      </c>
      <c r="T482" s="14" t="e">
        <f>IF('DATA ENTRY'!#REF!="","",'DATA ENTRY'!#REF!)</f>
        <v>#REF!</v>
      </c>
      <c r="U482" s="14" t="str">
        <f>IF(O482="","",SUMPRODUCT(--(D482=$D$5:$D$1071),--(F482=$F$5:$F$1071),--(E482=$E$5:$E$1071),--(O482&lt;$O$5:$O$1071))+COUNTIF($O$5:O482,O482))</f>
        <v/>
      </c>
    </row>
    <row r="483" spans="1:21">
      <c r="A483" s="14" t="e">
        <f>IF(AND(H483="",D483="",F483="",G483="",I483="",J483=""),"",SUBTOTAL(3,$B$5:B483))</f>
        <v>#REF!</v>
      </c>
      <c r="B483" s="63" t="e">
        <f>IF('DATA ENTRY'!#REF!="","",'DATA ENTRY'!#REF!)</f>
        <v>#REF!</v>
      </c>
      <c r="C483" s="63" t="e">
        <f>IF('DATA ENTRY'!#REF!="","",'DATA ENTRY'!#REF!)</f>
        <v>#REF!</v>
      </c>
      <c r="D483" s="63" t="e">
        <f>IF('DATA ENTRY'!#REF!="","",'DATA ENTRY'!#REF!)</f>
        <v>#REF!</v>
      </c>
      <c r="E483" s="14" t="e">
        <f>IF('DATA ENTRY'!#REF!="","",'DATA ENTRY'!#REF!)</f>
        <v>#REF!</v>
      </c>
      <c r="F483" s="14" t="e">
        <f>IF('DATA ENTRY'!#REF!="","",'DATA ENTRY'!#REF!)</f>
        <v>#REF!</v>
      </c>
      <c r="G483" s="126" t="e">
        <f>IF('DATA ENTRY'!#REF!="","",'DATA ENTRY'!#REF!)</f>
        <v>#REF!</v>
      </c>
      <c r="H483" s="126" t="e">
        <f>IF('DATA ENTRY'!#REF!="","",'DATA ENTRY'!#REF!)</f>
        <v>#REF!</v>
      </c>
      <c r="I483" s="14" t="e">
        <f>IF('DATA ENTRY'!#REF!="","",'DATA ENTRY'!#REF!)</f>
        <v>#REF!</v>
      </c>
      <c r="J483" s="125" t="e">
        <f>IF('DATA ENTRY'!#REF!="","",'DATA ENTRY'!#REF!)</f>
        <v>#REF!</v>
      </c>
      <c r="K483" s="14" t="e">
        <f>IF('DATA ENTRY'!#REF!="","",'DATA ENTRY'!#REF!)</f>
        <v>#REF!</v>
      </c>
      <c r="L483" s="125" t="e">
        <f>IF('DATA ENTRY'!#REF!="","",'DATA ENTRY'!#REF!)</f>
        <v>#REF!</v>
      </c>
      <c r="M483" s="14" t="e">
        <f>IF('DATA ENTRY'!#REF!="","",'DATA ENTRY'!#REF!)</f>
        <v>#REF!</v>
      </c>
      <c r="N483" s="125" t="e">
        <f>IF('DATA ENTRY'!#REF!="","",'DATA ENTRY'!#REF!)</f>
        <v>#REF!</v>
      </c>
      <c r="O483" s="125" t="str">
        <f t="shared" si="7"/>
        <v/>
      </c>
      <c r="P483" s="63" t="e">
        <f>IF('DATA ENTRY'!#REF!="","",'DATA ENTRY'!#REF!)</f>
        <v>#REF!</v>
      </c>
      <c r="Q483" s="63" t="e">
        <f>IF('DATA ENTRY'!#REF!="","",'DATA ENTRY'!#REF!)</f>
        <v>#REF!</v>
      </c>
      <c r="R483" s="14" t="e">
        <f>IF('DATA ENTRY'!#REF!="","",'DATA ENTRY'!#REF!)</f>
        <v>#REF!</v>
      </c>
      <c r="S483" s="14" t="e">
        <f>IF('DATA ENTRY'!#REF!="","",'DATA ENTRY'!#REF!)</f>
        <v>#REF!</v>
      </c>
      <c r="T483" s="14" t="e">
        <f>IF('DATA ENTRY'!#REF!="","",'DATA ENTRY'!#REF!)</f>
        <v>#REF!</v>
      </c>
      <c r="U483" s="14" t="str">
        <f>IF(O483="","",SUMPRODUCT(--(D483=$D$5:$D$1071),--(F483=$F$5:$F$1071),--(E483=$E$5:$E$1071),--(O483&lt;$O$5:$O$1071))+COUNTIF($O$5:O483,O483))</f>
        <v/>
      </c>
    </row>
    <row r="484" spans="1:21">
      <c r="A484" s="14" t="e">
        <f>IF(AND(H484="",D484="",F484="",G484="",I484="",J484=""),"",SUBTOTAL(3,$B$5:B484))</f>
        <v>#REF!</v>
      </c>
      <c r="B484" s="63" t="e">
        <f>IF('DATA ENTRY'!#REF!="","",'DATA ENTRY'!#REF!)</f>
        <v>#REF!</v>
      </c>
      <c r="C484" s="63" t="e">
        <f>IF('DATA ENTRY'!#REF!="","",'DATA ENTRY'!#REF!)</f>
        <v>#REF!</v>
      </c>
      <c r="D484" s="63" t="e">
        <f>IF('DATA ENTRY'!#REF!="","",'DATA ENTRY'!#REF!)</f>
        <v>#REF!</v>
      </c>
      <c r="E484" s="14" t="e">
        <f>IF('DATA ENTRY'!#REF!="","",'DATA ENTRY'!#REF!)</f>
        <v>#REF!</v>
      </c>
      <c r="F484" s="14" t="e">
        <f>IF('DATA ENTRY'!#REF!="","",'DATA ENTRY'!#REF!)</f>
        <v>#REF!</v>
      </c>
      <c r="G484" s="126" t="e">
        <f>IF('DATA ENTRY'!#REF!="","",'DATA ENTRY'!#REF!)</f>
        <v>#REF!</v>
      </c>
      <c r="H484" s="126" t="e">
        <f>IF('DATA ENTRY'!#REF!="","",'DATA ENTRY'!#REF!)</f>
        <v>#REF!</v>
      </c>
      <c r="I484" s="14" t="e">
        <f>IF('DATA ENTRY'!#REF!="","",'DATA ENTRY'!#REF!)</f>
        <v>#REF!</v>
      </c>
      <c r="J484" s="125" t="e">
        <f>IF('DATA ENTRY'!#REF!="","",'DATA ENTRY'!#REF!)</f>
        <v>#REF!</v>
      </c>
      <c r="K484" s="14" t="e">
        <f>IF('DATA ENTRY'!#REF!="","",'DATA ENTRY'!#REF!)</f>
        <v>#REF!</v>
      </c>
      <c r="L484" s="125" t="e">
        <f>IF('DATA ENTRY'!#REF!="","",'DATA ENTRY'!#REF!)</f>
        <v>#REF!</v>
      </c>
      <c r="M484" s="14" t="e">
        <f>IF('DATA ENTRY'!#REF!="","",'DATA ENTRY'!#REF!)</f>
        <v>#REF!</v>
      </c>
      <c r="N484" s="125" t="e">
        <f>IF('DATA ENTRY'!#REF!="","",'DATA ENTRY'!#REF!)</f>
        <v>#REF!</v>
      </c>
      <c r="O484" s="125" t="str">
        <f t="shared" si="7"/>
        <v/>
      </c>
      <c r="P484" s="63" t="e">
        <f>IF('DATA ENTRY'!#REF!="","",'DATA ENTRY'!#REF!)</f>
        <v>#REF!</v>
      </c>
      <c r="Q484" s="63" t="e">
        <f>IF('DATA ENTRY'!#REF!="","",'DATA ENTRY'!#REF!)</f>
        <v>#REF!</v>
      </c>
      <c r="R484" s="14" t="e">
        <f>IF('DATA ENTRY'!#REF!="","",'DATA ENTRY'!#REF!)</f>
        <v>#REF!</v>
      </c>
      <c r="S484" s="14" t="e">
        <f>IF('DATA ENTRY'!#REF!="","",'DATA ENTRY'!#REF!)</f>
        <v>#REF!</v>
      </c>
      <c r="T484" s="14" t="e">
        <f>IF('DATA ENTRY'!#REF!="","",'DATA ENTRY'!#REF!)</f>
        <v>#REF!</v>
      </c>
      <c r="U484" s="14" t="str">
        <f>IF(O484="","",SUMPRODUCT(--(D484=$D$5:$D$1071),--(F484=$F$5:$F$1071),--(E484=$E$5:$E$1071),--(O484&lt;$O$5:$O$1071))+COUNTIF($O$5:O484,O484))</f>
        <v/>
      </c>
    </row>
    <row r="485" spans="1:21">
      <c r="A485" s="14" t="e">
        <f>IF(AND(H485="",D485="",F485="",G485="",I485="",J485=""),"",SUBTOTAL(3,$B$5:B485))</f>
        <v>#REF!</v>
      </c>
      <c r="B485" s="63" t="e">
        <f>IF('DATA ENTRY'!#REF!="","",'DATA ENTRY'!#REF!)</f>
        <v>#REF!</v>
      </c>
      <c r="C485" s="63" t="e">
        <f>IF('DATA ENTRY'!#REF!="","",'DATA ENTRY'!#REF!)</f>
        <v>#REF!</v>
      </c>
      <c r="D485" s="63" t="e">
        <f>IF('DATA ENTRY'!#REF!="","",'DATA ENTRY'!#REF!)</f>
        <v>#REF!</v>
      </c>
      <c r="E485" s="14" t="e">
        <f>IF('DATA ENTRY'!#REF!="","",'DATA ENTRY'!#REF!)</f>
        <v>#REF!</v>
      </c>
      <c r="F485" s="14" t="e">
        <f>IF('DATA ENTRY'!#REF!="","",'DATA ENTRY'!#REF!)</f>
        <v>#REF!</v>
      </c>
      <c r="G485" s="126" t="e">
        <f>IF('DATA ENTRY'!#REF!="","",'DATA ENTRY'!#REF!)</f>
        <v>#REF!</v>
      </c>
      <c r="H485" s="126" t="e">
        <f>IF('DATA ENTRY'!#REF!="","",'DATA ENTRY'!#REF!)</f>
        <v>#REF!</v>
      </c>
      <c r="I485" s="14" t="e">
        <f>IF('DATA ENTRY'!#REF!="","",'DATA ENTRY'!#REF!)</f>
        <v>#REF!</v>
      </c>
      <c r="J485" s="125" t="e">
        <f>IF('DATA ENTRY'!#REF!="","",'DATA ENTRY'!#REF!)</f>
        <v>#REF!</v>
      </c>
      <c r="K485" s="14" t="e">
        <f>IF('DATA ENTRY'!#REF!="","",'DATA ENTRY'!#REF!)</f>
        <v>#REF!</v>
      </c>
      <c r="L485" s="125" t="e">
        <f>IF('DATA ENTRY'!#REF!="","",'DATA ENTRY'!#REF!)</f>
        <v>#REF!</v>
      </c>
      <c r="M485" s="14" t="e">
        <f>IF('DATA ENTRY'!#REF!="","",'DATA ENTRY'!#REF!)</f>
        <v>#REF!</v>
      </c>
      <c r="N485" s="125" t="e">
        <f>IF('DATA ENTRY'!#REF!="","",'DATA ENTRY'!#REF!)</f>
        <v>#REF!</v>
      </c>
      <c r="O485" s="125" t="str">
        <f t="shared" si="7"/>
        <v/>
      </c>
      <c r="P485" s="63" t="e">
        <f>IF('DATA ENTRY'!#REF!="","",'DATA ENTRY'!#REF!)</f>
        <v>#REF!</v>
      </c>
      <c r="Q485" s="63" t="e">
        <f>IF('DATA ENTRY'!#REF!="","",'DATA ENTRY'!#REF!)</f>
        <v>#REF!</v>
      </c>
      <c r="R485" s="14" t="e">
        <f>IF('DATA ENTRY'!#REF!="","",'DATA ENTRY'!#REF!)</f>
        <v>#REF!</v>
      </c>
      <c r="S485" s="14" t="e">
        <f>IF('DATA ENTRY'!#REF!="","",'DATA ENTRY'!#REF!)</f>
        <v>#REF!</v>
      </c>
      <c r="T485" s="14" t="e">
        <f>IF('DATA ENTRY'!#REF!="","",'DATA ENTRY'!#REF!)</f>
        <v>#REF!</v>
      </c>
      <c r="U485" s="14" t="str">
        <f>IF(O485="","",SUMPRODUCT(--(D485=$D$5:$D$1071),--(F485=$F$5:$F$1071),--(E485=$E$5:$E$1071),--(O485&lt;$O$5:$O$1071))+COUNTIF($O$5:O485,O485))</f>
        <v/>
      </c>
    </row>
    <row r="486" spans="1:21">
      <c r="A486" s="14" t="e">
        <f>IF(AND(H486="",D486="",F486="",G486="",I486="",J486=""),"",SUBTOTAL(3,$B$5:B486))</f>
        <v>#REF!</v>
      </c>
      <c r="B486" s="63" t="e">
        <f>IF('DATA ENTRY'!#REF!="","",'DATA ENTRY'!#REF!)</f>
        <v>#REF!</v>
      </c>
      <c r="C486" s="63" t="e">
        <f>IF('DATA ENTRY'!#REF!="","",'DATA ENTRY'!#REF!)</f>
        <v>#REF!</v>
      </c>
      <c r="D486" s="63" t="e">
        <f>IF('DATA ENTRY'!#REF!="","",'DATA ENTRY'!#REF!)</f>
        <v>#REF!</v>
      </c>
      <c r="E486" s="14" t="e">
        <f>IF('DATA ENTRY'!#REF!="","",'DATA ENTRY'!#REF!)</f>
        <v>#REF!</v>
      </c>
      <c r="F486" s="14" t="e">
        <f>IF('DATA ENTRY'!#REF!="","",'DATA ENTRY'!#REF!)</f>
        <v>#REF!</v>
      </c>
      <c r="G486" s="126" t="e">
        <f>IF('DATA ENTRY'!#REF!="","",'DATA ENTRY'!#REF!)</f>
        <v>#REF!</v>
      </c>
      <c r="H486" s="126" t="e">
        <f>IF('DATA ENTRY'!#REF!="","",'DATA ENTRY'!#REF!)</f>
        <v>#REF!</v>
      </c>
      <c r="I486" s="14" t="e">
        <f>IF('DATA ENTRY'!#REF!="","",'DATA ENTRY'!#REF!)</f>
        <v>#REF!</v>
      </c>
      <c r="J486" s="125" t="e">
        <f>IF('DATA ENTRY'!#REF!="","",'DATA ENTRY'!#REF!)</f>
        <v>#REF!</v>
      </c>
      <c r="K486" s="14" t="e">
        <f>IF('DATA ENTRY'!#REF!="","",'DATA ENTRY'!#REF!)</f>
        <v>#REF!</v>
      </c>
      <c r="L486" s="125" t="e">
        <f>IF('DATA ENTRY'!#REF!="","",'DATA ENTRY'!#REF!)</f>
        <v>#REF!</v>
      </c>
      <c r="M486" s="14" t="e">
        <f>IF('DATA ENTRY'!#REF!="","",'DATA ENTRY'!#REF!)</f>
        <v>#REF!</v>
      </c>
      <c r="N486" s="125" t="e">
        <f>IF('DATA ENTRY'!#REF!="","",'DATA ENTRY'!#REF!)</f>
        <v>#REF!</v>
      </c>
      <c r="O486" s="125" t="str">
        <f t="shared" si="7"/>
        <v/>
      </c>
      <c r="P486" s="63" t="e">
        <f>IF('DATA ENTRY'!#REF!="","",'DATA ENTRY'!#REF!)</f>
        <v>#REF!</v>
      </c>
      <c r="Q486" s="63" t="e">
        <f>IF('DATA ENTRY'!#REF!="","",'DATA ENTRY'!#REF!)</f>
        <v>#REF!</v>
      </c>
      <c r="R486" s="14" t="e">
        <f>IF('DATA ENTRY'!#REF!="","",'DATA ENTRY'!#REF!)</f>
        <v>#REF!</v>
      </c>
      <c r="S486" s="14" t="e">
        <f>IF('DATA ENTRY'!#REF!="","",'DATA ENTRY'!#REF!)</f>
        <v>#REF!</v>
      </c>
      <c r="T486" s="14" t="e">
        <f>IF('DATA ENTRY'!#REF!="","",'DATA ENTRY'!#REF!)</f>
        <v>#REF!</v>
      </c>
      <c r="U486" s="14" t="str">
        <f>IF(O486="","",SUMPRODUCT(--(D486=$D$5:$D$1071),--(F486=$F$5:$F$1071),--(E486=$E$5:$E$1071),--(O486&lt;$O$5:$O$1071))+COUNTIF($O$5:O486,O486))</f>
        <v/>
      </c>
    </row>
    <row r="487" spans="1:21">
      <c r="A487" s="14" t="e">
        <f>IF(AND(H487="",D487="",F487="",G487="",I487="",J487=""),"",SUBTOTAL(3,$B$5:B487))</f>
        <v>#REF!</v>
      </c>
      <c r="B487" s="63" t="e">
        <f>IF('DATA ENTRY'!#REF!="","",'DATA ENTRY'!#REF!)</f>
        <v>#REF!</v>
      </c>
      <c r="C487" s="63" t="e">
        <f>IF('DATA ENTRY'!#REF!="","",'DATA ENTRY'!#REF!)</f>
        <v>#REF!</v>
      </c>
      <c r="D487" s="63" t="e">
        <f>IF('DATA ENTRY'!#REF!="","",'DATA ENTRY'!#REF!)</f>
        <v>#REF!</v>
      </c>
      <c r="E487" s="14" t="e">
        <f>IF('DATA ENTRY'!#REF!="","",'DATA ENTRY'!#REF!)</f>
        <v>#REF!</v>
      </c>
      <c r="F487" s="14" t="e">
        <f>IF('DATA ENTRY'!#REF!="","",'DATA ENTRY'!#REF!)</f>
        <v>#REF!</v>
      </c>
      <c r="G487" s="126" t="e">
        <f>IF('DATA ENTRY'!#REF!="","",'DATA ENTRY'!#REF!)</f>
        <v>#REF!</v>
      </c>
      <c r="H487" s="126" t="e">
        <f>IF('DATA ENTRY'!#REF!="","",'DATA ENTRY'!#REF!)</f>
        <v>#REF!</v>
      </c>
      <c r="I487" s="14" t="e">
        <f>IF('DATA ENTRY'!#REF!="","",'DATA ENTRY'!#REF!)</f>
        <v>#REF!</v>
      </c>
      <c r="J487" s="125" t="e">
        <f>IF('DATA ENTRY'!#REF!="","",'DATA ENTRY'!#REF!)</f>
        <v>#REF!</v>
      </c>
      <c r="K487" s="14" t="e">
        <f>IF('DATA ENTRY'!#REF!="","",'DATA ENTRY'!#REF!)</f>
        <v>#REF!</v>
      </c>
      <c r="L487" s="125" t="e">
        <f>IF('DATA ENTRY'!#REF!="","",'DATA ENTRY'!#REF!)</f>
        <v>#REF!</v>
      </c>
      <c r="M487" s="14" t="e">
        <f>IF('DATA ENTRY'!#REF!="","",'DATA ENTRY'!#REF!)</f>
        <v>#REF!</v>
      </c>
      <c r="N487" s="125" t="e">
        <f>IF('DATA ENTRY'!#REF!="","",'DATA ENTRY'!#REF!)</f>
        <v>#REF!</v>
      </c>
      <c r="O487" s="125" t="str">
        <f t="shared" si="7"/>
        <v/>
      </c>
      <c r="P487" s="63" t="e">
        <f>IF('DATA ENTRY'!#REF!="","",'DATA ENTRY'!#REF!)</f>
        <v>#REF!</v>
      </c>
      <c r="Q487" s="63" t="e">
        <f>IF('DATA ENTRY'!#REF!="","",'DATA ENTRY'!#REF!)</f>
        <v>#REF!</v>
      </c>
      <c r="R487" s="14" t="e">
        <f>IF('DATA ENTRY'!#REF!="","",'DATA ENTRY'!#REF!)</f>
        <v>#REF!</v>
      </c>
      <c r="S487" s="14" t="e">
        <f>IF('DATA ENTRY'!#REF!="","",'DATA ENTRY'!#REF!)</f>
        <v>#REF!</v>
      </c>
      <c r="T487" s="14" t="e">
        <f>IF('DATA ENTRY'!#REF!="","",'DATA ENTRY'!#REF!)</f>
        <v>#REF!</v>
      </c>
      <c r="U487" s="14" t="str">
        <f>IF(O487="","",SUMPRODUCT(--(D487=$D$5:$D$1071),--(F487=$F$5:$F$1071),--(E487=$E$5:$E$1071),--(O487&lt;$O$5:$O$1071))+COUNTIF($O$5:O487,O487))</f>
        <v/>
      </c>
    </row>
    <row r="488" spans="1:21">
      <c r="A488" s="14" t="e">
        <f>IF(AND(H488="",D488="",F488="",G488="",I488="",J488=""),"",SUBTOTAL(3,$B$5:B488))</f>
        <v>#REF!</v>
      </c>
      <c r="B488" s="63" t="e">
        <f>IF('DATA ENTRY'!#REF!="","",'DATA ENTRY'!#REF!)</f>
        <v>#REF!</v>
      </c>
      <c r="C488" s="63" t="e">
        <f>IF('DATA ENTRY'!#REF!="","",'DATA ENTRY'!#REF!)</f>
        <v>#REF!</v>
      </c>
      <c r="D488" s="63" t="e">
        <f>IF('DATA ENTRY'!#REF!="","",'DATA ENTRY'!#REF!)</f>
        <v>#REF!</v>
      </c>
      <c r="E488" s="14" t="e">
        <f>IF('DATA ENTRY'!#REF!="","",'DATA ENTRY'!#REF!)</f>
        <v>#REF!</v>
      </c>
      <c r="F488" s="14" t="e">
        <f>IF('DATA ENTRY'!#REF!="","",'DATA ENTRY'!#REF!)</f>
        <v>#REF!</v>
      </c>
      <c r="G488" s="126" t="e">
        <f>IF('DATA ENTRY'!#REF!="","",'DATA ENTRY'!#REF!)</f>
        <v>#REF!</v>
      </c>
      <c r="H488" s="126" t="e">
        <f>IF('DATA ENTRY'!#REF!="","",'DATA ENTRY'!#REF!)</f>
        <v>#REF!</v>
      </c>
      <c r="I488" s="14" t="e">
        <f>IF('DATA ENTRY'!#REF!="","",'DATA ENTRY'!#REF!)</f>
        <v>#REF!</v>
      </c>
      <c r="J488" s="125" t="e">
        <f>IF('DATA ENTRY'!#REF!="","",'DATA ENTRY'!#REF!)</f>
        <v>#REF!</v>
      </c>
      <c r="K488" s="14" t="e">
        <f>IF('DATA ENTRY'!#REF!="","",'DATA ENTRY'!#REF!)</f>
        <v>#REF!</v>
      </c>
      <c r="L488" s="125" t="e">
        <f>IF('DATA ENTRY'!#REF!="","",'DATA ENTRY'!#REF!)</f>
        <v>#REF!</v>
      </c>
      <c r="M488" s="14" t="e">
        <f>IF('DATA ENTRY'!#REF!="","",'DATA ENTRY'!#REF!)</f>
        <v>#REF!</v>
      </c>
      <c r="N488" s="125" t="e">
        <f>IF('DATA ENTRY'!#REF!="","",'DATA ENTRY'!#REF!)</f>
        <v>#REF!</v>
      </c>
      <c r="O488" s="125" t="str">
        <f t="shared" si="7"/>
        <v/>
      </c>
      <c r="P488" s="63" t="e">
        <f>IF('DATA ENTRY'!#REF!="","",'DATA ENTRY'!#REF!)</f>
        <v>#REF!</v>
      </c>
      <c r="Q488" s="63" t="e">
        <f>IF('DATA ENTRY'!#REF!="","",'DATA ENTRY'!#REF!)</f>
        <v>#REF!</v>
      </c>
      <c r="R488" s="14" t="e">
        <f>IF('DATA ENTRY'!#REF!="","",'DATA ENTRY'!#REF!)</f>
        <v>#REF!</v>
      </c>
      <c r="S488" s="14" t="e">
        <f>IF('DATA ENTRY'!#REF!="","",'DATA ENTRY'!#REF!)</f>
        <v>#REF!</v>
      </c>
      <c r="T488" s="14" t="e">
        <f>IF('DATA ENTRY'!#REF!="","",'DATA ENTRY'!#REF!)</f>
        <v>#REF!</v>
      </c>
      <c r="U488" s="14" t="str">
        <f>IF(O488="","",SUMPRODUCT(--(D488=$D$5:$D$1071),--(F488=$F$5:$F$1071),--(E488=$E$5:$E$1071),--(O488&lt;$O$5:$O$1071))+COUNTIF($O$5:O488,O488))</f>
        <v/>
      </c>
    </row>
    <row r="489" spans="1:21">
      <c r="A489" s="14" t="e">
        <f>IF(AND(H489="",D489="",F489="",G489="",I489="",J489=""),"",SUBTOTAL(3,$B$5:B489))</f>
        <v>#REF!</v>
      </c>
      <c r="B489" s="63" t="e">
        <f>IF('DATA ENTRY'!#REF!="","",'DATA ENTRY'!#REF!)</f>
        <v>#REF!</v>
      </c>
      <c r="C489" s="63" t="e">
        <f>IF('DATA ENTRY'!#REF!="","",'DATA ENTRY'!#REF!)</f>
        <v>#REF!</v>
      </c>
      <c r="D489" s="63" t="e">
        <f>IF('DATA ENTRY'!#REF!="","",'DATA ENTRY'!#REF!)</f>
        <v>#REF!</v>
      </c>
      <c r="E489" s="14" t="e">
        <f>IF('DATA ENTRY'!#REF!="","",'DATA ENTRY'!#REF!)</f>
        <v>#REF!</v>
      </c>
      <c r="F489" s="14" t="e">
        <f>IF('DATA ENTRY'!#REF!="","",'DATA ENTRY'!#REF!)</f>
        <v>#REF!</v>
      </c>
      <c r="G489" s="126" t="e">
        <f>IF('DATA ENTRY'!#REF!="","",'DATA ENTRY'!#REF!)</f>
        <v>#REF!</v>
      </c>
      <c r="H489" s="126" t="e">
        <f>IF('DATA ENTRY'!#REF!="","",'DATA ENTRY'!#REF!)</f>
        <v>#REF!</v>
      </c>
      <c r="I489" s="14" t="e">
        <f>IF('DATA ENTRY'!#REF!="","",'DATA ENTRY'!#REF!)</f>
        <v>#REF!</v>
      </c>
      <c r="J489" s="125" t="e">
        <f>IF('DATA ENTRY'!#REF!="","",'DATA ENTRY'!#REF!)</f>
        <v>#REF!</v>
      </c>
      <c r="K489" s="14" t="e">
        <f>IF('DATA ENTRY'!#REF!="","",'DATA ENTRY'!#REF!)</f>
        <v>#REF!</v>
      </c>
      <c r="L489" s="125" t="e">
        <f>IF('DATA ENTRY'!#REF!="","",'DATA ENTRY'!#REF!)</f>
        <v>#REF!</v>
      </c>
      <c r="M489" s="14" t="e">
        <f>IF('DATA ENTRY'!#REF!="","",'DATA ENTRY'!#REF!)</f>
        <v>#REF!</v>
      </c>
      <c r="N489" s="125" t="e">
        <f>IF('DATA ENTRY'!#REF!="","",'DATA ENTRY'!#REF!)</f>
        <v>#REF!</v>
      </c>
      <c r="O489" s="125" t="str">
        <f t="shared" si="7"/>
        <v/>
      </c>
      <c r="P489" s="63" t="e">
        <f>IF('DATA ENTRY'!#REF!="","",'DATA ENTRY'!#REF!)</f>
        <v>#REF!</v>
      </c>
      <c r="Q489" s="63" t="e">
        <f>IF('DATA ENTRY'!#REF!="","",'DATA ENTRY'!#REF!)</f>
        <v>#REF!</v>
      </c>
      <c r="R489" s="14" t="e">
        <f>IF('DATA ENTRY'!#REF!="","",'DATA ENTRY'!#REF!)</f>
        <v>#REF!</v>
      </c>
      <c r="S489" s="14" t="e">
        <f>IF('DATA ENTRY'!#REF!="","",'DATA ENTRY'!#REF!)</f>
        <v>#REF!</v>
      </c>
      <c r="T489" s="14" t="e">
        <f>IF('DATA ENTRY'!#REF!="","",'DATA ENTRY'!#REF!)</f>
        <v>#REF!</v>
      </c>
      <c r="U489" s="14" t="str">
        <f>IF(O489="","",SUMPRODUCT(--(D489=$D$5:$D$1071),--(F489=$F$5:$F$1071),--(E489=$E$5:$E$1071),--(O489&lt;$O$5:$O$1071))+COUNTIF($O$5:O489,O489))</f>
        <v/>
      </c>
    </row>
    <row r="490" spans="1:21">
      <c r="A490" s="14" t="e">
        <f>IF(AND(H490="",D490="",F490="",G490="",I490="",J490=""),"",SUBTOTAL(3,$B$5:B490))</f>
        <v>#REF!</v>
      </c>
      <c r="B490" s="63" t="e">
        <f>IF('DATA ENTRY'!#REF!="","",'DATA ENTRY'!#REF!)</f>
        <v>#REF!</v>
      </c>
      <c r="C490" s="63" t="e">
        <f>IF('DATA ENTRY'!#REF!="","",'DATA ENTRY'!#REF!)</f>
        <v>#REF!</v>
      </c>
      <c r="D490" s="63" t="e">
        <f>IF('DATA ENTRY'!#REF!="","",'DATA ENTRY'!#REF!)</f>
        <v>#REF!</v>
      </c>
      <c r="E490" s="14" t="e">
        <f>IF('DATA ENTRY'!#REF!="","",'DATA ENTRY'!#REF!)</f>
        <v>#REF!</v>
      </c>
      <c r="F490" s="14" t="e">
        <f>IF('DATA ENTRY'!#REF!="","",'DATA ENTRY'!#REF!)</f>
        <v>#REF!</v>
      </c>
      <c r="G490" s="126" t="e">
        <f>IF('DATA ENTRY'!#REF!="","",'DATA ENTRY'!#REF!)</f>
        <v>#REF!</v>
      </c>
      <c r="H490" s="126" t="e">
        <f>IF('DATA ENTRY'!#REF!="","",'DATA ENTRY'!#REF!)</f>
        <v>#REF!</v>
      </c>
      <c r="I490" s="14" t="e">
        <f>IF('DATA ENTRY'!#REF!="","",'DATA ENTRY'!#REF!)</f>
        <v>#REF!</v>
      </c>
      <c r="J490" s="125" t="e">
        <f>IF('DATA ENTRY'!#REF!="","",'DATA ENTRY'!#REF!)</f>
        <v>#REF!</v>
      </c>
      <c r="K490" s="14" t="e">
        <f>IF('DATA ENTRY'!#REF!="","",'DATA ENTRY'!#REF!)</f>
        <v>#REF!</v>
      </c>
      <c r="L490" s="125" t="e">
        <f>IF('DATA ENTRY'!#REF!="","",'DATA ENTRY'!#REF!)</f>
        <v>#REF!</v>
      </c>
      <c r="M490" s="14" t="e">
        <f>IF('DATA ENTRY'!#REF!="","",'DATA ENTRY'!#REF!)</f>
        <v>#REF!</v>
      </c>
      <c r="N490" s="125" t="e">
        <f>IF('DATA ENTRY'!#REF!="","",'DATA ENTRY'!#REF!)</f>
        <v>#REF!</v>
      </c>
      <c r="O490" s="125" t="str">
        <f t="shared" si="7"/>
        <v/>
      </c>
      <c r="P490" s="63" t="e">
        <f>IF('DATA ENTRY'!#REF!="","",'DATA ENTRY'!#REF!)</f>
        <v>#REF!</v>
      </c>
      <c r="Q490" s="63" t="e">
        <f>IF('DATA ENTRY'!#REF!="","",'DATA ENTRY'!#REF!)</f>
        <v>#REF!</v>
      </c>
      <c r="R490" s="14" t="e">
        <f>IF('DATA ENTRY'!#REF!="","",'DATA ENTRY'!#REF!)</f>
        <v>#REF!</v>
      </c>
      <c r="S490" s="14" t="e">
        <f>IF('DATA ENTRY'!#REF!="","",'DATA ENTRY'!#REF!)</f>
        <v>#REF!</v>
      </c>
      <c r="T490" s="14" t="e">
        <f>IF('DATA ENTRY'!#REF!="","",'DATA ENTRY'!#REF!)</f>
        <v>#REF!</v>
      </c>
      <c r="U490" s="14" t="str">
        <f>IF(O490="","",SUMPRODUCT(--(D490=$D$5:$D$1071),--(F490=$F$5:$F$1071),--(E490=$E$5:$E$1071),--(O490&lt;$O$5:$O$1071))+COUNTIF($O$5:O490,O490))</f>
        <v/>
      </c>
    </row>
    <row r="491" spans="1:21">
      <c r="A491" s="14" t="e">
        <f>IF(AND(H491="",D491="",F491="",G491="",I491="",J491=""),"",SUBTOTAL(3,$B$5:B491))</f>
        <v>#REF!</v>
      </c>
      <c r="B491" s="63" t="e">
        <f>IF('DATA ENTRY'!#REF!="","",'DATA ENTRY'!#REF!)</f>
        <v>#REF!</v>
      </c>
      <c r="C491" s="63" t="e">
        <f>IF('DATA ENTRY'!#REF!="","",'DATA ENTRY'!#REF!)</f>
        <v>#REF!</v>
      </c>
      <c r="D491" s="63" t="e">
        <f>IF('DATA ENTRY'!#REF!="","",'DATA ENTRY'!#REF!)</f>
        <v>#REF!</v>
      </c>
      <c r="E491" s="14" t="e">
        <f>IF('DATA ENTRY'!#REF!="","",'DATA ENTRY'!#REF!)</f>
        <v>#REF!</v>
      </c>
      <c r="F491" s="14" t="e">
        <f>IF('DATA ENTRY'!#REF!="","",'DATA ENTRY'!#REF!)</f>
        <v>#REF!</v>
      </c>
      <c r="G491" s="126" t="e">
        <f>IF('DATA ENTRY'!#REF!="","",'DATA ENTRY'!#REF!)</f>
        <v>#REF!</v>
      </c>
      <c r="H491" s="126" t="e">
        <f>IF('DATA ENTRY'!#REF!="","",'DATA ENTRY'!#REF!)</f>
        <v>#REF!</v>
      </c>
      <c r="I491" s="14" t="e">
        <f>IF('DATA ENTRY'!#REF!="","",'DATA ENTRY'!#REF!)</f>
        <v>#REF!</v>
      </c>
      <c r="J491" s="125" t="e">
        <f>IF('DATA ENTRY'!#REF!="","",'DATA ENTRY'!#REF!)</f>
        <v>#REF!</v>
      </c>
      <c r="K491" s="14" t="e">
        <f>IF('DATA ENTRY'!#REF!="","",'DATA ENTRY'!#REF!)</f>
        <v>#REF!</v>
      </c>
      <c r="L491" s="125" t="e">
        <f>IF('DATA ENTRY'!#REF!="","",'DATA ENTRY'!#REF!)</f>
        <v>#REF!</v>
      </c>
      <c r="M491" s="14" t="e">
        <f>IF('DATA ENTRY'!#REF!="","",'DATA ENTRY'!#REF!)</f>
        <v>#REF!</v>
      </c>
      <c r="N491" s="125" t="e">
        <f>IF('DATA ENTRY'!#REF!="","",'DATA ENTRY'!#REF!)</f>
        <v>#REF!</v>
      </c>
      <c r="O491" s="125" t="str">
        <f t="shared" si="7"/>
        <v/>
      </c>
      <c r="P491" s="63" t="e">
        <f>IF('DATA ENTRY'!#REF!="","",'DATA ENTRY'!#REF!)</f>
        <v>#REF!</v>
      </c>
      <c r="Q491" s="63" t="e">
        <f>IF('DATA ENTRY'!#REF!="","",'DATA ENTRY'!#REF!)</f>
        <v>#REF!</v>
      </c>
      <c r="R491" s="14" t="e">
        <f>IF('DATA ENTRY'!#REF!="","",'DATA ENTRY'!#REF!)</f>
        <v>#REF!</v>
      </c>
      <c r="S491" s="14" t="e">
        <f>IF('DATA ENTRY'!#REF!="","",'DATA ENTRY'!#REF!)</f>
        <v>#REF!</v>
      </c>
      <c r="T491" s="14" t="e">
        <f>IF('DATA ENTRY'!#REF!="","",'DATA ENTRY'!#REF!)</f>
        <v>#REF!</v>
      </c>
      <c r="U491" s="14" t="str">
        <f>IF(O491="","",SUMPRODUCT(--(D491=$D$5:$D$1071),--(F491=$F$5:$F$1071),--(E491=$E$5:$E$1071),--(O491&lt;$O$5:$O$1071))+COUNTIF($O$5:O491,O491))</f>
        <v/>
      </c>
    </row>
    <row r="492" spans="1:21">
      <c r="A492" s="14" t="e">
        <f>IF(AND(H492="",D492="",F492="",G492="",I492="",J492=""),"",SUBTOTAL(3,$B$5:B492))</f>
        <v>#REF!</v>
      </c>
      <c r="B492" s="63" t="e">
        <f>IF('DATA ENTRY'!#REF!="","",'DATA ENTRY'!#REF!)</f>
        <v>#REF!</v>
      </c>
      <c r="C492" s="63" t="e">
        <f>IF('DATA ENTRY'!#REF!="","",'DATA ENTRY'!#REF!)</f>
        <v>#REF!</v>
      </c>
      <c r="D492" s="63" t="e">
        <f>IF('DATA ENTRY'!#REF!="","",'DATA ENTRY'!#REF!)</f>
        <v>#REF!</v>
      </c>
      <c r="E492" s="14" t="e">
        <f>IF('DATA ENTRY'!#REF!="","",'DATA ENTRY'!#REF!)</f>
        <v>#REF!</v>
      </c>
      <c r="F492" s="14" t="e">
        <f>IF('DATA ENTRY'!#REF!="","",'DATA ENTRY'!#REF!)</f>
        <v>#REF!</v>
      </c>
      <c r="G492" s="126" t="e">
        <f>IF('DATA ENTRY'!#REF!="","",'DATA ENTRY'!#REF!)</f>
        <v>#REF!</v>
      </c>
      <c r="H492" s="126" t="e">
        <f>IF('DATA ENTRY'!#REF!="","",'DATA ENTRY'!#REF!)</f>
        <v>#REF!</v>
      </c>
      <c r="I492" s="14" t="e">
        <f>IF('DATA ENTRY'!#REF!="","",'DATA ENTRY'!#REF!)</f>
        <v>#REF!</v>
      </c>
      <c r="J492" s="125" t="e">
        <f>IF('DATA ENTRY'!#REF!="","",'DATA ENTRY'!#REF!)</f>
        <v>#REF!</v>
      </c>
      <c r="K492" s="14" t="e">
        <f>IF('DATA ENTRY'!#REF!="","",'DATA ENTRY'!#REF!)</f>
        <v>#REF!</v>
      </c>
      <c r="L492" s="125" t="e">
        <f>IF('DATA ENTRY'!#REF!="","",'DATA ENTRY'!#REF!)</f>
        <v>#REF!</v>
      </c>
      <c r="M492" s="14" t="e">
        <f>IF('DATA ENTRY'!#REF!="","",'DATA ENTRY'!#REF!)</f>
        <v>#REF!</v>
      </c>
      <c r="N492" s="125" t="e">
        <f>IF('DATA ENTRY'!#REF!="","",'DATA ENTRY'!#REF!)</f>
        <v>#REF!</v>
      </c>
      <c r="O492" s="125" t="str">
        <f t="shared" si="7"/>
        <v/>
      </c>
      <c r="P492" s="63" t="e">
        <f>IF('DATA ENTRY'!#REF!="","",'DATA ENTRY'!#REF!)</f>
        <v>#REF!</v>
      </c>
      <c r="Q492" s="63" t="e">
        <f>IF('DATA ENTRY'!#REF!="","",'DATA ENTRY'!#REF!)</f>
        <v>#REF!</v>
      </c>
      <c r="R492" s="14" t="e">
        <f>IF('DATA ENTRY'!#REF!="","",'DATA ENTRY'!#REF!)</f>
        <v>#REF!</v>
      </c>
      <c r="S492" s="14" t="e">
        <f>IF('DATA ENTRY'!#REF!="","",'DATA ENTRY'!#REF!)</f>
        <v>#REF!</v>
      </c>
      <c r="T492" s="14" t="e">
        <f>IF('DATA ENTRY'!#REF!="","",'DATA ENTRY'!#REF!)</f>
        <v>#REF!</v>
      </c>
      <c r="U492" s="14" t="str">
        <f>IF(O492="","",SUMPRODUCT(--(D492=$D$5:$D$1071),--(F492=$F$5:$F$1071),--(E492=$E$5:$E$1071),--(O492&lt;$O$5:$O$1071))+COUNTIF($O$5:O492,O492))</f>
        <v/>
      </c>
    </row>
    <row r="493" spans="1:21">
      <c r="A493" s="14" t="e">
        <f>IF(AND(H493="",D493="",F493="",G493="",I493="",J493=""),"",SUBTOTAL(3,$B$5:B493))</f>
        <v>#REF!</v>
      </c>
      <c r="B493" s="63" t="e">
        <f>IF('DATA ENTRY'!#REF!="","",'DATA ENTRY'!#REF!)</f>
        <v>#REF!</v>
      </c>
      <c r="C493" s="63" t="e">
        <f>IF('DATA ENTRY'!#REF!="","",'DATA ENTRY'!#REF!)</f>
        <v>#REF!</v>
      </c>
      <c r="D493" s="63" t="e">
        <f>IF('DATA ENTRY'!#REF!="","",'DATA ENTRY'!#REF!)</f>
        <v>#REF!</v>
      </c>
      <c r="E493" s="14" t="e">
        <f>IF('DATA ENTRY'!#REF!="","",'DATA ENTRY'!#REF!)</f>
        <v>#REF!</v>
      </c>
      <c r="F493" s="14" t="e">
        <f>IF('DATA ENTRY'!#REF!="","",'DATA ENTRY'!#REF!)</f>
        <v>#REF!</v>
      </c>
      <c r="G493" s="126" t="e">
        <f>IF('DATA ENTRY'!#REF!="","",'DATA ENTRY'!#REF!)</f>
        <v>#REF!</v>
      </c>
      <c r="H493" s="126" t="e">
        <f>IF('DATA ENTRY'!#REF!="","",'DATA ENTRY'!#REF!)</f>
        <v>#REF!</v>
      </c>
      <c r="I493" s="14" t="e">
        <f>IF('DATA ENTRY'!#REF!="","",'DATA ENTRY'!#REF!)</f>
        <v>#REF!</v>
      </c>
      <c r="J493" s="125" t="e">
        <f>IF('DATA ENTRY'!#REF!="","",'DATA ENTRY'!#REF!)</f>
        <v>#REF!</v>
      </c>
      <c r="K493" s="14" t="e">
        <f>IF('DATA ENTRY'!#REF!="","",'DATA ENTRY'!#REF!)</f>
        <v>#REF!</v>
      </c>
      <c r="L493" s="125" t="e">
        <f>IF('DATA ENTRY'!#REF!="","",'DATA ENTRY'!#REF!)</f>
        <v>#REF!</v>
      </c>
      <c r="M493" s="14" t="e">
        <f>IF('DATA ENTRY'!#REF!="","",'DATA ENTRY'!#REF!)</f>
        <v>#REF!</v>
      </c>
      <c r="N493" s="125" t="e">
        <f>IF('DATA ENTRY'!#REF!="","",'DATA ENTRY'!#REF!)</f>
        <v>#REF!</v>
      </c>
      <c r="O493" s="125" t="str">
        <f t="shared" si="7"/>
        <v/>
      </c>
      <c r="P493" s="63" t="e">
        <f>IF('DATA ENTRY'!#REF!="","",'DATA ENTRY'!#REF!)</f>
        <v>#REF!</v>
      </c>
      <c r="Q493" s="63" t="e">
        <f>IF('DATA ENTRY'!#REF!="","",'DATA ENTRY'!#REF!)</f>
        <v>#REF!</v>
      </c>
      <c r="R493" s="14" t="e">
        <f>IF('DATA ENTRY'!#REF!="","",'DATA ENTRY'!#REF!)</f>
        <v>#REF!</v>
      </c>
      <c r="S493" s="14" t="e">
        <f>IF('DATA ENTRY'!#REF!="","",'DATA ENTRY'!#REF!)</f>
        <v>#REF!</v>
      </c>
      <c r="T493" s="14" t="e">
        <f>IF('DATA ENTRY'!#REF!="","",'DATA ENTRY'!#REF!)</f>
        <v>#REF!</v>
      </c>
      <c r="U493" s="14" t="str">
        <f>IF(O493="","",SUMPRODUCT(--(D493=$D$5:$D$1071),--(F493=$F$5:$F$1071),--(E493=$E$5:$E$1071),--(O493&lt;$O$5:$O$1071))+COUNTIF($O$5:O493,O493))</f>
        <v/>
      </c>
    </row>
    <row r="494" spans="1:21">
      <c r="A494" s="14" t="e">
        <f>IF(AND(H494="",D494="",F494="",G494="",I494="",J494=""),"",SUBTOTAL(3,$B$5:B494))</f>
        <v>#REF!</v>
      </c>
      <c r="B494" s="63" t="e">
        <f>IF('DATA ENTRY'!#REF!="","",'DATA ENTRY'!#REF!)</f>
        <v>#REF!</v>
      </c>
      <c r="C494" s="63" t="e">
        <f>IF('DATA ENTRY'!#REF!="","",'DATA ENTRY'!#REF!)</f>
        <v>#REF!</v>
      </c>
      <c r="D494" s="63" t="e">
        <f>IF('DATA ENTRY'!#REF!="","",'DATA ENTRY'!#REF!)</f>
        <v>#REF!</v>
      </c>
      <c r="E494" s="14" t="e">
        <f>IF('DATA ENTRY'!#REF!="","",'DATA ENTRY'!#REF!)</f>
        <v>#REF!</v>
      </c>
      <c r="F494" s="14" t="e">
        <f>IF('DATA ENTRY'!#REF!="","",'DATA ENTRY'!#REF!)</f>
        <v>#REF!</v>
      </c>
      <c r="G494" s="126" t="e">
        <f>IF('DATA ENTRY'!#REF!="","",'DATA ENTRY'!#REF!)</f>
        <v>#REF!</v>
      </c>
      <c r="H494" s="126" t="e">
        <f>IF('DATA ENTRY'!#REF!="","",'DATA ENTRY'!#REF!)</f>
        <v>#REF!</v>
      </c>
      <c r="I494" s="14" t="e">
        <f>IF('DATA ENTRY'!#REF!="","",'DATA ENTRY'!#REF!)</f>
        <v>#REF!</v>
      </c>
      <c r="J494" s="125" t="e">
        <f>IF('DATA ENTRY'!#REF!="","",'DATA ENTRY'!#REF!)</f>
        <v>#REF!</v>
      </c>
      <c r="K494" s="14" t="e">
        <f>IF('DATA ENTRY'!#REF!="","",'DATA ENTRY'!#REF!)</f>
        <v>#REF!</v>
      </c>
      <c r="L494" s="125" t="e">
        <f>IF('DATA ENTRY'!#REF!="","",'DATA ENTRY'!#REF!)</f>
        <v>#REF!</v>
      </c>
      <c r="M494" s="14" t="e">
        <f>IF('DATA ENTRY'!#REF!="","",'DATA ENTRY'!#REF!)</f>
        <v>#REF!</v>
      </c>
      <c r="N494" s="125" t="e">
        <f>IF('DATA ENTRY'!#REF!="","",'DATA ENTRY'!#REF!)</f>
        <v>#REF!</v>
      </c>
      <c r="O494" s="125" t="str">
        <f t="shared" si="7"/>
        <v/>
      </c>
      <c r="P494" s="63" t="e">
        <f>IF('DATA ENTRY'!#REF!="","",'DATA ENTRY'!#REF!)</f>
        <v>#REF!</v>
      </c>
      <c r="Q494" s="63" t="e">
        <f>IF('DATA ENTRY'!#REF!="","",'DATA ENTRY'!#REF!)</f>
        <v>#REF!</v>
      </c>
      <c r="R494" s="14" t="e">
        <f>IF('DATA ENTRY'!#REF!="","",'DATA ENTRY'!#REF!)</f>
        <v>#REF!</v>
      </c>
      <c r="S494" s="14" t="e">
        <f>IF('DATA ENTRY'!#REF!="","",'DATA ENTRY'!#REF!)</f>
        <v>#REF!</v>
      </c>
      <c r="T494" s="14" t="e">
        <f>IF('DATA ENTRY'!#REF!="","",'DATA ENTRY'!#REF!)</f>
        <v>#REF!</v>
      </c>
      <c r="U494" s="14" t="str">
        <f>IF(O494="","",SUMPRODUCT(--(D494=$D$5:$D$1071),--(F494=$F$5:$F$1071),--(E494=$E$5:$E$1071),--(O494&lt;$O$5:$O$1071))+COUNTIF($O$5:O494,O494))</f>
        <v/>
      </c>
    </row>
    <row r="495" spans="1:21">
      <c r="A495" s="14" t="e">
        <f>IF(AND(H495="",D495="",F495="",G495="",I495="",J495=""),"",SUBTOTAL(3,$B$5:B495))</f>
        <v>#REF!</v>
      </c>
      <c r="B495" s="63" t="e">
        <f>IF('DATA ENTRY'!#REF!="","",'DATA ENTRY'!#REF!)</f>
        <v>#REF!</v>
      </c>
      <c r="C495" s="63" t="e">
        <f>IF('DATA ENTRY'!#REF!="","",'DATA ENTRY'!#REF!)</f>
        <v>#REF!</v>
      </c>
      <c r="D495" s="63" t="e">
        <f>IF('DATA ENTRY'!#REF!="","",'DATA ENTRY'!#REF!)</f>
        <v>#REF!</v>
      </c>
      <c r="E495" s="14" t="e">
        <f>IF('DATA ENTRY'!#REF!="","",'DATA ENTRY'!#REF!)</f>
        <v>#REF!</v>
      </c>
      <c r="F495" s="14" t="e">
        <f>IF('DATA ENTRY'!#REF!="","",'DATA ENTRY'!#REF!)</f>
        <v>#REF!</v>
      </c>
      <c r="G495" s="126" t="e">
        <f>IF('DATA ENTRY'!#REF!="","",'DATA ENTRY'!#REF!)</f>
        <v>#REF!</v>
      </c>
      <c r="H495" s="126" t="e">
        <f>IF('DATA ENTRY'!#REF!="","",'DATA ENTRY'!#REF!)</f>
        <v>#REF!</v>
      </c>
      <c r="I495" s="14" t="e">
        <f>IF('DATA ENTRY'!#REF!="","",'DATA ENTRY'!#REF!)</f>
        <v>#REF!</v>
      </c>
      <c r="J495" s="125" t="e">
        <f>IF('DATA ENTRY'!#REF!="","",'DATA ENTRY'!#REF!)</f>
        <v>#REF!</v>
      </c>
      <c r="K495" s="14" t="e">
        <f>IF('DATA ENTRY'!#REF!="","",'DATA ENTRY'!#REF!)</f>
        <v>#REF!</v>
      </c>
      <c r="L495" s="125" t="e">
        <f>IF('DATA ENTRY'!#REF!="","",'DATA ENTRY'!#REF!)</f>
        <v>#REF!</v>
      </c>
      <c r="M495" s="14" t="e">
        <f>IF('DATA ENTRY'!#REF!="","",'DATA ENTRY'!#REF!)</f>
        <v>#REF!</v>
      </c>
      <c r="N495" s="125" t="e">
        <f>IF('DATA ENTRY'!#REF!="","",'DATA ENTRY'!#REF!)</f>
        <v>#REF!</v>
      </c>
      <c r="O495" s="125" t="str">
        <f t="shared" si="7"/>
        <v/>
      </c>
      <c r="P495" s="63" t="e">
        <f>IF('DATA ENTRY'!#REF!="","",'DATA ENTRY'!#REF!)</f>
        <v>#REF!</v>
      </c>
      <c r="Q495" s="63" t="e">
        <f>IF('DATA ENTRY'!#REF!="","",'DATA ENTRY'!#REF!)</f>
        <v>#REF!</v>
      </c>
      <c r="R495" s="14" t="e">
        <f>IF('DATA ENTRY'!#REF!="","",'DATA ENTRY'!#REF!)</f>
        <v>#REF!</v>
      </c>
      <c r="S495" s="14" t="e">
        <f>IF('DATA ENTRY'!#REF!="","",'DATA ENTRY'!#REF!)</f>
        <v>#REF!</v>
      </c>
      <c r="T495" s="14" t="e">
        <f>IF('DATA ENTRY'!#REF!="","",'DATA ENTRY'!#REF!)</f>
        <v>#REF!</v>
      </c>
      <c r="U495" s="14" t="str">
        <f>IF(O495="","",SUMPRODUCT(--(D495=$D$5:$D$1071),--(F495=$F$5:$F$1071),--(E495=$E$5:$E$1071),--(O495&lt;$O$5:$O$1071))+COUNTIF($O$5:O495,O495))</f>
        <v/>
      </c>
    </row>
    <row r="496" spans="1:21">
      <c r="A496" s="14" t="e">
        <f>IF(AND(H496="",D496="",F496="",G496="",I496="",J496=""),"",SUBTOTAL(3,$B$5:B496))</f>
        <v>#REF!</v>
      </c>
      <c r="B496" s="63" t="e">
        <f>IF('DATA ENTRY'!#REF!="","",'DATA ENTRY'!#REF!)</f>
        <v>#REF!</v>
      </c>
      <c r="C496" s="63" t="e">
        <f>IF('DATA ENTRY'!#REF!="","",'DATA ENTRY'!#REF!)</f>
        <v>#REF!</v>
      </c>
      <c r="D496" s="63" t="e">
        <f>IF('DATA ENTRY'!#REF!="","",'DATA ENTRY'!#REF!)</f>
        <v>#REF!</v>
      </c>
      <c r="E496" s="14" t="e">
        <f>IF('DATA ENTRY'!#REF!="","",'DATA ENTRY'!#REF!)</f>
        <v>#REF!</v>
      </c>
      <c r="F496" s="14" t="e">
        <f>IF('DATA ENTRY'!#REF!="","",'DATA ENTRY'!#REF!)</f>
        <v>#REF!</v>
      </c>
      <c r="G496" s="126" t="e">
        <f>IF('DATA ENTRY'!#REF!="","",'DATA ENTRY'!#REF!)</f>
        <v>#REF!</v>
      </c>
      <c r="H496" s="126" t="e">
        <f>IF('DATA ENTRY'!#REF!="","",'DATA ENTRY'!#REF!)</f>
        <v>#REF!</v>
      </c>
      <c r="I496" s="14" t="e">
        <f>IF('DATA ENTRY'!#REF!="","",'DATA ENTRY'!#REF!)</f>
        <v>#REF!</v>
      </c>
      <c r="J496" s="125" t="e">
        <f>IF('DATA ENTRY'!#REF!="","",'DATA ENTRY'!#REF!)</f>
        <v>#REF!</v>
      </c>
      <c r="K496" s="14" t="e">
        <f>IF('DATA ENTRY'!#REF!="","",'DATA ENTRY'!#REF!)</f>
        <v>#REF!</v>
      </c>
      <c r="L496" s="125" t="e">
        <f>IF('DATA ENTRY'!#REF!="","",'DATA ENTRY'!#REF!)</f>
        <v>#REF!</v>
      </c>
      <c r="M496" s="14" t="e">
        <f>IF('DATA ENTRY'!#REF!="","",'DATA ENTRY'!#REF!)</f>
        <v>#REF!</v>
      </c>
      <c r="N496" s="125" t="e">
        <f>IF('DATA ENTRY'!#REF!="","",'DATA ENTRY'!#REF!)</f>
        <v>#REF!</v>
      </c>
      <c r="O496" s="125" t="str">
        <f t="shared" si="7"/>
        <v/>
      </c>
      <c r="P496" s="63" t="e">
        <f>IF('DATA ENTRY'!#REF!="","",'DATA ENTRY'!#REF!)</f>
        <v>#REF!</v>
      </c>
      <c r="Q496" s="63" t="e">
        <f>IF('DATA ENTRY'!#REF!="","",'DATA ENTRY'!#REF!)</f>
        <v>#REF!</v>
      </c>
      <c r="R496" s="14" t="e">
        <f>IF('DATA ENTRY'!#REF!="","",'DATA ENTRY'!#REF!)</f>
        <v>#REF!</v>
      </c>
      <c r="S496" s="14" t="e">
        <f>IF('DATA ENTRY'!#REF!="","",'DATA ENTRY'!#REF!)</f>
        <v>#REF!</v>
      </c>
      <c r="T496" s="14" t="e">
        <f>IF('DATA ENTRY'!#REF!="","",'DATA ENTRY'!#REF!)</f>
        <v>#REF!</v>
      </c>
      <c r="U496" s="14" t="str">
        <f>IF(O496="","",SUMPRODUCT(--(D496=$D$5:$D$1071),--(F496=$F$5:$F$1071),--(E496=$E$5:$E$1071),--(O496&lt;$O$5:$O$1071))+COUNTIF($O$5:O496,O496))</f>
        <v/>
      </c>
    </row>
    <row r="497" spans="1:21">
      <c r="A497" s="14" t="e">
        <f>IF(AND(H497="",D497="",F497="",G497="",I497="",J497=""),"",SUBTOTAL(3,$B$5:B497))</f>
        <v>#REF!</v>
      </c>
      <c r="B497" s="63" t="e">
        <f>IF('DATA ENTRY'!#REF!="","",'DATA ENTRY'!#REF!)</f>
        <v>#REF!</v>
      </c>
      <c r="C497" s="63" t="e">
        <f>IF('DATA ENTRY'!#REF!="","",'DATA ENTRY'!#REF!)</f>
        <v>#REF!</v>
      </c>
      <c r="D497" s="63" t="e">
        <f>IF('DATA ENTRY'!#REF!="","",'DATA ENTRY'!#REF!)</f>
        <v>#REF!</v>
      </c>
      <c r="E497" s="14" t="e">
        <f>IF('DATA ENTRY'!#REF!="","",'DATA ENTRY'!#REF!)</f>
        <v>#REF!</v>
      </c>
      <c r="F497" s="14" t="e">
        <f>IF('DATA ENTRY'!#REF!="","",'DATA ENTRY'!#REF!)</f>
        <v>#REF!</v>
      </c>
      <c r="G497" s="126" t="e">
        <f>IF('DATA ENTRY'!#REF!="","",'DATA ENTRY'!#REF!)</f>
        <v>#REF!</v>
      </c>
      <c r="H497" s="126" t="e">
        <f>IF('DATA ENTRY'!#REF!="","",'DATA ENTRY'!#REF!)</f>
        <v>#REF!</v>
      </c>
      <c r="I497" s="14" t="e">
        <f>IF('DATA ENTRY'!#REF!="","",'DATA ENTRY'!#REF!)</f>
        <v>#REF!</v>
      </c>
      <c r="J497" s="125" t="e">
        <f>IF('DATA ENTRY'!#REF!="","",'DATA ENTRY'!#REF!)</f>
        <v>#REF!</v>
      </c>
      <c r="K497" s="14" t="e">
        <f>IF('DATA ENTRY'!#REF!="","",'DATA ENTRY'!#REF!)</f>
        <v>#REF!</v>
      </c>
      <c r="L497" s="125" t="e">
        <f>IF('DATA ENTRY'!#REF!="","",'DATA ENTRY'!#REF!)</f>
        <v>#REF!</v>
      </c>
      <c r="M497" s="14" t="e">
        <f>IF('DATA ENTRY'!#REF!="","",'DATA ENTRY'!#REF!)</f>
        <v>#REF!</v>
      </c>
      <c r="N497" s="125" t="e">
        <f>IF('DATA ENTRY'!#REF!="","",'DATA ENTRY'!#REF!)</f>
        <v>#REF!</v>
      </c>
      <c r="O497" s="125" t="str">
        <f t="shared" si="7"/>
        <v/>
      </c>
      <c r="P497" s="63" t="e">
        <f>IF('DATA ENTRY'!#REF!="","",'DATA ENTRY'!#REF!)</f>
        <v>#REF!</v>
      </c>
      <c r="Q497" s="63" t="e">
        <f>IF('DATA ENTRY'!#REF!="","",'DATA ENTRY'!#REF!)</f>
        <v>#REF!</v>
      </c>
      <c r="R497" s="14" t="e">
        <f>IF('DATA ENTRY'!#REF!="","",'DATA ENTRY'!#REF!)</f>
        <v>#REF!</v>
      </c>
      <c r="S497" s="14" t="e">
        <f>IF('DATA ENTRY'!#REF!="","",'DATA ENTRY'!#REF!)</f>
        <v>#REF!</v>
      </c>
      <c r="T497" s="14" t="e">
        <f>IF('DATA ENTRY'!#REF!="","",'DATA ENTRY'!#REF!)</f>
        <v>#REF!</v>
      </c>
      <c r="U497" s="14" t="str">
        <f>IF(O497="","",SUMPRODUCT(--(D497=$D$5:$D$1071),--(F497=$F$5:$F$1071),--(E497=$E$5:$E$1071),--(O497&lt;$O$5:$O$1071))+COUNTIF($O$5:O497,O497))</f>
        <v/>
      </c>
    </row>
    <row r="498" spans="1:21">
      <c r="A498" s="14" t="e">
        <f>IF(AND(H498="",D498="",F498="",G498="",I498="",J498=""),"",SUBTOTAL(3,$B$5:B498))</f>
        <v>#REF!</v>
      </c>
      <c r="B498" s="63" t="e">
        <f>IF('DATA ENTRY'!#REF!="","",'DATA ENTRY'!#REF!)</f>
        <v>#REF!</v>
      </c>
      <c r="C498" s="63" t="e">
        <f>IF('DATA ENTRY'!#REF!="","",'DATA ENTRY'!#REF!)</f>
        <v>#REF!</v>
      </c>
      <c r="D498" s="63" t="e">
        <f>IF('DATA ENTRY'!#REF!="","",'DATA ENTRY'!#REF!)</f>
        <v>#REF!</v>
      </c>
      <c r="E498" s="14" t="e">
        <f>IF('DATA ENTRY'!#REF!="","",'DATA ENTRY'!#REF!)</f>
        <v>#REF!</v>
      </c>
      <c r="F498" s="14" t="e">
        <f>IF('DATA ENTRY'!#REF!="","",'DATA ENTRY'!#REF!)</f>
        <v>#REF!</v>
      </c>
      <c r="G498" s="126" t="e">
        <f>IF('DATA ENTRY'!#REF!="","",'DATA ENTRY'!#REF!)</f>
        <v>#REF!</v>
      </c>
      <c r="H498" s="126" t="e">
        <f>IF('DATA ENTRY'!#REF!="","",'DATA ENTRY'!#REF!)</f>
        <v>#REF!</v>
      </c>
      <c r="I498" s="14" t="e">
        <f>IF('DATA ENTRY'!#REF!="","",'DATA ENTRY'!#REF!)</f>
        <v>#REF!</v>
      </c>
      <c r="J498" s="125" t="e">
        <f>IF('DATA ENTRY'!#REF!="","",'DATA ENTRY'!#REF!)</f>
        <v>#REF!</v>
      </c>
      <c r="K498" s="14" t="e">
        <f>IF('DATA ENTRY'!#REF!="","",'DATA ENTRY'!#REF!)</f>
        <v>#REF!</v>
      </c>
      <c r="L498" s="125" t="e">
        <f>IF('DATA ENTRY'!#REF!="","",'DATA ENTRY'!#REF!)</f>
        <v>#REF!</v>
      </c>
      <c r="M498" s="14" t="e">
        <f>IF('DATA ENTRY'!#REF!="","",'DATA ENTRY'!#REF!)</f>
        <v>#REF!</v>
      </c>
      <c r="N498" s="125" t="e">
        <f>IF('DATA ENTRY'!#REF!="","",'DATA ENTRY'!#REF!)</f>
        <v>#REF!</v>
      </c>
      <c r="O498" s="125" t="str">
        <f t="shared" si="7"/>
        <v/>
      </c>
      <c r="P498" s="63" t="e">
        <f>IF('DATA ENTRY'!#REF!="","",'DATA ENTRY'!#REF!)</f>
        <v>#REF!</v>
      </c>
      <c r="Q498" s="63" t="e">
        <f>IF('DATA ENTRY'!#REF!="","",'DATA ENTRY'!#REF!)</f>
        <v>#REF!</v>
      </c>
      <c r="R498" s="14" t="e">
        <f>IF('DATA ENTRY'!#REF!="","",'DATA ENTRY'!#REF!)</f>
        <v>#REF!</v>
      </c>
      <c r="S498" s="14" t="e">
        <f>IF('DATA ENTRY'!#REF!="","",'DATA ENTRY'!#REF!)</f>
        <v>#REF!</v>
      </c>
      <c r="T498" s="14" t="e">
        <f>IF('DATA ENTRY'!#REF!="","",'DATA ENTRY'!#REF!)</f>
        <v>#REF!</v>
      </c>
      <c r="U498" s="14" t="str">
        <f>IF(O498="","",SUMPRODUCT(--(D498=$D$5:$D$1071),--(F498=$F$5:$F$1071),--(E498=$E$5:$E$1071),--(O498&lt;$O$5:$O$1071))+COUNTIF($O$5:O498,O498))</f>
        <v/>
      </c>
    </row>
    <row r="499" spans="1:21">
      <c r="A499" s="14" t="e">
        <f>IF(AND(H499="",D499="",F499="",G499="",I499="",J499=""),"",SUBTOTAL(3,$B$5:B499))</f>
        <v>#REF!</v>
      </c>
      <c r="B499" s="63" t="e">
        <f>IF('DATA ENTRY'!#REF!="","",'DATA ENTRY'!#REF!)</f>
        <v>#REF!</v>
      </c>
      <c r="C499" s="63" t="e">
        <f>IF('DATA ENTRY'!#REF!="","",'DATA ENTRY'!#REF!)</f>
        <v>#REF!</v>
      </c>
      <c r="D499" s="63" t="e">
        <f>IF('DATA ENTRY'!#REF!="","",'DATA ENTRY'!#REF!)</f>
        <v>#REF!</v>
      </c>
      <c r="E499" s="14" t="e">
        <f>IF('DATA ENTRY'!#REF!="","",'DATA ENTRY'!#REF!)</f>
        <v>#REF!</v>
      </c>
      <c r="F499" s="14" t="e">
        <f>IF('DATA ENTRY'!#REF!="","",'DATA ENTRY'!#REF!)</f>
        <v>#REF!</v>
      </c>
      <c r="G499" s="126" t="e">
        <f>IF('DATA ENTRY'!#REF!="","",'DATA ENTRY'!#REF!)</f>
        <v>#REF!</v>
      </c>
      <c r="H499" s="126" t="e">
        <f>IF('DATA ENTRY'!#REF!="","",'DATA ENTRY'!#REF!)</f>
        <v>#REF!</v>
      </c>
      <c r="I499" s="14" t="e">
        <f>IF('DATA ENTRY'!#REF!="","",'DATA ENTRY'!#REF!)</f>
        <v>#REF!</v>
      </c>
      <c r="J499" s="125" t="e">
        <f>IF('DATA ENTRY'!#REF!="","",'DATA ENTRY'!#REF!)</f>
        <v>#REF!</v>
      </c>
      <c r="K499" s="14" t="e">
        <f>IF('DATA ENTRY'!#REF!="","",'DATA ENTRY'!#REF!)</f>
        <v>#REF!</v>
      </c>
      <c r="L499" s="125" t="e">
        <f>IF('DATA ENTRY'!#REF!="","",'DATA ENTRY'!#REF!)</f>
        <v>#REF!</v>
      </c>
      <c r="M499" s="14" t="e">
        <f>IF('DATA ENTRY'!#REF!="","",'DATA ENTRY'!#REF!)</f>
        <v>#REF!</v>
      </c>
      <c r="N499" s="125" t="e">
        <f>IF('DATA ENTRY'!#REF!="","",'DATA ENTRY'!#REF!)</f>
        <v>#REF!</v>
      </c>
      <c r="O499" s="125" t="str">
        <f t="shared" si="7"/>
        <v/>
      </c>
      <c r="P499" s="63" t="e">
        <f>IF('DATA ENTRY'!#REF!="","",'DATA ENTRY'!#REF!)</f>
        <v>#REF!</v>
      </c>
      <c r="Q499" s="63" t="e">
        <f>IF('DATA ENTRY'!#REF!="","",'DATA ENTRY'!#REF!)</f>
        <v>#REF!</v>
      </c>
      <c r="R499" s="14" t="e">
        <f>IF('DATA ENTRY'!#REF!="","",'DATA ENTRY'!#REF!)</f>
        <v>#REF!</v>
      </c>
      <c r="S499" s="14" t="e">
        <f>IF('DATA ENTRY'!#REF!="","",'DATA ENTRY'!#REF!)</f>
        <v>#REF!</v>
      </c>
      <c r="T499" s="14" t="e">
        <f>IF('DATA ENTRY'!#REF!="","",'DATA ENTRY'!#REF!)</f>
        <v>#REF!</v>
      </c>
      <c r="U499" s="14" t="str">
        <f>IF(O499="","",SUMPRODUCT(--(D499=$D$5:$D$1071),--(F499=$F$5:$F$1071),--(E499=$E$5:$E$1071),--(O499&lt;$O$5:$O$1071))+COUNTIF($O$5:O499,O499))</f>
        <v/>
      </c>
    </row>
    <row r="500" spans="1:21">
      <c r="A500" s="14" t="e">
        <f>IF(AND(H500="",D500="",F500="",G500="",I500="",J500=""),"",SUBTOTAL(3,$B$5:B500))</f>
        <v>#REF!</v>
      </c>
      <c r="B500" s="63" t="e">
        <f>IF('DATA ENTRY'!#REF!="","",'DATA ENTRY'!#REF!)</f>
        <v>#REF!</v>
      </c>
      <c r="C500" s="63" t="e">
        <f>IF('DATA ENTRY'!#REF!="","",'DATA ENTRY'!#REF!)</f>
        <v>#REF!</v>
      </c>
      <c r="D500" s="63" t="e">
        <f>IF('DATA ENTRY'!#REF!="","",'DATA ENTRY'!#REF!)</f>
        <v>#REF!</v>
      </c>
      <c r="E500" s="14" t="e">
        <f>IF('DATA ENTRY'!#REF!="","",'DATA ENTRY'!#REF!)</f>
        <v>#REF!</v>
      </c>
      <c r="F500" s="14" t="e">
        <f>IF('DATA ENTRY'!#REF!="","",'DATA ENTRY'!#REF!)</f>
        <v>#REF!</v>
      </c>
      <c r="G500" s="126" t="e">
        <f>IF('DATA ENTRY'!#REF!="","",'DATA ENTRY'!#REF!)</f>
        <v>#REF!</v>
      </c>
      <c r="H500" s="126" t="e">
        <f>IF('DATA ENTRY'!#REF!="","",'DATA ENTRY'!#REF!)</f>
        <v>#REF!</v>
      </c>
      <c r="I500" s="14" t="e">
        <f>IF('DATA ENTRY'!#REF!="","",'DATA ENTRY'!#REF!)</f>
        <v>#REF!</v>
      </c>
      <c r="J500" s="125" t="e">
        <f>IF('DATA ENTRY'!#REF!="","",'DATA ENTRY'!#REF!)</f>
        <v>#REF!</v>
      </c>
      <c r="K500" s="14" t="e">
        <f>IF('DATA ENTRY'!#REF!="","",'DATA ENTRY'!#REF!)</f>
        <v>#REF!</v>
      </c>
      <c r="L500" s="125" t="e">
        <f>IF('DATA ENTRY'!#REF!="","",'DATA ENTRY'!#REF!)</f>
        <v>#REF!</v>
      </c>
      <c r="M500" s="14" t="e">
        <f>IF('DATA ENTRY'!#REF!="","",'DATA ENTRY'!#REF!)</f>
        <v>#REF!</v>
      </c>
      <c r="N500" s="125" t="e">
        <f>IF('DATA ENTRY'!#REF!="","",'DATA ENTRY'!#REF!)</f>
        <v>#REF!</v>
      </c>
      <c r="O500" s="125" t="str">
        <f t="shared" si="7"/>
        <v/>
      </c>
      <c r="P500" s="63" t="e">
        <f>IF('DATA ENTRY'!#REF!="","",'DATA ENTRY'!#REF!)</f>
        <v>#REF!</v>
      </c>
      <c r="Q500" s="63" t="e">
        <f>IF('DATA ENTRY'!#REF!="","",'DATA ENTRY'!#REF!)</f>
        <v>#REF!</v>
      </c>
      <c r="R500" s="14" t="e">
        <f>IF('DATA ENTRY'!#REF!="","",'DATA ENTRY'!#REF!)</f>
        <v>#REF!</v>
      </c>
      <c r="S500" s="14" t="e">
        <f>IF('DATA ENTRY'!#REF!="","",'DATA ENTRY'!#REF!)</f>
        <v>#REF!</v>
      </c>
      <c r="T500" s="14" t="e">
        <f>IF('DATA ENTRY'!#REF!="","",'DATA ENTRY'!#REF!)</f>
        <v>#REF!</v>
      </c>
      <c r="U500" s="14" t="str">
        <f>IF(O500="","",SUMPRODUCT(--(D500=$D$5:$D$1071),--(F500=$F$5:$F$1071),--(E500=$E$5:$E$1071),--(O500&lt;$O$5:$O$1071))+COUNTIF($O$5:O500,O500))</f>
        <v/>
      </c>
    </row>
    <row r="501" spans="1:21">
      <c r="A501" s="14" t="e">
        <f>IF(AND(H501="",D501="",F501="",G501="",I501="",J501=""),"",SUBTOTAL(3,$B$5:B501))</f>
        <v>#REF!</v>
      </c>
      <c r="B501" s="63" t="e">
        <f>IF('DATA ENTRY'!#REF!="","",'DATA ENTRY'!#REF!)</f>
        <v>#REF!</v>
      </c>
      <c r="C501" s="63" t="e">
        <f>IF('DATA ENTRY'!#REF!="","",'DATA ENTRY'!#REF!)</f>
        <v>#REF!</v>
      </c>
      <c r="D501" s="63" t="e">
        <f>IF('DATA ENTRY'!#REF!="","",'DATA ENTRY'!#REF!)</f>
        <v>#REF!</v>
      </c>
      <c r="E501" s="14" t="e">
        <f>IF('DATA ENTRY'!#REF!="","",'DATA ENTRY'!#REF!)</f>
        <v>#REF!</v>
      </c>
      <c r="F501" s="14" t="e">
        <f>IF('DATA ENTRY'!#REF!="","",'DATA ENTRY'!#REF!)</f>
        <v>#REF!</v>
      </c>
      <c r="G501" s="126" t="e">
        <f>IF('DATA ENTRY'!#REF!="","",'DATA ENTRY'!#REF!)</f>
        <v>#REF!</v>
      </c>
      <c r="H501" s="126" t="e">
        <f>IF('DATA ENTRY'!#REF!="","",'DATA ENTRY'!#REF!)</f>
        <v>#REF!</v>
      </c>
      <c r="I501" s="14" t="e">
        <f>IF('DATA ENTRY'!#REF!="","",'DATA ENTRY'!#REF!)</f>
        <v>#REF!</v>
      </c>
      <c r="J501" s="125" t="e">
        <f>IF('DATA ENTRY'!#REF!="","",'DATA ENTRY'!#REF!)</f>
        <v>#REF!</v>
      </c>
      <c r="K501" s="14" t="e">
        <f>IF('DATA ENTRY'!#REF!="","",'DATA ENTRY'!#REF!)</f>
        <v>#REF!</v>
      </c>
      <c r="L501" s="125" t="e">
        <f>IF('DATA ENTRY'!#REF!="","",'DATA ENTRY'!#REF!)</f>
        <v>#REF!</v>
      </c>
      <c r="M501" s="14" t="e">
        <f>IF('DATA ENTRY'!#REF!="","",'DATA ENTRY'!#REF!)</f>
        <v>#REF!</v>
      </c>
      <c r="N501" s="125" t="e">
        <f>IF('DATA ENTRY'!#REF!="","",'DATA ENTRY'!#REF!)</f>
        <v>#REF!</v>
      </c>
      <c r="O501" s="125" t="str">
        <f t="shared" si="7"/>
        <v/>
      </c>
      <c r="P501" s="63" t="e">
        <f>IF('DATA ENTRY'!#REF!="","",'DATA ENTRY'!#REF!)</f>
        <v>#REF!</v>
      </c>
      <c r="Q501" s="63" t="e">
        <f>IF('DATA ENTRY'!#REF!="","",'DATA ENTRY'!#REF!)</f>
        <v>#REF!</v>
      </c>
      <c r="R501" s="14" t="e">
        <f>IF('DATA ENTRY'!#REF!="","",'DATA ENTRY'!#REF!)</f>
        <v>#REF!</v>
      </c>
      <c r="S501" s="14" t="e">
        <f>IF('DATA ENTRY'!#REF!="","",'DATA ENTRY'!#REF!)</f>
        <v>#REF!</v>
      </c>
      <c r="T501" s="14" t="e">
        <f>IF('DATA ENTRY'!#REF!="","",'DATA ENTRY'!#REF!)</f>
        <v>#REF!</v>
      </c>
      <c r="U501" s="14" t="str">
        <f>IF(O501="","",SUMPRODUCT(--(D501=$D$5:$D$1071),--(F501=$F$5:$F$1071),--(E501=$E$5:$E$1071),--(O501&lt;$O$5:$O$1071))+COUNTIF($O$5:O501,O501))</f>
        <v/>
      </c>
    </row>
    <row r="502" spans="1:21">
      <c r="A502" s="14" t="e">
        <f>IF(AND(H502="",D502="",F502="",G502="",I502="",J502=""),"",SUBTOTAL(3,$B$5:B502))</f>
        <v>#REF!</v>
      </c>
      <c r="B502" s="63" t="e">
        <f>IF('DATA ENTRY'!#REF!="","",'DATA ENTRY'!#REF!)</f>
        <v>#REF!</v>
      </c>
      <c r="C502" s="63" t="e">
        <f>IF('DATA ENTRY'!#REF!="","",'DATA ENTRY'!#REF!)</f>
        <v>#REF!</v>
      </c>
      <c r="D502" s="63" t="e">
        <f>IF('DATA ENTRY'!#REF!="","",'DATA ENTRY'!#REF!)</f>
        <v>#REF!</v>
      </c>
      <c r="E502" s="14" t="e">
        <f>IF('DATA ENTRY'!#REF!="","",'DATA ENTRY'!#REF!)</f>
        <v>#REF!</v>
      </c>
      <c r="F502" s="14" t="e">
        <f>IF('DATA ENTRY'!#REF!="","",'DATA ENTRY'!#REF!)</f>
        <v>#REF!</v>
      </c>
      <c r="G502" s="126" t="e">
        <f>IF('DATA ENTRY'!#REF!="","",'DATA ENTRY'!#REF!)</f>
        <v>#REF!</v>
      </c>
      <c r="H502" s="126" t="e">
        <f>IF('DATA ENTRY'!#REF!="","",'DATA ENTRY'!#REF!)</f>
        <v>#REF!</v>
      </c>
      <c r="I502" s="14" t="e">
        <f>IF('DATA ENTRY'!#REF!="","",'DATA ENTRY'!#REF!)</f>
        <v>#REF!</v>
      </c>
      <c r="J502" s="125" t="e">
        <f>IF('DATA ENTRY'!#REF!="","",'DATA ENTRY'!#REF!)</f>
        <v>#REF!</v>
      </c>
      <c r="K502" s="14" t="e">
        <f>IF('DATA ENTRY'!#REF!="","",'DATA ENTRY'!#REF!)</f>
        <v>#REF!</v>
      </c>
      <c r="L502" s="125" t="e">
        <f>IF('DATA ENTRY'!#REF!="","",'DATA ENTRY'!#REF!)</f>
        <v>#REF!</v>
      </c>
      <c r="M502" s="14" t="e">
        <f>IF('DATA ENTRY'!#REF!="","",'DATA ENTRY'!#REF!)</f>
        <v>#REF!</v>
      </c>
      <c r="N502" s="125" t="e">
        <f>IF('DATA ENTRY'!#REF!="","",'DATA ENTRY'!#REF!)</f>
        <v>#REF!</v>
      </c>
      <c r="O502" s="125" t="str">
        <f t="shared" si="7"/>
        <v/>
      </c>
      <c r="P502" s="63" t="e">
        <f>IF('DATA ENTRY'!#REF!="","",'DATA ENTRY'!#REF!)</f>
        <v>#REF!</v>
      </c>
      <c r="Q502" s="63" t="e">
        <f>IF('DATA ENTRY'!#REF!="","",'DATA ENTRY'!#REF!)</f>
        <v>#REF!</v>
      </c>
      <c r="R502" s="14" t="e">
        <f>IF('DATA ENTRY'!#REF!="","",'DATA ENTRY'!#REF!)</f>
        <v>#REF!</v>
      </c>
      <c r="S502" s="14" t="e">
        <f>IF('DATA ENTRY'!#REF!="","",'DATA ENTRY'!#REF!)</f>
        <v>#REF!</v>
      </c>
      <c r="T502" s="14" t="e">
        <f>IF('DATA ENTRY'!#REF!="","",'DATA ENTRY'!#REF!)</f>
        <v>#REF!</v>
      </c>
      <c r="U502" s="14" t="str">
        <f>IF(O502="","",SUMPRODUCT(--(D502=$D$5:$D$1071),--(F502=$F$5:$F$1071),--(E502=$E$5:$E$1071),--(O502&lt;$O$5:$O$1071))+COUNTIF($O$5:O502,O502))</f>
        <v/>
      </c>
    </row>
    <row r="503" spans="1:21">
      <c r="A503" s="14" t="e">
        <f>IF(AND(H503="",D503="",F503="",G503="",I503="",J503=""),"",SUBTOTAL(3,$B$5:B503))</f>
        <v>#REF!</v>
      </c>
      <c r="B503" s="63" t="e">
        <f>IF('DATA ENTRY'!#REF!="","",'DATA ENTRY'!#REF!)</f>
        <v>#REF!</v>
      </c>
      <c r="C503" s="63" t="e">
        <f>IF('DATA ENTRY'!#REF!="","",'DATA ENTRY'!#REF!)</f>
        <v>#REF!</v>
      </c>
      <c r="D503" s="63" t="e">
        <f>IF('DATA ENTRY'!#REF!="","",'DATA ENTRY'!#REF!)</f>
        <v>#REF!</v>
      </c>
      <c r="E503" s="14" t="e">
        <f>IF('DATA ENTRY'!#REF!="","",'DATA ENTRY'!#REF!)</f>
        <v>#REF!</v>
      </c>
      <c r="F503" s="14" t="e">
        <f>IF('DATA ENTRY'!#REF!="","",'DATA ENTRY'!#REF!)</f>
        <v>#REF!</v>
      </c>
      <c r="G503" s="126" t="e">
        <f>IF('DATA ENTRY'!#REF!="","",'DATA ENTRY'!#REF!)</f>
        <v>#REF!</v>
      </c>
      <c r="H503" s="126" t="e">
        <f>IF('DATA ENTRY'!#REF!="","",'DATA ENTRY'!#REF!)</f>
        <v>#REF!</v>
      </c>
      <c r="I503" s="14" t="e">
        <f>IF('DATA ENTRY'!#REF!="","",'DATA ENTRY'!#REF!)</f>
        <v>#REF!</v>
      </c>
      <c r="J503" s="125" t="e">
        <f>IF('DATA ENTRY'!#REF!="","",'DATA ENTRY'!#REF!)</f>
        <v>#REF!</v>
      </c>
      <c r="K503" s="14" t="e">
        <f>IF('DATA ENTRY'!#REF!="","",'DATA ENTRY'!#REF!)</f>
        <v>#REF!</v>
      </c>
      <c r="L503" s="125" t="e">
        <f>IF('DATA ENTRY'!#REF!="","",'DATA ENTRY'!#REF!)</f>
        <v>#REF!</v>
      </c>
      <c r="M503" s="14" t="e">
        <f>IF('DATA ENTRY'!#REF!="","",'DATA ENTRY'!#REF!)</f>
        <v>#REF!</v>
      </c>
      <c r="N503" s="125" t="e">
        <f>IF('DATA ENTRY'!#REF!="","",'DATA ENTRY'!#REF!)</f>
        <v>#REF!</v>
      </c>
      <c r="O503" s="125" t="str">
        <f t="shared" si="7"/>
        <v/>
      </c>
      <c r="P503" s="63" t="e">
        <f>IF('DATA ENTRY'!#REF!="","",'DATA ENTRY'!#REF!)</f>
        <v>#REF!</v>
      </c>
      <c r="Q503" s="63" t="e">
        <f>IF('DATA ENTRY'!#REF!="","",'DATA ENTRY'!#REF!)</f>
        <v>#REF!</v>
      </c>
      <c r="R503" s="14" t="e">
        <f>IF('DATA ENTRY'!#REF!="","",'DATA ENTRY'!#REF!)</f>
        <v>#REF!</v>
      </c>
      <c r="S503" s="14" t="e">
        <f>IF('DATA ENTRY'!#REF!="","",'DATA ENTRY'!#REF!)</f>
        <v>#REF!</v>
      </c>
      <c r="T503" s="14" t="e">
        <f>IF('DATA ENTRY'!#REF!="","",'DATA ENTRY'!#REF!)</f>
        <v>#REF!</v>
      </c>
      <c r="U503" s="14" t="str">
        <f>IF(O503="","",SUMPRODUCT(--(D503=$D$5:$D$1071),--(F503=$F$5:$F$1071),--(E503=$E$5:$E$1071),--(O503&lt;$O$5:$O$1071))+COUNTIF($O$5:O503,O503))</f>
        <v/>
      </c>
    </row>
    <row r="504" spans="1:21">
      <c r="A504" s="14" t="e">
        <f>IF(AND(H504="",D504="",F504="",G504="",I504="",J504=""),"",SUBTOTAL(3,$B$5:B504))</f>
        <v>#REF!</v>
      </c>
      <c r="B504" s="63" t="e">
        <f>IF('DATA ENTRY'!#REF!="","",'DATA ENTRY'!#REF!)</f>
        <v>#REF!</v>
      </c>
      <c r="C504" s="63" t="e">
        <f>IF('DATA ENTRY'!#REF!="","",'DATA ENTRY'!#REF!)</f>
        <v>#REF!</v>
      </c>
      <c r="D504" s="63" t="e">
        <f>IF('DATA ENTRY'!#REF!="","",'DATA ENTRY'!#REF!)</f>
        <v>#REF!</v>
      </c>
      <c r="E504" s="14" t="e">
        <f>IF('DATA ENTRY'!#REF!="","",'DATA ENTRY'!#REF!)</f>
        <v>#REF!</v>
      </c>
      <c r="F504" s="14" t="e">
        <f>IF('DATA ENTRY'!#REF!="","",'DATA ENTRY'!#REF!)</f>
        <v>#REF!</v>
      </c>
      <c r="G504" s="126" t="e">
        <f>IF('DATA ENTRY'!#REF!="","",'DATA ENTRY'!#REF!)</f>
        <v>#REF!</v>
      </c>
      <c r="H504" s="126" t="e">
        <f>IF('DATA ENTRY'!#REF!="","",'DATA ENTRY'!#REF!)</f>
        <v>#REF!</v>
      </c>
      <c r="I504" s="14" t="e">
        <f>IF('DATA ENTRY'!#REF!="","",'DATA ENTRY'!#REF!)</f>
        <v>#REF!</v>
      </c>
      <c r="J504" s="125" t="e">
        <f>IF('DATA ENTRY'!#REF!="","",'DATA ENTRY'!#REF!)</f>
        <v>#REF!</v>
      </c>
      <c r="K504" s="14" t="e">
        <f>IF('DATA ENTRY'!#REF!="","",'DATA ENTRY'!#REF!)</f>
        <v>#REF!</v>
      </c>
      <c r="L504" s="125" t="e">
        <f>IF('DATA ENTRY'!#REF!="","",'DATA ENTRY'!#REF!)</f>
        <v>#REF!</v>
      </c>
      <c r="M504" s="14" t="e">
        <f>IF('DATA ENTRY'!#REF!="","",'DATA ENTRY'!#REF!)</f>
        <v>#REF!</v>
      </c>
      <c r="N504" s="125" t="e">
        <f>IF('DATA ENTRY'!#REF!="","",'DATA ENTRY'!#REF!)</f>
        <v>#REF!</v>
      </c>
      <c r="O504" s="125" t="str">
        <f t="shared" si="7"/>
        <v/>
      </c>
      <c r="P504" s="63" t="e">
        <f>IF('DATA ENTRY'!#REF!="","",'DATA ENTRY'!#REF!)</f>
        <v>#REF!</v>
      </c>
      <c r="Q504" s="63" t="e">
        <f>IF('DATA ENTRY'!#REF!="","",'DATA ENTRY'!#REF!)</f>
        <v>#REF!</v>
      </c>
      <c r="R504" s="14" t="e">
        <f>IF('DATA ENTRY'!#REF!="","",'DATA ENTRY'!#REF!)</f>
        <v>#REF!</v>
      </c>
      <c r="S504" s="14" t="e">
        <f>IF('DATA ENTRY'!#REF!="","",'DATA ENTRY'!#REF!)</f>
        <v>#REF!</v>
      </c>
      <c r="T504" s="14" t="e">
        <f>IF('DATA ENTRY'!#REF!="","",'DATA ENTRY'!#REF!)</f>
        <v>#REF!</v>
      </c>
      <c r="U504" s="14" t="str">
        <f>IF(O504="","",SUMPRODUCT(--(D504=$D$5:$D$1071),--(F504=$F$5:$F$1071),--(E504=$E$5:$E$1071),--(O504&lt;$O$5:$O$1071))+COUNTIF($O$5:O504,O504))</f>
        <v/>
      </c>
    </row>
    <row r="505" spans="1:21">
      <c r="A505" s="14" t="e">
        <f>IF(AND(H505="",D505="",F505="",G505="",I505="",J505=""),"",SUBTOTAL(3,$B$5:B505))</f>
        <v>#REF!</v>
      </c>
      <c r="B505" s="63" t="e">
        <f>IF('DATA ENTRY'!#REF!="","",'DATA ENTRY'!#REF!)</f>
        <v>#REF!</v>
      </c>
      <c r="C505" s="63" t="e">
        <f>IF('DATA ENTRY'!#REF!="","",'DATA ENTRY'!#REF!)</f>
        <v>#REF!</v>
      </c>
      <c r="D505" s="63" t="e">
        <f>IF('DATA ENTRY'!#REF!="","",'DATA ENTRY'!#REF!)</f>
        <v>#REF!</v>
      </c>
      <c r="E505" s="14" t="e">
        <f>IF('DATA ENTRY'!#REF!="","",'DATA ENTRY'!#REF!)</f>
        <v>#REF!</v>
      </c>
      <c r="F505" s="14" t="e">
        <f>IF('DATA ENTRY'!#REF!="","",'DATA ENTRY'!#REF!)</f>
        <v>#REF!</v>
      </c>
      <c r="G505" s="126" t="e">
        <f>IF('DATA ENTRY'!#REF!="","",'DATA ENTRY'!#REF!)</f>
        <v>#REF!</v>
      </c>
      <c r="H505" s="126" t="e">
        <f>IF('DATA ENTRY'!#REF!="","",'DATA ENTRY'!#REF!)</f>
        <v>#REF!</v>
      </c>
      <c r="I505" s="14" t="e">
        <f>IF('DATA ENTRY'!#REF!="","",'DATA ENTRY'!#REF!)</f>
        <v>#REF!</v>
      </c>
      <c r="J505" s="125" t="e">
        <f>IF('DATA ENTRY'!#REF!="","",'DATA ENTRY'!#REF!)</f>
        <v>#REF!</v>
      </c>
      <c r="K505" s="14" t="e">
        <f>IF('DATA ENTRY'!#REF!="","",'DATA ENTRY'!#REF!)</f>
        <v>#REF!</v>
      </c>
      <c r="L505" s="125" t="e">
        <f>IF('DATA ENTRY'!#REF!="","",'DATA ENTRY'!#REF!)</f>
        <v>#REF!</v>
      </c>
      <c r="M505" s="14" t="e">
        <f>IF('DATA ENTRY'!#REF!="","",'DATA ENTRY'!#REF!)</f>
        <v>#REF!</v>
      </c>
      <c r="N505" s="125" t="e">
        <f>IF('DATA ENTRY'!#REF!="","",'DATA ENTRY'!#REF!)</f>
        <v>#REF!</v>
      </c>
      <c r="O505" s="125" t="str">
        <f t="shared" si="7"/>
        <v/>
      </c>
      <c r="P505" s="63" t="e">
        <f>IF('DATA ENTRY'!#REF!="","",'DATA ENTRY'!#REF!)</f>
        <v>#REF!</v>
      </c>
      <c r="Q505" s="63" t="e">
        <f>IF('DATA ENTRY'!#REF!="","",'DATA ENTRY'!#REF!)</f>
        <v>#REF!</v>
      </c>
      <c r="R505" s="14" t="e">
        <f>IF('DATA ENTRY'!#REF!="","",'DATA ENTRY'!#REF!)</f>
        <v>#REF!</v>
      </c>
      <c r="S505" s="14" t="e">
        <f>IF('DATA ENTRY'!#REF!="","",'DATA ENTRY'!#REF!)</f>
        <v>#REF!</v>
      </c>
      <c r="T505" s="14" t="e">
        <f>IF('DATA ENTRY'!#REF!="","",'DATA ENTRY'!#REF!)</f>
        <v>#REF!</v>
      </c>
      <c r="U505" s="14" t="str">
        <f>IF(O505="","",SUMPRODUCT(--(D505=$D$5:$D$1071),--(F505=$F$5:$F$1071),--(E505=$E$5:$E$1071),--(O505&lt;$O$5:$O$1071))+COUNTIF($O$5:O505,O505))</f>
        <v/>
      </c>
    </row>
    <row r="506" spans="1:21">
      <c r="A506" s="14" t="e">
        <f>IF(AND(H506="",D506="",F506="",G506="",I506="",J506=""),"",SUBTOTAL(3,$B$5:B506))</f>
        <v>#REF!</v>
      </c>
      <c r="B506" s="63" t="e">
        <f>IF('DATA ENTRY'!#REF!="","",'DATA ENTRY'!#REF!)</f>
        <v>#REF!</v>
      </c>
      <c r="C506" s="63" t="e">
        <f>IF('DATA ENTRY'!#REF!="","",'DATA ENTRY'!#REF!)</f>
        <v>#REF!</v>
      </c>
      <c r="D506" s="63" t="e">
        <f>IF('DATA ENTRY'!#REF!="","",'DATA ENTRY'!#REF!)</f>
        <v>#REF!</v>
      </c>
      <c r="E506" s="14" t="e">
        <f>IF('DATA ENTRY'!#REF!="","",'DATA ENTRY'!#REF!)</f>
        <v>#REF!</v>
      </c>
      <c r="F506" s="14" t="e">
        <f>IF('DATA ENTRY'!#REF!="","",'DATA ENTRY'!#REF!)</f>
        <v>#REF!</v>
      </c>
      <c r="G506" s="126" t="e">
        <f>IF('DATA ENTRY'!#REF!="","",'DATA ENTRY'!#REF!)</f>
        <v>#REF!</v>
      </c>
      <c r="H506" s="126" t="e">
        <f>IF('DATA ENTRY'!#REF!="","",'DATA ENTRY'!#REF!)</f>
        <v>#REF!</v>
      </c>
      <c r="I506" s="14" t="e">
        <f>IF('DATA ENTRY'!#REF!="","",'DATA ENTRY'!#REF!)</f>
        <v>#REF!</v>
      </c>
      <c r="J506" s="125" t="e">
        <f>IF('DATA ENTRY'!#REF!="","",'DATA ENTRY'!#REF!)</f>
        <v>#REF!</v>
      </c>
      <c r="K506" s="14" t="e">
        <f>IF('DATA ENTRY'!#REF!="","",'DATA ENTRY'!#REF!)</f>
        <v>#REF!</v>
      </c>
      <c r="L506" s="125" t="e">
        <f>IF('DATA ENTRY'!#REF!="","",'DATA ENTRY'!#REF!)</f>
        <v>#REF!</v>
      </c>
      <c r="M506" s="14" t="e">
        <f>IF('DATA ENTRY'!#REF!="","",'DATA ENTRY'!#REF!)</f>
        <v>#REF!</v>
      </c>
      <c r="N506" s="125" t="e">
        <f>IF('DATA ENTRY'!#REF!="","",'DATA ENTRY'!#REF!)</f>
        <v>#REF!</v>
      </c>
      <c r="O506" s="125" t="str">
        <f t="shared" si="7"/>
        <v/>
      </c>
      <c r="P506" s="63" t="e">
        <f>IF('DATA ENTRY'!#REF!="","",'DATA ENTRY'!#REF!)</f>
        <v>#REF!</v>
      </c>
      <c r="Q506" s="63" t="e">
        <f>IF('DATA ENTRY'!#REF!="","",'DATA ENTRY'!#REF!)</f>
        <v>#REF!</v>
      </c>
      <c r="R506" s="14" t="e">
        <f>IF('DATA ENTRY'!#REF!="","",'DATA ENTRY'!#REF!)</f>
        <v>#REF!</v>
      </c>
      <c r="S506" s="14" t="e">
        <f>IF('DATA ENTRY'!#REF!="","",'DATA ENTRY'!#REF!)</f>
        <v>#REF!</v>
      </c>
      <c r="T506" s="14" t="e">
        <f>IF('DATA ENTRY'!#REF!="","",'DATA ENTRY'!#REF!)</f>
        <v>#REF!</v>
      </c>
      <c r="U506" s="14" t="str">
        <f>IF(O506="","",SUMPRODUCT(--(D506=$D$5:$D$1071),--(F506=$F$5:$F$1071),--(E506=$E$5:$E$1071),--(O506&lt;$O$5:$O$1071))+COUNTIF($O$5:O506,O506))</f>
        <v/>
      </c>
    </row>
    <row r="507" spans="1:21">
      <c r="A507" s="14" t="e">
        <f>IF(AND(H507="",D507="",F507="",G507="",I507="",J507=""),"",SUBTOTAL(3,$B$5:B507))</f>
        <v>#REF!</v>
      </c>
      <c r="B507" s="63" t="e">
        <f>IF('DATA ENTRY'!#REF!="","",'DATA ENTRY'!#REF!)</f>
        <v>#REF!</v>
      </c>
      <c r="C507" s="63" t="e">
        <f>IF('DATA ENTRY'!#REF!="","",'DATA ENTRY'!#REF!)</f>
        <v>#REF!</v>
      </c>
      <c r="D507" s="63" t="e">
        <f>IF('DATA ENTRY'!#REF!="","",'DATA ENTRY'!#REF!)</f>
        <v>#REF!</v>
      </c>
      <c r="E507" s="14" t="e">
        <f>IF('DATA ENTRY'!#REF!="","",'DATA ENTRY'!#REF!)</f>
        <v>#REF!</v>
      </c>
      <c r="F507" s="14" t="e">
        <f>IF('DATA ENTRY'!#REF!="","",'DATA ENTRY'!#REF!)</f>
        <v>#REF!</v>
      </c>
      <c r="G507" s="126" t="e">
        <f>IF('DATA ENTRY'!#REF!="","",'DATA ENTRY'!#REF!)</f>
        <v>#REF!</v>
      </c>
      <c r="H507" s="126" t="e">
        <f>IF('DATA ENTRY'!#REF!="","",'DATA ENTRY'!#REF!)</f>
        <v>#REF!</v>
      </c>
      <c r="I507" s="14" t="e">
        <f>IF('DATA ENTRY'!#REF!="","",'DATA ENTRY'!#REF!)</f>
        <v>#REF!</v>
      </c>
      <c r="J507" s="125" t="e">
        <f>IF('DATA ENTRY'!#REF!="","",'DATA ENTRY'!#REF!)</f>
        <v>#REF!</v>
      </c>
      <c r="K507" s="14" t="e">
        <f>IF('DATA ENTRY'!#REF!="","",'DATA ENTRY'!#REF!)</f>
        <v>#REF!</v>
      </c>
      <c r="L507" s="125" t="e">
        <f>IF('DATA ENTRY'!#REF!="","",'DATA ENTRY'!#REF!)</f>
        <v>#REF!</v>
      </c>
      <c r="M507" s="14" t="e">
        <f>IF('DATA ENTRY'!#REF!="","",'DATA ENTRY'!#REF!)</f>
        <v>#REF!</v>
      </c>
      <c r="N507" s="125" t="e">
        <f>IF('DATA ENTRY'!#REF!="","",'DATA ENTRY'!#REF!)</f>
        <v>#REF!</v>
      </c>
      <c r="O507" s="125" t="str">
        <f t="shared" si="7"/>
        <v/>
      </c>
      <c r="P507" s="63" t="e">
        <f>IF('DATA ENTRY'!#REF!="","",'DATA ENTRY'!#REF!)</f>
        <v>#REF!</v>
      </c>
      <c r="Q507" s="63" t="e">
        <f>IF('DATA ENTRY'!#REF!="","",'DATA ENTRY'!#REF!)</f>
        <v>#REF!</v>
      </c>
      <c r="R507" s="14" t="e">
        <f>IF('DATA ENTRY'!#REF!="","",'DATA ENTRY'!#REF!)</f>
        <v>#REF!</v>
      </c>
      <c r="S507" s="14" t="e">
        <f>IF('DATA ENTRY'!#REF!="","",'DATA ENTRY'!#REF!)</f>
        <v>#REF!</v>
      </c>
      <c r="T507" s="14" t="e">
        <f>IF('DATA ENTRY'!#REF!="","",'DATA ENTRY'!#REF!)</f>
        <v>#REF!</v>
      </c>
      <c r="U507" s="14" t="str">
        <f>IF(O507="","",SUMPRODUCT(--(D507=$D$5:$D$1071),--(F507=$F$5:$F$1071),--(E507=$E$5:$E$1071),--(O507&lt;$O$5:$O$1071))+COUNTIF($O$5:O507,O507))</f>
        <v/>
      </c>
    </row>
    <row r="508" spans="1:21">
      <c r="A508" s="14" t="e">
        <f>IF(AND(H508="",D508="",F508="",G508="",I508="",J508=""),"",SUBTOTAL(3,$B$5:B508))</f>
        <v>#REF!</v>
      </c>
      <c r="B508" s="63" t="e">
        <f>IF('DATA ENTRY'!#REF!="","",'DATA ENTRY'!#REF!)</f>
        <v>#REF!</v>
      </c>
      <c r="C508" s="63" t="e">
        <f>IF('DATA ENTRY'!#REF!="","",'DATA ENTRY'!#REF!)</f>
        <v>#REF!</v>
      </c>
      <c r="D508" s="63" t="e">
        <f>IF('DATA ENTRY'!#REF!="","",'DATA ENTRY'!#REF!)</f>
        <v>#REF!</v>
      </c>
      <c r="E508" s="14" t="e">
        <f>IF('DATA ENTRY'!#REF!="","",'DATA ENTRY'!#REF!)</f>
        <v>#REF!</v>
      </c>
      <c r="F508" s="14" t="e">
        <f>IF('DATA ENTRY'!#REF!="","",'DATA ENTRY'!#REF!)</f>
        <v>#REF!</v>
      </c>
      <c r="G508" s="126" t="e">
        <f>IF('DATA ENTRY'!#REF!="","",'DATA ENTRY'!#REF!)</f>
        <v>#REF!</v>
      </c>
      <c r="H508" s="126" t="e">
        <f>IF('DATA ENTRY'!#REF!="","",'DATA ENTRY'!#REF!)</f>
        <v>#REF!</v>
      </c>
      <c r="I508" s="14" t="e">
        <f>IF('DATA ENTRY'!#REF!="","",'DATA ENTRY'!#REF!)</f>
        <v>#REF!</v>
      </c>
      <c r="J508" s="125" t="e">
        <f>IF('DATA ENTRY'!#REF!="","",'DATA ENTRY'!#REF!)</f>
        <v>#REF!</v>
      </c>
      <c r="K508" s="14" t="e">
        <f>IF('DATA ENTRY'!#REF!="","",'DATA ENTRY'!#REF!)</f>
        <v>#REF!</v>
      </c>
      <c r="L508" s="125" t="e">
        <f>IF('DATA ENTRY'!#REF!="","",'DATA ENTRY'!#REF!)</f>
        <v>#REF!</v>
      </c>
      <c r="M508" s="14" t="e">
        <f>IF('DATA ENTRY'!#REF!="","",'DATA ENTRY'!#REF!)</f>
        <v>#REF!</v>
      </c>
      <c r="N508" s="125" t="e">
        <f>IF('DATA ENTRY'!#REF!="","",'DATA ENTRY'!#REF!)</f>
        <v>#REF!</v>
      </c>
      <c r="O508" s="125" t="str">
        <f t="shared" si="7"/>
        <v/>
      </c>
      <c r="P508" s="63" t="e">
        <f>IF('DATA ENTRY'!#REF!="","",'DATA ENTRY'!#REF!)</f>
        <v>#REF!</v>
      </c>
      <c r="Q508" s="63" t="e">
        <f>IF('DATA ENTRY'!#REF!="","",'DATA ENTRY'!#REF!)</f>
        <v>#REF!</v>
      </c>
      <c r="R508" s="14" t="e">
        <f>IF('DATA ENTRY'!#REF!="","",'DATA ENTRY'!#REF!)</f>
        <v>#REF!</v>
      </c>
      <c r="S508" s="14" t="e">
        <f>IF('DATA ENTRY'!#REF!="","",'DATA ENTRY'!#REF!)</f>
        <v>#REF!</v>
      </c>
      <c r="T508" s="14" t="e">
        <f>IF('DATA ENTRY'!#REF!="","",'DATA ENTRY'!#REF!)</f>
        <v>#REF!</v>
      </c>
      <c r="U508" s="14" t="str">
        <f>IF(O508="","",SUMPRODUCT(--(D508=$D$5:$D$1071),--(F508=$F$5:$F$1071),--(E508=$E$5:$E$1071),--(O508&lt;$O$5:$O$1071))+COUNTIF($O$5:O508,O508))</f>
        <v/>
      </c>
    </row>
    <row r="509" spans="1:21">
      <c r="A509" s="14" t="e">
        <f>IF(AND(H509="",D509="",F509="",G509="",I509="",J509=""),"",SUBTOTAL(3,$B$5:B509))</f>
        <v>#REF!</v>
      </c>
      <c r="B509" s="63" t="e">
        <f>IF('DATA ENTRY'!#REF!="","",'DATA ENTRY'!#REF!)</f>
        <v>#REF!</v>
      </c>
      <c r="C509" s="63" t="e">
        <f>IF('DATA ENTRY'!#REF!="","",'DATA ENTRY'!#REF!)</f>
        <v>#REF!</v>
      </c>
      <c r="D509" s="63" t="e">
        <f>IF('DATA ENTRY'!#REF!="","",'DATA ENTRY'!#REF!)</f>
        <v>#REF!</v>
      </c>
      <c r="E509" s="14" t="e">
        <f>IF('DATA ENTRY'!#REF!="","",'DATA ENTRY'!#REF!)</f>
        <v>#REF!</v>
      </c>
      <c r="F509" s="14" t="e">
        <f>IF('DATA ENTRY'!#REF!="","",'DATA ENTRY'!#REF!)</f>
        <v>#REF!</v>
      </c>
      <c r="G509" s="126" t="e">
        <f>IF('DATA ENTRY'!#REF!="","",'DATA ENTRY'!#REF!)</f>
        <v>#REF!</v>
      </c>
      <c r="H509" s="126" t="e">
        <f>IF('DATA ENTRY'!#REF!="","",'DATA ENTRY'!#REF!)</f>
        <v>#REF!</v>
      </c>
      <c r="I509" s="14" t="e">
        <f>IF('DATA ENTRY'!#REF!="","",'DATA ENTRY'!#REF!)</f>
        <v>#REF!</v>
      </c>
      <c r="J509" s="125" t="e">
        <f>IF('DATA ENTRY'!#REF!="","",'DATA ENTRY'!#REF!)</f>
        <v>#REF!</v>
      </c>
      <c r="K509" s="14" t="e">
        <f>IF('DATA ENTRY'!#REF!="","",'DATA ENTRY'!#REF!)</f>
        <v>#REF!</v>
      </c>
      <c r="L509" s="125" t="e">
        <f>IF('DATA ENTRY'!#REF!="","",'DATA ENTRY'!#REF!)</f>
        <v>#REF!</v>
      </c>
      <c r="M509" s="14" t="e">
        <f>IF('DATA ENTRY'!#REF!="","",'DATA ENTRY'!#REF!)</f>
        <v>#REF!</v>
      </c>
      <c r="N509" s="125" t="e">
        <f>IF('DATA ENTRY'!#REF!="","",'DATA ENTRY'!#REF!)</f>
        <v>#REF!</v>
      </c>
      <c r="O509" s="125" t="str">
        <f t="shared" si="7"/>
        <v/>
      </c>
      <c r="P509" s="63" t="e">
        <f>IF('DATA ENTRY'!#REF!="","",'DATA ENTRY'!#REF!)</f>
        <v>#REF!</v>
      </c>
      <c r="Q509" s="63" t="e">
        <f>IF('DATA ENTRY'!#REF!="","",'DATA ENTRY'!#REF!)</f>
        <v>#REF!</v>
      </c>
      <c r="R509" s="14" t="e">
        <f>IF('DATA ENTRY'!#REF!="","",'DATA ENTRY'!#REF!)</f>
        <v>#REF!</v>
      </c>
      <c r="S509" s="14" t="e">
        <f>IF('DATA ENTRY'!#REF!="","",'DATA ENTRY'!#REF!)</f>
        <v>#REF!</v>
      </c>
      <c r="T509" s="14" t="e">
        <f>IF('DATA ENTRY'!#REF!="","",'DATA ENTRY'!#REF!)</f>
        <v>#REF!</v>
      </c>
      <c r="U509" s="14" t="str">
        <f>IF(O509="","",SUMPRODUCT(--(D509=$D$5:$D$1071),--(F509=$F$5:$F$1071),--(E509=$E$5:$E$1071),--(O509&lt;$O$5:$O$1071))+COUNTIF($O$5:O509,O509))</f>
        <v/>
      </c>
    </row>
    <row r="510" spans="1:21">
      <c r="A510" s="14" t="e">
        <f>IF(AND(H510="",D510="",F510="",G510="",I510="",J510=""),"",SUBTOTAL(3,$B$5:B510))</f>
        <v>#REF!</v>
      </c>
      <c r="B510" s="63" t="e">
        <f>IF('DATA ENTRY'!#REF!="","",'DATA ENTRY'!#REF!)</f>
        <v>#REF!</v>
      </c>
      <c r="C510" s="63" t="e">
        <f>IF('DATA ENTRY'!#REF!="","",'DATA ENTRY'!#REF!)</f>
        <v>#REF!</v>
      </c>
      <c r="D510" s="63" t="e">
        <f>IF('DATA ENTRY'!#REF!="","",'DATA ENTRY'!#REF!)</f>
        <v>#REF!</v>
      </c>
      <c r="E510" s="14" t="e">
        <f>IF('DATA ENTRY'!#REF!="","",'DATA ENTRY'!#REF!)</f>
        <v>#REF!</v>
      </c>
      <c r="F510" s="14" t="e">
        <f>IF('DATA ENTRY'!#REF!="","",'DATA ENTRY'!#REF!)</f>
        <v>#REF!</v>
      </c>
      <c r="G510" s="126" t="e">
        <f>IF('DATA ENTRY'!#REF!="","",'DATA ENTRY'!#REF!)</f>
        <v>#REF!</v>
      </c>
      <c r="H510" s="126" t="e">
        <f>IF('DATA ENTRY'!#REF!="","",'DATA ENTRY'!#REF!)</f>
        <v>#REF!</v>
      </c>
      <c r="I510" s="14" t="e">
        <f>IF('DATA ENTRY'!#REF!="","",'DATA ENTRY'!#REF!)</f>
        <v>#REF!</v>
      </c>
      <c r="J510" s="125" t="e">
        <f>IF('DATA ENTRY'!#REF!="","",'DATA ENTRY'!#REF!)</f>
        <v>#REF!</v>
      </c>
      <c r="K510" s="14" t="e">
        <f>IF('DATA ENTRY'!#REF!="","",'DATA ENTRY'!#REF!)</f>
        <v>#REF!</v>
      </c>
      <c r="L510" s="125" t="e">
        <f>IF('DATA ENTRY'!#REF!="","",'DATA ENTRY'!#REF!)</f>
        <v>#REF!</v>
      </c>
      <c r="M510" s="14" t="e">
        <f>IF('DATA ENTRY'!#REF!="","",'DATA ENTRY'!#REF!)</f>
        <v>#REF!</v>
      </c>
      <c r="N510" s="125" t="e">
        <f>IF('DATA ENTRY'!#REF!="","",'DATA ENTRY'!#REF!)</f>
        <v>#REF!</v>
      </c>
      <c r="O510" s="125" t="str">
        <f t="shared" si="7"/>
        <v/>
      </c>
      <c r="P510" s="63" t="e">
        <f>IF('DATA ENTRY'!#REF!="","",'DATA ENTRY'!#REF!)</f>
        <v>#REF!</v>
      </c>
      <c r="Q510" s="63" t="e">
        <f>IF('DATA ENTRY'!#REF!="","",'DATA ENTRY'!#REF!)</f>
        <v>#REF!</v>
      </c>
      <c r="R510" s="14" t="e">
        <f>IF('DATA ENTRY'!#REF!="","",'DATA ENTRY'!#REF!)</f>
        <v>#REF!</v>
      </c>
      <c r="S510" s="14" t="e">
        <f>IF('DATA ENTRY'!#REF!="","",'DATA ENTRY'!#REF!)</f>
        <v>#REF!</v>
      </c>
      <c r="T510" s="14" t="e">
        <f>IF('DATA ENTRY'!#REF!="","",'DATA ENTRY'!#REF!)</f>
        <v>#REF!</v>
      </c>
      <c r="U510" s="14" t="str">
        <f>IF(O510="","",SUMPRODUCT(--(D510=$D$5:$D$1071),--(F510=$F$5:$F$1071),--(E510=$E$5:$E$1071),--(O510&lt;$O$5:$O$1071))+COUNTIF($O$5:O510,O510))</f>
        <v/>
      </c>
    </row>
    <row r="511" spans="1:21">
      <c r="A511" s="14" t="e">
        <f>IF(AND(H511="",D511="",F511="",G511="",I511="",J511=""),"",SUBTOTAL(3,$B$5:B511))</f>
        <v>#REF!</v>
      </c>
      <c r="B511" s="63" t="e">
        <f>IF('DATA ENTRY'!#REF!="","",'DATA ENTRY'!#REF!)</f>
        <v>#REF!</v>
      </c>
      <c r="C511" s="63" t="e">
        <f>IF('DATA ENTRY'!#REF!="","",'DATA ENTRY'!#REF!)</f>
        <v>#REF!</v>
      </c>
      <c r="D511" s="63" t="e">
        <f>IF('DATA ENTRY'!#REF!="","",'DATA ENTRY'!#REF!)</f>
        <v>#REF!</v>
      </c>
      <c r="E511" s="14" t="e">
        <f>IF('DATA ENTRY'!#REF!="","",'DATA ENTRY'!#REF!)</f>
        <v>#REF!</v>
      </c>
      <c r="F511" s="14" t="e">
        <f>IF('DATA ENTRY'!#REF!="","",'DATA ENTRY'!#REF!)</f>
        <v>#REF!</v>
      </c>
      <c r="G511" s="126" t="e">
        <f>IF('DATA ENTRY'!#REF!="","",'DATA ENTRY'!#REF!)</f>
        <v>#REF!</v>
      </c>
      <c r="H511" s="126" t="e">
        <f>IF('DATA ENTRY'!#REF!="","",'DATA ENTRY'!#REF!)</f>
        <v>#REF!</v>
      </c>
      <c r="I511" s="14" t="e">
        <f>IF('DATA ENTRY'!#REF!="","",'DATA ENTRY'!#REF!)</f>
        <v>#REF!</v>
      </c>
      <c r="J511" s="125" t="e">
        <f>IF('DATA ENTRY'!#REF!="","",'DATA ENTRY'!#REF!)</f>
        <v>#REF!</v>
      </c>
      <c r="K511" s="14" t="e">
        <f>IF('DATA ENTRY'!#REF!="","",'DATA ENTRY'!#REF!)</f>
        <v>#REF!</v>
      </c>
      <c r="L511" s="125" t="e">
        <f>IF('DATA ENTRY'!#REF!="","",'DATA ENTRY'!#REF!)</f>
        <v>#REF!</v>
      </c>
      <c r="M511" s="14" t="e">
        <f>IF('DATA ENTRY'!#REF!="","",'DATA ENTRY'!#REF!)</f>
        <v>#REF!</v>
      </c>
      <c r="N511" s="125" t="e">
        <f>IF('DATA ENTRY'!#REF!="","",'DATA ENTRY'!#REF!)</f>
        <v>#REF!</v>
      </c>
      <c r="O511" s="125" t="str">
        <f t="shared" si="7"/>
        <v/>
      </c>
      <c r="P511" s="63" t="e">
        <f>IF('DATA ENTRY'!#REF!="","",'DATA ENTRY'!#REF!)</f>
        <v>#REF!</v>
      </c>
      <c r="Q511" s="63" t="e">
        <f>IF('DATA ENTRY'!#REF!="","",'DATA ENTRY'!#REF!)</f>
        <v>#REF!</v>
      </c>
      <c r="R511" s="14" t="e">
        <f>IF('DATA ENTRY'!#REF!="","",'DATA ENTRY'!#REF!)</f>
        <v>#REF!</v>
      </c>
      <c r="S511" s="14" t="e">
        <f>IF('DATA ENTRY'!#REF!="","",'DATA ENTRY'!#REF!)</f>
        <v>#REF!</v>
      </c>
      <c r="T511" s="14" t="e">
        <f>IF('DATA ENTRY'!#REF!="","",'DATA ENTRY'!#REF!)</f>
        <v>#REF!</v>
      </c>
      <c r="U511" s="14" t="str">
        <f>IF(O511="","",SUMPRODUCT(--(D511=$D$5:$D$1071),--(F511=$F$5:$F$1071),--(E511=$E$5:$E$1071),--(O511&lt;$O$5:$O$1071))+COUNTIF($O$5:O511,O511))</f>
        <v/>
      </c>
    </row>
    <row r="512" spans="1:21">
      <c r="A512" s="14" t="e">
        <f>IF(AND(H512="",D512="",F512="",G512="",I512="",J512=""),"",SUBTOTAL(3,$B$5:B512))</f>
        <v>#REF!</v>
      </c>
      <c r="B512" s="63" t="e">
        <f>IF('DATA ENTRY'!#REF!="","",'DATA ENTRY'!#REF!)</f>
        <v>#REF!</v>
      </c>
      <c r="C512" s="63" t="e">
        <f>IF('DATA ENTRY'!#REF!="","",'DATA ENTRY'!#REF!)</f>
        <v>#REF!</v>
      </c>
      <c r="D512" s="63" t="e">
        <f>IF('DATA ENTRY'!#REF!="","",'DATA ENTRY'!#REF!)</f>
        <v>#REF!</v>
      </c>
      <c r="E512" s="14" t="e">
        <f>IF('DATA ENTRY'!#REF!="","",'DATA ENTRY'!#REF!)</f>
        <v>#REF!</v>
      </c>
      <c r="F512" s="14" t="e">
        <f>IF('DATA ENTRY'!#REF!="","",'DATA ENTRY'!#REF!)</f>
        <v>#REF!</v>
      </c>
      <c r="G512" s="126" t="e">
        <f>IF('DATA ENTRY'!#REF!="","",'DATA ENTRY'!#REF!)</f>
        <v>#REF!</v>
      </c>
      <c r="H512" s="126" t="e">
        <f>IF('DATA ENTRY'!#REF!="","",'DATA ENTRY'!#REF!)</f>
        <v>#REF!</v>
      </c>
      <c r="I512" s="14" t="e">
        <f>IF('DATA ENTRY'!#REF!="","",'DATA ENTRY'!#REF!)</f>
        <v>#REF!</v>
      </c>
      <c r="J512" s="125" t="e">
        <f>IF('DATA ENTRY'!#REF!="","",'DATA ENTRY'!#REF!)</f>
        <v>#REF!</v>
      </c>
      <c r="K512" s="14" t="e">
        <f>IF('DATA ENTRY'!#REF!="","",'DATA ENTRY'!#REF!)</f>
        <v>#REF!</v>
      </c>
      <c r="L512" s="125" t="e">
        <f>IF('DATA ENTRY'!#REF!="","",'DATA ENTRY'!#REF!)</f>
        <v>#REF!</v>
      </c>
      <c r="M512" s="14" t="e">
        <f>IF('DATA ENTRY'!#REF!="","",'DATA ENTRY'!#REF!)</f>
        <v>#REF!</v>
      </c>
      <c r="N512" s="125" t="e">
        <f>IF('DATA ENTRY'!#REF!="","",'DATA ENTRY'!#REF!)</f>
        <v>#REF!</v>
      </c>
      <c r="O512" s="125" t="str">
        <f t="shared" si="7"/>
        <v/>
      </c>
      <c r="P512" s="63" t="e">
        <f>IF('DATA ENTRY'!#REF!="","",'DATA ENTRY'!#REF!)</f>
        <v>#REF!</v>
      </c>
      <c r="Q512" s="63" t="e">
        <f>IF('DATA ENTRY'!#REF!="","",'DATA ENTRY'!#REF!)</f>
        <v>#REF!</v>
      </c>
      <c r="R512" s="14" t="e">
        <f>IF('DATA ENTRY'!#REF!="","",'DATA ENTRY'!#REF!)</f>
        <v>#REF!</v>
      </c>
      <c r="S512" s="14" t="e">
        <f>IF('DATA ENTRY'!#REF!="","",'DATA ENTRY'!#REF!)</f>
        <v>#REF!</v>
      </c>
      <c r="T512" s="14" t="e">
        <f>IF('DATA ENTRY'!#REF!="","",'DATA ENTRY'!#REF!)</f>
        <v>#REF!</v>
      </c>
      <c r="U512" s="14" t="str">
        <f>IF(O512="","",SUMPRODUCT(--(D512=$D$5:$D$1071),--(F512=$F$5:$F$1071),--(E512=$E$5:$E$1071),--(O512&lt;$O$5:$O$1071))+COUNTIF($O$5:O512,O512))</f>
        <v/>
      </c>
    </row>
    <row r="513" spans="1:21">
      <c r="A513" s="14" t="e">
        <f>IF(AND(H513="",D513="",F513="",G513="",I513="",J513=""),"",SUBTOTAL(3,$B$5:B513))</f>
        <v>#REF!</v>
      </c>
      <c r="B513" s="63" t="e">
        <f>IF('DATA ENTRY'!#REF!="","",'DATA ENTRY'!#REF!)</f>
        <v>#REF!</v>
      </c>
      <c r="C513" s="63" t="e">
        <f>IF('DATA ENTRY'!#REF!="","",'DATA ENTRY'!#REF!)</f>
        <v>#REF!</v>
      </c>
      <c r="D513" s="63" t="e">
        <f>IF('DATA ENTRY'!#REF!="","",'DATA ENTRY'!#REF!)</f>
        <v>#REF!</v>
      </c>
      <c r="E513" s="14" t="e">
        <f>IF('DATA ENTRY'!#REF!="","",'DATA ENTRY'!#REF!)</f>
        <v>#REF!</v>
      </c>
      <c r="F513" s="14" t="e">
        <f>IF('DATA ENTRY'!#REF!="","",'DATA ENTRY'!#REF!)</f>
        <v>#REF!</v>
      </c>
      <c r="G513" s="126" t="e">
        <f>IF('DATA ENTRY'!#REF!="","",'DATA ENTRY'!#REF!)</f>
        <v>#REF!</v>
      </c>
      <c r="H513" s="126" t="e">
        <f>IF('DATA ENTRY'!#REF!="","",'DATA ENTRY'!#REF!)</f>
        <v>#REF!</v>
      </c>
      <c r="I513" s="14" t="e">
        <f>IF('DATA ENTRY'!#REF!="","",'DATA ENTRY'!#REF!)</f>
        <v>#REF!</v>
      </c>
      <c r="J513" s="125" t="e">
        <f>IF('DATA ENTRY'!#REF!="","",'DATA ENTRY'!#REF!)</f>
        <v>#REF!</v>
      </c>
      <c r="K513" s="14" t="e">
        <f>IF('DATA ENTRY'!#REF!="","",'DATA ENTRY'!#REF!)</f>
        <v>#REF!</v>
      </c>
      <c r="L513" s="125" t="e">
        <f>IF('DATA ENTRY'!#REF!="","",'DATA ENTRY'!#REF!)</f>
        <v>#REF!</v>
      </c>
      <c r="M513" s="14" t="e">
        <f>IF('DATA ENTRY'!#REF!="","",'DATA ENTRY'!#REF!)</f>
        <v>#REF!</v>
      </c>
      <c r="N513" s="125" t="e">
        <f>IF('DATA ENTRY'!#REF!="","",'DATA ENTRY'!#REF!)</f>
        <v>#REF!</v>
      </c>
      <c r="O513" s="125" t="str">
        <f t="shared" si="7"/>
        <v/>
      </c>
      <c r="P513" s="63" t="e">
        <f>IF('DATA ENTRY'!#REF!="","",'DATA ENTRY'!#REF!)</f>
        <v>#REF!</v>
      </c>
      <c r="Q513" s="63" t="e">
        <f>IF('DATA ENTRY'!#REF!="","",'DATA ENTRY'!#REF!)</f>
        <v>#REF!</v>
      </c>
      <c r="R513" s="14" t="e">
        <f>IF('DATA ENTRY'!#REF!="","",'DATA ENTRY'!#REF!)</f>
        <v>#REF!</v>
      </c>
      <c r="S513" s="14" t="e">
        <f>IF('DATA ENTRY'!#REF!="","",'DATA ENTRY'!#REF!)</f>
        <v>#REF!</v>
      </c>
      <c r="T513" s="14" t="e">
        <f>IF('DATA ENTRY'!#REF!="","",'DATA ENTRY'!#REF!)</f>
        <v>#REF!</v>
      </c>
      <c r="U513" s="14" t="str">
        <f>IF(O513="","",SUMPRODUCT(--(D513=$D$5:$D$1071),--(F513=$F$5:$F$1071),--(E513=$E$5:$E$1071),--(O513&lt;$O$5:$O$1071))+COUNTIF($O$5:O513,O513))</f>
        <v/>
      </c>
    </row>
    <row r="514" spans="1:21">
      <c r="A514" s="14" t="e">
        <f>IF(AND(H514="",D514="",F514="",G514="",I514="",J514=""),"",SUBTOTAL(3,$B$5:B514))</f>
        <v>#REF!</v>
      </c>
      <c r="B514" s="63" t="e">
        <f>IF('DATA ENTRY'!#REF!="","",'DATA ENTRY'!#REF!)</f>
        <v>#REF!</v>
      </c>
      <c r="C514" s="63" t="e">
        <f>IF('DATA ENTRY'!#REF!="","",'DATA ENTRY'!#REF!)</f>
        <v>#REF!</v>
      </c>
      <c r="D514" s="63" t="e">
        <f>IF('DATA ENTRY'!#REF!="","",'DATA ENTRY'!#REF!)</f>
        <v>#REF!</v>
      </c>
      <c r="E514" s="14" t="e">
        <f>IF('DATA ENTRY'!#REF!="","",'DATA ENTRY'!#REF!)</f>
        <v>#REF!</v>
      </c>
      <c r="F514" s="14" t="e">
        <f>IF('DATA ENTRY'!#REF!="","",'DATA ENTRY'!#REF!)</f>
        <v>#REF!</v>
      </c>
      <c r="G514" s="126" t="e">
        <f>IF('DATA ENTRY'!#REF!="","",'DATA ENTRY'!#REF!)</f>
        <v>#REF!</v>
      </c>
      <c r="H514" s="126" t="e">
        <f>IF('DATA ENTRY'!#REF!="","",'DATA ENTRY'!#REF!)</f>
        <v>#REF!</v>
      </c>
      <c r="I514" s="14" t="e">
        <f>IF('DATA ENTRY'!#REF!="","",'DATA ENTRY'!#REF!)</f>
        <v>#REF!</v>
      </c>
      <c r="J514" s="125" t="e">
        <f>IF('DATA ENTRY'!#REF!="","",'DATA ENTRY'!#REF!)</f>
        <v>#REF!</v>
      </c>
      <c r="K514" s="14" t="e">
        <f>IF('DATA ENTRY'!#REF!="","",'DATA ENTRY'!#REF!)</f>
        <v>#REF!</v>
      </c>
      <c r="L514" s="125" t="e">
        <f>IF('DATA ENTRY'!#REF!="","",'DATA ENTRY'!#REF!)</f>
        <v>#REF!</v>
      </c>
      <c r="M514" s="14" t="e">
        <f>IF('DATA ENTRY'!#REF!="","",'DATA ENTRY'!#REF!)</f>
        <v>#REF!</v>
      </c>
      <c r="N514" s="125" t="e">
        <f>IF('DATA ENTRY'!#REF!="","",'DATA ENTRY'!#REF!)</f>
        <v>#REF!</v>
      </c>
      <c r="O514" s="125" t="str">
        <f t="shared" si="7"/>
        <v/>
      </c>
      <c r="P514" s="63" t="e">
        <f>IF('DATA ENTRY'!#REF!="","",'DATA ENTRY'!#REF!)</f>
        <v>#REF!</v>
      </c>
      <c r="Q514" s="63" t="e">
        <f>IF('DATA ENTRY'!#REF!="","",'DATA ENTRY'!#REF!)</f>
        <v>#REF!</v>
      </c>
      <c r="R514" s="14" t="e">
        <f>IF('DATA ENTRY'!#REF!="","",'DATA ENTRY'!#REF!)</f>
        <v>#REF!</v>
      </c>
      <c r="S514" s="14" t="e">
        <f>IF('DATA ENTRY'!#REF!="","",'DATA ENTRY'!#REF!)</f>
        <v>#REF!</v>
      </c>
      <c r="T514" s="14" t="e">
        <f>IF('DATA ENTRY'!#REF!="","",'DATA ENTRY'!#REF!)</f>
        <v>#REF!</v>
      </c>
      <c r="U514" s="14" t="str">
        <f>IF(O514="","",SUMPRODUCT(--(D514=$D$5:$D$1071),--(F514=$F$5:$F$1071),--(E514=$E$5:$E$1071),--(O514&lt;$O$5:$O$1071))+COUNTIF($O$5:O514,O514))</f>
        <v/>
      </c>
    </row>
    <row r="515" spans="1:21">
      <c r="A515" s="14" t="e">
        <f>IF(AND(H515="",D515="",F515="",G515="",I515="",J515=""),"",SUBTOTAL(3,$B$5:B515))</f>
        <v>#REF!</v>
      </c>
      <c r="B515" s="63" t="e">
        <f>IF('DATA ENTRY'!#REF!="","",'DATA ENTRY'!#REF!)</f>
        <v>#REF!</v>
      </c>
      <c r="C515" s="63" t="e">
        <f>IF('DATA ENTRY'!#REF!="","",'DATA ENTRY'!#REF!)</f>
        <v>#REF!</v>
      </c>
      <c r="D515" s="63" t="e">
        <f>IF('DATA ENTRY'!#REF!="","",'DATA ENTRY'!#REF!)</f>
        <v>#REF!</v>
      </c>
      <c r="E515" s="14" t="e">
        <f>IF('DATA ENTRY'!#REF!="","",'DATA ENTRY'!#REF!)</f>
        <v>#REF!</v>
      </c>
      <c r="F515" s="14" t="e">
        <f>IF('DATA ENTRY'!#REF!="","",'DATA ENTRY'!#REF!)</f>
        <v>#REF!</v>
      </c>
      <c r="G515" s="126" t="e">
        <f>IF('DATA ENTRY'!#REF!="","",'DATA ENTRY'!#REF!)</f>
        <v>#REF!</v>
      </c>
      <c r="H515" s="126" t="e">
        <f>IF('DATA ENTRY'!#REF!="","",'DATA ENTRY'!#REF!)</f>
        <v>#REF!</v>
      </c>
      <c r="I515" s="14" t="e">
        <f>IF('DATA ENTRY'!#REF!="","",'DATA ENTRY'!#REF!)</f>
        <v>#REF!</v>
      </c>
      <c r="J515" s="125" t="e">
        <f>IF('DATA ENTRY'!#REF!="","",'DATA ENTRY'!#REF!)</f>
        <v>#REF!</v>
      </c>
      <c r="K515" s="14" t="e">
        <f>IF('DATA ENTRY'!#REF!="","",'DATA ENTRY'!#REF!)</f>
        <v>#REF!</v>
      </c>
      <c r="L515" s="125" t="e">
        <f>IF('DATA ENTRY'!#REF!="","",'DATA ENTRY'!#REF!)</f>
        <v>#REF!</v>
      </c>
      <c r="M515" s="14" t="e">
        <f>IF('DATA ENTRY'!#REF!="","",'DATA ENTRY'!#REF!)</f>
        <v>#REF!</v>
      </c>
      <c r="N515" s="125" t="e">
        <f>IF('DATA ENTRY'!#REF!="","",'DATA ENTRY'!#REF!)</f>
        <v>#REF!</v>
      </c>
      <c r="O515" s="125" t="str">
        <f t="shared" si="7"/>
        <v/>
      </c>
      <c r="P515" s="63" t="e">
        <f>IF('DATA ENTRY'!#REF!="","",'DATA ENTRY'!#REF!)</f>
        <v>#REF!</v>
      </c>
      <c r="Q515" s="63" t="e">
        <f>IF('DATA ENTRY'!#REF!="","",'DATA ENTRY'!#REF!)</f>
        <v>#REF!</v>
      </c>
      <c r="R515" s="14" t="e">
        <f>IF('DATA ENTRY'!#REF!="","",'DATA ENTRY'!#REF!)</f>
        <v>#REF!</v>
      </c>
      <c r="S515" s="14" t="e">
        <f>IF('DATA ENTRY'!#REF!="","",'DATA ENTRY'!#REF!)</f>
        <v>#REF!</v>
      </c>
      <c r="T515" s="14" t="e">
        <f>IF('DATA ENTRY'!#REF!="","",'DATA ENTRY'!#REF!)</f>
        <v>#REF!</v>
      </c>
      <c r="U515" s="14" t="str">
        <f>IF(O515="","",SUMPRODUCT(--(D515=$D$5:$D$1071),--(F515=$F$5:$F$1071),--(E515=$E$5:$E$1071),--(O515&lt;$O$5:$O$1071))+COUNTIF($O$5:O515,O515))</f>
        <v/>
      </c>
    </row>
    <row r="516" spans="1:21">
      <c r="A516" s="14" t="e">
        <f>IF(AND(H516="",D516="",F516="",G516="",I516="",J516=""),"",SUBTOTAL(3,$B$5:B516))</f>
        <v>#REF!</v>
      </c>
      <c r="B516" s="63" t="e">
        <f>IF('DATA ENTRY'!#REF!="","",'DATA ENTRY'!#REF!)</f>
        <v>#REF!</v>
      </c>
      <c r="C516" s="63" t="e">
        <f>IF('DATA ENTRY'!#REF!="","",'DATA ENTRY'!#REF!)</f>
        <v>#REF!</v>
      </c>
      <c r="D516" s="63" t="e">
        <f>IF('DATA ENTRY'!#REF!="","",'DATA ENTRY'!#REF!)</f>
        <v>#REF!</v>
      </c>
      <c r="E516" s="14" t="e">
        <f>IF('DATA ENTRY'!#REF!="","",'DATA ENTRY'!#REF!)</f>
        <v>#REF!</v>
      </c>
      <c r="F516" s="14" t="e">
        <f>IF('DATA ENTRY'!#REF!="","",'DATA ENTRY'!#REF!)</f>
        <v>#REF!</v>
      </c>
      <c r="G516" s="126" t="e">
        <f>IF('DATA ENTRY'!#REF!="","",'DATA ENTRY'!#REF!)</f>
        <v>#REF!</v>
      </c>
      <c r="H516" s="126" t="e">
        <f>IF('DATA ENTRY'!#REF!="","",'DATA ENTRY'!#REF!)</f>
        <v>#REF!</v>
      </c>
      <c r="I516" s="14" t="e">
        <f>IF('DATA ENTRY'!#REF!="","",'DATA ENTRY'!#REF!)</f>
        <v>#REF!</v>
      </c>
      <c r="J516" s="125" t="e">
        <f>IF('DATA ENTRY'!#REF!="","",'DATA ENTRY'!#REF!)</f>
        <v>#REF!</v>
      </c>
      <c r="K516" s="14" t="e">
        <f>IF('DATA ENTRY'!#REF!="","",'DATA ENTRY'!#REF!)</f>
        <v>#REF!</v>
      </c>
      <c r="L516" s="125" t="e">
        <f>IF('DATA ENTRY'!#REF!="","",'DATA ENTRY'!#REF!)</f>
        <v>#REF!</v>
      </c>
      <c r="M516" s="14" t="e">
        <f>IF('DATA ENTRY'!#REF!="","",'DATA ENTRY'!#REF!)</f>
        <v>#REF!</v>
      </c>
      <c r="N516" s="125" t="e">
        <f>IF('DATA ENTRY'!#REF!="","",'DATA ENTRY'!#REF!)</f>
        <v>#REF!</v>
      </c>
      <c r="O516" s="125" t="str">
        <f t="shared" si="7"/>
        <v/>
      </c>
      <c r="P516" s="63" t="e">
        <f>IF('DATA ENTRY'!#REF!="","",'DATA ENTRY'!#REF!)</f>
        <v>#REF!</v>
      </c>
      <c r="Q516" s="63" t="e">
        <f>IF('DATA ENTRY'!#REF!="","",'DATA ENTRY'!#REF!)</f>
        <v>#REF!</v>
      </c>
      <c r="R516" s="14" t="e">
        <f>IF('DATA ENTRY'!#REF!="","",'DATA ENTRY'!#REF!)</f>
        <v>#REF!</v>
      </c>
      <c r="S516" s="14" t="e">
        <f>IF('DATA ENTRY'!#REF!="","",'DATA ENTRY'!#REF!)</f>
        <v>#REF!</v>
      </c>
      <c r="T516" s="14" t="e">
        <f>IF('DATA ENTRY'!#REF!="","",'DATA ENTRY'!#REF!)</f>
        <v>#REF!</v>
      </c>
      <c r="U516" s="14" t="str">
        <f>IF(O516="","",SUMPRODUCT(--(D516=$D$5:$D$1071),--(F516=$F$5:$F$1071),--(E516=$E$5:$E$1071),--(O516&lt;$O$5:$O$1071))+COUNTIF($O$5:O516,O516))</f>
        <v/>
      </c>
    </row>
    <row r="517" spans="1:21">
      <c r="A517" s="14" t="e">
        <f>IF(AND(H517="",D517="",F517="",G517="",I517="",J517=""),"",SUBTOTAL(3,$B$5:B517))</f>
        <v>#REF!</v>
      </c>
      <c r="B517" s="63" t="e">
        <f>IF('DATA ENTRY'!#REF!="","",'DATA ENTRY'!#REF!)</f>
        <v>#REF!</v>
      </c>
      <c r="C517" s="63" t="e">
        <f>IF('DATA ENTRY'!#REF!="","",'DATA ENTRY'!#REF!)</f>
        <v>#REF!</v>
      </c>
      <c r="D517" s="63" t="e">
        <f>IF('DATA ENTRY'!#REF!="","",'DATA ENTRY'!#REF!)</f>
        <v>#REF!</v>
      </c>
      <c r="E517" s="14" t="e">
        <f>IF('DATA ENTRY'!#REF!="","",'DATA ENTRY'!#REF!)</f>
        <v>#REF!</v>
      </c>
      <c r="F517" s="14" t="e">
        <f>IF('DATA ENTRY'!#REF!="","",'DATA ENTRY'!#REF!)</f>
        <v>#REF!</v>
      </c>
      <c r="G517" s="126" t="e">
        <f>IF('DATA ENTRY'!#REF!="","",'DATA ENTRY'!#REF!)</f>
        <v>#REF!</v>
      </c>
      <c r="H517" s="126" t="e">
        <f>IF('DATA ENTRY'!#REF!="","",'DATA ENTRY'!#REF!)</f>
        <v>#REF!</v>
      </c>
      <c r="I517" s="14" t="e">
        <f>IF('DATA ENTRY'!#REF!="","",'DATA ENTRY'!#REF!)</f>
        <v>#REF!</v>
      </c>
      <c r="J517" s="125" t="e">
        <f>IF('DATA ENTRY'!#REF!="","",'DATA ENTRY'!#REF!)</f>
        <v>#REF!</v>
      </c>
      <c r="K517" s="14" t="e">
        <f>IF('DATA ENTRY'!#REF!="","",'DATA ENTRY'!#REF!)</f>
        <v>#REF!</v>
      </c>
      <c r="L517" s="125" t="e">
        <f>IF('DATA ENTRY'!#REF!="","",'DATA ENTRY'!#REF!)</f>
        <v>#REF!</v>
      </c>
      <c r="M517" s="14" t="e">
        <f>IF('DATA ENTRY'!#REF!="","",'DATA ENTRY'!#REF!)</f>
        <v>#REF!</v>
      </c>
      <c r="N517" s="125" t="e">
        <f>IF('DATA ENTRY'!#REF!="","",'DATA ENTRY'!#REF!)</f>
        <v>#REF!</v>
      </c>
      <c r="O517" s="125" t="str">
        <f t="shared" si="7"/>
        <v/>
      </c>
      <c r="P517" s="63" t="e">
        <f>IF('DATA ENTRY'!#REF!="","",'DATA ENTRY'!#REF!)</f>
        <v>#REF!</v>
      </c>
      <c r="Q517" s="63" t="e">
        <f>IF('DATA ENTRY'!#REF!="","",'DATA ENTRY'!#REF!)</f>
        <v>#REF!</v>
      </c>
      <c r="R517" s="14" t="e">
        <f>IF('DATA ENTRY'!#REF!="","",'DATA ENTRY'!#REF!)</f>
        <v>#REF!</v>
      </c>
      <c r="S517" s="14" t="e">
        <f>IF('DATA ENTRY'!#REF!="","",'DATA ENTRY'!#REF!)</f>
        <v>#REF!</v>
      </c>
      <c r="T517" s="14" t="e">
        <f>IF('DATA ENTRY'!#REF!="","",'DATA ENTRY'!#REF!)</f>
        <v>#REF!</v>
      </c>
      <c r="U517" s="14" t="str">
        <f>IF(O517="","",SUMPRODUCT(--(D517=$D$5:$D$1071),--(F517=$F$5:$F$1071),--(E517=$E$5:$E$1071),--(O517&lt;$O$5:$O$1071))+COUNTIF($O$5:O517,O517))</f>
        <v/>
      </c>
    </row>
    <row r="518" spans="1:21">
      <c r="A518" s="14" t="e">
        <f>IF(AND(H518="",D518="",F518="",G518="",I518="",J518=""),"",SUBTOTAL(3,$B$5:B518))</f>
        <v>#REF!</v>
      </c>
      <c r="B518" s="63" t="e">
        <f>IF('DATA ENTRY'!#REF!="","",'DATA ENTRY'!#REF!)</f>
        <v>#REF!</v>
      </c>
      <c r="C518" s="63" t="e">
        <f>IF('DATA ENTRY'!#REF!="","",'DATA ENTRY'!#REF!)</f>
        <v>#REF!</v>
      </c>
      <c r="D518" s="63" t="e">
        <f>IF('DATA ENTRY'!#REF!="","",'DATA ENTRY'!#REF!)</f>
        <v>#REF!</v>
      </c>
      <c r="E518" s="14" t="e">
        <f>IF('DATA ENTRY'!#REF!="","",'DATA ENTRY'!#REF!)</f>
        <v>#REF!</v>
      </c>
      <c r="F518" s="14" t="e">
        <f>IF('DATA ENTRY'!#REF!="","",'DATA ENTRY'!#REF!)</f>
        <v>#REF!</v>
      </c>
      <c r="G518" s="126" t="e">
        <f>IF('DATA ENTRY'!#REF!="","",'DATA ENTRY'!#REF!)</f>
        <v>#REF!</v>
      </c>
      <c r="H518" s="126" t="e">
        <f>IF('DATA ENTRY'!#REF!="","",'DATA ENTRY'!#REF!)</f>
        <v>#REF!</v>
      </c>
      <c r="I518" s="14" t="e">
        <f>IF('DATA ENTRY'!#REF!="","",'DATA ENTRY'!#REF!)</f>
        <v>#REF!</v>
      </c>
      <c r="J518" s="125" t="e">
        <f>IF('DATA ENTRY'!#REF!="","",'DATA ENTRY'!#REF!)</f>
        <v>#REF!</v>
      </c>
      <c r="K518" s="14" t="e">
        <f>IF('DATA ENTRY'!#REF!="","",'DATA ENTRY'!#REF!)</f>
        <v>#REF!</v>
      </c>
      <c r="L518" s="125" t="e">
        <f>IF('DATA ENTRY'!#REF!="","",'DATA ENTRY'!#REF!)</f>
        <v>#REF!</v>
      </c>
      <c r="M518" s="14" t="e">
        <f>IF('DATA ENTRY'!#REF!="","",'DATA ENTRY'!#REF!)</f>
        <v>#REF!</v>
      </c>
      <c r="N518" s="125" t="e">
        <f>IF('DATA ENTRY'!#REF!="","",'DATA ENTRY'!#REF!)</f>
        <v>#REF!</v>
      </c>
      <c r="O518" s="125" t="str">
        <f t="shared" ref="O518:O581" si="8">IFERROR(IF(J518="","",SUM(J518*75%+L518*25%)),"")</f>
        <v/>
      </c>
      <c r="P518" s="63" t="e">
        <f>IF('DATA ENTRY'!#REF!="","",'DATA ENTRY'!#REF!)</f>
        <v>#REF!</v>
      </c>
      <c r="Q518" s="63" t="e">
        <f>IF('DATA ENTRY'!#REF!="","",'DATA ENTRY'!#REF!)</f>
        <v>#REF!</v>
      </c>
      <c r="R518" s="14" t="e">
        <f>IF('DATA ENTRY'!#REF!="","",'DATA ENTRY'!#REF!)</f>
        <v>#REF!</v>
      </c>
      <c r="S518" s="14" t="e">
        <f>IF('DATA ENTRY'!#REF!="","",'DATA ENTRY'!#REF!)</f>
        <v>#REF!</v>
      </c>
      <c r="T518" s="14" t="e">
        <f>IF('DATA ENTRY'!#REF!="","",'DATA ENTRY'!#REF!)</f>
        <v>#REF!</v>
      </c>
      <c r="U518" s="14" t="str">
        <f>IF(O518="","",SUMPRODUCT(--(D518=$D$5:$D$1071),--(F518=$F$5:$F$1071),--(E518=$E$5:$E$1071),--(O518&lt;$O$5:$O$1071))+COUNTIF($O$5:O518,O518))</f>
        <v/>
      </c>
    </row>
    <row r="519" spans="1:21">
      <c r="A519" s="14" t="e">
        <f>IF(AND(H519="",D519="",F519="",G519="",I519="",J519=""),"",SUBTOTAL(3,$B$5:B519))</f>
        <v>#REF!</v>
      </c>
      <c r="B519" s="63" t="e">
        <f>IF('DATA ENTRY'!#REF!="","",'DATA ENTRY'!#REF!)</f>
        <v>#REF!</v>
      </c>
      <c r="C519" s="63" t="e">
        <f>IF('DATA ENTRY'!#REF!="","",'DATA ENTRY'!#REF!)</f>
        <v>#REF!</v>
      </c>
      <c r="D519" s="63" t="e">
        <f>IF('DATA ENTRY'!#REF!="","",'DATA ENTRY'!#REF!)</f>
        <v>#REF!</v>
      </c>
      <c r="E519" s="14" t="e">
        <f>IF('DATA ENTRY'!#REF!="","",'DATA ENTRY'!#REF!)</f>
        <v>#REF!</v>
      </c>
      <c r="F519" s="14" t="e">
        <f>IF('DATA ENTRY'!#REF!="","",'DATA ENTRY'!#REF!)</f>
        <v>#REF!</v>
      </c>
      <c r="G519" s="126" t="e">
        <f>IF('DATA ENTRY'!#REF!="","",'DATA ENTRY'!#REF!)</f>
        <v>#REF!</v>
      </c>
      <c r="H519" s="126" t="e">
        <f>IF('DATA ENTRY'!#REF!="","",'DATA ENTRY'!#REF!)</f>
        <v>#REF!</v>
      </c>
      <c r="I519" s="14" t="e">
        <f>IF('DATA ENTRY'!#REF!="","",'DATA ENTRY'!#REF!)</f>
        <v>#REF!</v>
      </c>
      <c r="J519" s="125" t="e">
        <f>IF('DATA ENTRY'!#REF!="","",'DATA ENTRY'!#REF!)</f>
        <v>#REF!</v>
      </c>
      <c r="K519" s="14" t="e">
        <f>IF('DATA ENTRY'!#REF!="","",'DATA ENTRY'!#REF!)</f>
        <v>#REF!</v>
      </c>
      <c r="L519" s="125" t="e">
        <f>IF('DATA ENTRY'!#REF!="","",'DATA ENTRY'!#REF!)</f>
        <v>#REF!</v>
      </c>
      <c r="M519" s="14" t="e">
        <f>IF('DATA ENTRY'!#REF!="","",'DATA ENTRY'!#REF!)</f>
        <v>#REF!</v>
      </c>
      <c r="N519" s="125" t="e">
        <f>IF('DATA ENTRY'!#REF!="","",'DATA ENTRY'!#REF!)</f>
        <v>#REF!</v>
      </c>
      <c r="O519" s="125" t="str">
        <f t="shared" si="8"/>
        <v/>
      </c>
      <c r="P519" s="63" t="e">
        <f>IF('DATA ENTRY'!#REF!="","",'DATA ENTRY'!#REF!)</f>
        <v>#REF!</v>
      </c>
      <c r="Q519" s="63" t="e">
        <f>IF('DATA ENTRY'!#REF!="","",'DATA ENTRY'!#REF!)</f>
        <v>#REF!</v>
      </c>
      <c r="R519" s="14" t="e">
        <f>IF('DATA ENTRY'!#REF!="","",'DATA ENTRY'!#REF!)</f>
        <v>#REF!</v>
      </c>
      <c r="S519" s="14" t="e">
        <f>IF('DATA ENTRY'!#REF!="","",'DATA ENTRY'!#REF!)</f>
        <v>#REF!</v>
      </c>
      <c r="T519" s="14" t="e">
        <f>IF('DATA ENTRY'!#REF!="","",'DATA ENTRY'!#REF!)</f>
        <v>#REF!</v>
      </c>
      <c r="U519" s="14" t="str">
        <f>IF(O519="","",SUMPRODUCT(--(D519=$D$5:$D$1071),--(F519=$F$5:$F$1071),--(E519=$E$5:$E$1071),--(O519&lt;$O$5:$O$1071))+COUNTIF($O$5:O519,O519))</f>
        <v/>
      </c>
    </row>
    <row r="520" spans="1:21">
      <c r="A520" s="14" t="e">
        <f>IF(AND(H520="",D520="",F520="",G520="",I520="",J520=""),"",SUBTOTAL(3,$B$5:B520))</f>
        <v>#REF!</v>
      </c>
      <c r="B520" s="63" t="e">
        <f>IF('DATA ENTRY'!#REF!="","",'DATA ENTRY'!#REF!)</f>
        <v>#REF!</v>
      </c>
      <c r="C520" s="63" t="e">
        <f>IF('DATA ENTRY'!#REF!="","",'DATA ENTRY'!#REF!)</f>
        <v>#REF!</v>
      </c>
      <c r="D520" s="63" t="e">
        <f>IF('DATA ENTRY'!#REF!="","",'DATA ENTRY'!#REF!)</f>
        <v>#REF!</v>
      </c>
      <c r="E520" s="14" t="e">
        <f>IF('DATA ENTRY'!#REF!="","",'DATA ENTRY'!#REF!)</f>
        <v>#REF!</v>
      </c>
      <c r="F520" s="14" t="e">
        <f>IF('DATA ENTRY'!#REF!="","",'DATA ENTRY'!#REF!)</f>
        <v>#REF!</v>
      </c>
      <c r="G520" s="126" t="e">
        <f>IF('DATA ENTRY'!#REF!="","",'DATA ENTRY'!#REF!)</f>
        <v>#REF!</v>
      </c>
      <c r="H520" s="126" t="e">
        <f>IF('DATA ENTRY'!#REF!="","",'DATA ENTRY'!#REF!)</f>
        <v>#REF!</v>
      </c>
      <c r="I520" s="14" t="e">
        <f>IF('DATA ENTRY'!#REF!="","",'DATA ENTRY'!#REF!)</f>
        <v>#REF!</v>
      </c>
      <c r="J520" s="125" t="e">
        <f>IF('DATA ENTRY'!#REF!="","",'DATA ENTRY'!#REF!)</f>
        <v>#REF!</v>
      </c>
      <c r="K520" s="14" t="e">
        <f>IF('DATA ENTRY'!#REF!="","",'DATA ENTRY'!#REF!)</f>
        <v>#REF!</v>
      </c>
      <c r="L520" s="125" t="e">
        <f>IF('DATA ENTRY'!#REF!="","",'DATA ENTRY'!#REF!)</f>
        <v>#REF!</v>
      </c>
      <c r="M520" s="14" t="e">
        <f>IF('DATA ENTRY'!#REF!="","",'DATA ENTRY'!#REF!)</f>
        <v>#REF!</v>
      </c>
      <c r="N520" s="125" t="e">
        <f>IF('DATA ENTRY'!#REF!="","",'DATA ENTRY'!#REF!)</f>
        <v>#REF!</v>
      </c>
      <c r="O520" s="125" t="str">
        <f t="shared" si="8"/>
        <v/>
      </c>
      <c r="P520" s="63" t="e">
        <f>IF('DATA ENTRY'!#REF!="","",'DATA ENTRY'!#REF!)</f>
        <v>#REF!</v>
      </c>
      <c r="Q520" s="63" t="e">
        <f>IF('DATA ENTRY'!#REF!="","",'DATA ENTRY'!#REF!)</f>
        <v>#REF!</v>
      </c>
      <c r="R520" s="14" t="e">
        <f>IF('DATA ENTRY'!#REF!="","",'DATA ENTRY'!#REF!)</f>
        <v>#REF!</v>
      </c>
      <c r="S520" s="14" t="e">
        <f>IF('DATA ENTRY'!#REF!="","",'DATA ENTRY'!#REF!)</f>
        <v>#REF!</v>
      </c>
      <c r="T520" s="14" t="e">
        <f>IF('DATA ENTRY'!#REF!="","",'DATA ENTRY'!#REF!)</f>
        <v>#REF!</v>
      </c>
      <c r="U520" s="14" t="str">
        <f>IF(O520="","",SUMPRODUCT(--(D520=$D$5:$D$1071),--(F520=$F$5:$F$1071),--(E520=$E$5:$E$1071),--(O520&lt;$O$5:$O$1071))+COUNTIF($O$5:O520,O520))</f>
        <v/>
      </c>
    </row>
    <row r="521" spans="1:21">
      <c r="A521" s="14" t="e">
        <f>IF(AND(H521="",D521="",F521="",G521="",I521="",J521=""),"",SUBTOTAL(3,$B$5:B521))</f>
        <v>#REF!</v>
      </c>
      <c r="B521" s="63" t="e">
        <f>IF('DATA ENTRY'!#REF!="","",'DATA ENTRY'!#REF!)</f>
        <v>#REF!</v>
      </c>
      <c r="C521" s="63" t="e">
        <f>IF('DATA ENTRY'!#REF!="","",'DATA ENTRY'!#REF!)</f>
        <v>#REF!</v>
      </c>
      <c r="D521" s="63" t="e">
        <f>IF('DATA ENTRY'!#REF!="","",'DATA ENTRY'!#REF!)</f>
        <v>#REF!</v>
      </c>
      <c r="E521" s="14" t="e">
        <f>IF('DATA ENTRY'!#REF!="","",'DATA ENTRY'!#REF!)</f>
        <v>#REF!</v>
      </c>
      <c r="F521" s="14" t="e">
        <f>IF('DATA ENTRY'!#REF!="","",'DATA ENTRY'!#REF!)</f>
        <v>#REF!</v>
      </c>
      <c r="G521" s="126" t="e">
        <f>IF('DATA ENTRY'!#REF!="","",'DATA ENTRY'!#REF!)</f>
        <v>#REF!</v>
      </c>
      <c r="H521" s="126" t="e">
        <f>IF('DATA ENTRY'!#REF!="","",'DATA ENTRY'!#REF!)</f>
        <v>#REF!</v>
      </c>
      <c r="I521" s="14" t="e">
        <f>IF('DATA ENTRY'!#REF!="","",'DATA ENTRY'!#REF!)</f>
        <v>#REF!</v>
      </c>
      <c r="J521" s="125" t="e">
        <f>IF('DATA ENTRY'!#REF!="","",'DATA ENTRY'!#REF!)</f>
        <v>#REF!</v>
      </c>
      <c r="K521" s="14" t="e">
        <f>IF('DATA ENTRY'!#REF!="","",'DATA ENTRY'!#REF!)</f>
        <v>#REF!</v>
      </c>
      <c r="L521" s="125" t="e">
        <f>IF('DATA ENTRY'!#REF!="","",'DATA ENTRY'!#REF!)</f>
        <v>#REF!</v>
      </c>
      <c r="M521" s="14" t="e">
        <f>IF('DATA ENTRY'!#REF!="","",'DATA ENTRY'!#REF!)</f>
        <v>#REF!</v>
      </c>
      <c r="N521" s="125" t="e">
        <f>IF('DATA ENTRY'!#REF!="","",'DATA ENTRY'!#REF!)</f>
        <v>#REF!</v>
      </c>
      <c r="O521" s="125" t="str">
        <f t="shared" si="8"/>
        <v/>
      </c>
      <c r="P521" s="63" t="e">
        <f>IF('DATA ENTRY'!#REF!="","",'DATA ENTRY'!#REF!)</f>
        <v>#REF!</v>
      </c>
      <c r="Q521" s="63" t="e">
        <f>IF('DATA ENTRY'!#REF!="","",'DATA ENTRY'!#REF!)</f>
        <v>#REF!</v>
      </c>
      <c r="R521" s="14" t="e">
        <f>IF('DATA ENTRY'!#REF!="","",'DATA ENTRY'!#REF!)</f>
        <v>#REF!</v>
      </c>
      <c r="S521" s="14" t="e">
        <f>IF('DATA ENTRY'!#REF!="","",'DATA ENTRY'!#REF!)</f>
        <v>#REF!</v>
      </c>
      <c r="T521" s="14" t="e">
        <f>IF('DATA ENTRY'!#REF!="","",'DATA ENTRY'!#REF!)</f>
        <v>#REF!</v>
      </c>
      <c r="U521" s="14" t="str">
        <f>IF(O521="","",SUMPRODUCT(--(D521=$D$5:$D$1071),--(F521=$F$5:$F$1071),--(E521=$E$5:$E$1071),--(O521&lt;$O$5:$O$1071))+COUNTIF($O$5:O521,O521))</f>
        <v/>
      </c>
    </row>
    <row r="522" spans="1:21">
      <c r="A522" s="14" t="e">
        <f>IF(AND(H522="",D522="",F522="",G522="",I522="",J522=""),"",SUBTOTAL(3,$B$5:B522))</f>
        <v>#REF!</v>
      </c>
      <c r="B522" s="63" t="e">
        <f>IF('DATA ENTRY'!#REF!="","",'DATA ENTRY'!#REF!)</f>
        <v>#REF!</v>
      </c>
      <c r="C522" s="63" t="e">
        <f>IF('DATA ENTRY'!#REF!="","",'DATA ENTRY'!#REF!)</f>
        <v>#REF!</v>
      </c>
      <c r="D522" s="63" t="e">
        <f>IF('DATA ENTRY'!#REF!="","",'DATA ENTRY'!#REF!)</f>
        <v>#REF!</v>
      </c>
      <c r="E522" s="14" t="e">
        <f>IF('DATA ENTRY'!#REF!="","",'DATA ENTRY'!#REF!)</f>
        <v>#REF!</v>
      </c>
      <c r="F522" s="14" t="e">
        <f>IF('DATA ENTRY'!#REF!="","",'DATA ENTRY'!#REF!)</f>
        <v>#REF!</v>
      </c>
      <c r="G522" s="126" t="e">
        <f>IF('DATA ENTRY'!#REF!="","",'DATA ENTRY'!#REF!)</f>
        <v>#REF!</v>
      </c>
      <c r="H522" s="126" t="e">
        <f>IF('DATA ENTRY'!#REF!="","",'DATA ENTRY'!#REF!)</f>
        <v>#REF!</v>
      </c>
      <c r="I522" s="14" t="e">
        <f>IF('DATA ENTRY'!#REF!="","",'DATA ENTRY'!#REF!)</f>
        <v>#REF!</v>
      </c>
      <c r="J522" s="125" t="e">
        <f>IF('DATA ENTRY'!#REF!="","",'DATA ENTRY'!#REF!)</f>
        <v>#REF!</v>
      </c>
      <c r="K522" s="14" t="e">
        <f>IF('DATA ENTRY'!#REF!="","",'DATA ENTRY'!#REF!)</f>
        <v>#REF!</v>
      </c>
      <c r="L522" s="125" t="e">
        <f>IF('DATA ENTRY'!#REF!="","",'DATA ENTRY'!#REF!)</f>
        <v>#REF!</v>
      </c>
      <c r="M522" s="14" t="e">
        <f>IF('DATA ENTRY'!#REF!="","",'DATA ENTRY'!#REF!)</f>
        <v>#REF!</v>
      </c>
      <c r="N522" s="125" t="e">
        <f>IF('DATA ENTRY'!#REF!="","",'DATA ENTRY'!#REF!)</f>
        <v>#REF!</v>
      </c>
      <c r="O522" s="125" t="str">
        <f t="shared" si="8"/>
        <v/>
      </c>
      <c r="P522" s="63" t="e">
        <f>IF('DATA ENTRY'!#REF!="","",'DATA ENTRY'!#REF!)</f>
        <v>#REF!</v>
      </c>
      <c r="Q522" s="63" t="e">
        <f>IF('DATA ENTRY'!#REF!="","",'DATA ENTRY'!#REF!)</f>
        <v>#REF!</v>
      </c>
      <c r="R522" s="14" t="e">
        <f>IF('DATA ENTRY'!#REF!="","",'DATA ENTRY'!#REF!)</f>
        <v>#REF!</v>
      </c>
      <c r="S522" s="14" t="e">
        <f>IF('DATA ENTRY'!#REF!="","",'DATA ENTRY'!#REF!)</f>
        <v>#REF!</v>
      </c>
      <c r="T522" s="14" t="e">
        <f>IF('DATA ENTRY'!#REF!="","",'DATA ENTRY'!#REF!)</f>
        <v>#REF!</v>
      </c>
      <c r="U522" s="14" t="str">
        <f>IF(O522="","",SUMPRODUCT(--(D522=$D$5:$D$1071),--(F522=$F$5:$F$1071),--(E522=$E$5:$E$1071),--(O522&lt;$O$5:$O$1071))+COUNTIF($O$5:O522,O522))</f>
        <v/>
      </c>
    </row>
    <row r="523" spans="1:21">
      <c r="A523" s="14" t="e">
        <f>IF(AND(H523="",D523="",F523="",G523="",I523="",J523=""),"",SUBTOTAL(3,$B$5:B523))</f>
        <v>#REF!</v>
      </c>
      <c r="B523" s="63" t="e">
        <f>IF('DATA ENTRY'!#REF!="","",'DATA ENTRY'!#REF!)</f>
        <v>#REF!</v>
      </c>
      <c r="C523" s="63" t="e">
        <f>IF('DATA ENTRY'!#REF!="","",'DATA ENTRY'!#REF!)</f>
        <v>#REF!</v>
      </c>
      <c r="D523" s="63" t="e">
        <f>IF('DATA ENTRY'!#REF!="","",'DATA ENTRY'!#REF!)</f>
        <v>#REF!</v>
      </c>
      <c r="E523" s="14" t="e">
        <f>IF('DATA ENTRY'!#REF!="","",'DATA ENTRY'!#REF!)</f>
        <v>#REF!</v>
      </c>
      <c r="F523" s="14" t="e">
        <f>IF('DATA ENTRY'!#REF!="","",'DATA ENTRY'!#REF!)</f>
        <v>#REF!</v>
      </c>
      <c r="G523" s="126" t="e">
        <f>IF('DATA ENTRY'!#REF!="","",'DATA ENTRY'!#REF!)</f>
        <v>#REF!</v>
      </c>
      <c r="H523" s="126" t="e">
        <f>IF('DATA ENTRY'!#REF!="","",'DATA ENTRY'!#REF!)</f>
        <v>#REF!</v>
      </c>
      <c r="I523" s="14" t="e">
        <f>IF('DATA ENTRY'!#REF!="","",'DATA ENTRY'!#REF!)</f>
        <v>#REF!</v>
      </c>
      <c r="J523" s="125" t="e">
        <f>IF('DATA ENTRY'!#REF!="","",'DATA ENTRY'!#REF!)</f>
        <v>#REF!</v>
      </c>
      <c r="K523" s="14" t="e">
        <f>IF('DATA ENTRY'!#REF!="","",'DATA ENTRY'!#REF!)</f>
        <v>#REF!</v>
      </c>
      <c r="L523" s="125" t="e">
        <f>IF('DATA ENTRY'!#REF!="","",'DATA ENTRY'!#REF!)</f>
        <v>#REF!</v>
      </c>
      <c r="M523" s="14" t="e">
        <f>IF('DATA ENTRY'!#REF!="","",'DATA ENTRY'!#REF!)</f>
        <v>#REF!</v>
      </c>
      <c r="N523" s="125" t="e">
        <f>IF('DATA ENTRY'!#REF!="","",'DATA ENTRY'!#REF!)</f>
        <v>#REF!</v>
      </c>
      <c r="O523" s="125" t="str">
        <f t="shared" si="8"/>
        <v/>
      </c>
      <c r="P523" s="63" t="e">
        <f>IF('DATA ENTRY'!#REF!="","",'DATA ENTRY'!#REF!)</f>
        <v>#REF!</v>
      </c>
      <c r="Q523" s="63" t="e">
        <f>IF('DATA ENTRY'!#REF!="","",'DATA ENTRY'!#REF!)</f>
        <v>#REF!</v>
      </c>
      <c r="R523" s="14" t="e">
        <f>IF('DATA ENTRY'!#REF!="","",'DATA ENTRY'!#REF!)</f>
        <v>#REF!</v>
      </c>
      <c r="S523" s="14" t="e">
        <f>IF('DATA ENTRY'!#REF!="","",'DATA ENTRY'!#REF!)</f>
        <v>#REF!</v>
      </c>
      <c r="T523" s="14" t="e">
        <f>IF('DATA ENTRY'!#REF!="","",'DATA ENTRY'!#REF!)</f>
        <v>#REF!</v>
      </c>
      <c r="U523" s="14" t="str">
        <f>IF(O523="","",SUMPRODUCT(--(D523=$D$5:$D$1071),--(F523=$F$5:$F$1071),--(E523=$E$5:$E$1071),--(O523&lt;$O$5:$O$1071))+COUNTIF($O$5:O523,O523))</f>
        <v/>
      </c>
    </row>
    <row r="524" spans="1:21">
      <c r="A524" s="14" t="e">
        <f>IF(AND(H524="",D524="",F524="",G524="",I524="",J524=""),"",SUBTOTAL(3,$B$5:B524))</f>
        <v>#REF!</v>
      </c>
      <c r="B524" s="63" t="e">
        <f>IF('DATA ENTRY'!#REF!="","",'DATA ENTRY'!#REF!)</f>
        <v>#REF!</v>
      </c>
      <c r="C524" s="63" t="e">
        <f>IF('DATA ENTRY'!#REF!="","",'DATA ENTRY'!#REF!)</f>
        <v>#REF!</v>
      </c>
      <c r="D524" s="63" t="e">
        <f>IF('DATA ENTRY'!#REF!="","",'DATA ENTRY'!#REF!)</f>
        <v>#REF!</v>
      </c>
      <c r="E524" s="14" t="e">
        <f>IF('DATA ENTRY'!#REF!="","",'DATA ENTRY'!#REF!)</f>
        <v>#REF!</v>
      </c>
      <c r="F524" s="14" t="e">
        <f>IF('DATA ENTRY'!#REF!="","",'DATA ENTRY'!#REF!)</f>
        <v>#REF!</v>
      </c>
      <c r="G524" s="126" t="e">
        <f>IF('DATA ENTRY'!#REF!="","",'DATA ENTRY'!#REF!)</f>
        <v>#REF!</v>
      </c>
      <c r="H524" s="126" t="e">
        <f>IF('DATA ENTRY'!#REF!="","",'DATA ENTRY'!#REF!)</f>
        <v>#REF!</v>
      </c>
      <c r="I524" s="14" t="e">
        <f>IF('DATA ENTRY'!#REF!="","",'DATA ENTRY'!#REF!)</f>
        <v>#REF!</v>
      </c>
      <c r="J524" s="125" t="e">
        <f>IF('DATA ENTRY'!#REF!="","",'DATA ENTRY'!#REF!)</f>
        <v>#REF!</v>
      </c>
      <c r="K524" s="14" t="e">
        <f>IF('DATA ENTRY'!#REF!="","",'DATA ENTRY'!#REF!)</f>
        <v>#REF!</v>
      </c>
      <c r="L524" s="125" t="e">
        <f>IF('DATA ENTRY'!#REF!="","",'DATA ENTRY'!#REF!)</f>
        <v>#REF!</v>
      </c>
      <c r="M524" s="14" t="e">
        <f>IF('DATA ENTRY'!#REF!="","",'DATA ENTRY'!#REF!)</f>
        <v>#REF!</v>
      </c>
      <c r="N524" s="125" t="e">
        <f>IF('DATA ENTRY'!#REF!="","",'DATA ENTRY'!#REF!)</f>
        <v>#REF!</v>
      </c>
      <c r="O524" s="125" t="str">
        <f t="shared" si="8"/>
        <v/>
      </c>
      <c r="P524" s="63" t="e">
        <f>IF('DATA ENTRY'!#REF!="","",'DATA ENTRY'!#REF!)</f>
        <v>#REF!</v>
      </c>
      <c r="Q524" s="63" t="e">
        <f>IF('DATA ENTRY'!#REF!="","",'DATA ENTRY'!#REF!)</f>
        <v>#REF!</v>
      </c>
      <c r="R524" s="14" t="e">
        <f>IF('DATA ENTRY'!#REF!="","",'DATA ENTRY'!#REF!)</f>
        <v>#REF!</v>
      </c>
      <c r="S524" s="14" t="e">
        <f>IF('DATA ENTRY'!#REF!="","",'DATA ENTRY'!#REF!)</f>
        <v>#REF!</v>
      </c>
      <c r="T524" s="14" t="e">
        <f>IF('DATA ENTRY'!#REF!="","",'DATA ENTRY'!#REF!)</f>
        <v>#REF!</v>
      </c>
      <c r="U524" s="14" t="str">
        <f>IF(O524="","",SUMPRODUCT(--(D524=$D$5:$D$1071),--(F524=$F$5:$F$1071),--(E524=$E$5:$E$1071),--(O524&lt;$O$5:$O$1071))+COUNTIF($O$5:O524,O524))</f>
        <v/>
      </c>
    </row>
    <row r="525" spans="1:21">
      <c r="A525" s="14" t="e">
        <f>IF(AND(H525="",D525="",F525="",G525="",I525="",J525=""),"",SUBTOTAL(3,$B$5:B525))</f>
        <v>#REF!</v>
      </c>
      <c r="B525" s="63" t="e">
        <f>IF('DATA ENTRY'!#REF!="","",'DATA ENTRY'!#REF!)</f>
        <v>#REF!</v>
      </c>
      <c r="C525" s="63" t="e">
        <f>IF('DATA ENTRY'!#REF!="","",'DATA ENTRY'!#REF!)</f>
        <v>#REF!</v>
      </c>
      <c r="D525" s="63" t="e">
        <f>IF('DATA ENTRY'!#REF!="","",'DATA ENTRY'!#REF!)</f>
        <v>#REF!</v>
      </c>
      <c r="E525" s="14" t="e">
        <f>IF('DATA ENTRY'!#REF!="","",'DATA ENTRY'!#REF!)</f>
        <v>#REF!</v>
      </c>
      <c r="F525" s="14" t="e">
        <f>IF('DATA ENTRY'!#REF!="","",'DATA ENTRY'!#REF!)</f>
        <v>#REF!</v>
      </c>
      <c r="G525" s="126" t="e">
        <f>IF('DATA ENTRY'!#REF!="","",'DATA ENTRY'!#REF!)</f>
        <v>#REF!</v>
      </c>
      <c r="H525" s="126" t="e">
        <f>IF('DATA ENTRY'!#REF!="","",'DATA ENTRY'!#REF!)</f>
        <v>#REF!</v>
      </c>
      <c r="I525" s="14" t="e">
        <f>IF('DATA ENTRY'!#REF!="","",'DATA ENTRY'!#REF!)</f>
        <v>#REF!</v>
      </c>
      <c r="J525" s="125" t="e">
        <f>IF('DATA ENTRY'!#REF!="","",'DATA ENTRY'!#REF!)</f>
        <v>#REF!</v>
      </c>
      <c r="K525" s="14" t="e">
        <f>IF('DATA ENTRY'!#REF!="","",'DATA ENTRY'!#REF!)</f>
        <v>#REF!</v>
      </c>
      <c r="L525" s="125" t="e">
        <f>IF('DATA ENTRY'!#REF!="","",'DATA ENTRY'!#REF!)</f>
        <v>#REF!</v>
      </c>
      <c r="M525" s="14" t="e">
        <f>IF('DATA ENTRY'!#REF!="","",'DATA ENTRY'!#REF!)</f>
        <v>#REF!</v>
      </c>
      <c r="N525" s="125" t="e">
        <f>IF('DATA ENTRY'!#REF!="","",'DATA ENTRY'!#REF!)</f>
        <v>#REF!</v>
      </c>
      <c r="O525" s="125" t="str">
        <f t="shared" si="8"/>
        <v/>
      </c>
      <c r="P525" s="63" t="e">
        <f>IF('DATA ENTRY'!#REF!="","",'DATA ENTRY'!#REF!)</f>
        <v>#REF!</v>
      </c>
      <c r="Q525" s="63" t="e">
        <f>IF('DATA ENTRY'!#REF!="","",'DATA ENTRY'!#REF!)</f>
        <v>#REF!</v>
      </c>
      <c r="R525" s="14" t="e">
        <f>IF('DATA ENTRY'!#REF!="","",'DATA ENTRY'!#REF!)</f>
        <v>#REF!</v>
      </c>
      <c r="S525" s="14" t="e">
        <f>IF('DATA ENTRY'!#REF!="","",'DATA ENTRY'!#REF!)</f>
        <v>#REF!</v>
      </c>
      <c r="T525" s="14" t="e">
        <f>IF('DATA ENTRY'!#REF!="","",'DATA ENTRY'!#REF!)</f>
        <v>#REF!</v>
      </c>
      <c r="U525" s="14" t="str">
        <f>IF(O525="","",SUMPRODUCT(--(D525=$D$5:$D$1071),--(F525=$F$5:$F$1071),--(E525=$E$5:$E$1071),--(O525&lt;$O$5:$O$1071))+COUNTIF($O$5:O525,O525))</f>
        <v/>
      </c>
    </row>
    <row r="526" spans="1:21">
      <c r="A526" s="14" t="e">
        <f>IF(AND(H526="",D526="",F526="",G526="",I526="",J526=""),"",SUBTOTAL(3,$B$5:B526))</f>
        <v>#REF!</v>
      </c>
      <c r="B526" s="63" t="e">
        <f>IF('DATA ENTRY'!#REF!="","",'DATA ENTRY'!#REF!)</f>
        <v>#REF!</v>
      </c>
      <c r="C526" s="63" t="e">
        <f>IF('DATA ENTRY'!#REF!="","",'DATA ENTRY'!#REF!)</f>
        <v>#REF!</v>
      </c>
      <c r="D526" s="63" t="e">
        <f>IF('DATA ENTRY'!#REF!="","",'DATA ENTRY'!#REF!)</f>
        <v>#REF!</v>
      </c>
      <c r="E526" s="14" t="e">
        <f>IF('DATA ENTRY'!#REF!="","",'DATA ENTRY'!#REF!)</f>
        <v>#REF!</v>
      </c>
      <c r="F526" s="14" t="e">
        <f>IF('DATA ENTRY'!#REF!="","",'DATA ENTRY'!#REF!)</f>
        <v>#REF!</v>
      </c>
      <c r="G526" s="126" t="e">
        <f>IF('DATA ENTRY'!#REF!="","",'DATA ENTRY'!#REF!)</f>
        <v>#REF!</v>
      </c>
      <c r="H526" s="126" t="e">
        <f>IF('DATA ENTRY'!#REF!="","",'DATA ENTRY'!#REF!)</f>
        <v>#REF!</v>
      </c>
      <c r="I526" s="14" t="e">
        <f>IF('DATA ENTRY'!#REF!="","",'DATA ENTRY'!#REF!)</f>
        <v>#REF!</v>
      </c>
      <c r="J526" s="125" t="e">
        <f>IF('DATA ENTRY'!#REF!="","",'DATA ENTRY'!#REF!)</f>
        <v>#REF!</v>
      </c>
      <c r="K526" s="14" t="e">
        <f>IF('DATA ENTRY'!#REF!="","",'DATA ENTRY'!#REF!)</f>
        <v>#REF!</v>
      </c>
      <c r="L526" s="125" t="e">
        <f>IF('DATA ENTRY'!#REF!="","",'DATA ENTRY'!#REF!)</f>
        <v>#REF!</v>
      </c>
      <c r="M526" s="14" t="e">
        <f>IF('DATA ENTRY'!#REF!="","",'DATA ENTRY'!#REF!)</f>
        <v>#REF!</v>
      </c>
      <c r="N526" s="125" t="e">
        <f>IF('DATA ENTRY'!#REF!="","",'DATA ENTRY'!#REF!)</f>
        <v>#REF!</v>
      </c>
      <c r="O526" s="125" t="str">
        <f t="shared" si="8"/>
        <v/>
      </c>
      <c r="P526" s="63" t="e">
        <f>IF('DATA ENTRY'!#REF!="","",'DATA ENTRY'!#REF!)</f>
        <v>#REF!</v>
      </c>
      <c r="Q526" s="63" t="e">
        <f>IF('DATA ENTRY'!#REF!="","",'DATA ENTRY'!#REF!)</f>
        <v>#REF!</v>
      </c>
      <c r="R526" s="14" t="e">
        <f>IF('DATA ENTRY'!#REF!="","",'DATA ENTRY'!#REF!)</f>
        <v>#REF!</v>
      </c>
      <c r="S526" s="14" t="e">
        <f>IF('DATA ENTRY'!#REF!="","",'DATA ENTRY'!#REF!)</f>
        <v>#REF!</v>
      </c>
      <c r="T526" s="14" t="e">
        <f>IF('DATA ENTRY'!#REF!="","",'DATA ENTRY'!#REF!)</f>
        <v>#REF!</v>
      </c>
      <c r="U526" s="14" t="str">
        <f>IF(O526="","",SUMPRODUCT(--(D526=$D$5:$D$1071),--(F526=$F$5:$F$1071),--(E526=$E$5:$E$1071),--(O526&lt;$O$5:$O$1071))+COUNTIF($O$5:O526,O526))</f>
        <v/>
      </c>
    </row>
    <row r="527" spans="1:21">
      <c r="A527" s="14" t="e">
        <f>IF(AND(H527="",D527="",F527="",G527="",I527="",J527=""),"",SUBTOTAL(3,$B$5:B527))</f>
        <v>#REF!</v>
      </c>
      <c r="B527" s="63" t="e">
        <f>IF('DATA ENTRY'!#REF!="","",'DATA ENTRY'!#REF!)</f>
        <v>#REF!</v>
      </c>
      <c r="C527" s="63" t="e">
        <f>IF('DATA ENTRY'!#REF!="","",'DATA ENTRY'!#REF!)</f>
        <v>#REF!</v>
      </c>
      <c r="D527" s="63" t="e">
        <f>IF('DATA ENTRY'!#REF!="","",'DATA ENTRY'!#REF!)</f>
        <v>#REF!</v>
      </c>
      <c r="E527" s="14" t="e">
        <f>IF('DATA ENTRY'!#REF!="","",'DATA ENTRY'!#REF!)</f>
        <v>#REF!</v>
      </c>
      <c r="F527" s="14" t="e">
        <f>IF('DATA ENTRY'!#REF!="","",'DATA ENTRY'!#REF!)</f>
        <v>#REF!</v>
      </c>
      <c r="G527" s="126" t="e">
        <f>IF('DATA ENTRY'!#REF!="","",'DATA ENTRY'!#REF!)</f>
        <v>#REF!</v>
      </c>
      <c r="H527" s="126" t="e">
        <f>IF('DATA ENTRY'!#REF!="","",'DATA ENTRY'!#REF!)</f>
        <v>#REF!</v>
      </c>
      <c r="I527" s="14" t="e">
        <f>IF('DATA ENTRY'!#REF!="","",'DATA ENTRY'!#REF!)</f>
        <v>#REF!</v>
      </c>
      <c r="J527" s="125" t="e">
        <f>IF('DATA ENTRY'!#REF!="","",'DATA ENTRY'!#REF!)</f>
        <v>#REF!</v>
      </c>
      <c r="K527" s="14" t="e">
        <f>IF('DATA ENTRY'!#REF!="","",'DATA ENTRY'!#REF!)</f>
        <v>#REF!</v>
      </c>
      <c r="L527" s="125" t="e">
        <f>IF('DATA ENTRY'!#REF!="","",'DATA ENTRY'!#REF!)</f>
        <v>#REF!</v>
      </c>
      <c r="M527" s="14" t="e">
        <f>IF('DATA ENTRY'!#REF!="","",'DATA ENTRY'!#REF!)</f>
        <v>#REF!</v>
      </c>
      <c r="N527" s="125" t="e">
        <f>IF('DATA ENTRY'!#REF!="","",'DATA ENTRY'!#REF!)</f>
        <v>#REF!</v>
      </c>
      <c r="O527" s="125" t="str">
        <f t="shared" si="8"/>
        <v/>
      </c>
      <c r="P527" s="63" t="e">
        <f>IF('DATA ENTRY'!#REF!="","",'DATA ENTRY'!#REF!)</f>
        <v>#REF!</v>
      </c>
      <c r="Q527" s="63" t="e">
        <f>IF('DATA ENTRY'!#REF!="","",'DATA ENTRY'!#REF!)</f>
        <v>#REF!</v>
      </c>
      <c r="R527" s="14" t="e">
        <f>IF('DATA ENTRY'!#REF!="","",'DATA ENTRY'!#REF!)</f>
        <v>#REF!</v>
      </c>
      <c r="S527" s="14" t="e">
        <f>IF('DATA ENTRY'!#REF!="","",'DATA ENTRY'!#REF!)</f>
        <v>#REF!</v>
      </c>
      <c r="T527" s="14" t="e">
        <f>IF('DATA ENTRY'!#REF!="","",'DATA ENTRY'!#REF!)</f>
        <v>#REF!</v>
      </c>
      <c r="U527" s="14" t="str">
        <f>IF(O527="","",SUMPRODUCT(--(D527=$D$5:$D$1071),--(F527=$F$5:$F$1071),--(E527=$E$5:$E$1071),--(O527&lt;$O$5:$O$1071))+COUNTIF($O$5:O527,O527))</f>
        <v/>
      </c>
    </row>
    <row r="528" spans="1:21">
      <c r="A528" s="14" t="e">
        <f>IF(AND(H528="",D528="",F528="",G528="",I528="",J528=""),"",SUBTOTAL(3,$B$5:B528))</f>
        <v>#REF!</v>
      </c>
      <c r="B528" s="63" t="e">
        <f>IF('DATA ENTRY'!#REF!="","",'DATA ENTRY'!#REF!)</f>
        <v>#REF!</v>
      </c>
      <c r="C528" s="63" t="e">
        <f>IF('DATA ENTRY'!#REF!="","",'DATA ENTRY'!#REF!)</f>
        <v>#REF!</v>
      </c>
      <c r="D528" s="63" t="e">
        <f>IF('DATA ENTRY'!#REF!="","",'DATA ENTRY'!#REF!)</f>
        <v>#REF!</v>
      </c>
      <c r="E528" s="14" t="e">
        <f>IF('DATA ENTRY'!#REF!="","",'DATA ENTRY'!#REF!)</f>
        <v>#REF!</v>
      </c>
      <c r="F528" s="14" t="e">
        <f>IF('DATA ENTRY'!#REF!="","",'DATA ENTRY'!#REF!)</f>
        <v>#REF!</v>
      </c>
      <c r="G528" s="126" t="e">
        <f>IF('DATA ENTRY'!#REF!="","",'DATA ENTRY'!#REF!)</f>
        <v>#REF!</v>
      </c>
      <c r="H528" s="126" t="e">
        <f>IF('DATA ENTRY'!#REF!="","",'DATA ENTRY'!#REF!)</f>
        <v>#REF!</v>
      </c>
      <c r="I528" s="14" t="e">
        <f>IF('DATA ENTRY'!#REF!="","",'DATA ENTRY'!#REF!)</f>
        <v>#REF!</v>
      </c>
      <c r="J528" s="125" t="e">
        <f>IF('DATA ENTRY'!#REF!="","",'DATA ENTRY'!#REF!)</f>
        <v>#REF!</v>
      </c>
      <c r="K528" s="14" t="e">
        <f>IF('DATA ENTRY'!#REF!="","",'DATA ENTRY'!#REF!)</f>
        <v>#REF!</v>
      </c>
      <c r="L528" s="125" t="e">
        <f>IF('DATA ENTRY'!#REF!="","",'DATA ENTRY'!#REF!)</f>
        <v>#REF!</v>
      </c>
      <c r="M528" s="14" t="e">
        <f>IF('DATA ENTRY'!#REF!="","",'DATA ENTRY'!#REF!)</f>
        <v>#REF!</v>
      </c>
      <c r="N528" s="125" t="e">
        <f>IF('DATA ENTRY'!#REF!="","",'DATA ENTRY'!#REF!)</f>
        <v>#REF!</v>
      </c>
      <c r="O528" s="125" t="str">
        <f t="shared" si="8"/>
        <v/>
      </c>
      <c r="P528" s="63" t="e">
        <f>IF('DATA ENTRY'!#REF!="","",'DATA ENTRY'!#REF!)</f>
        <v>#REF!</v>
      </c>
      <c r="Q528" s="63" t="e">
        <f>IF('DATA ENTRY'!#REF!="","",'DATA ENTRY'!#REF!)</f>
        <v>#REF!</v>
      </c>
      <c r="R528" s="14" t="e">
        <f>IF('DATA ENTRY'!#REF!="","",'DATA ENTRY'!#REF!)</f>
        <v>#REF!</v>
      </c>
      <c r="S528" s="14" t="e">
        <f>IF('DATA ENTRY'!#REF!="","",'DATA ENTRY'!#REF!)</f>
        <v>#REF!</v>
      </c>
      <c r="T528" s="14" t="e">
        <f>IF('DATA ENTRY'!#REF!="","",'DATA ENTRY'!#REF!)</f>
        <v>#REF!</v>
      </c>
      <c r="U528" s="14" t="str">
        <f>IF(O528="","",SUMPRODUCT(--(D528=$D$5:$D$1071),--(F528=$F$5:$F$1071),--(E528=$E$5:$E$1071),--(O528&lt;$O$5:$O$1071))+COUNTIF($O$5:O528,O528))</f>
        <v/>
      </c>
    </row>
    <row r="529" spans="1:21">
      <c r="A529" s="14" t="e">
        <f>IF(AND(H529="",D529="",F529="",G529="",I529="",J529=""),"",SUBTOTAL(3,$B$5:B529))</f>
        <v>#REF!</v>
      </c>
      <c r="B529" s="63" t="e">
        <f>IF('DATA ENTRY'!#REF!="","",'DATA ENTRY'!#REF!)</f>
        <v>#REF!</v>
      </c>
      <c r="C529" s="63" t="e">
        <f>IF('DATA ENTRY'!#REF!="","",'DATA ENTRY'!#REF!)</f>
        <v>#REF!</v>
      </c>
      <c r="D529" s="63" t="e">
        <f>IF('DATA ENTRY'!#REF!="","",'DATA ENTRY'!#REF!)</f>
        <v>#REF!</v>
      </c>
      <c r="E529" s="14" t="e">
        <f>IF('DATA ENTRY'!#REF!="","",'DATA ENTRY'!#REF!)</f>
        <v>#REF!</v>
      </c>
      <c r="F529" s="14" t="e">
        <f>IF('DATA ENTRY'!#REF!="","",'DATA ENTRY'!#REF!)</f>
        <v>#REF!</v>
      </c>
      <c r="G529" s="126" t="e">
        <f>IF('DATA ENTRY'!#REF!="","",'DATA ENTRY'!#REF!)</f>
        <v>#REF!</v>
      </c>
      <c r="H529" s="126" t="e">
        <f>IF('DATA ENTRY'!#REF!="","",'DATA ENTRY'!#REF!)</f>
        <v>#REF!</v>
      </c>
      <c r="I529" s="14" t="e">
        <f>IF('DATA ENTRY'!#REF!="","",'DATA ENTRY'!#REF!)</f>
        <v>#REF!</v>
      </c>
      <c r="J529" s="125" t="e">
        <f>IF('DATA ENTRY'!#REF!="","",'DATA ENTRY'!#REF!)</f>
        <v>#REF!</v>
      </c>
      <c r="K529" s="14" t="e">
        <f>IF('DATA ENTRY'!#REF!="","",'DATA ENTRY'!#REF!)</f>
        <v>#REF!</v>
      </c>
      <c r="L529" s="125" t="e">
        <f>IF('DATA ENTRY'!#REF!="","",'DATA ENTRY'!#REF!)</f>
        <v>#REF!</v>
      </c>
      <c r="M529" s="14" t="e">
        <f>IF('DATA ENTRY'!#REF!="","",'DATA ENTRY'!#REF!)</f>
        <v>#REF!</v>
      </c>
      <c r="N529" s="125" t="e">
        <f>IF('DATA ENTRY'!#REF!="","",'DATA ENTRY'!#REF!)</f>
        <v>#REF!</v>
      </c>
      <c r="O529" s="125" t="str">
        <f t="shared" si="8"/>
        <v/>
      </c>
      <c r="P529" s="63" t="e">
        <f>IF('DATA ENTRY'!#REF!="","",'DATA ENTRY'!#REF!)</f>
        <v>#REF!</v>
      </c>
      <c r="Q529" s="63" t="e">
        <f>IF('DATA ENTRY'!#REF!="","",'DATA ENTRY'!#REF!)</f>
        <v>#REF!</v>
      </c>
      <c r="R529" s="14" t="e">
        <f>IF('DATA ENTRY'!#REF!="","",'DATA ENTRY'!#REF!)</f>
        <v>#REF!</v>
      </c>
      <c r="S529" s="14" t="e">
        <f>IF('DATA ENTRY'!#REF!="","",'DATA ENTRY'!#REF!)</f>
        <v>#REF!</v>
      </c>
      <c r="T529" s="14" t="e">
        <f>IF('DATA ENTRY'!#REF!="","",'DATA ENTRY'!#REF!)</f>
        <v>#REF!</v>
      </c>
      <c r="U529" s="14" t="str">
        <f>IF(O529="","",SUMPRODUCT(--(D529=$D$5:$D$1071),--(F529=$F$5:$F$1071),--(E529=$E$5:$E$1071),--(O529&lt;$O$5:$O$1071))+COUNTIF($O$5:O529,O529))</f>
        <v/>
      </c>
    </row>
    <row r="530" spans="1:21">
      <c r="A530" s="14" t="e">
        <f>IF(AND(H530="",D530="",F530="",G530="",I530="",J530=""),"",SUBTOTAL(3,$B$5:B530))</f>
        <v>#REF!</v>
      </c>
      <c r="B530" s="63" t="e">
        <f>IF('DATA ENTRY'!#REF!="","",'DATA ENTRY'!#REF!)</f>
        <v>#REF!</v>
      </c>
      <c r="C530" s="63" t="e">
        <f>IF('DATA ENTRY'!#REF!="","",'DATA ENTRY'!#REF!)</f>
        <v>#REF!</v>
      </c>
      <c r="D530" s="63" t="e">
        <f>IF('DATA ENTRY'!#REF!="","",'DATA ENTRY'!#REF!)</f>
        <v>#REF!</v>
      </c>
      <c r="E530" s="14" t="e">
        <f>IF('DATA ENTRY'!#REF!="","",'DATA ENTRY'!#REF!)</f>
        <v>#REF!</v>
      </c>
      <c r="F530" s="14" t="e">
        <f>IF('DATA ENTRY'!#REF!="","",'DATA ENTRY'!#REF!)</f>
        <v>#REF!</v>
      </c>
      <c r="G530" s="126" t="e">
        <f>IF('DATA ENTRY'!#REF!="","",'DATA ENTRY'!#REF!)</f>
        <v>#REF!</v>
      </c>
      <c r="H530" s="126" t="e">
        <f>IF('DATA ENTRY'!#REF!="","",'DATA ENTRY'!#REF!)</f>
        <v>#REF!</v>
      </c>
      <c r="I530" s="14" t="e">
        <f>IF('DATA ENTRY'!#REF!="","",'DATA ENTRY'!#REF!)</f>
        <v>#REF!</v>
      </c>
      <c r="J530" s="125" t="e">
        <f>IF('DATA ENTRY'!#REF!="","",'DATA ENTRY'!#REF!)</f>
        <v>#REF!</v>
      </c>
      <c r="K530" s="14" t="e">
        <f>IF('DATA ENTRY'!#REF!="","",'DATA ENTRY'!#REF!)</f>
        <v>#REF!</v>
      </c>
      <c r="L530" s="125" t="e">
        <f>IF('DATA ENTRY'!#REF!="","",'DATA ENTRY'!#REF!)</f>
        <v>#REF!</v>
      </c>
      <c r="M530" s="14" t="e">
        <f>IF('DATA ENTRY'!#REF!="","",'DATA ENTRY'!#REF!)</f>
        <v>#REF!</v>
      </c>
      <c r="N530" s="125" t="e">
        <f>IF('DATA ENTRY'!#REF!="","",'DATA ENTRY'!#REF!)</f>
        <v>#REF!</v>
      </c>
      <c r="O530" s="125" t="str">
        <f t="shared" si="8"/>
        <v/>
      </c>
      <c r="P530" s="63" t="e">
        <f>IF('DATA ENTRY'!#REF!="","",'DATA ENTRY'!#REF!)</f>
        <v>#REF!</v>
      </c>
      <c r="Q530" s="63" t="e">
        <f>IF('DATA ENTRY'!#REF!="","",'DATA ENTRY'!#REF!)</f>
        <v>#REF!</v>
      </c>
      <c r="R530" s="14" t="e">
        <f>IF('DATA ENTRY'!#REF!="","",'DATA ENTRY'!#REF!)</f>
        <v>#REF!</v>
      </c>
      <c r="S530" s="14" t="e">
        <f>IF('DATA ENTRY'!#REF!="","",'DATA ENTRY'!#REF!)</f>
        <v>#REF!</v>
      </c>
      <c r="T530" s="14" t="e">
        <f>IF('DATA ENTRY'!#REF!="","",'DATA ENTRY'!#REF!)</f>
        <v>#REF!</v>
      </c>
      <c r="U530" s="14" t="str">
        <f>IF(O530="","",SUMPRODUCT(--(D530=$D$5:$D$1071),--(F530=$F$5:$F$1071),--(E530=$E$5:$E$1071),--(O530&lt;$O$5:$O$1071))+COUNTIF($O$5:O530,O530))</f>
        <v/>
      </c>
    </row>
    <row r="531" spans="1:21">
      <c r="A531" s="14" t="e">
        <f>IF(AND(H531="",D531="",F531="",G531="",I531="",J531=""),"",SUBTOTAL(3,$B$5:B531))</f>
        <v>#REF!</v>
      </c>
      <c r="B531" s="63" t="e">
        <f>IF('DATA ENTRY'!#REF!="","",'DATA ENTRY'!#REF!)</f>
        <v>#REF!</v>
      </c>
      <c r="C531" s="63" t="e">
        <f>IF('DATA ENTRY'!#REF!="","",'DATA ENTRY'!#REF!)</f>
        <v>#REF!</v>
      </c>
      <c r="D531" s="63" t="e">
        <f>IF('DATA ENTRY'!#REF!="","",'DATA ENTRY'!#REF!)</f>
        <v>#REF!</v>
      </c>
      <c r="E531" s="14" t="e">
        <f>IF('DATA ENTRY'!#REF!="","",'DATA ENTRY'!#REF!)</f>
        <v>#REF!</v>
      </c>
      <c r="F531" s="14" t="e">
        <f>IF('DATA ENTRY'!#REF!="","",'DATA ENTRY'!#REF!)</f>
        <v>#REF!</v>
      </c>
      <c r="G531" s="126" t="e">
        <f>IF('DATA ENTRY'!#REF!="","",'DATA ENTRY'!#REF!)</f>
        <v>#REF!</v>
      </c>
      <c r="H531" s="126" t="e">
        <f>IF('DATA ENTRY'!#REF!="","",'DATA ENTRY'!#REF!)</f>
        <v>#REF!</v>
      </c>
      <c r="I531" s="14" t="e">
        <f>IF('DATA ENTRY'!#REF!="","",'DATA ENTRY'!#REF!)</f>
        <v>#REF!</v>
      </c>
      <c r="J531" s="125" t="e">
        <f>IF('DATA ENTRY'!#REF!="","",'DATA ENTRY'!#REF!)</f>
        <v>#REF!</v>
      </c>
      <c r="K531" s="14" t="e">
        <f>IF('DATA ENTRY'!#REF!="","",'DATA ENTRY'!#REF!)</f>
        <v>#REF!</v>
      </c>
      <c r="L531" s="125" t="e">
        <f>IF('DATA ENTRY'!#REF!="","",'DATA ENTRY'!#REF!)</f>
        <v>#REF!</v>
      </c>
      <c r="M531" s="14" t="e">
        <f>IF('DATA ENTRY'!#REF!="","",'DATA ENTRY'!#REF!)</f>
        <v>#REF!</v>
      </c>
      <c r="N531" s="125" t="e">
        <f>IF('DATA ENTRY'!#REF!="","",'DATA ENTRY'!#REF!)</f>
        <v>#REF!</v>
      </c>
      <c r="O531" s="125" t="str">
        <f t="shared" si="8"/>
        <v/>
      </c>
      <c r="P531" s="63" t="e">
        <f>IF('DATA ENTRY'!#REF!="","",'DATA ENTRY'!#REF!)</f>
        <v>#REF!</v>
      </c>
      <c r="Q531" s="63" t="e">
        <f>IF('DATA ENTRY'!#REF!="","",'DATA ENTRY'!#REF!)</f>
        <v>#REF!</v>
      </c>
      <c r="R531" s="14" t="e">
        <f>IF('DATA ENTRY'!#REF!="","",'DATA ENTRY'!#REF!)</f>
        <v>#REF!</v>
      </c>
      <c r="S531" s="14" t="e">
        <f>IF('DATA ENTRY'!#REF!="","",'DATA ENTRY'!#REF!)</f>
        <v>#REF!</v>
      </c>
      <c r="T531" s="14" t="e">
        <f>IF('DATA ENTRY'!#REF!="","",'DATA ENTRY'!#REF!)</f>
        <v>#REF!</v>
      </c>
      <c r="U531" s="14" t="str">
        <f>IF(O531="","",SUMPRODUCT(--(D531=$D$5:$D$1071),--(F531=$F$5:$F$1071),--(E531=$E$5:$E$1071),--(O531&lt;$O$5:$O$1071))+COUNTIF($O$5:O531,O531))</f>
        <v/>
      </c>
    </row>
    <row r="532" spans="1:21">
      <c r="A532" s="14" t="e">
        <f>IF(AND(H532="",D532="",F532="",G532="",I532="",J532=""),"",SUBTOTAL(3,$B$5:B532))</f>
        <v>#REF!</v>
      </c>
      <c r="B532" s="63" t="e">
        <f>IF('DATA ENTRY'!#REF!="","",'DATA ENTRY'!#REF!)</f>
        <v>#REF!</v>
      </c>
      <c r="C532" s="63" t="e">
        <f>IF('DATA ENTRY'!#REF!="","",'DATA ENTRY'!#REF!)</f>
        <v>#REF!</v>
      </c>
      <c r="D532" s="63" t="e">
        <f>IF('DATA ENTRY'!#REF!="","",'DATA ENTRY'!#REF!)</f>
        <v>#REF!</v>
      </c>
      <c r="E532" s="14" t="e">
        <f>IF('DATA ENTRY'!#REF!="","",'DATA ENTRY'!#REF!)</f>
        <v>#REF!</v>
      </c>
      <c r="F532" s="14" t="e">
        <f>IF('DATA ENTRY'!#REF!="","",'DATA ENTRY'!#REF!)</f>
        <v>#REF!</v>
      </c>
      <c r="G532" s="126" t="e">
        <f>IF('DATA ENTRY'!#REF!="","",'DATA ENTRY'!#REF!)</f>
        <v>#REF!</v>
      </c>
      <c r="H532" s="126" t="e">
        <f>IF('DATA ENTRY'!#REF!="","",'DATA ENTRY'!#REF!)</f>
        <v>#REF!</v>
      </c>
      <c r="I532" s="14" t="e">
        <f>IF('DATA ENTRY'!#REF!="","",'DATA ENTRY'!#REF!)</f>
        <v>#REF!</v>
      </c>
      <c r="J532" s="125" t="e">
        <f>IF('DATA ENTRY'!#REF!="","",'DATA ENTRY'!#REF!)</f>
        <v>#REF!</v>
      </c>
      <c r="K532" s="14" t="e">
        <f>IF('DATA ENTRY'!#REF!="","",'DATA ENTRY'!#REF!)</f>
        <v>#REF!</v>
      </c>
      <c r="L532" s="125" t="e">
        <f>IF('DATA ENTRY'!#REF!="","",'DATA ENTRY'!#REF!)</f>
        <v>#REF!</v>
      </c>
      <c r="M532" s="14" t="e">
        <f>IF('DATA ENTRY'!#REF!="","",'DATA ENTRY'!#REF!)</f>
        <v>#REF!</v>
      </c>
      <c r="N532" s="125" t="e">
        <f>IF('DATA ENTRY'!#REF!="","",'DATA ENTRY'!#REF!)</f>
        <v>#REF!</v>
      </c>
      <c r="O532" s="125" t="str">
        <f t="shared" si="8"/>
        <v/>
      </c>
      <c r="P532" s="63" t="e">
        <f>IF('DATA ENTRY'!#REF!="","",'DATA ENTRY'!#REF!)</f>
        <v>#REF!</v>
      </c>
      <c r="Q532" s="63" t="e">
        <f>IF('DATA ENTRY'!#REF!="","",'DATA ENTRY'!#REF!)</f>
        <v>#REF!</v>
      </c>
      <c r="R532" s="14" t="e">
        <f>IF('DATA ENTRY'!#REF!="","",'DATA ENTRY'!#REF!)</f>
        <v>#REF!</v>
      </c>
      <c r="S532" s="14" t="e">
        <f>IF('DATA ENTRY'!#REF!="","",'DATA ENTRY'!#REF!)</f>
        <v>#REF!</v>
      </c>
      <c r="T532" s="14" t="e">
        <f>IF('DATA ENTRY'!#REF!="","",'DATA ENTRY'!#REF!)</f>
        <v>#REF!</v>
      </c>
      <c r="U532" s="14" t="str">
        <f>IF(O532="","",SUMPRODUCT(--(D532=$D$5:$D$1071),--(F532=$F$5:$F$1071),--(E532=$E$5:$E$1071),--(O532&lt;$O$5:$O$1071))+COUNTIF($O$5:O532,O532))</f>
        <v/>
      </c>
    </row>
    <row r="533" spans="1:21">
      <c r="A533" s="14" t="e">
        <f>IF(AND(H533="",D533="",F533="",G533="",I533="",J533=""),"",SUBTOTAL(3,$B$5:B533))</f>
        <v>#REF!</v>
      </c>
      <c r="B533" s="63" t="e">
        <f>IF('DATA ENTRY'!#REF!="","",'DATA ENTRY'!#REF!)</f>
        <v>#REF!</v>
      </c>
      <c r="C533" s="63" t="e">
        <f>IF('DATA ENTRY'!#REF!="","",'DATA ENTRY'!#REF!)</f>
        <v>#REF!</v>
      </c>
      <c r="D533" s="63" t="e">
        <f>IF('DATA ENTRY'!#REF!="","",'DATA ENTRY'!#REF!)</f>
        <v>#REF!</v>
      </c>
      <c r="E533" s="14" t="e">
        <f>IF('DATA ENTRY'!#REF!="","",'DATA ENTRY'!#REF!)</f>
        <v>#REF!</v>
      </c>
      <c r="F533" s="14" t="e">
        <f>IF('DATA ENTRY'!#REF!="","",'DATA ENTRY'!#REF!)</f>
        <v>#REF!</v>
      </c>
      <c r="G533" s="126" t="e">
        <f>IF('DATA ENTRY'!#REF!="","",'DATA ENTRY'!#REF!)</f>
        <v>#REF!</v>
      </c>
      <c r="H533" s="126" t="e">
        <f>IF('DATA ENTRY'!#REF!="","",'DATA ENTRY'!#REF!)</f>
        <v>#REF!</v>
      </c>
      <c r="I533" s="14" t="e">
        <f>IF('DATA ENTRY'!#REF!="","",'DATA ENTRY'!#REF!)</f>
        <v>#REF!</v>
      </c>
      <c r="J533" s="125" t="e">
        <f>IF('DATA ENTRY'!#REF!="","",'DATA ENTRY'!#REF!)</f>
        <v>#REF!</v>
      </c>
      <c r="K533" s="14" t="e">
        <f>IF('DATA ENTRY'!#REF!="","",'DATA ENTRY'!#REF!)</f>
        <v>#REF!</v>
      </c>
      <c r="L533" s="125" t="e">
        <f>IF('DATA ENTRY'!#REF!="","",'DATA ENTRY'!#REF!)</f>
        <v>#REF!</v>
      </c>
      <c r="M533" s="14" t="e">
        <f>IF('DATA ENTRY'!#REF!="","",'DATA ENTRY'!#REF!)</f>
        <v>#REF!</v>
      </c>
      <c r="N533" s="125" t="e">
        <f>IF('DATA ENTRY'!#REF!="","",'DATA ENTRY'!#REF!)</f>
        <v>#REF!</v>
      </c>
      <c r="O533" s="125" t="str">
        <f t="shared" si="8"/>
        <v/>
      </c>
      <c r="P533" s="63" t="e">
        <f>IF('DATA ENTRY'!#REF!="","",'DATA ENTRY'!#REF!)</f>
        <v>#REF!</v>
      </c>
      <c r="Q533" s="63" t="e">
        <f>IF('DATA ENTRY'!#REF!="","",'DATA ENTRY'!#REF!)</f>
        <v>#REF!</v>
      </c>
      <c r="R533" s="14" t="e">
        <f>IF('DATA ENTRY'!#REF!="","",'DATA ENTRY'!#REF!)</f>
        <v>#REF!</v>
      </c>
      <c r="S533" s="14" t="e">
        <f>IF('DATA ENTRY'!#REF!="","",'DATA ENTRY'!#REF!)</f>
        <v>#REF!</v>
      </c>
      <c r="T533" s="14" t="e">
        <f>IF('DATA ENTRY'!#REF!="","",'DATA ENTRY'!#REF!)</f>
        <v>#REF!</v>
      </c>
      <c r="U533" s="14" t="str">
        <f>IF(O533="","",SUMPRODUCT(--(D533=$D$5:$D$1071),--(F533=$F$5:$F$1071),--(E533=$E$5:$E$1071),--(O533&lt;$O$5:$O$1071))+COUNTIF($O$5:O533,O533))</f>
        <v/>
      </c>
    </row>
    <row r="534" spans="1:21">
      <c r="A534" s="14" t="e">
        <f>IF(AND(H534="",D534="",F534="",G534="",I534="",J534=""),"",SUBTOTAL(3,$B$5:B534))</f>
        <v>#REF!</v>
      </c>
      <c r="B534" s="63" t="e">
        <f>IF('DATA ENTRY'!#REF!="","",'DATA ENTRY'!#REF!)</f>
        <v>#REF!</v>
      </c>
      <c r="C534" s="63" t="e">
        <f>IF('DATA ENTRY'!#REF!="","",'DATA ENTRY'!#REF!)</f>
        <v>#REF!</v>
      </c>
      <c r="D534" s="63" t="e">
        <f>IF('DATA ENTRY'!#REF!="","",'DATA ENTRY'!#REF!)</f>
        <v>#REF!</v>
      </c>
      <c r="E534" s="14" t="e">
        <f>IF('DATA ENTRY'!#REF!="","",'DATA ENTRY'!#REF!)</f>
        <v>#REF!</v>
      </c>
      <c r="F534" s="14" t="e">
        <f>IF('DATA ENTRY'!#REF!="","",'DATA ENTRY'!#REF!)</f>
        <v>#REF!</v>
      </c>
      <c r="G534" s="126" t="e">
        <f>IF('DATA ENTRY'!#REF!="","",'DATA ENTRY'!#REF!)</f>
        <v>#REF!</v>
      </c>
      <c r="H534" s="126" t="e">
        <f>IF('DATA ENTRY'!#REF!="","",'DATA ENTRY'!#REF!)</f>
        <v>#REF!</v>
      </c>
      <c r="I534" s="14" t="e">
        <f>IF('DATA ENTRY'!#REF!="","",'DATA ENTRY'!#REF!)</f>
        <v>#REF!</v>
      </c>
      <c r="J534" s="125" t="e">
        <f>IF('DATA ENTRY'!#REF!="","",'DATA ENTRY'!#REF!)</f>
        <v>#REF!</v>
      </c>
      <c r="K534" s="14" t="e">
        <f>IF('DATA ENTRY'!#REF!="","",'DATA ENTRY'!#REF!)</f>
        <v>#REF!</v>
      </c>
      <c r="L534" s="125" t="e">
        <f>IF('DATA ENTRY'!#REF!="","",'DATA ENTRY'!#REF!)</f>
        <v>#REF!</v>
      </c>
      <c r="M534" s="14" t="e">
        <f>IF('DATA ENTRY'!#REF!="","",'DATA ENTRY'!#REF!)</f>
        <v>#REF!</v>
      </c>
      <c r="N534" s="125" t="e">
        <f>IF('DATA ENTRY'!#REF!="","",'DATA ENTRY'!#REF!)</f>
        <v>#REF!</v>
      </c>
      <c r="O534" s="125" t="str">
        <f t="shared" si="8"/>
        <v/>
      </c>
      <c r="P534" s="63" t="e">
        <f>IF('DATA ENTRY'!#REF!="","",'DATA ENTRY'!#REF!)</f>
        <v>#REF!</v>
      </c>
      <c r="Q534" s="63" t="e">
        <f>IF('DATA ENTRY'!#REF!="","",'DATA ENTRY'!#REF!)</f>
        <v>#REF!</v>
      </c>
      <c r="R534" s="14" t="e">
        <f>IF('DATA ENTRY'!#REF!="","",'DATA ENTRY'!#REF!)</f>
        <v>#REF!</v>
      </c>
      <c r="S534" s="14" t="e">
        <f>IF('DATA ENTRY'!#REF!="","",'DATA ENTRY'!#REF!)</f>
        <v>#REF!</v>
      </c>
      <c r="T534" s="14" t="e">
        <f>IF('DATA ENTRY'!#REF!="","",'DATA ENTRY'!#REF!)</f>
        <v>#REF!</v>
      </c>
      <c r="U534" s="14" t="str">
        <f>IF(O534="","",SUMPRODUCT(--(D534=$D$5:$D$1071),--(F534=$F$5:$F$1071),--(E534=$E$5:$E$1071),--(O534&lt;$O$5:$O$1071))+COUNTIF($O$5:O534,O534))</f>
        <v/>
      </c>
    </row>
    <row r="535" spans="1:21">
      <c r="A535" s="14" t="e">
        <f>IF(AND(H535="",D535="",F535="",G535="",I535="",J535=""),"",SUBTOTAL(3,$B$5:B535))</f>
        <v>#REF!</v>
      </c>
      <c r="B535" s="63" t="e">
        <f>IF('DATA ENTRY'!#REF!="","",'DATA ENTRY'!#REF!)</f>
        <v>#REF!</v>
      </c>
      <c r="C535" s="63" t="e">
        <f>IF('DATA ENTRY'!#REF!="","",'DATA ENTRY'!#REF!)</f>
        <v>#REF!</v>
      </c>
      <c r="D535" s="63" t="e">
        <f>IF('DATA ENTRY'!#REF!="","",'DATA ENTRY'!#REF!)</f>
        <v>#REF!</v>
      </c>
      <c r="E535" s="14" t="e">
        <f>IF('DATA ENTRY'!#REF!="","",'DATA ENTRY'!#REF!)</f>
        <v>#REF!</v>
      </c>
      <c r="F535" s="14" t="e">
        <f>IF('DATA ENTRY'!#REF!="","",'DATA ENTRY'!#REF!)</f>
        <v>#REF!</v>
      </c>
      <c r="G535" s="126" t="e">
        <f>IF('DATA ENTRY'!#REF!="","",'DATA ENTRY'!#REF!)</f>
        <v>#REF!</v>
      </c>
      <c r="H535" s="126" t="e">
        <f>IF('DATA ENTRY'!#REF!="","",'DATA ENTRY'!#REF!)</f>
        <v>#REF!</v>
      </c>
      <c r="I535" s="14" t="e">
        <f>IF('DATA ENTRY'!#REF!="","",'DATA ENTRY'!#REF!)</f>
        <v>#REF!</v>
      </c>
      <c r="J535" s="125" t="e">
        <f>IF('DATA ENTRY'!#REF!="","",'DATA ENTRY'!#REF!)</f>
        <v>#REF!</v>
      </c>
      <c r="K535" s="14" t="e">
        <f>IF('DATA ENTRY'!#REF!="","",'DATA ENTRY'!#REF!)</f>
        <v>#REF!</v>
      </c>
      <c r="L535" s="125" t="e">
        <f>IF('DATA ENTRY'!#REF!="","",'DATA ENTRY'!#REF!)</f>
        <v>#REF!</v>
      </c>
      <c r="M535" s="14" t="e">
        <f>IF('DATA ENTRY'!#REF!="","",'DATA ENTRY'!#REF!)</f>
        <v>#REF!</v>
      </c>
      <c r="N535" s="125" t="e">
        <f>IF('DATA ENTRY'!#REF!="","",'DATA ENTRY'!#REF!)</f>
        <v>#REF!</v>
      </c>
      <c r="O535" s="125" t="str">
        <f t="shared" si="8"/>
        <v/>
      </c>
      <c r="P535" s="63" t="e">
        <f>IF('DATA ENTRY'!#REF!="","",'DATA ENTRY'!#REF!)</f>
        <v>#REF!</v>
      </c>
      <c r="Q535" s="63" t="e">
        <f>IF('DATA ENTRY'!#REF!="","",'DATA ENTRY'!#REF!)</f>
        <v>#REF!</v>
      </c>
      <c r="R535" s="14" t="e">
        <f>IF('DATA ENTRY'!#REF!="","",'DATA ENTRY'!#REF!)</f>
        <v>#REF!</v>
      </c>
      <c r="S535" s="14" t="e">
        <f>IF('DATA ENTRY'!#REF!="","",'DATA ENTRY'!#REF!)</f>
        <v>#REF!</v>
      </c>
      <c r="T535" s="14" t="e">
        <f>IF('DATA ENTRY'!#REF!="","",'DATA ENTRY'!#REF!)</f>
        <v>#REF!</v>
      </c>
      <c r="U535" s="14" t="str">
        <f>IF(O535="","",SUMPRODUCT(--(D535=$D$5:$D$1071),--(F535=$F$5:$F$1071),--(E535=$E$5:$E$1071),--(O535&lt;$O$5:$O$1071))+COUNTIF($O$5:O535,O535))</f>
        <v/>
      </c>
    </row>
    <row r="536" spans="1:21">
      <c r="A536" s="14" t="e">
        <f>IF(AND(H536="",D536="",F536="",G536="",I536="",J536=""),"",SUBTOTAL(3,$B$5:B536))</f>
        <v>#REF!</v>
      </c>
      <c r="B536" s="63" t="e">
        <f>IF('DATA ENTRY'!#REF!="","",'DATA ENTRY'!#REF!)</f>
        <v>#REF!</v>
      </c>
      <c r="C536" s="63" t="e">
        <f>IF('DATA ENTRY'!#REF!="","",'DATA ENTRY'!#REF!)</f>
        <v>#REF!</v>
      </c>
      <c r="D536" s="63" t="e">
        <f>IF('DATA ENTRY'!#REF!="","",'DATA ENTRY'!#REF!)</f>
        <v>#REF!</v>
      </c>
      <c r="E536" s="14" t="e">
        <f>IF('DATA ENTRY'!#REF!="","",'DATA ENTRY'!#REF!)</f>
        <v>#REF!</v>
      </c>
      <c r="F536" s="14" t="e">
        <f>IF('DATA ENTRY'!#REF!="","",'DATA ENTRY'!#REF!)</f>
        <v>#REF!</v>
      </c>
      <c r="G536" s="126" t="e">
        <f>IF('DATA ENTRY'!#REF!="","",'DATA ENTRY'!#REF!)</f>
        <v>#REF!</v>
      </c>
      <c r="H536" s="126" t="e">
        <f>IF('DATA ENTRY'!#REF!="","",'DATA ENTRY'!#REF!)</f>
        <v>#REF!</v>
      </c>
      <c r="I536" s="14" t="e">
        <f>IF('DATA ENTRY'!#REF!="","",'DATA ENTRY'!#REF!)</f>
        <v>#REF!</v>
      </c>
      <c r="J536" s="125" t="e">
        <f>IF('DATA ENTRY'!#REF!="","",'DATA ENTRY'!#REF!)</f>
        <v>#REF!</v>
      </c>
      <c r="K536" s="14" t="e">
        <f>IF('DATA ENTRY'!#REF!="","",'DATA ENTRY'!#REF!)</f>
        <v>#REF!</v>
      </c>
      <c r="L536" s="125" t="e">
        <f>IF('DATA ENTRY'!#REF!="","",'DATA ENTRY'!#REF!)</f>
        <v>#REF!</v>
      </c>
      <c r="M536" s="14" t="e">
        <f>IF('DATA ENTRY'!#REF!="","",'DATA ENTRY'!#REF!)</f>
        <v>#REF!</v>
      </c>
      <c r="N536" s="125" t="e">
        <f>IF('DATA ENTRY'!#REF!="","",'DATA ENTRY'!#REF!)</f>
        <v>#REF!</v>
      </c>
      <c r="O536" s="125" t="str">
        <f t="shared" si="8"/>
        <v/>
      </c>
      <c r="P536" s="63" t="e">
        <f>IF('DATA ENTRY'!#REF!="","",'DATA ENTRY'!#REF!)</f>
        <v>#REF!</v>
      </c>
      <c r="Q536" s="63" t="e">
        <f>IF('DATA ENTRY'!#REF!="","",'DATA ENTRY'!#REF!)</f>
        <v>#REF!</v>
      </c>
      <c r="R536" s="14" t="e">
        <f>IF('DATA ENTRY'!#REF!="","",'DATA ENTRY'!#REF!)</f>
        <v>#REF!</v>
      </c>
      <c r="S536" s="14" t="e">
        <f>IF('DATA ENTRY'!#REF!="","",'DATA ENTRY'!#REF!)</f>
        <v>#REF!</v>
      </c>
      <c r="T536" s="14" t="e">
        <f>IF('DATA ENTRY'!#REF!="","",'DATA ENTRY'!#REF!)</f>
        <v>#REF!</v>
      </c>
      <c r="U536" s="14" t="str">
        <f>IF(O536="","",SUMPRODUCT(--(D536=$D$5:$D$1071),--(F536=$F$5:$F$1071),--(E536=$E$5:$E$1071),--(O536&lt;$O$5:$O$1071))+COUNTIF($O$5:O536,O536))</f>
        <v/>
      </c>
    </row>
    <row r="537" spans="1:21">
      <c r="A537" s="14" t="e">
        <f>IF(AND(H537="",D537="",F537="",G537="",I537="",J537=""),"",SUBTOTAL(3,$B$5:B537))</f>
        <v>#REF!</v>
      </c>
      <c r="B537" s="63" t="e">
        <f>IF('DATA ENTRY'!#REF!="","",'DATA ENTRY'!#REF!)</f>
        <v>#REF!</v>
      </c>
      <c r="C537" s="63" t="e">
        <f>IF('DATA ENTRY'!#REF!="","",'DATA ENTRY'!#REF!)</f>
        <v>#REF!</v>
      </c>
      <c r="D537" s="63" t="e">
        <f>IF('DATA ENTRY'!#REF!="","",'DATA ENTRY'!#REF!)</f>
        <v>#REF!</v>
      </c>
      <c r="E537" s="14" t="e">
        <f>IF('DATA ENTRY'!#REF!="","",'DATA ENTRY'!#REF!)</f>
        <v>#REF!</v>
      </c>
      <c r="F537" s="14" t="e">
        <f>IF('DATA ENTRY'!#REF!="","",'DATA ENTRY'!#REF!)</f>
        <v>#REF!</v>
      </c>
      <c r="G537" s="126" t="e">
        <f>IF('DATA ENTRY'!#REF!="","",'DATA ENTRY'!#REF!)</f>
        <v>#REF!</v>
      </c>
      <c r="H537" s="126" t="e">
        <f>IF('DATA ENTRY'!#REF!="","",'DATA ENTRY'!#REF!)</f>
        <v>#REF!</v>
      </c>
      <c r="I537" s="14" t="e">
        <f>IF('DATA ENTRY'!#REF!="","",'DATA ENTRY'!#REF!)</f>
        <v>#REF!</v>
      </c>
      <c r="J537" s="125" t="e">
        <f>IF('DATA ENTRY'!#REF!="","",'DATA ENTRY'!#REF!)</f>
        <v>#REF!</v>
      </c>
      <c r="K537" s="14" t="e">
        <f>IF('DATA ENTRY'!#REF!="","",'DATA ENTRY'!#REF!)</f>
        <v>#REF!</v>
      </c>
      <c r="L537" s="125" t="e">
        <f>IF('DATA ENTRY'!#REF!="","",'DATA ENTRY'!#REF!)</f>
        <v>#REF!</v>
      </c>
      <c r="M537" s="14" t="e">
        <f>IF('DATA ENTRY'!#REF!="","",'DATA ENTRY'!#REF!)</f>
        <v>#REF!</v>
      </c>
      <c r="N537" s="125" t="e">
        <f>IF('DATA ENTRY'!#REF!="","",'DATA ENTRY'!#REF!)</f>
        <v>#REF!</v>
      </c>
      <c r="O537" s="125" t="str">
        <f t="shared" si="8"/>
        <v/>
      </c>
      <c r="P537" s="63" t="e">
        <f>IF('DATA ENTRY'!#REF!="","",'DATA ENTRY'!#REF!)</f>
        <v>#REF!</v>
      </c>
      <c r="Q537" s="63" t="e">
        <f>IF('DATA ENTRY'!#REF!="","",'DATA ENTRY'!#REF!)</f>
        <v>#REF!</v>
      </c>
      <c r="R537" s="14" t="e">
        <f>IF('DATA ENTRY'!#REF!="","",'DATA ENTRY'!#REF!)</f>
        <v>#REF!</v>
      </c>
      <c r="S537" s="14" t="e">
        <f>IF('DATA ENTRY'!#REF!="","",'DATA ENTRY'!#REF!)</f>
        <v>#REF!</v>
      </c>
      <c r="T537" s="14" t="e">
        <f>IF('DATA ENTRY'!#REF!="","",'DATA ENTRY'!#REF!)</f>
        <v>#REF!</v>
      </c>
      <c r="U537" s="14" t="str">
        <f>IF(O537="","",SUMPRODUCT(--(D537=$D$5:$D$1071),--(F537=$F$5:$F$1071),--(E537=$E$5:$E$1071),--(O537&lt;$O$5:$O$1071))+COUNTIF($O$5:O537,O537))</f>
        <v/>
      </c>
    </row>
    <row r="538" spans="1:21">
      <c r="A538" s="14" t="e">
        <f>IF(AND(H538="",D538="",F538="",G538="",I538="",J538=""),"",SUBTOTAL(3,$B$5:B538))</f>
        <v>#REF!</v>
      </c>
      <c r="B538" s="63" t="e">
        <f>IF('DATA ENTRY'!#REF!="","",'DATA ENTRY'!#REF!)</f>
        <v>#REF!</v>
      </c>
      <c r="C538" s="63" t="e">
        <f>IF('DATA ENTRY'!#REF!="","",'DATA ENTRY'!#REF!)</f>
        <v>#REF!</v>
      </c>
      <c r="D538" s="63" t="e">
        <f>IF('DATA ENTRY'!#REF!="","",'DATA ENTRY'!#REF!)</f>
        <v>#REF!</v>
      </c>
      <c r="E538" s="14" t="e">
        <f>IF('DATA ENTRY'!#REF!="","",'DATA ENTRY'!#REF!)</f>
        <v>#REF!</v>
      </c>
      <c r="F538" s="14" t="e">
        <f>IF('DATA ENTRY'!#REF!="","",'DATA ENTRY'!#REF!)</f>
        <v>#REF!</v>
      </c>
      <c r="G538" s="126" t="e">
        <f>IF('DATA ENTRY'!#REF!="","",'DATA ENTRY'!#REF!)</f>
        <v>#REF!</v>
      </c>
      <c r="H538" s="126" t="e">
        <f>IF('DATA ENTRY'!#REF!="","",'DATA ENTRY'!#REF!)</f>
        <v>#REF!</v>
      </c>
      <c r="I538" s="14" t="e">
        <f>IF('DATA ENTRY'!#REF!="","",'DATA ENTRY'!#REF!)</f>
        <v>#REF!</v>
      </c>
      <c r="J538" s="125" t="e">
        <f>IF('DATA ENTRY'!#REF!="","",'DATA ENTRY'!#REF!)</f>
        <v>#REF!</v>
      </c>
      <c r="K538" s="14" t="e">
        <f>IF('DATA ENTRY'!#REF!="","",'DATA ENTRY'!#REF!)</f>
        <v>#REF!</v>
      </c>
      <c r="L538" s="125" t="e">
        <f>IF('DATA ENTRY'!#REF!="","",'DATA ENTRY'!#REF!)</f>
        <v>#REF!</v>
      </c>
      <c r="M538" s="14" t="e">
        <f>IF('DATA ENTRY'!#REF!="","",'DATA ENTRY'!#REF!)</f>
        <v>#REF!</v>
      </c>
      <c r="N538" s="125" t="e">
        <f>IF('DATA ENTRY'!#REF!="","",'DATA ENTRY'!#REF!)</f>
        <v>#REF!</v>
      </c>
      <c r="O538" s="125" t="str">
        <f t="shared" si="8"/>
        <v/>
      </c>
      <c r="P538" s="63" t="e">
        <f>IF('DATA ENTRY'!#REF!="","",'DATA ENTRY'!#REF!)</f>
        <v>#REF!</v>
      </c>
      <c r="Q538" s="63" t="e">
        <f>IF('DATA ENTRY'!#REF!="","",'DATA ENTRY'!#REF!)</f>
        <v>#REF!</v>
      </c>
      <c r="R538" s="14" t="e">
        <f>IF('DATA ENTRY'!#REF!="","",'DATA ENTRY'!#REF!)</f>
        <v>#REF!</v>
      </c>
      <c r="S538" s="14" t="e">
        <f>IF('DATA ENTRY'!#REF!="","",'DATA ENTRY'!#REF!)</f>
        <v>#REF!</v>
      </c>
      <c r="T538" s="14" t="e">
        <f>IF('DATA ENTRY'!#REF!="","",'DATA ENTRY'!#REF!)</f>
        <v>#REF!</v>
      </c>
      <c r="U538" s="14" t="str">
        <f>IF(O538="","",SUMPRODUCT(--(D538=$D$5:$D$1071),--(F538=$F$5:$F$1071),--(E538=$E$5:$E$1071),--(O538&lt;$O$5:$O$1071))+COUNTIF($O$5:O538,O538))</f>
        <v/>
      </c>
    </row>
    <row r="539" spans="1:21">
      <c r="A539" s="14" t="e">
        <f>IF(AND(H539="",D539="",F539="",G539="",I539="",J539=""),"",SUBTOTAL(3,$B$5:B539))</f>
        <v>#REF!</v>
      </c>
      <c r="B539" s="63" t="e">
        <f>IF('DATA ENTRY'!#REF!="","",'DATA ENTRY'!#REF!)</f>
        <v>#REF!</v>
      </c>
      <c r="C539" s="63" t="e">
        <f>IF('DATA ENTRY'!#REF!="","",'DATA ENTRY'!#REF!)</f>
        <v>#REF!</v>
      </c>
      <c r="D539" s="63" t="e">
        <f>IF('DATA ENTRY'!#REF!="","",'DATA ENTRY'!#REF!)</f>
        <v>#REF!</v>
      </c>
      <c r="E539" s="14" t="e">
        <f>IF('DATA ENTRY'!#REF!="","",'DATA ENTRY'!#REF!)</f>
        <v>#REF!</v>
      </c>
      <c r="F539" s="14" t="e">
        <f>IF('DATA ENTRY'!#REF!="","",'DATA ENTRY'!#REF!)</f>
        <v>#REF!</v>
      </c>
      <c r="G539" s="126" t="e">
        <f>IF('DATA ENTRY'!#REF!="","",'DATA ENTRY'!#REF!)</f>
        <v>#REF!</v>
      </c>
      <c r="H539" s="126" t="e">
        <f>IF('DATA ENTRY'!#REF!="","",'DATA ENTRY'!#REF!)</f>
        <v>#REF!</v>
      </c>
      <c r="I539" s="14" t="e">
        <f>IF('DATA ENTRY'!#REF!="","",'DATA ENTRY'!#REF!)</f>
        <v>#REF!</v>
      </c>
      <c r="J539" s="125" t="e">
        <f>IF('DATA ENTRY'!#REF!="","",'DATA ENTRY'!#REF!)</f>
        <v>#REF!</v>
      </c>
      <c r="K539" s="14" t="e">
        <f>IF('DATA ENTRY'!#REF!="","",'DATA ENTRY'!#REF!)</f>
        <v>#REF!</v>
      </c>
      <c r="L539" s="125" t="e">
        <f>IF('DATA ENTRY'!#REF!="","",'DATA ENTRY'!#REF!)</f>
        <v>#REF!</v>
      </c>
      <c r="M539" s="14" t="e">
        <f>IF('DATA ENTRY'!#REF!="","",'DATA ENTRY'!#REF!)</f>
        <v>#REF!</v>
      </c>
      <c r="N539" s="125" t="e">
        <f>IF('DATA ENTRY'!#REF!="","",'DATA ENTRY'!#REF!)</f>
        <v>#REF!</v>
      </c>
      <c r="O539" s="125" t="str">
        <f t="shared" si="8"/>
        <v/>
      </c>
      <c r="P539" s="63" t="e">
        <f>IF('DATA ENTRY'!#REF!="","",'DATA ENTRY'!#REF!)</f>
        <v>#REF!</v>
      </c>
      <c r="Q539" s="63" t="e">
        <f>IF('DATA ENTRY'!#REF!="","",'DATA ENTRY'!#REF!)</f>
        <v>#REF!</v>
      </c>
      <c r="R539" s="14" t="e">
        <f>IF('DATA ENTRY'!#REF!="","",'DATA ENTRY'!#REF!)</f>
        <v>#REF!</v>
      </c>
      <c r="S539" s="14" t="e">
        <f>IF('DATA ENTRY'!#REF!="","",'DATA ENTRY'!#REF!)</f>
        <v>#REF!</v>
      </c>
      <c r="T539" s="14" t="e">
        <f>IF('DATA ENTRY'!#REF!="","",'DATA ENTRY'!#REF!)</f>
        <v>#REF!</v>
      </c>
      <c r="U539" s="14" t="str">
        <f>IF(O539="","",SUMPRODUCT(--(D539=$D$5:$D$1071),--(F539=$F$5:$F$1071),--(E539=$E$5:$E$1071),--(O539&lt;$O$5:$O$1071))+COUNTIF($O$5:O539,O539))</f>
        <v/>
      </c>
    </row>
    <row r="540" spans="1:21">
      <c r="A540" s="14" t="e">
        <f>IF(AND(H540="",D540="",F540="",G540="",I540="",J540=""),"",SUBTOTAL(3,$B$5:B540))</f>
        <v>#REF!</v>
      </c>
      <c r="B540" s="63" t="e">
        <f>IF('DATA ENTRY'!#REF!="","",'DATA ENTRY'!#REF!)</f>
        <v>#REF!</v>
      </c>
      <c r="C540" s="63" t="e">
        <f>IF('DATA ENTRY'!#REF!="","",'DATA ENTRY'!#REF!)</f>
        <v>#REF!</v>
      </c>
      <c r="D540" s="63" t="e">
        <f>IF('DATA ENTRY'!#REF!="","",'DATA ENTRY'!#REF!)</f>
        <v>#REF!</v>
      </c>
      <c r="E540" s="14" t="e">
        <f>IF('DATA ENTRY'!#REF!="","",'DATA ENTRY'!#REF!)</f>
        <v>#REF!</v>
      </c>
      <c r="F540" s="14" t="e">
        <f>IF('DATA ENTRY'!#REF!="","",'DATA ENTRY'!#REF!)</f>
        <v>#REF!</v>
      </c>
      <c r="G540" s="126" t="e">
        <f>IF('DATA ENTRY'!#REF!="","",'DATA ENTRY'!#REF!)</f>
        <v>#REF!</v>
      </c>
      <c r="H540" s="126" t="e">
        <f>IF('DATA ENTRY'!#REF!="","",'DATA ENTRY'!#REF!)</f>
        <v>#REF!</v>
      </c>
      <c r="I540" s="14" t="e">
        <f>IF('DATA ENTRY'!#REF!="","",'DATA ENTRY'!#REF!)</f>
        <v>#REF!</v>
      </c>
      <c r="J540" s="125" t="e">
        <f>IF('DATA ENTRY'!#REF!="","",'DATA ENTRY'!#REF!)</f>
        <v>#REF!</v>
      </c>
      <c r="K540" s="14" t="e">
        <f>IF('DATA ENTRY'!#REF!="","",'DATA ENTRY'!#REF!)</f>
        <v>#REF!</v>
      </c>
      <c r="L540" s="125" t="e">
        <f>IF('DATA ENTRY'!#REF!="","",'DATA ENTRY'!#REF!)</f>
        <v>#REF!</v>
      </c>
      <c r="M540" s="14" t="e">
        <f>IF('DATA ENTRY'!#REF!="","",'DATA ENTRY'!#REF!)</f>
        <v>#REF!</v>
      </c>
      <c r="N540" s="125" t="e">
        <f>IF('DATA ENTRY'!#REF!="","",'DATA ENTRY'!#REF!)</f>
        <v>#REF!</v>
      </c>
      <c r="O540" s="125" t="str">
        <f t="shared" si="8"/>
        <v/>
      </c>
      <c r="P540" s="63" t="e">
        <f>IF('DATA ENTRY'!#REF!="","",'DATA ENTRY'!#REF!)</f>
        <v>#REF!</v>
      </c>
      <c r="Q540" s="63" t="e">
        <f>IF('DATA ENTRY'!#REF!="","",'DATA ENTRY'!#REF!)</f>
        <v>#REF!</v>
      </c>
      <c r="R540" s="14" t="e">
        <f>IF('DATA ENTRY'!#REF!="","",'DATA ENTRY'!#REF!)</f>
        <v>#REF!</v>
      </c>
      <c r="S540" s="14" t="e">
        <f>IF('DATA ENTRY'!#REF!="","",'DATA ENTRY'!#REF!)</f>
        <v>#REF!</v>
      </c>
      <c r="T540" s="14" t="e">
        <f>IF('DATA ENTRY'!#REF!="","",'DATA ENTRY'!#REF!)</f>
        <v>#REF!</v>
      </c>
      <c r="U540" s="14" t="str">
        <f>IF(O540="","",SUMPRODUCT(--(D540=$D$5:$D$1071),--(F540=$F$5:$F$1071),--(E540=$E$5:$E$1071),--(O540&lt;$O$5:$O$1071))+COUNTIF($O$5:O540,O540))</f>
        <v/>
      </c>
    </row>
    <row r="541" spans="1:21">
      <c r="A541" s="14" t="e">
        <f>IF(AND(H541="",D541="",F541="",G541="",I541="",J541=""),"",SUBTOTAL(3,$B$5:B541))</f>
        <v>#REF!</v>
      </c>
      <c r="B541" s="63" t="e">
        <f>IF('DATA ENTRY'!#REF!="","",'DATA ENTRY'!#REF!)</f>
        <v>#REF!</v>
      </c>
      <c r="C541" s="63" t="e">
        <f>IF('DATA ENTRY'!#REF!="","",'DATA ENTRY'!#REF!)</f>
        <v>#REF!</v>
      </c>
      <c r="D541" s="63" t="e">
        <f>IF('DATA ENTRY'!#REF!="","",'DATA ENTRY'!#REF!)</f>
        <v>#REF!</v>
      </c>
      <c r="E541" s="14" t="e">
        <f>IF('DATA ENTRY'!#REF!="","",'DATA ENTRY'!#REF!)</f>
        <v>#REF!</v>
      </c>
      <c r="F541" s="14" t="e">
        <f>IF('DATA ENTRY'!#REF!="","",'DATA ENTRY'!#REF!)</f>
        <v>#REF!</v>
      </c>
      <c r="G541" s="126" t="e">
        <f>IF('DATA ENTRY'!#REF!="","",'DATA ENTRY'!#REF!)</f>
        <v>#REF!</v>
      </c>
      <c r="H541" s="126" t="e">
        <f>IF('DATA ENTRY'!#REF!="","",'DATA ENTRY'!#REF!)</f>
        <v>#REF!</v>
      </c>
      <c r="I541" s="14" t="e">
        <f>IF('DATA ENTRY'!#REF!="","",'DATA ENTRY'!#REF!)</f>
        <v>#REF!</v>
      </c>
      <c r="J541" s="125" t="e">
        <f>IF('DATA ENTRY'!#REF!="","",'DATA ENTRY'!#REF!)</f>
        <v>#REF!</v>
      </c>
      <c r="K541" s="14" t="e">
        <f>IF('DATA ENTRY'!#REF!="","",'DATA ENTRY'!#REF!)</f>
        <v>#REF!</v>
      </c>
      <c r="L541" s="125" t="e">
        <f>IF('DATA ENTRY'!#REF!="","",'DATA ENTRY'!#REF!)</f>
        <v>#REF!</v>
      </c>
      <c r="M541" s="14" t="e">
        <f>IF('DATA ENTRY'!#REF!="","",'DATA ENTRY'!#REF!)</f>
        <v>#REF!</v>
      </c>
      <c r="N541" s="125" t="e">
        <f>IF('DATA ENTRY'!#REF!="","",'DATA ENTRY'!#REF!)</f>
        <v>#REF!</v>
      </c>
      <c r="O541" s="125" t="str">
        <f t="shared" si="8"/>
        <v/>
      </c>
      <c r="P541" s="63" t="e">
        <f>IF('DATA ENTRY'!#REF!="","",'DATA ENTRY'!#REF!)</f>
        <v>#REF!</v>
      </c>
      <c r="Q541" s="63" t="e">
        <f>IF('DATA ENTRY'!#REF!="","",'DATA ENTRY'!#REF!)</f>
        <v>#REF!</v>
      </c>
      <c r="R541" s="14" t="e">
        <f>IF('DATA ENTRY'!#REF!="","",'DATA ENTRY'!#REF!)</f>
        <v>#REF!</v>
      </c>
      <c r="S541" s="14" t="e">
        <f>IF('DATA ENTRY'!#REF!="","",'DATA ENTRY'!#REF!)</f>
        <v>#REF!</v>
      </c>
      <c r="T541" s="14" t="e">
        <f>IF('DATA ENTRY'!#REF!="","",'DATA ENTRY'!#REF!)</f>
        <v>#REF!</v>
      </c>
      <c r="U541" s="14" t="str">
        <f>IF(O541="","",SUMPRODUCT(--(D541=$D$5:$D$1071),--(F541=$F$5:$F$1071),--(E541=$E$5:$E$1071),--(O541&lt;$O$5:$O$1071))+COUNTIF($O$5:O541,O541))</f>
        <v/>
      </c>
    </row>
    <row r="542" spans="1:21">
      <c r="A542" s="14" t="e">
        <f>IF(AND(H542="",D542="",F542="",G542="",I542="",J542=""),"",SUBTOTAL(3,$B$5:B542))</f>
        <v>#REF!</v>
      </c>
      <c r="B542" s="63" t="e">
        <f>IF('DATA ENTRY'!#REF!="","",'DATA ENTRY'!#REF!)</f>
        <v>#REF!</v>
      </c>
      <c r="C542" s="63" t="e">
        <f>IF('DATA ENTRY'!#REF!="","",'DATA ENTRY'!#REF!)</f>
        <v>#REF!</v>
      </c>
      <c r="D542" s="63" t="e">
        <f>IF('DATA ENTRY'!#REF!="","",'DATA ENTRY'!#REF!)</f>
        <v>#REF!</v>
      </c>
      <c r="E542" s="14" t="e">
        <f>IF('DATA ENTRY'!#REF!="","",'DATA ENTRY'!#REF!)</f>
        <v>#REF!</v>
      </c>
      <c r="F542" s="14" t="e">
        <f>IF('DATA ENTRY'!#REF!="","",'DATA ENTRY'!#REF!)</f>
        <v>#REF!</v>
      </c>
      <c r="G542" s="126" t="e">
        <f>IF('DATA ENTRY'!#REF!="","",'DATA ENTRY'!#REF!)</f>
        <v>#REF!</v>
      </c>
      <c r="H542" s="126" t="e">
        <f>IF('DATA ENTRY'!#REF!="","",'DATA ENTRY'!#REF!)</f>
        <v>#REF!</v>
      </c>
      <c r="I542" s="14" t="e">
        <f>IF('DATA ENTRY'!#REF!="","",'DATA ENTRY'!#REF!)</f>
        <v>#REF!</v>
      </c>
      <c r="J542" s="125" t="e">
        <f>IF('DATA ENTRY'!#REF!="","",'DATA ENTRY'!#REF!)</f>
        <v>#REF!</v>
      </c>
      <c r="K542" s="14" t="e">
        <f>IF('DATA ENTRY'!#REF!="","",'DATA ENTRY'!#REF!)</f>
        <v>#REF!</v>
      </c>
      <c r="L542" s="125" t="e">
        <f>IF('DATA ENTRY'!#REF!="","",'DATA ENTRY'!#REF!)</f>
        <v>#REF!</v>
      </c>
      <c r="M542" s="14" t="e">
        <f>IF('DATA ENTRY'!#REF!="","",'DATA ENTRY'!#REF!)</f>
        <v>#REF!</v>
      </c>
      <c r="N542" s="125" t="e">
        <f>IF('DATA ENTRY'!#REF!="","",'DATA ENTRY'!#REF!)</f>
        <v>#REF!</v>
      </c>
      <c r="O542" s="125" t="str">
        <f t="shared" si="8"/>
        <v/>
      </c>
      <c r="P542" s="63" t="e">
        <f>IF('DATA ENTRY'!#REF!="","",'DATA ENTRY'!#REF!)</f>
        <v>#REF!</v>
      </c>
      <c r="Q542" s="63" t="e">
        <f>IF('DATA ENTRY'!#REF!="","",'DATA ENTRY'!#REF!)</f>
        <v>#REF!</v>
      </c>
      <c r="R542" s="14" t="e">
        <f>IF('DATA ENTRY'!#REF!="","",'DATA ENTRY'!#REF!)</f>
        <v>#REF!</v>
      </c>
      <c r="S542" s="14" t="e">
        <f>IF('DATA ENTRY'!#REF!="","",'DATA ENTRY'!#REF!)</f>
        <v>#REF!</v>
      </c>
      <c r="T542" s="14" t="e">
        <f>IF('DATA ENTRY'!#REF!="","",'DATA ENTRY'!#REF!)</f>
        <v>#REF!</v>
      </c>
      <c r="U542" s="14" t="str">
        <f>IF(O542="","",SUMPRODUCT(--(D542=$D$5:$D$1071),--(F542=$F$5:$F$1071),--(E542=$E$5:$E$1071),--(O542&lt;$O$5:$O$1071))+COUNTIF($O$5:O542,O542))</f>
        <v/>
      </c>
    </row>
    <row r="543" spans="1:21">
      <c r="A543" s="14" t="e">
        <f>IF(AND(H543="",D543="",F543="",G543="",I543="",J543=""),"",SUBTOTAL(3,$B$5:B543))</f>
        <v>#REF!</v>
      </c>
      <c r="B543" s="63" t="e">
        <f>IF('DATA ENTRY'!#REF!="","",'DATA ENTRY'!#REF!)</f>
        <v>#REF!</v>
      </c>
      <c r="C543" s="63" t="e">
        <f>IF('DATA ENTRY'!#REF!="","",'DATA ENTRY'!#REF!)</f>
        <v>#REF!</v>
      </c>
      <c r="D543" s="63" t="e">
        <f>IF('DATA ENTRY'!#REF!="","",'DATA ENTRY'!#REF!)</f>
        <v>#REF!</v>
      </c>
      <c r="E543" s="14" t="e">
        <f>IF('DATA ENTRY'!#REF!="","",'DATA ENTRY'!#REF!)</f>
        <v>#REF!</v>
      </c>
      <c r="F543" s="14" t="e">
        <f>IF('DATA ENTRY'!#REF!="","",'DATA ENTRY'!#REF!)</f>
        <v>#REF!</v>
      </c>
      <c r="G543" s="126" t="e">
        <f>IF('DATA ENTRY'!#REF!="","",'DATA ENTRY'!#REF!)</f>
        <v>#REF!</v>
      </c>
      <c r="H543" s="126" t="e">
        <f>IF('DATA ENTRY'!#REF!="","",'DATA ENTRY'!#REF!)</f>
        <v>#REF!</v>
      </c>
      <c r="I543" s="14" t="e">
        <f>IF('DATA ENTRY'!#REF!="","",'DATA ENTRY'!#REF!)</f>
        <v>#REF!</v>
      </c>
      <c r="J543" s="125" t="e">
        <f>IF('DATA ENTRY'!#REF!="","",'DATA ENTRY'!#REF!)</f>
        <v>#REF!</v>
      </c>
      <c r="K543" s="14" t="e">
        <f>IF('DATA ENTRY'!#REF!="","",'DATA ENTRY'!#REF!)</f>
        <v>#REF!</v>
      </c>
      <c r="L543" s="125" t="e">
        <f>IF('DATA ENTRY'!#REF!="","",'DATA ENTRY'!#REF!)</f>
        <v>#REF!</v>
      </c>
      <c r="M543" s="14" t="e">
        <f>IF('DATA ENTRY'!#REF!="","",'DATA ENTRY'!#REF!)</f>
        <v>#REF!</v>
      </c>
      <c r="N543" s="125" t="e">
        <f>IF('DATA ENTRY'!#REF!="","",'DATA ENTRY'!#REF!)</f>
        <v>#REF!</v>
      </c>
      <c r="O543" s="125" t="str">
        <f t="shared" si="8"/>
        <v/>
      </c>
      <c r="P543" s="63" t="e">
        <f>IF('DATA ENTRY'!#REF!="","",'DATA ENTRY'!#REF!)</f>
        <v>#REF!</v>
      </c>
      <c r="Q543" s="63" t="e">
        <f>IF('DATA ENTRY'!#REF!="","",'DATA ENTRY'!#REF!)</f>
        <v>#REF!</v>
      </c>
      <c r="R543" s="14" t="e">
        <f>IF('DATA ENTRY'!#REF!="","",'DATA ENTRY'!#REF!)</f>
        <v>#REF!</v>
      </c>
      <c r="S543" s="14" t="e">
        <f>IF('DATA ENTRY'!#REF!="","",'DATA ENTRY'!#REF!)</f>
        <v>#REF!</v>
      </c>
      <c r="T543" s="14" t="e">
        <f>IF('DATA ENTRY'!#REF!="","",'DATA ENTRY'!#REF!)</f>
        <v>#REF!</v>
      </c>
      <c r="U543" s="14" t="str">
        <f>IF(O543="","",SUMPRODUCT(--(D543=$D$5:$D$1071),--(F543=$F$5:$F$1071),--(E543=$E$5:$E$1071),--(O543&lt;$O$5:$O$1071))+COUNTIF($O$5:O543,O543))</f>
        <v/>
      </c>
    </row>
    <row r="544" spans="1:21">
      <c r="A544" s="14" t="e">
        <f>IF(AND(H544="",D544="",F544="",G544="",I544="",J544=""),"",SUBTOTAL(3,$B$5:B544))</f>
        <v>#REF!</v>
      </c>
      <c r="B544" s="63" t="e">
        <f>IF('DATA ENTRY'!#REF!="","",'DATA ENTRY'!#REF!)</f>
        <v>#REF!</v>
      </c>
      <c r="C544" s="63" t="e">
        <f>IF('DATA ENTRY'!#REF!="","",'DATA ENTRY'!#REF!)</f>
        <v>#REF!</v>
      </c>
      <c r="D544" s="63" t="e">
        <f>IF('DATA ENTRY'!#REF!="","",'DATA ENTRY'!#REF!)</f>
        <v>#REF!</v>
      </c>
      <c r="E544" s="14" t="e">
        <f>IF('DATA ENTRY'!#REF!="","",'DATA ENTRY'!#REF!)</f>
        <v>#REF!</v>
      </c>
      <c r="F544" s="14" t="e">
        <f>IF('DATA ENTRY'!#REF!="","",'DATA ENTRY'!#REF!)</f>
        <v>#REF!</v>
      </c>
      <c r="G544" s="126" t="e">
        <f>IF('DATA ENTRY'!#REF!="","",'DATA ENTRY'!#REF!)</f>
        <v>#REF!</v>
      </c>
      <c r="H544" s="126" t="e">
        <f>IF('DATA ENTRY'!#REF!="","",'DATA ENTRY'!#REF!)</f>
        <v>#REF!</v>
      </c>
      <c r="I544" s="14" t="e">
        <f>IF('DATA ENTRY'!#REF!="","",'DATA ENTRY'!#REF!)</f>
        <v>#REF!</v>
      </c>
      <c r="J544" s="125" t="e">
        <f>IF('DATA ENTRY'!#REF!="","",'DATA ENTRY'!#REF!)</f>
        <v>#REF!</v>
      </c>
      <c r="K544" s="14" t="e">
        <f>IF('DATA ENTRY'!#REF!="","",'DATA ENTRY'!#REF!)</f>
        <v>#REF!</v>
      </c>
      <c r="L544" s="125" t="e">
        <f>IF('DATA ENTRY'!#REF!="","",'DATA ENTRY'!#REF!)</f>
        <v>#REF!</v>
      </c>
      <c r="M544" s="14" t="e">
        <f>IF('DATA ENTRY'!#REF!="","",'DATA ENTRY'!#REF!)</f>
        <v>#REF!</v>
      </c>
      <c r="N544" s="125" t="e">
        <f>IF('DATA ENTRY'!#REF!="","",'DATA ENTRY'!#REF!)</f>
        <v>#REF!</v>
      </c>
      <c r="O544" s="125" t="str">
        <f t="shared" si="8"/>
        <v/>
      </c>
      <c r="P544" s="63" t="e">
        <f>IF('DATA ENTRY'!#REF!="","",'DATA ENTRY'!#REF!)</f>
        <v>#REF!</v>
      </c>
      <c r="Q544" s="63" t="e">
        <f>IF('DATA ENTRY'!#REF!="","",'DATA ENTRY'!#REF!)</f>
        <v>#REF!</v>
      </c>
      <c r="R544" s="14" t="e">
        <f>IF('DATA ENTRY'!#REF!="","",'DATA ENTRY'!#REF!)</f>
        <v>#REF!</v>
      </c>
      <c r="S544" s="14" t="e">
        <f>IF('DATA ENTRY'!#REF!="","",'DATA ENTRY'!#REF!)</f>
        <v>#REF!</v>
      </c>
      <c r="T544" s="14" t="e">
        <f>IF('DATA ENTRY'!#REF!="","",'DATA ENTRY'!#REF!)</f>
        <v>#REF!</v>
      </c>
      <c r="U544" s="14" t="str">
        <f>IF(O544="","",SUMPRODUCT(--(D544=$D$5:$D$1071),--(F544=$F$5:$F$1071),--(E544=$E$5:$E$1071),--(O544&lt;$O$5:$O$1071))+COUNTIF($O$5:O544,O544))</f>
        <v/>
      </c>
    </row>
    <row r="545" spans="1:21">
      <c r="A545" s="14" t="e">
        <f>IF(AND(H545="",D545="",F545="",G545="",I545="",J545=""),"",SUBTOTAL(3,$B$5:B545))</f>
        <v>#REF!</v>
      </c>
      <c r="B545" s="63" t="e">
        <f>IF('DATA ENTRY'!#REF!="","",'DATA ENTRY'!#REF!)</f>
        <v>#REF!</v>
      </c>
      <c r="C545" s="63" t="e">
        <f>IF('DATA ENTRY'!#REF!="","",'DATA ENTRY'!#REF!)</f>
        <v>#REF!</v>
      </c>
      <c r="D545" s="63" t="e">
        <f>IF('DATA ENTRY'!#REF!="","",'DATA ENTRY'!#REF!)</f>
        <v>#REF!</v>
      </c>
      <c r="E545" s="14" t="e">
        <f>IF('DATA ENTRY'!#REF!="","",'DATA ENTRY'!#REF!)</f>
        <v>#REF!</v>
      </c>
      <c r="F545" s="14" t="e">
        <f>IF('DATA ENTRY'!#REF!="","",'DATA ENTRY'!#REF!)</f>
        <v>#REF!</v>
      </c>
      <c r="G545" s="126" t="e">
        <f>IF('DATA ENTRY'!#REF!="","",'DATA ENTRY'!#REF!)</f>
        <v>#REF!</v>
      </c>
      <c r="H545" s="126" t="e">
        <f>IF('DATA ENTRY'!#REF!="","",'DATA ENTRY'!#REF!)</f>
        <v>#REF!</v>
      </c>
      <c r="I545" s="14" t="e">
        <f>IF('DATA ENTRY'!#REF!="","",'DATA ENTRY'!#REF!)</f>
        <v>#REF!</v>
      </c>
      <c r="J545" s="125" t="e">
        <f>IF('DATA ENTRY'!#REF!="","",'DATA ENTRY'!#REF!)</f>
        <v>#REF!</v>
      </c>
      <c r="K545" s="14" t="e">
        <f>IF('DATA ENTRY'!#REF!="","",'DATA ENTRY'!#REF!)</f>
        <v>#REF!</v>
      </c>
      <c r="L545" s="125" t="e">
        <f>IF('DATA ENTRY'!#REF!="","",'DATA ENTRY'!#REF!)</f>
        <v>#REF!</v>
      </c>
      <c r="M545" s="14" t="e">
        <f>IF('DATA ENTRY'!#REF!="","",'DATA ENTRY'!#REF!)</f>
        <v>#REF!</v>
      </c>
      <c r="N545" s="125" t="e">
        <f>IF('DATA ENTRY'!#REF!="","",'DATA ENTRY'!#REF!)</f>
        <v>#REF!</v>
      </c>
      <c r="O545" s="125" t="str">
        <f t="shared" si="8"/>
        <v/>
      </c>
      <c r="P545" s="63" t="e">
        <f>IF('DATA ENTRY'!#REF!="","",'DATA ENTRY'!#REF!)</f>
        <v>#REF!</v>
      </c>
      <c r="Q545" s="63" t="e">
        <f>IF('DATA ENTRY'!#REF!="","",'DATA ENTRY'!#REF!)</f>
        <v>#REF!</v>
      </c>
      <c r="R545" s="14" t="e">
        <f>IF('DATA ENTRY'!#REF!="","",'DATA ENTRY'!#REF!)</f>
        <v>#REF!</v>
      </c>
      <c r="S545" s="14" t="e">
        <f>IF('DATA ENTRY'!#REF!="","",'DATA ENTRY'!#REF!)</f>
        <v>#REF!</v>
      </c>
      <c r="T545" s="14" t="e">
        <f>IF('DATA ENTRY'!#REF!="","",'DATA ENTRY'!#REF!)</f>
        <v>#REF!</v>
      </c>
      <c r="U545" s="14" t="str">
        <f>IF(O545="","",SUMPRODUCT(--(D545=$D$5:$D$1071),--(F545=$F$5:$F$1071),--(E545=$E$5:$E$1071),--(O545&lt;$O$5:$O$1071))+COUNTIF($O$5:O545,O545))</f>
        <v/>
      </c>
    </row>
    <row r="546" spans="1:21">
      <c r="A546" s="14" t="e">
        <f>IF(AND(H546="",D546="",F546="",G546="",I546="",J546=""),"",SUBTOTAL(3,$B$5:B546))</f>
        <v>#REF!</v>
      </c>
      <c r="B546" s="63" t="e">
        <f>IF('DATA ENTRY'!#REF!="","",'DATA ENTRY'!#REF!)</f>
        <v>#REF!</v>
      </c>
      <c r="C546" s="63" t="e">
        <f>IF('DATA ENTRY'!#REF!="","",'DATA ENTRY'!#REF!)</f>
        <v>#REF!</v>
      </c>
      <c r="D546" s="63" t="e">
        <f>IF('DATA ENTRY'!#REF!="","",'DATA ENTRY'!#REF!)</f>
        <v>#REF!</v>
      </c>
      <c r="E546" s="14" t="e">
        <f>IF('DATA ENTRY'!#REF!="","",'DATA ENTRY'!#REF!)</f>
        <v>#REF!</v>
      </c>
      <c r="F546" s="14" t="e">
        <f>IF('DATA ENTRY'!#REF!="","",'DATA ENTRY'!#REF!)</f>
        <v>#REF!</v>
      </c>
      <c r="G546" s="126" t="e">
        <f>IF('DATA ENTRY'!#REF!="","",'DATA ENTRY'!#REF!)</f>
        <v>#REF!</v>
      </c>
      <c r="H546" s="126" t="e">
        <f>IF('DATA ENTRY'!#REF!="","",'DATA ENTRY'!#REF!)</f>
        <v>#REF!</v>
      </c>
      <c r="I546" s="14" t="e">
        <f>IF('DATA ENTRY'!#REF!="","",'DATA ENTRY'!#REF!)</f>
        <v>#REF!</v>
      </c>
      <c r="J546" s="125" t="e">
        <f>IF('DATA ENTRY'!#REF!="","",'DATA ENTRY'!#REF!)</f>
        <v>#REF!</v>
      </c>
      <c r="K546" s="14" t="e">
        <f>IF('DATA ENTRY'!#REF!="","",'DATA ENTRY'!#REF!)</f>
        <v>#REF!</v>
      </c>
      <c r="L546" s="125" t="e">
        <f>IF('DATA ENTRY'!#REF!="","",'DATA ENTRY'!#REF!)</f>
        <v>#REF!</v>
      </c>
      <c r="M546" s="14" t="e">
        <f>IF('DATA ENTRY'!#REF!="","",'DATA ENTRY'!#REF!)</f>
        <v>#REF!</v>
      </c>
      <c r="N546" s="125" t="e">
        <f>IF('DATA ENTRY'!#REF!="","",'DATA ENTRY'!#REF!)</f>
        <v>#REF!</v>
      </c>
      <c r="O546" s="125" t="str">
        <f t="shared" si="8"/>
        <v/>
      </c>
      <c r="P546" s="63" t="e">
        <f>IF('DATA ENTRY'!#REF!="","",'DATA ENTRY'!#REF!)</f>
        <v>#REF!</v>
      </c>
      <c r="Q546" s="63" t="e">
        <f>IF('DATA ENTRY'!#REF!="","",'DATA ENTRY'!#REF!)</f>
        <v>#REF!</v>
      </c>
      <c r="R546" s="14" t="e">
        <f>IF('DATA ENTRY'!#REF!="","",'DATA ENTRY'!#REF!)</f>
        <v>#REF!</v>
      </c>
      <c r="S546" s="14" t="e">
        <f>IF('DATA ENTRY'!#REF!="","",'DATA ENTRY'!#REF!)</f>
        <v>#REF!</v>
      </c>
      <c r="T546" s="14" t="e">
        <f>IF('DATA ENTRY'!#REF!="","",'DATA ENTRY'!#REF!)</f>
        <v>#REF!</v>
      </c>
      <c r="U546" s="14" t="str">
        <f>IF(O546="","",SUMPRODUCT(--(D546=$D$5:$D$1071),--(F546=$F$5:$F$1071),--(E546=$E$5:$E$1071),--(O546&lt;$O$5:$O$1071))+COUNTIF($O$5:O546,O546))</f>
        <v/>
      </c>
    </row>
    <row r="547" spans="1:21">
      <c r="A547" s="14" t="e">
        <f>IF(AND(H547="",D547="",F547="",G547="",I547="",J547=""),"",SUBTOTAL(3,$B$5:B547))</f>
        <v>#REF!</v>
      </c>
      <c r="B547" s="63" t="e">
        <f>IF('DATA ENTRY'!#REF!="","",'DATA ENTRY'!#REF!)</f>
        <v>#REF!</v>
      </c>
      <c r="C547" s="63" t="e">
        <f>IF('DATA ENTRY'!#REF!="","",'DATA ENTRY'!#REF!)</f>
        <v>#REF!</v>
      </c>
      <c r="D547" s="63" t="e">
        <f>IF('DATA ENTRY'!#REF!="","",'DATA ENTRY'!#REF!)</f>
        <v>#REF!</v>
      </c>
      <c r="E547" s="14" t="e">
        <f>IF('DATA ENTRY'!#REF!="","",'DATA ENTRY'!#REF!)</f>
        <v>#REF!</v>
      </c>
      <c r="F547" s="14" t="e">
        <f>IF('DATA ENTRY'!#REF!="","",'DATA ENTRY'!#REF!)</f>
        <v>#REF!</v>
      </c>
      <c r="G547" s="126" t="e">
        <f>IF('DATA ENTRY'!#REF!="","",'DATA ENTRY'!#REF!)</f>
        <v>#REF!</v>
      </c>
      <c r="H547" s="126" t="e">
        <f>IF('DATA ENTRY'!#REF!="","",'DATA ENTRY'!#REF!)</f>
        <v>#REF!</v>
      </c>
      <c r="I547" s="14" t="e">
        <f>IF('DATA ENTRY'!#REF!="","",'DATA ENTRY'!#REF!)</f>
        <v>#REF!</v>
      </c>
      <c r="J547" s="125" t="e">
        <f>IF('DATA ENTRY'!#REF!="","",'DATA ENTRY'!#REF!)</f>
        <v>#REF!</v>
      </c>
      <c r="K547" s="14" t="e">
        <f>IF('DATA ENTRY'!#REF!="","",'DATA ENTRY'!#REF!)</f>
        <v>#REF!</v>
      </c>
      <c r="L547" s="125" t="e">
        <f>IF('DATA ENTRY'!#REF!="","",'DATA ENTRY'!#REF!)</f>
        <v>#REF!</v>
      </c>
      <c r="M547" s="14" t="e">
        <f>IF('DATA ENTRY'!#REF!="","",'DATA ENTRY'!#REF!)</f>
        <v>#REF!</v>
      </c>
      <c r="N547" s="125" t="e">
        <f>IF('DATA ENTRY'!#REF!="","",'DATA ENTRY'!#REF!)</f>
        <v>#REF!</v>
      </c>
      <c r="O547" s="125" t="str">
        <f t="shared" si="8"/>
        <v/>
      </c>
      <c r="P547" s="63" t="e">
        <f>IF('DATA ENTRY'!#REF!="","",'DATA ENTRY'!#REF!)</f>
        <v>#REF!</v>
      </c>
      <c r="Q547" s="63" t="e">
        <f>IF('DATA ENTRY'!#REF!="","",'DATA ENTRY'!#REF!)</f>
        <v>#REF!</v>
      </c>
      <c r="R547" s="14" t="e">
        <f>IF('DATA ENTRY'!#REF!="","",'DATA ENTRY'!#REF!)</f>
        <v>#REF!</v>
      </c>
      <c r="S547" s="14" t="e">
        <f>IF('DATA ENTRY'!#REF!="","",'DATA ENTRY'!#REF!)</f>
        <v>#REF!</v>
      </c>
      <c r="T547" s="14" t="e">
        <f>IF('DATA ENTRY'!#REF!="","",'DATA ENTRY'!#REF!)</f>
        <v>#REF!</v>
      </c>
      <c r="U547" s="14" t="str">
        <f>IF(O547="","",SUMPRODUCT(--(D547=$D$5:$D$1071),--(F547=$F$5:$F$1071),--(E547=$E$5:$E$1071),--(O547&lt;$O$5:$O$1071))+COUNTIF($O$5:O547,O547))</f>
        <v/>
      </c>
    </row>
    <row r="548" spans="1:21">
      <c r="A548" s="14" t="e">
        <f>IF(AND(H548="",D548="",F548="",G548="",I548="",J548=""),"",SUBTOTAL(3,$B$5:B548))</f>
        <v>#REF!</v>
      </c>
      <c r="B548" s="63" t="e">
        <f>IF('DATA ENTRY'!#REF!="","",'DATA ENTRY'!#REF!)</f>
        <v>#REF!</v>
      </c>
      <c r="C548" s="63" t="e">
        <f>IF('DATA ENTRY'!#REF!="","",'DATA ENTRY'!#REF!)</f>
        <v>#REF!</v>
      </c>
      <c r="D548" s="63" t="e">
        <f>IF('DATA ENTRY'!#REF!="","",'DATA ENTRY'!#REF!)</f>
        <v>#REF!</v>
      </c>
      <c r="E548" s="14" t="e">
        <f>IF('DATA ENTRY'!#REF!="","",'DATA ENTRY'!#REF!)</f>
        <v>#REF!</v>
      </c>
      <c r="F548" s="14" t="e">
        <f>IF('DATA ENTRY'!#REF!="","",'DATA ENTRY'!#REF!)</f>
        <v>#REF!</v>
      </c>
      <c r="G548" s="126" t="e">
        <f>IF('DATA ENTRY'!#REF!="","",'DATA ENTRY'!#REF!)</f>
        <v>#REF!</v>
      </c>
      <c r="H548" s="126" t="e">
        <f>IF('DATA ENTRY'!#REF!="","",'DATA ENTRY'!#REF!)</f>
        <v>#REF!</v>
      </c>
      <c r="I548" s="14" t="e">
        <f>IF('DATA ENTRY'!#REF!="","",'DATA ENTRY'!#REF!)</f>
        <v>#REF!</v>
      </c>
      <c r="J548" s="125" t="e">
        <f>IF('DATA ENTRY'!#REF!="","",'DATA ENTRY'!#REF!)</f>
        <v>#REF!</v>
      </c>
      <c r="K548" s="14" t="e">
        <f>IF('DATA ENTRY'!#REF!="","",'DATA ENTRY'!#REF!)</f>
        <v>#REF!</v>
      </c>
      <c r="L548" s="125" t="e">
        <f>IF('DATA ENTRY'!#REF!="","",'DATA ENTRY'!#REF!)</f>
        <v>#REF!</v>
      </c>
      <c r="M548" s="14" t="e">
        <f>IF('DATA ENTRY'!#REF!="","",'DATA ENTRY'!#REF!)</f>
        <v>#REF!</v>
      </c>
      <c r="N548" s="125" t="e">
        <f>IF('DATA ENTRY'!#REF!="","",'DATA ENTRY'!#REF!)</f>
        <v>#REF!</v>
      </c>
      <c r="O548" s="125" t="str">
        <f t="shared" si="8"/>
        <v/>
      </c>
      <c r="P548" s="63" t="e">
        <f>IF('DATA ENTRY'!#REF!="","",'DATA ENTRY'!#REF!)</f>
        <v>#REF!</v>
      </c>
      <c r="Q548" s="63" t="e">
        <f>IF('DATA ENTRY'!#REF!="","",'DATA ENTRY'!#REF!)</f>
        <v>#REF!</v>
      </c>
      <c r="R548" s="14" t="e">
        <f>IF('DATA ENTRY'!#REF!="","",'DATA ENTRY'!#REF!)</f>
        <v>#REF!</v>
      </c>
      <c r="S548" s="14" t="e">
        <f>IF('DATA ENTRY'!#REF!="","",'DATA ENTRY'!#REF!)</f>
        <v>#REF!</v>
      </c>
      <c r="T548" s="14" t="e">
        <f>IF('DATA ENTRY'!#REF!="","",'DATA ENTRY'!#REF!)</f>
        <v>#REF!</v>
      </c>
      <c r="U548" s="14" t="str">
        <f>IF(O548="","",SUMPRODUCT(--(D548=$D$5:$D$1071),--(F548=$F$5:$F$1071),--(E548=$E$5:$E$1071),--(O548&lt;$O$5:$O$1071))+COUNTIF($O$5:O548,O548))</f>
        <v/>
      </c>
    </row>
    <row r="549" spans="1:21">
      <c r="A549" s="14" t="e">
        <f>IF(AND(H549="",D549="",F549="",G549="",I549="",J549=""),"",SUBTOTAL(3,$B$5:B549))</f>
        <v>#REF!</v>
      </c>
      <c r="B549" s="63" t="e">
        <f>IF('DATA ENTRY'!#REF!="","",'DATA ENTRY'!#REF!)</f>
        <v>#REF!</v>
      </c>
      <c r="C549" s="63" t="e">
        <f>IF('DATA ENTRY'!#REF!="","",'DATA ENTRY'!#REF!)</f>
        <v>#REF!</v>
      </c>
      <c r="D549" s="63" t="e">
        <f>IF('DATA ENTRY'!#REF!="","",'DATA ENTRY'!#REF!)</f>
        <v>#REF!</v>
      </c>
      <c r="E549" s="14" t="e">
        <f>IF('DATA ENTRY'!#REF!="","",'DATA ENTRY'!#REF!)</f>
        <v>#REF!</v>
      </c>
      <c r="F549" s="14" t="e">
        <f>IF('DATA ENTRY'!#REF!="","",'DATA ENTRY'!#REF!)</f>
        <v>#REF!</v>
      </c>
      <c r="G549" s="126" t="e">
        <f>IF('DATA ENTRY'!#REF!="","",'DATA ENTRY'!#REF!)</f>
        <v>#REF!</v>
      </c>
      <c r="H549" s="126" t="e">
        <f>IF('DATA ENTRY'!#REF!="","",'DATA ENTRY'!#REF!)</f>
        <v>#REF!</v>
      </c>
      <c r="I549" s="14" t="e">
        <f>IF('DATA ENTRY'!#REF!="","",'DATA ENTRY'!#REF!)</f>
        <v>#REF!</v>
      </c>
      <c r="J549" s="125" t="e">
        <f>IF('DATA ENTRY'!#REF!="","",'DATA ENTRY'!#REF!)</f>
        <v>#REF!</v>
      </c>
      <c r="K549" s="14" t="e">
        <f>IF('DATA ENTRY'!#REF!="","",'DATA ENTRY'!#REF!)</f>
        <v>#REF!</v>
      </c>
      <c r="L549" s="125" t="e">
        <f>IF('DATA ENTRY'!#REF!="","",'DATA ENTRY'!#REF!)</f>
        <v>#REF!</v>
      </c>
      <c r="M549" s="14" t="e">
        <f>IF('DATA ENTRY'!#REF!="","",'DATA ENTRY'!#REF!)</f>
        <v>#REF!</v>
      </c>
      <c r="N549" s="125" t="e">
        <f>IF('DATA ENTRY'!#REF!="","",'DATA ENTRY'!#REF!)</f>
        <v>#REF!</v>
      </c>
      <c r="O549" s="125" t="str">
        <f t="shared" si="8"/>
        <v/>
      </c>
      <c r="P549" s="63" t="e">
        <f>IF('DATA ENTRY'!#REF!="","",'DATA ENTRY'!#REF!)</f>
        <v>#REF!</v>
      </c>
      <c r="Q549" s="63" t="e">
        <f>IF('DATA ENTRY'!#REF!="","",'DATA ENTRY'!#REF!)</f>
        <v>#REF!</v>
      </c>
      <c r="R549" s="14" t="e">
        <f>IF('DATA ENTRY'!#REF!="","",'DATA ENTRY'!#REF!)</f>
        <v>#REF!</v>
      </c>
      <c r="S549" s="14" t="e">
        <f>IF('DATA ENTRY'!#REF!="","",'DATA ENTRY'!#REF!)</f>
        <v>#REF!</v>
      </c>
      <c r="T549" s="14" t="e">
        <f>IF('DATA ENTRY'!#REF!="","",'DATA ENTRY'!#REF!)</f>
        <v>#REF!</v>
      </c>
      <c r="U549" s="14" t="str">
        <f>IF(O549="","",SUMPRODUCT(--(D549=$D$5:$D$1071),--(F549=$F$5:$F$1071),--(E549=$E$5:$E$1071),--(O549&lt;$O$5:$O$1071))+COUNTIF($O$5:O549,O549))</f>
        <v/>
      </c>
    </row>
    <row r="550" spans="1:21">
      <c r="A550" s="14" t="e">
        <f>IF(AND(H550="",D550="",F550="",G550="",I550="",J550=""),"",SUBTOTAL(3,$B$5:B550))</f>
        <v>#REF!</v>
      </c>
      <c r="B550" s="63" t="e">
        <f>IF('DATA ENTRY'!#REF!="","",'DATA ENTRY'!#REF!)</f>
        <v>#REF!</v>
      </c>
      <c r="C550" s="63" t="e">
        <f>IF('DATA ENTRY'!#REF!="","",'DATA ENTRY'!#REF!)</f>
        <v>#REF!</v>
      </c>
      <c r="D550" s="63" t="e">
        <f>IF('DATA ENTRY'!#REF!="","",'DATA ENTRY'!#REF!)</f>
        <v>#REF!</v>
      </c>
      <c r="E550" s="14" t="e">
        <f>IF('DATA ENTRY'!#REF!="","",'DATA ENTRY'!#REF!)</f>
        <v>#REF!</v>
      </c>
      <c r="F550" s="14" t="e">
        <f>IF('DATA ENTRY'!#REF!="","",'DATA ENTRY'!#REF!)</f>
        <v>#REF!</v>
      </c>
      <c r="G550" s="126" t="e">
        <f>IF('DATA ENTRY'!#REF!="","",'DATA ENTRY'!#REF!)</f>
        <v>#REF!</v>
      </c>
      <c r="H550" s="126" t="e">
        <f>IF('DATA ENTRY'!#REF!="","",'DATA ENTRY'!#REF!)</f>
        <v>#REF!</v>
      </c>
      <c r="I550" s="14" t="e">
        <f>IF('DATA ENTRY'!#REF!="","",'DATA ENTRY'!#REF!)</f>
        <v>#REF!</v>
      </c>
      <c r="J550" s="125" t="e">
        <f>IF('DATA ENTRY'!#REF!="","",'DATA ENTRY'!#REF!)</f>
        <v>#REF!</v>
      </c>
      <c r="K550" s="14" t="e">
        <f>IF('DATA ENTRY'!#REF!="","",'DATA ENTRY'!#REF!)</f>
        <v>#REF!</v>
      </c>
      <c r="L550" s="125" t="e">
        <f>IF('DATA ENTRY'!#REF!="","",'DATA ENTRY'!#REF!)</f>
        <v>#REF!</v>
      </c>
      <c r="M550" s="14" t="e">
        <f>IF('DATA ENTRY'!#REF!="","",'DATA ENTRY'!#REF!)</f>
        <v>#REF!</v>
      </c>
      <c r="N550" s="125" t="e">
        <f>IF('DATA ENTRY'!#REF!="","",'DATA ENTRY'!#REF!)</f>
        <v>#REF!</v>
      </c>
      <c r="O550" s="125" t="str">
        <f t="shared" si="8"/>
        <v/>
      </c>
      <c r="P550" s="63" t="e">
        <f>IF('DATA ENTRY'!#REF!="","",'DATA ENTRY'!#REF!)</f>
        <v>#REF!</v>
      </c>
      <c r="Q550" s="63" t="e">
        <f>IF('DATA ENTRY'!#REF!="","",'DATA ENTRY'!#REF!)</f>
        <v>#REF!</v>
      </c>
      <c r="R550" s="14" t="e">
        <f>IF('DATA ENTRY'!#REF!="","",'DATA ENTRY'!#REF!)</f>
        <v>#REF!</v>
      </c>
      <c r="S550" s="14" t="e">
        <f>IF('DATA ENTRY'!#REF!="","",'DATA ENTRY'!#REF!)</f>
        <v>#REF!</v>
      </c>
      <c r="T550" s="14" t="e">
        <f>IF('DATA ENTRY'!#REF!="","",'DATA ENTRY'!#REF!)</f>
        <v>#REF!</v>
      </c>
      <c r="U550" s="14" t="str">
        <f>IF(O550="","",SUMPRODUCT(--(D550=$D$5:$D$1071),--(F550=$F$5:$F$1071),--(E550=$E$5:$E$1071),--(O550&lt;$O$5:$O$1071))+COUNTIF($O$5:O550,O550))</f>
        <v/>
      </c>
    </row>
    <row r="551" spans="1:21">
      <c r="A551" s="14" t="e">
        <f>IF(AND(H551="",D551="",F551="",G551="",I551="",J551=""),"",SUBTOTAL(3,$B$5:B551))</f>
        <v>#REF!</v>
      </c>
      <c r="B551" s="63" t="e">
        <f>IF('DATA ENTRY'!#REF!="","",'DATA ENTRY'!#REF!)</f>
        <v>#REF!</v>
      </c>
      <c r="C551" s="63" t="e">
        <f>IF('DATA ENTRY'!#REF!="","",'DATA ENTRY'!#REF!)</f>
        <v>#REF!</v>
      </c>
      <c r="D551" s="63" t="e">
        <f>IF('DATA ENTRY'!#REF!="","",'DATA ENTRY'!#REF!)</f>
        <v>#REF!</v>
      </c>
      <c r="E551" s="14" t="e">
        <f>IF('DATA ENTRY'!#REF!="","",'DATA ENTRY'!#REF!)</f>
        <v>#REF!</v>
      </c>
      <c r="F551" s="14" t="e">
        <f>IF('DATA ENTRY'!#REF!="","",'DATA ENTRY'!#REF!)</f>
        <v>#REF!</v>
      </c>
      <c r="G551" s="126" t="e">
        <f>IF('DATA ENTRY'!#REF!="","",'DATA ENTRY'!#REF!)</f>
        <v>#REF!</v>
      </c>
      <c r="H551" s="126" t="e">
        <f>IF('DATA ENTRY'!#REF!="","",'DATA ENTRY'!#REF!)</f>
        <v>#REF!</v>
      </c>
      <c r="I551" s="14" t="e">
        <f>IF('DATA ENTRY'!#REF!="","",'DATA ENTRY'!#REF!)</f>
        <v>#REF!</v>
      </c>
      <c r="J551" s="125" t="e">
        <f>IF('DATA ENTRY'!#REF!="","",'DATA ENTRY'!#REF!)</f>
        <v>#REF!</v>
      </c>
      <c r="K551" s="14" t="e">
        <f>IF('DATA ENTRY'!#REF!="","",'DATA ENTRY'!#REF!)</f>
        <v>#REF!</v>
      </c>
      <c r="L551" s="125" t="e">
        <f>IF('DATA ENTRY'!#REF!="","",'DATA ENTRY'!#REF!)</f>
        <v>#REF!</v>
      </c>
      <c r="M551" s="14" t="e">
        <f>IF('DATA ENTRY'!#REF!="","",'DATA ENTRY'!#REF!)</f>
        <v>#REF!</v>
      </c>
      <c r="N551" s="125" t="e">
        <f>IF('DATA ENTRY'!#REF!="","",'DATA ENTRY'!#REF!)</f>
        <v>#REF!</v>
      </c>
      <c r="O551" s="125" t="str">
        <f t="shared" si="8"/>
        <v/>
      </c>
      <c r="P551" s="63" t="e">
        <f>IF('DATA ENTRY'!#REF!="","",'DATA ENTRY'!#REF!)</f>
        <v>#REF!</v>
      </c>
      <c r="Q551" s="63" t="e">
        <f>IF('DATA ENTRY'!#REF!="","",'DATA ENTRY'!#REF!)</f>
        <v>#REF!</v>
      </c>
      <c r="R551" s="14" t="e">
        <f>IF('DATA ENTRY'!#REF!="","",'DATA ENTRY'!#REF!)</f>
        <v>#REF!</v>
      </c>
      <c r="S551" s="14" t="e">
        <f>IF('DATA ENTRY'!#REF!="","",'DATA ENTRY'!#REF!)</f>
        <v>#REF!</v>
      </c>
      <c r="T551" s="14" t="e">
        <f>IF('DATA ENTRY'!#REF!="","",'DATA ENTRY'!#REF!)</f>
        <v>#REF!</v>
      </c>
      <c r="U551" s="14" t="str">
        <f>IF(O551="","",SUMPRODUCT(--(D551=$D$5:$D$1071),--(F551=$F$5:$F$1071),--(E551=$E$5:$E$1071),--(O551&lt;$O$5:$O$1071))+COUNTIF($O$5:O551,O551))</f>
        <v/>
      </c>
    </row>
    <row r="552" spans="1:21">
      <c r="A552" s="14" t="e">
        <f>IF(AND(H552="",D552="",F552="",G552="",I552="",J552=""),"",SUBTOTAL(3,$B$5:B552))</f>
        <v>#REF!</v>
      </c>
      <c r="B552" s="63" t="e">
        <f>IF('DATA ENTRY'!#REF!="","",'DATA ENTRY'!#REF!)</f>
        <v>#REF!</v>
      </c>
      <c r="C552" s="63" t="e">
        <f>IF('DATA ENTRY'!#REF!="","",'DATA ENTRY'!#REF!)</f>
        <v>#REF!</v>
      </c>
      <c r="D552" s="63" t="e">
        <f>IF('DATA ENTRY'!#REF!="","",'DATA ENTRY'!#REF!)</f>
        <v>#REF!</v>
      </c>
      <c r="E552" s="14" t="e">
        <f>IF('DATA ENTRY'!#REF!="","",'DATA ENTRY'!#REF!)</f>
        <v>#REF!</v>
      </c>
      <c r="F552" s="14" t="e">
        <f>IF('DATA ENTRY'!#REF!="","",'DATA ENTRY'!#REF!)</f>
        <v>#REF!</v>
      </c>
      <c r="G552" s="126" t="e">
        <f>IF('DATA ENTRY'!#REF!="","",'DATA ENTRY'!#REF!)</f>
        <v>#REF!</v>
      </c>
      <c r="H552" s="126" t="e">
        <f>IF('DATA ENTRY'!#REF!="","",'DATA ENTRY'!#REF!)</f>
        <v>#REF!</v>
      </c>
      <c r="I552" s="14" t="e">
        <f>IF('DATA ENTRY'!#REF!="","",'DATA ENTRY'!#REF!)</f>
        <v>#REF!</v>
      </c>
      <c r="J552" s="125" t="e">
        <f>IF('DATA ENTRY'!#REF!="","",'DATA ENTRY'!#REF!)</f>
        <v>#REF!</v>
      </c>
      <c r="K552" s="14" t="e">
        <f>IF('DATA ENTRY'!#REF!="","",'DATA ENTRY'!#REF!)</f>
        <v>#REF!</v>
      </c>
      <c r="L552" s="125" t="e">
        <f>IF('DATA ENTRY'!#REF!="","",'DATA ENTRY'!#REF!)</f>
        <v>#REF!</v>
      </c>
      <c r="M552" s="14" t="e">
        <f>IF('DATA ENTRY'!#REF!="","",'DATA ENTRY'!#REF!)</f>
        <v>#REF!</v>
      </c>
      <c r="N552" s="125" t="e">
        <f>IF('DATA ENTRY'!#REF!="","",'DATA ENTRY'!#REF!)</f>
        <v>#REF!</v>
      </c>
      <c r="O552" s="125" t="str">
        <f t="shared" si="8"/>
        <v/>
      </c>
      <c r="P552" s="63" t="e">
        <f>IF('DATA ENTRY'!#REF!="","",'DATA ENTRY'!#REF!)</f>
        <v>#REF!</v>
      </c>
      <c r="Q552" s="63" t="e">
        <f>IF('DATA ENTRY'!#REF!="","",'DATA ENTRY'!#REF!)</f>
        <v>#REF!</v>
      </c>
      <c r="R552" s="14" t="e">
        <f>IF('DATA ENTRY'!#REF!="","",'DATA ENTRY'!#REF!)</f>
        <v>#REF!</v>
      </c>
      <c r="S552" s="14" t="e">
        <f>IF('DATA ENTRY'!#REF!="","",'DATA ENTRY'!#REF!)</f>
        <v>#REF!</v>
      </c>
      <c r="T552" s="14" t="e">
        <f>IF('DATA ENTRY'!#REF!="","",'DATA ENTRY'!#REF!)</f>
        <v>#REF!</v>
      </c>
      <c r="U552" s="14" t="str">
        <f>IF(O552="","",SUMPRODUCT(--(D552=$D$5:$D$1071),--(F552=$F$5:$F$1071),--(E552=$E$5:$E$1071),--(O552&lt;$O$5:$O$1071))+COUNTIF($O$5:O552,O552))</f>
        <v/>
      </c>
    </row>
    <row r="553" spans="1:21">
      <c r="A553" s="14" t="e">
        <f>IF(AND(H553="",D553="",F553="",G553="",I553="",J553=""),"",SUBTOTAL(3,$B$5:B553))</f>
        <v>#REF!</v>
      </c>
      <c r="B553" s="63" t="e">
        <f>IF('DATA ENTRY'!#REF!="","",'DATA ENTRY'!#REF!)</f>
        <v>#REF!</v>
      </c>
      <c r="C553" s="63" t="e">
        <f>IF('DATA ENTRY'!#REF!="","",'DATA ENTRY'!#REF!)</f>
        <v>#REF!</v>
      </c>
      <c r="D553" s="63" t="e">
        <f>IF('DATA ENTRY'!#REF!="","",'DATA ENTRY'!#REF!)</f>
        <v>#REF!</v>
      </c>
      <c r="E553" s="14" t="e">
        <f>IF('DATA ENTRY'!#REF!="","",'DATA ENTRY'!#REF!)</f>
        <v>#REF!</v>
      </c>
      <c r="F553" s="14" t="e">
        <f>IF('DATA ENTRY'!#REF!="","",'DATA ENTRY'!#REF!)</f>
        <v>#REF!</v>
      </c>
      <c r="G553" s="126" t="e">
        <f>IF('DATA ENTRY'!#REF!="","",'DATA ENTRY'!#REF!)</f>
        <v>#REF!</v>
      </c>
      <c r="H553" s="126" t="e">
        <f>IF('DATA ENTRY'!#REF!="","",'DATA ENTRY'!#REF!)</f>
        <v>#REF!</v>
      </c>
      <c r="I553" s="14" t="e">
        <f>IF('DATA ENTRY'!#REF!="","",'DATA ENTRY'!#REF!)</f>
        <v>#REF!</v>
      </c>
      <c r="J553" s="125" t="e">
        <f>IF('DATA ENTRY'!#REF!="","",'DATA ENTRY'!#REF!)</f>
        <v>#REF!</v>
      </c>
      <c r="K553" s="14" t="e">
        <f>IF('DATA ENTRY'!#REF!="","",'DATA ENTRY'!#REF!)</f>
        <v>#REF!</v>
      </c>
      <c r="L553" s="125" t="e">
        <f>IF('DATA ENTRY'!#REF!="","",'DATA ENTRY'!#REF!)</f>
        <v>#REF!</v>
      </c>
      <c r="M553" s="14" t="e">
        <f>IF('DATA ENTRY'!#REF!="","",'DATA ENTRY'!#REF!)</f>
        <v>#REF!</v>
      </c>
      <c r="N553" s="125" t="e">
        <f>IF('DATA ENTRY'!#REF!="","",'DATA ENTRY'!#REF!)</f>
        <v>#REF!</v>
      </c>
      <c r="O553" s="125" t="str">
        <f t="shared" si="8"/>
        <v/>
      </c>
      <c r="P553" s="63" t="e">
        <f>IF('DATA ENTRY'!#REF!="","",'DATA ENTRY'!#REF!)</f>
        <v>#REF!</v>
      </c>
      <c r="Q553" s="63" t="e">
        <f>IF('DATA ENTRY'!#REF!="","",'DATA ENTRY'!#REF!)</f>
        <v>#REF!</v>
      </c>
      <c r="R553" s="14" t="e">
        <f>IF('DATA ENTRY'!#REF!="","",'DATA ENTRY'!#REF!)</f>
        <v>#REF!</v>
      </c>
      <c r="S553" s="14" t="e">
        <f>IF('DATA ENTRY'!#REF!="","",'DATA ENTRY'!#REF!)</f>
        <v>#REF!</v>
      </c>
      <c r="T553" s="14" t="e">
        <f>IF('DATA ENTRY'!#REF!="","",'DATA ENTRY'!#REF!)</f>
        <v>#REF!</v>
      </c>
      <c r="U553" s="14" t="str">
        <f>IF(O553="","",SUMPRODUCT(--(D553=$D$5:$D$1071),--(F553=$F$5:$F$1071),--(E553=$E$5:$E$1071),--(O553&lt;$O$5:$O$1071))+COUNTIF($O$5:O553,O553))</f>
        <v/>
      </c>
    </row>
    <row r="554" spans="1:21">
      <c r="A554" s="14" t="e">
        <f>IF(AND(H554="",D554="",F554="",G554="",I554="",J554=""),"",SUBTOTAL(3,$B$5:B554))</f>
        <v>#REF!</v>
      </c>
      <c r="B554" s="63" t="e">
        <f>IF('DATA ENTRY'!#REF!="","",'DATA ENTRY'!#REF!)</f>
        <v>#REF!</v>
      </c>
      <c r="C554" s="63" t="e">
        <f>IF('DATA ENTRY'!#REF!="","",'DATA ENTRY'!#REF!)</f>
        <v>#REF!</v>
      </c>
      <c r="D554" s="63" t="e">
        <f>IF('DATA ENTRY'!#REF!="","",'DATA ENTRY'!#REF!)</f>
        <v>#REF!</v>
      </c>
      <c r="E554" s="14" t="e">
        <f>IF('DATA ENTRY'!#REF!="","",'DATA ENTRY'!#REF!)</f>
        <v>#REF!</v>
      </c>
      <c r="F554" s="14" t="e">
        <f>IF('DATA ENTRY'!#REF!="","",'DATA ENTRY'!#REF!)</f>
        <v>#REF!</v>
      </c>
      <c r="G554" s="126" t="e">
        <f>IF('DATA ENTRY'!#REF!="","",'DATA ENTRY'!#REF!)</f>
        <v>#REF!</v>
      </c>
      <c r="H554" s="126" t="e">
        <f>IF('DATA ENTRY'!#REF!="","",'DATA ENTRY'!#REF!)</f>
        <v>#REF!</v>
      </c>
      <c r="I554" s="14" t="e">
        <f>IF('DATA ENTRY'!#REF!="","",'DATA ENTRY'!#REF!)</f>
        <v>#REF!</v>
      </c>
      <c r="J554" s="125" t="e">
        <f>IF('DATA ENTRY'!#REF!="","",'DATA ENTRY'!#REF!)</f>
        <v>#REF!</v>
      </c>
      <c r="K554" s="14" t="e">
        <f>IF('DATA ENTRY'!#REF!="","",'DATA ENTRY'!#REF!)</f>
        <v>#REF!</v>
      </c>
      <c r="L554" s="125" t="e">
        <f>IF('DATA ENTRY'!#REF!="","",'DATA ENTRY'!#REF!)</f>
        <v>#REF!</v>
      </c>
      <c r="M554" s="14" t="e">
        <f>IF('DATA ENTRY'!#REF!="","",'DATA ENTRY'!#REF!)</f>
        <v>#REF!</v>
      </c>
      <c r="N554" s="125" t="e">
        <f>IF('DATA ENTRY'!#REF!="","",'DATA ENTRY'!#REF!)</f>
        <v>#REF!</v>
      </c>
      <c r="O554" s="125" t="str">
        <f t="shared" si="8"/>
        <v/>
      </c>
      <c r="P554" s="63" t="e">
        <f>IF('DATA ENTRY'!#REF!="","",'DATA ENTRY'!#REF!)</f>
        <v>#REF!</v>
      </c>
      <c r="Q554" s="63" t="e">
        <f>IF('DATA ENTRY'!#REF!="","",'DATA ENTRY'!#REF!)</f>
        <v>#REF!</v>
      </c>
      <c r="R554" s="14" t="e">
        <f>IF('DATA ENTRY'!#REF!="","",'DATA ENTRY'!#REF!)</f>
        <v>#REF!</v>
      </c>
      <c r="S554" s="14" t="e">
        <f>IF('DATA ENTRY'!#REF!="","",'DATA ENTRY'!#REF!)</f>
        <v>#REF!</v>
      </c>
      <c r="T554" s="14" t="e">
        <f>IF('DATA ENTRY'!#REF!="","",'DATA ENTRY'!#REF!)</f>
        <v>#REF!</v>
      </c>
      <c r="U554" s="14" t="str">
        <f>IF(O554="","",SUMPRODUCT(--(D554=$D$5:$D$1071),--(F554=$F$5:$F$1071),--(E554=$E$5:$E$1071),--(O554&lt;$O$5:$O$1071))+COUNTIF($O$5:O554,O554))</f>
        <v/>
      </c>
    </row>
    <row r="555" spans="1:21">
      <c r="A555" s="14" t="e">
        <f>IF(AND(H555="",D555="",F555="",G555="",I555="",J555=""),"",SUBTOTAL(3,$B$5:B555))</f>
        <v>#REF!</v>
      </c>
      <c r="B555" s="63" t="e">
        <f>IF('DATA ENTRY'!#REF!="","",'DATA ENTRY'!#REF!)</f>
        <v>#REF!</v>
      </c>
      <c r="C555" s="63" t="e">
        <f>IF('DATA ENTRY'!#REF!="","",'DATA ENTRY'!#REF!)</f>
        <v>#REF!</v>
      </c>
      <c r="D555" s="63" t="e">
        <f>IF('DATA ENTRY'!#REF!="","",'DATA ENTRY'!#REF!)</f>
        <v>#REF!</v>
      </c>
      <c r="E555" s="14" t="e">
        <f>IF('DATA ENTRY'!#REF!="","",'DATA ENTRY'!#REF!)</f>
        <v>#REF!</v>
      </c>
      <c r="F555" s="14" t="e">
        <f>IF('DATA ENTRY'!#REF!="","",'DATA ENTRY'!#REF!)</f>
        <v>#REF!</v>
      </c>
      <c r="G555" s="126" t="e">
        <f>IF('DATA ENTRY'!#REF!="","",'DATA ENTRY'!#REF!)</f>
        <v>#REF!</v>
      </c>
      <c r="H555" s="126" t="e">
        <f>IF('DATA ENTRY'!#REF!="","",'DATA ENTRY'!#REF!)</f>
        <v>#REF!</v>
      </c>
      <c r="I555" s="14" t="e">
        <f>IF('DATA ENTRY'!#REF!="","",'DATA ENTRY'!#REF!)</f>
        <v>#REF!</v>
      </c>
      <c r="J555" s="125" t="e">
        <f>IF('DATA ENTRY'!#REF!="","",'DATA ENTRY'!#REF!)</f>
        <v>#REF!</v>
      </c>
      <c r="K555" s="14" t="e">
        <f>IF('DATA ENTRY'!#REF!="","",'DATA ENTRY'!#REF!)</f>
        <v>#REF!</v>
      </c>
      <c r="L555" s="125" t="e">
        <f>IF('DATA ENTRY'!#REF!="","",'DATA ENTRY'!#REF!)</f>
        <v>#REF!</v>
      </c>
      <c r="M555" s="14" t="e">
        <f>IF('DATA ENTRY'!#REF!="","",'DATA ENTRY'!#REF!)</f>
        <v>#REF!</v>
      </c>
      <c r="N555" s="125" t="e">
        <f>IF('DATA ENTRY'!#REF!="","",'DATA ENTRY'!#REF!)</f>
        <v>#REF!</v>
      </c>
      <c r="O555" s="125" t="str">
        <f t="shared" si="8"/>
        <v/>
      </c>
      <c r="P555" s="63" t="e">
        <f>IF('DATA ENTRY'!#REF!="","",'DATA ENTRY'!#REF!)</f>
        <v>#REF!</v>
      </c>
      <c r="Q555" s="63" t="e">
        <f>IF('DATA ENTRY'!#REF!="","",'DATA ENTRY'!#REF!)</f>
        <v>#REF!</v>
      </c>
      <c r="R555" s="14" t="e">
        <f>IF('DATA ENTRY'!#REF!="","",'DATA ENTRY'!#REF!)</f>
        <v>#REF!</v>
      </c>
      <c r="S555" s="14" t="e">
        <f>IF('DATA ENTRY'!#REF!="","",'DATA ENTRY'!#REF!)</f>
        <v>#REF!</v>
      </c>
      <c r="T555" s="14" t="e">
        <f>IF('DATA ENTRY'!#REF!="","",'DATA ENTRY'!#REF!)</f>
        <v>#REF!</v>
      </c>
      <c r="U555" s="14" t="str">
        <f>IF(O555="","",SUMPRODUCT(--(D555=$D$5:$D$1071),--(F555=$F$5:$F$1071),--(E555=$E$5:$E$1071),--(O555&lt;$O$5:$O$1071))+COUNTIF($O$5:O555,O555))</f>
        <v/>
      </c>
    </row>
    <row r="556" spans="1:21">
      <c r="A556" s="14" t="e">
        <f>IF(AND(H556="",D556="",F556="",G556="",I556="",J556=""),"",SUBTOTAL(3,$B$5:B556))</f>
        <v>#REF!</v>
      </c>
      <c r="B556" s="63" t="e">
        <f>IF('DATA ENTRY'!#REF!="","",'DATA ENTRY'!#REF!)</f>
        <v>#REF!</v>
      </c>
      <c r="C556" s="63" t="e">
        <f>IF('DATA ENTRY'!#REF!="","",'DATA ENTRY'!#REF!)</f>
        <v>#REF!</v>
      </c>
      <c r="D556" s="63" t="e">
        <f>IF('DATA ENTRY'!#REF!="","",'DATA ENTRY'!#REF!)</f>
        <v>#REF!</v>
      </c>
      <c r="E556" s="14" t="e">
        <f>IF('DATA ENTRY'!#REF!="","",'DATA ENTRY'!#REF!)</f>
        <v>#REF!</v>
      </c>
      <c r="F556" s="14" t="e">
        <f>IF('DATA ENTRY'!#REF!="","",'DATA ENTRY'!#REF!)</f>
        <v>#REF!</v>
      </c>
      <c r="G556" s="126" t="e">
        <f>IF('DATA ENTRY'!#REF!="","",'DATA ENTRY'!#REF!)</f>
        <v>#REF!</v>
      </c>
      <c r="H556" s="126" t="e">
        <f>IF('DATA ENTRY'!#REF!="","",'DATA ENTRY'!#REF!)</f>
        <v>#REF!</v>
      </c>
      <c r="I556" s="14" t="e">
        <f>IF('DATA ENTRY'!#REF!="","",'DATA ENTRY'!#REF!)</f>
        <v>#REF!</v>
      </c>
      <c r="J556" s="125" t="e">
        <f>IF('DATA ENTRY'!#REF!="","",'DATA ENTRY'!#REF!)</f>
        <v>#REF!</v>
      </c>
      <c r="K556" s="14" t="e">
        <f>IF('DATA ENTRY'!#REF!="","",'DATA ENTRY'!#REF!)</f>
        <v>#REF!</v>
      </c>
      <c r="L556" s="125" t="e">
        <f>IF('DATA ENTRY'!#REF!="","",'DATA ENTRY'!#REF!)</f>
        <v>#REF!</v>
      </c>
      <c r="M556" s="14" t="e">
        <f>IF('DATA ENTRY'!#REF!="","",'DATA ENTRY'!#REF!)</f>
        <v>#REF!</v>
      </c>
      <c r="N556" s="125" t="e">
        <f>IF('DATA ENTRY'!#REF!="","",'DATA ENTRY'!#REF!)</f>
        <v>#REF!</v>
      </c>
      <c r="O556" s="125" t="str">
        <f t="shared" si="8"/>
        <v/>
      </c>
      <c r="P556" s="63" t="e">
        <f>IF('DATA ENTRY'!#REF!="","",'DATA ENTRY'!#REF!)</f>
        <v>#REF!</v>
      </c>
      <c r="Q556" s="63" t="e">
        <f>IF('DATA ENTRY'!#REF!="","",'DATA ENTRY'!#REF!)</f>
        <v>#REF!</v>
      </c>
      <c r="R556" s="14" t="e">
        <f>IF('DATA ENTRY'!#REF!="","",'DATA ENTRY'!#REF!)</f>
        <v>#REF!</v>
      </c>
      <c r="S556" s="14" t="e">
        <f>IF('DATA ENTRY'!#REF!="","",'DATA ENTRY'!#REF!)</f>
        <v>#REF!</v>
      </c>
      <c r="T556" s="14" t="e">
        <f>IF('DATA ENTRY'!#REF!="","",'DATA ENTRY'!#REF!)</f>
        <v>#REF!</v>
      </c>
      <c r="U556" s="14" t="str">
        <f>IF(O556="","",SUMPRODUCT(--(D556=$D$5:$D$1071),--(F556=$F$5:$F$1071),--(E556=$E$5:$E$1071),--(O556&lt;$O$5:$O$1071))+COUNTIF($O$5:O556,O556))</f>
        <v/>
      </c>
    </row>
    <row r="557" spans="1:21">
      <c r="A557" s="14" t="e">
        <f>IF(AND(H557="",D557="",F557="",G557="",I557="",J557=""),"",SUBTOTAL(3,$B$5:B557))</f>
        <v>#REF!</v>
      </c>
      <c r="B557" s="63" t="e">
        <f>IF('DATA ENTRY'!#REF!="","",'DATA ENTRY'!#REF!)</f>
        <v>#REF!</v>
      </c>
      <c r="C557" s="63" t="e">
        <f>IF('DATA ENTRY'!#REF!="","",'DATA ENTRY'!#REF!)</f>
        <v>#REF!</v>
      </c>
      <c r="D557" s="63" t="e">
        <f>IF('DATA ENTRY'!#REF!="","",'DATA ENTRY'!#REF!)</f>
        <v>#REF!</v>
      </c>
      <c r="E557" s="14" t="e">
        <f>IF('DATA ENTRY'!#REF!="","",'DATA ENTRY'!#REF!)</f>
        <v>#REF!</v>
      </c>
      <c r="F557" s="14" t="e">
        <f>IF('DATA ENTRY'!#REF!="","",'DATA ENTRY'!#REF!)</f>
        <v>#REF!</v>
      </c>
      <c r="G557" s="126" t="e">
        <f>IF('DATA ENTRY'!#REF!="","",'DATA ENTRY'!#REF!)</f>
        <v>#REF!</v>
      </c>
      <c r="H557" s="126" t="e">
        <f>IF('DATA ENTRY'!#REF!="","",'DATA ENTRY'!#REF!)</f>
        <v>#REF!</v>
      </c>
      <c r="I557" s="14" t="e">
        <f>IF('DATA ENTRY'!#REF!="","",'DATA ENTRY'!#REF!)</f>
        <v>#REF!</v>
      </c>
      <c r="J557" s="125" t="e">
        <f>IF('DATA ENTRY'!#REF!="","",'DATA ENTRY'!#REF!)</f>
        <v>#REF!</v>
      </c>
      <c r="K557" s="14" t="e">
        <f>IF('DATA ENTRY'!#REF!="","",'DATA ENTRY'!#REF!)</f>
        <v>#REF!</v>
      </c>
      <c r="L557" s="125" t="e">
        <f>IF('DATA ENTRY'!#REF!="","",'DATA ENTRY'!#REF!)</f>
        <v>#REF!</v>
      </c>
      <c r="M557" s="14" t="e">
        <f>IF('DATA ENTRY'!#REF!="","",'DATA ENTRY'!#REF!)</f>
        <v>#REF!</v>
      </c>
      <c r="N557" s="125" t="e">
        <f>IF('DATA ENTRY'!#REF!="","",'DATA ENTRY'!#REF!)</f>
        <v>#REF!</v>
      </c>
      <c r="O557" s="125" t="str">
        <f t="shared" si="8"/>
        <v/>
      </c>
      <c r="P557" s="63" t="e">
        <f>IF('DATA ENTRY'!#REF!="","",'DATA ENTRY'!#REF!)</f>
        <v>#REF!</v>
      </c>
      <c r="Q557" s="63" t="e">
        <f>IF('DATA ENTRY'!#REF!="","",'DATA ENTRY'!#REF!)</f>
        <v>#REF!</v>
      </c>
      <c r="R557" s="14" t="e">
        <f>IF('DATA ENTRY'!#REF!="","",'DATA ENTRY'!#REF!)</f>
        <v>#REF!</v>
      </c>
      <c r="S557" s="14" t="e">
        <f>IF('DATA ENTRY'!#REF!="","",'DATA ENTRY'!#REF!)</f>
        <v>#REF!</v>
      </c>
      <c r="T557" s="14" t="e">
        <f>IF('DATA ENTRY'!#REF!="","",'DATA ENTRY'!#REF!)</f>
        <v>#REF!</v>
      </c>
      <c r="U557" s="14" t="str">
        <f>IF(O557="","",SUMPRODUCT(--(D557=$D$5:$D$1071),--(F557=$F$5:$F$1071),--(E557=$E$5:$E$1071),--(O557&lt;$O$5:$O$1071))+COUNTIF($O$5:O557,O557))</f>
        <v/>
      </c>
    </row>
    <row r="558" spans="1:21">
      <c r="A558" s="14" t="e">
        <f>IF(AND(H558="",D558="",F558="",G558="",I558="",J558=""),"",SUBTOTAL(3,$B$5:B558))</f>
        <v>#REF!</v>
      </c>
      <c r="B558" s="63" t="e">
        <f>IF('DATA ENTRY'!#REF!="","",'DATA ENTRY'!#REF!)</f>
        <v>#REF!</v>
      </c>
      <c r="C558" s="63" t="e">
        <f>IF('DATA ENTRY'!#REF!="","",'DATA ENTRY'!#REF!)</f>
        <v>#REF!</v>
      </c>
      <c r="D558" s="63" t="e">
        <f>IF('DATA ENTRY'!#REF!="","",'DATA ENTRY'!#REF!)</f>
        <v>#REF!</v>
      </c>
      <c r="E558" s="14" t="e">
        <f>IF('DATA ENTRY'!#REF!="","",'DATA ENTRY'!#REF!)</f>
        <v>#REF!</v>
      </c>
      <c r="F558" s="14" t="e">
        <f>IF('DATA ENTRY'!#REF!="","",'DATA ENTRY'!#REF!)</f>
        <v>#REF!</v>
      </c>
      <c r="G558" s="126" t="e">
        <f>IF('DATA ENTRY'!#REF!="","",'DATA ENTRY'!#REF!)</f>
        <v>#REF!</v>
      </c>
      <c r="H558" s="126" t="e">
        <f>IF('DATA ENTRY'!#REF!="","",'DATA ENTRY'!#REF!)</f>
        <v>#REF!</v>
      </c>
      <c r="I558" s="14" t="e">
        <f>IF('DATA ENTRY'!#REF!="","",'DATA ENTRY'!#REF!)</f>
        <v>#REF!</v>
      </c>
      <c r="J558" s="125" t="e">
        <f>IF('DATA ENTRY'!#REF!="","",'DATA ENTRY'!#REF!)</f>
        <v>#REF!</v>
      </c>
      <c r="K558" s="14" t="e">
        <f>IF('DATA ENTRY'!#REF!="","",'DATA ENTRY'!#REF!)</f>
        <v>#REF!</v>
      </c>
      <c r="L558" s="125" t="e">
        <f>IF('DATA ENTRY'!#REF!="","",'DATA ENTRY'!#REF!)</f>
        <v>#REF!</v>
      </c>
      <c r="M558" s="14" t="e">
        <f>IF('DATA ENTRY'!#REF!="","",'DATA ENTRY'!#REF!)</f>
        <v>#REF!</v>
      </c>
      <c r="N558" s="125" t="e">
        <f>IF('DATA ENTRY'!#REF!="","",'DATA ENTRY'!#REF!)</f>
        <v>#REF!</v>
      </c>
      <c r="O558" s="125" t="str">
        <f t="shared" si="8"/>
        <v/>
      </c>
      <c r="P558" s="63" t="e">
        <f>IF('DATA ENTRY'!#REF!="","",'DATA ENTRY'!#REF!)</f>
        <v>#REF!</v>
      </c>
      <c r="Q558" s="63" t="e">
        <f>IF('DATA ENTRY'!#REF!="","",'DATA ENTRY'!#REF!)</f>
        <v>#REF!</v>
      </c>
      <c r="R558" s="14" t="e">
        <f>IF('DATA ENTRY'!#REF!="","",'DATA ENTRY'!#REF!)</f>
        <v>#REF!</v>
      </c>
      <c r="S558" s="14" t="e">
        <f>IF('DATA ENTRY'!#REF!="","",'DATA ENTRY'!#REF!)</f>
        <v>#REF!</v>
      </c>
      <c r="T558" s="14" t="e">
        <f>IF('DATA ENTRY'!#REF!="","",'DATA ENTRY'!#REF!)</f>
        <v>#REF!</v>
      </c>
      <c r="U558" s="14" t="str">
        <f>IF(O558="","",SUMPRODUCT(--(D558=$D$5:$D$1071),--(F558=$F$5:$F$1071),--(E558=$E$5:$E$1071),--(O558&lt;$O$5:$O$1071))+COUNTIF($O$5:O558,O558))</f>
        <v/>
      </c>
    </row>
    <row r="559" spans="1:21">
      <c r="A559" s="14" t="e">
        <f>IF(AND(H559="",D559="",F559="",G559="",I559="",J559=""),"",SUBTOTAL(3,$B$5:B559))</f>
        <v>#REF!</v>
      </c>
      <c r="B559" s="63" t="e">
        <f>IF('DATA ENTRY'!#REF!="","",'DATA ENTRY'!#REF!)</f>
        <v>#REF!</v>
      </c>
      <c r="C559" s="63" t="e">
        <f>IF('DATA ENTRY'!#REF!="","",'DATA ENTRY'!#REF!)</f>
        <v>#REF!</v>
      </c>
      <c r="D559" s="63" t="e">
        <f>IF('DATA ENTRY'!#REF!="","",'DATA ENTRY'!#REF!)</f>
        <v>#REF!</v>
      </c>
      <c r="E559" s="14" t="e">
        <f>IF('DATA ENTRY'!#REF!="","",'DATA ENTRY'!#REF!)</f>
        <v>#REF!</v>
      </c>
      <c r="F559" s="14" t="e">
        <f>IF('DATA ENTRY'!#REF!="","",'DATA ENTRY'!#REF!)</f>
        <v>#REF!</v>
      </c>
      <c r="G559" s="126" t="e">
        <f>IF('DATA ENTRY'!#REF!="","",'DATA ENTRY'!#REF!)</f>
        <v>#REF!</v>
      </c>
      <c r="H559" s="126" t="e">
        <f>IF('DATA ENTRY'!#REF!="","",'DATA ENTRY'!#REF!)</f>
        <v>#REF!</v>
      </c>
      <c r="I559" s="14" t="e">
        <f>IF('DATA ENTRY'!#REF!="","",'DATA ENTRY'!#REF!)</f>
        <v>#REF!</v>
      </c>
      <c r="J559" s="125" t="e">
        <f>IF('DATA ENTRY'!#REF!="","",'DATA ENTRY'!#REF!)</f>
        <v>#REF!</v>
      </c>
      <c r="K559" s="14" t="e">
        <f>IF('DATA ENTRY'!#REF!="","",'DATA ENTRY'!#REF!)</f>
        <v>#REF!</v>
      </c>
      <c r="L559" s="125" t="e">
        <f>IF('DATA ENTRY'!#REF!="","",'DATA ENTRY'!#REF!)</f>
        <v>#REF!</v>
      </c>
      <c r="M559" s="14" t="e">
        <f>IF('DATA ENTRY'!#REF!="","",'DATA ENTRY'!#REF!)</f>
        <v>#REF!</v>
      </c>
      <c r="N559" s="125" t="e">
        <f>IF('DATA ENTRY'!#REF!="","",'DATA ENTRY'!#REF!)</f>
        <v>#REF!</v>
      </c>
      <c r="O559" s="125" t="str">
        <f t="shared" si="8"/>
        <v/>
      </c>
      <c r="P559" s="63" t="e">
        <f>IF('DATA ENTRY'!#REF!="","",'DATA ENTRY'!#REF!)</f>
        <v>#REF!</v>
      </c>
      <c r="Q559" s="63" t="e">
        <f>IF('DATA ENTRY'!#REF!="","",'DATA ENTRY'!#REF!)</f>
        <v>#REF!</v>
      </c>
      <c r="R559" s="14" t="e">
        <f>IF('DATA ENTRY'!#REF!="","",'DATA ENTRY'!#REF!)</f>
        <v>#REF!</v>
      </c>
      <c r="S559" s="14" t="e">
        <f>IF('DATA ENTRY'!#REF!="","",'DATA ENTRY'!#REF!)</f>
        <v>#REF!</v>
      </c>
      <c r="T559" s="14" t="e">
        <f>IF('DATA ENTRY'!#REF!="","",'DATA ENTRY'!#REF!)</f>
        <v>#REF!</v>
      </c>
      <c r="U559" s="14" t="str">
        <f>IF(O559="","",SUMPRODUCT(--(D559=$D$5:$D$1071),--(F559=$F$5:$F$1071),--(E559=$E$5:$E$1071),--(O559&lt;$O$5:$O$1071))+COUNTIF($O$5:O559,O559))</f>
        <v/>
      </c>
    </row>
    <row r="560" spans="1:21">
      <c r="A560" s="14" t="e">
        <f>IF(AND(H560="",D560="",F560="",G560="",I560="",J560=""),"",SUBTOTAL(3,$B$5:B560))</f>
        <v>#REF!</v>
      </c>
      <c r="B560" s="63" t="e">
        <f>IF('DATA ENTRY'!#REF!="","",'DATA ENTRY'!#REF!)</f>
        <v>#REF!</v>
      </c>
      <c r="C560" s="63" t="e">
        <f>IF('DATA ENTRY'!#REF!="","",'DATA ENTRY'!#REF!)</f>
        <v>#REF!</v>
      </c>
      <c r="D560" s="63" t="e">
        <f>IF('DATA ENTRY'!#REF!="","",'DATA ENTRY'!#REF!)</f>
        <v>#REF!</v>
      </c>
      <c r="E560" s="14" t="e">
        <f>IF('DATA ENTRY'!#REF!="","",'DATA ENTRY'!#REF!)</f>
        <v>#REF!</v>
      </c>
      <c r="F560" s="14" t="e">
        <f>IF('DATA ENTRY'!#REF!="","",'DATA ENTRY'!#REF!)</f>
        <v>#REF!</v>
      </c>
      <c r="G560" s="126" t="e">
        <f>IF('DATA ENTRY'!#REF!="","",'DATA ENTRY'!#REF!)</f>
        <v>#REF!</v>
      </c>
      <c r="H560" s="126" t="e">
        <f>IF('DATA ENTRY'!#REF!="","",'DATA ENTRY'!#REF!)</f>
        <v>#REF!</v>
      </c>
      <c r="I560" s="14" t="e">
        <f>IF('DATA ENTRY'!#REF!="","",'DATA ENTRY'!#REF!)</f>
        <v>#REF!</v>
      </c>
      <c r="J560" s="125" t="e">
        <f>IF('DATA ENTRY'!#REF!="","",'DATA ENTRY'!#REF!)</f>
        <v>#REF!</v>
      </c>
      <c r="K560" s="14" t="e">
        <f>IF('DATA ENTRY'!#REF!="","",'DATA ENTRY'!#REF!)</f>
        <v>#REF!</v>
      </c>
      <c r="L560" s="125" t="e">
        <f>IF('DATA ENTRY'!#REF!="","",'DATA ENTRY'!#REF!)</f>
        <v>#REF!</v>
      </c>
      <c r="M560" s="14" t="e">
        <f>IF('DATA ENTRY'!#REF!="","",'DATA ENTRY'!#REF!)</f>
        <v>#REF!</v>
      </c>
      <c r="N560" s="125" t="e">
        <f>IF('DATA ENTRY'!#REF!="","",'DATA ENTRY'!#REF!)</f>
        <v>#REF!</v>
      </c>
      <c r="O560" s="125" t="str">
        <f t="shared" si="8"/>
        <v/>
      </c>
      <c r="P560" s="63" t="e">
        <f>IF('DATA ENTRY'!#REF!="","",'DATA ENTRY'!#REF!)</f>
        <v>#REF!</v>
      </c>
      <c r="Q560" s="63" t="e">
        <f>IF('DATA ENTRY'!#REF!="","",'DATA ENTRY'!#REF!)</f>
        <v>#REF!</v>
      </c>
      <c r="R560" s="14" t="e">
        <f>IF('DATA ENTRY'!#REF!="","",'DATA ENTRY'!#REF!)</f>
        <v>#REF!</v>
      </c>
      <c r="S560" s="14" t="e">
        <f>IF('DATA ENTRY'!#REF!="","",'DATA ENTRY'!#REF!)</f>
        <v>#REF!</v>
      </c>
      <c r="T560" s="14" t="e">
        <f>IF('DATA ENTRY'!#REF!="","",'DATA ENTRY'!#REF!)</f>
        <v>#REF!</v>
      </c>
      <c r="U560" s="14" t="str">
        <f>IF(O560="","",SUMPRODUCT(--(D560=$D$5:$D$1071),--(F560=$F$5:$F$1071),--(E560=$E$5:$E$1071),--(O560&lt;$O$5:$O$1071))+COUNTIF($O$5:O560,O560))</f>
        <v/>
      </c>
    </row>
    <row r="561" spans="1:21">
      <c r="A561" s="14" t="e">
        <f>IF(AND(H561="",D561="",F561="",G561="",I561="",J561=""),"",SUBTOTAL(3,$B$5:B561))</f>
        <v>#REF!</v>
      </c>
      <c r="B561" s="63" t="e">
        <f>IF('DATA ENTRY'!#REF!="","",'DATA ENTRY'!#REF!)</f>
        <v>#REF!</v>
      </c>
      <c r="C561" s="63" t="e">
        <f>IF('DATA ENTRY'!#REF!="","",'DATA ENTRY'!#REF!)</f>
        <v>#REF!</v>
      </c>
      <c r="D561" s="63" t="e">
        <f>IF('DATA ENTRY'!#REF!="","",'DATA ENTRY'!#REF!)</f>
        <v>#REF!</v>
      </c>
      <c r="E561" s="14" t="e">
        <f>IF('DATA ENTRY'!#REF!="","",'DATA ENTRY'!#REF!)</f>
        <v>#REF!</v>
      </c>
      <c r="F561" s="14" t="e">
        <f>IF('DATA ENTRY'!#REF!="","",'DATA ENTRY'!#REF!)</f>
        <v>#REF!</v>
      </c>
      <c r="G561" s="126" t="e">
        <f>IF('DATA ENTRY'!#REF!="","",'DATA ENTRY'!#REF!)</f>
        <v>#REF!</v>
      </c>
      <c r="H561" s="126" t="e">
        <f>IF('DATA ENTRY'!#REF!="","",'DATA ENTRY'!#REF!)</f>
        <v>#REF!</v>
      </c>
      <c r="I561" s="14" t="e">
        <f>IF('DATA ENTRY'!#REF!="","",'DATA ENTRY'!#REF!)</f>
        <v>#REF!</v>
      </c>
      <c r="J561" s="125" t="e">
        <f>IF('DATA ENTRY'!#REF!="","",'DATA ENTRY'!#REF!)</f>
        <v>#REF!</v>
      </c>
      <c r="K561" s="14" t="e">
        <f>IF('DATA ENTRY'!#REF!="","",'DATA ENTRY'!#REF!)</f>
        <v>#REF!</v>
      </c>
      <c r="L561" s="125" t="e">
        <f>IF('DATA ENTRY'!#REF!="","",'DATA ENTRY'!#REF!)</f>
        <v>#REF!</v>
      </c>
      <c r="M561" s="14" t="e">
        <f>IF('DATA ENTRY'!#REF!="","",'DATA ENTRY'!#REF!)</f>
        <v>#REF!</v>
      </c>
      <c r="N561" s="125" t="e">
        <f>IF('DATA ENTRY'!#REF!="","",'DATA ENTRY'!#REF!)</f>
        <v>#REF!</v>
      </c>
      <c r="O561" s="125" t="str">
        <f t="shared" si="8"/>
        <v/>
      </c>
      <c r="P561" s="63" t="e">
        <f>IF('DATA ENTRY'!#REF!="","",'DATA ENTRY'!#REF!)</f>
        <v>#REF!</v>
      </c>
      <c r="Q561" s="63" t="e">
        <f>IF('DATA ENTRY'!#REF!="","",'DATA ENTRY'!#REF!)</f>
        <v>#REF!</v>
      </c>
      <c r="R561" s="14" t="e">
        <f>IF('DATA ENTRY'!#REF!="","",'DATA ENTRY'!#REF!)</f>
        <v>#REF!</v>
      </c>
      <c r="S561" s="14" t="e">
        <f>IF('DATA ENTRY'!#REF!="","",'DATA ENTRY'!#REF!)</f>
        <v>#REF!</v>
      </c>
      <c r="T561" s="14" t="e">
        <f>IF('DATA ENTRY'!#REF!="","",'DATA ENTRY'!#REF!)</f>
        <v>#REF!</v>
      </c>
      <c r="U561" s="14" t="str">
        <f>IF(O561="","",SUMPRODUCT(--(D561=$D$5:$D$1071),--(F561=$F$5:$F$1071),--(E561=$E$5:$E$1071),--(O561&lt;$O$5:$O$1071))+COUNTIF($O$5:O561,O561))</f>
        <v/>
      </c>
    </row>
    <row r="562" spans="1:21">
      <c r="A562" s="14" t="e">
        <f>IF(AND(H562="",D562="",F562="",G562="",I562="",J562=""),"",SUBTOTAL(3,$B$5:B562))</f>
        <v>#REF!</v>
      </c>
      <c r="B562" s="63" t="e">
        <f>IF('DATA ENTRY'!#REF!="","",'DATA ENTRY'!#REF!)</f>
        <v>#REF!</v>
      </c>
      <c r="C562" s="63" t="e">
        <f>IF('DATA ENTRY'!#REF!="","",'DATA ENTRY'!#REF!)</f>
        <v>#REF!</v>
      </c>
      <c r="D562" s="63" t="e">
        <f>IF('DATA ENTRY'!#REF!="","",'DATA ENTRY'!#REF!)</f>
        <v>#REF!</v>
      </c>
      <c r="E562" s="14" t="e">
        <f>IF('DATA ENTRY'!#REF!="","",'DATA ENTRY'!#REF!)</f>
        <v>#REF!</v>
      </c>
      <c r="F562" s="14" t="e">
        <f>IF('DATA ENTRY'!#REF!="","",'DATA ENTRY'!#REF!)</f>
        <v>#REF!</v>
      </c>
      <c r="G562" s="126" t="e">
        <f>IF('DATA ENTRY'!#REF!="","",'DATA ENTRY'!#REF!)</f>
        <v>#REF!</v>
      </c>
      <c r="H562" s="126" t="e">
        <f>IF('DATA ENTRY'!#REF!="","",'DATA ENTRY'!#REF!)</f>
        <v>#REF!</v>
      </c>
      <c r="I562" s="14" t="e">
        <f>IF('DATA ENTRY'!#REF!="","",'DATA ENTRY'!#REF!)</f>
        <v>#REF!</v>
      </c>
      <c r="J562" s="125" t="e">
        <f>IF('DATA ENTRY'!#REF!="","",'DATA ENTRY'!#REF!)</f>
        <v>#REF!</v>
      </c>
      <c r="K562" s="14" t="e">
        <f>IF('DATA ENTRY'!#REF!="","",'DATA ENTRY'!#REF!)</f>
        <v>#REF!</v>
      </c>
      <c r="L562" s="125" t="e">
        <f>IF('DATA ENTRY'!#REF!="","",'DATA ENTRY'!#REF!)</f>
        <v>#REF!</v>
      </c>
      <c r="M562" s="14" t="e">
        <f>IF('DATA ENTRY'!#REF!="","",'DATA ENTRY'!#REF!)</f>
        <v>#REF!</v>
      </c>
      <c r="N562" s="125" t="e">
        <f>IF('DATA ENTRY'!#REF!="","",'DATA ENTRY'!#REF!)</f>
        <v>#REF!</v>
      </c>
      <c r="O562" s="125" t="str">
        <f t="shared" si="8"/>
        <v/>
      </c>
      <c r="P562" s="63" t="e">
        <f>IF('DATA ENTRY'!#REF!="","",'DATA ENTRY'!#REF!)</f>
        <v>#REF!</v>
      </c>
      <c r="Q562" s="63" t="e">
        <f>IF('DATA ENTRY'!#REF!="","",'DATA ENTRY'!#REF!)</f>
        <v>#REF!</v>
      </c>
      <c r="R562" s="14" t="e">
        <f>IF('DATA ENTRY'!#REF!="","",'DATA ENTRY'!#REF!)</f>
        <v>#REF!</v>
      </c>
      <c r="S562" s="14" t="e">
        <f>IF('DATA ENTRY'!#REF!="","",'DATA ENTRY'!#REF!)</f>
        <v>#REF!</v>
      </c>
      <c r="T562" s="14" t="e">
        <f>IF('DATA ENTRY'!#REF!="","",'DATA ENTRY'!#REF!)</f>
        <v>#REF!</v>
      </c>
      <c r="U562" s="14" t="str">
        <f>IF(O562="","",SUMPRODUCT(--(D562=$D$5:$D$1071),--(F562=$F$5:$F$1071),--(E562=$E$5:$E$1071),--(O562&lt;$O$5:$O$1071))+COUNTIF($O$5:O562,O562))</f>
        <v/>
      </c>
    </row>
    <row r="563" spans="1:21">
      <c r="A563" s="14" t="e">
        <f>IF(AND(H563="",D563="",F563="",G563="",I563="",J563=""),"",SUBTOTAL(3,$B$5:B563))</f>
        <v>#REF!</v>
      </c>
      <c r="B563" s="63" t="e">
        <f>IF('DATA ENTRY'!#REF!="","",'DATA ENTRY'!#REF!)</f>
        <v>#REF!</v>
      </c>
      <c r="C563" s="63" t="e">
        <f>IF('DATA ENTRY'!#REF!="","",'DATA ENTRY'!#REF!)</f>
        <v>#REF!</v>
      </c>
      <c r="D563" s="63" t="e">
        <f>IF('DATA ENTRY'!#REF!="","",'DATA ENTRY'!#REF!)</f>
        <v>#REF!</v>
      </c>
      <c r="E563" s="14" t="e">
        <f>IF('DATA ENTRY'!#REF!="","",'DATA ENTRY'!#REF!)</f>
        <v>#REF!</v>
      </c>
      <c r="F563" s="14" t="e">
        <f>IF('DATA ENTRY'!#REF!="","",'DATA ENTRY'!#REF!)</f>
        <v>#REF!</v>
      </c>
      <c r="G563" s="126" t="e">
        <f>IF('DATA ENTRY'!#REF!="","",'DATA ENTRY'!#REF!)</f>
        <v>#REF!</v>
      </c>
      <c r="H563" s="126" t="e">
        <f>IF('DATA ENTRY'!#REF!="","",'DATA ENTRY'!#REF!)</f>
        <v>#REF!</v>
      </c>
      <c r="I563" s="14" t="e">
        <f>IF('DATA ENTRY'!#REF!="","",'DATA ENTRY'!#REF!)</f>
        <v>#REF!</v>
      </c>
      <c r="J563" s="125" t="e">
        <f>IF('DATA ENTRY'!#REF!="","",'DATA ENTRY'!#REF!)</f>
        <v>#REF!</v>
      </c>
      <c r="K563" s="14" t="e">
        <f>IF('DATA ENTRY'!#REF!="","",'DATA ENTRY'!#REF!)</f>
        <v>#REF!</v>
      </c>
      <c r="L563" s="125" t="e">
        <f>IF('DATA ENTRY'!#REF!="","",'DATA ENTRY'!#REF!)</f>
        <v>#REF!</v>
      </c>
      <c r="M563" s="14" t="e">
        <f>IF('DATA ENTRY'!#REF!="","",'DATA ENTRY'!#REF!)</f>
        <v>#REF!</v>
      </c>
      <c r="N563" s="125" t="e">
        <f>IF('DATA ENTRY'!#REF!="","",'DATA ENTRY'!#REF!)</f>
        <v>#REF!</v>
      </c>
      <c r="O563" s="125" t="str">
        <f t="shared" si="8"/>
        <v/>
      </c>
      <c r="P563" s="63" t="e">
        <f>IF('DATA ENTRY'!#REF!="","",'DATA ENTRY'!#REF!)</f>
        <v>#REF!</v>
      </c>
      <c r="Q563" s="63" t="e">
        <f>IF('DATA ENTRY'!#REF!="","",'DATA ENTRY'!#REF!)</f>
        <v>#REF!</v>
      </c>
      <c r="R563" s="14" t="e">
        <f>IF('DATA ENTRY'!#REF!="","",'DATA ENTRY'!#REF!)</f>
        <v>#REF!</v>
      </c>
      <c r="S563" s="14" t="e">
        <f>IF('DATA ENTRY'!#REF!="","",'DATA ENTRY'!#REF!)</f>
        <v>#REF!</v>
      </c>
      <c r="T563" s="14" t="e">
        <f>IF('DATA ENTRY'!#REF!="","",'DATA ENTRY'!#REF!)</f>
        <v>#REF!</v>
      </c>
      <c r="U563" s="14" t="str">
        <f>IF(O563="","",SUMPRODUCT(--(D563=$D$5:$D$1071),--(F563=$F$5:$F$1071),--(E563=$E$5:$E$1071),--(O563&lt;$O$5:$O$1071))+COUNTIF($O$5:O563,O563))</f>
        <v/>
      </c>
    </row>
    <row r="564" spans="1:21">
      <c r="A564" s="14" t="e">
        <f>IF(AND(H564="",D564="",F564="",G564="",I564="",J564=""),"",SUBTOTAL(3,$B$5:B564))</f>
        <v>#REF!</v>
      </c>
      <c r="B564" s="63" t="e">
        <f>IF('DATA ENTRY'!#REF!="","",'DATA ENTRY'!#REF!)</f>
        <v>#REF!</v>
      </c>
      <c r="C564" s="63" t="e">
        <f>IF('DATA ENTRY'!#REF!="","",'DATA ENTRY'!#REF!)</f>
        <v>#REF!</v>
      </c>
      <c r="D564" s="63" t="e">
        <f>IF('DATA ENTRY'!#REF!="","",'DATA ENTRY'!#REF!)</f>
        <v>#REF!</v>
      </c>
      <c r="E564" s="14" t="e">
        <f>IF('DATA ENTRY'!#REF!="","",'DATA ENTRY'!#REF!)</f>
        <v>#REF!</v>
      </c>
      <c r="F564" s="14" t="e">
        <f>IF('DATA ENTRY'!#REF!="","",'DATA ENTRY'!#REF!)</f>
        <v>#REF!</v>
      </c>
      <c r="G564" s="126" t="e">
        <f>IF('DATA ENTRY'!#REF!="","",'DATA ENTRY'!#REF!)</f>
        <v>#REF!</v>
      </c>
      <c r="H564" s="126" t="e">
        <f>IF('DATA ENTRY'!#REF!="","",'DATA ENTRY'!#REF!)</f>
        <v>#REF!</v>
      </c>
      <c r="I564" s="14" t="e">
        <f>IF('DATA ENTRY'!#REF!="","",'DATA ENTRY'!#REF!)</f>
        <v>#REF!</v>
      </c>
      <c r="J564" s="125" t="e">
        <f>IF('DATA ENTRY'!#REF!="","",'DATA ENTRY'!#REF!)</f>
        <v>#REF!</v>
      </c>
      <c r="K564" s="14" t="e">
        <f>IF('DATA ENTRY'!#REF!="","",'DATA ENTRY'!#REF!)</f>
        <v>#REF!</v>
      </c>
      <c r="L564" s="125" t="e">
        <f>IF('DATA ENTRY'!#REF!="","",'DATA ENTRY'!#REF!)</f>
        <v>#REF!</v>
      </c>
      <c r="M564" s="14" t="e">
        <f>IF('DATA ENTRY'!#REF!="","",'DATA ENTRY'!#REF!)</f>
        <v>#REF!</v>
      </c>
      <c r="N564" s="125" t="e">
        <f>IF('DATA ENTRY'!#REF!="","",'DATA ENTRY'!#REF!)</f>
        <v>#REF!</v>
      </c>
      <c r="O564" s="125" t="str">
        <f t="shared" si="8"/>
        <v/>
      </c>
      <c r="P564" s="63" t="e">
        <f>IF('DATA ENTRY'!#REF!="","",'DATA ENTRY'!#REF!)</f>
        <v>#REF!</v>
      </c>
      <c r="Q564" s="63" t="e">
        <f>IF('DATA ENTRY'!#REF!="","",'DATA ENTRY'!#REF!)</f>
        <v>#REF!</v>
      </c>
      <c r="R564" s="14" t="e">
        <f>IF('DATA ENTRY'!#REF!="","",'DATA ENTRY'!#REF!)</f>
        <v>#REF!</v>
      </c>
      <c r="S564" s="14" t="e">
        <f>IF('DATA ENTRY'!#REF!="","",'DATA ENTRY'!#REF!)</f>
        <v>#REF!</v>
      </c>
      <c r="T564" s="14" t="e">
        <f>IF('DATA ENTRY'!#REF!="","",'DATA ENTRY'!#REF!)</f>
        <v>#REF!</v>
      </c>
      <c r="U564" s="14" t="str">
        <f>IF(O564="","",SUMPRODUCT(--(D564=$D$5:$D$1071),--(F564=$F$5:$F$1071),--(E564=$E$5:$E$1071),--(O564&lt;$O$5:$O$1071))+COUNTIF($O$5:O564,O564))</f>
        <v/>
      </c>
    </row>
    <row r="565" spans="1:21">
      <c r="A565" s="14" t="e">
        <f>IF(AND(H565="",D565="",F565="",G565="",I565="",J565=""),"",SUBTOTAL(3,$B$5:B565))</f>
        <v>#REF!</v>
      </c>
      <c r="B565" s="63" t="e">
        <f>IF('DATA ENTRY'!#REF!="","",'DATA ENTRY'!#REF!)</f>
        <v>#REF!</v>
      </c>
      <c r="C565" s="63" t="e">
        <f>IF('DATA ENTRY'!#REF!="","",'DATA ENTRY'!#REF!)</f>
        <v>#REF!</v>
      </c>
      <c r="D565" s="63" t="e">
        <f>IF('DATA ENTRY'!#REF!="","",'DATA ENTRY'!#REF!)</f>
        <v>#REF!</v>
      </c>
      <c r="E565" s="14" t="e">
        <f>IF('DATA ENTRY'!#REF!="","",'DATA ENTRY'!#REF!)</f>
        <v>#REF!</v>
      </c>
      <c r="F565" s="14" t="e">
        <f>IF('DATA ENTRY'!#REF!="","",'DATA ENTRY'!#REF!)</f>
        <v>#REF!</v>
      </c>
      <c r="G565" s="126" t="e">
        <f>IF('DATA ENTRY'!#REF!="","",'DATA ENTRY'!#REF!)</f>
        <v>#REF!</v>
      </c>
      <c r="H565" s="126" t="e">
        <f>IF('DATA ENTRY'!#REF!="","",'DATA ENTRY'!#REF!)</f>
        <v>#REF!</v>
      </c>
      <c r="I565" s="14" t="e">
        <f>IF('DATA ENTRY'!#REF!="","",'DATA ENTRY'!#REF!)</f>
        <v>#REF!</v>
      </c>
      <c r="J565" s="125" t="e">
        <f>IF('DATA ENTRY'!#REF!="","",'DATA ENTRY'!#REF!)</f>
        <v>#REF!</v>
      </c>
      <c r="K565" s="14" t="e">
        <f>IF('DATA ENTRY'!#REF!="","",'DATA ENTRY'!#REF!)</f>
        <v>#REF!</v>
      </c>
      <c r="L565" s="125" t="e">
        <f>IF('DATA ENTRY'!#REF!="","",'DATA ENTRY'!#REF!)</f>
        <v>#REF!</v>
      </c>
      <c r="M565" s="14" t="e">
        <f>IF('DATA ENTRY'!#REF!="","",'DATA ENTRY'!#REF!)</f>
        <v>#REF!</v>
      </c>
      <c r="N565" s="125" t="e">
        <f>IF('DATA ENTRY'!#REF!="","",'DATA ENTRY'!#REF!)</f>
        <v>#REF!</v>
      </c>
      <c r="O565" s="125" t="str">
        <f t="shared" si="8"/>
        <v/>
      </c>
      <c r="P565" s="63" t="e">
        <f>IF('DATA ENTRY'!#REF!="","",'DATA ENTRY'!#REF!)</f>
        <v>#REF!</v>
      </c>
      <c r="Q565" s="63" t="e">
        <f>IF('DATA ENTRY'!#REF!="","",'DATA ENTRY'!#REF!)</f>
        <v>#REF!</v>
      </c>
      <c r="R565" s="14" t="e">
        <f>IF('DATA ENTRY'!#REF!="","",'DATA ENTRY'!#REF!)</f>
        <v>#REF!</v>
      </c>
      <c r="S565" s="14" t="e">
        <f>IF('DATA ENTRY'!#REF!="","",'DATA ENTRY'!#REF!)</f>
        <v>#REF!</v>
      </c>
      <c r="T565" s="14" t="e">
        <f>IF('DATA ENTRY'!#REF!="","",'DATA ENTRY'!#REF!)</f>
        <v>#REF!</v>
      </c>
      <c r="U565" s="14" t="str">
        <f>IF(O565="","",SUMPRODUCT(--(D565=$D$5:$D$1071),--(F565=$F$5:$F$1071),--(E565=$E$5:$E$1071),--(O565&lt;$O$5:$O$1071))+COUNTIF($O$5:O565,O565))</f>
        <v/>
      </c>
    </row>
    <row r="566" spans="1:21">
      <c r="A566" s="14" t="e">
        <f>IF(AND(H566="",D566="",F566="",G566="",I566="",J566=""),"",SUBTOTAL(3,$B$5:B566))</f>
        <v>#REF!</v>
      </c>
      <c r="B566" s="63" t="e">
        <f>IF('DATA ENTRY'!#REF!="","",'DATA ENTRY'!#REF!)</f>
        <v>#REF!</v>
      </c>
      <c r="C566" s="63" t="e">
        <f>IF('DATA ENTRY'!#REF!="","",'DATA ENTRY'!#REF!)</f>
        <v>#REF!</v>
      </c>
      <c r="D566" s="63" t="e">
        <f>IF('DATA ENTRY'!#REF!="","",'DATA ENTRY'!#REF!)</f>
        <v>#REF!</v>
      </c>
      <c r="E566" s="14" t="e">
        <f>IF('DATA ENTRY'!#REF!="","",'DATA ENTRY'!#REF!)</f>
        <v>#REF!</v>
      </c>
      <c r="F566" s="14" t="e">
        <f>IF('DATA ENTRY'!#REF!="","",'DATA ENTRY'!#REF!)</f>
        <v>#REF!</v>
      </c>
      <c r="G566" s="126" t="e">
        <f>IF('DATA ENTRY'!#REF!="","",'DATA ENTRY'!#REF!)</f>
        <v>#REF!</v>
      </c>
      <c r="H566" s="126" t="e">
        <f>IF('DATA ENTRY'!#REF!="","",'DATA ENTRY'!#REF!)</f>
        <v>#REF!</v>
      </c>
      <c r="I566" s="14" t="e">
        <f>IF('DATA ENTRY'!#REF!="","",'DATA ENTRY'!#REF!)</f>
        <v>#REF!</v>
      </c>
      <c r="J566" s="125" t="e">
        <f>IF('DATA ENTRY'!#REF!="","",'DATA ENTRY'!#REF!)</f>
        <v>#REF!</v>
      </c>
      <c r="K566" s="14" t="e">
        <f>IF('DATA ENTRY'!#REF!="","",'DATA ENTRY'!#REF!)</f>
        <v>#REF!</v>
      </c>
      <c r="L566" s="125" t="e">
        <f>IF('DATA ENTRY'!#REF!="","",'DATA ENTRY'!#REF!)</f>
        <v>#REF!</v>
      </c>
      <c r="M566" s="14" t="e">
        <f>IF('DATA ENTRY'!#REF!="","",'DATA ENTRY'!#REF!)</f>
        <v>#REF!</v>
      </c>
      <c r="N566" s="125" t="e">
        <f>IF('DATA ENTRY'!#REF!="","",'DATA ENTRY'!#REF!)</f>
        <v>#REF!</v>
      </c>
      <c r="O566" s="125" t="str">
        <f t="shared" si="8"/>
        <v/>
      </c>
      <c r="P566" s="63" t="e">
        <f>IF('DATA ENTRY'!#REF!="","",'DATA ENTRY'!#REF!)</f>
        <v>#REF!</v>
      </c>
      <c r="Q566" s="63" t="e">
        <f>IF('DATA ENTRY'!#REF!="","",'DATA ENTRY'!#REF!)</f>
        <v>#REF!</v>
      </c>
      <c r="R566" s="14" t="e">
        <f>IF('DATA ENTRY'!#REF!="","",'DATA ENTRY'!#REF!)</f>
        <v>#REF!</v>
      </c>
      <c r="S566" s="14" t="e">
        <f>IF('DATA ENTRY'!#REF!="","",'DATA ENTRY'!#REF!)</f>
        <v>#REF!</v>
      </c>
      <c r="T566" s="14" t="e">
        <f>IF('DATA ENTRY'!#REF!="","",'DATA ENTRY'!#REF!)</f>
        <v>#REF!</v>
      </c>
      <c r="U566" s="14" t="str">
        <f>IF(O566="","",SUMPRODUCT(--(D566=$D$5:$D$1071),--(F566=$F$5:$F$1071),--(E566=$E$5:$E$1071),--(O566&lt;$O$5:$O$1071))+COUNTIF($O$5:O566,O566))</f>
        <v/>
      </c>
    </row>
    <row r="567" spans="1:21">
      <c r="A567" s="14" t="e">
        <f>IF(AND(H567="",D567="",F567="",G567="",I567="",J567=""),"",SUBTOTAL(3,$B$5:B567))</f>
        <v>#REF!</v>
      </c>
      <c r="B567" s="63" t="e">
        <f>IF('DATA ENTRY'!#REF!="","",'DATA ENTRY'!#REF!)</f>
        <v>#REF!</v>
      </c>
      <c r="C567" s="63" t="e">
        <f>IF('DATA ENTRY'!#REF!="","",'DATA ENTRY'!#REF!)</f>
        <v>#REF!</v>
      </c>
      <c r="D567" s="63" t="e">
        <f>IF('DATA ENTRY'!#REF!="","",'DATA ENTRY'!#REF!)</f>
        <v>#REF!</v>
      </c>
      <c r="E567" s="14" t="e">
        <f>IF('DATA ENTRY'!#REF!="","",'DATA ENTRY'!#REF!)</f>
        <v>#REF!</v>
      </c>
      <c r="F567" s="14" t="e">
        <f>IF('DATA ENTRY'!#REF!="","",'DATA ENTRY'!#REF!)</f>
        <v>#REF!</v>
      </c>
      <c r="G567" s="126" t="e">
        <f>IF('DATA ENTRY'!#REF!="","",'DATA ENTRY'!#REF!)</f>
        <v>#REF!</v>
      </c>
      <c r="H567" s="126" t="e">
        <f>IF('DATA ENTRY'!#REF!="","",'DATA ENTRY'!#REF!)</f>
        <v>#REF!</v>
      </c>
      <c r="I567" s="14" t="e">
        <f>IF('DATA ENTRY'!#REF!="","",'DATA ENTRY'!#REF!)</f>
        <v>#REF!</v>
      </c>
      <c r="J567" s="125" t="e">
        <f>IF('DATA ENTRY'!#REF!="","",'DATA ENTRY'!#REF!)</f>
        <v>#REF!</v>
      </c>
      <c r="K567" s="14" t="e">
        <f>IF('DATA ENTRY'!#REF!="","",'DATA ENTRY'!#REF!)</f>
        <v>#REF!</v>
      </c>
      <c r="L567" s="125" t="e">
        <f>IF('DATA ENTRY'!#REF!="","",'DATA ENTRY'!#REF!)</f>
        <v>#REF!</v>
      </c>
      <c r="M567" s="14" t="e">
        <f>IF('DATA ENTRY'!#REF!="","",'DATA ENTRY'!#REF!)</f>
        <v>#REF!</v>
      </c>
      <c r="N567" s="125" t="e">
        <f>IF('DATA ENTRY'!#REF!="","",'DATA ENTRY'!#REF!)</f>
        <v>#REF!</v>
      </c>
      <c r="O567" s="125" t="str">
        <f t="shared" si="8"/>
        <v/>
      </c>
      <c r="P567" s="63" t="e">
        <f>IF('DATA ENTRY'!#REF!="","",'DATA ENTRY'!#REF!)</f>
        <v>#REF!</v>
      </c>
      <c r="Q567" s="63" t="e">
        <f>IF('DATA ENTRY'!#REF!="","",'DATA ENTRY'!#REF!)</f>
        <v>#REF!</v>
      </c>
      <c r="R567" s="14" t="e">
        <f>IF('DATA ENTRY'!#REF!="","",'DATA ENTRY'!#REF!)</f>
        <v>#REF!</v>
      </c>
      <c r="S567" s="14" t="e">
        <f>IF('DATA ENTRY'!#REF!="","",'DATA ENTRY'!#REF!)</f>
        <v>#REF!</v>
      </c>
      <c r="T567" s="14" t="e">
        <f>IF('DATA ENTRY'!#REF!="","",'DATA ENTRY'!#REF!)</f>
        <v>#REF!</v>
      </c>
      <c r="U567" s="14" t="str">
        <f>IF(O567="","",SUMPRODUCT(--(D567=$D$5:$D$1071),--(F567=$F$5:$F$1071),--(E567=$E$5:$E$1071),--(O567&lt;$O$5:$O$1071))+COUNTIF($O$5:O567,O567))</f>
        <v/>
      </c>
    </row>
    <row r="568" spans="1:21">
      <c r="A568" s="14" t="e">
        <f>IF(AND(H568="",D568="",F568="",G568="",I568="",J568=""),"",SUBTOTAL(3,$B$5:B568))</f>
        <v>#REF!</v>
      </c>
      <c r="B568" s="63" t="e">
        <f>IF('DATA ENTRY'!#REF!="","",'DATA ENTRY'!#REF!)</f>
        <v>#REF!</v>
      </c>
      <c r="C568" s="63" t="e">
        <f>IF('DATA ENTRY'!#REF!="","",'DATA ENTRY'!#REF!)</f>
        <v>#REF!</v>
      </c>
      <c r="D568" s="63" t="e">
        <f>IF('DATA ENTRY'!#REF!="","",'DATA ENTRY'!#REF!)</f>
        <v>#REF!</v>
      </c>
      <c r="E568" s="14" t="e">
        <f>IF('DATA ENTRY'!#REF!="","",'DATA ENTRY'!#REF!)</f>
        <v>#REF!</v>
      </c>
      <c r="F568" s="14" t="e">
        <f>IF('DATA ENTRY'!#REF!="","",'DATA ENTRY'!#REF!)</f>
        <v>#REF!</v>
      </c>
      <c r="G568" s="126" t="e">
        <f>IF('DATA ENTRY'!#REF!="","",'DATA ENTRY'!#REF!)</f>
        <v>#REF!</v>
      </c>
      <c r="H568" s="126" t="e">
        <f>IF('DATA ENTRY'!#REF!="","",'DATA ENTRY'!#REF!)</f>
        <v>#REF!</v>
      </c>
      <c r="I568" s="14" t="e">
        <f>IF('DATA ENTRY'!#REF!="","",'DATA ENTRY'!#REF!)</f>
        <v>#REF!</v>
      </c>
      <c r="J568" s="125" t="e">
        <f>IF('DATA ENTRY'!#REF!="","",'DATA ENTRY'!#REF!)</f>
        <v>#REF!</v>
      </c>
      <c r="K568" s="14" t="e">
        <f>IF('DATA ENTRY'!#REF!="","",'DATA ENTRY'!#REF!)</f>
        <v>#REF!</v>
      </c>
      <c r="L568" s="125" t="e">
        <f>IF('DATA ENTRY'!#REF!="","",'DATA ENTRY'!#REF!)</f>
        <v>#REF!</v>
      </c>
      <c r="M568" s="14" t="e">
        <f>IF('DATA ENTRY'!#REF!="","",'DATA ENTRY'!#REF!)</f>
        <v>#REF!</v>
      </c>
      <c r="N568" s="125" t="e">
        <f>IF('DATA ENTRY'!#REF!="","",'DATA ENTRY'!#REF!)</f>
        <v>#REF!</v>
      </c>
      <c r="O568" s="125" t="str">
        <f t="shared" si="8"/>
        <v/>
      </c>
      <c r="P568" s="63" t="e">
        <f>IF('DATA ENTRY'!#REF!="","",'DATA ENTRY'!#REF!)</f>
        <v>#REF!</v>
      </c>
      <c r="Q568" s="63" t="e">
        <f>IF('DATA ENTRY'!#REF!="","",'DATA ENTRY'!#REF!)</f>
        <v>#REF!</v>
      </c>
      <c r="R568" s="14" t="e">
        <f>IF('DATA ENTRY'!#REF!="","",'DATA ENTRY'!#REF!)</f>
        <v>#REF!</v>
      </c>
      <c r="S568" s="14" t="e">
        <f>IF('DATA ENTRY'!#REF!="","",'DATA ENTRY'!#REF!)</f>
        <v>#REF!</v>
      </c>
      <c r="T568" s="14" t="e">
        <f>IF('DATA ENTRY'!#REF!="","",'DATA ENTRY'!#REF!)</f>
        <v>#REF!</v>
      </c>
      <c r="U568" s="14" t="str">
        <f>IF(O568="","",SUMPRODUCT(--(D568=$D$5:$D$1071),--(F568=$F$5:$F$1071),--(E568=$E$5:$E$1071),--(O568&lt;$O$5:$O$1071))+COUNTIF($O$5:O568,O568))</f>
        <v/>
      </c>
    </row>
    <row r="569" spans="1:21">
      <c r="A569" s="14" t="e">
        <f>IF(AND(H569="",D569="",F569="",G569="",I569="",J569=""),"",SUBTOTAL(3,$B$5:B569))</f>
        <v>#REF!</v>
      </c>
      <c r="B569" s="63" t="e">
        <f>IF('DATA ENTRY'!#REF!="","",'DATA ENTRY'!#REF!)</f>
        <v>#REF!</v>
      </c>
      <c r="C569" s="63" t="e">
        <f>IF('DATA ENTRY'!#REF!="","",'DATA ENTRY'!#REF!)</f>
        <v>#REF!</v>
      </c>
      <c r="D569" s="63" t="e">
        <f>IF('DATA ENTRY'!#REF!="","",'DATA ENTRY'!#REF!)</f>
        <v>#REF!</v>
      </c>
      <c r="E569" s="14" t="e">
        <f>IF('DATA ENTRY'!#REF!="","",'DATA ENTRY'!#REF!)</f>
        <v>#REF!</v>
      </c>
      <c r="F569" s="14" t="e">
        <f>IF('DATA ENTRY'!#REF!="","",'DATA ENTRY'!#REF!)</f>
        <v>#REF!</v>
      </c>
      <c r="G569" s="126" t="e">
        <f>IF('DATA ENTRY'!#REF!="","",'DATA ENTRY'!#REF!)</f>
        <v>#REF!</v>
      </c>
      <c r="H569" s="126" t="e">
        <f>IF('DATA ENTRY'!#REF!="","",'DATA ENTRY'!#REF!)</f>
        <v>#REF!</v>
      </c>
      <c r="I569" s="14" t="e">
        <f>IF('DATA ENTRY'!#REF!="","",'DATA ENTRY'!#REF!)</f>
        <v>#REF!</v>
      </c>
      <c r="J569" s="125" t="e">
        <f>IF('DATA ENTRY'!#REF!="","",'DATA ENTRY'!#REF!)</f>
        <v>#REF!</v>
      </c>
      <c r="K569" s="14" t="e">
        <f>IF('DATA ENTRY'!#REF!="","",'DATA ENTRY'!#REF!)</f>
        <v>#REF!</v>
      </c>
      <c r="L569" s="125" t="e">
        <f>IF('DATA ENTRY'!#REF!="","",'DATA ENTRY'!#REF!)</f>
        <v>#REF!</v>
      </c>
      <c r="M569" s="14" t="e">
        <f>IF('DATA ENTRY'!#REF!="","",'DATA ENTRY'!#REF!)</f>
        <v>#REF!</v>
      </c>
      <c r="N569" s="125" t="e">
        <f>IF('DATA ENTRY'!#REF!="","",'DATA ENTRY'!#REF!)</f>
        <v>#REF!</v>
      </c>
      <c r="O569" s="125" t="str">
        <f t="shared" si="8"/>
        <v/>
      </c>
      <c r="P569" s="63" t="e">
        <f>IF('DATA ENTRY'!#REF!="","",'DATA ENTRY'!#REF!)</f>
        <v>#REF!</v>
      </c>
      <c r="Q569" s="63" t="e">
        <f>IF('DATA ENTRY'!#REF!="","",'DATA ENTRY'!#REF!)</f>
        <v>#REF!</v>
      </c>
      <c r="R569" s="14" t="e">
        <f>IF('DATA ENTRY'!#REF!="","",'DATA ENTRY'!#REF!)</f>
        <v>#REF!</v>
      </c>
      <c r="S569" s="14" t="e">
        <f>IF('DATA ENTRY'!#REF!="","",'DATA ENTRY'!#REF!)</f>
        <v>#REF!</v>
      </c>
      <c r="T569" s="14" t="e">
        <f>IF('DATA ENTRY'!#REF!="","",'DATA ENTRY'!#REF!)</f>
        <v>#REF!</v>
      </c>
      <c r="U569" s="14" t="str">
        <f>IF(O569="","",SUMPRODUCT(--(D569=$D$5:$D$1071),--(F569=$F$5:$F$1071),--(E569=$E$5:$E$1071),--(O569&lt;$O$5:$O$1071))+COUNTIF($O$5:O569,O569))</f>
        <v/>
      </c>
    </row>
    <row r="570" spans="1:21">
      <c r="A570" s="14" t="e">
        <f>IF(AND(H570="",D570="",F570="",G570="",I570="",J570=""),"",SUBTOTAL(3,$B$5:B570))</f>
        <v>#REF!</v>
      </c>
      <c r="B570" s="63" t="e">
        <f>IF('DATA ENTRY'!#REF!="","",'DATA ENTRY'!#REF!)</f>
        <v>#REF!</v>
      </c>
      <c r="C570" s="63" t="e">
        <f>IF('DATA ENTRY'!#REF!="","",'DATA ENTRY'!#REF!)</f>
        <v>#REF!</v>
      </c>
      <c r="D570" s="63" t="e">
        <f>IF('DATA ENTRY'!#REF!="","",'DATA ENTRY'!#REF!)</f>
        <v>#REF!</v>
      </c>
      <c r="E570" s="14" t="e">
        <f>IF('DATA ENTRY'!#REF!="","",'DATA ENTRY'!#REF!)</f>
        <v>#REF!</v>
      </c>
      <c r="F570" s="14" t="e">
        <f>IF('DATA ENTRY'!#REF!="","",'DATA ENTRY'!#REF!)</f>
        <v>#REF!</v>
      </c>
      <c r="G570" s="126" t="e">
        <f>IF('DATA ENTRY'!#REF!="","",'DATA ENTRY'!#REF!)</f>
        <v>#REF!</v>
      </c>
      <c r="H570" s="126" t="e">
        <f>IF('DATA ENTRY'!#REF!="","",'DATA ENTRY'!#REF!)</f>
        <v>#REF!</v>
      </c>
      <c r="I570" s="14" t="e">
        <f>IF('DATA ENTRY'!#REF!="","",'DATA ENTRY'!#REF!)</f>
        <v>#REF!</v>
      </c>
      <c r="J570" s="125" t="e">
        <f>IF('DATA ENTRY'!#REF!="","",'DATA ENTRY'!#REF!)</f>
        <v>#REF!</v>
      </c>
      <c r="K570" s="14" t="e">
        <f>IF('DATA ENTRY'!#REF!="","",'DATA ENTRY'!#REF!)</f>
        <v>#REF!</v>
      </c>
      <c r="L570" s="125" t="e">
        <f>IF('DATA ENTRY'!#REF!="","",'DATA ENTRY'!#REF!)</f>
        <v>#REF!</v>
      </c>
      <c r="M570" s="14" t="e">
        <f>IF('DATA ENTRY'!#REF!="","",'DATA ENTRY'!#REF!)</f>
        <v>#REF!</v>
      </c>
      <c r="N570" s="125" t="e">
        <f>IF('DATA ENTRY'!#REF!="","",'DATA ENTRY'!#REF!)</f>
        <v>#REF!</v>
      </c>
      <c r="O570" s="125" t="str">
        <f t="shared" si="8"/>
        <v/>
      </c>
      <c r="P570" s="63" t="e">
        <f>IF('DATA ENTRY'!#REF!="","",'DATA ENTRY'!#REF!)</f>
        <v>#REF!</v>
      </c>
      <c r="Q570" s="63" t="e">
        <f>IF('DATA ENTRY'!#REF!="","",'DATA ENTRY'!#REF!)</f>
        <v>#REF!</v>
      </c>
      <c r="R570" s="14" t="e">
        <f>IF('DATA ENTRY'!#REF!="","",'DATA ENTRY'!#REF!)</f>
        <v>#REF!</v>
      </c>
      <c r="S570" s="14" t="e">
        <f>IF('DATA ENTRY'!#REF!="","",'DATA ENTRY'!#REF!)</f>
        <v>#REF!</v>
      </c>
      <c r="T570" s="14" t="e">
        <f>IF('DATA ENTRY'!#REF!="","",'DATA ENTRY'!#REF!)</f>
        <v>#REF!</v>
      </c>
      <c r="U570" s="14" t="str">
        <f>IF(O570="","",SUMPRODUCT(--(D570=$D$5:$D$1071),--(F570=$F$5:$F$1071),--(E570=$E$5:$E$1071),--(O570&lt;$O$5:$O$1071))+COUNTIF($O$5:O570,O570))</f>
        <v/>
      </c>
    </row>
    <row r="571" spans="1:21">
      <c r="A571" s="14" t="e">
        <f>IF(AND(H571="",D571="",F571="",G571="",I571="",J571=""),"",SUBTOTAL(3,$B$5:B571))</f>
        <v>#REF!</v>
      </c>
      <c r="B571" s="63" t="e">
        <f>IF('DATA ENTRY'!#REF!="","",'DATA ENTRY'!#REF!)</f>
        <v>#REF!</v>
      </c>
      <c r="C571" s="63" t="e">
        <f>IF('DATA ENTRY'!#REF!="","",'DATA ENTRY'!#REF!)</f>
        <v>#REF!</v>
      </c>
      <c r="D571" s="63" t="e">
        <f>IF('DATA ENTRY'!#REF!="","",'DATA ENTRY'!#REF!)</f>
        <v>#REF!</v>
      </c>
      <c r="E571" s="14" t="e">
        <f>IF('DATA ENTRY'!#REF!="","",'DATA ENTRY'!#REF!)</f>
        <v>#REF!</v>
      </c>
      <c r="F571" s="14" t="e">
        <f>IF('DATA ENTRY'!#REF!="","",'DATA ENTRY'!#REF!)</f>
        <v>#REF!</v>
      </c>
      <c r="G571" s="126" t="e">
        <f>IF('DATA ENTRY'!#REF!="","",'DATA ENTRY'!#REF!)</f>
        <v>#REF!</v>
      </c>
      <c r="H571" s="126" t="e">
        <f>IF('DATA ENTRY'!#REF!="","",'DATA ENTRY'!#REF!)</f>
        <v>#REF!</v>
      </c>
      <c r="I571" s="14" t="e">
        <f>IF('DATA ENTRY'!#REF!="","",'DATA ENTRY'!#REF!)</f>
        <v>#REF!</v>
      </c>
      <c r="J571" s="125" t="e">
        <f>IF('DATA ENTRY'!#REF!="","",'DATA ENTRY'!#REF!)</f>
        <v>#REF!</v>
      </c>
      <c r="K571" s="14" t="e">
        <f>IF('DATA ENTRY'!#REF!="","",'DATA ENTRY'!#REF!)</f>
        <v>#REF!</v>
      </c>
      <c r="L571" s="125" t="e">
        <f>IF('DATA ENTRY'!#REF!="","",'DATA ENTRY'!#REF!)</f>
        <v>#REF!</v>
      </c>
      <c r="M571" s="14" t="e">
        <f>IF('DATA ENTRY'!#REF!="","",'DATA ENTRY'!#REF!)</f>
        <v>#REF!</v>
      </c>
      <c r="N571" s="125" t="e">
        <f>IF('DATA ENTRY'!#REF!="","",'DATA ENTRY'!#REF!)</f>
        <v>#REF!</v>
      </c>
      <c r="O571" s="125" t="str">
        <f t="shared" si="8"/>
        <v/>
      </c>
      <c r="P571" s="63" t="e">
        <f>IF('DATA ENTRY'!#REF!="","",'DATA ENTRY'!#REF!)</f>
        <v>#REF!</v>
      </c>
      <c r="Q571" s="63" t="e">
        <f>IF('DATA ENTRY'!#REF!="","",'DATA ENTRY'!#REF!)</f>
        <v>#REF!</v>
      </c>
      <c r="R571" s="14" t="e">
        <f>IF('DATA ENTRY'!#REF!="","",'DATA ENTRY'!#REF!)</f>
        <v>#REF!</v>
      </c>
      <c r="S571" s="14" t="e">
        <f>IF('DATA ENTRY'!#REF!="","",'DATA ENTRY'!#REF!)</f>
        <v>#REF!</v>
      </c>
      <c r="T571" s="14" t="e">
        <f>IF('DATA ENTRY'!#REF!="","",'DATA ENTRY'!#REF!)</f>
        <v>#REF!</v>
      </c>
      <c r="U571" s="14" t="str">
        <f>IF(O571="","",SUMPRODUCT(--(D571=$D$5:$D$1071),--(F571=$F$5:$F$1071),--(E571=$E$5:$E$1071),--(O571&lt;$O$5:$O$1071))+COUNTIF($O$5:O571,O571))</f>
        <v/>
      </c>
    </row>
    <row r="572" spans="1:21">
      <c r="A572" s="14" t="e">
        <f>IF(AND(H572="",D572="",F572="",G572="",I572="",J572=""),"",SUBTOTAL(3,$B$5:B572))</f>
        <v>#REF!</v>
      </c>
      <c r="B572" s="63" t="e">
        <f>IF('DATA ENTRY'!#REF!="","",'DATA ENTRY'!#REF!)</f>
        <v>#REF!</v>
      </c>
      <c r="C572" s="63" t="e">
        <f>IF('DATA ENTRY'!#REF!="","",'DATA ENTRY'!#REF!)</f>
        <v>#REF!</v>
      </c>
      <c r="D572" s="63" t="e">
        <f>IF('DATA ENTRY'!#REF!="","",'DATA ENTRY'!#REF!)</f>
        <v>#REF!</v>
      </c>
      <c r="E572" s="14" t="e">
        <f>IF('DATA ENTRY'!#REF!="","",'DATA ENTRY'!#REF!)</f>
        <v>#REF!</v>
      </c>
      <c r="F572" s="14" t="e">
        <f>IF('DATA ENTRY'!#REF!="","",'DATA ENTRY'!#REF!)</f>
        <v>#REF!</v>
      </c>
      <c r="G572" s="126" t="e">
        <f>IF('DATA ENTRY'!#REF!="","",'DATA ENTRY'!#REF!)</f>
        <v>#REF!</v>
      </c>
      <c r="H572" s="126" t="e">
        <f>IF('DATA ENTRY'!#REF!="","",'DATA ENTRY'!#REF!)</f>
        <v>#REF!</v>
      </c>
      <c r="I572" s="14" t="e">
        <f>IF('DATA ENTRY'!#REF!="","",'DATA ENTRY'!#REF!)</f>
        <v>#REF!</v>
      </c>
      <c r="J572" s="125" t="e">
        <f>IF('DATA ENTRY'!#REF!="","",'DATA ENTRY'!#REF!)</f>
        <v>#REF!</v>
      </c>
      <c r="K572" s="14" t="e">
        <f>IF('DATA ENTRY'!#REF!="","",'DATA ENTRY'!#REF!)</f>
        <v>#REF!</v>
      </c>
      <c r="L572" s="125" t="e">
        <f>IF('DATA ENTRY'!#REF!="","",'DATA ENTRY'!#REF!)</f>
        <v>#REF!</v>
      </c>
      <c r="M572" s="14" t="e">
        <f>IF('DATA ENTRY'!#REF!="","",'DATA ENTRY'!#REF!)</f>
        <v>#REF!</v>
      </c>
      <c r="N572" s="125" t="e">
        <f>IF('DATA ENTRY'!#REF!="","",'DATA ENTRY'!#REF!)</f>
        <v>#REF!</v>
      </c>
      <c r="O572" s="125" t="str">
        <f t="shared" si="8"/>
        <v/>
      </c>
      <c r="P572" s="63" t="e">
        <f>IF('DATA ENTRY'!#REF!="","",'DATA ENTRY'!#REF!)</f>
        <v>#REF!</v>
      </c>
      <c r="Q572" s="63" t="e">
        <f>IF('DATA ENTRY'!#REF!="","",'DATA ENTRY'!#REF!)</f>
        <v>#REF!</v>
      </c>
      <c r="R572" s="14" t="e">
        <f>IF('DATA ENTRY'!#REF!="","",'DATA ENTRY'!#REF!)</f>
        <v>#REF!</v>
      </c>
      <c r="S572" s="14" t="e">
        <f>IF('DATA ENTRY'!#REF!="","",'DATA ENTRY'!#REF!)</f>
        <v>#REF!</v>
      </c>
      <c r="T572" s="14" t="e">
        <f>IF('DATA ENTRY'!#REF!="","",'DATA ENTRY'!#REF!)</f>
        <v>#REF!</v>
      </c>
      <c r="U572" s="14" t="str">
        <f>IF(O572="","",SUMPRODUCT(--(D572=$D$5:$D$1071),--(F572=$F$5:$F$1071),--(E572=$E$5:$E$1071),--(O572&lt;$O$5:$O$1071))+COUNTIF($O$5:O572,O572))</f>
        <v/>
      </c>
    </row>
    <row r="573" spans="1:21">
      <c r="A573" s="14" t="e">
        <f>IF(AND(H573="",D573="",F573="",G573="",I573="",J573=""),"",SUBTOTAL(3,$B$5:B573))</f>
        <v>#REF!</v>
      </c>
      <c r="B573" s="63" t="e">
        <f>IF('DATA ENTRY'!#REF!="","",'DATA ENTRY'!#REF!)</f>
        <v>#REF!</v>
      </c>
      <c r="C573" s="63" t="e">
        <f>IF('DATA ENTRY'!#REF!="","",'DATA ENTRY'!#REF!)</f>
        <v>#REF!</v>
      </c>
      <c r="D573" s="63" t="e">
        <f>IF('DATA ENTRY'!#REF!="","",'DATA ENTRY'!#REF!)</f>
        <v>#REF!</v>
      </c>
      <c r="E573" s="14" t="e">
        <f>IF('DATA ENTRY'!#REF!="","",'DATA ENTRY'!#REF!)</f>
        <v>#REF!</v>
      </c>
      <c r="F573" s="14" t="e">
        <f>IF('DATA ENTRY'!#REF!="","",'DATA ENTRY'!#REF!)</f>
        <v>#REF!</v>
      </c>
      <c r="G573" s="126" t="e">
        <f>IF('DATA ENTRY'!#REF!="","",'DATA ENTRY'!#REF!)</f>
        <v>#REF!</v>
      </c>
      <c r="H573" s="126" t="e">
        <f>IF('DATA ENTRY'!#REF!="","",'DATA ENTRY'!#REF!)</f>
        <v>#REF!</v>
      </c>
      <c r="I573" s="14" t="e">
        <f>IF('DATA ENTRY'!#REF!="","",'DATA ENTRY'!#REF!)</f>
        <v>#REF!</v>
      </c>
      <c r="J573" s="125" t="e">
        <f>IF('DATA ENTRY'!#REF!="","",'DATA ENTRY'!#REF!)</f>
        <v>#REF!</v>
      </c>
      <c r="K573" s="14" t="e">
        <f>IF('DATA ENTRY'!#REF!="","",'DATA ENTRY'!#REF!)</f>
        <v>#REF!</v>
      </c>
      <c r="L573" s="125" t="e">
        <f>IF('DATA ENTRY'!#REF!="","",'DATA ENTRY'!#REF!)</f>
        <v>#REF!</v>
      </c>
      <c r="M573" s="14" t="e">
        <f>IF('DATA ENTRY'!#REF!="","",'DATA ENTRY'!#REF!)</f>
        <v>#REF!</v>
      </c>
      <c r="N573" s="125" t="e">
        <f>IF('DATA ENTRY'!#REF!="","",'DATA ENTRY'!#REF!)</f>
        <v>#REF!</v>
      </c>
      <c r="O573" s="125" t="str">
        <f t="shared" si="8"/>
        <v/>
      </c>
      <c r="P573" s="63" t="e">
        <f>IF('DATA ENTRY'!#REF!="","",'DATA ENTRY'!#REF!)</f>
        <v>#REF!</v>
      </c>
      <c r="Q573" s="63" t="e">
        <f>IF('DATA ENTRY'!#REF!="","",'DATA ENTRY'!#REF!)</f>
        <v>#REF!</v>
      </c>
      <c r="R573" s="14" t="e">
        <f>IF('DATA ENTRY'!#REF!="","",'DATA ENTRY'!#REF!)</f>
        <v>#REF!</v>
      </c>
      <c r="S573" s="14" t="e">
        <f>IF('DATA ENTRY'!#REF!="","",'DATA ENTRY'!#REF!)</f>
        <v>#REF!</v>
      </c>
      <c r="T573" s="14" t="e">
        <f>IF('DATA ENTRY'!#REF!="","",'DATA ENTRY'!#REF!)</f>
        <v>#REF!</v>
      </c>
      <c r="U573" s="14" t="str">
        <f>IF(O573="","",SUMPRODUCT(--(D573=$D$5:$D$1071),--(F573=$F$5:$F$1071),--(E573=$E$5:$E$1071),--(O573&lt;$O$5:$O$1071))+COUNTIF($O$5:O573,O573))</f>
        <v/>
      </c>
    </row>
    <row r="574" spans="1:21">
      <c r="A574" s="14" t="e">
        <f>IF(AND(H574="",D574="",F574="",G574="",I574="",J574=""),"",SUBTOTAL(3,$B$5:B574))</f>
        <v>#REF!</v>
      </c>
      <c r="B574" s="63" t="e">
        <f>IF('DATA ENTRY'!#REF!="","",'DATA ENTRY'!#REF!)</f>
        <v>#REF!</v>
      </c>
      <c r="C574" s="63" t="e">
        <f>IF('DATA ENTRY'!#REF!="","",'DATA ENTRY'!#REF!)</f>
        <v>#REF!</v>
      </c>
      <c r="D574" s="63" t="e">
        <f>IF('DATA ENTRY'!#REF!="","",'DATA ENTRY'!#REF!)</f>
        <v>#REF!</v>
      </c>
      <c r="E574" s="14" t="e">
        <f>IF('DATA ENTRY'!#REF!="","",'DATA ENTRY'!#REF!)</f>
        <v>#REF!</v>
      </c>
      <c r="F574" s="14" t="e">
        <f>IF('DATA ENTRY'!#REF!="","",'DATA ENTRY'!#REF!)</f>
        <v>#REF!</v>
      </c>
      <c r="G574" s="126" t="e">
        <f>IF('DATA ENTRY'!#REF!="","",'DATA ENTRY'!#REF!)</f>
        <v>#REF!</v>
      </c>
      <c r="H574" s="126" t="e">
        <f>IF('DATA ENTRY'!#REF!="","",'DATA ENTRY'!#REF!)</f>
        <v>#REF!</v>
      </c>
      <c r="I574" s="14" t="e">
        <f>IF('DATA ENTRY'!#REF!="","",'DATA ENTRY'!#REF!)</f>
        <v>#REF!</v>
      </c>
      <c r="J574" s="125" t="e">
        <f>IF('DATA ENTRY'!#REF!="","",'DATA ENTRY'!#REF!)</f>
        <v>#REF!</v>
      </c>
      <c r="K574" s="14" t="e">
        <f>IF('DATA ENTRY'!#REF!="","",'DATA ENTRY'!#REF!)</f>
        <v>#REF!</v>
      </c>
      <c r="L574" s="125" t="e">
        <f>IF('DATA ENTRY'!#REF!="","",'DATA ENTRY'!#REF!)</f>
        <v>#REF!</v>
      </c>
      <c r="M574" s="14" t="e">
        <f>IF('DATA ENTRY'!#REF!="","",'DATA ENTRY'!#REF!)</f>
        <v>#REF!</v>
      </c>
      <c r="N574" s="125" t="e">
        <f>IF('DATA ENTRY'!#REF!="","",'DATA ENTRY'!#REF!)</f>
        <v>#REF!</v>
      </c>
      <c r="O574" s="125" t="str">
        <f t="shared" si="8"/>
        <v/>
      </c>
      <c r="P574" s="63" t="e">
        <f>IF('DATA ENTRY'!#REF!="","",'DATA ENTRY'!#REF!)</f>
        <v>#REF!</v>
      </c>
      <c r="Q574" s="63" t="e">
        <f>IF('DATA ENTRY'!#REF!="","",'DATA ENTRY'!#REF!)</f>
        <v>#REF!</v>
      </c>
      <c r="R574" s="14" t="e">
        <f>IF('DATA ENTRY'!#REF!="","",'DATA ENTRY'!#REF!)</f>
        <v>#REF!</v>
      </c>
      <c r="S574" s="14" t="e">
        <f>IF('DATA ENTRY'!#REF!="","",'DATA ENTRY'!#REF!)</f>
        <v>#REF!</v>
      </c>
      <c r="T574" s="14" t="e">
        <f>IF('DATA ENTRY'!#REF!="","",'DATA ENTRY'!#REF!)</f>
        <v>#REF!</v>
      </c>
      <c r="U574" s="14" t="str">
        <f>IF(O574="","",SUMPRODUCT(--(D574=$D$5:$D$1071),--(F574=$F$5:$F$1071),--(E574=$E$5:$E$1071),--(O574&lt;$O$5:$O$1071))+COUNTIF($O$5:O574,O574))</f>
        <v/>
      </c>
    </row>
    <row r="575" spans="1:21">
      <c r="A575" s="14" t="e">
        <f>IF(AND(H575="",D575="",F575="",G575="",I575="",J575=""),"",SUBTOTAL(3,$B$5:B575))</f>
        <v>#REF!</v>
      </c>
      <c r="B575" s="63" t="e">
        <f>IF('DATA ENTRY'!#REF!="","",'DATA ENTRY'!#REF!)</f>
        <v>#REF!</v>
      </c>
      <c r="C575" s="63" t="e">
        <f>IF('DATA ENTRY'!#REF!="","",'DATA ENTRY'!#REF!)</f>
        <v>#REF!</v>
      </c>
      <c r="D575" s="63" t="e">
        <f>IF('DATA ENTRY'!#REF!="","",'DATA ENTRY'!#REF!)</f>
        <v>#REF!</v>
      </c>
      <c r="E575" s="14" t="e">
        <f>IF('DATA ENTRY'!#REF!="","",'DATA ENTRY'!#REF!)</f>
        <v>#REF!</v>
      </c>
      <c r="F575" s="14" t="e">
        <f>IF('DATA ENTRY'!#REF!="","",'DATA ENTRY'!#REF!)</f>
        <v>#REF!</v>
      </c>
      <c r="G575" s="126" t="e">
        <f>IF('DATA ENTRY'!#REF!="","",'DATA ENTRY'!#REF!)</f>
        <v>#REF!</v>
      </c>
      <c r="H575" s="126" t="e">
        <f>IF('DATA ENTRY'!#REF!="","",'DATA ENTRY'!#REF!)</f>
        <v>#REF!</v>
      </c>
      <c r="I575" s="14" t="e">
        <f>IF('DATA ENTRY'!#REF!="","",'DATA ENTRY'!#REF!)</f>
        <v>#REF!</v>
      </c>
      <c r="J575" s="125" t="e">
        <f>IF('DATA ENTRY'!#REF!="","",'DATA ENTRY'!#REF!)</f>
        <v>#REF!</v>
      </c>
      <c r="K575" s="14" t="e">
        <f>IF('DATA ENTRY'!#REF!="","",'DATA ENTRY'!#REF!)</f>
        <v>#REF!</v>
      </c>
      <c r="L575" s="125" t="e">
        <f>IF('DATA ENTRY'!#REF!="","",'DATA ENTRY'!#REF!)</f>
        <v>#REF!</v>
      </c>
      <c r="M575" s="14" t="e">
        <f>IF('DATA ENTRY'!#REF!="","",'DATA ENTRY'!#REF!)</f>
        <v>#REF!</v>
      </c>
      <c r="N575" s="125" t="e">
        <f>IF('DATA ENTRY'!#REF!="","",'DATA ENTRY'!#REF!)</f>
        <v>#REF!</v>
      </c>
      <c r="O575" s="125" t="str">
        <f t="shared" si="8"/>
        <v/>
      </c>
      <c r="P575" s="63" t="e">
        <f>IF('DATA ENTRY'!#REF!="","",'DATA ENTRY'!#REF!)</f>
        <v>#REF!</v>
      </c>
      <c r="Q575" s="63" t="e">
        <f>IF('DATA ENTRY'!#REF!="","",'DATA ENTRY'!#REF!)</f>
        <v>#REF!</v>
      </c>
      <c r="R575" s="14" t="e">
        <f>IF('DATA ENTRY'!#REF!="","",'DATA ENTRY'!#REF!)</f>
        <v>#REF!</v>
      </c>
      <c r="S575" s="14" t="e">
        <f>IF('DATA ENTRY'!#REF!="","",'DATA ENTRY'!#REF!)</f>
        <v>#REF!</v>
      </c>
      <c r="T575" s="14" t="e">
        <f>IF('DATA ENTRY'!#REF!="","",'DATA ENTRY'!#REF!)</f>
        <v>#REF!</v>
      </c>
      <c r="U575" s="14" t="str">
        <f>IF(O575="","",SUMPRODUCT(--(D575=$D$5:$D$1071),--(F575=$F$5:$F$1071),--(E575=$E$5:$E$1071),--(O575&lt;$O$5:$O$1071))+COUNTIF($O$5:O575,O575))</f>
        <v/>
      </c>
    </row>
    <row r="576" spans="1:21">
      <c r="A576" s="14" t="e">
        <f>IF(AND(H576="",D576="",F576="",G576="",I576="",J576=""),"",SUBTOTAL(3,$B$5:B576))</f>
        <v>#REF!</v>
      </c>
      <c r="B576" s="63" t="e">
        <f>IF('DATA ENTRY'!#REF!="","",'DATA ENTRY'!#REF!)</f>
        <v>#REF!</v>
      </c>
      <c r="C576" s="63" t="e">
        <f>IF('DATA ENTRY'!#REF!="","",'DATA ENTRY'!#REF!)</f>
        <v>#REF!</v>
      </c>
      <c r="D576" s="63" t="e">
        <f>IF('DATA ENTRY'!#REF!="","",'DATA ENTRY'!#REF!)</f>
        <v>#REF!</v>
      </c>
      <c r="E576" s="14" t="e">
        <f>IF('DATA ENTRY'!#REF!="","",'DATA ENTRY'!#REF!)</f>
        <v>#REF!</v>
      </c>
      <c r="F576" s="14" t="e">
        <f>IF('DATA ENTRY'!#REF!="","",'DATA ENTRY'!#REF!)</f>
        <v>#REF!</v>
      </c>
      <c r="G576" s="126" t="e">
        <f>IF('DATA ENTRY'!#REF!="","",'DATA ENTRY'!#REF!)</f>
        <v>#REF!</v>
      </c>
      <c r="H576" s="126" t="e">
        <f>IF('DATA ENTRY'!#REF!="","",'DATA ENTRY'!#REF!)</f>
        <v>#REF!</v>
      </c>
      <c r="I576" s="14" t="e">
        <f>IF('DATA ENTRY'!#REF!="","",'DATA ENTRY'!#REF!)</f>
        <v>#REF!</v>
      </c>
      <c r="J576" s="125" t="e">
        <f>IF('DATA ENTRY'!#REF!="","",'DATA ENTRY'!#REF!)</f>
        <v>#REF!</v>
      </c>
      <c r="K576" s="14" t="e">
        <f>IF('DATA ENTRY'!#REF!="","",'DATA ENTRY'!#REF!)</f>
        <v>#REF!</v>
      </c>
      <c r="L576" s="125" t="e">
        <f>IF('DATA ENTRY'!#REF!="","",'DATA ENTRY'!#REF!)</f>
        <v>#REF!</v>
      </c>
      <c r="M576" s="14" t="e">
        <f>IF('DATA ENTRY'!#REF!="","",'DATA ENTRY'!#REF!)</f>
        <v>#REF!</v>
      </c>
      <c r="N576" s="125" t="e">
        <f>IF('DATA ENTRY'!#REF!="","",'DATA ENTRY'!#REF!)</f>
        <v>#REF!</v>
      </c>
      <c r="O576" s="125" t="str">
        <f t="shared" si="8"/>
        <v/>
      </c>
      <c r="P576" s="63" t="e">
        <f>IF('DATA ENTRY'!#REF!="","",'DATA ENTRY'!#REF!)</f>
        <v>#REF!</v>
      </c>
      <c r="Q576" s="63" t="e">
        <f>IF('DATA ENTRY'!#REF!="","",'DATA ENTRY'!#REF!)</f>
        <v>#REF!</v>
      </c>
      <c r="R576" s="14" t="e">
        <f>IF('DATA ENTRY'!#REF!="","",'DATA ENTRY'!#REF!)</f>
        <v>#REF!</v>
      </c>
      <c r="S576" s="14" t="e">
        <f>IF('DATA ENTRY'!#REF!="","",'DATA ENTRY'!#REF!)</f>
        <v>#REF!</v>
      </c>
      <c r="T576" s="14" t="e">
        <f>IF('DATA ENTRY'!#REF!="","",'DATA ENTRY'!#REF!)</f>
        <v>#REF!</v>
      </c>
      <c r="U576" s="14" t="str">
        <f>IF(O576="","",SUMPRODUCT(--(D576=$D$5:$D$1071),--(F576=$F$5:$F$1071),--(E576=$E$5:$E$1071),--(O576&lt;$O$5:$O$1071))+COUNTIF($O$5:O576,O576))</f>
        <v/>
      </c>
    </row>
    <row r="577" spans="1:21">
      <c r="A577" s="14" t="e">
        <f>IF(AND(H577="",D577="",F577="",G577="",I577="",J577=""),"",SUBTOTAL(3,$B$5:B577))</f>
        <v>#REF!</v>
      </c>
      <c r="B577" s="63" t="e">
        <f>IF('DATA ENTRY'!#REF!="","",'DATA ENTRY'!#REF!)</f>
        <v>#REF!</v>
      </c>
      <c r="C577" s="63" t="e">
        <f>IF('DATA ENTRY'!#REF!="","",'DATA ENTRY'!#REF!)</f>
        <v>#REF!</v>
      </c>
      <c r="D577" s="63" t="e">
        <f>IF('DATA ENTRY'!#REF!="","",'DATA ENTRY'!#REF!)</f>
        <v>#REF!</v>
      </c>
      <c r="E577" s="14" t="e">
        <f>IF('DATA ENTRY'!#REF!="","",'DATA ENTRY'!#REF!)</f>
        <v>#REF!</v>
      </c>
      <c r="F577" s="14" t="e">
        <f>IF('DATA ENTRY'!#REF!="","",'DATA ENTRY'!#REF!)</f>
        <v>#REF!</v>
      </c>
      <c r="G577" s="126" t="e">
        <f>IF('DATA ENTRY'!#REF!="","",'DATA ENTRY'!#REF!)</f>
        <v>#REF!</v>
      </c>
      <c r="H577" s="126" t="e">
        <f>IF('DATA ENTRY'!#REF!="","",'DATA ENTRY'!#REF!)</f>
        <v>#REF!</v>
      </c>
      <c r="I577" s="14" t="e">
        <f>IF('DATA ENTRY'!#REF!="","",'DATA ENTRY'!#REF!)</f>
        <v>#REF!</v>
      </c>
      <c r="J577" s="125" t="e">
        <f>IF('DATA ENTRY'!#REF!="","",'DATA ENTRY'!#REF!)</f>
        <v>#REF!</v>
      </c>
      <c r="K577" s="14" t="e">
        <f>IF('DATA ENTRY'!#REF!="","",'DATA ENTRY'!#REF!)</f>
        <v>#REF!</v>
      </c>
      <c r="L577" s="125" t="e">
        <f>IF('DATA ENTRY'!#REF!="","",'DATA ENTRY'!#REF!)</f>
        <v>#REF!</v>
      </c>
      <c r="M577" s="14" t="e">
        <f>IF('DATA ENTRY'!#REF!="","",'DATA ENTRY'!#REF!)</f>
        <v>#REF!</v>
      </c>
      <c r="N577" s="125" t="e">
        <f>IF('DATA ENTRY'!#REF!="","",'DATA ENTRY'!#REF!)</f>
        <v>#REF!</v>
      </c>
      <c r="O577" s="125" t="str">
        <f t="shared" si="8"/>
        <v/>
      </c>
      <c r="P577" s="63" t="e">
        <f>IF('DATA ENTRY'!#REF!="","",'DATA ENTRY'!#REF!)</f>
        <v>#REF!</v>
      </c>
      <c r="Q577" s="63" t="e">
        <f>IF('DATA ENTRY'!#REF!="","",'DATA ENTRY'!#REF!)</f>
        <v>#REF!</v>
      </c>
      <c r="R577" s="14" t="e">
        <f>IF('DATA ENTRY'!#REF!="","",'DATA ENTRY'!#REF!)</f>
        <v>#REF!</v>
      </c>
      <c r="S577" s="14" t="e">
        <f>IF('DATA ENTRY'!#REF!="","",'DATA ENTRY'!#REF!)</f>
        <v>#REF!</v>
      </c>
      <c r="T577" s="14" t="e">
        <f>IF('DATA ENTRY'!#REF!="","",'DATA ENTRY'!#REF!)</f>
        <v>#REF!</v>
      </c>
      <c r="U577" s="14" t="str">
        <f>IF(O577="","",SUMPRODUCT(--(D577=$D$5:$D$1071),--(F577=$F$5:$F$1071),--(E577=$E$5:$E$1071),--(O577&lt;$O$5:$O$1071))+COUNTIF($O$5:O577,O577))</f>
        <v/>
      </c>
    </row>
    <row r="578" spans="1:21">
      <c r="A578" s="14" t="e">
        <f>IF(AND(H578="",D578="",F578="",G578="",I578="",J578=""),"",SUBTOTAL(3,$B$5:B578))</f>
        <v>#REF!</v>
      </c>
      <c r="B578" s="63" t="e">
        <f>IF('DATA ENTRY'!#REF!="","",'DATA ENTRY'!#REF!)</f>
        <v>#REF!</v>
      </c>
      <c r="C578" s="63" t="e">
        <f>IF('DATA ENTRY'!#REF!="","",'DATA ENTRY'!#REF!)</f>
        <v>#REF!</v>
      </c>
      <c r="D578" s="63" t="e">
        <f>IF('DATA ENTRY'!#REF!="","",'DATA ENTRY'!#REF!)</f>
        <v>#REF!</v>
      </c>
      <c r="E578" s="14" t="e">
        <f>IF('DATA ENTRY'!#REF!="","",'DATA ENTRY'!#REF!)</f>
        <v>#REF!</v>
      </c>
      <c r="F578" s="14" t="e">
        <f>IF('DATA ENTRY'!#REF!="","",'DATA ENTRY'!#REF!)</f>
        <v>#REF!</v>
      </c>
      <c r="G578" s="126" t="e">
        <f>IF('DATA ENTRY'!#REF!="","",'DATA ENTRY'!#REF!)</f>
        <v>#REF!</v>
      </c>
      <c r="H578" s="126" t="e">
        <f>IF('DATA ENTRY'!#REF!="","",'DATA ENTRY'!#REF!)</f>
        <v>#REF!</v>
      </c>
      <c r="I578" s="14" t="e">
        <f>IF('DATA ENTRY'!#REF!="","",'DATA ENTRY'!#REF!)</f>
        <v>#REF!</v>
      </c>
      <c r="J578" s="125" t="e">
        <f>IF('DATA ENTRY'!#REF!="","",'DATA ENTRY'!#REF!)</f>
        <v>#REF!</v>
      </c>
      <c r="K578" s="14" t="e">
        <f>IF('DATA ENTRY'!#REF!="","",'DATA ENTRY'!#REF!)</f>
        <v>#REF!</v>
      </c>
      <c r="L578" s="125" t="e">
        <f>IF('DATA ENTRY'!#REF!="","",'DATA ENTRY'!#REF!)</f>
        <v>#REF!</v>
      </c>
      <c r="M578" s="14" t="e">
        <f>IF('DATA ENTRY'!#REF!="","",'DATA ENTRY'!#REF!)</f>
        <v>#REF!</v>
      </c>
      <c r="N578" s="125" t="e">
        <f>IF('DATA ENTRY'!#REF!="","",'DATA ENTRY'!#REF!)</f>
        <v>#REF!</v>
      </c>
      <c r="O578" s="125" t="str">
        <f t="shared" si="8"/>
        <v/>
      </c>
      <c r="P578" s="63" t="e">
        <f>IF('DATA ENTRY'!#REF!="","",'DATA ENTRY'!#REF!)</f>
        <v>#REF!</v>
      </c>
      <c r="Q578" s="63" t="e">
        <f>IF('DATA ENTRY'!#REF!="","",'DATA ENTRY'!#REF!)</f>
        <v>#REF!</v>
      </c>
      <c r="R578" s="14" t="e">
        <f>IF('DATA ENTRY'!#REF!="","",'DATA ENTRY'!#REF!)</f>
        <v>#REF!</v>
      </c>
      <c r="S578" s="14" t="e">
        <f>IF('DATA ENTRY'!#REF!="","",'DATA ENTRY'!#REF!)</f>
        <v>#REF!</v>
      </c>
      <c r="T578" s="14" t="e">
        <f>IF('DATA ENTRY'!#REF!="","",'DATA ENTRY'!#REF!)</f>
        <v>#REF!</v>
      </c>
      <c r="U578" s="14" t="str">
        <f>IF(O578="","",SUMPRODUCT(--(D578=$D$5:$D$1071),--(F578=$F$5:$F$1071),--(E578=$E$5:$E$1071),--(O578&lt;$O$5:$O$1071))+COUNTIF($O$5:O578,O578))</f>
        <v/>
      </c>
    </row>
    <row r="579" spans="1:21">
      <c r="A579" s="14" t="e">
        <f>IF(AND(H579="",D579="",F579="",G579="",I579="",J579=""),"",SUBTOTAL(3,$B$5:B579))</f>
        <v>#REF!</v>
      </c>
      <c r="B579" s="63" t="e">
        <f>IF('DATA ENTRY'!#REF!="","",'DATA ENTRY'!#REF!)</f>
        <v>#REF!</v>
      </c>
      <c r="C579" s="63" t="e">
        <f>IF('DATA ENTRY'!#REF!="","",'DATA ENTRY'!#REF!)</f>
        <v>#REF!</v>
      </c>
      <c r="D579" s="63" t="e">
        <f>IF('DATA ENTRY'!#REF!="","",'DATA ENTRY'!#REF!)</f>
        <v>#REF!</v>
      </c>
      <c r="E579" s="14" t="e">
        <f>IF('DATA ENTRY'!#REF!="","",'DATA ENTRY'!#REF!)</f>
        <v>#REF!</v>
      </c>
      <c r="F579" s="14" t="e">
        <f>IF('DATA ENTRY'!#REF!="","",'DATA ENTRY'!#REF!)</f>
        <v>#REF!</v>
      </c>
      <c r="G579" s="126" t="e">
        <f>IF('DATA ENTRY'!#REF!="","",'DATA ENTRY'!#REF!)</f>
        <v>#REF!</v>
      </c>
      <c r="H579" s="126" t="e">
        <f>IF('DATA ENTRY'!#REF!="","",'DATA ENTRY'!#REF!)</f>
        <v>#REF!</v>
      </c>
      <c r="I579" s="14" t="e">
        <f>IF('DATA ENTRY'!#REF!="","",'DATA ENTRY'!#REF!)</f>
        <v>#REF!</v>
      </c>
      <c r="J579" s="125" t="e">
        <f>IF('DATA ENTRY'!#REF!="","",'DATA ENTRY'!#REF!)</f>
        <v>#REF!</v>
      </c>
      <c r="K579" s="14" t="e">
        <f>IF('DATA ENTRY'!#REF!="","",'DATA ENTRY'!#REF!)</f>
        <v>#REF!</v>
      </c>
      <c r="L579" s="125" t="e">
        <f>IF('DATA ENTRY'!#REF!="","",'DATA ENTRY'!#REF!)</f>
        <v>#REF!</v>
      </c>
      <c r="M579" s="14" t="e">
        <f>IF('DATA ENTRY'!#REF!="","",'DATA ENTRY'!#REF!)</f>
        <v>#REF!</v>
      </c>
      <c r="N579" s="125" t="e">
        <f>IF('DATA ENTRY'!#REF!="","",'DATA ENTRY'!#REF!)</f>
        <v>#REF!</v>
      </c>
      <c r="O579" s="125" t="str">
        <f t="shared" si="8"/>
        <v/>
      </c>
      <c r="P579" s="63" t="e">
        <f>IF('DATA ENTRY'!#REF!="","",'DATA ENTRY'!#REF!)</f>
        <v>#REF!</v>
      </c>
      <c r="Q579" s="63" t="e">
        <f>IF('DATA ENTRY'!#REF!="","",'DATA ENTRY'!#REF!)</f>
        <v>#REF!</v>
      </c>
      <c r="R579" s="14" t="e">
        <f>IF('DATA ENTRY'!#REF!="","",'DATA ENTRY'!#REF!)</f>
        <v>#REF!</v>
      </c>
      <c r="S579" s="14" t="e">
        <f>IF('DATA ENTRY'!#REF!="","",'DATA ENTRY'!#REF!)</f>
        <v>#REF!</v>
      </c>
      <c r="T579" s="14" t="e">
        <f>IF('DATA ENTRY'!#REF!="","",'DATA ENTRY'!#REF!)</f>
        <v>#REF!</v>
      </c>
      <c r="U579" s="14" t="str">
        <f>IF(O579="","",SUMPRODUCT(--(D579=$D$5:$D$1071),--(F579=$F$5:$F$1071),--(E579=$E$5:$E$1071),--(O579&lt;$O$5:$O$1071))+COUNTIF($O$5:O579,O579))</f>
        <v/>
      </c>
    </row>
    <row r="580" spans="1:21">
      <c r="A580" s="14" t="e">
        <f>IF(AND(H580="",D580="",F580="",G580="",I580="",J580=""),"",SUBTOTAL(3,$B$5:B580))</f>
        <v>#REF!</v>
      </c>
      <c r="B580" s="63" t="e">
        <f>IF('DATA ENTRY'!#REF!="","",'DATA ENTRY'!#REF!)</f>
        <v>#REF!</v>
      </c>
      <c r="C580" s="63" t="e">
        <f>IF('DATA ENTRY'!#REF!="","",'DATA ENTRY'!#REF!)</f>
        <v>#REF!</v>
      </c>
      <c r="D580" s="63" t="e">
        <f>IF('DATA ENTRY'!#REF!="","",'DATA ENTRY'!#REF!)</f>
        <v>#REF!</v>
      </c>
      <c r="E580" s="14" t="e">
        <f>IF('DATA ENTRY'!#REF!="","",'DATA ENTRY'!#REF!)</f>
        <v>#REF!</v>
      </c>
      <c r="F580" s="14" t="e">
        <f>IF('DATA ENTRY'!#REF!="","",'DATA ENTRY'!#REF!)</f>
        <v>#REF!</v>
      </c>
      <c r="G580" s="126" t="e">
        <f>IF('DATA ENTRY'!#REF!="","",'DATA ENTRY'!#REF!)</f>
        <v>#REF!</v>
      </c>
      <c r="H580" s="126" t="e">
        <f>IF('DATA ENTRY'!#REF!="","",'DATA ENTRY'!#REF!)</f>
        <v>#REF!</v>
      </c>
      <c r="I580" s="14" t="e">
        <f>IF('DATA ENTRY'!#REF!="","",'DATA ENTRY'!#REF!)</f>
        <v>#REF!</v>
      </c>
      <c r="J580" s="125" t="e">
        <f>IF('DATA ENTRY'!#REF!="","",'DATA ENTRY'!#REF!)</f>
        <v>#REF!</v>
      </c>
      <c r="K580" s="14" t="e">
        <f>IF('DATA ENTRY'!#REF!="","",'DATA ENTRY'!#REF!)</f>
        <v>#REF!</v>
      </c>
      <c r="L580" s="125" t="e">
        <f>IF('DATA ENTRY'!#REF!="","",'DATA ENTRY'!#REF!)</f>
        <v>#REF!</v>
      </c>
      <c r="M580" s="14" t="e">
        <f>IF('DATA ENTRY'!#REF!="","",'DATA ENTRY'!#REF!)</f>
        <v>#REF!</v>
      </c>
      <c r="N580" s="125" t="e">
        <f>IF('DATA ENTRY'!#REF!="","",'DATA ENTRY'!#REF!)</f>
        <v>#REF!</v>
      </c>
      <c r="O580" s="125" t="str">
        <f t="shared" si="8"/>
        <v/>
      </c>
      <c r="P580" s="63" t="e">
        <f>IF('DATA ENTRY'!#REF!="","",'DATA ENTRY'!#REF!)</f>
        <v>#REF!</v>
      </c>
      <c r="Q580" s="63" t="e">
        <f>IF('DATA ENTRY'!#REF!="","",'DATA ENTRY'!#REF!)</f>
        <v>#REF!</v>
      </c>
      <c r="R580" s="14" t="e">
        <f>IF('DATA ENTRY'!#REF!="","",'DATA ENTRY'!#REF!)</f>
        <v>#REF!</v>
      </c>
      <c r="S580" s="14" t="e">
        <f>IF('DATA ENTRY'!#REF!="","",'DATA ENTRY'!#REF!)</f>
        <v>#REF!</v>
      </c>
      <c r="T580" s="14" t="e">
        <f>IF('DATA ENTRY'!#REF!="","",'DATA ENTRY'!#REF!)</f>
        <v>#REF!</v>
      </c>
      <c r="U580" s="14" t="str">
        <f>IF(O580="","",SUMPRODUCT(--(D580=$D$5:$D$1071),--(F580=$F$5:$F$1071),--(E580=$E$5:$E$1071),--(O580&lt;$O$5:$O$1071))+COUNTIF($O$5:O580,O580))</f>
        <v/>
      </c>
    </row>
    <row r="581" spans="1:21">
      <c r="A581" s="14" t="e">
        <f>IF(AND(H581="",D581="",F581="",G581="",I581="",J581=""),"",SUBTOTAL(3,$B$5:B581))</f>
        <v>#REF!</v>
      </c>
      <c r="B581" s="63" t="e">
        <f>IF('DATA ENTRY'!#REF!="","",'DATA ENTRY'!#REF!)</f>
        <v>#REF!</v>
      </c>
      <c r="C581" s="63" t="e">
        <f>IF('DATA ENTRY'!#REF!="","",'DATA ENTRY'!#REF!)</f>
        <v>#REF!</v>
      </c>
      <c r="D581" s="63" t="e">
        <f>IF('DATA ENTRY'!#REF!="","",'DATA ENTRY'!#REF!)</f>
        <v>#REF!</v>
      </c>
      <c r="E581" s="14" t="e">
        <f>IF('DATA ENTRY'!#REF!="","",'DATA ENTRY'!#REF!)</f>
        <v>#REF!</v>
      </c>
      <c r="F581" s="14" t="e">
        <f>IF('DATA ENTRY'!#REF!="","",'DATA ENTRY'!#REF!)</f>
        <v>#REF!</v>
      </c>
      <c r="G581" s="126" t="e">
        <f>IF('DATA ENTRY'!#REF!="","",'DATA ENTRY'!#REF!)</f>
        <v>#REF!</v>
      </c>
      <c r="H581" s="126" t="e">
        <f>IF('DATA ENTRY'!#REF!="","",'DATA ENTRY'!#REF!)</f>
        <v>#REF!</v>
      </c>
      <c r="I581" s="14" t="e">
        <f>IF('DATA ENTRY'!#REF!="","",'DATA ENTRY'!#REF!)</f>
        <v>#REF!</v>
      </c>
      <c r="J581" s="125" t="e">
        <f>IF('DATA ENTRY'!#REF!="","",'DATA ENTRY'!#REF!)</f>
        <v>#REF!</v>
      </c>
      <c r="K581" s="14" t="e">
        <f>IF('DATA ENTRY'!#REF!="","",'DATA ENTRY'!#REF!)</f>
        <v>#REF!</v>
      </c>
      <c r="L581" s="125" t="e">
        <f>IF('DATA ENTRY'!#REF!="","",'DATA ENTRY'!#REF!)</f>
        <v>#REF!</v>
      </c>
      <c r="M581" s="14" t="e">
        <f>IF('DATA ENTRY'!#REF!="","",'DATA ENTRY'!#REF!)</f>
        <v>#REF!</v>
      </c>
      <c r="N581" s="125" t="e">
        <f>IF('DATA ENTRY'!#REF!="","",'DATA ENTRY'!#REF!)</f>
        <v>#REF!</v>
      </c>
      <c r="O581" s="125" t="str">
        <f t="shared" si="8"/>
        <v/>
      </c>
      <c r="P581" s="63" t="e">
        <f>IF('DATA ENTRY'!#REF!="","",'DATA ENTRY'!#REF!)</f>
        <v>#REF!</v>
      </c>
      <c r="Q581" s="63" t="e">
        <f>IF('DATA ENTRY'!#REF!="","",'DATA ENTRY'!#REF!)</f>
        <v>#REF!</v>
      </c>
      <c r="R581" s="14" t="e">
        <f>IF('DATA ENTRY'!#REF!="","",'DATA ENTRY'!#REF!)</f>
        <v>#REF!</v>
      </c>
      <c r="S581" s="14" t="e">
        <f>IF('DATA ENTRY'!#REF!="","",'DATA ENTRY'!#REF!)</f>
        <v>#REF!</v>
      </c>
      <c r="T581" s="14" t="e">
        <f>IF('DATA ENTRY'!#REF!="","",'DATA ENTRY'!#REF!)</f>
        <v>#REF!</v>
      </c>
      <c r="U581" s="14" t="str">
        <f>IF(O581="","",SUMPRODUCT(--(D581=$D$5:$D$1071),--(F581=$F$5:$F$1071),--(E581=$E$5:$E$1071),--(O581&lt;$O$5:$O$1071))+COUNTIF($O$5:O581,O581))</f>
        <v/>
      </c>
    </row>
    <row r="582" spans="1:21">
      <c r="A582" s="14" t="e">
        <f>IF(AND(H582="",D582="",F582="",G582="",I582="",J582=""),"",SUBTOTAL(3,$B$5:B582))</f>
        <v>#REF!</v>
      </c>
      <c r="B582" s="63" t="e">
        <f>IF('DATA ENTRY'!#REF!="","",'DATA ENTRY'!#REF!)</f>
        <v>#REF!</v>
      </c>
      <c r="C582" s="63" t="e">
        <f>IF('DATA ENTRY'!#REF!="","",'DATA ENTRY'!#REF!)</f>
        <v>#REF!</v>
      </c>
      <c r="D582" s="63" t="e">
        <f>IF('DATA ENTRY'!#REF!="","",'DATA ENTRY'!#REF!)</f>
        <v>#REF!</v>
      </c>
      <c r="E582" s="14" t="e">
        <f>IF('DATA ENTRY'!#REF!="","",'DATA ENTRY'!#REF!)</f>
        <v>#REF!</v>
      </c>
      <c r="F582" s="14" t="e">
        <f>IF('DATA ENTRY'!#REF!="","",'DATA ENTRY'!#REF!)</f>
        <v>#REF!</v>
      </c>
      <c r="G582" s="126" t="e">
        <f>IF('DATA ENTRY'!#REF!="","",'DATA ENTRY'!#REF!)</f>
        <v>#REF!</v>
      </c>
      <c r="H582" s="126" t="e">
        <f>IF('DATA ENTRY'!#REF!="","",'DATA ENTRY'!#REF!)</f>
        <v>#REF!</v>
      </c>
      <c r="I582" s="14" t="e">
        <f>IF('DATA ENTRY'!#REF!="","",'DATA ENTRY'!#REF!)</f>
        <v>#REF!</v>
      </c>
      <c r="J582" s="125" t="e">
        <f>IF('DATA ENTRY'!#REF!="","",'DATA ENTRY'!#REF!)</f>
        <v>#REF!</v>
      </c>
      <c r="K582" s="14" t="e">
        <f>IF('DATA ENTRY'!#REF!="","",'DATA ENTRY'!#REF!)</f>
        <v>#REF!</v>
      </c>
      <c r="L582" s="125" t="e">
        <f>IF('DATA ENTRY'!#REF!="","",'DATA ENTRY'!#REF!)</f>
        <v>#REF!</v>
      </c>
      <c r="M582" s="14" t="e">
        <f>IF('DATA ENTRY'!#REF!="","",'DATA ENTRY'!#REF!)</f>
        <v>#REF!</v>
      </c>
      <c r="N582" s="125" t="e">
        <f>IF('DATA ENTRY'!#REF!="","",'DATA ENTRY'!#REF!)</f>
        <v>#REF!</v>
      </c>
      <c r="O582" s="125" t="str">
        <f t="shared" ref="O582:O645" si="9">IFERROR(IF(J582="","",SUM(J582*75%+L582*25%)),"")</f>
        <v/>
      </c>
      <c r="P582" s="63" t="e">
        <f>IF('DATA ENTRY'!#REF!="","",'DATA ENTRY'!#REF!)</f>
        <v>#REF!</v>
      </c>
      <c r="Q582" s="63" t="e">
        <f>IF('DATA ENTRY'!#REF!="","",'DATA ENTRY'!#REF!)</f>
        <v>#REF!</v>
      </c>
      <c r="R582" s="14" t="e">
        <f>IF('DATA ENTRY'!#REF!="","",'DATA ENTRY'!#REF!)</f>
        <v>#REF!</v>
      </c>
      <c r="S582" s="14" t="e">
        <f>IF('DATA ENTRY'!#REF!="","",'DATA ENTRY'!#REF!)</f>
        <v>#REF!</v>
      </c>
      <c r="T582" s="14" t="e">
        <f>IF('DATA ENTRY'!#REF!="","",'DATA ENTRY'!#REF!)</f>
        <v>#REF!</v>
      </c>
      <c r="U582" s="14" t="str">
        <f>IF(O582="","",SUMPRODUCT(--(D582=$D$5:$D$1071),--(F582=$F$5:$F$1071),--(E582=$E$5:$E$1071),--(O582&lt;$O$5:$O$1071))+COUNTIF($O$5:O582,O582))</f>
        <v/>
      </c>
    </row>
    <row r="583" spans="1:21">
      <c r="A583" s="14" t="e">
        <f>IF(AND(H583="",D583="",F583="",G583="",I583="",J583=""),"",SUBTOTAL(3,$B$5:B583))</f>
        <v>#REF!</v>
      </c>
      <c r="B583" s="63" t="e">
        <f>IF('DATA ENTRY'!#REF!="","",'DATA ENTRY'!#REF!)</f>
        <v>#REF!</v>
      </c>
      <c r="C583" s="63" t="e">
        <f>IF('DATA ENTRY'!#REF!="","",'DATA ENTRY'!#REF!)</f>
        <v>#REF!</v>
      </c>
      <c r="D583" s="63" t="e">
        <f>IF('DATA ENTRY'!#REF!="","",'DATA ENTRY'!#REF!)</f>
        <v>#REF!</v>
      </c>
      <c r="E583" s="14" t="e">
        <f>IF('DATA ENTRY'!#REF!="","",'DATA ENTRY'!#REF!)</f>
        <v>#REF!</v>
      </c>
      <c r="F583" s="14" t="e">
        <f>IF('DATA ENTRY'!#REF!="","",'DATA ENTRY'!#REF!)</f>
        <v>#REF!</v>
      </c>
      <c r="G583" s="126" t="e">
        <f>IF('DATA ENTRY'!#REF!="","",'DATA ENTRY'!#REF!)</f>
        <v>#REF!</v>
      </c>
      <c r="H583" s="126" t="e">
        <f>IF('DATA ENTRY'!#REF!="","",'DATA ENTRY'!#REF!)</f>
        <v>#REF!</v>
      </c>
      <c r="I583" s="14" t="e">
        <f>IF('DATA ENTRY'!#REF!="","",'DATA ENTRY'!#REF!)</f>
        <v>#REF!</v>
      </c>
      <c r="J583" s="125" t="e">
        <f>IF('DATA ENTRY'!#REF!="","",'DATA ENTRY'!#REF!)</f>
        <v>#REF!</v>
      </c>
      <c r="K583" s="14" t="e">
        <f>IF('DATA ENTRY'!#REF!="","",'DATA ENTRY'!#REF!)</f>
        <v>#REF!</v>
      </c>
      <c r="L583" s="125" t="e">
        <f>IF('DATA ENTRY'!#REF!="","",'DATA ENTRY'!#REF!)</f>
        <v>#REF!</v>
      </c>
      <c r="M583" s="14" t="e">
        <f>IF('DATA ENTRY'!#REF!="","",'DATA ENTRY'!#REF!)</f>
        <v>#REF!</v>
      </c>
      <c r="N583" s="125" t="e">
        <f>IF('DATA ENTRY'!#REF!="","",'DATA ENTRY'!#REF!)</f>
        <v>#REF!</v>
      </c>
      <c r="O583" s="125" t="str">
        <f t="shared" si="9"/>
        <v/>
      </c>
      <c r="P583" s="63" t="e">
        <f>IF('DATA ENTRY'!#REF!="","",'DATA ENTRY'!#REF!)</f>
        <v>#REF!</v>
      </c>
      <c r="Q583" s="63" t="e">
        <f>IF('DATA ENTRY'!#REF!="","",'DATA ENTRY'!#REF!)</f>
        <v>#REF!</v>
      </c>
      <c r="R583" s="14" t="e">
        <f>IF('DATA ENTRY'!#REF!="","",'DATA ENTRY'!#REF!)</f>
        <v>#REF!</v>
      </c>
      <c r="S583" s="14" t="e">
        <f>IF('DATA ENTRY'!#REF!="","",'DATA ENTRY'!#REF!)</f>
        <v>#REF!</v>
      </c>
      <c r="T583" s="14" t="e">
        <f>IF('DATA ENTRY'!#REF!="","",'DATA ENTRY'!#REF!)</f>
        <v>#REF!</v>
      </c>
      <c r="U583" s="14" t="str">
        <f>IF(O583="","",SUMPRODUCT(--(D583=$D$5:$D$1071),--(F583=$F$5:$F$1071),--(E583=$E$5:$E$1071),--(O583&lt;$O$5:$O$1071))+COUNTIF($O$5:O583,O583))</f>
        <v/>
      </c>
    </row>
    <row r="584" spans="1:21">
      <c r="A584" s="14" t="e">
        <f>IF(AND(H584="",D584="",F584="",G584="",I584="",J584=""),"",SUBTOTAL(3,$B$5:B584))</f>
        <v>#REF!</v>
      </c>
      <c r="B584" s="63" t="e">
        <f>IF('DATA ENTRY'!#REF!="","",'DATA ENTRY'!#REF!)</f>
        <v>#REF!</v>
      </c>
      <c r="C584" s="63" t="e">
        <f>IF('DATA ENTRY'!#REF!="","",'DATA ENTRY'!#REF!)</f>
        <v>#REF!</v>
      </c>
      <c r="D584" s="63" t="e">
        <f>IF('DATA ENTRY'!#REF!="","",'DATA ENTRY'!#REF!)</f>
        <v>#REF!</v>
      </c>
      <c r="E584" s="14" t="e">
        <f>IF('DATA ENTRY'!#REF!="","",'DATA ENTRY'!#REF!)</f>
        <v>#REF!</v>
      </c>
      <c r="F584" s="14" t="e">
        <f>IF('DATA ENTRY'!#REF!="","",'DATA ENTRY'!#REF!)</f>
        <v>#REF!</v>
      </c>
      <c r="G584" s="126" t="e">
        <f>IF('DATA ENTRY'!#REF!="","",'DATA ENTRY'!#REF!)</f>
        <v>#REF!</v>
      </c>
      <c r="H584" s="126" t="e">
        <f>IF('DATA ENTRY'!#REF!="","",'DATA ENTRY'!#REF!)</f>
        <v>#REF!</v>
      </c>
      <c r="I584" s="14" t="e">
        <f>IF('DATA ENTRY'!#REF!="","",'DATA ENTRY'!#REF!)</f>
        <v>#REF!</v>
      </c>
      <c r="J584" s="125" t="e">
        <f>IF('DATA ENTRY'!#REF!="","",'DATA ENTRY'!#REF!)</f>
        <v>#REF!</v>
      </c>
      <c r="K584" s="14" t="e">
        <f>IF('DATA ENTRY'!#REF!="","",'DATA ENTRY'!#REF!)</f>
        <v>#REF!</v>
      </c>
      <c r="L584" s="125" t="e">
        <f>IF('DATA ENTRY'!#REF!="","",'DATA ENTRY'!#REF!)</f>
        <v>#REF!</v>
      </c>
      <c r="M584" s="14" t="e">
        <f>IF('DATA ENTRY'!#REF!="","",'DATA ENTRY'!#REF!)</f>
        <v>#REF!</v>
      </c>
      <c r="N584" s="125" t="e">
        <f>IF('DATA ENTRY'!#REF!="","",'DATA ENTRY'!#REF!)</f>
        <v>#REF!</v>
      </c>
      <c r="O584" s="125" t="str">
        <f t="shared" si="9"/>
        <v/>
      </c>
      <c r="P584" s="63" t="e">
        <f>IF('DATA ENTRY'!#REF!="","",'DATA ENTRY'!#REF!)</f>
        <v>#REF!</v>
      </c>
      <c r="Q584" s="63" t="e">
        <f>IF('DATA ENTRY'!#REF!="","",'DATA ENTRY'!#REF!)</f>
        <v>#REF!</v>
      </c>
      <c r="R584" s="14" t="e">
        <f>IF('DATA ENTRY'!#REF!="","",'DATA ENTRY'!#REF!)</f>
        <v>#REF!</v>
      </c>
      <c r="S584" s="14" t="e">
        <f>IF('DATA ENTRY'!#REF!="","",'DATA ENTRY'!#REF!)</f>
        <v>#REF!</v>
      </c>
      <c r="T584" s="14" t="e">
        <f>IF('DATA ENTRY'!#REF!="","",'DATA ENTRY'!#REF!)</f>
        <v>#REF!</v>
      </c>
      <c r="U584" s="14" t="str">
        <f>IF(O584="","",SUMPRODUCT(--(D584=$D$5:$D$1071),--(F584=$F$5:$F$1071),--(E584=$E$5:$E$1071),--(O584&lt;$O$5:$O$1071))+COUNTIF($O$5:O584,O584))</f>
        <v/>
      </c>
    </row>
    <row r="585" spans="1:21">
      <c r="A585" s="14" t="e">
        <f>IF(AND(H585="",D585="",F585="",G585="",I585="",J585=""),"",SUBTOTAL(3,$B$5:B585))</f>
        <v>#REF!</v>
      </c>
      <c r="B585" s="63" t="e">
        <f>IF('DATA ENTRY'!#REF!="","",'DATA ENTRY'!#REF!)</f>
        <v>#REF!</v>
      </c>
      <c r="C585" s="63" t="e">
        <f>IF('DATA ENTRY'!#REF!="","",'DATA ENTRY'!#REF!)</f>
        <v>#REF!</v>
      </c>
      <c r="D585" s="63" t="e">
        <f>IF('DATA ENTRY'!#REF!="","",'DATA ENTRY'!#REF!)</f>
        <v>#REF!</v>
      </c>
      <c r="E585" s="14" t="e">
        <f>IF('DATA ENTRY'!#REF!="","",'DATA ENTRY'!#REF!)</f>
        <v>#REF!</v>
      </c>
      <c r="F585" s="14" t="e">
        <f>IF('DATA ENTRY'!#REF!="","",'DATA ENTRY'!#REF!)</f>
        <v>#REF!</v>
      </c>
      <c r="G585" s="126" t="e">
        <f>IF('DATA ENTRY'!#REF!="","",'DATA ENTRY'!#REF!)</f>
        <v>#REF!</v>
      </c>
      <c r="H585" s="126" t="e">
        <f>IF('DATA ENTRY'!#REF!="","",'DATA ENTRY'!#REF!)</f>
        <v>#REF!</v>
      </c>
      <c r="I585" s="14" t="e">
        <f>IF('DATA ENTRY'!#REF!="","",'DATA ENTRY'!#REF!)</f>
        <v>#REF!</v>
      </c>
      <c r="J585" s="125" t="e">
        <f>IF('DATA ENTRY'!#REF!="","",'DATA ENTRY'!#REF!)</f>
        <v>#REF!</v>
      </c>
      <c r="K585" s="14" t="e">
        <f>IF('DATA ENTRY'!#REF!="","",'DATA ENTRY'!#REF!)</f>
        <v>#REF!</v>
      </c>
      <c r="L585" s="125" t="e">
        <f>IF('DATA ENTRY'!#REF!="","",'DATA ENTRY'!#REF!)</f>
        <v>#REF!</v>
      </c>
      <c r="M585" s="14" t="e">
        <f>IF('DATA ENTRY'!#REF!="","",'DATA ENTRY'!#REF!)</f>
        <v>#REF!</v>
      </c>
      <c r="N585" s="125" t="e">
        <f>IF('DATA ENTRY'!#REF!="","",'DATA ENTRY'!#REF!)</f>
        <v>#REF!</v>
      </c>
      <c r="O585" s="125" t="str">
        <f t="shared" si="9"/>
        <v/>
      </c>
      <c r="P585" s="63" t="e">
        <f>IF('DATA ENTRY'!#REF!="","",'DATA ENTRY'!#REF!)</f>
        <v>#REF!</v>
      </c>
      <c r="Q585" s="63" t="e">
        <f>IF('DATA ENTRY'!#REF!="","",'DATA ENTRY'!#REF!)</f>
        <v>#REF!</v>
      </c>
      <c r="R585" s="14" t="e">
        <f>IF('DATA ENTRY'!#REF!="","",'DATA ENTRY'!#REF!)</f>
        <v>#REF!</v>
      </c>
      <c r="S585" s="14" t="e">
        <f>IF('DATA ENTRY'!#REF!="","",'DATA ENTRY'!#REF!)</f>
        <v>#REF!</v>
      </c>
      <c r="T585" s="14" t="e">
        <f>IF('DATA ENTRY'!#REF!="","",'DATA ENTRY'!#REF!)</f>
        <v>#REF!</v>
      </c>
      <c r="U585" s="14" t="str">
        <f>IF(O585="","",SUMPRODUCT(--(D585=$D$5:$D$1071),--(F585=$F$5:$F$1071),--(E585=$E$5:$E$1071),--(O585&lt;$O$5:$O$1071))+COUNTIF($O$5:O585,O585))</f>
        <v/>
      </c>
    </row>
    <row r="586" spans="1:21">
      <c r="A586" s="14" t="e">
        <f>IF(AND(H586="",D586="",F586="",G586="",I586="",J586=""),"",SUBTOTAL(3,$B$5:B586))</f>
        <v>#REF!</v>
      </c>
      <c r="B586" s="63" t="e">
        <f>IF('DATA ENTRY'!#REF!="","",'DATA ENTRY'!#REF!)</f>
        <v>#REF!</v>
      </c>
      <c r="C586" s="63" t="e">
        <f>IF('DATA ENTRY'!#REF!="","",'DATA ENTRY'!#REF!)</f>
        <v>#REF!</v>
      </c>
      <c r="D586" s="63" t="e">
        <f>IF('DATA ENTRY'!#REF!="","",'DATA ENTRY'!#REF!)</f>
        <v>#REF!</v>
      </c>
      <c r="E586" s="14" t="e">
        <f>IF('DATA ENTRY'!#REF!="","",'DATA ENTRY'!#REF!)</f>
        <v>#REF!</v>
      </c>
      <c r="F586" s="14" t="e">
        <f>IF('DATA ENTRY'!#REF!="","",'DATA ENTRY'!#REF!)</f>
        <v>#REF!</v>
      </c>
      <c r="G586" s="126" t="e">
        <f>IF('DATA ENTRY'!#REF!="","",'DATA ENTRY'!#REF!)</f>
        <v>#REF!</v>
      </c>
      <c r="H586" s="126" t="e">
        <f>IF('DATA ENTRY'!#REF!="","",'DATA ENTRY'!#REF!)</f>
        <v>#REF!</v>
      </c>
      <c r="I586" s="14" t="e">
        <f>IF('DATA ENTRY'!#REF!="","",'DATA ENTRY'!#REF!)</f>
        <v>#REF!</v>
      </c>
      <c r="J586" s="125" t="e">
        <f>IF('DATA ENTRY'!#REF!="","",'DATA ENTRY'!#REF!)</f>
        <v>#REF!</v>
      </c>
      <c r="K586" s="14" t="e">
        <f>IF('DATA ENTRY'!#REF!="","",'DATA ENTRY'!#REF!)</f>
        <v>#REF!</v>
      </c>
      <c r="L586" s="125" t="e">
        <f>IF('DATA ENTRY'!#REF!="","",'DATA ENTRY'!#REF!)</f>
        <v>#REF!</v>
      </c>
      <c r="M586" s="14" t="e">
        <f>IF('DATA ENTRY'!#REF!="","",'DATA ENTRY'!#REF!)</f>
        <v>#REF!</v>
      </c>
      <c r="N586" s="125" t="e">
        <f>IF('DATA ENTRY'!#REF!="","",'DATA ENTRY'!#REF!)</f>
        <v>#REF!</v>
      </c>
      <c r="O586" s="125" t="str">
        <f t="shared" si="9"/>
        <v/>
      </c>
      <c r="P586" s="63" t="e">
        <f>IF('DATA ENTRY'!#REF!="","",'DATA ENTRY'!#REF!)</f>
        <v>#REF!</v>
      </c>
      <c r="Q586" s="63" t="e">
        <f>IF('DATA ENTRY'!#REF!="","",'DATA ENTRY'!#REF!)</f>
        <v>#REF!</v>
      </c>
      <c r="R586" s="14" t="e">
        <f>IF('DATA ENTRY'!#REF!="","",'DATA ENTRY'!#REF!)</f>
        <v>#REF!</v>
      </c>
      <c r="S586" s="14" t="e">
        <f>IF('DATA ENTRY'!#REF!="","",'DATA ENTRY'!#REF!)</f>
        <v>#REF!</v>
      </c>
      <c r="T586" s="14" t="e">
        <f>IF('DATA ENTRY'!#REF!="","",'DATA ENTRY'!#REF!)</f>
        <v>#REF!</v>
      </c>
      <c r="U586" s="14" t="str">
        <f>IF(O586="","",SUMPRODUCT(--(D586=$D$5:$D$1071),--(F586=$F$5:$F$1071),--(E586=$E$5:$E$1071),--(O586&lt;$O$5:$O$1071))+COUNTIF($O$5:O586,O586))</f>
        <v/>
      </c>
    </row>
    <row r="587" spans="1:21">
      <c r="A587" s="14" t="e">
        <f>IF(AND(H587="",D587="",F587="",G587="",I587="",J587=""),"",SUBTOTAL(3,$B$5:B587))</f>
        <v>#REF!</v>
      </c>
      <c r="B587" s="63" t="e">
        <f>IF('DATA ENTRY'!#REF!="","",'DATA ENTRY'!#REF!)</f>
        <v>#REF!</v>
      </c>
      <c r="C587" s="63" t="e">
        <f>IF('DATA ENTRY'!#REF!="","",'DATA ENTRY'!#REF!)</f>
        <v>#REF!</v>
      </c>
      <c r="D587" s="63" t="e">
        <f>IF('DATA ENTRY'!#REF!="","",'DATA ENTRY'!#REF!)</f>
        <v>#REF!</v>
      </c>
      <c r="E587" s="14" t="e">
        <f>IF('DATA ENTRY'!#REF!="","",'DATA ENTRY'!#REF!)</f>
        <v>#REF!</v>
      </c>
      <c r="F587" s="14" t="e">
        <f>IF('DATA ENTRY'!#REF!="","",'DATA ENTRY'!#REF!)</f>
        <v>#REF!</v>
      </c>
      <c r="G587" s="126" t="e">
        <f>IF('DATA ENTRY'!#REF!="","",'DATA ENTRY'!#REF!)</f>
        <v>#REF!</v>
      </c>
      <c r="H587" s="126" t="e">
        <f>IF('DATA ENTRY'!#REF!="","",'DATA ENTRY'!#REF!)</f>
        <v>#REF!</v>
      </c>
      <c r="I587" s="14" t="e">
        <f>IF('DATA ENTRY'!#REF!="","",'DATA ENTRY'!#REF!)</f>
        <v>#REF!</v>
      </c>
      <c r="J587" s="125" t="e">
        <f>IF('DATA ENTRY'!#REF!="","",'DATA ENTRY'!#REF!)</f>
        <v>#REF!</v>
      </c>
      <c r="K587" s="14" t="e">
        <f>IF('DATA ENTRY'!#REF!="","",'DATA ENTRY'!#REF!)</f>
        <v>#REF!</v>
      </c>
      <c r="L587" s="125" t="e">
        <f>IF('DATA ENTRY'!#REF!="","",'DATA ENTRY'!#REF!)</f>
        <v>#REF!</v>
      </c>
      <c r="M587" s="14" t="e">
        <f>IF('DATA ENTRY'!#REF!="","",'DATA ENTRY'!#REF!)</f>
        <v>#REF!</v>
      </c>
      <c r="N587" s="125" t="e">
        <f>IF('DATA ENTRY'!#REF!="","",'DATA ENTRY'!#REF!)</f>
        <v>#REF!</v>
      </c>
      <c r="O587" s="125" t="str">
        <f t="shared" si="9"/>
        <v/>
      </c>
      <c r="P587" s="63" t="e">
        <f>IF('DATA ENTRY'!#REF!="","",'DATA ENTRY'!#REF!)</f>
        <v>#REF!</v>
      </c>
      <c r="Q587" s="63" t="e">
        <f>IF('DATA ENTRY'!#REF!="","",'DATA ENTRY'!#REF!)</f>
        <v>#REF!</v>
      </c>
      <c r="R587" s="14" t="e">
        <f>IF('DATA ENTRY'!#REF!="","",'DATA ENTRY'!#REF!)</f>
        <v>#REF!</v>
      </c>
      <c r="S587" s="14" t="e">
        <f>IF('DATA ENTRY'!#REF!="","",'DATA ENTRY'!#REF!)</f>
        <v>#REF!</v>
      </c>
      <c r="T587" s="14" t="e">
        <f>IF('DATA ENTRY'!#REF!="","",'DATA ENTRY'!#REF!)</f>
        <v>#REF!</v>
      </c>
      <c r="U587" s="14" t="str">
        <f>IF(O587="","",SUMPRODUCT(--(D587=$D$5:$D$1071),--(F587=$F$5:$F$1071),--(E587=$E$5:$E$1071),--(O587&lt;$O$5:$O$1071))+COUNTIF($O$5:O587,O587))</f>
        <v/>
      </c>
    </row>
    <row r="588" spans="1:21">
      <c r="A588" s="14" t="e">
        <f>IF(AND(H588="",D588="",F588="",G588="",I588="",J588=""),"",SUBTOTAL(3,$B$5:B588))</f>
        <v>#REF!</v>
      </c>
      <c r="B588" s="63" t="e">
        <f>IF('DATA ENTRY'!#REF!="","",'DATA ENTRY'!#REF!)</f>
        <v>#REF!</v>
      </c>
      <c r="C588" s="63" t="e">
        <f>IF('DATA ENTRY'!#REF!="","",'DATA ENTRY'!#REF!)</f>
        <v>#REF!</v>
      </c>
      <c r="D588" s="63" t="e">
        <f>IF('DATA ENTRY'!#REF!="","",'DATA ENTRY'!#REF!)</f>
        <v>#REF!</v>
      </c>
      <c r="E588" s="14" t="e">
        <f>IF('DATA ENTRY'!#REF!="","",'DATA ENTRY'!#REF!)</f>
        <v>#REF!</v>
      </c>
      <c r="F588" s="14" t="e">
        <f>IF('DATA ENTRY'!#REF!="","",'DATA ENTRY'!#REF!)</f>
        <v>#REF!</v>
      </c>
      <c r="G588" s="126" t="e">
        <f>IF('DATA ENTRY'!#REF!="","",'DATA ENTRY'!#REF!)</f>
        <v>#REF!</v>
      </c>
      <c r="H588" s="126" t="e">
        <f>IF('DATA ENTRY'!#REF!="","",'DATA ENTRY'!#REF!)</f>
        <v>#REF!</v>
      </c>
      <c r="I588" s="14" t="e">
        <f>IF('DATA ENTRY'!#REF!="","",'DATA ENTRY'!#REF!)</f>
        <v>#REF!</v>
      </c>
      <c r="J588" s="125" t="e">
        <f>IF('DATA ENTRY'!#REF!="","",'DATA ENTRY'!#REF!)</f>
        <v>#REF!</v>
      </c>
      <c r="K588" s="14" t="e">
        <f>IF('DATA ENTRY'!#REF!="","",'DATA ENTRY'!#REF!)</f>
        <v>#REF!</v>
      </c>
      <c r="L588" s="125" t="e">
        <f>IF('DATA ENTRY'!#REF!="","",'DATA ENTRY'!#REF!)</f>
        <v>#REF!</v>
      </c>
      <c r="M588" s="14" t="e">
        <f>IF('DATA ENTRY'!#REF!="","",'DATA ENTRY'!#REF!)</f>
        <v>#REF!</v>
      </c>
      <c r="N588" s="125" t="e">
        <f>IF('DATA ENTRY'!#REF!="","",'DATA ENTRY'!#REF!)</f>
        <v>#REF!</v>
      </c>
      <c r="O588" s="125" t="str">
        <f t="shared" si="9"/>
        <v/>
      </c>
      <c r="P588" s="63" t="e">
        <f>IF('DATA ENTRY'!#REF!="","",'DATA ENTRY'!#REF!)</f>
        <v>#REF!</v>
      </c>
      <c r="Q588" s="63" t="e">
        <f>IF('DATA ENTRY'!#REF!="","",'DATA ENTRY'!#REF!)</f>
        <v>#REF!</v>
      </c>
      <c r="R588" s="14" t="e">
        <f>IF('DATA ENTRY'!#REF!="","",'DATA ENTRY'!#REF!)</f>
        <v>#REF!</v>
      </c>
      <c r="S588" s="14" t="e">
        <f>IF('DATA ENTRY'!#REF!="","",'DATA ENTRY'!#REF!)</f>
        <v>#REF!</v>
      </c>
      <c r="T588" s="14" t="e">
        <f>IF('DATA ENTRY'!#REF!="","",'DATA ENTRY'!#REF!)</f>
        <v>#REF!</v>
      </c>
      <c r="U588" s="14" t="str">
        <f>IF(O588="","",SUMPRODUCT(--(D588=$D$5:$D$1071),--(F588=$F$5:$F$1071),--(E588=$E$5:$E$1071),--(O588&lt;$O$5:$O$1071))+COUNTIF($O$5:O588,O588))</f>
        <v/>
      </c>
    </row>
    <row r="589" spans="1:21">
      <c r="A589" s="14" t="e">
        <f>IF(AND(H589="",D589="",F589="",G589="",I589="",J589=""),"",SUBTOTAL(3,$B$5:B589))</f>
        <v>#REF!</v>
      </c>
      <c r="B589" s="63" t="e">
        <f>IF('DATA ENTRY'!#REF!="","",'DATA ENTRY'!#REF!)</f>
        <v>#REF!</v>
      </c>
      <c r="C589" s="63" t="e">
        <f>IF('DATA ENTRY'!#REF!="","",'DATA ENTRY'!#REF!)</f>
        <v>#REF!</v>
      </c>
      <c r="D589" s="63" t="e">
        <f>IF('DATA ENTRY'!#REF!="","",'DATA ENTRY'!#REF!)</f>
        <v>#REF!</v>
      </c>
      <c r="E589" s="14" t="e">
        <f>IF('DATA ENTRY'!#REF!="","",'DATA ENTRY'!#REF!)</f>
        <v>#REF!</v>
      </c>
      <c r="F589" s="14" t="e">
        <f>IF('DATA ENTRY'!#REF!="","",'DATA ENTRY'!#REF!)</f>
        <v>#REF!</v>
      </c>
      <c r="G589" s="126" t="e">
        <f>IF('DATA ENTRY'!#REF!="","",'DATA ENTRY'!#REF!)</f>
        <v>#REF!</v>
      </c>
      <c r="H589" s="126" t="e">
        <f>IF('DATA ENTRY'!#REF!="","",'DATA ENTRY'!#REF!)</f>
        <v>#REF!</v>
      </c>
      <c r="I589" s="14" t="e">
        <f>IF('DATA ENTRY'!#REF!="","",'DATA ENTRY'!#REF!)</f>
        <v>#REF!</v>
      </c>
      <c r="J589" s="125" t="e">
        <f>IF('DATA ENTRY'!#REF!="","",'DATA ENTRY'!#REF!)</f>
        <v>#REF!</v>
      </c>
      <c r="K589" s="14" t="e">
        <f>IF('DATA ENTRY'!#REF!="","",'DATA ENTRY'!#REF!)</f>
        <v>#REF!</v>
      </c>
      <c r="L589" s="125" t="e">
        <f>IF('DATA ENTRY'!#REF!="","",'DATA ENTRY'!#REF!)</f>
        <v>#REF!</v>
      </c>
      <c r="M589" s="14" t="e">
        <f>IF('DATA ENTRY'!#REF!="","",'DATA ENTRY'!#REF!)</f>
        <v>#REF!</v>
      </c>
      <c r="N589" s="125" t="e">
        <f>IF('DATA ENTRY'!#REF!="","",'DATA ENTRY'!#REF!)</f>
        <v>#REF!</v>
      </c>
      <c r="O589" s="125" t="str">
        <f t="shared" si="9"/>
        <v/>
      </c>
      <c r="P589" s="63" t="e">
        <f>IF('DATA ENTRY'!#REF!="","",'DATA ENTRY'!#REF!)</f>
        <v>#REF!</v>
      </c>
      <c r="Q589" s="63" t="e">
        <f>IF('DATA ENTRY'!#REF!="","",'DATA ENTRY'!#REF!)</f>
        <v>#REF!</v>
      </c>
      <c r="R589" s="14" t="e">
        <f>IF('DATA ENTRY'!#REF!="","",'DATA ENTRY'!#REF!)</f>
        <v>#REF!</v>
      </c>
      <c r="S589" s="14" t="e">
        <f>IF('DATA ENTRY'!#REF!="","",'DATA ENTRY'!#REF!)</f>
        <v>#REF!</v>
      </c>
      <c r="T589" s="14" t="e">
        <f>IF('DATA ENTRY'!#REF!="","",'DATA ENTRY'!#REF!)</f>
        <v>#REF!</v>
      </c>
      <c r="U589" s="14" t="str">
        <f>IF(O589="","",SUMPRODUCT(--(D589=$D$5:$D$1071),--(F589=$F$5:$F$1071),--(E589=$E$5:$E$1071),--(O589&lt;$O$5:$O$1071))+COUNTIF($O$5:O589,O589))</f>
        <v/>
      </c>
    </row>
    <row r="590" spans="1:21">
      <c r="A590" s="14" t="e">
        <f>IF(AND(H590="",D590="",F590="",G590="",I590="",J590=""),"",SUBTOTAL(3,$B$5:B590))</f>
        <v>#REF!</v>
      </c>
      <c r="B590" s="63" t="e">
        <f>IF('DATA ENTRY'!#REF!="","",'DATA ENTRY'!#REF!)</f>
        <v>#REF!</v>
      </c>
      <c r="C590" s="63" t="e">
        <f>IF('DATA ENTRY'!#REF!="","",'DATA ENTRY'!#REF!)</f>
        <v>#REF!</v>
      </c>
      <c r="D590" s="63" t="e">
        <f>IF('DATA ENTRY'!#REF!="","",'DATA ENTRY'!#REF!)</f>
        <v>#REF!</v>
      </c>
      <c r="E590" s="14" t="e">
        <f>IF('DATA ENTRY'!#REF!="","",'DATA ENTRY'!#REF!)</f>
        <v>#REF!</v>
      </c>
      <c r="F590" s="14" t="e">
        <f>IF('DATA ENTRY'!#REF!="","",'DATA ENTRY'!#REF!)</f>
        <v>#REF!</v>
      </c>
      <c r="G590" s="126" t="e">
        <f>IF('DATA ENTRY'!#REF!="","",'DATA ENTRY'!#REF!)</f>
        <v>#REF!</v>
      </c>
      <c r="H590" s="126" t="e">
        <f>IF('DATA ENTRY'!#REF!="","",'DATA ENTRY'!#REF!)</f>
        <v>#REF!</v>
      </c>
      <c r="I590" s="14" t="e">
        <f>IF('DATA ENTRY'!#REF!="","",'DATA ENTRY'!#REF!)</f>
        <v>#REF!</v>
      </c>
      <c r="J590" s="125" t="e">
        <f>IF('DATA ENTRY'!#REF!="","",'DATA ENTRY'!#REF!)</f>
        <v>#REF!</v>
      </c>
      <c r="K590" s="14" t="e">
        <f>IF('DATA ENTRY'!#REF!="","",'DATA ENTRY'!#REF!)</f>
        <v>#REF!</v>
      </c>
      <c r="L590" s="125" t="e">
        <f>IF('DATA ENTRY'!#REF!="","",'DATA ENTRY'!#REF!)</f>
        <v>#REF!</v>
      </c>
      <c r="M590" s="14" t="e">
        <f>IF('DATA ENTRY'!#REF!="","",'DATA ENTRY'!#REF!)</f>
        <v>#REF!</v>
      </c>
      <c r="N590" s="125" t="e">
        <f>IF('DATA ENTRY'!#REF!="","",'DATA ENTRY'!#REF!)</f>
        <v>#REF!</v>
      </c>
      <c r="O590" s="125" t="str">
        <f t="shared" si="9"/>
        <v/>
      </c>
      <c r="P590" s="63" t="e">
        <f>IF('DATA ENTRY'!#REF!="","",'DATA ENTRY'!#REF!)</f>
        <v>#REF!</v>
      </c>
      <c r="Q590" s="63" t="e">
        <f>IF('DATA ENTRY'!#REF!="","",'DATA ENTRY'!#REF!)</f>
        <v>#REF!</v>
      </c>
      <c r="R590" s="14" t="e">
        <f>IF('DATA ENTRY'!#REF!="","",'DATA ENTRY'!#REF!)</f>
        <v>#REF!</v>
      </c>
      <c r="S590" s="14" t="e">
        <f>IF('DATA ENTRY'!#REF!="","",'DATA ENTRY'!#REF!)</f>
        <v>#REF!</v>
      </c>
      <c r="T590" s="14" t="e">
        <f>IF('DATA ENTRY'!#REF!="","",'DATA ENTRY'!#REF!)</f>
        <v>#REF!</v>
      </c>
      <c r="U590" s="14" t="str">
        <f>IF(O590="","",SUMPRODUCT(--(D590=$D$5:$D$1071),--(F590=$F$5:$F$1071),--(E590=$E$5:$E$1071),--(O590&lt;$O$5:$O$1071))+COUNTIF($O$5:O590,O590))</f>
        <v/>
      </c>
    </row>
    <row r="591" spans="1:21">
      <c r="A591" s="14" t="e">
        <f>IF(AND(H591="",D591="",F591="",G591="",I591="",J591=""),"",SUBTOTAL(3,$B$5:B591))</f>
        <v>#REF!</v>
      </c>
      <c r="B591" s="63" t="e">
        <f>IF('DATA ENTRY'!#REF!="","",'DATA ENTRY'!#REF!)</f>
        <v>#REF!</v>
      </c>
      <c r="C591" s="63" t="e">
        <f>IF('DATA ENTRY'!#REF!="","",'DATA ENTRY'!#REF!)</f>
        <v>#REF!</v>
      </c>
      <c r="D591" s="63" t="e">
        <f>IF('DATA ENTRY'!#REF!="","",'DATA ENTRY'!#REF!)</f>
        <v>#REF!</v>
      </c>
      <c r="E591" s="14" t="e">
        <f>IF('DATA ENTRY'!#REF!="","",'DATA ENTRY'!#REF!)</f>
        <v>#REF!</v>
      </c>
      <c r="F591" s="14" t="e">
        <f>IF('DATA ENTRY'!#REF!="","",'DATA ENTRY'!#REF!)</f>
        <v>#REF!</v>
      </c>
      <c r="G591" s="126" t="e">
        <f>IF('DATA ENTRY'!#REF!="","",'DATA ENTRY'!#REF!)</f>
        <v>#REF!</v>
      </c>
      <c r="H591" s="126" t="e">
        <f>IF('DATA ENTRY'!#REF!="","",'DATA ENTRY'!#REF!)</f>
        <v>#REF!</v>
      </c>
      <c r="I591" s="14" t="e">
        <f>IF('DATA ENTRY'!#REF!="","",'DATA ENTRY'!#REF!)</f>
        <v>#REF!</v>
      </c>
      <c r="J591" s="125" t="e">
        <f>IF('DATA ENTRY'!#REF!="","",'DATA ENTRY'!#REF!)</f>
        <v>#REF!</v>
      </c>
      <c r="K591" s="14" t="e">
        <f>IF('DATA ENTRY'!#REF!="","",'DATA ENTRY'!#REF!)</f>
        <v>#REF!</v>
      </c>
      <c r="L591" s="125" t="e">
        <f>IF('DATA ENTRY'!#REF!="","",'DATA ENTRY'!#REF!)</f>
        <v>#REF!</v>
      </c>
      <c r="M591" s="14" t="e">
        <f>IF('DATA ENTRY'!#REF!="","",'DATA ENTRY'!#REF!)</f>
        <v>#REF!</v>
      </c>
      <c r="N591" s="125" t="e">
        <f>IF('DATA ENTRY'!#REF!="","",'DATA ENTRY'!#REF!)</f>
        <v>#REF!</v>
      </c>
      <c r="O591" s="125" t="str">
        <f t="shared" si="9"/>
        <v/>
      </c>
      <c r="P591" s="63" t="e">
        <f>IF('DATA ENTRY'!#REF!="","",'DATA ENTRY'!#REF!)</f>
        <v>#REF!</v>
      </c>
      <c r="Q591" s="63" t="e">
        <f>IF('DATA ENTRY'!#REF!="","",'DATA ENTRY'!#REF!)</f>
        <v>#REF!</v>
      </c>
      <c r="R591" s="14" t="e">
        <f>IF('DATA ENTRY'!#REF!="","",'DATA ENTRY'!#REF!)</f>
        <v>#REF!</v>
      </c>
      <c r="S591" s="14" t="e">
        <f>IF('DATA ENTRY'!#REF!="","",'DATA ENTRY'!#REF!)</f>
        <v>#REF!</v>
      </c>
      <c r="T591" s="14" t="e">
        <f>IF('DATA ENTRY'!#REF!="","",'DATA ENTRY'!#REF!)</f>
        <v>#REF!</v>
      </c>
      <c r="U591" s="14" t="str">
        <f>IF(O591="","",SUMPRODUCT(--(D591=$D$5:$D$1071),--(F591=$F$5:$F$1071),--(E591=$E$5:$E$1071),--(O591&lt;$O$5:$O$1071))+COUNTIF($O$5:O591,O591))</f>
        <v/>
      </c>
    </row>
    <row r="592" spans="1:21">
      <c r="A592" s="14" t="e">
        <f>IF(AND(H592="",D592="",F592="",G592="",I592="",J592=""),"",SUBTOTAL(3,$B$5:B592))</f>
        <v>#REF!</v>
      </c>
      <c r="B592" s="63" t="e">
        <f>IF('DATA ENTRY'!#REF!="","",'DATA ENTRY'!#REF!)</f>
        <v>#REF!</v>
      </c>
      <c r="C592" s="63" t="e">
        <f>IF('DATA ENTRY'!#REF!="","",'DATA ENTRY'!#REF!)</f>
        <v>#REF!</v>
      </c>
      <c r="D592" s="63" t="e">
        <f>IF('DATA ENTRY'!#REF!="","",'DATA ENTRY'!#REF!)</f>
        <v>#REF!</v>
      </c>
      <c r="E592" s="14" t="e">
        <f>IF('DATA ENTRY'!#REF!="","",'DATA ENTRY'!#REF!)</f>
        <v>#REF!</v>
      </c>
      <c r="F592" s="14" t="e">
        <f>IF('DATA ENTRY'!#REF!="","",'DATA ENTRY'!#REF!)</f>
        <v>#REF!</v>
      </c>
      <c r="G592" s="126" t="e">
        <f>IF('DATA ENTRY'!#REF!="","",'DATA ENTRY'!#REF!)</f>
        <v>#REF!</v>
      </c>
      <c r="H592" s="126" t="e">
        <f>IF('DATA ENTRY'!#REF!="","",'DATA ENTRY'!#REF!)</f>
        <v>#REF!</v>
      </c>
      <c r="I592" s="14" t="e">
        <f>IF('DATA ENTRY'!#REF!="","",'DATA ENTRY'!#REF!)</f>
        <v>#REF!</v>
      </c>
      <c r="J592" s="125" t="e">
        <f>IF('DATA ENTRY'!#REF!="","",'DATA ENTRY'!#REF!)</f>
        <v>#REF!</v>
      </c>
      <c r="K592" s="14" t="e">
        <f>IF('DATA ENTRY'!#REF!="","",'DATA ENTRY'!#REF!)</f>
        <v>#REF!</v>
      </c>
      <c r="L592" s="125" t="e">
        <f>IF('DATA ENTRY'!#REF!="","",'DATA ENTRY'!#REF!)</f>
        <v>#REF!</v>
      </c>
      <c r="M592" s="14" t="e">
        <f>IF('DATA ENTRY'!#REF!="","",'DATA ENTRY'!#REF!)</f>
        <v>#REF!</v>
      </c>
      <c r="N592" s="125" t="e">
        <f>IF('DATA ENTRY'!#REF!="","",'DATA ENTRY'!#REF!)</f>
        <v>#REF!</v>
      </c>
      <c r="O592" s="125" t="str">
        <f t="shared" si="9"/>
        <v/>
      </c>
      <c r="P592" s="63" t="e">
        <f>IF('DATA ENTRY'!#REF!="","",'DATA ENTRY'!#REF!)</f>
        <v>#REF!</v>
      </c>
      <c r="Q592" s="63" t="e">
        <f>IF('DATA ENTRY'!#REF!="","",'DATA ENTRY'!#REF!)</f>
        <v>#REF!</v>
      </c>
      <c r="R592" s="14" t="e">
        <f>IF('DATA ENTRY'!#REF!="","",'DATA ENTRY'!#REF!)</f>
        <v>#REF!</v>
      </c>
      <c r="S592" s="14" t="e">
        <f>IF('DATA ENTRY'!#REF!="","",'DATA ENTRY'!#REF!)</f>
        <v>#REF!</v>
      </c>
      <c r="T592" s="14" t="e">
        <f>IF('DATA ENTRY'!#REF!="","",'DATA ENTRY'!#REF!)</f>
        <v>#REF!</v>
      </c>
      <c r="U592" s="14" t="str">
        <f>IF(O592="","",SUMPRODUCT(--(D592=$D$5:$D$1071),--(F592=$F$5:$F$1071),--(E592=$E$5:$E$1071),--(O592&lt;$O$5:$O$1071))+COUNTIF($O$5:O592,O592))</f>
        <v/>
      </c>
    </row>
    <row r="593" spans="1:21">
      <c r="A593" s="14" t="e">
        <f>IF(AND(H593="",D593="",F593="",G593="",I593="",J593=""),"",SUBTOTAL(3,$B$5:B593))</f>
        <v>#REF!</v>
      </c>
      <c r="B593" s="63" t="e">
        <f>IF('DATA ENTRY'!#REF!="","",'DATA ENTRY'!#REF!)</f>
        <v>#REF!</v>
      </c>
      <c r="C593" s="63" t="e">
        <f>IF('DATA ENTRY'!#REF!="","",'DATA ENTRY'!#REF!)</f>
        <v>#REF!</v>
      </c>
      <c r="D593" s="63" t="e">
        <f>IF('DATA ENTRY'!#REF!="","",'DATA ENTRY'!#REF!)</f>
        <v>#REF!</v>
      </c>
      <c r="E593" s="14" t="e">
        <f>IF('DATA ENTRY'!#REF!="","",'DATA ENTRY'!#REF!)</f>
        <v>#REF!</v>
      </c>
      <c r="F593" s="14" t="e">
        <f>IF('DATA ENTRY'!#REF!="","",'DATA ENTRY'!#REF!)</f>
        <v>#REF!</v>
      </c>
      <c r="G593" s="126" t="e">
        <f>IF('DATA ENTRY'!#REF!="","",'DATA ENTRY'!#REF!)</f>
        <v>#REF!</v>
      </c>
      <c r="H593" s="126" t="e">
        <f>IF('DATA ENTRY'!#REF!="","",'DATA ENTRY'!#REF!)</f>
        <v>#REF!</v>
      </c>
      <c r="I593" s="14" t="e">
        <f>IF('DATA ENTRY'!#REF!="","",'DATA ENTRY'!#REF!)</f>
        <v>#REF!</v>
      </c>
      <c r="J593" s="125" t="e">
        <f>IF('DATA ENTRY'!#REF!="","",'DATA ENTRY'!#REF!)</f>
        <v>#REF!</v>
      </c>
      <c r="K593" s="14" t="e">
        <f>IF('DATA ENTRY'!#REF!="","",'DATA ENTRY'!#REF!)</f>
        <v>#REF!</v>
      </c>
      <c r="L593" s="125" t="e">
        <f>IF('DATA ENTRY'!#REF!="","",'DATA ENTRY'!#REF!)</f>
        <v>#REF!</v>
      </c>
      <c r="M593" s="14" t="e">
        <f>IF('DATA ENTRY'!#REF!="","",'DATA ENTRY'!#REF!)</f>
        <v>#REF!</v>
      </c>
      <c r="N593" s="125" t="e">
        <f>IF('DATA ENTRY'!#REF!="","",'DATA ENTRY'!#REF!)</f>
        <v>#REF!</v>
      </c>
      <c r="O593" s="125" t="str">
        <f t="shared" si="9"/>
        <v/>
      </c>
      <c r="P593" s="63" t="e">
        <f>IF('DATA ENTRY'!#REF!="","",'DATA ENTRY'!#REF!)</f>
        <v>#REF!</v>
      </c>
      <c r="Q593" s="63" t="e">
        <f>IF('DATA ENTRY'!#REF!="","",'DATA ENTRY'!#REF!)</f>
        <v>#REF!</v>
      </c>
      <c r="R593" s="14" t="e">
        <f>IF('DATA ENTRY'!#REF!="","",'DATA ENTRY'!#REF!)</f>
        <v>#REF!</v>
      </c>
      <c r="S593" s="14" t="e">
        <f>IF('DATA ENTRY'!#REF!="","",'DATA ENTRY'!#REF!)</f>
        <v>#REF!</v>
      </c>
      <c r="T593" s="14" t="e">
        <f>IF('DATA ENTRY'!#REF!="","",'DATA ENTRY'!#REF!)</f>
        <v>#REF!</v>
      </c>
      <c r="U593" s="14" t="str">
        <f>IF(O593="","",SUMPRODUCT(--(D593=$D$5:$D$1071),--(F593=$F$5:$F$1071),--(E593=$E$5:$E$1071),--(O593&lt;$O$5:$O$1071))+COUNTIF($O$5:O593,O593))</f>
        <v/>
      </c>
    </row>
    <row r="594" spans="1:21">
      <c r="A594" s="14" t="e">
        <f>IF(AND(H594="",D594="",F594="",G594="",I594="",J594=""),"",SUBTOTAL(3,$B$5:B594))</f>
        <v>#REF!</v>
      </c>
      <c r="B594" s="63" t="e">
        <f>IF('DATA ENTRY'!#REF!="","",'DATA ENTRY'!#REF!)</f>
        <v>#REF!</v>
      </c>
      <c r="C594" s="63" t="e">
        <f>IF('DATA ENTRY'!#REF!="","",'DATA ENTRY'!#REF!)</f>
        <v>#REF!</v>
      </c>
      <c r="D594" s="63" t="e">
        <f>IF('DATA ENTRY'!#REF!="","",'DATA ENTRY'!#REF!)</f>
        <v>#REF!</v>
      </c>
      <c r="E594" s="14" t="e">
        <f>IF('DATA ENTRY'!#REF!="","",'DATA ENTRY'!#REF!)</f>
        <v>#REF!</v>
      </c>
      <c r="F594" s="14" t="e">
        <f>IF('DATA ENTRY'!#REF!="","",'DATA ENTRY'!#REF!)</f>
        <v>#REF!</v>
      </c>
      <c r="G594" s="126" t="e">
        <f>IF('DATA ENTRY'!#REF!="","",'DATA ENTRY'!#REF!)</f>
        <v>#REF!</v>
      </c>
      <c r="H594" s="126" t="e">
        <f>IF('DATA ENTRY'!#REF!="","",'DATA ENTRY'!#REF!)</f>
        <v>#REF!</v>
      </c>
      <c r="I594" s="14" t="e">
        <f>IF('DATA ENTRY'!#REF!="","",'DATA ENTRY'!#REF!)</f>
        <v>#REF!</v>
      </c>
      <c r="J594" s="125" t="e">
        <f>IF('DATA ENTRY'!#REF!="","",'DATA ENTRY'!#REF!)</f>
        <v>#REF!</v>
      </c>
      <c r="K594" s="14" t="e">
        <f>IF('DATA ENTRY'!#REF!="","",'DATA ENTRY'!#REF!)</f>
        <v>#REF!</v>
      </c>
      <c r="L594" s="125" t="e">
        <f>IF('DATA ENTRY'!#REF!="","",'DATA ENTRY'!#REF!)</f>
        <v>#REF!</v>
      </c>
      <c r="M594" s="14" t="e">
        <f>IF('DATA ENTRY'!#REF!="","",'DATA ENTRY'!#REF!)</f>
        <v>#REF!</v>
      </c>
      <c r="N594" s="125" t="e">
        <f>IF('DATA ENTRY'!#REF!="","",'DATA ENTRY'!#REF!)</f>
        <v>#REF!</v>
      </c>
      <c r="O594" s="125" t="str">
        <f t="shared" si="9"/>
        <v/>
      </c>
      <c r="P594" s="63" t="e">
        <f>IF('DATA ENTRY'!#REF!="","",'DATA ENTRY'!#REF!)</f>
        <v>#REF!</v>
      </c>
      <c r="Q594" s="63" t="e">
        <f>IF('DATA ENTRY'!#REF!="","",'DATA ENTRY'!#REF!)</f>
        <v>#REF!</v>
      </c>
      <c r="R594" s="14" t="e">
        <f>IF('DATA ENTRY'!#REF!="","",'DATA ENTRY'!#REF!)</f>
        <v>#REF!</v>
      </c>
      <c r="S594" s="14" t="e">
        <f>IF('DATA ENTRY'!#REF!="","",'DATA ENTRY'!#REF!)</f>
        <v>#REF!</v>
      </c>
      <c r="T594" s="14" t="e">
        <f>IF('DATA ENTRY'!#REF!="","",'DATA ENTRY'!#REF!)</f>
        <v>#REF!</v>
      </c>
      <c r="U594" s="14" t="str">
        <f>IF(O594="","",SUMPRODUCT(--(D594=$D$5:$D$1071),--(F594=$F$5:$F$1071),--(E594=$E$5:$E$1071),--(O594&lt;$O$5:$O$1071))+COUNTIF($O$5:O594,O594))</f>
        <v/>
      </c>
    </row>
    <row r="595" spans="1:21">
      <c r="A595" s="14" t="e">
        <f>IF(AND(H595="",D595="",F595="",G595="",I595="",J595=""),"",SUBTOTAL(3,$B$5:B595))</f>
        <v>#REF!</v>
      </c>
      <c r="B595" s="63" t="e">
        <f>IF('DATA ENTRY'!#REF!="","",'DATA ENTRY'!#REF!)</f>
        <v>#REF!</v>
      </c>
      <c r="C595" s="63" t="e">
        <f>IF('DATA ENTRY'!#REF!="","",'DATA ENTRY'!#REF!)</f>
        <v>#REF!</v>
      </c>
      <c r="D595" s="63" t="e">
        <f>IF('DATA ENTRY'!#REF!="","",'DATA ENTRY'!#REF!)</f>
        <v>#REF!</v>
      </c>
      <c r="E595" s="14" t="e">
        <f>IF('DATA ENTRY'!#REF!="","",'DATA ENTRY'!#REF!)</f>
        <v>#REF!</v>
      </c>
      <c r="F595" s="14" t="e">
        <f>IF('DATA ENTRY'!#REF!="","",'DATA ENTRY'!#REF!)</f>
        <v>#REF!</v>
      </c>
      <c r="G595" s="126" t="e">
        <f>IF('DATA ENTRY'!#REF!="","",'DATA ENTRY'!#REF!)</f>
        <v>#REF!</v>
      </c>
      <c r="H595" s="126" t="e">
        <f>IF('DATA ENTRY'!#REF!="","",'DATA ENTRY'!#REF!)</f>
        <v>#REF!</v>
      </c>
      <c r="I595" s="14" t="e">
        <f>IF('DATA ENTRY'!#REF!="","",'DATA ENTRY'!#REF!)</f>
        <v>#REF!</v>
      </c>
      <c r="J595" s="125" t="e">
        <f>IF('DATA ENTRY'!#REF!="","",'DATA ENTRY'!#REF!)</f>
        <v>#REF!</v>
      </c>
      <c r="K595" s="14" t="e">
        <f>IF('DATA ENTRY'!#REF!="","",'DATA ENTRY'!#REF!)</f>
        <v>#REF!</v>
      </c>
      <c r="L595" s="125" t="e">
        <f>IF('DATA ENTRY'!#REF!="","",'DATA ENTRY'!#REF!)</f>
        <v>#REF!</v>
      </c>
      <c r="M595" s="14" t="e">
        <f>IF('DATA ENTRY'!#REF!="","",'DATA ENTRY'!#REF!)</f>
        <v>#REF!</v>
      </c>
      <c r="N595" s="125" t="e">
        <f>IF('DATA ENTRY'!#REF!="","",'DATA ENTRY'!#REF!)</f>
        <v>#REF!</v>
      </c>
      <c r="O595" s="125" t="str">
        <f t="shared" si="9"/>
        <v/>
      </c>
      <c r="P595" s="63" t="e">
        <f>IF('DATA ENTRY'!#REF!="","",'DATA ENTRY'!#REF!)</f>
        <v>#REF!</v>
      </c>
      <c r="Q595" s="63" t="e">
        <f>IF('DATA ENTRY'!#REF!="","",'DATA ENTRY'!#REF!)</f>
        <v>#REF!</v>
      </c>
      <c r="R595" s="14" t="e">
        <f>IF('DATA ENTRY'!#REF!="","",'DATA ENTRY'!#REF!)</f>
        <v>#REF!</v>
      </c>
      <c r="S595" s="14" t="e">
        <f>IF('DATA ENTRY'!#REF!="","",'DATA ENTRY'!#REF!)</f>
        <v>#REF!</v>
      </c>
      <c r="T595" s="14" t="e">
        <f>IF('DATA ENTRY'!#REF!="","",'DATA ENTRY'!#REF!)</f>
        <v>#REF!</v>
      </c>
      <c r="U595" s="14" t="str">
        <f>IF(O595="","",SUMPRODUCT(--(D595=$D$5:$D$1071),--(F595=$F$5:$F$1071),--(E595=$E$5:$E$1071),--(O595&lt;$O$5:$O$1071))+COUNTIF($O$5:O595,O595))</f>
        <v/>
      </c>
    </row>
    <row r="596" spans="1:21">
      <c r="A596" s="14" t="e">
        <f>IF(AND(H596="",D596="",F596="",G596="",I596="",J596=""),"",SUBTOTAL(3,$B$5:B596))</f>
        <v>#REF!</v>
      </c>
      <c r="B596" s="63" t="e">
        <f>IF('DATA ENTRY'!#REF!="","",'DATA ENTRY'!#REF!)</f>
        <v>#REF!</v>
      </c>
      <c r="C596" s="63" t="e">
        <f>IF('DATA ENTRY'!#REF!="","",'DATA ENTRY'!#REF!)</f>
        <v>#REF!</v>
      </c>
      <c r="D596" s="63" t="e">
        <f>IF('DATA ENTRY'!#REF!="","",'DATA ENTRY'!#REF!)</f>
        <v>#REF!</v>
      </c>
      <c r="E596" s="14" t="e">
        <f>IF('DATA ENTRY'!#REF!="","",'DATA ENTRY'!#REF!)</f>
        <v>#REF!</v>
      </c>
      <c r="F596" s="14" t="e">
        <f>IF('DATA ENTRY'!#REF!="","",'DATA ENTRY'!#REF!)</f>
        <v>#REF!</v>
      </c>
      <c r="G596" s="126" t="e">
        <f>IF('DATA ENTRY'!#REF!="","",'DATA ENTRY'!#REF!)</f>
        <v>#REF!</v>
      </c>
      <c r="H596" s="126" t="e">
        <f>IF('DATA ENTRY'!#REF!="","",'DATA ENTRY'!#REF!)</f>
        <v>#REF!</v>
      </c>
      <c r="I596" s="14" t="e">
        <f>IF('DATA ENTRY'!#REF!="","",'DATA ENTRY'!#REF!)</f>
        <v>#REF!</v>
      </c>
      <c r="J596" s="125" t="e">
        <f>IF('DATA ENTRY'!#REF!="","",'DATA ENTRY'!#REF!)</f>
        <v>#REF!</v>
      </c>
      <c r="K596" s="14" t="e">
        <f>IF('DATA ENTRY'!#REF!="","",'DATA ENTRY'!#REF!)</f>
        <v>#REF!</v>
      </c>
      <c r="L596" s="125" t="e">
        <f>IF('DATA ENTRY'!#REF!="","",'DATA ENTRY'!#REF!)</f>
        <v>#REF!</v>
      </c>
      <c r="M596" s="14" t="e">
        <f>IF('DATA ENTRY'!#REF!="","",'DATA ENTRY'!#REF!)</f>
        <v>#REF!</v>
      </c>
      <c r="N596" s="125" t="e">
        <f>IF('DATA ENTRY'!#REF!="","",'DATA ENTRY'!#REF!)</f>
        <v>#REF!</v>
      </c>
      <c r="O596" s="125" t="str">
        <f t="shared" si="9"/>
        <v/>
      </c>
      <c r="P596" s="63" t="e">
        <f>IF('DATA ENTRY'!#REF!="","",'DATA ENTRY'!#REF!)</f>
        <v>#REF!</v>
      </c>
      <c r="Q596" s="63" t="e">
        <f>IF('DATA ENTRY'!#REF!="","",'DATA ENTRY'!#REF!)</f>
        <v>#REF!</v>
      </c>
      <c r="R596" s="14" t="e">
        <f>IF('DATA ENTRY'!#REF!="","",'DATA ENTRY'!#REF!)</f>
        <v>#REF!</v>
      </c>
      <c r="S596" s="14" t="e">
        <f>IF('DATA ENTRY'!#REF!="","",'DATA ENTRY'!#REF!)</f>
        <v>#REF!</v>
      </c>
      <c r="T596" s="14" t="e">
        <f>IF('DATA ENTRY'!#REF!="","",'DATA ENTRY'!#REF!)</f>
        <v>#REF!</v>
      </c>
      <c r="U596" s="14" t="str">
        <f>IF(O596="","",SUMPRODUCT(--(D596=$D$5:$D$1071),--(F596=$F$5:$F$1071),--(E596=$E$5:$E$1071),--(O596&lt;$O$5:$O$1071))+COUNTIF($O$5:O596,O596))</f>
        <v/>
      </c>
    </row>
    <row r="597" spans="1:21">
      <c r="A597" s="14" t="e">
        <f>IF(AND(H597="",D597="",F597="",G597="",I597="",J597=""),"",SUBTOTAL(3,$B$5:B597))</f>
        <v>#REF!</v>
      </c>
      <c r="B597" s="63" t="e">
        <f>IF('DATA ENTRY'!#REF!="","",'DATA ENTRY'!#REF!)</f>
        <v>#REF!</v>
      </c>
      <c r="C597" s="63" t="e">
        <f>IF('DATA ENTRY'!#REF!="","",'DATA ENTRY'!#REF!)</f>
        <v>#REF!</v>
      </c>
      <c r="D597" s="63" t="e">
        <f>IF('DATA ENTRY'!#REF!="","",'DATA ENTRY'!#REF!)</f>
        <v>#REF!</v>
      </c>
      <c r="E597" s="14" t="e">
        <f>IF('DATA ENTRY'!#REF!="","",'DATA ENTRY'!#REF!)</f>
        <v>#REF!</v>
      </c>
      <c r="F597" s="14" t="e">
        <f>IF('DATA ENTRY'!#REF!="","",'DATA ENTRY'!#REF!)</f>
        <v>#REF!</v>
      </c>
      <c r="G597" s="126" t="e">
        <f>IF('DATA ENTRY'!#REF!="","",'DATA ENTRY'!#REF!)</f>
        <v>#REF!</v>
      </c>
      <c r="H597" s="126" t="e">
        <f>IF('DATA ENTRY'!#REF!="","",'DATA ENTRY'!#REF!)</f>
        <v>#REF!</v>
      </c>
      <c r="I597" s="14" t="e">
        <f>IF('DATA ENTRY'!#REF!="","",'DATA ENTRY'!#REF!)</f>
        <v>#REF!</v>
      </c>
      <c r="J597" s="125" t="e">
        <f>IF('DATA ENTRY'!#REF!="","",'DATA ENTRY'!#REF!)</f>
        <v>#REF!</v>
      </c>
      <c r="K597" s="14" t="e">
        <f>IF('DATA ENTRY'!#REF!="","",'DATA ENTRY'!#REF!)</f>
        <v>#REF!</v>
      </c>
      <c r="L597" s="125" t="e">
        <f>IF('DATA ENTRY'!#REF!="","",'DATA ENTRY'!#REF!)</f>
        <v>#REF!</v>
      </c>
      <c r="M597" s="14" t="e">
        <f>IF('DATA ENTRY'!#REF!="","",'DATA ENTRY'!#REF!)</f>
        <v>#REF!</v>
      </c>
      <c r="N597" s="125" t="e">
        <f>IF('DATA ENTRY'!#REF!="","",'DATA ENTRY'!#REF!)</f>
        <v>#REF!</v>
      </c>
      <c r="O597" s="125" t="str">
        <f t="shared" si="9"/>
        <v/>
      </c>
      <c r="P597" s="63" t="e">
        <f>IF('DATA ENTRY'!#REF!="","",'DATA ENTRY'!#REF!)</f>
        <v>#REF!</v>
      </c>
      <c r="Q597" s="63" t="e">
        <f>IF('DATA ENTRY'!#REF!="","",'DATA ENTRY'!#REF!)</f>
        <v>#REF!</v>
      </c>
      <c r="R597" s="14" t="e">
        <f>IF('DATA ENTRY'!#REF!="","",'DATA ENTRY'!#REF!)</f>
        <v>#REF!</v>
      </c>
      <c r="S597" s="14" t="e">
        <f>IF('DATA ENTRY'!#REF!="","",'DATA ENTRY'!#REF!)</f>
        <v>#REF!</v>
      </c>
      <c r="T597" s="14" t="e">
        <f>IF('DATA ENTRY'!#REF!="","",'DATA ENTRY'!#REF!)</f>
        <v>#REF!</v>
      </c>
      <c r="U597" s="14" t="str">
        <f>IF(O597="","",SUMPRODUCT(--(D597=$D$5:$D$1071),--(F597=$F$5:$F$1071),--(E597=$E$5:$E$1071),--(O597&lt;$O$5:$O$1071))+COUNTIF($O$5:O597,O597))</f>
        <v/>
      </c>
    </row>
    <row r="598" spans="1:21">
      <c r="A598" s="14" t="e">
        <f>IF(AND(H598="",D598="",F598="",G598="",I598="",J598=""),"",SUBTOTAL(3,$B$5:B598))</f>
        <v>#REF!</v>
      </c>
      <c r="B598" s="63" t="e">
        <f>IF('DATA ENTRY'!#REF!="","",'DATA ENTRY'!#REF!)</f>
        <v>#REF!</v>
      </c>
      <c r="C598" s="63" t="e">
        <f>IF('DATA ENTRY'!#REF!="","",'DATA ENTRY'!#REF!)</f>
        <v>#REF!</v>
      </c>
      <c r="D598" s="63" t="e">
        <f>IF('DATA ENTRY'!#REF!="","",'DATA ENTRY'!#REF!)</f>
        <v>#REF!</v>
      </c>
      <c r="E598" s="14" t="e">
        <f>IF('DATA ENTRY'!#REF!="","",'DATA ENTRY'!#REF!)</f>
        <v>#REF!</v>
      </c>
      <c r="F598" s="14" t="e">
        <f>IF('DATA ENTRY'!#REF!="","",'DATA ENTRY'!#REF!)</f>
        <v>#REF!</v>
      </c>
      <c r="G598" s="126" t="e">
        <f>IF('DATA ENTRY'!#REF!="","",'DATA ENTRY'!#REF!)</f>
        <v>#REF!</v>
      </c>
      <c r="H598" s="126" t="e">
        <f>IF('DATA ENTRY'!#REF!="","",'DATA ENTRY'!#REF!)</f>
        <v>#REF!</v>
      </c>
      <c r="I598" s="14" t="e">
        <f>IF('DATA ENTRY'!#REF!="","",'DATA ENTRY'!#REF!)</f>
        <v>#REF!</v>
      </c>
      <c r="J598" s="125" t="e">
        <f>IF('DATA ENTRY'!#REF!="","",'DATA ENTRY'!#REF!)</f>
        <v>#REF!</v>
      </c>
      <c r="K598" s="14" t="e">
        <f>IF('DATA ENTRY'!#REF!="","",'DATA ENTRY'!#REF!)</f>
        <v>#REF!</v>
      </c>
      <c r="L598" s="125" t="e">
        <f>IF('DATA ENTRY'!#REF!="","",'DATA ENTRY'!#REF!)</f>
        <v>#REF!</v>
      </c>
      <c r="M598" s="14" t="e">
        <f>IF('DATA ENTRY'!#REF!="","",'DATA ENTRY'!#REF!)</f>
        <v>#REF!</v>
      </c>
      <c r="N598" s="125" t="e">
        <f>IF('DATA ENTRY'!#REF!="","",'DATA ENTRY'!#REF!)</f>
        <v>#REF!</v>
      </c>
      <c r="O598" s="125" t="str">
        <f t="shared" si="9"/>
        <v/>
      </c>
      <c r="P598" s="63" t="e">
        <f>IF('DATA ENTRY'!#REF!="","",'DATA ENTRY'!#REF!)</f>
        <v>#REF!</v>
      </c>
      <c r="Q598" s="63" t="e">
        <f>IF('DATA ENTRY'!#REF!="","",'DATA ENTRY'!#REF!)</f>
        <v>#REF!</v>
      </c>
      <c r="R598" s="14" t="e">
        <f>IF('DATA ENTRY'!#REF!="","",'DATA ENTRY'!#REF!)</f>
        <v>#REF!</v>
      </c>
      <c r="S598" s="14" t="e">
        <f>IF('DATA ENTRY'!#REF!="","",'DATA ENTRY'!#REF!)</f>
        <v>#REF!</v>
      </c>
      <c r="T598" s="14" t="e">
        <f>IF('DATA ENTRY'!#REF!="","",'DATA ENTRY'!#REF!)</f>
        <v>#REF!</v>
      </c>
      <c r="U598" s="14" t="str">
        <f>IF(O598="","",SUMPRODUCT(--(D598=$D$5:$D$1071),--(F598=$F$5:$F$1071),--(E598=$E$5:$E$1071),--(O598&lt;$O$5:$O$1071))+COUNTIF($O$5:O598,O598))</f>
        <v/>
      </c>
    </row>
    <row r="599" spans="1:21">
      <c r="A599" s="14" t="e">
        <f>IF(AND(H599="",D599="",F599="",G599="",I599="",J599=""),"",SUBTOTAL(3,$B$5:B599))</f>
        <v>#REF!</v>
      </c>
      <c r="B599" s="63" t="e">
        <f>IF('DATA ENTRY'!#REF!="","",'DATA ENTRY'!#REF!)</f>
        <v>#REF!</v>
      </c>
      <c r="C599" s="63" t="e">
        <f>IF('DATA ENTRY'!#REF!="","",'DATA ENTRY'!#REF!)</f>
        <v>#REF!</v>
      </c>
      <c r="D599" s="63" t="e">
        <f>IF('DATA ENTRY'!#REF!="","",'DATA ENTRY'!#REF!)</f>
        <v>#REF!</v>
      </c>
      <c r="E599" s="14" t="e">
        <f>IF('DATA ENTRY'!#REF!="","",'DATA ENTRY'!#REF!)</f>
        <v>#REF!</v>
      </c>
      <c r="F599" s="14" t="e">
        <f>IF('DATA ENTRY'!#REF!="","",'DATA ENTRY'!#REF!)</f>
        <v>#REF!</v>
      </c>
      <c r="G599" s="126" t="e">
        <f>IF('DATA ENTRY'!#REF!="","",'DATA ENTRY'!#REF!)</f>
        <v>#REF!</v>
      </c>
      <c r="H599" s="126" t="e">
        <f>IF('DATA ENTRY'!#REF!="","",'DATA ENTRY'!#REF!)</f>
        <v>#REF!</v>
      </c>
      <c r="I599" s="14" t="e">
        <f>IF('DATA ENTRY'!#REF!="","",'DATA ENTRY'!#REF!)</f>
        <v>#REF!</v>
      </c>
      <c r="J599" s="125" t="e">
        <f>IF('DATA ENTRY'!#REF!="","",'DATA ENTRY'!#REF!)</f>
        <v>#REF!</v>
      </c>
      <c r="K599" s="14" t="e">
        <f>IF('DATA ENTRY'!#REF!="","",'DATA ENTRY'!#REF!)</f>
        <v>#REF!</v>
      </c>
      <c r="L599" s="125" t="e">
        <f>IF('DATA ENTRY'!#REF!="","",'DATA ENTRY'!#REF!)</f>
        <v>#REF!</v>
      </c>
      <c r="M599" s="14" t="e">
        <f>IF('DATA ENTRY'!#REF!="","",'DATA ENTRY'!#REF!)</f>
        <v>#REF!</v>
      </c>
      <c r="N599" s="125" t="e">
        <f>IF('DATA ENTRY'!#REF!="","",'DATA ENTRY'!#REF!)</f>
        <v>#REF!</v>
      </c>
      <c r="O599" s="125" t="str">
        <f t="shared" si="9"/>
        <v/>
      </c>
      <c r="P599" s="63" t="e">
        <f>IF('DATA ENTRY'!#REF!="","",'DATA ENTRY'!#REF!)</f>
        <v>#REF!</v>
      </c>
      <c r="Q599" s="63" t="e">
        <f>IF('DATA ENTRY'!#REF!="","",'DATA ENTRY'!#REF!)</f>
        <v>#REF!</v>
      </c>
      <c r="R599" s="14" t="e">
        <f>IF('DATA ENTRY'!#REF!="","",'DATA ENTRY'!#REF!)</f>
        <v>#REF!</v>
      </c>
      <c r="S599" s="14" t="e">
        <f>IF('DATA ENTRY'!#REF!="","",'DATA ENTRY'!#REF!)</f>
        <v>#REF!</v>
      </c>
      <c r="T599" s="14" t="e">
        <f>IF('DATA ENTRY'!#REF!="","",'DATA ENTRY'!#REF!)</f>
        <v>#REF!</v>
      </c>
      <c r="U599" s="14" t="str">
        <f>IF(O599="","",SUMPRODUCT(--(D599=$D$5:$D$1071),--(F599=$F$5:$F$1071),--(E599=$E$5:$E$1071),--(O599&lt;$O$5:$O$1071))+COUNTIF($O$5:O599,O599))</f>
        <v/>
      </c>
    </row>
    <row r="600" spans="1:21">
      <c r="A600" s="14" t="e">
        <f>IF(AND(H600="",D600="",F600="",G600="",I600="",J600=""),"",SUBTOTAL(3,$B$5:B600))</f>
        <v>#REF!</v>
      </c>
      <c r="B600" s="63" t="e">
        <f>IF('DATA ENTRY'!#REF!="","",'DATA ENTRY'!#REF!)</f>
        <v>#REF!</v>
      </c>
      <c r="C600" s="63" t="e">
        <f>IF('DATA ENTRY'!#REF!="","",'DATA ENTRY'!#REF!)</f>
        <v>#REF!</v>
      </c>
      <c r="D600" s="63" t="e">
        <f>IF('DATA ENTRY'!#REF!="","",'DATA ENTRY'!#REF!)</f>
        <v>#REF!</v>
      </c>
      <c r="E600" s="14" t="e">
        <f>IF('DATA ENTRY'!#REF!="","",'DATA ENTRY'!#REF!)</f>
        <v>#REF!</v>
      </c>
      <c r="F600" s="14" t="e">
        <f>IF('DATA ENTRY'!#REF!="","",'DATA ENTRY'!#REF!)</f>
        <v>#REF!</v>
      </c>
      <c r="G600" s="126" t="e">
        <f>IF('DATA ENTRY'!#REF!="","",'DATA ENTRY'!#REF!)</f>
        <v>#REF!</v>
      </c>
      <c r="H600" s="126" t="e">
        <f>IF('DATA ENTRY'!#REF!="","",'DATA ENTRY'!#REF!)</f>
        <v>#REF!</v>
      </c>
      <c r="I600" s="14" t="e">
        <f>IF('DATA ENTRY'!#REF!="","",'DATA ENTRY'!#REF!)</f>
        <v>#REF!</v>
      </c>
      <c r="J600" s="125" t="e">
        <f>IF('DATA ENTRY'!#REF!="","",'DATA ENTRY'!#REF!)</f>
        <v>#REF!</v>
      </c>
      <c r="K600" s="14" t="e">
        <f>IF('DATA ENTRY'!#REF!="","",'DATA ENTRY'!#REF!)</f>
        <v>#REF!</v>
      </c>
      <c r="L600" s="125" t="e">
        <f>IF('DATA ENTRY'!#REF!="","",'DATA ENTRY'!#REF!)</f>
        <v>#REF!</v>
      </c>
      <c r="M600" s="14" t="e">
        <f>IF('DATA ENTRY'!#REF!="","",'DATA ENTRY'!#REF!)</f>
        <v>#REF!</v>
      </c>
      <c r="N600" s="125" t="e">
        <f>IF('DATA ENTRY'!#REF!="","",'DATA ENTRY'!#REF!)</f>
        <v>#REF!</v>
      </c>
      <c r="O600" s="125" t="str">
        <f t="shared" si="9"/>
        <v/>
      </c>
      <c r="P600" s="63" t="e">
        <f>IF('DATA ENTRY'!#REF!="","",'DATA ENTRY'!#REF!)</f>
        <v>#REF!</v>
      </c>
      <c r="Q600" s="63" t="e">
        <f>IF('DATA ENTRY'!#REF!="","",'DATA ENTRY'!#REF!)</f>
        <v>#REF!</v>
      </c>
      <c r="R600" s="14" t="e">
        <f>IF('DATA ENTRY'!#REF!="","",'DATA ENTRY'!#REF!)</f>
        <v>#REF!</v>
      </c>
      <c r="S600" s="14" t="e">
        <f>IF('DATA ENTRY'!#REF!="","",'DATA ENTRY'!#REF!)</f>
        <v>#REF!</v>
      </c>
      <c r="T600" s="14" t="e">
        <f>IF('DATA ENTRY'!#REF!="","",'DATA ENTRY'!#REF!)</f>
        <v>#REF!</v>
      </c>
      <c r="U600" s="14" t="str">
        <f>IF(O600="","",SUMPRODUCT(--(D600=$D$5:$D$1071),--(F600=$F$5:$F$1071),--(E600=$E$5:$E$1071),--(O600&lt;$O$5:$O$1071))+COUNTIF($O$5:O600,O600))</f>
        <v/>
      </c>
    </row>
    <row r="601" spans="1:21">
      <c r="A601" s="14" t="e">
        <f>IF(AND(H601="",D601="",F601="",G601="",I601="",J601=""),"",SUBTOTAL(3,$B$5:B601))</f>
        <v>#REF!</v>
      </c>
      <c r="B601" s="63" t="e">
        <f>IF('DATA ENTRY'!#REF!="","",'DATA ENTRY'!#REF!)</f>
        <v>#REF!</v>
      </c>
      <c r="C601" s="63" t="e">
        <f>IF('DATA ENTRY'!#REF!="","",'DATA ENTRY'!#REF!)</f>
        <v>#REF!</v>
      </c>
      <c r="D601" s="63" t="e">
        <f>IF('DATA ENTRY'!#REF!="","",'DATA ENTRY'!#REF!)</f>
        <v>#REF!</v>
      </c>
      <c r="E601" s="14" t="e">
        <f>IF('DATA ENTRY'!#REF!="","",'DATA ENTRY'!#REF!)</f>
        <v>#REF!</v>
      </c>
      <c r="F601" s="14" t="e">
        <f>IF('DATA ENTRY'!#REF!="","",'DATA ENTRY'!#REF!)</f>
        <v>#REF!</v>
      </c>
      <c r="G601" s="126" t="e">
        <f>IF('DATA ENTRY'!#REF!="","",'DATA ENTRY'!#REF!)</f>
        <v>#REF!</v>
      </c>
      <c r="H601" s="126" t="e">
        <f>IF('DATA ENTRY'!#REF!="","",'DATA ENTRY'!#REF!)</f>
        <v>#REF!</v>
      </c>
      <c r="I601" s="14" t="e">
        <f>IF('DATA ENTRY'!#REF!="","",'DATA ENTRY'!#REF!)</f>
        <v>#REF!</v>
      </c>
      <c r="J601" s="125" t="e">
        <f>IF('DATA ENTRY'!#REF!="","",'DATA ENTRY'!#REF!)</f>
        <v>#REF!</v>
      </c>
      <c r="K601" s="14" t="e">
        <f>IF('DATA ENTRY'!#REF!="","",'DATA ENTRY'!#REF!)</f>
        <v>#REF!</v>
      </c>
      <c r="L601" s="125" t="e">
        <f>IF('DATA ENTRY'!#REF!="","",'DATA ENTRY'!#REF!)</f>
        <v>#REF!</v>
      </c>
      <c r="M601" s="14" t="e">
        <f>IF('DATA ENTRY'!#REF!="","",'DATA ENTRY'!#REF!)</f>
        <v>#REF!</v>
      </c>
      <c r="N601" s="125" t="e">
        <f>IF('DATA ENTRY'!#REF!="","",'DATA ENTRY'!#REF!)</f>
        <v>#REF!</v>
      </c>
      <c r="O601" s="125" t="str">
        <f t="shared" si="9"/>
        <v/>
      </c>
      <c r="P601" s="63" t="e">
        <f>IF('DATA ENTRY'!#REF!="","",'DATA ENTRY'!#REF!)</f>
        <v>#REF!</v>
      </c>
      <c r="Q601" s="63" t="e">
        <f>IF('DATA ENTRY'!#REF!="","",'DATA ENTRY'!#REF!)</f>
        <v>#REF!</v>
      </c>
      <c r="R601" s="14" t="e">
        <f>IF('DATA ENTRY'!#REF!="","",'DATA ENTRY'!#REF!)</f>
        <v>#REF!</v>
      </c>
      <c r="S601" s="14" t="e">
        <f>IF('DATA ENTRY'!#REF!="","",'DATA ENTRY'!#REF!)</f>
        <v>#REF!</v>
      </c>
      <c r="T601" s="14" t="e">
        <f>IF('DATA ENTRY'!#REF!="","",'DATA ENTRY'!#REF!)</f>
        <v>#REF!</v>
      </c>
      <c r="U601" s="14" t="str">
        <f>IF(O601="","",SUMPRODUCT(--(D601=$D$5:$D$1071),--(F601=$F$5:$F$1071),--(E601=$E$5:$E$1071),--(O601&lt;$O$5:$O$1071))+COUNTIF($O$5:O601,O601))</f>
        <v/>
      </c>
    </row>
    <row r="602" spans="1:21">
      <c r="A602" s="14" t="e">
        <f>IF(AND(H602="",D602="",F602="",G602="",I602="",J602=""),"",SUBTOTAL(3,$B$5:B602))</f>
        <v>#REF!</v>
      </c>
      <c r="B602" s="63" t="e">
        <f>IF('DATA ENTRY'!#REF!="","",'DATA ENTRY'!#REF!)</f>
        <v>#REF!</v>
      </c>
      <c r="C602" s="63" t="e">
        <f>IF('DATA ENTRY'!#REF!="","",'DATA ENTRY'!#REF!)</f>
        <v>#REF!</v>
      </c>
      <c r="D602" s="63" t="e">
        <f>IF('DATA ENTRY'!#REF!="","",'DATA ENTRY'!#REF!)</f>
        <v>#REF!</v>
      </c>
      <c r="E602" s="14" t="e">
        <f>IF('DATA ENTRY'!#REF!="","",'DATA ENTRY'!#REF!)</f>
        <v>#REF!</v>
      </c>
      <c r="F602" s="14" t="e">
        <f>IF('DATA ENTRY'!#REF!="","",'DATA ENTRY'!#REF!)</f>
        <v>#REF!</v>
      </c>
      <c r="G602" s="126" t="e">
        <f>IF('DATA ENTRY'!#REF!="","",'DATA ENTRY'!#REF!)</f>
        <v>#REF!</v>
      </c>
      <c r="H602" s="126" t="e">
        <f>IF('DATA ENTRY'!#REF!="","",'DATA ENTRY'!#REF!)</f>
        <v>#REF!</v>
      </c>
      <c r="I602" s="14" t="e">
        <f>IF('DATA ENTRY'!#REF!="","",'DATA ENTRY'!#REF!)</f>
        <v>#REF!</v>
      </c>
      <c r="J602" s="125" t="e">
        <f>IF('DATA ENTRY'!#REF!="","",'DATA ENTRY'!#REF!)</f>
        <v>#REF!</v>
      </c>
      <c r="K602" s="14" t="e">
        <f>IF('DATA ENTRY'!#REF!="","",'DATA ENTRY'!#REF!)</f>
        <v>#REF!</v>
      </c>
      <c r="L602" s="125" t="e">
        <f>IF('DATA ENTRY'!#REF!="","",'DATA ENTRY'!#REF!)</f>
        <v>#REF!</v>
      </c>
      <c r="M602" s="14" t="e">
        <f>IF('DATA ENTRY'!#REF!="","",'DATA ENTRY'!#REF!)</f>
        <v>#REF!</v>
      </c>
      <c r="N602" s="125" t="e">
        <f>IF('DATA ENTRY'!#REF!="","",'DATA ENTRY'!#REF!)</f>
        <v>#REF!</v>
      </c>
      <c r="O602" s="125" t="str">
        <f t="shared" si="9"/>
        <v/>
      </c>
      <c r="P602" s="63" t="e">
        <f>IF('DATA ENTRY'!#REF!="","",'DATA ENTRY'!#REF!)</f>
        <v>#REF!</v>
      </c>
      <c r="Q602" s="63" t="e">
        <f>IF('DATA ENTRY'!#REF!="","",'DATA ENTRY'!#REF!)</f>
        <v>#REF!</v>
      </c>
      <c r="R602" s="14" t="e">
        <f>IF('DATA ENTRY'!#REF!="","",'DATA ENTRY'!#REF!)</f>
        <v>#REF!</v>
      </c>
      <c r="S602" s="14" t="e">
        <f>IF('DATA ENTRY'!#REF!="","",'DATA ENTRY'!#REF!)</f>
        <v>#REF!</v>
      </c>
      <c r="T602" s="14" t="e">
        <f>IF('DATA ENTRY'!#REF!="","",'DATA ENTRY'!#REF!)</f>
        <v>#REF!</v>
      </c>
      <c r="U602" s="14" t="str">
        <f>IF(O602="","",SUMPRODUCT(--(D602=$D$5:$D$1071),--(F602=$F$5:$F$1071),--(E602=$E$5:$E$1071),--(O602&lt;$O$5:$O$1071))+COUNTIF($O$5:O602,O602))</f>
        <v/>
      </c>
    </row>
    <row r="603" spans="1:21">
      <c r="A603" s="14" t="e">
        <f>IF(AND(H603="",D603="",F603="",G603="",I603="",J603=""),"",SUBTOTAL(3,$B$5:B603))</f>
        <v>#REF!</v>
      </c>
      <c r="B603" s="63" t="e">
        <f>IF('DATA ENTRY'!#REF!="","",'DATA ENTRY'!#REF!)</f>
        <v>#REF!</v>
      </c>
      <c r="C603" s="63" t="e">
        <f>IF('DATA ENTRY'!#REF!="","",'DATA ENTRY'!#REF!)</f>
        <v>#REF!</v>
      </c>
      <c r="D603" s="63" t="e">
        <f>IF('DATA ENTRY'!#REF!="","",'DATA ENTRY'!#REF!)</f>
        <v>#REF!</v>
      </c>
      <c r="E603" s="14" t="e">
        <f>IF('DATA ENTRY'!#REF!="","",'DATA ENTRY'!#REF!)</f>
        <v>#REF!</v>
      </c>
      <c r="F603" s="14" t="e">
        <f>IF('DATA ENTRY'!#REF!="","",'DATA ENTRY'!#REF!)</f>
        <v>#REF!</v>
      </c>
      <c r="G603" s="126" t="e">
        <f>IF('DATA ENTRY'!#REF!="","",'DATA ENTRY'!#REF!)</f>
        <v>#REF!</v>
      </c>
      <c r="H603" s="126" t="e">
        <f>IF('DATA ENTRY'!#REF!="","",'DATA ENTRY'!#REF!)</f>
        <v>#REF!</v>
      </c>
      <c r="I603" s="14" t="e">
        <f>IF('DATA ENTRY'!#REF!="","",'DATA ENTRY'!#REF!)</f>
        <v>#REF!</v>
      </c>
      <c r="J603" s="125" t="e">
        <f>IF('DATA ENTRY'!#REF!="","",'DATA ENTRY'!#REF!)</f>
        <v>#REF!</v>
      </c>
      <c r="K603" s="14" t="e">
        <f>IF('DATA ENTRY'!#REF!="","",'DATA ENTRY'!#REF!)</f>
        <v>#REF!</v>
      </c>
      <c r="L603" s="125" t="e">
        <f>IF('DATA ENTRY'!#REF!="","",'DATA ENTRY'!#REF!)</f>
        <v>#REF!</v>
      </c>
      <c r="M603" s="14" t="e">
        <f>IF('DATA ENTRY'!#REF!="","",'DATA ENTRY'!#REF!)</f>
        <v>#REF!</v>
      </c>
      <c r="N603" s="125" t="e">
        <f>IF('DATA ENTRY'!#REF!="","",'DATA ENTRY'!#REF!)</f>
        <v>#REF!</v>
      </c>
      <c r="O603" s="125" t="str">
        <f t="shared" si="9"/>
        <v/>
      </c>
      <c r="P603" s="63" t="e">
        <f>IF('DATA ENTRY'!#REF!="","",'DATA ENTRY'!#REF!)</f>
        <v>#REF!</v>
      </c>
      <c r="Q603" s="63" t="e">
        <f>IF('DATA ENTRY'!#REF!="","",'DATA ENTRY'!#REF!)</f>
        <v>#REF!</v>
      </c>
      <c r="R603" s="14" t="e">
        <f>IF('DATA ENTRY'!#REF!="","",'DATA ENTRY'!#REF!)</f>
        <v>#REF!</v>
      </c>
      <c r="S603" s="14" t="e">
        <f>IF('DATA ENTRY'!#REF!="","",'DATA ENTRY'!#REF!)</f>
        <v>#REF!</v>
      </c>
      <c r="T603" s="14" t="e">
        <f>IF('DATA ENTRY'!#REF!="","",'DATA ENTRY'!#REF!)</f>
        <v>#REF!</v>
      </c>
      <c r="U603" s="14" t="str">
        <f>IF(O603="","",SUMPRODUCT(--(D603=$D$5:$D$1071),--(F603=$F$5:$F$1071),--(E603=$E$5:$E$1071),--(O603&lt;$O$5:$O$1071))+COUNTIF($O$5:O603,O603))</f>
        <v/>
      </c>
    </row>
    <row r="604" spans="1:21">
      <c r="A604" s="14" t="e">
        <f>IF(AND(H604="",D604="",F604="",G604="",I604="",J604=""),"",SUBTOTAL(3,$B$5:B604))</f>
        <v>#REF!</v>
      </c>
      <c r="B604" s="63" t="e">
        <f>IF('DATA ENTRY'!#REF!="","",'DATA ENTRY'!#REF!)</f>
        <v>#REF!</v>
      </c>
      <c r="C604" s="63" t="e">
        <f>IF('DATA ENTRY'!#REF!="","",'DATA ENTRY'!#REF!)</f>
        <v>#REF!</v>
      </c>
      <c r="D604" s="63" t="e">
        <f>IF('DATA ENTRY'!#REF!="","",'DATA ENTRY'!#REF!)</f>
        <v>#REF!</v>
      </c>
      <c r="E604" s="14" t="e">
        <f>IF('DATA ENTRY'!#REF!="","",'DATA ENTRY'!#REF!)</f>
        <v>#REF!</v>
      </c>
      <c r="F604" s="14" t="e">
        <f>IF('DATA ENTRY'!#REF!="","",'DATA ENTRY'!#REF!)</f>
        <v>#REF!</v>
      </c>
      <c r="G604" s="126" t="e">
        <f>IF('DATA ENTRY'!#REF!="","",'DATA ENTRY'!#REF!)</f>
        <v>#REF!</v>
      </c>
      <c r="H604" s="126" t="e">
        <f>IF('DATA ENTRY'!#REF!="","",'DATA ENTRY'!#REF!)</f>
        <v>#REF!</v>
      </c>
      <c r="I604" s="14" t="e">
        <f>IF('DATA ENTRY'!#REF!="","",'DATA ENTRY'!#REF!)</f>
        <v>#REF!</v>
      </c>
      <c r="J604" s="125" t="e">
        <f>IF('DATA ENTRY'!#REF!="","",'DATA ENTRY'!#REF!)</f>
        <v>#REF!</v>
      </c>
      <c r="K604" s="14" t="e">
        <f>IF('DATA ENTRY'!#REF!="","",'DATA ENTRY'!#REF!)</f>
        <v>#REF!</v>
      </c>
      <c r="L604" s="125" t="e">
        <f>IF('DATA ENTRY'!#REF!="","",'DATA ENTRY'!#REF!)</f>
        <v>#REF!</v>
      </c>
      <c r="M604" s="14" t="e">
        <f>IF('DATA ENTRY'!#REF!="","",'DATA ENTRY'!#REF!)</f>
        <v>#REF!</v>
      </c>
      <c r="N604" s="125" t="e">
        <f>IF('DATA ENTRY'!#REF!="","",'DATA ENTRY'!#REF!)</f>
        <v>#REF!</v>
      </c>
      <c r="O604" s="125" t="str">
        <f t="shared" si="9"/>
        <v/>
      </c>
      <c r="P604" s="63" t="e">
        <f>IF('DATA ENTRY'!#REF!="","",'DATA ENTRY'!#REF!)</f>
        <v>#REF!</v>
      </c>
      <c r="Q604" s="63" t="e">
        <f>IF('DATA ENTRY'!#REF!="","",'DATA ENTRY'!#REF!)</f>
        <v>#REF!</v>
      </c>
      <c r="R604" s="14" t="e">
        <f>IF('DATA ENTRY'!#REF!="","",'DATA ENTRY'!#REF!)</f>
        <v>#REF!</v>
      </c>
      <c r="S604" s="14" t="e">
        <f>IF('DATA ENTRY'!#REF!="","",'DATA ENTRY'!#REF!)</f>
        <v>#REF!</v>
      </c>
      <c r="T604" s="14" t="e">
        <f>IF('DATA ENTRY'!#REF!="","",'DATA ENTRY'!#REF!)</f>
        <v>#REF!</v>
      </c>
      <c r="U604" s="14" t="str">
        <f>IF(O604="","",SUMPRODUCT(--(D604=$D$5:$D$1071),--(F604=$F$5:$F$1071),--(E604=$E$5:$E$1071),--(O604&lt;$O$5:$O$1071))+COUNTIF($O$5:O604,O604))</f>
        <v/>
      </c>
    </row>
    <row r="605" spans="1:21">
      <c r="A605" s="14" t="e">
        <f>IF(AND(H605="",D605="",F605="",G605="",I605="",J605=""),"",SUBTOTAL(3,$B$5:B605))</f>
        <v>#REF!</v>
      </c>
      <c r="B605" s="63" t="e">
        <f>IF('DATA ENTRY'!#REF!="","",'DATA ENTRY'!#REF!)</f>
        <v>#REF!</v>
      </c>
      <c r="C605" s="63" t="e">
        <f>IF('DATA ENTRY'!#REF!="","",'DATA ENTRY'!#REF!)</f>
        <v>#REF!</v>
      </c>
      <c r="D605" s="63" t="e">
        <f>IF('DATA ENTRY'!#REF!="","",'DATA ENTRY'!#REF!)</f>
        <v>#REF!</v>
      </c>
      <c r="E605" s="14" t="e">
        <f>IF('DATA ENTRY'!#REF!="","",'DATA ENTRY'!#REF!)</f>
        <v>#REF!</v>
      </c>
      <c r="F605" s="14" t="e">
        <f>IF('DATA ENTRY'!#REF!="","",'DATA ENTRY'!#REF!)</f>
        <v>#REF!</v>
      </c>
      <c r="G605" s="126" t="e">
        <f>IF('DATA ENTRY'!#REF!="","",'DATA ENTRY'!#REF!)</f>
        <v>#REF!</v>
      </c>
      <c r="H605" s="126" t="e">
        <f>IF('DATA ENTRY'!#REF!="","",'DATA ENTRY'!#REF!)</f>
        <v>#REF!</v>
      </c>
      <c r="I605" s="14" t="e">
        <f>IF('DATA ENTRY'!#REF!="","",'DATA ENTRY'!#REF!)</f>
        <v>#REF!</v>
      </c>
      <c r="J605" s="125" t="e">
        <f>IF('DATA ENTRY'!#REF!="","",'DATA ENTRY'!#REF!)</f>
        <v>#REF!</v>
      </c>
      <c r="K605" s="14" t="e">
        <f>IF('DATA ENTRY'!#REF!="","",'DATA ENTRY'!#REF!)</f>
        <v>#REF!</v>
      </c>
      <c r="L605" s="125" t="e">
        <f>IF('DATA ENTRY'!#REF!="","",'DATA ENTRY'!#REF!)</f>
        <v>#REF!</v>
      </c>
      <c r="M605" s="14" t="e">
        <f>IF('DATA ENTRY'!#REF!="","",'DATA ENTRY'!#REF!)</f>
        <v>#REF!</v>
      </c>
      <c r="N605" s="125" t="e">
        <f>IF('DATA ENTRY'!#REF!="","",'DATA ENTRY'!#REF!)</f>
        <v>#REF!</v>
      </c>
      <c r="O605" s="125" t="str">
        <f t="shared" si="9"/>
        <v/>
      </c>
      <c r="P605" s="63" t="e">
        <f>IF('DATA ENTRY'!#REF!="","",'DATA ENTRY'!#REF!)</f>
        <v>#REF!</v>
      </c>
      <c r="Q605" s="63" t="e">
        <f>IF('DATA ENTRY'!#REF!="","",'DATA ENTRY'!#REF!)</f>
        <v>#REF!</v>
      </c>
      <c r="R605" s="14" t="e">
        <f>IF('DATA ENTRY'!#REF!="","",'DATA ENTRY'!#REF!)</f>
        <v>#REF!</v>
      </c>
      <c r="S605" s="14" t="e">
        <f>IF('DATA ENTRY'!#REF!="","",'DATA ENTRY'!#REF!)</f>
        <v>#REF!</v>
      </c>
      <c r="T605" s="14" t="e">
        <f>IF('DATA ENTRY'!#REF!="","",'DATA ENTRY'!#REF!)</f>
        <v>#REF!</v>
      </c>
      <c r="U605" s="14" t="str">
        <f>IF(O605="","",SUMPRODUCT(--(D605=$D$5:$D$1071),--(F605=$F$5:$F$1071),--(E605=$E$5:$E$1071),--(O605&lt;$O$5:$O$1071))+COUNTIF($O$5:O605,O605))</f>
        <v/>
      </c>
    </row>
    <row r="606" spans="1:21">
      <c r="A606" s="14" t="e">
        <f>IF(AND(H606="",D606="",F606="",G606="",I606="",J606=""),"",SUBTOTAL(3,$B$5:B606))</f>
        <v>#REF!</v>
      </c>
      <c r="B606" s="63" t="e">
        <f>IF('DATA ENTRY'!#REF!="","",'DATA ENTRY'!#REF!)</f>
        <v>#REF!</v>
      </c>
      <c r="C606" s="63" t="e">
        <f>IF('DATA ENTRY'!#REF!="","",'DATA ENTRY'!#REF!)</f>
        <v>#REF!</v>
      </c>
      <c r="D606" s="63" t="e">
        <f>IF('DATA ENTRY'!#REF!="","",'DATA ENTRY'!#REF!)</f>
        <v>#REF!</v>
      </c>
      <c r="E606" s="14" t="e">
        <f>IF('DATA ENTRY'!#REF!="","",'DATA ENTRY'!#REF!)</f>
        <v>#REF!</v>
      </c>
      <c r="F606" s="14" t="e">
        <f>IF('DATA ENTRY'!#REF!="","",'DATA ENTRY'!#REF!)</f>
        <v>#REF!</v>
      </c>
      <c r="G606" s="126" t="e">
        <f>IF('DATA ENTRY'!#REF!="","",'DATA ENTRY'!#REF!)</f>
        <v>#REF!</v>
      </c>
      <c r="H606" s="126" t="e">
        <f>IF('DATA ENTRY'!#REF!="","",'DATA ENTRY'!#REF!)</f>
        <v>#REF!</v>
      </c>
      <c r="I606" s="14" t="e">
        <f>IF('DATA ENTRY'!#REF!="","",'DATA ENTRY'!#REF!)</f>
        <v>#REF!</v>
      </c>
      <c r="J606" s="125" t="e">
        <f>IF('DATA ENTRY'!#REF!="","",'DATA ENTRY'!#REF!)</f>
        <v>#REF!</v>
      </c>
      <c r="K606" s="14" t="e">
        <f>IF('DATA ENTRY'!#REF!="","",'DATA ENTRY'!#REF!)</f>
        <v>#REF!</v>
      </c>
      <c r="L606" s="125" t="e">
        <f>IF('DATA ENTRY'!#REF!="","",'DATA ENTRY'!#REF!)</f>
        <v>#REF!</v>
      </c>
      <c r="M606" s="14" t="e">
        <f>IF('DATA ENTRY'!#REF!="","",'DATA ENTRY'!#REF!)</f>
        <v>#REF!</v>
      </c>
      <c r="N606" s="125" t="e">
        <f>IF('DATA ENTRY'!#REF!="","",'DATA ENTRY'!#REF!)</f>
        <v>#REF!</v>
      </c>
      <c r="O606" s="125" t="str">
        <f t="shared" si="9"/>
        <v/>
      </c>
      <c r="P606" s="63" t="e">
        <f>IF('DATA ENTRY'!#REF!="","",'DATA ENTRY'!#REF!)</f>
        <v>#REF!</v>
      </c>
      <c r="Q606" s="63" t="e">
        <f>IF('DATA ENTRY'!#REF!="","",'DATA ENTRY'!#REF!)</f>
        <v>#REF!</v>
      </c>
      <c r="R606" s="14" t="e">
        <f>IF('DATA ENTRY'!#REF!="","",'DATA ENTRY'!#REF!)</f>
        <v>#REF!</v>
      </c>
      <c r="S606" s="14" t="e">
        <f>IF('DATA ENTRY'!#REF!="","",'DATA ENTRY'!#REF!)</f>
        <v>#REF!</v>
      </c>
      <c r="T606" s="14" t="e">
        <f>IF('DATA ENTRY'!#REF!="","",'DATA ENTRY'!#REF!)</f>
        <v>#REF!</v>
      </c>
      <c r="U606" s="14" t="str">
        <f>IF(O606="","",SUMPRODUCT(--(D606=$D$5:$D$1071),--(F606=$F$5:$F$1071),--(E606=$E$5:$E$1071),--(O606&lt;$O$5:$O$1071))+COUNTIF($O$5:O606,O606))</f>
        <v/>
      </c>
    </row>
    <row r="607" spans="1:21">
      <c r="A607" s="14" t="e">
        <f>IF(AND(H607="",D607="",F607="",G607="",I607="",J607=""),"",SUBTOTAL(3,$B$5:B607))</f>
        <v>#REF!</v>
      </c>
      <c r="B607" s="63" t="e">
        <f>IF('DATA ENTRY'!#REF!="","",'DATA ENTRY'!#REF!)</f>
        <v>#REF!</v>
      </c>
      <c r="C607" s="63" t="e">
        <f>IF('DATA ENTRY'!#REF!="","",'DATA ENTRY'!#REF!)</f>
        <v>#REF!</v>
      </c>
      <c r="D607" s="63" t="e">
        <f>IF('DATA ENTRY'!#REF!="","",'DATA ENTRY'!#REF!)</f>
        <v>#REF!</v>
      </c>
      <c r="E607" s="14" t="e">
        <f>IF('DATA ENTRY'!#REF!="","",'DATA ENTRY'!#REF!)</f>
        <v>#REF!</v>
      </c>
      <c r="F607" s="14" t="e">
        <f>IF('DATA ENTRY'!#REF!="","",'DATA ENTRY'!#REF!)</f>
        <v>#REF!</v>
      </c>
      <c r="G607" s="126" t="e">
        <f>IF('DATA ENTRY'!#REF!="","",'DATA ENTRY'!#REF!)</f>
        <v>#REF!</v>
      </c>
      <c r="H607" s="126" t="e">
        <f>IF('DATA ENTRY'!#REF!="","",'DATA ENTRY'!#REF!)</f>
        <v>#REF!</v>
      </c>
      <c r="I607" s="14" t="e">
        <f>IF('DATA ENTRY'!#REF!="","",'DATA ENTRY'!#REF!)</f>
        <v>#REF!</v>
      </c>
      <c r="J607" s="125" t="e">
        <f>IF('DATA ENTRY'!#REF!="","",'DATA ENTRY'!#REF!)</f>
        <v>#REF!</v>
      </c>
      <c r="K607" s="14" t="e">
        <f>IF('DATA ENTRY'!#REF!="","",'DATA ENTRY'!#REF!)</f>
        <v>#REF!</v>
      </c>
      <c r="L607" s="125" t="e">
        <f>IF('DATA ENTRY'!#REF!="","",'DATA ENTRY'!#REF!)</f>
        <v>#REF!</v>
      </c>
      <c r="M607" s="14" t="e">
        <f>IF('DATA ENTRY'!#REF!="","",'DATA ENTRY'!#REF!)</f>
        <v>#REF!</v>
      </c>
      <c r="N607" s="125" t="e">
        <f>IF('DATA ENTRY'!#REF!="","",'DATA ENTRY'!#REF!)</f>
        <v>#REF!</v>
      </c>
      <c r="O607" s="125" t="str">
        <f t="shared" si="9"/>
        <v/>
      </c>
      <c r="P607" s="63" t="e">
        <f>IF('DATA ENTRY'!#REF!="","",'DATA ENTRY'!#REF!)</f>
        <v>#REF!</v>
      </c>
      <c r="Q607" s="63" t="e">
        <f>IF('DATA ENTRY'!#REF!="","",'DATA ENTRY'!#REF!)</f>
        <v>#REF!</v>
      </c>
      <c r="R607" s="14" t="e">
        <f>IF('DATA ENTRY'!#REF!="","",'DATA ENTRY'!#REF!)</f>
        <v>#REF!</v>
      </c>
      <c r="S607" s="14" t="e">
        <f>IF('DATA ENTRY'!#REF!="","",'DATA ENTRY'!#REF!)</f>
        <v>#REF!</v>
      </c>
      <c r="T607" s="14" t="e">
        <f>IF('DATA ENTRY'!#REF!="","",'DATA ENTRY'!#REF!)</f>
        <v>#REF!</v>
      </c>
      <c r="U607" s="14" t="str">
        <f>IF(O607="","",SUMPRODUCT(--(D607=$D$5:$D$1071),--(F607=$F$5:$F$1071),--(E607=$E$5:$E$1071),--(O607&lt;$O$5:$O$1071))+COUNTIF($O$5:O607,O607))</f>
        <v/>
      </c>
    </row>
    <row r="608" spans="1:21">
      <c r="A608" s="14" t="e">
        <f>IF(AND(H608="",D608="",F608="",G608="",I608="",J608=""),"",SUBTOTAL(3,$B$5:B608))</f>
        <v>#REF!</v>
      </c>
      <c r="B608" s="63" t="e">
        <f>IF('DATA ENTRY'!#REF!="","",'DATA ENTRY'!#REF!)</f>
        <v>#REF!</v>
      </c>
      <c r="C608" s="63" t="e">
        <f>IF('DATA ENTRY'!#REF!="","",'DATA ENTRY'!#REF!)</f>
        <v>#REF!</v>
      </c>
      <c r="D608" s="63" t="e">
        <f>IF('DATA ENTRY'!#REF!="","",'DATA ENTRY'!#REF!)</f>
        <v>#REF!</v>
      </c>
      <c r="E608" s="14" t="e">
        <f>IF('DATA ENTRY'!#REF!="","",'DATA ENTRY'!#REF!)</f>
        <v>#REF!</v>
      </c>
      <c r="F608" s="14" t="e">
        <f>IF('DATA ENTRY'!#REF!="","",'DATA ENTRY'!#REF!)</f>
        <v>#REF!</v>
      </c>
      <c r="G608" s="126" t="e">
        <f>IF('DATA ENTRY'!#REF!="","",'DATA ENTRY'!#REF!)</f>
        <v>#REF!</v>
      </c>
      <c r="H608" s="126" t="e">
        <f>IF('DATA ENTRY'!#REF!="","",'DATA ENTRY'!#REF!)</f>
        <v>#REF!</v>
      </c>
      <c r="I608" s="14" t="e">
        <f>IF('DATA ENTRY'!#REF!="","",'DATA ENTRY'!#REF!)</f>
        <v>#REF!</v>
      </c>
      <c r="J608" s="125" t="e">
        <f>IF('DATA ENTRY'!#REF!="","",'DATA ENTRY'!#REF!)</f>
        <v>#REF!</v>
      </c>
      <c r="K608" s="14" t="e">
        <f>IF('DATA ENTRY'!#REF!="","",'DATA ENTRY'!#REF!)</f>
        <v>#REF!</v>
      </c>
      <c r="L608" s="125" t="e">
        <f>IF('DATA ENTRY'!#REF!="","",'DATA ENTRY'!#REF!)</f>
        <v>#REF!</v>
      </c>
      <c r="M608" s="14" t="e">
        <f>IF('DATA ENTRY'!#REF!="","",'DATA ENTRY'!#REF!)</f>
        <v>#REF!</v>
      </c>
      <c r="N608" s="125" t="e">
        <f>IF('DATA ENTRY'!#REF!="","",'DATA ENTRY'!#REF!)</f>
        <v>#REF!</v>
      </c>
      <c r="O608" s="125" t="str">
        <f t="shared" si="9"/>
        <v/>
      </c>
      <c r="P608" s="63" t="e">
        <f>IF('DATA ENTRY'!#REF!="","",'DATA ENTRY'!#REF!)</f>
        <v>#REF!</v>
      </c>
      <c r="Q608" s="63" t="e">
        <f>IF('DATA ENTRY'!#REF!="","",'DATA ENTRY'!#REF!)</f>
        <v>#REF!</v>
      </c>
      <c r="R608" s="14" t="e">
        <f>IF('DATA ENTRY'!#REF!="","",'DATA ENTRY'!#REF!)</f>
        <v>#REF!</v>
      </c>
      <c r="S608" s="14" t="e">
        <f>IF('DATA ENTRY'!#REF!="","",'DATA ENTRY'!#REF!)</f>
        <v>#REF!</v>
      </c>
      <c r="T608" s="14" t="e">
        <f>IF('DATA ENTRY'!#REF!="","",'DATA ENTRY'!#REF!)</f>
        <v>#REF!</v>
      </c>
      <c r="U608" s="14" t="str">
        <f>IF(O608="","",SUMPRODUCT(--(D608=$D$5:$D$1071),--(F608=$F$5:$F$1071),--(E608=$E$5:$E$1071),--(O608&lt;$O$5:$O$1071))+COUNTIF($O$5:O608,O608))</f>
        <v/>
      </c>
    </row>
    <row r="609" spans="1:21">
      <c r="A609" s="14" t="e">
        <f>IF(AND(H609="",D609="",F609="",G609="",I609="",J609=""),"",SUBTOTAL(3,$B$5:B609))</f>
        <v>#REF!</v>
      </c>
      <c r="B609" s="63" t="e">
        <f>IF('DATA ENTRY'!#REF!="","",'DATA ENTRY'!#REF!)</f>
        <v>#REF!</v>
      </c>
      <c r="C609" s="63" t="e">
        <f>IF('DATA ENTRY'!#REF!="","",'DATA ENTRY'!#REF!)</f>
        <v>#REF!</v>
      </c>
      <c r="D609" s="63" t="e">
        <f>IF('DATA ENTRY'!#REF!="","",'DATA ENTRY'!#REF!)</f>
        <v>#REF!</v>
      </c>
      <c r="E609" s="14" t="e">
        <f>IF('DATA ENTRY'!#REF!="","",'DATA ENTRY'!#REF!)</f>
        <v>#REF!</v>
      </c>
      <c r="F609" s="14" t="e">
        <f>IF('DATA ENTRY'!#REF!="","",'DATA ENTRY'!#REF!)</f>
        <v>#REF!</v>
      </c>
      <c r="G609" s="126" t="e">
        <f>IF('DATA ENTRY'!#REF!="","",'DATA ENTRY'!#REF!)</f>
        <v>#REF!</v>
      </c>
      <c r="H609" s="126" t="e">
        <f>IF('DATA ENTRY'!#REF!="","",'DATA ENTRY'!#REF!)</f>
        <v>#REF!</v>
      </c>
      <c r="I609" s="14" t="e">
        <f>IF('DATA ENTRY'!#REF!="","",'DATA ENTRY'!#REF!)</f>
        <v>#REF!</v>
      </c>
      <c r="J609" s="125" t="e">
        <f>IF('DATA ENTRY'!#REF!="","",'DATA ENTRY'!#REF!)</f>
        <v>#REF!</v>
      </c>
      <c r="K609" s="14" t="e">
        <f>IF('DATA ENTRY'!#REF!="","",'DATA ENTRY'!#REF!)</f>
        <v>#REF!</v>
      </c>
      <c r="L609" s="125" t="e">
        <f>IF('DATA ENTRY'!#REF!="","",'DATA ENTRY'!#REF!)</f>
        <v>#REF!</v>
      </c>
      <c r="M609" s="14" t="e">
        <f>IF('DATA ENTRY'!#REF!="","",'DATA ENTRY'!#REF!)</f>
        <v>#REF!</v>
      </c>
      <c r="N609" s="125" t="e">
        <f>IF('DATA ENTRY'!#REF!="","",'DATA ENTRY'!#REF!)</f>
        <v>#REF!</v>
      </c>
      <c r="O609" s="125" t="str">
        <f t="shared" si="9"/>
        <v/>
      </c>
      <c r="P609" s="63" t="e">
        <f>IF('DATA ENTRY'!#REF!="","",'DATA ENTRY'!#REF!)</f>
        <v>#REF!</v>
      </c>
      <c r="Q609" s="63" t="e">
        <f>IF('DATA ENTRY'!#REF!="","",'DATA ENTRY'!#REF!)</f>
        <v>#REF!</v>
      </c>
      <c r="R609" s="14" t="e">
        <f>IF('DATA ENTRY'!#REF!="","",'DATA ENTRY'!#REF!)</f>
        <v>#REF!</v>
      </c>
      <c r="S609" s="14" t="e">
        <f>IF('DATA ENTRY'!#REF!="","",'DATA ENTRY'!#REF!)</f>
        <v>#REF!</v>
      </c>
      <c r="T609" s="14" t="e">
        <f>IF('DATA ENTRY'!#REF!="","",'DATA ENTRY'!#REF!)</f>
        <v>#REF!</v>
      </c>
      <c r="U609" s="14" t="str">
        <f>IF(O609="","",SUMPRODUCT(--(D609=$D$5:$D$1071),--(F609=$F$5:$F$1071),--(E609=$E$5:$E$1071),--(O609&lt;$O$5:$O$1071))+COUNTIF($O$5:O609,O609))</f>
        <v/>
      </c>
    </row>
    <row r="610" spans="1:21">
      <c r="A610" s="14" t="e">
        <f>IF(AND(H610="",D610="",F610="",G610="",I610="",J610=""),"",SUBTOTAL(3,$B$5:B610))</f>
        <v>#REF!</v>
      </c>
      <c r="B610" s="63" t="e">
        <f>IF('DATA ENTRY'!#REF!="","",'DATA ENTRY'!#REF!)</f>
        <v>#REF!</v>
      </c>
      <c r="C610" s="63" t="e">
        <f>IF('DATA ENTRY'!#REF!="","",'DATA ENTRY'!#REF!)</f>
        <v>#REF!</v>
      </c>
      <c r="D610" s="63" t="e">
        <f>IF('DATA ENTRY'!#REF!="","",'DATA ENTRY'!#REF!)</f>
        <v>#REF!</v>
      </c>
      <c r="E610" s="14" t="e">
        <f>IF('DATA ENTRY'!#REF!="","",'DATA ENTRY'!#REF!)</f>
        <v>#REF!</v>
      </c>
      <c r="F610" s="14" t="e">
        <f>IF('DATA ENTRY'!#REF!="","",'DATA ENTRY'!#REF!)</f>
        <v>#REF!</v>
      </c>
      <c r="G610" s="126" t="e">
        <f>IF('DATA ENTRY'!#REF!="","",'DATA ENTRY'!#REF!)</f>
        <v>#REF!</v>
      </c>
      <c r="H610" s="126" t="e">
        <f>IF('DATA ENTRY'!#REF!="","",'DATA ENTRY'!#REF!)</f>
        <v>#REF!</v>
      </c>
      <c r="I610" s="14" t="e">
        <f>IF('DATA ENTRY'!#REF!="","",'DATA ENTRY'!#REF!)</f>
        <v>#REF!</v>
      </c>
      <c r="J610" s="125" t="e">
        <f>IF('DATA ENTRY'!#REF!="","",'DATA ENTRY'!#REF!)</f>
        <v>#REF!</v>
      </c>
      <c r="K610" s="14" t="e">
        <f>IF('DATA ENTRY'!#REF!="","",'DATA ENTRY'!#REF!)</f>
        <v>#REF!</v>
      </c>
      <c r="L610" s="125" t="e">
        <f>IF('DATA ENTRY'!#REF!="","",'DATA ENTRY'!#REF!)</f>
        <v>#REF!</v>
      </c>
      <c r="M610" s="14" t="e">
        <f>IF('DATA ENTRY'!#REF!="","",'DATA ENTRY'!#REF!)</f>
        <v>#REF!</v>
      </c>
      <c r="N610" s="125" t="e">
        <f>IF('DATA ENTRY'!#REF!="","",'DATA ENTRY'!#REF!)</f>
        <v>#REF!</v>
      </c>
      <c r="O610" s="125" t="str">
        <f t="shared" si="9"/>
        <v/>
      </c>
      <c r="P610" s="63" t="e">
        <f>IF('DATA ENTRY'!#REF!="","",'DATA ENTRY'!#REF!)</f>
        <v>#REF!</v>
      </c>
      <c r="Q610" s="63" t="e">
        <f>IF('DATA ENTRY'!#REF!="","",'DATA ENTRY'!#REF!)</f>
        <v>#REF!</v>
      </c>
      <c r="R610" s="14" t="e">
        <f>IF('DATA ENTRY'!#REF!="","",'DATA ENTRY'!#REF!)</f>
        <v>#REF!</v>
      </c>
      <c r="S610" s="14" t="e">
        <f>IF('DATA ENTRY'!#REF!="","",'DATA ENTRY'!#REF!)</f>
        <v>#REF!</v>
      </c>
      <c r="T610" s="14" t="e">
        <f>IF('DATA ENTRY'!#REF!="","",'DATA ENTRY'!#REF!)</f>
        <v>#REF!</v>
      </c>
      <c r="U610" s="14" t="str">
        <f>IF(O610="","",SUMPRODUCT(--(D610=$D$5:$D$1071),--(F610=$F$5:$F$1071),--(E610=$E$5:$E$1071),--(O610&lt;$O$5:$O$1071))+COUNTIF($O$5:O610,O610))</f>
        <v/>
      </c>
    </row>
    <row r="611" spans="1:21">
      <c r="A611" s="14" t="e">
        <f>IF(AND(H611="",D611="",F611="",G611="",I611="",J611=""),"",SUBTOTAL(3,$B$5:B611))</f>
        <v>#REF!</v>
      </c>
      <c r="B611" s="63" t="e">
        <f>IF('DATA ENTRY'!#REF!="","",'DATA ENTRY'!#REF!)</f>
        <v>#REF!</v>
      </c>
      <c r="C611" s="63" t="e">
        <f>IF('DATA ENTRY'!#REF!="","",'DATA ENTRY'!#REF!)</f>
        <v>#REF!</v>
      </c>
      <c r="D611" s="63" t="e">
        <f>IF('DATA ENTRY'!#REF!="","",'DATA ENTRY'!#REF!)</f>
        <v>#REF!</v>
      </c>
      <c r="E611" s="14" t="e">
        <f>IF('DATA ENTRY'!#REF!="","",'DATA ENTRY'!#REF!)</f>
        <v>#REF!</v>
      </c>
      <c r="F611" s="14" t="e">
        <f>IF('DATA ENTRY'!#REF!="","",'DATA ENTRY'!#REF!)</f>
        <v>#REF!</v>
      </c>
      <c r="G611" s="126" t="e">
        <f>IF('DATA ENTRY'!#REF!="","",'DATA ENTRY'!#REF!)</f>
        <v>#REF!</v>
      </c>
      <c r="H611" s="126" t="e">
        <f>IF('DATA ENTRY'!#REF!="","",'DATA ENTRY'!#REF!)</f>
        <v>#REF!</v>
      </c>
      <c r="I611" s="14" t="e">
        <f>IF('DATA ENTRY'!#REF!="","",'DATA ENTRY'!#REF!)</f>
        <v>#REF!</v>
      </c>
      <c r="J611" s="125" t="e">
        <f>IF('DATA ENTRY'!#REF!="","",'DATA ENTRY'!#REF!)</f>
        <v>#REF!</v>
      </c>
      <c r="K611" s="14" t="e">
        <f>IF('DATA ENTRY'!#REF!="","",'DATA ENTRY'!#REF!)</f>
        <v>#REF!</v>
      </c>
      <c r="L611" s="125" t="e">
        <f>IF('DATA ENTRY'!#REF!="","",'DATA ENTRY'!#REF!)</f>
        <v>#REF!</v>
      </c>
      <c r="M611" s="14" t="e">
        <f>IF('DATA ENTRY'!#REF!="","",'DATA ENTRY'!#REF!)</f>
        <v>#REF!</v>
      </c>
      <c r="N611" s="125" t="e">
        <f>IF('DATA ENTRY'!#REF!="","",'DATA ENTRY'!#REF!)</f>
        <v>#REF!</v>
      </c>
      <c r="O611" s="125" t="str">
        <f t="shared" si="9"/>
        <v/>
      </c>
      <c r="P611" s="63" t="e">
        <f>IF('DATA ENTRY'!#REF!="","",'DATA ENTRY'!#REF!)</f>
        <v>#REF!</v>
      </c>
      <c r="Q611" s="63" t="e">
        <f>IF('DATA ENTRY'!#REF!="","",'DATA ENTRY'!#REF!)</f>
        <v>#REF!</v>
      </c>
      <c r="R611" s="14" t="e">
        <f>IF('DATA ENTRY'!#REF!="","",'DATA ENTRY'!#REF!)</f>
        <v>#REF!</v>
      </c>
      <c r="S611" s="14" t="e">
        <f>IF('DATA ENTRY'!#REF!="","",'DATA ENTRY'!#REF!)</f>
        <v>#REF!</v>
      </c>
      <c r="T611" s="14" t="e">
        <f>IF('DATA ENTRY'!#REF!="","",'DATA ENTRY'!#REF!)</f>
        <v>#REF!</v>
      </c>
      <c r="U611" s="14" t="str">
        <f>IF(O611="","",SUMPRODUCT(--(D611=$D$5:$D$1071),--(F611=$F$5:$F$1071),--(E611=$E$5:$E$1071),--(O611&lt;$O$5:$O$1071))+COUNTIF($O$5:O611,O611))</f>
        <v/>
      </c>
    </row>
    <row r="612" spans="1:21">
      <c r="A612" s="14" t="e">
        <f>IF(AND(H612="",D612="",F612="",G612="",I612="",J612=""),"",SUBTOTAL(3,$B$5:B612))</f>
        <v>#REF!</v>
      </c>
      <c r="B612" s="63" t="e">
        <f>IF('DATA ENTRY'!#REF!="","",'DATA ENTRY'!#REF!)</f>
        <v>#REF!</v>
      </c>
      <c r="C612" s="63" t="e">
        <f>IF('DATA ENTRY'!#REF!="","",'DATA ENTRY'!#REF!)</f>
        <v>#REF!</v>
      </c>
      <c r="D612" s="63" t="e">
        <f>IF('DATA ENTRY'!#REF!="","",'DATA ENTRY'!#REF!)</f>
        <v>#REF!</v>
      </c>
      <c r="E612" s="14" t="e">
        <f>IF('DATA ENTRY'!#REF!="","",'DATA ENTRY'!#REF!)</f>
        <v>#REF!</v>
      </c>
      <c r="F612" s="14" t="e">
        <f>IF('DATA ENTRY'!#REF!="","",'DATA ENTRY'!#REF!)</f>
        <v>#REF!</v>
      </c>
      <c r="G612" s="126" t="e">
        <f>IF('DATA ENTRY'!#REF!="","",'DATA ENTRY'!#REF!)</f>
        <v>#REF!</v>
      </c>
      <c r="H612" s="126" t="e">
        <f>IF('DATA ENTRY'!#REF!="","",'DATA ENTRY'!#REF!)</f>
        <v>#REF!</v>
      </c>
      <c r="I612" s="14" t="e">
        <f>IF('DATA ENTRY'!#REF!="","",'DATA ENTRY'!#REF!)</f>
        <v>#REF!</v>
      </c>
      <c r="J612" s="125" t="e">
        <f>IF('DATA ENTRY'!#REF!="","",'DATA ENTRY'!#REF!)</f>
        <v>#REF!</v>
      </c>
      <c r="K612" s="14" t="e">
        <f>IF('DATA ENTRY'!#REF!="","",'DATA ENTRY'!#REF!)</f>
        <v>#REF!</v>
      </c>
      <c r="L612" s="125" t="e">
        <f>IF('DATA ENTRY'!#REF!="","",'DATA ENTRY'!#REF!)</f>
        <v>#REF!</v>
      </c>
      <c r="M612" s="14" t="e">
        <f>IF('DATA ENTRY'!#REF!="","",'DATA ENTRY'!#REF!)</f>
        <v>#REF!</v>
      </c>
      <c r="N612" s="125" t="e">
        <f>IF('DATA ENTRY'!#REF!="","",'DATA ENTRY'!#REF!)</f>
        <v>#REF!</v>
      </c>
      <c r="O612" s="125" t="str">
        <f t="shared" si="9"/>
        <v/>
      </c>
      <c r="P612" s="63" t="e">
        <f>IF('DATA ENTRY'!#REF!="","",'DATA ENTRY'!#REF!)</f>
        <v>#REF!</v>
      </c>
      <c r="Q612" s="63" t="e">
        <f>IF('DATA ENTRY'!#REF!="","",'DATA ENTRY'!#REF!)</f>
        <v>#REF!</v>
      </c>
      <c r="R612" s="14" t="e">
        <f>IF('DATA ENTRY'!#REF!="","",'DATA ENTRY'!#REF!)</f>
        <v>#REF!</v>
      </c>
      <c r="S612" s="14" t="e">
        <f>IF('DATA ENTRY'!#REF!="","",'DATA ENTRY'!#REF!)</f>
        <v>#REF!</v>
      </c>
      <c r="T612" s="14" t="e">
        <f>IF('DATA ENTRY'!#REF!="","",'DATA ENTRY'!#REF!)</f>
        <v>#REF!</v>
      </c>
      <c r="U612" s="14" t="str">
        <f>IF(O612="","",SUMPRODUCT(--(D612=$D$5:$D$1071),--(F612=$F$5:$F$1071),--(E612=$E$5:$E$1071),--(O612&lt;$O$5:$O$1071))+COUNTIF($O$5:O612,O612))</f>
        <v/>
      </c>
    </row>
    <row r="613" spans="1:21">
      <c r="A613" s="14" t="e">
        <f>IF(AND(H613="",D613="",F613="",G613="",I613="",J613=""),"",SUBTOTAL(3,$B$5:B613))</f>
        <v>#REF!</v>
      </c>
      <c r="B613" s="63" t="e">
        <f>IF('DATA ENTRY'!#REF!="","",'DATA ENTRY'!#REF!)</f>
        <v>#REF!</v>
      </c>
      <c r="C613" s="63" t="e">
        <f>IF('DATA ENTRY'!#REF!="","",'DATA ENTRY'!#REF!)</f>
        <v>#REF!</v>
      </c>
      <c r="D613" s="63" t="e">
        <f>IF('DATA ENTRY'!#REF!="","",'DATA ENTRY'!#REF!)</f>
        <v>#REF!</v>
      </c>
      <c r="E613" s="14" t="e">
        <f>IF('DATA ENTRY'!#REF!="","",'DATA ENTRY'!#REF!)</f>
        <v>#REF!</v>
      </c>
      <c r="F613" s="14" t="e">
        <f>IF('DATA ENTRY'!#REF!="","",'DATA ENTRY'!#REF!)</f>
        <v>#REF!</v>
      </c>
      <c r="G613" s="126" t="e">
        <f>IF('DATA ENTRY'!#REF!="","",'DATA ENTRY'!#REF!)</f>
        <v>#REF!</v>
      </c>
      <c r="H613" s="126" t="e">
        <f>IF('DATA ENTRY'!#REF!="","",'DATA ENTRY'!#REF!)</f>
        <v>#REF!</v>
      </c>
      <c r="I613" s="14" t="e">
        <f>IF('DATA ENTRY'!#REF!="","",'DATA ENTRY'!#REF!)</f>
        <v>#REF!</v>
      </c>
      <c r="J613" s="125" t="e">
        <f>IF('DATA ENTRY'!#REF!="","",'DATA ENTRY'!#REF!)</f>
        <v>#REF!</v>
      </c>
      <c r="K613" s="14" t="e">
        <f>IF('DATA ENTRY'!#REF!="","",'DATA ENTRY'!#REF!)</f>
        <v>#REF!</v>
      </c>
      <c r="L613" s="125" t="e">
        <f>IF('DATA ENTRY'!#REF!="","",'DATA ENTRY'!#REF!)</f>
        <v>#REF!</v>
      </c>
      <c r="M613" s="14" t="e">
        <f>IF('DATA ENTRY'!#REF!="","",'DATA ENTRY'!#REF!)</f>
        <v>#REF!</v>
      </c>
      <c r="N613" s="125" t="e">
        <f>IF('DATA ENTRY'!#REF!="","",'DATA ENTRY'!#REF!)</f>
        <v>#REF!</v>
      </c>
      <c r="O613" s="125" t="str">
        <f t="shared" si="9"/>
        <v/>
      </c>
      <c r="P613" s="63" t="e">
        <f>IF('DATA ENTRY'!#REF!="","",'DATA ENTRY'!#REF!)</f>
        <v>#REF!</v>
      </c>
      <c r="Q613" s="63" t="e">
        <f>IF('DATA ENTRY'!#REF!="","",'DATA ENTRY'!#REF!)</f>
        <v>#REF!</v>
      </c>
      <c r="R613" s="14" t="e">
        <f>IF('DATA ENTRY'!#REF!="","",'DATA ENTRY'!#REF!)</f>
        <v>#REF!</v>
      </c>
      <c r="S613" s="14" t="e">
        <f>IF('DATA ENTRY'!#REF!="","",'DATA ENTRY'!#REF!)</f>
        <v>#REF!</v>
      </c>
      <c r="T613" s="14" t="e">
        <f>IF('DATA ENTRY'!#REF!="","",'DATA ENTRY'!#REF!)</f>
        <v>#REF!</v>
      </c>
      <c r="U613" s="14" t="str">
        <f>IF(O613="","",SUMPRODUCT(--(D613=$D$5:$D$1071),--(F613=$F$5:$F$1071),--(E613=$E$5:$E$1071),--(O613&lt;$O$5:$O$1071))+COUNTIF($O$5:O613,O613))</f>
        <v/>
      </c>
    </row>
    <row r="614" spans="1:21">
      <c r="A614" s="14" t="e">
        <f>IF(AND(H614="",D614="",F614="",G614="",I614="",J614=""),"",SUBTOTAL(3,$B$5:B614))</f>
        <v>#REF!</v>
      </c>
      <c r="B614" s="63" t="e">
        <f>IF('DATA ENTRY'!#REF!="","",'DATA ENTRY'!#REF!)</f>
        <v>#REF!</v>
      </c>
      <c r="C614" s="63" t="e">
        <f>IF('DATA ENTRY'!#REF!="","",'DATA ENTRY'!#REF!)</f>
        <v>#REF!</v>
      </c>
      <c r="D614" s="63" t="e">
        <f>IF('DATA ENTRY'!#REF!="","",'DATA ENTRY'!#REF!)</f>
        <v>#REF!</v>
      </c>
      <c r="E614" s="14" t="e">
        <f>IF('DATA ENTRY'!#REF!="","",'DATA ENTRY'!#REF!)</f>
        <v>#REF!</v>
      </c>
      <c r="F614" s="14" t="e">
        <f>IF('DATA ENTRY'!#REF!="","",'DATA ENTRY'!#REF!)</f>
        <v>#REF!</v>
      </c>
      <c r="G614" s="126" t="e">
        <f>IF('DATA ENTRY'!#REF!="","",'DATA ENTRY'!#REF!)</f>
        <v>#REF!</v>
      </c>
      <c r="H614" s="126" t="e">
        <f>IF('DATA ENTRY'!#REF!="","",'DATA ENTRY'!#REF!)</f>
        <v>#REF!</v>
      </c>
      <c r="I614" s="14" t="e">
        <f>IF('DATA ENTRY'!#REF!="","",'DATA ENTRY'!#REF!)</f>
        <v>#REF!</v>
      </c>
      <c r="J614" s="125" t="e">
        <f>IF('DATA ENTRY'!#REF!="","",'DATA ENTRY'!#REF!)</f>
        <v>#REF!</v>
      </c>
      <c r="K614" s="14" t="e">
        <f>IF('DATA ENTRY'!#REF!="","",'DATA ENTRY'!#REF!)</f>
        <v>#REF!</v>
      </c>
      <c r="L614" s="125" t="e">
        <f>IF('DATA ENTRY'!#REF!="","",'DATA ENTRY'!#REF!)</f>
        <v>#REF!</v>
      </c>
      <c r="M614" s="14" t="e">
        <f>IF('DATA ENTRY'!#REF!="","",'DATA ENTRY'!#REF!)</f>
        <v>#REF!</v>
      </c>
      <c r="N614" s="125" t="e">
        <f>IF('DATA ENTRY'!#REF!="","",'DATA ENTRY'!#REF!)</f>
        <v>#REF!</v>
      </c>
      <c r="O614" s="125" t="str">
        <f t="shared" si="9"/>
        <v/>
      </c>
      <c r="P614" s="63" t="e">
        <f>IF('DATA ENTRY'!#REF!="","",'DATA ENTRY'!#REF!)</f>
        <v>#REF!</v>
      </c>
      <c r="Q614" s="63" t="e">
        <f>IF('DATA ENTRY'!#REF!="","",'DATA ENTRY'!#REF!)</f>
        <v>#REF!</v>
      </c>
      <c r="R614" s="14" t="e">
        <f>IF('DATA ENTRY'!#REF!="","",'DATA ENTRY'!#REF!)</f>
        <v>#REF!</v>
      </c>
      <c r="S614" s="14" t="e">
        <f>IF('DATA ENTRY'!#REF!="","",'DATA ENTRY'!#REF!)</f>
        <v>#REF!</v>
      </c>
      <c r="T614" s="14" t="e">
        <f>IF('DATA ENTRY'!#REF!="","",'DATA ENTRY'!#REF!)</f>
        <v>#REF!</v>
      </c>
      <c r="U614" s="14" t="str">
        <f>IF(O614="","",SUMPRODUCT(--(D614=$D$5:$D$1071),--(F614=$F$5:$F$1071),--(E614=$E$5:$E$1071),--(O614&lt;$O$5:$O$1071))+COUNTIF($O$5:O614,O614))</f>
        <v/>
      </c>
    </row>
    <row r="615" spans="1:21">
      <c r="A615" s="14" t="e">
        <f>IF(AND(H615="",D615="",F615="",G615="",I615="",J615=""),"",SUBTOTAL(3,$B$5:B615))</f>
        <v>#REF!</v>
      </c>
      <c r="B615" s="63" t="e">
        <f>IF('DATA ENTRY'!#REF!="","",'DATA ENTRY'!#REF!)</f>
        <v>#REF!</v>
      </c>
      <c r="C615" s="63" t="e">
        <f>IF('DATA ENTRY'!#REF!="","",'DATA ENTRY'!#REF!)</f>
        <v>#REF!</v>
      </c>
      <c r="D615" s="63" t="e">
        <f>IF('DATA ENTRY'!#REF!="","",'DATA ENTRY'!#REF!)</f>
        <v>#REF!</v>
      </c>
      <c r="E615" s="14" t="e">
        <f>IF('DATA ENTRY'!#REF!="","",'DATA ENTRY'!#REF!)</f>
        <v>#REF!</v>
      </c>
      <c r="F615" s="14" t="e">
        <f>IF('DATA ENTRY'!#REF!="","",'DATA ENTRY'!#REF!)</f>
        <v>#REF!</v>
      </c>
      <c r="G615" s="126" t="e">
        <f>IF('DATA ENTRY'!#REF!="","",'DATA ENTRY'!#REF!)</f>
        <v>#REF!</v>
      </c>
      <c r="H615" s="126" t="e">
        <f>IF('DATA ENTRY'!#REF!="","",'DATA ENTRY'!#REF!)</f>
        <v>#REF!</v>
      </c>
      <c r="I615" s="14" t="e">
        <f>IF('DATA ENTRY'!#REF!="","",'DATA ENTRY'!#REF!)</f>
        <v>#REF!</v>
      </c>
      <c r="J615" s="125" t="e">
        <f>IF('DATA ENTRY'!#REF!="","",'DATA ENTRY'!#REF!)</f>
        <v>#REF!</v>
      </c>
      <c r="K615" s="14" t="e">
        <f>IF('DATA ENTRY'!#REF!="","",'DATA ENTRY'!#REF!)</f>
        <v>#REF!</v>
      </c>
      <c r="L615" s="125" t="e">
        <f>IF('DATA ENTRY'!#REF!="","",'DATA ENTRY'!#REF!)</f>
        <v>#REF!</v>
      </c>
      <c r="M615" s="14" t="e">
        <f>IF('DATA ENTRY'!#REF!="","",'DATA ENTRY'!#REF!)</f>
        <v>#REF!</v>
      </c>
      <c r="N615" s="125" t="e">
        <f>IF('DATA ENTRY'!#REF!="","",'DATA ENTRY'!#REF!)</f>
        <v>#REF!</v>
      </c>
      <c r="O615" s="125" t="str">
        <f t="shared" si="9"/>
        <v/>
      </c>
      <c r="P615" s="63" t="e">
        <f>IF('DATA ENTRY'!#REF!="","",'DATA ENTRY'!#REF!)</f>
        <v>#REF!</v>
      </c>
      <c r="Q615" s="63" t="e">
        <f>IF('DATA ENTRY'!#REF!="","",'DATA ENTRY'!#REF!)</f>
        <v>#REF!</v>
      </c>
      <c r="R615" s="14" t="e">
        <f>IF('DATA ENTRY'!#REF!="","",'DATA ENTRY'!#REF!)</f>
        <v>#REF!</v>
      </c>
      <c r="S615" s="14" t="e">
        <f>IF('DATA ENTRY'!#REF!="","",'DATA ENTRY'!#REF!)</f>
        <v>#REF!</v>
      </c>
      <c r="T615" s="14" t="e">
        <f>IF('DATA ENTRY'!#REF!="","",'DATA ENTRY'!#REF!)</f>
        <v>#REF!</v>
      </c>
      <c r="U615" s="14" t="str">
        <f>IF(O615="","",SUMPRODUCT(--(D615=$D$5:$D$1071),--(F615=$F$5:$F$1071),--(E615=$E$5:$E$1071),--(O615&lt;$O$5:$O$1071))+COUNTIF($O$5:O615,O615))</f>
        <v/>
      </c>
    </row>
    <row r="616" spans="1:21">
      <c r="A616" s="14" t="e">
        <f>IF(AND(H616="",D616="",F616="",G616="",I616="",J616=""),"",SUBTOTAL(3,$B$5:B616))</f>
        <v>#REF!</v>
      </c>
      <c r="B616" s="63" t="e">
        <f>IF('DATA ENTRY'!#REF!="","",'DATA ENTRY'!#REF!)</f>
        <v>#REF!</v>
      </c>
      <c r="C616" s="63" t="e">
        <f>IF('DATA ENTRY'!#REF!="","",'DATA ENTRY'!#REF!)</f>
        <v>#REF!</v>
      </c>
      <c r="D616" s="63" t="e">
        <f>IF('DATA ENTRY'!#REF!="","",'DATA ENTRY'!#REF!)</f>
        <v>#REF!</v>
      </c>
      <c r="E616" s="14" t="e">
        <f>IF('DATA ENTRY'!#REF!="","",'DATA ENTRY'!#REF!)</f>
        <v>#REF!</v>
      </c>
      <c r="F616" s="14" t="e">
        <f>IF('DATA ENTRY'!#REF!="","",'DATA ENTRY'!#REF!)</f>
        <v>#REF!</v>
      </c>
      <c r="G616" s="126" t="e">
        <f>IF('DATA ENTRY'!#REF!="","",'DATA ENTRY'!#REF!)</f>
        <v>#REF!</v>
      </c>
      <c r="H616" s="126" t="e">
        <f>IF('DATA ENTRY'!#REF!="","",'DATA ENTRY'!#REF!)</f>
        <v>#REF!</v>
      </c>
      <c r="I616" s="14" t="e">
        <f>IF('DATA ENTRY'!#REF!="","",'DATA ENTRY'!#REF!)</f>
        <v>#REF!</v>
      </c>
      <c r="J616" s="125" t="e">
        <f>IF('DATA ENTRY'!#REF!="","",'DATA ENTRY'!#REF!)</f>
        <v>#REF!</v>
      </c>
      <c r="K616" s="14" t="e">
        <f>IF('DATA ENTRY'!#REF!="","",'DATA ENTRY'!#REF!)</f>
        <v>#REF!</v>
      </c>
      <c r="L616" s="125" t="e">
        <f>IF('DATA ENTRY'!#REF!="","",'DATA ENTRY'!#REF!)</f>
        <v>#REF!</v>
      </c>
      <c r="M616" s="14" t="e">
        <f>IF('DATA ENTRY'!#REF!="","",'DATA ENTRY'!#REF!)</f>
        <v>#REF!</v>
      </c>
      <c r="N616" s="125" t="e">
        <f>IF('DATA ENTRY'!#REF!="","",'DATA ENTRY'!#REF!)</f>
        <v>#REF!</v>
      </c>
      <c r="O616" s="125" t="str">
        <f t="shared" si="9"/>
        <v/>
      </c>
      <c r="P616" s="63" t="e">
        <f>IF('DATA ENTRY'!#REF!="","",'DATA ENTRY'!#REF!)</f>
        <v>#REF!</v>
      </c>
      <c r="Q616" s="63" t="e">
        <f>IF('DATA ENTRY'!#REF!="","",'DATA ENTRY'!#REF!)</f>
        <v>#REF!</v>
      </c>
      <c r="R616" s="14" t="e">
        <f>IF('DATA ENTRY'!#REF!="","",'DATA ENTRY'!#REF!)</f>
        <v>#REF!</v>
      </c>
      <c r="S616" s="14" t="e">
        <f>IF('DATA ENTRY'!#REF!="","",'DATA ENTRY'!#REF!)</f>
        <v>#REF!</v>
      </c>
      <c r="T616" s="14" t="e">
        <f>IF('DATA ENTRY'!#REF!="","",'DATA ENTRY'!#REF!)</f>
        <v>#REF!</v>
      </c>
      <c r="U616" s="14" t="str">
        <f>IF(O616="","",SUMPRODUCT(--(D616=$D$5:$D$1071),--(F616=$F$5:$F$1071),--(E616=$E$5:$E$1071),--(O616&lt;$O$5:$O$1071))+COUNTIF($O$5:O616,O616))</f>
        <v/>
      </c>
    </row>
    <row r="617" spans="1:21">
      <c r="A617" s="14" t="e">
        <f>IF(AND(H617="",D617="",F617="",G617="",I617="",J617=""),"",SUBTOTAL(3,$B$5:B617))</f>
        <v>#REF!</v>
      </c>
      <c r="B617" s="63" t="e">
        <f>IF('DATA ENTRY'!#REF!="","",'DATA ENTRY'!#REF!)</f>
        <v>#REF!</v>
      </c>
      <c r="C617" s="63" t="e">
        <f>IF('DATA ENTRY'!#REF!="","",'DATA ENTRY'!#REF!)</f>
        <v>#REF!</v>
      </c>
      <c r="D617" s="63" t="e">
        <f>IF('DATA ENTRY'!#REF!="","",'DATA ENTRY'!#REF!)</f>
        <v>#REF!</v>
      </c>
      <c r="E617" s="14" t="e">
        <f>IF('DATA ENTRY'!#REF!="","",'DATA ENTRY'!#REF!)</f>
        <v>#REF!</v>
      </c>
      <c r="F617" s="14" t="e">
        <f>IF('DATA ENTRY'!#REF!="","",'DATA ENTRY'!#REF!)</f>
        <v>#REF!</v>
      </c>
      <c r="G617" s="126" t="e">
        <f>IF('DATA ENTRY'!#REF!="","",'DATA ENTRY'!#REF!)</f>
        <v>#REF!</v>
      </c>
      <c r="H617" s="126" t="e">
        <f>IF('DATA ENTRY'!#REF!="","",'DATA ENTRY'!#REF!)</f>
        <v>#REF!</v>
      </c>
      <c r="I617" s="14" t="e">
        <f>IF('DATA ENTRY'!#REF!="","",'DATA ENTRY'!#REF!)</f>
        <v>#REF!</v>
      </c>
      <c r="J617" s="125" t="e">
        <f>IF('DATA ENTRY'!#REF!="","",'DATA ENTRY'!#REF!)</f>
        <v>#REF!</v>
      </c>
      <c r="K617" s="14" t="e">
        <f>IF('DATA ENTRY'!#REF!="","",'DATA ENTRY'!#REF!)</f>
        <v>#REF!</v>
      </c>
      <c r="L617" s="125" t="e">
        <f>IF('DATA ENTRY'!#REF!="","",'DATA ENTRY'!#REF!)</f>
        <v>#REF!</v>
      </c>
      <c r="M617" s="14" t="e">
        <f>IF('DATA ENTRY'!#REF!="","",'DATA ENTRY'!#REF!)</f>
        <v>#REF!</v>
      </c>
      <c r="N617" s="125" t="e">
        <f>IF('DATA ENTRY'!#REF!="","",'DATA ENTRY'!#REF!)</f>
        <v>#REF!</v>
      </c>
      <c r="O617" s="125" t="str">
        <f t="shared" si="9"/>
        <v/>
      </c>
      <c r="P617" s="63" t="e">
        <f>IF('DATA ENTRY'!#REF!="","",'DATA ENTRY'!#REF!)</f>
        <v>#REF!</v>
      </c>
      <c r="Q617" s="63" t="e">
        <f>IF('DATA ENTRY'!#REF!="","",'DATA ENTRY'!#REF!)</f>
        <v>#REF!</v>
      </c>
      <c r="R617" s="14" t="e">
        <f>IF('DATA ENTRY'!#REF!="","",'DATA ENTRY'!#REF!)</f>
        <v>#REF!</v>
      </c>
      <c r="S617" s="14" t="e">
        <f>IF('DATA ENTRY'!#REF!="","",'DATA ENTRY'!#REF!)</f>
        <v>#REF!</v>
      </c>
      <c r="T617" s="14" t="e">
        <f>IF('DATA ENTRY'!#REF!="","",'DATA ENTRY'!#REF!)</f>
        <v>#REF!</v>
      </c>
      <c r="U617" s="14" t="str">
        <f>IF(O617="","",SUMPRODUCT(--(D617=$D$5:$D$1071),--(F617=$F$5:$F$1071),--(E617=$E$5:$E$1071),--(O617&lt;$O$5:$O$1071))+COUNTIF($O$5:O617,O617))</f>
        <v/>
      </c>
    </row>
    <row r="618" spans="1:21">
      <c r="A618" s="14" t="e">
        <f>IF(AND(H618="",D618="",F618="",G618="",I618="",J618=""),"",SUBTOTAL(3,$B$5:B618))</f>
        <v>#REF!</v>
      </c>
      <c r="B618" s="63" t="e">
        <f>IF('DATA ENTRY'!#REF!="","",'DATA ENTRY'!#REF!)</f>
        <v>#REF!</v>
      </c>
      <c r="C618" s="63" t="e">
        <f>IF('DATA ENTRY'!#REF!="","",'DATA ENTRY'!#REF!)</f>
        <v>#REF!</v>
      </c>
      <c r="D618" s="63" t="e">
        <f>IF('DATA ENTRY'!#REF!="","",'DATA ENTRY'!#REF!)</f>
        <v>#REF!</v>
      </c>
      <c r="E618" s="14" t="e">
        <f>IF('DATA ENTRY'!#REF!="","",'DATA ENTRY'!#REF!)</f>
        <v>#REF!</v>
      </c>
      <c r="F618" s="14" t="e">
        <f>IF('DATA ENTRY'!#REF!="","",'DATA ENTRY'!#REF!)</f>
        <v>#REF!</v>
      </c>
      <c r="G618" s="126" t="e">
        <f>IF('DATA ENTRY'!#REF!="","",'DATA ENTRY'!#REF!)</f>
        <v>#REF!</v>
      </c>
      <c r="H618" s="126" t="e">
        <f>IF('DATA ENTRY'!#REF!="","",'DATA ENTRY'!#REF!)</f>
        <v>#REF!</v>
      </c>
      <c r="I618" s="14" t="e">
        <f>IF('DATA ENTRY'!#REF!="","",'DATA ENTRY'!#REF!)</f>
        <v>#REF!</v>
      </c>
      <c r="J618" s="125" t="e">
        <f>IF('DATA ENTRY'!#REF!="","",'DATA ENTRY'!#REF!)</f>
        <v>#REF!</v>
      </c>
      <c r="K618" s="14" t="e">
        <f>IF('DATA ENTRY'!#REF!="","",'DATA ENTRY'!#REF!)</f>
        <v>#REF!</v>
      </c>
      <c r="L618" s="125" t="e">
        <f>IF('DATA ENTRY'!#REF!="","",'DATA ENTRY'!#REF!)</f>
        <v>#REF!</v>
      </c>
      <c r="M618" s="14" t="e">
        <f>IF('DATA ENTRY'!#REF!="","",'DATA ENTRY'!#REF!)</f>
        <v>#REF!</v>
      </c>
      <c r="N618" s="125" t="e">
        <f>IF('DATA ENTRY'!#REF!="","",'DATA ENTRY'!#REF!)</f>
        <v>#REF!</v>
      </c>
      <c r="O618" s="125" t="str">
        <f t="shared" si="9"/>
        <v/>
      </c>
      <c r="P618" s="63" t="e">
        <f>IF('DATA ENTRY'!#REF!="","",'DATA ENTRY'!#REF!)</f>
        <v>#REF!</v>
      </c>
      <c r="Q618" s="63" t="e">
        <f>IF('DATA ENTRY'!#REF!="","",'DATA ENTRY'!#REF!)</f>
        <v>#REF!</v>
      </c>
      <c r="R618" s="14" t="e">
        <f>IF('DATA ENTRY'!#REF!="","",'DATA ENTRY'!#REF!)</f>
        <v>#REF!</v>
      </c>
      <c r="S618" s="14" t="e">
        <f>IF('DATA ENTRY'!#REF!="","",'DATA ENTRY'!#REF!)</f>
        <v>#REF!</v>
      </c>
      <c r="T618" s="14" t="e">
        <f>IF('DATA ENTRY'!#REF!="","",'DATA ENTRY'!#REF!)</f>
        <v>#REF!</v>
      </c>
      <c r="U618" s="14" t="str">
        <f>IF(O618="","",SUMPRODUCT(--(D618=$D$5:$D$1071),--(F618=$F$5:$F$1071),--(E618=$E$5:$E$1071),--(O618&lt;$O$5:$O$1071))+COUNTIF($O$5:O618,O618))</f>
        <v/>
      </c>
    </row>
    <row r="619" spans="1:21">
      <c r="A619" s="14" t="e">
        <f>IF(AND(H619="",D619="",F619="",G619="",I619="",J619=""),"",SUBTOTAL(3,$B$5:B619))</f>
        <v>#REF!</v>
      </c>
      <c r="B619" s="63" t="e">
        <f>IF('DATA ENTRY'!#REF!="","",'DATA ENTRY'!#REF!)</f>
        <v>#REF!</v>
      </c>
      <c r="C619" s="63" t="e">
        <f>IF('DATA ENTRY'!#REF!="","",'DATA ENTRY'!#REF!)</f>
        <v>#REF!</v>
      </c>
      <c r="D619" s="63" t="e">
        <f>IF('DATA ENTRY'!#REF!="","",'DATA ENTRY'!#REF!)</f>
        <v>#REF!</v>
      </c>
      <c r="E619" s="14" t="e">
        <f>IF('DATA ENTRY'!#REF!="","",'DATA ENTRY'!#REF!)</f>
        <v>#REF!</v>
      </c>
      <c r="F619" s="14" t="e">
        <f>IF('DATA ENTRY'!#REF!="","",'DATA ENTRY'!#REF!)</f>
        <v>#REF!</v>
      </c>
      <c r="G619" s="126" t="e">
        <f>IF('DATA ENTRY'!#REF!="","",'DATA ENTRY'!#REF!)</f>
        <v>#REF!</v>
      </c>
      <c r="H619" s="126" t="e">
        <f>IF('DATA ENTRY'!#REF!="","",'DATA ENTRY'!#REF!)</f>
        <v>#REF!</v>
      </c>
      <c r="I619" s="14" t="e">
        <f>IF('DATA ENTRY'!#REF!="","",'DATA ENTRY'!#REF!)</f>
        <v>#REF!</v>
      </c>
      <c r="J619" s="125" t="e">
        <f>IF('DATA ENTRY'!#REF!="","",'DATA ENTRY'!#REF!)</f>
        <v>#REF!</v>
      </c>
      <c r="K619" s="14" t="e">
        <f>IF('DATA ENTRY'!#REF!="","",'DATA ENTRY'!#REF!)</f>
        <v>#REF!</v>
      </c>
      <c r="L619" s="125" t="e">
        <f>IF('DATA ENTRY'!#REF!="","",'DATA ENTRY'!#REF!)</f>
        <v>#REF!</v>
      </c>
      <c r="M619" s="14" t="e">
        <f>IF('DATA ENTRY'!#REF!="","",'DATA ENTRY'!#REF!)</f>
        <v>#REF!</v>
      </c>
      <c r="N619" s="125" t="e">
        <f>IF('DATA ENTRY'!#REF!="","",'DATA ENTRY'!#REF!)</f>
        <v>#REF!</v>
      </c>
      <c r="O619" s="125" t="str">
        <f t="shared" si="9"/>
        <v/>
      </c>
      <c r="P619" s="63" t="e">
        <f>IF('DATA ENTRY'!#REF!="","",'DATA ENTRY'!#REF!)</f>
        <v>#REF!</v>
      </c>
      <c r="Q619" s="63" t="e">
        <f>IF('DATA ENTRY'!#REF!="","",'DATA ENTRY'!#REF!)</f>
        <v>#REF!</v>
      </c>
      <c r="R619" s="14" t="e">
        <f>IF('DATA ENTRY'!#REF!="","",'DATA ENTRY'!#REF!)</f>
        <v>#REF!</v>
      </c>
      <c r="S619" s="14" t="e">
        <f>IF('DATA ENTRY'!#REF!="","",'DATA ENTRY'!#REF!)</f>
        <v>#REF!</v>
      </c>
      <c r="T619" s="14" t="e">
        <f>IF('DATA ENTRY'!#REF!="","",'DATA ENTRY'!#REF!)</f>
        <v>#REF!</v>
      </c>
      <c r="U619" s="14" t="str">
        <f>IF(O619="","",SUMPRODUCT(--(D619=$D$5:$D$1071),--(F619=$F$5:$F$1071),--(E619=$E$5:$E$1071),--(O619&lt;$O$5:$O$1071))+COUNTIF($O$5:O619,O619))</f>
        <v/>
      </c>
    </row>
    <row r="620" spans="1:21">
      <c r="A620" s="14" t="e">
        <f>IF(AND(H620="",D620="",F620="",G620="",I620="",J620=""),"",SUBTOTAL(3,$B$5:B620))</f>
        <v>#REF!</v>
      </c>
      <c r="B620" s="63" t="e">
        <f>IF('DATA ENTRY'!#REF!="","",'DATA ENTRY'!#REF!)</f>
        <v>#REF!</v>
      </c>
      <c r="C620" s="63" t="e">
        <f>IF('DATA ENTRY'!#REF!="","",'DATA ENTRY'!#REF!)</f>
        <v>#REF!</v>
      </c>
      <c r="D620" s="63" t="e">
        <f>IF('DATA ENTRY'!#REF!="","",'DATA ENTRY'!#REF!)</f>
        <v>#REF!</v>
      </c>
      <c r="E620" s="14" t="e">
        <f>IF('DATA ENTRY'!#REF!="","",'DATA ENTRY'!#REF!)</f>
        <v>#REF!</v>
      </c>
      <c r="F620" s="14" t="e">
        <f>IF('DATA ENTRY'!#REF!="","",'DATA ENTRY'!#REF!)</f>
        <v>#REF!</v>
      </c>
      <c r="G620" s="126" t="e">
        <f>IF('DATA ENTRY'!#REF!="","",'DATA ENTRY'!#REF!)</f>
        <v>#REF!</v>
      </c>
      <c r="H620" s="126" t="e">
        <f>IF('DATA ENTRY'!#REF!="","",'DATA ENTRY'!#REF!)</f>
        <v>#REF!</v>
      </c>
      <c r="I620" s="14" t="e">
        <f>IF('DATA ENTRY'!#REF!="","",'DATA ENTRY'!#REF!)</f>
        <v>#REF!</v>
      </c>
      <c r="J620" s="125" t="e">
        <f>IF('DATA ENTRY'!#REF!="","",'DATA ENTRY'!#REF!)</f>
        <v>#REF!</v>
      </c>
      <c r="K620" s="14" t="e">
        <f>IF('DATA ENTRY'!#REF!="","",'DATA ENTRY'!#REF!)</f>
        <v>#REF!</v>
      </c>
      <c r="L620" s="125" t="e">
        <f>IF('DATA ENTRY'!#REF!="","",'DATA ENTRY'!#REF!)</f>
        <v>#REF!</v>
      </c>
      <c r="M620" s="14" t="e">
        <f>IF('DATA ENTRY'!#REF!="","",'DATA ENTRY'!#REF!)</f>
        <v>#REF!</v>
      </c>
      <c r="N620" s="125" t="e">
        <f>IF('DATA ENTRY'!#REF!="","",'DATA ENTRY'!#REF!)</f>
        <v>#REF!</v>
      </c>
      <c r="O620" s="125" t="str">
        <f t="shared" si="9"/>
        <v/>
      </c>
      <c r="P620" s="63" t="e">
        <f>IF('DATA ENTRY'!#REF!="","",'DATA ENTRY'!#REF!)</f>
        <v>#REF!</v>
      </c>
      <c r="Q620" s="63" t="e">
        <f>IF('DATA ENTRY'!#REF!="","",'DATA ENTRY'!#REF!)</f>
        <v>#REF!</v>
      </c>
      <c r="R620" s="14" t="e">
        <f>IF('DATA ENTRY'!#REF!="","",'DATA ENTRY'!#REF!)</f>
        <v>#REF!</v>
      </c>
      <c r="S620" s="14" t="e">
        <f>IF('DATA ENTRY'!#REF!="","",'DATA ENTRY'!#REF!)</f>
        <v>#REF!</v>
      </c>
      <c r="T620" s="14" t="e">
        <f>IF('DATA ENTRY'!#REF!="","",'DATA ENTRY'!#REF!)</f>
        <v>#REF!</v>
      </c>
      <c r="U620" s="14" t="str">
        <f>IF(O620="","",SUMPRODUCT(--(D620=$D$5:$D$1071),--(F620=$F$5:$F$1071),--(E620=$E$5:$E$1071),--(O620&lt;$O$5:$O$1071))+COUNTIF($O$5:O620,O620))</f>
        <v/>
      </c>
    </row>
    <row r="621" spans="1:21">
      <c r="A621" s="14" t="e">
        <f>IF(AND(H621="",D621="",F621="",G621="",I621="",J621=""),"",SUBTOTAL(3,$B$5:B621))</f>
        <v>#REF!</v>
      </c>
      <c r="B621" s="63" t="e">
        <f>IF('DATA ENTRY'!#REF!="","",'DATA ENTRY'!#REF!)</f>
        <v>#REF!</v>
      </c>
      <c r="C621" s="63" t="e">
        <f>IF('DATA ENTRY'!#REF!="","",'DATA ENTRY'!#REF!)</f>
        <v>#REF!</v>
      </c>
      <c r="D621" s="63" t="e">
        <f>IF('DATA ENTRY'!#REF!="","",'DATA ENTRY'!#REF!)</f>
        <v>#REF!</v>
      </c>
      <c r="E621" s="14" t="e">
        <f>IF('DATA ENTRY'!#REF!="","",'DATA ENTRY'!#REF!)</f>
        <v>#REF!</v>
      </c>
      <c r="F621" s="14" t="e">
        <f>IF('DATA ENTRY'!#REF!="","",'DATA ENTRY'!#REF!)</f>
        <v>#REF!</v>
      </c>
      <c r="G621" s="126" t="e">
        <f>IF('DATA ENTRY'!#REF!="","",'DATA ENTRY'!#REF!)</f>
        <v>#REF!</v>
      </c>
      <c r="H621" s="126" t="e">
        <f>IF('DATA ENTRY'!#REF!="","",'DATA ENTRY'!#REF!)</f>
        <v>#REF!</v>
      </c>
      <c r="I621" s="14" t="e">
        <f>IF('DATA ENTRY'!#REF!="","",'DATA ENTRY'!#REF!)</f>
        <v>#REF!</v>
      </c>
      <c r="J621" s="125" t="e">
        <f>IF('DATA ENTRY'!#REF!="","",'DATA ENTRY'!#REF!)</f>
        <v>#REF!</v>
      </c>
      <c r="K621" s="14" t="e">
        <f>IF('DATA ENTRY'!#REF!="","",'DATA ENTRY'!#REF!)</f>
        <v>#REF!</v>
      </c>
      <c r="L621" s="125" t="e">
        <f>IF('DATA ENTRY'!#REF!="","",'DATA ENTRY'!#REF!)</f>
        <v>#REF!</v>
      </c>
      <c r="M621" s="14" t="e">
        <f>IF('DATA ENTRY'!#REF!="","",'DATA ENTRY'!#REF!)</f>
        <v>#REF!</v>
      </c>
      <c r="N621" s="125" t="e">
        <f>IF('DATA ENTRY'!#REF!="","",'DATA ENTRY'!#REF!)</f>
        <v>#REF!</v>
      </c>
      <c r="O621" s="125" t="str">
        <f t="shared" si="9"/>
        <v/>
      </c>
      <c r="P621" s="63" t="e">
        <f>IF('DATA ENTRY'!#REF!="","",'DATA ENTRY'!#REF!)</f>
        <v>#REF!</v>
      </c>
      <c r="Q621" s="63" t="e">
        <f>IF('DATA ENTRY'!#REF!="","",'DATA ENTRY'!#REF!)</f>
        <v>#REF!</v>
      </c>
      <c r="R621" s="14" t="e">
        <f>IF('DATA ENTRY'!#REF!="","",'DATA ENTRY'!#REF!)</f>
        <v>#REF!</v>
      </c>
      <c r="S621" s="14" t="e">
        <f>IF('DATA ENTRY'!#REF!="","",'DATA ENTRY'!#REF!)</f>
        <v>#REF!</v>
      </c>
      <c r="T621" s="14" t="e">
        <f>IF('DATA ENTRY'!#REF!="","",'DATA ENTRY'!#REF!)</f>
        <v>#REF!</v>
      </c>
      <c r="U621" s="14" t="str">
        <f>IF(O621="","",SUMPRODUCT(--(D621=$D$5:$D$1071),--(F621=$F$5:$F$1071),--(E621=$E$5:$E$1071),--(O621&lt;$O$5:$O$1071))+COUNTIF($O$5:O621,O621))</f>
        <v/>
      </c>
    </row>
    <row r="622" spans="1:21">
      <c r="A622" s="14" t="e">
        <f>IF(AND(H622="",D622="",F622="",G622="",I622="",J622=""),"",SUBTOTAL(3,$B$5:B622))</f>
        <v>#REF!</v>
      </c>
      <c r="B622" s="63" t="e">
        <f>IF('DATA ENTRY'!#REF!="","",'DATA ENTRY'!#REF!)</f>
        <v>#REF!</v>
      </c>
      <c r="C622" s="63" t="e">
        <f>IF('DATA ENTRY'!#REF!="","",'DATA ENTRY'!#REF!)</f>
        <v>#REF!</v>
      </c>
      <c r="D622" s="63" t="e">
        <f>IF('DATA ENTRY'!#REF!="","",'DATA ENTRY'!#REF!)</f>
        <v>#REF!</v>
      </c>
      <c r="E622" s="14" t="e">
        <f>IF('DATA ENTRY'!#REF!="","",'DATA ENTRY'!#REF!)</f>
        <v>#REF!</v>
      </c>
      <c r="F622" s="14" t="e">
        <f>IF('DATA ENTRY'!#REF!="","",'DATA ENTRY'!#REF!)</f>
        <v>#REF!</v>
      </c>
      <c r="G622" s="126" t="e">
        <f>IF('DATA ENTRY'!#REF!="","",'DATA ENTRY'!#REF!)</f>
        <v>#REF!</v>
      </c>
      <c r="H622" s="126" t="e">
        <f>IF('DATA ENTRY'!#REF!="","",'DATA ENTRY'!#REF!)</f>
        <v>#REF!</v>
      </c>
      <c r="I622" s="14" t="e">
        <f>IF('DATA ENTRY'!#REF!="","",'DATA ENTRY'!#REF!)</f>
        <v>#REF!</v>
      </c>
      <c r="J622" s="125" t="e">
        <f>IF('DATA ENTRY'!#REF!="","",'DATA ENTRY'!#REF!)</f>
        <v>#REF!</v>
      </c>
      <c r="K622" s="14" t="e">
        <f>IF('DATA ENTRY'!#REF!="","",'DATA ENTRY'!#REF!)</f>
        <v>#REF!</v>
      </c>
      <c r="L622" s="125" t="e">
        <f>IF('DATA ENTRY'!#REF!="","",'DATA ENTRY'!#REF!)</f>
        <v>#REF!</v>
      </c>
      <c r="M622" s="14" t="e">
        <f>IF('DATA ENTRY'!#REF!="","",'DATA ENTRY'!#REF!)</f>
        <v>#REF!</v>
      </c>
      <c r="N622" s="125" t="e">
        <f>IF('DATA ENTRY'!#REF!="","",'DATA ENTRY'!#REF!)</f>
        <v>#REF!</v>
      </c>
      <c r="O622" s="125" t="str">
        <f t="shared" si="9"/>
        <v/>
      </c>
      <c r="P622" s="63" t="e">
        <f>IF('DATA ENTRY'!#REF!="","",'DATA ENTRY'!#REF!)</f>
        <v>#REF!</v>
      </c>
      <c r="Q622" s="63" t="e">
        <f>IF('DATA ENTRY'!#REF!="","",'DATA ENTRY'!#REF!)</f>
        <v>#REF!</v>
      </c>
      <c r="R622" s="14" t="e">
        <f>IF('DATA ENTRY'!#REF!="","",'DATA ENTRY'!#REF!)</f>
        <v>#REF!</v>
      </c>
      <c r="S622" s="14" t="e">
        <f>IF('DATA ENTRY'!#REF!="","",'DATA ENTRY'!#REF!)</f>
        <v>#REF!</v>
      </c>
      <c r="T622" s="14" t="e">
        <f>IF('DATA ENTRY'!#REF!="","",'DATA ENTRY'!#REF!)</f>
        <v>#REF!</v>
      </c>
      <c r="U622" s="14" t="str">
        <f>IF(O622="","",SUMPRODUCT(--(D622=$D$5:$D$1071),--(F622=$F$5:$F$1071),--(E622=$E$5:$E$1071),--(O622&lt;$O$5:$O$1071))+COUNTIF($O$5:O622,O622))</f>
        <v/>
      </c>
    </row>
    <row r="623" spans="1:21">
      <c r="A623" s="14" t="e">
        <f>IF(AND(H623="",D623="",F623="",G623="",I623="",J623=""),"",SUBTOTAL(3,$B$5:B623))</f>
        <v>#REF!</v>
      </c>
      <c r="B623" s="63" t="e">
        <f>IF('DATA ENTRY'!#REF!="","",'DATA ENTRY'!#REF!)</f>
        <v>#REF!</v>
      </c>
      <c r="C623" s="63" t="e">
        <f>IF('DATA ENTRY'!#REF!="","",'DATA ENTRY'!#REF!)</f>
        <v>#REF!</v>
      </c>
      <c r="D623" s="63" t="e">
        <f>IF('DATA ENTRY'!#REF!="","",'DATA ENTRY'!#REF!)</f>
        <v>#REF!</v>
      </c>
      <c r="E623" s="14" t="e">
        <f>IF('DATA ENTRY'!#REF!="","",'DATA ENTRY'!#REF!)</f>
        <v>#REF!</v>
      </c>
      <c r="F623" s="14" t="e">
        <f>IF('DATA ENTRY'!#REF!="","",'DATA ENTRY'!#REF!)</f>
        <v>#REF!</v>
      </c>
      <c r="G623" s="126" t="e">
        <f>IF('DATA ENTRY'!#REF!="","",'DATA ENTRY'!#REF!)</f>
        <v>#REF!</v>
      </c>
      <c r="H623" s="126" t="e">
        <f>IF('DATA ENTRY'!#REF!="","",'DATA ENTRY'!#REF!)</f>
        <v>#REF!</v>
      </c>
      <c r="I623" s="14" t="e">
        <f>IF('DATA ENTRY'!#REF!="","",'DATA ENTRY'!#REF!)</f>
        <v>#REF!</v>
      </c>
      <c r="J623" s="125" t="e">
        <f>IF('DATA ENTRY'!#REF!="","",'DATA ENTRY'!#REF!)</f>
        <v>#REF!</v>
      </c>
      <c r="K623" s="14" t="e">
        <f>IF('DATA ENTRY'!#REF!="","",'DATA ENTRY'!#REF!)</f>
        <v>#REF!</v>
      </c>
      <c r="L623" s="125" t="e">
        <f>IF('DATA ENTRY'!#REF!="","",'DATA ENTRY'!#REF!)</f>
        <v>#REF!</v>
      </c>
      <c r="M623" s="14" t="e">
        <f>IF('DATA ENTRY'!#REF!="","",'DATA ENTRY'!#REF!)</f>
        <v>#REF!</v>
      </c>
      <c r="N623" s="125" t="e">
        <f>IF('DATA ENTRY'!#REF!="","",'DATA ENTRY'!#REF!)</f>
        <v>#REF!</v>
      </c>
      <c r="O623" s="125" t="str">
        <f t="shared" si="9"/>
        <v/>
      </c>
      <c r="P623" s="63" t="e">
        <f>IF('DATA ENTRY'!#REF!="","",'DATA ENTRY'!#REF!)</f>
        <v>#REF!</v>
      </c>
      <c r="Q623" s="63" t="e">
        <f>IF('DATA ENTRY'!#REF!="","",'DATA ENTRY'!#REF!)</f>
        <v>#REF!</v>
      </c>
      <c r="R623" s="14" t="e">
        <f>IF('DATA ENTRY'!#REF!="","",'DATA ENTRY'!#REF!)</f>
        <v>#REF!</v>
      </c>
      <c r="S623" s="14" t="e">
        <f>IF('DATA ENTRY'!#REF!="","",'DATA ENTRY'!#REF!)</f>
        <v>#REF!</v>
      </c>
      <c r="T623" s="14" t="e">
        <f>IF('DATA ENTRY'!#REF!="","",'DATA ENTRY'!#REF!)</f>
        <v>#REF!</v>
      </c>
      <c r="U623" s="14" t="str">
        <f>IF(O623="","",SUMPRODUCT(--(D623=$D$5:$D$1071),--(F623=$F$5:$F$1071),--(E623=$E$5:$E$1071),--(O623&lt;$O$5:$O$1071))+COUNTIF($O$5:O623,O623))</f>
        <v/>
      </c>
    </row>
    <row r="624" spans="1:21">
      <c r="A624" s="14" t="e">
        <f>IF(AND(H624="",D624="",F624="",G624="",I624="",J624=""),"",SUBTOTAL(3,$B$5:B624))</f>
        <v>#REF!</v>
      </c>
      <c r="B624" s="63" t="e">
        <f>IF('DATA ENTRY'!#REF!="","",'DATA ENTRY'!#REF!)</f>
        <v>#REF!</v>
      </c>
      <c r="C624" s="63" t="e">
        <f>IF('DATA ENTRY'!#REF!="","",'DATA ENTRY'!#REF!)</f>
        <v>#REF!</v>
      </c>
      <c r="D624" s="63" t="e">
        <f>IF('DATA ENTRY'!#REF!="","",'DATA ENTRY'!#REF!)</f>
        <v>#REF!</v>
      </c>
      <c r="E624" s="14" t="e">
        <f>IF('DATA ENTRY'!#REF!="","",'DATA ENTRY'!#REF!)</f>
        <v>#REF!</v>
      </c>
      <c r="F624" s="14" t="e">
        <f>IF('DATA ENTRY'!#REF!="","",'DATA ENTRY'!#REF!)</f>
        <v>#REF!</v>
      </c>
      <c r="G624" s="126" t="e">
        <f>IF('DATA ENTRY'!#REF!="","",'DATA ENTRY'!#REF!)</f>
        <v>#REF!</v>
      </c>
      <c r="H624" s="126" t="e">
        <f>IF('DATA ENTRY'!#REF!="","",'DATA ENTRY'!#REF!)</f>
        <v>#REF!</v>
      </c>
      <c r="I624" s="14" t="e">
        <f>IF('DATA ENTRY'!#REF!="","",'DATA ENTRY'!#REF!)</f>
        <v>#REF!</v>
      </c>
      <c r="J624" s="125" t="e">
        <f>IF('DATA ENTRY'!#REF!="","",'DATA ENTRY'!#REF!)</f>
        <v>#REF!</v>
      </c>
      <c r="K624" s="14" t="e">
        <f>IF('DATA ENTRY'!#REF!="","",'DATA ENTRY'!#REF!)</f>
        <v>#REF!</v>
      </c>
      <c r="L624" s="125" t="e">
        <f>IF('DATA ENTRY'!#REF!="","",'DATA ENTRY'!#REF!)</f>
        <v>#REF!</v>
      </c>
      <c r="M624" s="14" t="e">
        <f>IF('DATA ENTRY'!#REF!="","",'DATA ENTRY'!#REF!)</f>
        <v>#REF!</v>
      </c>
      <c r="N624" s="125" t="e">
        <f>IF('DATA ENTRY'!#REF!="","",'DATA ENTRY'!#REF!)</f>
        <v>#REF!</v>
      </c>
      <c r="O624" s="125" t="str">
        <f t="shared" si="9"/>
        <v/>
      </c>
      <c r="P624" s="63" t="e">
        <f>IF('DATA ENTRY'!#REF!="","",'DATA ENTRY'!#REF!)</f>
        <v>#REF!</v>
      </c>
      <c r="Q624" s="63" t="e">
        <f>IF('DATA ENTRY'!#REF!="","",'DATA ENTRY'!#REF!)</f>
        <v>#REF!</v>
      </c>
      <c r="R624" s="14" t="e">
        <f>IF('DATA ENTRY'!#REF!="","",'DATA ENTRY'!#REF!)</f>
        <v>#REF!</v>
      </c>
      <c r="S624" s="14" t="e">
        <f>IF('DATA ENTRY'!#REF!="","",'DATA ENTRY'!#REF!)</f>
        <v>#REF!</v>
      </c>
      <c r="T624" s="14" t="e">
        <f>IF('DATA ENTRY'!#REF!="","",'DATA ENTRY'!#REF!)</f>
        <v>#REF!</v>
      </c>
      <c r="U624" s="14" t="str">
        <f>IF(O624="","",SUMPRODUCT(--(D624=$D$5:$D$1071),--(F624=$F$5:$F$1071),--(E624=$E$5:$E$1071),--(O624&lt;$O$5:$O$1071))+COUNTIF($O$5:O624,O624))</f>
        <v/>
      </c>
    </row>
    <row r="625" spans="1:21">
      <c r="A625" s="14" t="e">
        <f>IF(AND(H625="",D625="",F625="",G625="",I625="",J625=""),"",SUBTOTAL(3,$B$5:B625))</f>
        <v>#REF!</v>
      </c>
      <c r="B625" s="63" t="e">
        <f>IF('DATA ENTRY'!#REF!="","",'DATA ENTRY'!#REF!)</f>
        <v>#REF!</v>
      </c>
      <c r="C625" s="63" t="e">
        <f>IF('DATA ENTRY'!#REF!="","",'DATA ENTRY'!#REF!)</f>
        <v>#REF!</v>
      </c>
      <c r="D625" s="63" t="e">
        <f>IF('DATA ENTRY'!#REF!="","",'DATA ENTRY'!#REF!)</f>
        <v>#REF!</v>
      </c>
      <c r="E625" s="14" t="e">
        <f>IF('DATA ENTRY'!#REF!="","",'DATA ENTRY'!#REF!)</f>
        <v>#REF!</v>
      </c>
      <c r="F625" s="14" t="e">
        <f>IF('DATA ENTRY'!#REF!="","",'DATA ENTRY'!#REF!)</f>
        <v>#REF!</v>
      </c>
      <c r="G625" s="126" t="e">
        <f>IF('DATA ENTRY'!#REF!="","",'DATA ENTRY'!#REF!)</f>
        <v>#REF!</v>
      </c>
      <c r="H625" s="126" t="e">
        <f>IF('DATA ENTRY'!#REF!="","",'DATA ENTRY'!#REF!)</f>
        <v>#REF!</v>
      </c>
      <c r="I625" s="14" t="e">
        <f>IF('DATA ENTRY'!#REF!="","",'DATA ENTRY'!#REF!)</f>
        <v>#REF!</v>
      </c>
      <c r="J625" s="125" t="e">
        <f>IF('DATA ENTRY'!#REF!="","",'DATA ENTRY'!#REF!)</f>
        <v>#REF!</v>
      </c>
      <c r="K625" s="14" t="e">
        <f>IF('DATA ENTRY'!#REF!="","",'DATA ENTRY'!#REF!)</f>
        <v>#REF!</v>
      </c>
      <c r="L625" s="125" t="e">
        <f>IF('DATA ENTRY'!#REF!="","",'DATA ENTRY'!#REF!)</f>
        <v>#REF!</v>
      </c>
      <c r="M625" s="14" t="e">
        <f>IF('DATA ENTRY'!#REF!="","",'DATA ENTRY'!#REF!)</f>
        <v>#REF!</v>
      </c>
      <c r="N625" s="125" t="e">
        <f>IF('DATA ENTRY'!#REF!="","",'DATA ENTRY'!#REF!)</f>
        <v>#REF!</v>
      </c>
      <c r="O625" s="125" t="str">
        <f t="shared" si="9"/>
        <v/>
      </c>
      <c r="P625" s="63" t="e">
        <f>IF('DATA ENTRY'!#REF!="","",'DATA ENTRY'!#REF!)</f>
        <v>#REF!</v>
      </c>
      <c r="Q625" s="63" t="e">
        <f>IF('DATA ENTRY'!#REF!="","",'DATA ENTRY'!#REF!)</f>
        <v>#REF!</v>
      </c>
      <c r="R625" s="14" t="e">
        <f>IF('DATA ENTRY'!#REF!="","",'DATA ENTRY'!#REF!)</f>
        <v>#REF!</v>
      </c>
      <c r="S625" s="14" t="e">
        <f>IF('DATA ENTRY'!#REF!="","",'DATA ENTRY'!#REF!)</f>
        <v>#REF!</v>
      </c>
      <c r="T625" s="14" t="e">
        <f>IF('DATA ENTRY'!#REF!="","",'DATA ENTRY'!#REF!)</f>
        <v>#REF!</v>
      </c>
      <c r="U625" s="14" t="str">
        <f>IF(O625="","",SUMPRODUCT(--(D625=$D$5:$D$1071),--(F625=$F$5:$F$1071),--(E625=$E$5:$E$1071),--(O625&lt;$O$5:$O$1071))+COUNTIF($O$5:O625,O625))</f>
        <v/>
      </c>
    </row>
    <row r="626" spans="1:21">
      <c r="A626" s="14" t="e">
        <f>IF(AND(H626="",D626="",F626="",G626="",I626="",J626=""),"",SUBTOTAL(3,$B$5:B626))</f>
        <v>#REF!</v>
      </c>
      <c r="B626" s="63" t="e">
        <f>IF('DATA ENTRY'!#REF!="","",'DATA ENTRY'!#REF!)</f>
        <v>#REF!</v>
      </c>
      <c r="C626" s="63" t="e">
        <f>IF('DATA ENTRY'!#REF!="","",'DATA ENTRY'!#REF!)</f>
        <v>#REF!</v>
      </c>
      <c r="D626" s="63" t="e">
        <f>IF('DATA ENTRY'!#REF!="","",'DATA ENTRY'!#REF!)</f>
        <v>#REF!</v>
      </c>
      <c r="E626" s="14" t="e">
        <f>IF('DATA ENTRY'!#REF!="","",'DATA ENTRY'!#REF!)</f>
        <v>#REF!</v>
      </c>
      <c r="F626" s="14" t="e">
        <f>IF('DATA ENTRY'!#REF!="","",'DATA ENTRY'!#REF!)</f>
        <v>#REF!</v>
      </c>
      <c r="G626" s="126" t="e">
        <f>IF('DATA ENTRY'!#REF!="","",'DATA ENTRY'!#REF!)</f>
        <v>#REF!</v>
      </c>
      <c r="H626" s="126" t="e">
        <f>IF('DATA ENTRY'!#REF!="","",'DATA ENTRY'!#REF!)</f>
        <v>#REF!</v>
      </c>
      <c r="I626" s="14" t="e">
        <f>IF('DATA ENTRY'!#REF!="","",'DATA ENTRY'!#REF!)</f>
        <v>#REF!</v>
      </c>
      <c r="J626" s="125" t="e">
        <f>IF('DATA ENTRY'!#REF!="","",'DATA ENTRY'!#REF!)</f>
        <v>#REF!</v>
      </c>
      <c r="K626" s="14" t="e">
        <f>IF('DATA ENTRY'!#REF!="","",'DATA ENTRY'!#REF!)</f>
        <v>#REF!</v>
      </c>
      <c r="L626" s="125" t="e">
        <f>IF('DATA ENTRY'!#REF!="","",'DATA ENTRY'!#REF!)</f>
        <v>#REF!</v>
      </c>
      <c r="M626" s="14" t="e">
        <f>IF('DATA ENTRY'!#REF!="","",'DATA ENTRY'!#REF!)</f>
        <v>#REF!</v>
      </c>
      <c r="N626" s="125" t="e">
        <f>IF('DATA ENTRY'!#REF!="","",'DATA ENTRY'!#REF!)</f>
        <v>#REF!</v>
      </c>
      <c r="O626" s="125" t="str">
        <f t="shared" si="9"/>
        <v/>
      </c>
      <c r="P626" s="63" t="e">
        <f>IF('DATA ENTRY'!#REF!="","",'DATA ENTRY'!#REF!)</f>
        <v>#REF!</v>
      </c>
      <c r="Q626" s="63" t="e">
        <f>IF('DATA ENTRY'!#REF!="","",'DATA ENTRY'!#REF!)</f>
        <v>#REF!</v>
      </c>
      <c r="R626" s="14" t="e">
        <f>IF('DATA ENTRY'!#REF!="","",'DATA ENTRY'!#REF!)</f>
        <v>#REF!</v>
      </c>
      <c r="S626" s="14" t="e">
        <f>IF('DATA ENTRY'!#REF!="","",'DATA ENTRY'!#REF!)</f>
        <v>#REF!</v>
      </c>
      <c r="T626" s="14" t="e">
        <f>IF('DATA ENTRY'!#REF!="","",'DATA ENTRY'!#REF!)</f>
        <v>#REF!</v>
      </c>
      <c r="U626" s="14" t="str">
        <f>IF(O626="","",SUMPRODUCT(--(D626=$D$5:$D$1071),--(F626=$F$5:$F$1071),--(E626=$E$5:$E$1071),--(O626&lt;$O$5:$O$1071))+COUNTIF($O$5:O626,O626))</f>
        <v/>
      </c>
    </row>
    <row r="627" spans="1:21">
      <c r="A627" s="14" t="e">
        <f>IF(AND(H627="",D627="",F627="",G627="",I627="",J627=""),"",SUBTOTAL(3,$B$5:B627))</f>
        <v>#REF!</v>
      </c>
      <c r="B627" s="63" t="e">
        <f>IF('DATA ENTRY'!#REF!="","",'DATA ENTRY'!#REF!)</f>
        <v>#REF!</v>
      </c>
      <c r="C627" s="63" t="e">
        <f>IF('DATA ENTRY'!#REF!="","",'DATA ENTRY'!#REF!)</f>
        <v>#REF!</v>
      </c>
      <c r="D627" s="63" t="e">
        <f>IF('DATA ENTRY'!#REF!="","",'DATA ENTRY'!#REF!)</f>
        <v>#REF!</v>
      </c>
      <c r="E627" s="14" t="e">
        <f>IF('DATA ENTRY'!#REF!="","",'DATA ENTRY'!#REF!)</f>
        <v>#REF!</v>
      </c>
      <c r="F627" s="14" t="e">
        <f>IF('DATA ENTRY'!#REF!="","",'DATA ENTRY'!#REF!)</f>
        <v>#REF!</v>
      </c>
      <c r="G627" s="126" t="e">
        <f>IF('DATA ENTRY'!#REF!="","",'DATA ENTRY'!#REF!)</f>
        <v>#REF!</v>
      </c>
      <c r="H627" s="126" t="e">
        <f>IF('DATA ENTRY'!#REF!="","",'DATA ENTRY'!#REF!)</f>
        <v>#REF!</v>
      </c>
      <c r="I627" s="14" t="e">
        <f>IF('DATA ENTRY'!#REF!="","",'DATA ENTRY'!#REF!)</f>
        <v>#REF!</v>
      </c>
      <c r="J627" s="125" t="e">
        <f>IF('DATA ENTRY'!#REF!="","",'DATA ENTRY'!#REF!)</f>
        <v>#REF!</v>
      </c>
      <c r="K627" s="14" t="e">
        <f>IF('DATA ENTRY'!#REF!="","",'DATA ENTRY'!#REF!)</f>
        <v>#REF!</v>
      </c>
      <c r="L627" s="125" t="e">
        <f>IF('DATA ENTRY'!#REF!="","",'DATA ENTRY'!#REF!)</f>
        <v>#REF!</v>
      </c>
      <c r="M627" s="14" t="e">
        <f>IF('DATA ENTRY'!#REF!="","",'DATA ENTRY'!#REF!)</f>
        <v>#REF!</v>
      </c>
      <c r="N627" s="125" t="e">
        <f>IF('DATA ENTRY'!#REF!="","",'DATA ENTRY'!#REF!)</f>
        <v>#REF!</v>
      </c>
      <c r="O627" s="125" t="str">
        <f t="shared" si="9"/>
        <v/>
      </c>
      <c r="P627" s="63" t="e">
        <f>IF('DATA ENTRY'!#REF!="","",'DATA ENTRY'!#REF!)</f>
        <v>#REF!</v>
      </c>
      <c r="Q627" s="63" t="e">
        <f>IF('DATA ENTRY'!#REF!="","",'DATA ENTRY'!#REF!)</f>
        <v>#REF!</v>
      </c>
      <c r="R627" s="14" t="e">
        <f>IF('DATA ENTRY'!#REF!="","",'DATA ENTRY'!#REF!)</f>
        <v>#REF!</v>
      </c>
      <c r="S627" s="14" t="e">
        <f>IF('DATA ENTRY'!#REF!="","",'DATA ENTRY'!#REF!)</f>
        <v>#REF!</v>
      </c>
      <c r="T627" s="14" t="e">
        <f>IF('DATA ENTRY'!#REF!="","",'DATA ENTRY'!#REF!)</f>
        <v>#REF!</v>
      </c>
      <c r="U627" s="14" t="str">
        <f>IF(O627="","",SUMPRODUCT(--(D627=$D$5:$D$1071),--(F627=$F$5:$F$1071),--(E627=$E$5:$E$1071),--(O627&lt;$O$5:$O$1071))+COUNTIF($O$5:O627,O627))</f>
        <v/>
      </c>
    </row>
    <row r="628" spans="1:21">
      <c r="A628" s="14" t="e">
        <f>IF(AND(H628="",D628="",F628="",G628="",I628="",J628=""),"",SUBTOTAL(3,$B$5:B628))</f>
        <v>#REF!</v>
      </c>
      <c r="B628" s="63" t="e">
        <f>IF('DATA ENTRY'!#REF!="","",'DATA ENTRY'!#REF!)</f>
        <v>#REF!</v>
      </c>
      <c r="C628" s="63" t="e">
        <f>IF('DATA ENTRY'!#REF!="","",'DATA ENTRY'!#REF!)</f>
        <v>#REF!</v>
      </c>
      <c r="D628" s="63" t="e">
        <f>IF('DATA ENTRY'!#REF!="","",'DATA ENTRY'!#REF!)</f>
        <v>#REF!</v>
      </c>
      <c r="E628" s="14" t="e">
        <f>IF('DATA ENTRY'!#REF!="","",'DATA ENTRY'!#REF!)</f>
        <v>#REF!</v>
      </c>
      <c r="F628" s="14" t="e">
        <f>IF('DATA ENTRY'!#REF!="","",'DATA ENTRY'!#REF!)</f>
        <v>#REF!</v>
      </c>
      <c r="G628" s="126" t="e">
        <f>IF('DATA ENTRY'!#REF!="","",'DATA ENTRY'!#REF!)</f>
        <v>#REF!</v>
      </c>
      <c r="H628" s="126" t="e">
        <f>IF('DATA ENTRY'!#REF!="","",'DATA ENTRY'!#REF!)</f>
        <v>#REF!</v>
      </c>
      <c r="I628" s="14" t="e">
        <f>IF('DATA ENTRY'!#REF!="","",'DATA ENTRY'!#REF!)</f>
        <v>#REF!</v>
      </c>
      <c r="J628" s="125" t="e">
        <f>IF('DATA ENTRY'!#REF!="","",'DATA ENTRY'!#REF!)</f>
        <v>#REF!</v>
      </c>
      <c r="K628" s="14" t="e">
        <f>IF('DATA ENTRY'!#REF!="","",'DATA ENTRY'!#REF!)</f>
        <v>#REF!</v>
      </c>
      <c r="L628" s="125" t="e">
        <f>IF('DATA ENTRY'!#REF!="","",'DATA ENTRY'!#REF!)</f>
        <v>#REF!</v>
      </c>
      <c r="M628" s="14" t="e">
        <f>IF('DATA ENTRY'!#REF!="","",'DATA ENTRY'!#REF!)</f>
        <v>#REF!</v>
      </c>
      <c r="N628" s="125" t="e">
        <f>IF('DATA ENTRY'!#REF!="","",'DATA ENTRY'!#REF!)</f>
        <v>#REF!</v>
      </c>
      <c r="O628" s="125" t="str">
        <f t="shared" si="9"/>
        <v/>
      </c>
      <c r="P628" s="63" t="e">
        <f>IF('DATA ENTRY'!#REF!="","",'DATA ENTRY'!#REF!)</f>
        <v>#REF!</v>
      </c>
      <c r="Q628" s="63" t="e">
        <f>IF('DATA ENTRY'!#REF!="","",'DATA ENTRY'!#REF!)</f>
        <v>#REF!</v>
      </c>
      <c r="R628" s="14" t="e">
        <f>IF('DATA ENTRY'!#REF!="","",'DATA ENTRY'!#REF!)</f>
        <v>#REF!</v>
      </c>
      <c r="S628" s="14" t="e">
        <f>IF('DATA ENTRY'!#REF!="","",'DATA ENTRY'!#REF!)</f>
        <v>#REF!</v>
      </c>
      <c r="T628" s="14" t="e">
        <f>IF('DATA ENTRY'!#REF!="","",'DATA ENTRY'!#REF!)</f>
        <v>#REF!</v>
      </c>
      <c r="U628" s="14" t="str">
        <f>IF(O628="","",SUMPRODUCT(--(D628=$D$5:$D$1071),--(F628=$F$5:$F$1071),--(E628=$E$5:$E$1071),--(O628&lt;$O$5:$O$1071))+COUNTIF($O$5:O628,O628))</f>
        <v/>
      </c>
    </row>
    <row r="629" spans="1:21">
      <c r="A629" s="14" t="e">
        <f>IF(AND(H629="",D629="",F629="",G629="",I629="",J629=""),"",SUBTOTAL(3,$B$5:B629))</f>
        <v>#REF!</v>
      </c>
      <c r="B629" s="63" t="e">
        <f>IF('DATA ENTRY'!#REF!="","",'DATA ENTRY'!#REF!)</f>
        <v>#REF!</v>
      </c>
      <c r="C629" s="63" t="e">
        <f>IF('DATA ENTRY'!#REF!="","",'DATA ENTRY'!#REF!)</f>
        <v>#REF!</v>
      </c>
      <c r="D629" s="63" t="e">
        <f>IF('DATA ENTRY'!#REF!="","",'DATA ENTRY'!#REF!)</f>
        <v>#REF!</v>
      </c>
      <c r="E629" s="14" t="e">
        <f>IF('DATA ENTRY'!#REF!="","",'DATA ENTRY'!#REF!)</f>
        <v>#REF!</v>
      </c>
      <c r="F629" s="14" t="e">
        <f>IF('DATA ENTRY'!#REF!="","",'DATA ENTRY'!#REF!)</f>
        <v>#REF!</v>
      </c>
      <c r="G629" s="126" t="e">
        <f>IF('DATA ENTRY'!#REF!="","",'DATA ENTRY'!#REF!)</f>
        <v>#REF!</v>
      </c>
      <c r="H629" s="126" t="e">
        <f>IF('DATA ENTRY'!#REF!="","",'DATA ENTRY'!#REF!)</f>
        <v>#REF!</v>
      </c>
      <c r="I629" s="14" t="e">
        <f>IF('DATA ENTRY'!#REF!="","",'DATA ENTRY'!#REF!)</f>
        <v>#REF!</v>
      </c>
      <c r="J629" s="125" t="e">
        <f>IF('DATA ENTRY'!#REF!="","",'DATA ENTRY'!#REF!)</f>
        <v>#REF!</v>
      </c>
      <c r="K629" s="14" t="e">
        <f>IF('DATA ENTRY'!#REF!="","",'DATA ENTRY'!#REF!)</f>
        <v>#REF!</v>
      </c>
      <c r="L629" s="125" t="e">
        <f>IF('DATA ENTRY'!#REF!="","",'DATA ENTRY'!#REF!)</f>
        <v>#REF!</v>
      </c>
      <c r="M629" s="14" t="e">
        <f>IF('DATA ENTRY'!#REF!="","",'DATA ENTRY'!#REF!)</f>
        <v>#REF!</v>
      </c>
      <c r="N629" s="125" t="e">
        <f>IF('DATA ENTRY'!#REF!="","",'DATA ENTRY'!#REF!)</f>
        <v>#REF!</v>
      </c>
      <c r="O629" s="125" t="str">
        <f t="shared" si="9"/>
        <v/>
      </c>
      <c r="P629" s="63" t="e">
        <f>IF('DATA ENTRY'!#REF!="","",'DATA ENTRY'!#REF!)</f>
        <v>#REF!</v>
      </c>
      <c r="Q629" s="63" t="e">
        <f>IF('DATA ENTRY'!#REF!="","",'DATA ENTRY'!#REF!)</f>
        <v>#REF!</v>
      </c>
      <c r="R629" s="14" t="e">
        <f>IF('DATA ENTRY'!#REF!="","",'DATA ENTRY'!#REF!)</f>
        <v>#REF!</v>
      </c>
      <c r="S629" s="14" t="e">
        <f>IF('DATA ENTRY'!#REF!="","",'DATA ENTRY'!#REF!)</f>
        <v>#REF!</v>
      </c>
      <c r="T629" s="14" t="e">
        <f>IF('DATA ENTRY'!#REF!="","",'DATA ENTRY'!#REF!)</f>
        <v>#REF!</v>
      </c>
      <c r="U629" s="14" t="str">
        <f>IF(O629="","",SUMPRODUCT(--(D629=$D$5:$D$1071),--(F629=$F$5:$F$1071),--(E629=$E$5:$E$1071),--(O629&lt;$O$5:$O$1071))+COUNTIF($O$5:O629,O629))</f>
        <v/>
      </c>
    </row>
    <row r="630" spans="1:21">
      <c r="A630" s="14" t="e">
        <f>IF(AND(H630="",D630="",F630="",G630="",I630="",J630=""),"",SUBTOTAL(3,$B$5:B630))</f>
        <v>#REF!</v>
      </c>
      <c r="B630" s="63" t="e">
        <f>IF('DATA ENTRY'!#REF!="","",'DATA ENTRY'!#REF!)</f>
        <v>#REF!</v>
      </c>
      <c r="C630" s="63" t="e">
        <f>IF('DATA ENTRY'!#REF!="","",'DATA ENTRY'!#REF!)</f>
        <v>#REF!</v>
      </c>
      <c r="D630" s="63" t="e">
        <f>IF('DATA ENTRY'!#REF!="","",'DATA ENTRY'!#REF!)</f>
        <v>#REF!</v>
      </c>
      <c r="E630" s="14" t="e">
        <f>IF('DATA ENTRY'!#REF!="","",'DATA ENTRY'!#REF!)</f>
        <v>#REF!</v>
      </c>
      <c r="F630" s="14" t="e">
        <f>IF('DATA ENTRY'!#REF!="","",'DATA ENTRY'!#REF!)</f>
        <v>#REF!</v>
      </c>
      <c r="G630" s="126" t="e">
        <f>IF('DATA ENTRY'!#REF!="","",'DATA ENTRY'!#REF!)</f>
        <v>#REF!</v>
      </c>
      <c r="H630" s="126" t="e">
        <f>IF('DATA ENTRY'!#REF!="","",'DATA ENTRY'!#REF!)</f>
        <v>#REF!</v>
      </c>
      <c r="I630" s="14" t="e">
        <f>IF('DATA ENTRY'!#REF!="","",'DATA ENTRY'!#REF!)</f>
        <v>#REF!</v>
      </c>
      <c r="J630" s="125" t="e">
        <f>IF('DATA ENTRY'!#REF!="","",'DATA ENTRY'!#REF!)</f>
        <v>#REF!</v>
      </c>
      <c r="K630" s="14" t="e">
        <f>IF('DATA ENTRY'!#REF!="","",'DATA ENTRY'!#REF!)</f>
        <v>#REF!</v>
      </c>
      <c r="L630" s="125" t="e">
        <f>IF('DATA ENTRY'!#REF!="","",'DATA ENTRY'!#REF!)</f>
        <v>#REF!</v>
      </c>
      <c r="M630" s="14" t="e">
        <f>IF('DATA ENTRY'!#REF!="","",'DATA ENTRY'!#REF!)</f>
        <v>#REF!</v>
      </c>
      <c r="N630" s="125" t="e">
        <f>IF('DATA ENTRY'!#REF!="","",'DATA ENTRY'!#REF!)</f>
        <v>#REF!</v>
      </c>
      <c r="O630" s="125" t="str">
        <f t="shared" si="9"/>
        <v/>
      </c>
      <c r="P630" s="63" t="e">
        <f>IF('DATA ENTRY'!#REF!="","",'DATA ENTRY'!#REF!)</f>
        <v>#REF!</v>
      </c>
      <c r="Q630" s="63" t="e">
        <f>IF('DATA ENTRY'!#REF!="","",'DATA ENTRY'!#REF!)</f>
        <v>#REF!</v>
      </c>
      <c r="R630" s="14" t="e">
        <f>IF('DATA ENTRY'!#REF!="","",'DATA ENTRY'!#REF!)</f>
        <v>#REF!</v>
      </c>
      <c r="S630" s="14" t="e">
        <f>IF('DATA ENTRY'!#REF!="","",'DATA ENTRY'!#REF!)</f>
        <v>#REF!</v>
      </c>
      <c r="T630" s="14" t="e">
        <f>IF('DATA ENTRY'!#REF!="","",'DATA ENTRY'!#REF!)</f>
        <v>#REF!</v>
      </c>
      <c r="U630" s="14" t="str">
        <f>IF(O630="","",SUMPRODUCT(--(D630=$D$5:$D$1071),--(F630=$F$5:$F$1071),--(E630=$E$5:$E$1071),--(O630&lt;$O$5:$O$1071))+COUNTIF($O$5:O630,O630))</f>
        <v/>
      </c>
    </row>
    <row r="631" spans="1:21">
      <c r="A631" s="14" t="e">
        <f>IF(AND(H631="",D631="",F631="",G631="",I631="",J631=""),"",SUBTOTAL(3,$B$5:B631))</f>
        <v>#REF!</v>
      </c>
      <c r="B631" s="63" t="e">
        <f>IF('DATA ENTRY'!#REF!="","",'DATA ENTRY'!#REF!)</f>
        <v>#REF!</v>
      </c>
      <c r="C631" s="63" t="e">
        <f>IF('DATA ENTRY'!#REF!="","",'DATA ENTRY'!#REF!)</f>
        <v>#REF!</v>
      </c>
      <c r="D631" s="63" t="e">
        <f>IF('DATA ENTRY'!#REF!="","",'DATA ENTRY'!#REF!)</f>
        <v>#REF!</v>
      </c>
      <c r="E631" s="14" t="e">
        <f>IF('DATA ENTRY'!#REF!="","",'DATA ENTRY'!#REF!)</f>
        <v>#REF!</v>
      </c>
      <c r="F631" s="14" t="e">
        <f>IF('DATA ENTRY'!#REF!="","",'DATA ENTRY'!#REF!)</f>
        <v>#REF!</v>
      </c>
      <c r="G631" s="126" t="e">
        <f>IF('DATA ENTRY'!#REF!="","",'DATA ENTRY'!#REF!)</f>
        <v>#REF!</v>
      </c>
      <c r="H631" s="126" t="e">
        <f>IF('DATA ENTRY'!#REF!="","",'DATA ENTRY'!#REF!)</f>
        <v>#REF!</v>
      </c>
      <c r="I631" s="14" t="e">
        <f>IF('DATA ENTRY'!#REF!="","",'DATA ENTRY'!#REF!)</f>
        <v>#REF!</v>
      </c>
      <c r="J631" s="125" t="e">
        <f>IF('DATA ENTRY'!#REF!="","",'DATA ENTRY'!#REF!)</f>
        <v>#REF!</v>
      </c>
      <c r="K631" s="14" t="e">
        <f>IF('DATA ENTRY'!#REF!="","",'DATA ENTRY'!#REF!)</f>
        <v>#REF!</v>
      </c>
      <c r="L631" s="125" t="e">
        <f>IF('DATA ENTRY'!#REF!="","",'DATA ENTRY'!#REF!)</f>
        <v>#REF!</v>
      </c>
      <c r="M631" s="14" t="e">
        <f>IF('DATA ENTRY'!#REF!="","",'DATA ENTRY'!#REF!)</f>
        <v>#REF!</v>
      </c>
      <c r="N631" s="125" t="e">
        <f>IF('DATA ENTRY'!#REF!="","",'DATA ENTRY'!#REF!)</f>
        <v>#REF!</v>
      </c>
      <c r="O631" s="125" t="str">
        <f t="shared" si="9"/>
        <v/>
      </c>
      <c r="P631" s="63" t="e">
        <f>IF('DATA ENTRY'!#REF!="","",'DATA ENTRY'!#REF!)</f>
        <v>#REF!</v>
      </c>
      <c r="Q631" s="63" t="e">
        <f>IF('DATA ENTRY'!#REF!="","",'DATA ENTRY'!#REF!)</f>
        <v>#REF!</v>
      </c>
      <c r="R631" s="14" t="e">
        <f>IF('DATA ENTRY'!#REF!="","",'DATA ENTRY'!#REF!)</f>
        <v>#REF!</v>
      </c>
      <c r="S631" s="14" t="e">
        <f>IF('DATA ENTRY'!#REF!="","",'DATA ENTRY'!#REF!)</f>
        <v>#REF!</v>
      </c>
      <c r="T631" s="14" t="e">
        <f>IF('DATA ENTRY'!#REF!="","",'DATA ENTRY'!#REF!)</f>
        <v>#REF!</v>
      </c>
      <c r="U631" s="14" t="str">
        <f>IF(O631="","",SUMPRODUCT(--(D631=$D$5:$D$1071),--(F631=$F$5:$F$1071),--(E631=$E$5:$E$1071),--(O631&lt;$O$5:$O$1071))+COUNTIF($O$5:O631,O631))</f>
        <v/>
      </c>
    </row>
    <row r="632" spans="1:21">
      <c r="A632" s="14" t="e">
        <f>IF(AND(H632="",D632="",F632="",G632="",I632="",J632=""),"",SUBTOTAL(3,$B$5:B632))</f>
        <v>#REF!</v>
      </c>
      <c r="B632" s="63" t="e">
        <f>IF('DATA ENTRY'!#REF!="","",'DATA ENTRY'!#REF!)</f>
        <v>#REF!</v>
      </c>
      <c r="C632" s="63" t="e">
        <f>IF('DATA ENTRY'!#REF!="","",'DATA ENTRY'!#REF!)</f>
        <v>#REF!</v>
      </c>
      <c r="D632" s="63" t="e">
        <f>IF('DATA ENTRY'!#REF!="","",'DATA ENTRY'!#REF!)</f>
        <v>#REF!</v>
      </c>
      <c r="E632" s="14" t="e">
        <f>IF('DATA ENTRY'!#REF!="","",'DATA ENTRY'!#REF!)</f>
        <v>#REF!</v>
      </c>
      <c r="F632" s="14" t="e">
        <f>IF('DATA ENTRY'!#REF!="","",'DATA ENTRY'!#REF!)</f>
        <v>#REF!</v>
      </c>
      <c r="G632" s="126" t="e">
        <f>IF('DATA ENTRY'!#REF!="","",'DATA ENTRY'!#REF!)</f>
        <v>#REF!</v>
      </c>
      <c r="H632" s="126" t="e">
        <f>IF('DATA ENTRY'!#REF!="","",'DATA ENTRY'!#REF!)</f>
        <v>#REF!</v>
      </c>
      <c r="I632" s="14" t="e">
        <f>IF('DATA ENTRY'!#REF!="","",'DATA ENTRY'!#REF!)</f>
        <v>#REF!</v>
      </c>
      <c r="J632" s="125" t="e">
        <f>IF('DATA ENTRY'!#REF!="","",'DATA ENTRY'!#REF!)</f>
        <v>#REF!</v>
      </c>
      <c r="K632" s="14" t="e">
        <f>IF('DATA ENTRY'!#REF!="","",'DATA ENTRY'!#REF!)</f>
        <v>#REF!</v>
      </c>
      <c r="L632" s="125" t="e">
        <f>IF('DATA ENTRY'!#REF!="","",'DATA ENTRY'!#REF!)</f>
        <v>#REF!</v>
      </c>
      <c r="M632" s="14" t="e">
        <f>IF('DATA ENTRY'!#REF!="","",'DATA ENTRY'!#REF!)</f>
        <v>#REF!</v>
      </c>
      <c r="N632" s="125" t="e">
        <f>IF('DATA ENTRY'!#REF!="","",'DATA ENTRY'!#REF!)</f>
        <v>#REF!</v>
      </c>
      <c r="O632" s="125" t="str">
        <f t="shared" si="9"/>
        <v/>
      </c>
      <c r="P632" s="63" t="e">
        <f>IF('DATA ENTRY'!#REF!="","",'DATA ENTRY'!#REF!)</f>
        <v>#REF!</v>
      </c>
      <c r="Q632" s="63" t="e">
        <f>IF('DATA ENTRY'!#REF!="","",'DATA ENTRY'!#REF!)</f>
        <v>#REF!</v>
      </c>
      <c r="R632" s="14" t="e">
        <f>IF('DATA ENTRY'!#REF!="","",'DATA ENTRY'!#REF!)</f>
        <v>#REF!</v>
      </c>
      <c r="S632" s="14" t="e">
        <f>IF('DATA ENTRY'!#REF!="","",'DATA ENTRY'!#REF!)</f>
        <v>#REF!</v>
      </c>
      <c r="T632" s="14" t="e">
        <f>IF('DATA ENTRY'!#REF!="","",'DATA ENTRY'!#REF!)</f>
        <v>#REF!</v>
      </c>
      <c r="U632" s="14" t="str">
        <f>IF(O632="","",SUMPRODUCT(--(D632=$D$5:$D$1071),--(F632=$F$5:$F$1071),--(E632=$E$5:$E$1071),--(O632&lt;$O$5:$O$1071))+COUNTIF($O$5:O632,O632))</f>
        <v/>
      </c>
    </row>
    <row r="633" spans="1:21">
      <c r="A633" s="14" t="e">
        <f>IF(AND(H633="",D633="",F633="",G633="",I633="",J633=""),"",SUBTOTAL(3,$B$5:B633))</f>
        <v>#REF!</v>
      </c>
      <c r="B633" s="63" t="e">
        <f>IF('DATA ENTRY'!#REF!="","",'DATA ENTRY'!#REF!)</f>
        <v>#REF!</v>
      </c>
      <c r="C633" s="63" t="e">
        <f>IF('DATA ENTRY'!#REF!="","",'DATA ENTRY'!#REF!)</f>
        <v>#REF!</v>
      </c>
      <c r="D633" s="63" t="e">
        <f>IF('DATA ENTRY'!#REF!="","",'DATA ENTRY'!#REF!)</f>
        <v>#REF!</v>
      </c>
      <c r="E633" s="14" t="e">
        <f>IF('DATA ENTRY'!#REF!="","",'DATA ENTRY'!#REF!)</f>
        <v>#REF!</v>
      </c>
      <c r="F633" s="14" t="e">
        <f>IF('DATA ENTRY'!#REF!="","",'DATA ENTRY'!#REF!)</f>
        <v>#REF!</v>
      </c>
      <c r="G633" s="126" t="e">
        <f>IF('DATA ENTRY'!#REF!="","",'DATA ENTRY'!#REF!)</f>
        <v>#REF!</v>
      </c>
      <c r="H633" s="126" t="e">
        <f>IF('DATA ENTRY'!#REF!="","",'DATA ENTRY'!#REF!)</f>
        <v>#REF!</v>
      </c>
      <c r="I633" s="14" t="e">
        <f>IF('DATA ENTRY'!#REF!="","",'DATA ENTRY'!#REF!)</f>
        <v>#REF!</v>
      </c>
      <c r="J633" s="125" t="e">
        <f>IF('DATA ENTRY'!#REF!="","",'DATA ENTRY'!#REF!)</f>
        <v>#REF!</v>
      </c>
      <c r="K633" s="14" t="e">
        <f>IF('DATA ENTRY'!#REF!="","",'DATA ENTRY'!#REF!)</f>
        <v>#REF!</v>
      </c>
      <c r="L633" s="125" t="e">
        <f>IF('DATA ENTRY'!#REF!="","",'DATA ENTRY'!#REF!)</f>
        <v>#REF!</v>
      </c>
      <c r="M633" s="14" t="e">
        <f>IF('DATA ENTRY'!#REF!="","",'DATA ENTRY'!#REF!)</f>
        <v>#REF!</v>
      </c>
      <c r="N633" s="125" t="e">
        <f>IF('DATA ENTRY'!#REF!="","",'DATA ENTRY'!#REF!)</f>
        <v>#REF!</v>
      </c>
      <c r="O633" s="125" t="str">
        <f t="shared" si="9"/>
        <v/>
      </c>
      <c r="P633" s="63" t="e">
        <f>IF('DATA ENTRY'!#REF!="","",'DATA ENTRY'!#REF!)</f>
        <v>#REF!</v>
      </c>
      <c r="Q633" s="63" t="e">
        <f>IF('DATA ENTRY'!#REF!="","",'DATA ENTRY'!#REF!)</f>
        <v>#REF!</v>
      </c>
      <c r="R633" s="14" t="e">
        <f>IF('DATA ENTRY'!#REF!="","",'DATA ENTRY'!#REF!)</f>
        <v>#REF!</v>
      </c>
      <c r="S633" s="14" t="e">
        <f>IF('DATA ENTRY'!#REF!="","",'DATA ENTRY'!#REF!)</f>
        <v>#REF!</v>
      </c>
      <c r="T633" s="14" t="e">
        <f>IF('DATA ENTRY'!#REF!="","",'DATA ENTRY'!#REF!)</f>
        <v>#REF!</v>
      </c>
      <c r="U633" s="14" t="str">
        <f>IF(O633="","",SUMPRODUCT(--(D633=$D$5:$D$1071),--(F633=$F$5:$F$1071),--(E633=$E$5:$E$1071),--(O633&lt;$O$5:$O$1071))+COUNTIF($O$5:O633,O633))</f>
        <v/>
      </c>
    </row>
    <row r="634" spans="1:21">
      <c r="A634" s="14" t="e">
        <f>IF(AND(H634="",D634="",F634="",G634="",I634="",J634=""),"",SUBTOTAL(3,$B$5:B634))</f>
        <v>#REF!</v>
      </c>
      <c r="B634" s="63" t="e">
        <f>IF('DATA ENTRY'!#REF!="","",'DATA ENTRY'!#REF!)</f>
        <v>#REF!</v>
      </c>
      <c r="C634" s="63" t="e">
        <f>IF('DATA ENTRY'!#REF!="","",'DATA ENTRY'!#REF!)</f>
        <v>#REF!</v>
      </c>
      <c r="D634" s="63" t="e">
        <f>IF('DATA ENTRY'!#REF!="","",'DATA ENTRY'!#REF!)</f>
        <v>#REF!</v>
      </c>
      <c r="E634" s="14" t="e">
        <f>IF('DATA ENTRY'!#REF!="","",'DATA ENTRY'!#REF!)</f>
        <v>#REF!</v>
      </c>
      <c r="F634" s="14" t="e">
        <f>IF('DATA ENTRY'!#REF!="","",'DATA ENTRY'!#REF!)</f>
        <v>#REF!</v>
      </c>
      <c r="G634" s="126" t="e">
        <f>IF('DATA ENTRY'!#REF!="","",'DATA ENTRY'!#REF!)</f>
        <v>#REF!</v>
      </c>
      <c r="H634" s="126" t="e">
        <f>IF('DATA ENTRY'!#REF!="","",'DATA ENTRY'!#REF!)</f>
        <v>#REF!</v>
      </c>
      <c r="I634" s="14" t="e">
        <f>IF('DATA ENTRY'!#REF!="","",'DATA ENTRY'!#REF!)</f>
        <v>#REF!</v>
      </c>
      <c r="J634" s="125" t="e">
        <f>IF('DATA ENTRY'!#REF!="","",'DATA ENTRY'!#REF!)</f>
        <v>#REF!</v>
      </c>
      <c r="K634" s="14" t="e">
        <f>IF('DATA ENTRY'!#REF!="","",'DATA ENTRY'!#REF!)</f>
        <v>#REF!</v>
      </c>
      <c r="L634" s="125" t="e">
        <f>IF('DATA ENTRY'!#REF!="","",'DATA ENTRY'!#REF!)</f>
        <v>#REF!</v>
      </c>
      <c r="M634" s="14" t="e">
        <f>IF('DATA ENTRY'!#REF!="","",'DATA ENTRY'!#REF!)</f>
        <v>#REF!</v>
      </c>
      <c r="N634" s="125" t="e">
        <f>IF('DATA ENTRY'!#REF!="","",'DATA ENTRY'!#REF!)</f>
        <v>#REF!</v>
      </c>
      <c r="O634" s="125" t="str">
        <f t="shared" si="9"/>
        <v/>
      </c>
      <c r="P634" s="63" t="e">
        <f>IF('DATA ENTRY'!#REF!="","",'DATA ENTRY'!#REF!)</f>
        <v>#REF!</v>
      </c>
      <c r="Q634" s="63" t="e">
        <f>IF('DATA ENTRY'!#REF!="","",'DATA ENTRY'!#REF!)</f>
        <v>#REF!</v>
      </c>
      <c r="R634" s="14" t="e">
        <f>IF('DATA ENTRY'!#REF!="","",'DATA ENTRY'!#REF!)</f>
        <v>#REF!</v>
      </c>
      <c r="S634" s="14" t="e">
        <f>IF('DATA ENTRY'!#REF!="","",'DATA ENTRY'!#REF!)</f>
        <v>#REF!</v>
      </c>
      <c r="T634" s="14" t="e">
        <f>IF('DATA ENTRY'!#REF!="","",'DATA ENTRY'!#REF!)</f>
        <v>#REF!</v>
      </c>
      <c r="U634" s="14" t="str">
        <f>IF(O634="","",SUMPRODUCT(--(D634=$D$5:$D$1071),--(F634=$F$5:$F$1071),--(E634=$E$5:$E$1071),--(O634&lt;$O$5:$O$1071))+COUNTIF($O$5:O634,O634))</f>
        <v/>
      </c>
    </row>
    <row r="635" spans="1:21">
      <c r="A635" s="14" t="e">
        <f>IF(AND(H635="",D635="",F635="",G635="",I635="",J635=""),"",SUBTOTAL(3,$B$5:B635))</f>
        <v>#REF!</v>
      </c>
      <c r="B635" s="63" t="e">
        <f>IF('DATA ENTRY'!#REF!="","",'DATA ENTRY'!#REF!)</f>
        <v>#REF!</v>
      </c>
      <c r="C635" s="63" t="e">
        <f>IF('DATA ENTRY'!#REF!="","",'DATA ENTRY'!#REF!)</f>
        <v>#REF!</v>
      </c>
      <c r="D635" s="63" t="e">
        <f>IF('DATA ENTRY'!#REF!="","",'DATA ENTRY'!#REF!)</f>
        <v>#REF!</v>
      </c>
      <c r="E635" s="14" t="e">
        <f>IF('DATA ENTRY'!#REF!="","",'DATA ENTRY'!#REF!)</f>
        <v>#REF!</v>
      </c>
      <c r="F635" s="14" t="e">
        <f>IF('DATA ENTRY'!#REF!="","",'DATA ENTRY'!#REF!)</f>
        <v>#REF!</v>
      </c>
      <c r="G635" s="126" t="e">
        <f>IF('DATA ENTRY'!#REF!="","",'DATA ENTRY'!#REF!)</f>
        <v>#REF!</v>
      </c>
      <c r="H635" s="126" t="e">
        <f>IF('DATA ENTRY'!#REF!="","",'DATA ENTRY'!#REF!)</f>
        <v>#REF!</v>
      </c>
      <c r="I635" s="14" t="e">
        <f>IF('DATA ENTRY'!#REF!="","",'DATA ENTRY'!#REF!)</f>
        <v>#REF!</v>
      </c>
      <c r="J635" s="125" t="e">
        <f>IF('DATA ENTRY'!#REF!="","",'DATA ENTRY'!#REF!)</f>
        <v>#REF!</v>
      </c>
      <c r="K635" s="14" t="e">
        <f>IF('DATA ENTRY'!#REF!="","",'DATA ENTRY'!#REF!)</f>
        <v>#REF!</v>
      </c>
      <c r="L635" s="125" t="e">
        <f>IF('DATA ENTRY'!#REF!="","",'DATA ENTRY'!#REF!)</f>
        <v>#REF!</v>
      </c>
      <c r="M635" s="14" t="e">
        <f>IF('DATA ENTRY'!#REF!="","",'DATA ENTRY'!#REF!)</f>
        <v>#REF!</v>
      </c>
      <c r="N635" s="125" t="e">
        <f>IF('DATA ENTRY'!#REF!="","",'DATA ENTRY'!#REF!)</f>
        <v>#REF!</v>
      </c>
      <c r="O635" s="125" t="str">
        <f t="shared" si="9"/>
        <v/>
      </c>
      <c r="P635" s="63" t="e">
        <f>IF('DATA ENTRY'!#REF!="","",'DATA ENTRY'!#REF!)</f>
        <v>#REF!</v>
      </c>
      <c r="Q635" s="63" t="e">
        <f>IF('DATA ENTRY'!#REF!="","",'DATA ENTRY'!#REF!)</f>
        <v>#REF!</v>
      </c>
      <c r="R635" s="14" t="e">
        <f>IF('DATA ENTRY'!#REF!="","",'DATA ENTRY'!#REF!)</f>
        <v>#REF!</v>
      </c>
      <c r="S635" s="14" t="e">
        <f>IF('DATA ENTRY'!#REF!="","",'DATA ENTRY'!#REF!)</f>
        <v>#REF!</v>
      </c>
      <c r="T635" s="14" t="e">
        <f>IF('DATA ENTRY'!#REF!="","",'DATA ENTRY'!#REF!)</f>
        <v>#REF!</v>
      </c>
      <c r="U635" s="14" t="str">
        <f>IF(O635="","",SUMPRODUCT(--(D635=$D$5:$D$1071),--(F635=$F$5:$F$1071),--(E635=$E$5:$E$1071),--(O635&lt;$O$5:$O$1071))+COUNTIF($O$5:O635,O635))</f>
        <v/>
      </c>
    </row>
    <row r="636" spans="1:21">
      <c r="A636" s="14" t="e">
        <f>IF(AND(H636="",D636="",F636="",G636="",I636="",J636=""),"",SUBTOTAL(3,$B$5:B636))</f>
        <v>#REF!</v>
      </c>
      <c r="B636" s="63" t="e">
        <f>IF('DATA ENTRY'!#REF!="","",'DATA ENTRY'!#REF!)</f>
        <v>#REF!</v>
      </c>
      <c r="C636" s="63" t="e">
        <f>IF('DATA ENTRY'!#REF!="","",'DATA ENTRY'!#REF!)</f>
        <v>#REF!</v>
      </c>
      <c r="D636" s="63" t="e">
        <f>IF('DATA ENTRY'!#REF!="","",'DATA ENTRY'!#REF!)</f>
        <v>#REF!</v>
      </c>
      <c r="E636" s="14" t="e">
        <f>IF('DATA ENTRY'!#REF!="","",'DATA ENTRY'!#REF!)</f>
        <v>#REF!</v>
      </c>
      <c r="F636" s="14" t="e">
        <f>IF('DATA ENTRY'!#REF!="","",'DATA ENTRY'!#REF!)</f>
        <v>#REF!</v>
      </c>
      <c r="G636" s="126" t="e">
        <f>IF('DATA ENTRY'!#REF!="","",'DATA ENTRY'!#REF!)</f>
        <v>#REF!</v>
      </c>
      <c r="H636" s="126" t="e">
        <f>IF('DATA ENTRY'!#REF!="","",'DATA ENTRY'!#REF!)</f>
        <v>#REF!</v>
      </c>
      <c r="I636" s="14" t="e">
        <f>IF('DATA ENTRY'!#REF!="","",'DATA ENTRY'!#REF!)</f>
        <v>#REF!</v>
      </c>
      <c r="J636" s="125" t="e">
        <f>IF('DATA ENTRY'!#REF!="","",'DATA ENTRY'!#REF!)</f>
        <v>#REF!</v>
      </c>
      <c r="K636" s="14" t="e">
        <f>IF('DATA ENTRY'!#REF!="","",'DATA ENTRY'!#REF!)</f>
        <v>#REF!</v>
      </c>
      <c r="L636" s="125" t="e">
        <f>IF('DATA ENTRY'!#REF!="","",'DATA ENTRY'!#REF!)</f>
        <v>#REF!</v>
      </c>
      <c r="M636" s="14" t="e">
        <f>IF('DATA ENTRY'!#REF!="","",'DATA ENTRY'!#REF!)</f>
        <v>#REF!</v>
      </c>
      <c r="N636" s="125" t="e">
        <f>IF('DATA ENTRY'!#REF!="","",'DATA ENTRY'!#REF!)</f>
        <v>#REF!</v>
      </c>
      <c r="O636" s="125" t="str">
        <f t="shared" si="9"/>
        <v/>
      </c>
      <c r="P636" s="63" t="e">
        <f>IF('DATA ENTRY'!#REF!="","",'DATA ENTRY'!#REF!)</f>
        <v>#REF!</v>
      </c>
      <c r="Q636" s="63" t="e">
        <f>IF('DATA ENTRY'!#REF!="","",'DATA ENTRY'!#REF!)</f>
        <v>#REF!</v>
      </c>
      <c r="R636" s="14" t="e">
        <f>IF('DATA ENTRY'!#REF!="","",'DATA ENTRY'!#REF!)</f>
        <v>#REF!</v>
      </c>
      <c r="S636" s="14" t="e">
        <f>IF('DATA ENTRY'!#REF!="","",'DATA ENTRY'!#REF!)</f>
        <v>#REF!</v>
      </c>
      <c r="T636" s="14" t="e">
        <f>IF('DATA ENTRY'!#REF!="","",'DATA ENTRY'!#REF!)</f>
        <v>#REF!</v>
      </c>
      <c r="U636" s="14" t="str">
        <f>IF(O636="","",SUMPRODUCT(--(D636=$D$5:$D$1071),--(F636=$F$5:$F$1071),--(E636=$E$5:$E$1071),--(O636&lt;$O$5:$O$1071))+COUNTIF($O$5:O636,O636))</f>
        <v/>
      </c>
    </row>
    <row r="637" spans="1:21">
      <c r="A637" s="14" t="e">
        <f>IF(AND(H637="",D637="",F637="",G637="",I637="",J637=""),"",SUBTOTAL(3,$B$5:B637))</f>
        <v>#REF!</v>
      </c>
      <c r="B637" s="63" t="e">
        <f>IF('DATA ENTRY'!#REF!="","",'DATA ENTRY'!#REF!)</f>
        <v>#REF!</v>
      </c>
      <c r="C637" s="63" t="e">
        <f>IF('DATA ENTRY'!#REF!="","",'DATA ENTRY'!#REF!)</f>
        <v>#REF!</v>
      </c>
      <c r="D637" s="63" t="e">
        <f>IF('DATA ENTRY'!#REF!="","",'DATA ENTRY'!#REF!)</f>
        <v>#REF!</v>
      </c>
      <c r="E637" s="14" t="e">
        <f>IF('DATA ENTRY'!#REF!="","",'DATA ENTRY'!#REF!)</f>
        <v>#REF!</v>
      </c>
      <c r="F637" s="14" t="e">
        <f>IF('DATA ENTRY'!#REF!="","",'DATA ENTRY'!#REF!)</f>
        <v>#REF!</v>
      </c>
      <c r="G637" s="126" t="e">
        <f>IF('DATA ENTRY'!#REF!="","",'DATA ENTRY'!#REF!)</f>
        <v>#REF!</v>
      </c>
      <c r="H637" s="126" t="e">
        <f>IF('DATA ENTRY'!#REF!="","",'DATA ENTRY'!#REF!)</f>
        <v>#REF!</v>
      </c>
      <c r="I637" s="14" t="e">
        <f>IF('DATA ENTRY'!#REF!="","",'DATA ENTRY'!#REF!)</f>
        <v>#REF!</v>
      </c>
      <c r="J637" s="125" t="e">
        <f>IF('DATA ENTRY'!#REF!="","",'DATA ENTRY'!#REF!)</f>
        <v>#REF!</v>
      </c>
      <c r="K637" s="14" t="e">
        <f>IF('DATA ENTRY'!#REF!="","",'DATA ENTRY'!#REF!)</f>
        <v>#REF!</v>
      </c>
      <c r="L637" s="125" t="e">
        <f>IF('DATA ENTRY'!#REF!="","",'DATA ENTRY'!#REF!)</f>
        <v>#REF!</v>
      </c>
      <c r="M637" s="14" t="e">
        <f>IF('DATA ENTRY'!#REF!="","",'DATA ENTRY'!#REF!)</f>
        <v>#REF!</v>
      </c>
      <c r="N637" s="125" t="e">
        <f>IF('DATA ENTRY'!#REF!="","",'DATA ENTRY'!#REF!)</f>
        <v>#REF!</v>
      </c>
      <c r="O637" s="125" t="str">
        <f t="shared" si="9"/>
        <v/>
      </c>
      <c r="P637" s="63" t="e">
        <f>IF('DATA ENTRY'!#REF!="","",'DATA ENTRY'!#REF!)</f>
        <v>#REF!</v>
      </c>
      <c r="Q637" s="63" t="e">
        <f>IF('DATA ENTRY'!#REF!="","",'DATA ENTRY'!#REF!)</f>
        <v>#REF!</v>
      </c>
      <c r="R637" s="14" t="e">
        <f>IF('DATA ENTRY'!#REF!="","",'DATA ENTRY'!#REF!)</f>
        <v>#REF!</v>
      </c>
      <c r="S637" s="14" t="e">
        <f>IF('DATA ENTRY'!#REF!="","",'DATA ENTRY'!#REF!)</f>
        <v>#REF!</v>
      </c>
      <c r="T637" s="14" t="e">
        <f>IF('DATA ENTRY'!#REF!="","",'DATA ENTRY'!#REF!)</f>
        <v>#REF!</v>
      </c>
      <c r="U637" s="14" t="str">
        <f>IF(O637="","",SUMPRODUCT(--(D637=$D$5:$D$1071),--(F637=$F$5:$F$1071),--(E637=$E$5:$E$1071),--(O637&lt;$O$5:$O$1071))+COUNTIF($O$5:O637,O637))</f>
        <v/>
      </c>
    </row>
    <row r="638" spans="1:21">
      <c r="A638" s="14" t="e">
        <f>IF(AND(H638="",D638="",F638="",G638="",I638="",J638=""),"",SUBTOTAL(3,$B$5:B638))</f>
        <v>#REF!</v>
      </c>
      <c r="B638" s="63" t="e">
        <f>IF('DATA ENTRY'!#REF!="","",'DATA ENTRY'!#REF!)</f>
        <v>#REF!</v>
      </c>
      <c r="C638" s="63" t="e">
        <f>IF('DATA ENTRY'!#REF!="","",'DATA ENTRY'!#REF!)</f>
        <v>#REF!</v>
      </c>
      <c r="D638" s="63" t="e">
        <f>IF('DATA ENTRY'!#REF!="","",'DATA ENTRY'!#REF!)</f>
        <v>#REF!</v>
      </c>
      <c r="E638" s="14" t="e">
        <f>IF('DATA ENTRY'!#REF!="","",'DATA ENTRY'!#REF!)</f>
        <v>#REF!</v>
      </c>
      <c r="F638" s="14" t="e">
        <f>IF('DATA ENTRY'!#REF!="","",'DATA ENTRY'!#REF!)</f>
        <v>#REF!</v>
      </c>
      <c r="G638" s="126" t="e">
        <f>IF('DATA ENTRY'!#REF!="","",'DATA ENTRY'!#REF!)</f>
        <v>#REF!</v>
      </c>
      <c r="H638" s="126" t="e">
        <f>IF('DATA ENTRY'!#REF!="","",'DATA ENTRY'!#REF!)</f>
        <v>#REF!</v>
      </c>
      <c r="I638" s="14" t="e">
        <f>IF('DATA ENTRY'!#REF!="","",'DATA ENTRY'!#REF!)</f>
        <v>#REF!</v>
      </c>
      <c r="J638" s="125" t="e">
        <f>IF('DATA ENTRY'!#REF!="","",'DATA ENTRY'!#REF!)</f>
        <v>#REF!</v>
      </c>
      <c r="K638" s="14" t="e">
        <f>IF('DATA ENTRY'!#REF!="","",'DATA ENTRY'!#REF!)</f>
        <v>#REF!</v>
      </c>
      <c r="L638" s="125" t="e">
        <f>IF('DATA ENTRY'!#REF!="","",'DATA ENTRY'!#REF!)</f>
        <v>#REF!</v>
      </c>
      <c r="M638" s="14" t="e">
        <f>IF('DATA ENTRY'!#REF!="","",'DATA ENTRY'!#REF!)</f>
        <v>#REF!</v>
      </c>
      <c r="N638" s="125" t="e">
        <f>IF('DATA ENTRY'!#REF!="","",'DATA ENTRY'!#REF!)</f>
        <v>#REF!</v>
      </c>
      <c r="O638" s="125" t="str">
        <f t="shared" si="9"/>
        <v/>
      </c>
      <c r="P638" s="63" t="e">
        <f>IF('DATA ENTRY'!#REF!="","",'DATA ENTRY'!#REF!)</f>
        <v>#REF!</v>
      </c>
      <c r="Q638" s="63" t="e">
        <f>IF('DATA ENTRY'!#REF!="","",'DATA ENTRY'!#REF!)</f>
        <v>#REF!</v>
      </c>
      <c r="R638" s="14" t="e">
        <f>IF('DATA ENTRY'!#REF!="","",'DATA ENTRY'!#REF!)</f>
        <v>#REF!</v>
      </c>
      <c r="S638" s="14" t="e">
        <f>IF('DATA ENTRY'!#REF!="","",'DATA ENTRY'!#REF!)</f>
        <v>#REF!</v>
      </c>
      <c r="T638" s="14" t="e">
        <f>IF('DATA ENTRY'!#REF!="","",'DATA ENTRY'!#REF!)</f>
        <v>#REF!</v>
      </c>
      <c r="U638" s="14" t="str">
        <f>IF(O638="","",SUMPRODUCT(--(D638=$D$5:$D$1071),--(F638=$F$5:$F$1071),--(E638=$E$5:$E$1071),--(O638&lt;$O$5:$O$1071))+COUNTIF($O$5:O638,O638))</f>
        <v/>
      </c>
    </row>
    <row r="639" spans="1:21">
      <c r="A639" s="14" t="e">
        <f>IF(AND(H639="",D639="",F639="",G639="",I639="",J639=""),"",SUBTOTAL(3,$B$5:B639))</f>
        <v>#REF!</v>
      </c>
      <c r="B639" s="63" t="e">
        <f>IF('DATA ENTRY'!#REF!="","",'DATA ENTRY'!#REF!)</f>
        <v>#REF!</v>
      </c>
      <c r="C639" s="63" t="e">
        <f>IF('DATA ENTRY'!#REF!="","",'DATA ENTRY'!#REF!)</f>
        <v>#REF!</v>
      </c>
      <c r="D639" s="63" t="e">
        <f>IF('DATA ENTRY'!#REF!="","",'DATA ENTRY'!#REF!)</f>
        <v>#REF!</v>
      </c>
      <c r="E639" s="14" t="e">
        <f>IF('DATA ENTRY'!#REF!="","",'DATA ENTRY'!#REF!)</f>
        <v>#REF!</v>
      </c>
      <c r="F639" s="14" t="e">
        <f>IF('DATA ENTRY'!#REF!="","",'DATA ENTRY'!#REF!)</f>
        <v>#REF!</v>
      </c>
      <c r="G639" s="126" t="e">
        <f>IF('DATA ENTRY'!#REF!="","",'DATA ENTRY'!#REF!)</f>
        <v>#REF!</v>
      </c>
      <c r="H639" s="126" t="e">
        <f>IF('DATA ENTRY'!#REF!="","",'DATA ENTRY'!#REF!)</f>
        <v>#REF!</v>
      </c>
      <c r="I639" s="14" t="e">
        <f>IF('DATA ENTRY'!#REF!="","",'DATA ENTRY'!#REF!)</f>
        <v>#REF!</v>
      </c>
      <c r="J639" s="125" t="e">
        <f>IF('DATA ENTRY'!#REF!="","",'DATA ENTRY'!#REF!)</f>
        <v>#REF!</v>
      </c>
      <c r="K639" s="14" t="e">
        <f>IF('DATA ENTRY'!#REF!="","",'DATA ENTRY'!#REF!)</f>
        <v>#REF!</v>
      </c>
      <c r="L639" s="125" t="e">
        <f>IF('DATA ENTRY'!#REF!="","",'DATA ENTRY'!#REF!)</f>
        <v>#REF!</v>
      </c>
      <c r="M639" s="14" t="e">
        <f>IF('DATA ENTRY'!#REF!="","",'DATA ENTRY'!#REF!)</f>
        <v>#REF!</v>
      </c>
      <c r="N639" s="125" t="e">
        <f>IF('DATA ENTRY'!#REF!="","",'DATA ENTRY'!#REF!)</f>
        <v>#REF!</v>
      </c>
      <c r="O639" s="125" t="str">
        <f t="shared" si="9"/>
        <v/>
      </c>
      <c r="P639" s="63" t="e">
        <f>IF('DATA ENTRY'!#REF!="","",'DATA ENTRY'!#REF!)</f>
        <v>#REF!</v>
      </c>
      <c r="Q639" s="63" t="e">
        <f>IF('DATA ENTRY'!#REF!="","",'DATA ENTRY'!#REF!)</f>
        <v>#REF!</v>
      </c>
      <c r="R639" s="14" t="e">
        <f>IF('DATA ENTRY'!#REF!="","",'DATA ENTRY'!#REF!)</f>
        <v>#REF!</v>
      </c>
      <c r="S639" s="14" t="e">
        <f>IF('DATA ENTRY'!#REF!="","",'DATA ENTRY'!#REF!)</f>
        <v>#REF!</v>
      </c>
      <c r="T639" s="14" t="e">
        <f>IF('DATA ENTRY'!#REF!="","",'DATA ENTRY'!#REF!)</f>
        <v>#REF!</v>
      </c>
      <c r="U639" s="14" t="str">
        <f>IF(O639="","",SUMPRODUCT(--(D639=$D$5:$D$1071),--(F639=$F$5:$F$1071),--(E639=$E$5:$E$1071),--(O639&lt;$O$5:$O$1071))+COUNTIF($O$5:O639,O639))</f>
        <v/>
      </c>
    </row>
    <row r="640" spans="1:21">
      <c r="A640" s="14" t="e">
        <f>IF(AND(H640="",D640="",F640="",G640="",I640="",J640=""),"",SUBTOTAL(3,$B$5:B640))</f>
        <v>#REF!</v>
      </c>
      <c r="B640" s="63" t="e">
        <f>IF('DATA ENTRY'!#REF!="","",'DATA ENTRY'!#REF!)</f>
        <v>#REF!</v>
      </c>
      <c r="C640" s="63" t="e">
        <f>IF('DATA ENTRY'!#REF!="","",'DATA ENTRY'!#REF!)</f>
        <v>#REF!</v>
      </c>
      <c r="D640" s="63" t="e">
        <f>IF('DATA ENTRY'!#REF!="","",'DATA ENTRY'!#REF!)</f>
        <v>#REF!</v>
      </c>
      <c r="E640" s="14" t="e">
        <f>IF('DATA ENTRY'!#REF!="","",'DATA ENTRY'!#REF!)</f>
        <v>#REF!</v>
      </c>
      <c r="F640" s="14" t="e">
        <f>IF('DATA ENTRY'!#REF!="","",'DATA ENTRY'!#REF!)</f>
        <v>#REF!</v>
      </c>
      <c r="G640" s="126" t="e">
        <f>IF('DATA ENTRY'!#REF!="","",'DATA ENTRY'!#REF!)</f>
        <v>#REF!</v>
      </c>
      <c r="H640" s="126" t="e">
        <f>IF('DATA ENTRY'!#REF!="","",'DATA ENTRY'!#REF!)</f>
        <v>#REF!</v>
      </c>
      <c r="I640" s="14" t="e">
        <f>IF('DATA ENTRY'!#REF!="","",'DATA ENTRY'!#REF!)</f>
        <v>#REF!</v>
      </c>
      <c r="J640" s="125" t="e">
        <f>IF('DATA ENTRY'!#REF!="","",'DATA ENTRY'!#REF!)</f>
        <v>#REF!</v>
      </c>
      <c r="K640" s="14" t="e">
        <f>IF('DATA ENTRY'!#REF!="","",'DATA ENTRY'!#REF!)</f>
        <v>#REF!</v>
      </c>
      <c r="L640" s="125" t="e">
        <f>IF('DATA ENTRY'!#REF!="","",'DATA ENTRY'!#REF!)</f>
        <v>#REF!</v>
      </c>
      <c r="M640" s="14" t="e">
        <f>IF('DATA ENTRY'!#REF!="","",'DATA ENTRY'!#REF!)</f>
        <v>#REF!</v>
      </c>
      <c r="N640" s="125" t="e">
        <f>IF('DATA ENTRY'!#REF!="","",'DATA ENTRY'!#REF!)</f>
        <v>#REF!</v>
      </c>
      <c r="O640" s="125" t="str">
        <f t="shared" si="9"/>
        <v/>
      </c>
      <c r="P640" s="63" t="e">
        <f>IF('DATA ENTRY'!#REF!="","",'DATA ENTRY'!#REF!)</f>
        <v>#REF!</v>
      </c>
      <c r="Q640" s="63" t="e">
        <f>IF('DATA ENTRY'!#REF!="","",'DATA ENTRY'!#REF!)</f>
        <v>#REF!</v>
      </c>
      <c r="R640" s="14" t="e">
        <f>IF('DATA ENTRY'!#REF!="","",'DATA ENTRY'!#REF!)</f>
        <v>#REF!</v>
      </c>
      <c r="S640" s="14" t="e">
        <f>IF('DATA ENTRY'!#REF!="","",'DATA ENTRY'!#REF!)</f>
        <v>#REF!</v>
      </c>
      <c r="T640" s="14" t="e">
        <f>IF('DATA ENTRY'!#REF!="","",'DATA ENTRY'!#REF!)</f>
        <v>#REF!</v>
      </c>
      <c r="U640" s="14" t="str">
        <f>IF(O640="","",SUMPRODUCT(--(D640=$D$5:$D$1071),--(F640=$F$5:$F$1071),--(E640=$E$5:$E$1071),--(O640&lt;$O$5:$O$1071))+COUNTIF($O$5:O640,O640))</f>
        <v/>
      </c>
    </row>
    <row r="641" spans="1:21">
      <c r="A641" s="14" t="e">
        <f>IF(AND(H641="",D641="",F641="",G641="",I641="",J641=""),"",SUBTOTAL(3,$B$5:B641))</f>
        <v>#REF!</v>
      </c>
      <c r="B641" s="63" t="e">
        <f>IF('DATA ENTRY'!#REF!="","",'DATA ENTRY'!#REF!)</f>
        <v>#REF!</v>
      </c>
      <c r="C641" s="63" t="e">
        <f>IF('DATA ENTRY'!#REF!="","",'DATA ENTRY'!#REF!)</f>
        <v>#REF!</v>
      </c>
      <c r="D641" s="63" t="e">
        <f>IF('DATA ENTRY'!#REF!="","",'DATA ENTRY'!#REF!)</f>
        <v>#REF!</v>
      </c>
      <c r="E641" s="14" t="e">
        <f>IF('DATA ENTRY'!#REF!="","",'DATA ENTRY'!#REF!)</f>
        <v>#REF!</v>
      </c>
      <c r="F641" s="14" t="e">
        <f>IF('DATA ENTRY'!#REF!="","",'DATA ENTRY'!#REF!)</f>
        <v>#REF!</v>
      </c>
      <c r="G641" s="126" t="e">
        <f>IF('DATA ENTRY'!#REF!="","",'DATA ENTRY'!#REF!)</f>
        <v>#REF!</v>
      </c>
      <c r="H641" s="126" t="e">
        <f>IF('DATA ENTRY'!#REF!="","",'DATA ENTRY'!#REF!)</f>
        <v>#REF!</v>
      </c>
      <c r="I641" s="14" t="e">
        <f>IF('DATA ENTRY'!#REF!="","",'DATA ENTRY'!#REF!)</f>
        <v>#REF!</v>
      </c>
      <c r="J641" s="125" t="e">
        <f>IF('DATA ENTRY'!#REF!="","",'DATA ENTRY'!#REF!)</f>
        <v>#REF!</v>
      </c>
      <c r="K641" s="14" t="e">
        <f>IF('DATA ENTRY'!#REF!="","",'DATA ENTRY'!#REF!)</f>
        <v>#REF!</v>
      </c>
      <c r="L641" s="125" t="e">
        <f>IF('DATA ENTRY'!#REF!="","",'DATA ENTRY'!#REF!)</f>
        <v>#REF!</v>
      </c>
      <c r="M641" s="14" t="e">
        <f>IF('DATA ENTRY'!#REF!="","",'DATA ENTRY'!#REF!)</f>
        <v>#REF!</v>
      </c>
      <c r="N641" s="125" t="e">
        <f>IF('DATA ENTRY'!#REF!="","",'DATA ENTRY'!#REF!)</f>
        <v>#REF!</v>
      </c>
      <c r="O641" s="125" t="str">
        <f t="shared" si="9"/>
        <v/>
      </c>
      <c r="P641" s="63" t="e">
        <f>IF('DATA ENTRY'!#REF!="","",'DATA ENTRY'!#REF!)</f>
        <v>#REF!</v>
      </c>
      <c r="Q641" s="63" t="e">
        <f>IF('DATA ENTRY'!#REF!="","",'DATA ENTRY'!#REF!)</f>
        <v>#REF!</v>
      </c>
      <c r="R641" s="14" t="e">
        <f>IF('DATA ENTRY'!#REF!="","",'DATA ENTRY'!#REF!)</f>
        <v>#REF!</v>
      </c>
      <c r="S641" s="14" t="e">
        <f>IF('DATA ENTRY'!#REF!="","",'DATA ENTRY'!#REF!)</f>
        <v>#REF!</v>
      </c>
      <c r="T641" s="14" t="e">
        <f>IF('DATA ENTRY'!#REF!="","",'DATA ENTRY'!#REF!)</f>
        <v>#REF!</v>
      </c>
      <c r="U641" s="14" t="str">
        <f>IF(O641="","",SUMPRODUCT(--(D641=$D$5:$D$1071),--(F641=$F$5:$F$1071),--(E641=$E$5:$E$1071),--(O641&lt;$O$5:$O$1071))+COUNTIF($O$5:O641,O641))</f>
        <v/>
      </c>
    </row>
    <row r="642" spans="1:21">
      <c r="A642" s="14" t="e">
        <f>IF(AND(H642="",D642="",F642="",G642="",I642="",J642=""),"",SUBTOTAL(3,$B$5:B642))</f>
        <v>#REF!</v>
      </c>
      <c r="B642" s="63" t="e">
        <f>IF('DATA ENTRY'!#REF!="","",'DATA ENTRY'!#REF!)</f>
        <v>#REF!</v>
      </c>
      <c r="C642" s="63" t="e">
        <f>IF('DATA ENTRY'!#REF!="","",'DATA ENTRY'!#REF!)</f>
        <v>#REF!</v>
      </c>
      <c r="D642" s="63" t="e">
        <f>IF('DATA ENTRY'!#REF!="","",'DATA ENTRY'!#REF!)</f>
        <v>#REF!</v>
      </c>
      <c r="E642" s="14" t="e">
        <f>IF('DATA ENTRY'!#REF!="","",'DATA ENTRY'!#REF!)</f>
        <v>#REF!</v>
      </c>
      <c r="F642" s="14" t="e">
        <f>IF('DATA ENTRY'!#REF!="","",'DATA ENTRY'!#REF!)</f>
        <v>#REF!</v>
      </c>
      <c r="G642" s="126" t="e">
        <f>IF('DATA ENTRY'!#REF!="","",'DATA ENTRY'!#REF!)</f>
        <v>#REF!</v>
      </c>
      <c r="H642" s="126" t="e">
        <f>IF('DATA ENTRY'!#REF!="","",'DATA ENTRY'!#REF!)</f>
        <v>#REF!</v>
      </c>
      <c r="I642" s="14" t="e">
        <f>IF('DATA ENTRY'!#REF!="","",'DATA ENTRY'!#REF!)</f>
        <v>#REF!</v>
      </c>
      <c r="J642" s="125" t="e">
        <f>IF('DATA ENTRY'!#REF!="","",'DATA ENTRY'!#REF!)</f>
        <v>#REF!</v>
      </c>
      <c r="K642" s="14" t="e">
        <f>IF('DATA ENTRY'!#REF!="","",'DATA ENTRY'!#REF!)</f>
        <v>#REF!</v>
      </c>
      <c r="L642" s="125" t="e">
        <f>IF('DATA ENTRY'!#REF!="","",'DATA ENTRY'!#REF!)</f>
        <v>#REF!</v>
      </c>
      <c r="M642" s="14" t="e">
        <f>IF('DATA ENTRY'!#REF!="","",'DATA ENTRY'!#REF!)</f>
        <v>#REF!</v>
      </c>
      <c r="N642" s="125" t="e">
        <f>IF('DATA ENTRY'!#REF!="","",'DATA ENTRY'!#REF!)</f>
        <v>#REF!</v>
      </c>
      <c r="O642" s="125" t="str">
        <f t="shared" si="9"/>
        <v/>
      </c>
      <c r="P642" s="63" t="e">
        <f>IF('DATA ENTRY'!#REF!="","",'DATA ENTRY'!#REF!)</f>
        <v>#REF!</v>
      </c>
      <c r="Q642" s="63" t="e">
        <f>IF('DATA ENTRY'!#REF!="","",'DATA ENTRY'!#REF!)</f>
        <v>#REF!</v>
      </c>
      <c r="R642" s="14" t="e">
        <f>IF('DATA ENTRY'!#REF!="","",'DATA ENTRY'!#REF!)</f>
        <v>#REF!</v>
      </c>
      <c r="S642" s="14" t="e">
        <f>IF('DATA ENTRY'!#REF!="","",'DATA ENTRY'!#REF!)</f>
        <v>#REF!</v>
      </c>
      <c r="T642" s="14" t="e">
        <f>IF('DATA ENTRY'!#REF!="","",'DATA ENTRY'!#REF!)</f>
        <v>#REF!</v>
      </c>
      <c r="U642" s="14" t="str">
        <f>IF(O642="","",SUMPRODUCT(--(D642=$D$5:$D$1071),--(F642=$F$5:$F$1071),--(E642=$E$5:$E$1071),--(O642&lt;$O$5:$O$1071))+COUNTIF($O$5:O642,O642))</f>
        <v/>
      </c>
    </row>
    <row r="643" spans="1:21">
      <c r="A643" s="14" t="e">
        <f>IF(AND(H643="",D643="",F643="",G643="",I643="",J643=""),"",SUBTOTAL(3,$B$5:B643))</f>
        <v>#REF!</v>
      </c>
      <c r="B643" s="63" t="e">
        <f>IF('DATA ENTRY'!#REF!="","",'DATA ENTRY'!#REF!)</f>
        <v>#REF!</v>
      </c>
      <c r="C643" s="63" t="e">
        <f>IF('DATA ENTRY'!#REF!="","",'DATA ENTRY'!#REF!)</f>
        <v>#REF!</v>
      </c>
      <c r="D643" s="63" t="e">
        <f>IF('DATA ENTRY'!#REF!="","",'DATA ENTRY'!#REF!)</f>
        <v>#REF!</v>
      </c>
      <c r="E643" s="14" t="e">
        <f>IF('DATA ENTRY'!#REF!="","",'DATA ENTRY'!#REF!)</f>
        <v>#REF!</v>
      </c>
      <c r="F643" s="14" t="e">
        <f>IF('DATA ENTRY'!#REF!="","",'DATA ENTRY'!#REF!)</f>
        <v>#REF!</v>
      </c>
      <c r="G643" s="126" t="e">
        <f>IF('DATA ENTRY'!#REF!="","",'DATA ENTRY'!#REF!)</f>
        <v>#REF!</v>
      </c>
      <c r="H643" s="126" t="e">
        <f>IF('DATA ENTRY'!#REF!="","",'DATA ENTRY'!#REF!)</f>
        <v>#REF!</v>
      </c>
      <c r="I643" s="14" t="e">
        <f>IF('DATA ENTRY'!#REF!="","",'DATA ENTRY'!#REF!)</f>
        <v>#REF!</v>
      </c>
      <c r="J643" s="125" t="e">
        <f>IF('DATA ENTRY'!#REF!="","",'DATA ENTRY'!#REF!)</f>
        <v>#REF!</v>
      </c>
      <c r="K643" s="14" t="e">
        <f>IF('DATA ENTRY'!#REF!="","",'DATA ENTRY'!#REF!)</f>
        <v>#REF!</v>
      </c>
      <c r="L643" s="125" t="e">
        <f>IF('DATA ENTRY'!#REF!="","",'DATA ENTRY'!#REF!)</f>
        <v>#REF!</v>
      </c>
      <c r="M643" s="14" t="e">
        <f>IF('DATA ENTRY'!#REF!="","",'DATA ENTRY'!#REF!)</f>
        <v>#REF!</v>
      </c>
      <c r="N643" s="125" t="e">
        <f>IF('DATA ENTRY'!#REF!="","",'DATA ENTRY'!#REF!)</f>
        <v>#REF!</v>
      </c>
      <c r="O643" s="125" t="str">
        <f t="shared" si="9"/>
        <v/>
      </c>
      <c r="P643" s="63" t="e">
        <f>IF('DATA ENTRY'!#REF!="","",'DATA ENTRY'!#REF!)</f>
        <v>#REF!</v>
      </c>
      <c r="Q643" s="63" t="e">
        <f>IF('DATA ENTRY'!#REF!="","",'DATA ENTRY'!#REF!)</f>
        <v>#REF!</v>
      </c>
      <c r="R643" s="14" t="e">
        <f>IF('DATA ENTRY'!#REF!="","",'DATA ENTRY'!#REF!)</f>
        <v>#REF!</v>
      </c>
      <c r="S643" s="14" t="e">
        <f>IF('DATA ENTRY'!#REF!="","",'DATA ENTRY'!#REF!)</f>
        <v>#REF!</v>
      </c>
      <c r="T643" s="14" t="e">
        <f>IF('DATA ENTRY'!#REF!="","",'DATA ENTRY'!#REF!)</f>
        <v>#REF!</v>
      </c>
      <c r="U643" s="14" t="str">
        <f>IF(O643="","",SUMPRODUCT(--(D643=$D$5:$D$1071),--(F643=$F$5:$F$1071),--(E643=$E$5:$E$1071),--(O643&lt;$O$5:$O$1071))+COUNTIF($O$5:O643,O643))</f>
        <v/>
      </c>
    </row>
    <row r="644" spans="1:21">
      <c r="A644" s="14" t="e">
        <f>IF(AND(H644="",D644="",F644="",G644="",I644="",J644=""),"",SUBTOTAL(3,$B$5:B644))</f>
        <v>#REF!</v>
      </c>
      <c r="B644" s="63" t="e">
        <f>IF('DATA ENTRY'!#REF!="","",'DATA ENTRY'!#REF!)</f>
        <v>#REF!</v>
      </c>
      <c r="C644" s="63" t="e">
        <f>IF('DATA ENTRY'!#REF!="","",'DATA ENTRY'!#REF!)</f>
        <v>#REF!</v>
      </c>
      <c r="D644" s="63" t="e">
        <f>IF('DATA ENTRY'!#REF!="","",'DATA ENTRY'!#REF!)</f>
        <v>#REF!</v>
      </c>
      <c r="E644" s="14" t="e">
        <f>IF('DATA ENTRY'!#REF!="","",'DATA ENTRY'!#REF!)</f>
        <v>#REF!</v>
      </c>
      <c r="F644" s="14" t="e">
        <f>IF('DATA ENTRY'!#REF!="","",'DATA ENTRY'!#REF!)</f>
        <v>#REF!</v>
      </c>
      <c r="G644" s="126" t="e">
        <f>IF('DATA ENTRY'!#REF!="","",'DATA ENTRY'!#REF!)</f>
        <v>#REF!</v>
      </c>
      <c r="H644" s="126" t="e">
        <f>IF('DATA ENTRY'!#REF!="","",'DATA ENTRY'!#REF!)</f>
        <v>#REF!</v>
      </c>
      <c r="I644" s="14" t="e">
        <f>IF('DATA ENTRY'!#REF!="","",'DATA ENTRY'!#REF!)</f>
        <v>#REF!</v>
      </c>
      <c r="J644" s="125" t="e">
        <f>IF('DATA ENTRY'!#REF!="","",'DATA ENTRY'!#REF!)</f>
        <v>#REF!</v>
      </c>
      <c r="K644" s="14" t="e">
        <f>IF('DATA ENTRY'!#REF!="","",'DATA ENTRY'!#REF!)</f>
        <v>#REF!</v>
      </c>
      <c r="L644" s="125" t="e">
        <f>IF('DATA ENTRY'!#REF!="","",'DATA ENTRY'!#REF!)</f>
        <v>#REF!</v>
      </c>
      <c r="M644" s="14" t="e">
        <f>IF('DATA ENTRY'!#REF!="","",'DATA ENTRY'!#REF!)</f>
        <v>#REF!</v>
      </c>
      <c r="N644" s="125" t="e">
        <f>IF('DATA ENTRY'!#REF!="","",'DATA ENTRY'!#REF!)</f>
        <v>#REF!</v>
      </c>
      <c r="O644" s="125" t="str">
        <f t="shared" si="9"/>
        <v/>
      </c>
      <c r="P644" s="63" t="e">
        <f>IF('DATA ENTRY'!#REF!="","",'DATA ENTRY'!#REF!)</f>
        <v>#REF!</v>
      </c>
      <c r="Q644" s="63" t="e">
        <f>IF('DATA ENTRY'!#REF!="","",'DATA ENTRY'!#REF!)</f>
        <v>#REF!</v>
      </c>
      <c r="R644" s="14" t="e">
        <f>IF('DATA ENTRY'!#REF!="","",'DATA ENTRY'!#REF!)</f>
        <v>#REF!</v>
      </c>
      <c r="S644" s="14" t="e">
        <f>IF('DATA ENTRY'!#REF!="","",'DATA ENTRY'!#REF!)</f>
        <v>#REF!</v>
      </c>
      <c r="T644" s="14" t="e">
        <f>IF('DATA ENTRY'!#REF!="","",'DATA ENTRY'!#REF!)</f>
        <v>#REF!</v>
      </c>
      <c r="U644" s="14" t="str">
        <f>IF(O644="","",SUMPRODUCT(--(D644=$D$5:$D$1071),--(F644=$F$5:$F$1071),--(E644=$E$5:$E$1071),--(O644&lt;$O$5:$O$1071))+COUNTIF($O$5:O644,O644))</f>
        <v/>
      </c>
    </row>
    <row r="645" spans="1:21">
      <c r="A645" s="14" t="e">
        <f>IF(AND(H645="",D645="",F645="",G645="",I645="",J645=""),"",SUBTOTAL(3,$B$5:B645))</f>
        <v>#REF!</v>
      </c>
      <c r="B645" s="63" t="e">
        <f>IF('DATA ENTRY'!#REF!="","",'DATA ENTRY'!#REF!)</f>
        <v>#REF!</v>
      </c>
      <c r="C645" s="63" t="e">
        <f>IF('DATA ENTRY'!#REF!="","",'DATA ENTRY'!#REF!)</f>
        <v>#REF!</v>
      </c>
      <c r="D645" s="63" t="e">
        <f>IF('DATA ENTRY'!#REF!="","",'DATA ENTRY'!#REF!)</f>
        <v>#REF!</v>
      </c>
      <c r="E645" s="14" t="e">
        <f>IF('DATA ENTRY'!#REF!="","",'DATA ENTRY'!#REF!)</f>
        <v>#REF!</v>
      </c>
      <c r="F645" s="14" t="e">
        <f>IF('DATA ENTRY'!#REF!="","",'DATA ENTRY'!#REF!)</f>
        <v>#REF!</v>
      </c>
      <c r="G645" s="126" t="e">
        <f>IF('DATA ENTRY'!#REF!="","",'DATA ENTRY'!#REF!)</f>
        <v>#REF!</v>
      </c>
      <c r="H645" s="126" t="e">
        <f>IF('DATA ENTRY'!#REF!="","",'DATA ENTRY'!#REF!)</f>
        <v>#REF!</v>
      </c>
      <c r="I645" s="14" t="e">
        <f>IF('DATA ENTRY'!#REF!="","",'DATA ENTRY'!#REF!)</f>
        <v>#REF!</v>
      </c>
      <c r="J645" s="125" t="e">
        <f>IF('DATA ENTRY'!#REF!="","",'DATA ENTRY'!#REF!)</f>
        <v>#REF!</v>
      </c>
      <c r="K645" s="14" t="e">
        <f>IF('DATA ENTRY'!#REF!="","",'DATA ENTRY'!#REF!)</f>
        <v>#REF!</v>
      </c>
      <c r="L645" s="125" t="e">
        <f>IF('DATA ENTRY'!#REF!="","",'DATA ENTRY'!#REF!)</f>
        <v>#REF!</v>
      </c>
      <c r="M645" s="14" t="e">
        <f>IF('DATA ENTRY'!#REF!="","",'DATA ENTRY'!#REF!)</f>
        <v>#REF!</v>
      </c>
      <c r="N645" s="125" t="e">
        <f>IF('DATA ENTRY'!#REF!="","",'DATA ENTRY'!#REF!)</f>
        <v>#REF!</v>
      </c>
      <c r="O645" s="125" t="str">
        <f t="shared" si="9"/>
        <v/>
      </c>
      <c r="P645" s="63" t="e">
        <f>IF('DATA ENTRY'!#REF!="","",'DATA ENTRY'!#REF!)</f>
        <v>#REF!</v>
      </c>
      <c r="Q645" s="63" t="e">
        <f>IF('DATA ENTRY'!#REF!="","",'DATA ENTRY'!#REF!)</f>
        <v>#REF!</v>
      </c>
      <c r="R645" s="14" t="e">
        <f>IF('DATA ENTRY'!#REF!="","",'DATA ENTRY'!#REF!)</f>
        <v>#REF!</v>
      </c>
      <c r="S645" s="14" t="e">
        <f>IF('DATA ENTRY'!#REF!="","",'DATA ENTRY'!#REF!)</f>
        <v>#REF!</v>
      </c>
      <c r="T645" s="14" t="e">
        <f>IF('DATA ENTRY'!#REF!="","",'DATA ENTRY'!#REF!)</f>
        <v>#REF!</v>
      </c>
      <c r="U645" s="14" t="str">
        <f>IF(O645="","",SUMPRODUCT(--(D645=$D$5:$D$1071),--(F645=$F$5:$F$1071),--(E645=$E$5:$E$1071),--(O645&lt;$O$5:$O$1071))+COUNTIF($O$5:O645,O645))</f>
        <v/>
      </c>
    </row>
    <row r="646" spans="1:21">
      <c r="A646" s="14" t="e">
        <f>IF(AND(H646="",D646="",F646="",G646="",I646="",J646=""),"",SUBTOTAL(3,$B$5:B646))</f>
        <v>#REF!</v>
      </c>
      <c r="B646" s="63" t="e">
        <f>IF('DATA ENTRY'!#REF!="","",'DATA ENTRY'!#REF!)</f>
        <v>#REF!</v>
      </c>
      <c r="C646" s="63" t="e">
        <f>IF('DATA ENTRY'!#REF!="","",'DATA ENTRY'!#REF!)</f>
        <v>#REF!</v>
      </c>
      <c r="D646" s="63" t="e">
        <f>IF('DATA ENTRY'!#REF!="","",'DATA ENTRY'!#REF!)</f>
        <v>#REF!</v>
      </c>
      <c r="E646" s="14" t="e">
        <f>IF('DATA ENTRY'!#REF!="","",'DATA ENTRY'!#REF!)</f>
        <v>#REF!</v>
      </c>
      <c r="F646" s="14" t="e">
        <f>IF('DATA ENTRY'!#REF!="","",'DATA ENTRY'!#REF!)</f>
        <v>#REF!</v>
      </c>
      <c r="G646" s="126" t="e">
        <f>IF('DATA ENTRY'!#REF!="","",'DATA ENTRY'!#REF!)</f>
        <v>#REF!</v>
      </c>
      <c r="H646" s="126" t="e">
        <f>IF('DATA ENTRY'!#REF!="","",'DATA ENTRY'!#REF!)</f>
        <v>#REF!</v>
      </c>
      <c r="I646" s="14" t="e">
        <f>IF('DATA ENTRY'!#REF!="","",'DATA ENTRY'!#REF!)</f>
        <v>#REF!</v>
      </c>
      <c r="J646" s="125" t="e">
        <f>IF('DATA ENTRY'!#REF!="","",'DATA ENTRY'!#REF!)</f>
        <v>#REF!</v>
      </c>
      <c r="K646" s="14" t="e">
        <f>IF('DATA ENTRY'!#REF!="","",'DATA ENTRY'!#REF!)</f>
        <v>#REF!</v>
      </c>
      <c r="L646" s="125" t="e">
        <f>IF('DATA ENTRY'!#REF!="","",'DATA ENTRY'!#REF!)</f>
        <v>#REF!</v>
      </c>
      <c r="M646" s="14" t="e">
        <f>IF('DATA ENTRY'!#REF!="","",'DATA ENTRY'!#REF!)</f>
        <v>#REF!</v>
      </c>
      <c r="N646" s="125" t="e">
        <f>IF('DATA ENTRY'!#REF!="","",'DATA ENTRY'!#REF!)</f>
        <v>#REF!</v>
      </c>
      <c r="O646" s="125" t="str">
        <f t="shared" ref="O646:O709" si="10">IFERROR(IF(J646="","",SUM(J646*75%+L646*25%)),"")</f>
        <v/>
      </c>
      <c r="P646" s="63" t="e">
        <f>IF('DATA ENTRY'!#REF!="","",'DATA ENTRY'!#REF!)</f>
        <v>#REF!</v>
      </c>
      <c r="Q646" s="63" t="e">
        <f>IF('DATA ENTRY'!#REF!="","",'DATA ENTRY'!#REF!)</f>
        <v>#REF!</v>
      </c>
      <c r="R646" s="14" t="e">
        <f>IF('DATA ENTRY'!#REF!="","",'DATA ENTRY'!#REF!)</f>
        <v>#REF!</v>
      </c>
      <c r="S646" s="14" t="e">
        <f>IF('DATA ENTRY'!#REF!="","",'DATA ENTRY'!#REF!)</f>
        <v>#REF!</v>
      </c>
      <c r="T646" s="14" t="e">
        <f>IF('DATA ENTRY'!#REF!="","",'DATA ENTRY'!#REF!)</f>
        <v>#REF!</v>
      </c>
      <c r="U646" s="14" t="str">
        <f>IF(O646="","",SUMPRODUCT(--(D646=$D$5:$D$1071),--(F646=$F$5:$F$1071),--(E646=$E$5:$E$1071),--(O646&lt;$O$5:$O$1071))+COUNTIF($O$5:O646,O646))</f>
        <v/>
      </c>
    </row>
    <row r="647" spans="1:21">
      <c r="A647" s="14" t="e">
        <f>IF(AND(H647="",D647="",F647="",G647="",I647="",J647=""),"",SUBTOTAL(3,$B$5:B647))</f>
        <v>#REF!</v>
      </c>
      <c r="B647" s="63" t="e">
        <f>IF('DATA ENTRY'!#REF!="","",'DATA ENTRY'!#REF!)</f>
        <v>#REF!</v>
      </c>
      <c r="C647" s="63" t="e">
        <f>IF('DATA ENTRY'!#REF!="","",'DATA ENTRY'!#REF!)</f>
        <v>#REF!</v>
      </c>
      <c r="D647" s="63" t="e">
        <f>IF('DATA ENTRY'!#REF!="","",'DATA ENTRY'!#REF!)</f>
        <v>#REF!</v>
      </c>
      <c r="E647" s="14" t="e">
        <f>IF('DATA ENTRY'!#REF!="","",'DATA ENTRY'!#REF!)</f>
        <v>#REF!</v>
      </c>
      <c r="F647" s="14" t="e">
        <f>IF('DATA ENTRY'!#REF!="","",'DATA ENTRY'!#REF!)</f>
        <v>#REF!</v>
      </c>
      <c r="G647" s="126" t="e">
        <f>IF('DATA ENTRY'!#REF!="","",'DATA ENTRY'!#REF!)</f>
        <v>#REF!</v>
      </c>
      <c r="H647" s="126" t="e">
        <f>IF('DATA ENTRY'!#REF!="","",'DATA ENTRY'!#REF!)</f>
        <v>#REF!</v>
      </c>
      <c r="I647" s="14" t="e">
        <f>IF('DATA ENTRY'!#REF!="","",'DATA ENTRY'!#REF!)</f>
        <v>#REF!</v>
      </c>
      <c r="J647" s="125" t="e">
        <f>IF('DATA ENTRY'!#REF!="","",'DATA ENTRY'!#REF!)</f>
        <v>#REF!</v>
      </c>
      <c r="K647" s="14" t="e">
        <f>IF('DATA ENTRY'!#REF!="","",'DATA ENTRY'!#REF!)</f>
        <v>#REF!</v>
      </c>
      <c r="L647" s="125" t="e">
        <f>IF('DATA ENTRY'!#REF!="","",'DATA ENTRY'!#REF!)</f>
        <v>#REF!</v>
      </c>
      <c r="M647" s="14" t="e">
        <f>IF('DATA ENTRY'!#REF!="","",'DATA ENTRY'!#REF!)</f>
        <v>#REF!</v>
      </c>
      <c r="N647" s="125" t="e">
        <f>IF('DATA ENTRY'!#REF!="","",'DATA ENTRY'!#REF!)</f>
        <v>#REF!</v>
      </c>
      <c r="O647" s="125" t="str">
        <f t="shared" si="10"/>
        <v/>
      </c>
      <c r="P647" s="63" t="e">
        <f>IF('DATA ENTRY'!#REF!="","",'DATA ENTRY'!#REF!)</f>
        <v>#REF!</v>
      </c>
      <c r="Q647" s="63" t="e">
        <f>IF('DATA ENTRY'!#REF!="","",'DATA ENTRY'!#REF!)</f>
        <v>#REF!</v>
      </c>
      <c r="R647" s="14" t="e">
        <f>IF('DATA ENTRY'!#REF!="","",'DATA ENTRY'!#REF!)</f>
        <v>#REF!</v>
      </c>
      <c r="S647" s="14" t="e">
        <f>IF('DATA ENTRY'!#REF!="","",'DATA ENTRY'!#REF!)</f>
        <v>#REF!</v>
      </c>
      <c r="T647" s="14" t="e">
        <f>IF('DATA ENTRY'!#REF!="","",'DATA ENTRY'!#REF!)</f>
        <v>#REF!</v>
      </c>
      <c r="U647" s="14" t="str">
        <f>IF(O647="","",SUMPRODUCT(--(D647=$D$5:$D$1071),--(F647=$F$5:$F$1071),--(E647=$E$5:$E$1071),--(O647&lt;$O$5:$O$1071))+COUNTIF($O$5:O647,O647))</f>
        <v/>
      </c>
    </row>
    <row r="648" spans="1:21">
      <c r="A648" s="14" t="e">
        <f>IF(AND(H648="",D648="",F648="",G648="",I648="",J648=""),"",SUBTOTAL(3,$B$5:B648))</f>
        <v>#REF!</v>
      </c>
      <c r="B648" s="63" t="e">
        <f>IF('DATA ENTRY'!#REF!="","",'DATA ENTRY'!#REF!)</f>
        <v>#REF!</v>
      </c>
      <c r="C648" s="63" t="e">
        <f>IF('DATA ENTRY'!#REF!="","",'DATA ENTRY'!#REF!)</f>
        <v>#REF!</v>
      </c>
      <c r="D648" s="63" t="e">
        <f>IF('DATA ENTRY'!#REF!="","",'DATA ENTRY'!#REF!)</f>
        <v>#REF!</v>
      </c>
      <c r="E648" s="14" t="e">
        <f>IF('DATA ENTRY'!#REF!="","",'DATA ENTRY'!#REF!)</f>
        <v>#REF!</v>
      </c>
      <c r="F648" s="14" t="e">
        <f>IF('DATA ENTRY'!#REF!="","",'DATA ENTRY'!#REF!)</f>
        <v>#REF!</v>
      </c>
      <c r="G648" s="126" t="e">
        <f>IF('DATA ENTRY'!#REF!="","",'DATA ENTRY'!#REF!)</f>
        <v>#REF!</v>
      </c>
      <c r="H648" s="126" t="e">
        <f>IF('DATA ENTRY'!#REF!="","",'DATA ENTRY'!#REF!)</f>
        <v>#REF!</v>
      </c>
      <c r="I648" s="14" t="e">
        <f>IF('DATA ENTRY'!#REF!="","",'DATA ENTRY'!#REF!)</f>
        <v>#REF!</v>
      </c>
      <c r="J648" s="125" t="e">
        <f>IF('DATA ENTRY'!#REF!="","",'DATA ENTRY'!#REF!)</f>
        <v>#REF!</v>
      </c>
      <c r="K648" s="14" t="e">
        <f>IF('DATA ENTRY'!#REF!="","",'DATA ENTRY'!#REF!)</f>
        <v>#REF!</v>
      </c>
      <c r="L648" s="125" t="e">
        <f>IF('DATA ENTRY'!#REF!="","",'DATA ENTRY'!#REF!)</f>
        <v>#REF!</v>
      </c>
      <c r="M648" s="14" t="e">
        <f>IF('DATA ENTRY'!#REF!="","",'DATA ENTRY'!#REF!)</f>
        <v>#REF!</v>
      </c>
      <c r="N648" s="125" t="e">
        <f>IF('DATA ENTRY'!#REF!="","",'DATA ENTRY'!#REF!)</f>
        <v>#REF!</v>
      </c>
      <c r="O648" s="125" t="str">
        <f t="shared" si="10"/>
        <v/>
      </c>
      <c r="P648" s="63" t="e">
        <f>IF('DATA ENTRY'!#REF!="","",'DATA ENTRY'!#REF!)</f>
        <v>#REF!</v>
      </c>
      <c r="Q648" s="63" t="e">
        <f>IF('DATA ENTRY'!#REF!="","",'DATA ENTRY'!#REF!)</f>
        <v>#REF!</v>
      </c>
      <c r="R648" s="14" t="e">
        <f>IF('DATA ENTRY'!#REF!="","",'DATA ENTRY'!#REF!)</f>
        <v>#REF!</v>
      </c>
      <c r="S648" s="14" t="e">
        <f>IF('DATA ENTRY'!#REF!="","",'DATA ENTRY'!#REF!)</f>
        <v>#REF!</v>
      </c>
      <c r="T648" s="14" t="e">
        <f>IF('DATA ENTRY'!#REF!="","",'DATA ENTRY'!#REF!)</f>
        <v>#REF!</v>
      </c>
      <c r="U648" s="14" t="str">
        <f>IF(O648="","",SUMPRODUCT(--(D648=$D$5:$D$1071),--(F648=$F$5:$F$1071),--(E648=$E$5:$E$1071),--(O648&lt;$O$5:$O$1071))+COUNTIF($O$5:O648,O648))</f>
        <v/>
      </c>
    </row>
    <row r="649" spans="1:21">
      <c r="A649" s="14" t="e">
        <f>IF(AND(H649="",D649="",F649="",G649="",I649="",J649=""),"",SUBTOTAL(3,$B$5:B649))</f>
        <v>#REF!</v>
      </c>
      <c r="B649" s="63" t="e">
        <f>IF('DATA ENTRY'!#REF!="","",'DATA ENTRY'!#REF!)</f>
        <v>#REF!</v>
      </c>
      <c r="C649" s="63" t="e">
        <f>IF('DATA ENTRY'!#REF!="","",'DATA ENTRY'!#REF!)</f>
        <v>#REF!</v>
      </c>
      <c r="D649" s="63" t="e">
        <f>IF('DATA ENTRY'!#REF!="","",'DATA ENTRY'!#REF!)</f>
        <v>#REF!</v>
      </c>
      <c r="E649" s="14" t="e">
        <f>IF('DATA ENTRY'!#REF!="","",'DATA ENTRY'!#REF!)</f>
        <v>#REF!</v>
      </c>
      <c r="F649" s="14" t="e">
        <f>IF('DATA ENTRY'!#REF!="","",'DATA ENTRY'!#REF!)</f>
        <v>#REF!</v>
      </c>
      <c r="G649" s="126" t="e">
        <f>IF('DATA ENTRY'!#REF!="","",'DATA ENTRY'!#REF!)</f>
        <v>#REF!</v>
      </c>
      <c r="H649" s="126" t="e">
        <f>IF('DATA ENTRY'!#REF!="","",'DATA ENTRY'!#REF!)</f>
        <v>#REF!</v>
      </c>
      <c r="I649" s="14" t="e">
        <f>IF('DATA ENTRY'!#REF!="","",'DATA ENTRY'!#REF!)</f>
        <v>#REF!</v>
      </c>
      <c r="J649" s="125" t="e">
        <f>IF('DATA ENTRY'!#REF!="","",'DATA ENTRY'!#REF!)</f>
        <v>#REF!</v>
      </c>
      <c r="K649" s="14" t="e">
        <f>IF('DATA ENTRY'!#REF!="","",'DATA ENTRY'!#REF!)</f>
        <v>#REF!</v>
      </c>
      <c r="L649" s="125" t="e">
        <f>IF('DATA ENTRY'!#REF!="","",'DATA ENTRY'!#REF!)</f>
        <v>#REF!</v>
      </c>
      <c r="M649" s="14" t="e">
        <f>IF('DATA ENTRY'!#REF!="","",'DATA ENTRY'!#REF!)</f>
        <v>#REF!</v>
      </c>
      <c r="N649" s="125" t="e">
        <f>IF('DATA ENTRY'!#REF!="","",'DATA ENTRY'!#REF!)</f>
        <v>#REF!</v>
      </c>
      <c r="O649" s="125" t="str">
        <f t="shared" si="10"/>
        <v/>
      </c>
      <c r="P649" s="63" t="e">
        <f>IF('DATA ENTRY'!#REF!="","",'DATA ENTRY'!#REF!)</f>
        <v>#REF!</v>
      </c>
      <c r="Q649" s="63" t="e">
        <f>IF('DATA ENTRY'!#REF!="","",'DATA ENTRY'!#REF!)</f>
        <v>#REF!</v>
      </c>
      <c r="R649" s="14" t="e">
        <f>IF('DATA ENTRY'!#REF!="","",'DATA ENTRY'!#REF!)</f>
        <v>#REF!</v>
      </c>
      <c r="S649" s="14" t="e">
        <f>IF('DATA ENTRY'!#REF!="","",'DATA ENTRY'!#REF!)</f>
        <v>#REF!</v>
      </c>
      <c r="T649" s="14" t="e">
        <f>IF('DATA ENTRY'!#REF!="","",'DATA ENTRY'!#REF!)</f>
        <v>#REF!</v>
      </c>
      <c r="U649" s="14" t="str">
        <f>IF(O649="","",SUMPRODUCT(--(D649=$D$5:$D$1071),--(F649=$F$5:$F$1071),--(E649=$E$5:$E$1071),--(O649&lt;$O$5:$O$1071))+COUNTIF($O$5:O649,O649))</f>
        <v/>
      </c>
    </row>
    <row r="650" spans="1:21">
      <c r="A650" s="14" t="e">
        <f>IF(AND(H650="",D650="",F650="",G650="",I650="",J650=""),"",SUBTOTAL(3,$B$5:B650))</f>
        <v>#REF!</v>
      </c>
      <c r="B650" s="63" t="e">
        <f>IF('DATA ENTRY'!#REF!="","",'DATA ENTRY'!#REF!)</f>
        <v>#REF!</v>
      </c>
      <c r="C650" s="63" t="e">
        <f>IF('DATA ENTRY'!#REF!="","",'DATA ENTRY'!#REF!)</f>
        <v>#REF!</v>
      </c>
      <c r="D650" s="63" t="e">
        <f>IF('DATA ENTRY'!#REF!="","",'DATA ENTRY'!#REF!)</f>
        <v>#REF!</v>
      </c>
      <c r="E650" s="14" t="e">
        <f>IF('DATA ENTRY'!#REF!="","",'DATA ENTRY'!#REF!)</f>
        <v>#REF!</v>
      </c>
      <c r="F650" s="14" t="e">
        <f>IF('DATA ENTRY'!#REF!="","",'DATA ENTRY'!#REF!)</f>
        <v>#REF!</v>
      </c>
      <c r="G650" s="126" t="e">
        <f>IF('DATA ENTRY'!#REF!="","",'DATA ENTRY'!#REF!)</f>
        <v>#REF!</v>
      </c>
      <c r="H650" s="126" t="e">
        <f>IF('DATA ENTRY'!#REF!="","",'DATA ENTRY'!#REF!)</f>
        <v>#REF!</v>
      </c>
      <c r="I650" s="14" t="e">
        <f>IF('DATA ENTRY'!#REF!="","",'DATA ENTRY'!#REF!)</f>
        <v>#REF!</v>
      </c>
      <c r="J650" s="125" t="e">
        <f>IF('DATA ENTRY'!#REF!="","",'DATA ENTRY'!#REF!)</f>
        <v>#REF!</v>
      </c>
      <c r="K650" s="14" t="e">
        <f>IF('DATA ENTRY'!#REF!="","",'DATA ENTRY'!#REF!)</f>
        <v>#REF!</v>
      </c>
      <c r="L650" s="125" t="e">
        <f>IF('DATA ENTRY'!#REF!="","",'DATA ENTRY'!#REF!)</f>
        <v>#REF!</v>
      </c>
      <c r="M650" s="14" t="e">
        <f>IF('DATA ENTRY'!#REF!="","",'DATA ENTRY'!#REF!)</f>
        <v>#REF!</v>
      </c>
      <c r="N650" s="125" t="e">
        <f>IF('DATA ENTRY'!#REF!="","",'DATA ENTRY'!#REF!)</f>
        <v>#REF!</v>
      </c>
      <c r="O650" s="125" t="str">
        <f t="shared" si="10"/>
        <v/>
      </c>
      <c r="P650" s="63" t="e">
        <f>IF('DATA ENTRY'!#REF!="","",'DATA ENTRY'!#REF!)</f>
        <v>#REF!</v>
      </c>
      <c r="Q650" s="63" t="e">
        <f>IF('DATA ENTRY'!#REF!="","",'DATA ENTRY'!#REF!)</f>
        <v>#REF!</v>
      </c>
      <c r="R650" s="14" t="e">
        <f>IF('DATA ENTRY'!#REF!="","",'DATA ENTRY'!#REF!)</f>
        <v>#REF!</v>
      </c>
      <c r="S650" s="14" t="e">
        <f>IF('DATA ENTRY'!#REF!="","",'DATA ENTRY'!#REF!)</f>
        <v>#REF!</v>
      </c>
      <c r="T650" s="14" t="e">
        <f>IF('DATA ENTRY'!#REF!="","",'DATA ENTRY'!#REF!)</f>
        <v>#REF!</v>
      </c>
      <c r="U650" s="14" t="str">
        <f>IF(O650="","",SUMPRODUCT(--(D650=$D$5:$D$1071),--(F650=$F$5:$F$1071),--(E650=$E$5:$E$1071),--(O650&lt;$O$5:$O$1071))+COUNTIF($O$5:O650,O650))</f>
        <v/>
      </c>
    </row>
    <row r="651" spans="1:21">
      <c r="A651" s="14" t="e">
        <f>IF(AND(H651="",D651="",F651="",G651="",I651="",J651=""),"",SUBTOTAL(3,$B$5:B651))</f>
        <v>#REF!</v>
      </c>
      <c r="B651" s="63" t="e">
        <f>IF('DATA ENTRY'!#REF!="","",'DATA ENTRY'!#REF!)</f>
        <v>#REF!</v>
      </c>
      <c r="C651" s="63" t="e">
        <f>IF('DATA ENTRY'!#REF!="","",'DATA ENTRY'!#REF!)</f>
        <v>#REF!</v>
      </c>
      <c r="D651" s="63" t="e">
        <f>IF('DATA ENTRY'!#REF!="","",'DATA ENTRY'!#REF!)</f>
        <v>#REF!</v>
      </c>
      <c r="E651" s="14" t="e">
        <f>IF('DATA ENTRY'!#REF!="","",'DATA ENTRY'!#REF!)</f>
        <v>#REF!</v>
      </c>
      <c r="F651" s="14" t="e">
        <f>IF('DATA ENTRY'!#REF!="","",'DATA ENTRY'!#REF!)</f>
        <v>#REF!</v>
      </c>
      <c r="G651" s="126" t="e">
        <f>IF('DATA ENTRY'!#REF!="","",'DATA ENTRY'!#REF!)</f>
        <v>#REF!</v>
      </c>
      <c r="H651" s="126" t="e">
        <f>IF('DATA ENTRY'!#REF!="","",'DATA ENTRY'!#REF!)</f>
        <v>#REF!</v>
      </c>
      <c r="I651" s="14" t="e">
        <f>IF('DATA ENTRY'!#REF!="","",'DATA ENTRY'!#REF!)</f>
        <v>#REF!</v>
      </c>
      <c r="J651" s="125" t="e">
        <f>IF('DATA ENTRY'!#REF!="","",'DATA ENTRY'!#REF!)</f>
        <v>#REF!</v>
      </c>
      <c r="K651" s="14" t="e">
        <f>IF('DATA ENTRY'!#REF!="","",'DATA ENTRY'!#REF!)</f>
        <v>#REF!</v>
      </c>
      <c r="L651" s="125" t="e">
        <f>IF('DATA ENTRY'!#REF!="","",'DATA ENTRY'!#REF!)</f>
        <v>#REF!</v>
      </c>
      <c r="M651" s="14" t="e">
        <f>IF('DATA ENTRY'!#REF!="","",'DATA ENTRY'!#REF!)</f>
        <v>#REF!</v>
      </c>
      <c r="N651" s="125" t="e">
        <f>IF('DATA ENTRY'!#REF!="","",'DATA ENTRY'!#REF!)</f>
        <v>#REF!</v>
      </c>
      <c r="O651" s="125" t="str">
        <f t="shared" si="10"/>
        <v/>
      </c>
      <c r="P651" s="63" t="e">
        <f>IF('DATA ENTRY'!#REF!="","",'DATA ENTRY'!#REF!)</f>
        <v>#REF!</v>
      </c>
      <c r="Q651" s="63" t="e">
        <f>IF('DATA ENTRY'!#REF!="","",'DATA ENTRY'!#REF!)</f>
        <v>#REF!</v>
      </c>
      <c r="R651" s="14" t="e">
        <f>IF('DATA ENTRY'!#REF!="","",'DATA ENTRY'!#REF!)</f>
        <v>#REF!</v>
      </c>
      <c r="S651" s="14" t="e">
        <f>IF('DATA ENTRY'!#REF!="","",'DATA ENTRY'!#REF!)</f>
        <v>#REF!</v>
      </c>
      <c r="T651" s="14" t="e">
        <f>IF('DATA ENTRY'!#REF!="","",'DATA ENTRY'!#REF!)</f>
        <v>#REF!</v>
      </c>
      <c r="U651" s="14" t="str">
        <f>IF(O651="","",SUMPRODUCT(--(D651=$D$5:$D$1071),--(F651=$F$5:$F$1071),--(E651=$E$5:$E$1071),--(O651&lt;$O$5:$O$1071))+COUNTIF($O$5:O651,O651))</f>
        <v/>
      </c>
    </row>
    <row r="652" spans="1:21">
      <c r="A652" s="14" t="e">
        <f>IF(AND(H652="",D652="",F652="",G652="",I652="",J652=""),"",SUBTOTAL(3,$B$5:B652))</f>
        <v>#REF!</v>
      </c>
      <c r="B652" s="63" t="e">
        <f>IF('DATA ENTRY'!#REF!="","",'DATA ENTRY'!#REF!)</f>
        <v>#REF!</v>
      </c>
      <c r="C652" s="63" t="e">
        <f>IF('DATA ENTRY'!#REF!="","",'DATA ENTRY'!#REF!)</f>
        <v>#REF!</v>
      </c>
      <c r="D652" s="63" t="e">
        <f>IF('DATA ENTRY'!#REF!="","",'DATA ENTRY'!#REF!)</f>
        <v>#REF!</v>
      </c>
      <c r="E652" s="14" t="e">
        <f>IF('DATA ENTRY'!#REF!="","",'DATA ENTRY'!#REF!)</f>
        <v>#REF!</v>
      </c>
      <c r="F652" s="14" t="e">
        <f>IF('DATA ENTRY'!#REF!="","",'DATA ENTRY'!#REF!)</f>
        <v>#REF!</v>
      </c>
      <c r="G652" s="126" t="e">
        <f>IF('DATA ENTRY'!#REF!="","",'DATA ENTRY'!#REF!)</f>
        <v>#REF!</v>
      </c>
      <c r="H652" s="126" t="e">
        <f>IF('DATA ENTRY'!#REF!="","",'DATA ENTRY'!#REF!)</f>
        <v>#REF!</v>
      </c>
      <c r="I652" s="14" t="e">
        <f>IF('DATA ENTRY'!#REF!="","",'DATA ENTRY'!#REF!)</f>
        <v>#REF!</v>
      </c>
      <c r="J652" s="125" t="e">
        <f>IF('DATA ENTRY'!#REF!="","",'DATA ENTRY'!#REF!)</f>
        <v>#REF!</v>
      </c>
      <c r="K652" s="14" t="e">
        <f>IF('DATA ENTRY'!#REF!="","",'DATA ENTRY'!#REF!)</f>
        <v>#REF!</v>
      </c>
      <c r="L652" s="125" t="e">
        <f>IF('DATA ENTRY'!#REF!="","",'DATA ENTRY'!#REF!)</f>
        <v>#REF!</v>
      </c>
      <c r="M652" s="14" t="e">
        <f>IF('DATA ENTRY'!#REF!="","",'DATA ENTRY'!#REF!)</f>
        <v>#REF!</v>
      </c>
      <c r="N652" s="125" t="e">
        <f>IF('DATA ENTRY'!#REF!="","",'DATA ENTRY'!#REF!)</f>
        <v>#REF!</v>
      </c>
      <c r="O652" s="125" t="str">
        <f t="shared" si="10"/>
        <v/>
      </c>
      <c r="P652" s="63" t="e">
        <f>IF('DATA ENTRY'!#REF!="","",'DATA ENTRY'!#REF!)</f>
        <v>#REF!</v>
      </c>
      <c r="Q652" s="63" t="e">
        <f>IF('DATA ENTRY'!#REF!="","",'DATA ENTRY'!#REF!)</f>
        <v>#REF!</v>
      </c>
      <c r="R652" s="14" t="e">
        <f>IF('DATA ENTRY'!#REF!="","",'DATA ENTRY'!#REF!)</f>
        <v>#REF!</v>
      </c>
      <c r="S652" s="14" t="e">
        <f>IF('DATA ENTRY'!#REF!="","",'DATA ENTRY'!#REF!)</f>
        <v>#REF!</v>
      </c>
      <c r="T652" s="14" t="e">
        <f>IF('DATA ENTRY'!#REF!="","",'DATA ENTRY'!#REF!)</f>
        <v>#REF!</v>
      </c>
      <c r="U652" s="14" t="str">
        <f>IF(O652="","",SUMPRODUCT(--(D652=$D$5:$D$1071),--(F652=$F$5:$F$1071),--(E652=$E$5:$E$1071),--(O652&lt;$O$5:$O$1071))+COUNTIF($O$5:O652,O652))</f>
        <v/>
      </c>
    </row>
    <row r="653" spans="1:21">
      <c r="A653" s="14" t="e">
        <f>IF(AND(H653="",D653="",F653="",G653="",I653="",J653=""),"",SUBTOTAL(3,$B$5:B653))</f>
        <v>#REF!</v>
      </c>
      <c r="B653" s="63" t="e">
        <f>IF('DATA ENTRY'!#REF!="","",'DATA ENTRY'!#REF!)</f>
        <v>#REF!</v>
      </c>
      <c r="C653" s="63" t="e">
        <f>IF('DATA ENTRY'!#REF!="","",'DATA ENTRY'!#REF!)</f>
        <v>#REF!</v>
      </c>
      <c r="D653" s="63" t="e">
        <f>IF('DATA ENTRY'!#REF!="","",'DATA ENTRY'!#REF!)</f>
        <v>#REF!</v>
      </c>
      <c r="E653" s="14" t="e">
        <f>IF('DATA ENTRY'!#REF!="","",'DATA ENTRY'!#REF!)</f>
        <v>#REF!</v>
      </c>
      <c r="F653" s="14" t="e">
        <f>IF('DATA ENTRY'!#REF!="","",'DATA ENTRY'!#REF!)</f>
        <v>#REF!</v>
      </c>
      <c r="G653" s="126" t="e">
        <f>IF('DATA ENTRY'!#REF!="","",'DATA ENTRY'!#REF!)</f>
        <v>#REF!</v>
      </c>
      <c r="H653" s="126" t="e">
        <f>IF('DATA ENTRY'!#REF!="","",'DATA ENTRY'!#REF!)</f>
        <v>#REF!</v>
      </c>
      <c r="I653" s="14" t="e">
        <f>IF('DATA ENTRY'!#REF!="","",'DATA ENTRY'!#REF!)</f>
        <v>#REF!</v>
      </c>
      <c r="J653" s="125" t="e">
        <f>IF('DATA ENTRY'!#REF!="","",'DATA ENTRY'!#REF!)</f>
        <v>#REF!</v>
      </c>
      <c r="K653" s="14" t="e">
        <f>IF('DATA ENTRY'!#REF!="","",'DATA ENTRY'!#REF!)</f>
        <v>#REF!</v>
      </c>
      <c r="L653" s="125" t="e">
        <f>IF('DATA ENTRY'!#REF!="","",'DATA ENTRY'!#REF!)</f>
        <v>#REF!</v>
      </c>
      <c r="M653" s="14" t="e">
        <f>IF('DATA ENTRY'!#REF!="","",'DATA ENTRY'!#REF!)</f>
        <v>#REF!</v>
      </c>
      <c r="N653" s="125" t="e">
        <f>IF('DATA ENTRY'!#REF!="","",'DATA ENTRY'!#REF!)</f>
        <v>#REF!</v>
      </c>
      <c r="O653" s="125" t="str">
        <f t="shared" si="10"/>
        <v/>
      </c>
      <c r="P653" s="63" t="e">
        <f>IF('DATA ENTRY'!#REF!="","",'DATA ENTRY'!#REF!)</f>
        <v>#REF!</v>
      </c>
      <c r="Q653" s="63" t="e">
        <f>IF('DATA ENTRY'!#REF!="","",'DATA ENTRY'!#REF!)</f>
        <v>#REF!</v>
      </c>
      <c r="R653" s="14" t="e">
        <f>IF('DATA ENTRY'!#REF!="","",'DATA ENTRY'!#REF!)</f>
        <v>#REF!</v>
      </c>
      <c r="S653" s="14" t="e">
        <f>IF('DATA ENTRY'!#REF!="","",'DATA ENTRY'!#REF!)</f>
        <v>#REF!</v>
      </c>
      <c r="T653" s="14" t="e">
        <f>IF('DATA ENTRY'!#REF!="","",'DATA ENTRY'!#REF!)</f>
        <v>#REF!</v>
      </c>
      <c r="U653" s="14" t="str">
        <f>IF(O653="","",SUMPRODUCT(--(D653=$D$5:$D$1071),--(F653=$F$5:$F$1071),--(E653=$E$5:$E$1071),--(O653&lt;$O$5:$O$1071))+COUNTIF($O$5:O653,O653))</f>
        <v/>
      </c>
    </row>
    <row r="654" spans="1:21">
      <c r="A654" s="14" t="e">
        <f>IF(AND(H654="",D654="",F654="",G654="",I654="",J654=""),"",SUBTOTAL(3,$B$5:B654))</f>
        <v>#REF!</v>
      </c>
      <c r="B654" s="63" t="e">
        <f>IF('DATA ENTRY'!#REF!="","",'DATA ENTRY'!#REF!)</f>
        <v>#REF!</v>
      </c>
      <c r="C654" s="63" t="e">
        <f>IF('DATA ENTRY'!#REF!="","",'DATA ENTRY'!#REF!)</f>
        <v>#REF!</v>
      </c>
      <c r="D654" s="63" t="e">
        <f>IF('DATA ENTRY'!#REF!="","",'DATA ENTRY'!#REF!)</f>
        <v>#REF!</v>
      </c>
      <c r="E654" s="14" t="e">
        <f>IF('DATA ENTRY'!#REF!="","",'DATA ENTRY'!#REF!)</f>
        <v>#REF!</v>
      </c>
      <c r="F654" s="14" t="e">
        <f>IF('DATA ENTRY'!#REF!="","",'DATA ENTRY'!#REF!)</f>
        <v>#REF!</v>
      </c>
      <c r="G654" s="126" t="e">
        <f>IF('DATA ENTRY'!#REF!="","",'DATA ENTRY'!#REF!)</f>
        <v>#REF!</v>
      </c>
      <c r="H654" s="126" t="e">
        <f>IF('DATA ENTRY'!#REF!="","",'DATA ENTRY'!#REF!)</f>
        <v>#REF!</v>
      </c>
      <c r="I654" s="14" t="e">
        <f>IF('DATA ENTRY'!#REF!="","",'DATA ENTRY'!#REF!)</f>
        <v>#REF!</v>
      </c>
      <c r="J654" s="125" t="e">
        <f>IF('DATA ENTRY'!#REF!="","",'DATA ENTRY'!#REF!)</f>
        <v>#REF!</v>
      </c>
      <c r="K654" s="14" t="e">
        <f>IF('DATA ENTRY'!#REF!="","",'DATA ENTRY'!#REF!)</f>
        <v>#REF!</v>
      </c>
      <c r="L654" s="125" t="e">
        <f>IF('DATA ENTRY'!#REF!="","",'DATA ENTRY'!#REF!)</f>
        <v>#REF!</v>
      </c>
      <c r="M654" s="14" t="e">
        <f>IF('DATA ENTRY'!#REF!="","",'DATA ENTRY'!#REF!)</f>
        <v>#REF!</v>
      </c>
      <c r="N654" s="125" t="e">
        <f>IF('DATA ENTRY'!#REF!="","",'DATA ENTRY'!#REF!)</f>
        <v>#REF!</v>
      </c>
      <c r="O654" s="125" t="str">
        <f t="shared" si="10"/>
        <v/>
      </c>
      <c r="P654" s="63" t="e">
        <f>IF('DATA ENTRY'!#REF!="","",'DATA ENTRY'!#REF!)</f>
        <v>#REF!</v>
      </c>
      <c r="Q654" s="63" t="e">
        <f>IF('DATA ENTRY'!#REF!="","",'DATA ENTRY'!#REF!)</f>
        <v>#REF!</v>
      </c>
      <c r="R654" s="14" t="e">
        <f>IF('DATA ENTRY'!#REF!="","",'DATA ENTRY'!#REF!)</f>
        <v>#REF!</v>
      </c>
      <c r="S654" s="14" t="e">
        <f>IF('DATA ENTRY'!#REF!="","",'DATA ENTRY'!#REF!)</f>
        <v>#REF!</v>
      </c>
      <c r="T654" s="14" t="e">
        <f>IF('DATA ENTRY'!#REF!="","",'DATA ENTRY'!#REF!)</f>
        <v>#REF!</v>
      </c>
      <c r="U654" s="14" t="str">
        <f>IF(O654="","",SUMPRODUCT(--(D654=$D$5:$D$1071),--(F654=$F$5:$F$1071),--(E654=$E$5:$E$1071),--(O654&lt;$O$5:$O$1071))+COUNTIF($O$5:O654,O654))</f>
        <v/>
      </c>
    </row>
    <row r="655" spans="1:21">
      <c r="A655" s="14" t="e">
        <f>IF(AND(H655="",D655="",F655="",G655="",I655="",J655=""),"",SUBTOTAL(3,$B$5:B655))</f>
        <v>#REF!</v>
      </c>
      <c r="B655" s="63" t="e">
        <f>IF('DATA ENTRY'!#REF!="","",'DATA ENTRY'!#REF!)</f>
        <v>#REF!</v>
      </c>
      <c r="C655" s="63" t="e">
        <f>IF('DATA ENTRY'!#REF!="","",'DATA ENTRY'!#REF!)</f>
        <v>#REF!</v>
      </c>
      <c r="D655" s="63" t="e">
        <f>IF('DATA ENTRY'!#REF!="","",'DATA ENTRY'!#REF!)</f>
        <v>#REF!</v>
      </c>
      <c r="E655" s="14" t="e">
        <f>IF('DATA ENTRY'!#REF!="","",'DATA ENTRY'!#REF!)</f>
        <v>#REF!</v>
      </c>
      <c r="F655" s="14" t="e">
        <f>IF('DATA ENTRY'!#REF!="","",'DATA ENTRY'!#REF!)</f>
        <v>#REF!</v>
      </c>
      <c r="G655" s="126" t="e">
        <f>IF('DATA ENTRY'!#REF!="","",'DATA ENTRY'!#REF!)</f>
        <v>#REF!</v>
      </c>
      <c r="H655" s="126" t="e">
        <f>IF('DATA ENTRY'!#REF!="","",'DATA ENTRY'!#REF!)</f>
        <v>#REF!</v>
      </c>
      <c r="I655" s="14" t="e">
        <f>IF('DATA ENTRY'!#REF!="","",'DATA ENTRY'!#REF!)</f>
        <v>#REF!</v>
      </c>
      <c r="J655" s="125" t="e">
        <f>IF('DATA ENTRY'!#REF!="","",'DATA ENTRY'!#REF!)</f>
        <v>#REF!</v>
      </c>
      <c r="K655" s="14" t="e">
        <f>IF('DATA ENTRY'!#REF!="","",'DATA ENTRY'!#REF!)</f>
        <v>#REF!</v>
      </c>
      <c r="L655" s="125" t="e">
        <f>IF('DATA ENTRY'!#REF!="","",'DATA ENTRY'!#REF!)</f>
        <v>#REF!</v>
      </c>
      <c r="M655" s="14" t="e">
        <f>IF('DATA ENTRY'!#REF!="","",'DATA ENTRY'!#REF!)</f>
        <v>#REF!</v>
      </c>
      <c r="N655" s="125" t="e">
        <f>IF('DATA ENTRY'!#REF!="","",'DATA ENTRY'!#REF!)</f>
        <v>#REF!</v>
      </c>
      <c r="O655" s="125" t="str">
        <f t="shared" si="10"/>
        <v/>
      </c>
      <c r="P655" s="63" t="e">
        <f>IF('DATA ENTRY'!#REF!="","",'DATA ENTRY'!#REF!)</f>
        <v>#REF!</v>
      </c>
      <c r="Q655" s="63" t="e">
        <f>IF('DATA ENTRY'!#REF!="","",'DATA ENTRY'!#REF!)</f>
        <v>#REF!</v>
      </c>
      <c r="R655" s="14" t="e">
        <f>IF('DATA ENTRY'!#REF!="","",'DATA ENTRY'!#REF!)</f>
        <v>#REF!</v>
      </c>
      <c r="S655" s="14" t="e">
        <f>IF('DATA ENTRY'!#REF!="","",'DATA ENTRY'!#REF!)</f>
        <v>#REF!</v>
      </c>
      <c r="T655" s="14" t="e">
        <f>IF('DATA ENTRY'!#REF!="","",'DATA ENTRY'!#REF!)</f>
        <v>#REF!</v>
      </c>
      <c r="U655" s="14" t="str">
        <f>IF(O655="","",SUMPRODUCT(--(D655=$D$5:$D$1071),--(F655=$F$5:$F$1071),--(E655=$E$5:$E$1071),--(O655&lt;$O$5:$O$1071))+COUNTIF($O$5:O655,O655))</f>
        <v/>
      </c>
    </row>
    <row r="656" spans="1:21">
      <c r="A656" s="14" t="e">
        <f>IF(AND(H656="",D656="",F656="",G656="",I656="",J656=""),"",SUBTOTAL(3,$B$5:B656))</f>
        <v>#REF!</v>
      </c>
      <c r="B656" s="63" t="e">
        <f>IF('DATA ENTRY'!#REF!="","",'DATA ENTRY'!#REF!)</f>
        <v>#REF!</v>
      </c>
      <c r="C656" s="63" t="e">
        <f>IF('DATA ENTRY'!#REF!="","",'DATA ENTRY'!#REF!)</f>
        <v>#REF!</v>
      </c>
      <c r="D656" s="63" t="e">
        <f>IF('DATA ENTRY'!#REF!="","",'DATA ENTRY'!#REF!)</f>
        <v>#REF!</v>
      </c>
      <c r="E656" s="14" t="e">
        <f>IF('DATA ENTRY'!#REF!="","",'DATA ENTRY'!#REF!)</f>
        <v>#REF!</v>
      </c>
      <c r="F656" s="14" t="e">
        <f>IF('DATA ENTRY'!#REF!="","",'DATA ENTRY'!#REF!)</f>
        <v>#REF!</v>
      </c>
      <c r="G656" s="126" t="e">
        <f>IF('DATA ENTRY'!#REF!="","",'DATA ENTRY'!#REF!)</f>
        <v>#REF!</v>
      </c>
      <c r="H656" s="126" t="e">
        <f>IF('DATA ENTRY'!#REF!="","",'DATA ENTRY'!#REF!)</f>
        <v>#REF!</v>
      </c>
      <c r="I656" s="14" t="e">
        <f>IF('DATA ENTRY'!#REF!="","",'DATA ENTRY'!#REF!)</f>
        <v>#REF!</v>
      </c>
      <c r="J656" s="125" t="e">
        <f>IF('DATA ENTRY'!#REF!="","",'DATA ENTRY'!#REF!)</f>
        <v>#REF!</v>
      </c>
      <c r="K656" s="14" t="e">
        <f>IF('DATA ENTRY'!#REF!="","",'DATA ENTRY'!#REF!)</f>
        <v>#REF!</v>
      </c>
      <c r="L656" s="125" t="e">
        <f>IF('DATA ENTRY'!#REF!="","",'DATA ENTRY'!#REF!)</f>
        <v>#REF!</v>
      </c>
      <c r="M656" s="14" t="e">
        <f>IF('DATA ENTRY'!#REF!="","",'DATA ENTRY'!#REF!)</f>
        <v>#REF!</v>
      </c>
      <c r="N656" s="125" t="e">
        <f>IF('DATA ENTRY'!#REF!="","",'DATA ENTRY'!#REF!)</f>
        <v>#REF!</v>
      </c>
      <c r="O656" s="125" t="str">
        <f t="shared" si="10"/>
        <v/>
      </c>
      <c r="P656" s="63" t="e">
        <f>IF('DATA ENTRY'!#REF!="","",'DATA ENTRY'!#REF!)</f>
        <v>#REF!</v>
      </c>
      <c r="Q656" s="63" t="e">
        <f>IF('DATA ENTRY'!#REF!="","",'DATA ENTRY'!#REF!)</f>
        <v>#REF!</v>
      </c>
      <c r="R656" s="14" t="e">
        <f>IF('DATA ENTRY'!#REF!="","",'DATA ENTRY'!#REF!)</f>
        <v>#REF!</v>
      </c>
      <c r="S656" s="14" t="e">
        <f>IF('DATA ENTRY'!#REF!="","",'DATA ENTRY'!#REF!)</f>
        <v>#REF!</v>
      </c>
      <c r="T656" s="14" t="e">
        <f>IF('DATA ENTRY'!#REF!="","",'DATA ENTRY'!#REF!)</f>
        <v>#REF!</v>
      </c>
      <c r="U656" s="14" t="str">
        <f>IF(O656="","",SUMPRODUCT(--(D656=$D$5:$D$1071),--(F656=$F$5:$F$1071),--(E656=$E$5:$E$1071),--(O656&lt;$O$5:$O$1071))+COUNTIF($O$5:O656,O656))</f>
        <v/>
      </c>
    </row>
    <row r="657" spans="1:21">
      <c r="A657" s="14" t="e">
        <f>IF(AND(H657="",D657="",F657="",G657="",I657="",J657=""),"",SUBTOTAL(3,$B$5:B657))</f>
        <v>#REF!</v>
      </c>
      <c r="B657" s="63" t="e">
        <f>IF('DATA ENTRY'!#REF!="","",'DATA ENTRY'!#REF!)</f>
        <v>#REF!</v>
      </c>
      <c r="C657" s="63" t="e">
        <f>IF('DATA ENTRY'!#REF!="","",'DATA ENTRY'!#REF!)</f>
        <v>#REF!</v>
      </c>
      <c r="D657" s="63" t="e">
        <f>IF('DATA ENTRY'!#REF!="","",'DATA ENTRY'!#REF!)</f>
        <v>#REF!</v>
      </c>
      <c r="E657" s="14" t="e">
        <f>IF('DATA ENTRY'!#REF!="","",'DATA ENTRY'!#REF!)</f>
        <v>#REF!</v>
      </c>
      <c r="F657" s="14" t="e">
        <f>IF('DATA ENTRY'!#REF!="","",'DATA ENTRY'!#REF!)</f>
        <v>#REF!</v>
      </c>
      <c r="G657" s="126" t="e">
        <f>IF('DATA ENTRY'!#REF!="","",'DATA ENTRY'!#REF!)</f>
        <v>#REF!</v>
      </c>
      <c r="H657" s="126" t="e">
        <f>IF('DATA ENTRY'!#REF!="","",'DATA ENTRY'!#REF!)</f>
        <v>#REF!</v>
      </c>
      <c r="I657" s="14" t="e">
        <f>IF('DATA ENTRY'!#REF!="","",'DATA ENTRY'!#REF!)</f>
        <v>#REF!</v>
      </c>
      <c r="J657" s="125" t="e">
        <f>IF('DATA ENTRY'!#REF!="","",'DATA ENTRY'!#REF!)</f>
        <v>#REF!</v>
      </c>
      <c r="K657" s="14" t="e">
        <f>IF('DATA ENTRY'!#REF!="","",'DATA ENTRY'!#REF!)</f>
        <v>#REF!</v>
      </c>
      <c r="L657" s="125" t="e">
        <f>IF('DATA ENTRY'!#REF!="","",'DATA ENTRY'!#REF!)</f>
        <v>#REF!</v>
      </c>
      <c r="M657" s="14" t="e">
        <f>IF('DATA ENTRY'!#REF!="","",'DATA ENTRY'!#REF!)</f>
        <v>#REF!</v>
      </c>
      <c r="N657" s="125" t="e">
        <f>IF('DATA ENTRY'!#REF!="","",'DATA ENTRY'!#REF!)</f>
        <v>#REF!</v>
      </c>
      <c r="O657" s="125" t="str">
        <f t="shared" si="10"/>
        <v/>
      </c>
      <c r="P657" s="63" t="e">
        <f>IF('DATA ENTRY'!#REF!="","",'DATA ENTRY'!#REF!)</f>
        <v>#REF!</v>
      </c>
      <c r="Q657" s="63" t="e">
        <f>IF('DATA ENTRY'!#REF!="","",'DATA ENTRY'!#REF!)</f>
        <v>#REF!</v>
      </c>
      <c r="R657" s="14" t="e">
        <f>IF('DATA ENTRY'!#REF!="","",'DATA ENTRY'!#REF!)</f>
        <v>#REF!</v>
      </c>
      <c r="S657" s="14" t="e">
        <f>IF('DATA ENTRY'!#REF!="","",'DATA ENTRY'!#REF!)</f>
        <v>#REF!</v>
      </c>
      <c r="T657" s="14" t="e">
        <f>IF('DATA ENTRY'!#REF!="","",'DATA ENTRY'!#REF!)</f>
        <v>#REF!</v>
      </c>
      <c r="U657" s="14" t="str">
        <f>IF(O657="","",SUMPRODUCT(--(D657=$D$5:$D$1071),--(F657=$F$5:$F$1071),--(E657=$E$5:$E$1071),--(O657&lt;$O$5:$O$1071))+COUNTIF($O$5:O657,O657))</f>
        <v/>
      </c>
    </row>
    <row r="658" spans="1:21">
      <c r="A658" s="14" t="e">
        <f>IF(AND(H658="",D658="",F658="",G658="",I658="",J658=""),"",SUBTOTAL(3,$B$5:B658))</f>
        <v>#REF!</v>
      </c>
      <c r="B658" s="63" t="e">
        <f>IF('DATA ENTRY'!#REF!="","",'DATA ENTRY'!#REF!)</f>
        <v>#REF!</v>
      </c>
      <c r="C658" s="63" t="e">
        <f>IF('DATA ENTRY'!#REF!="","",'DATA ENTRY'!#REF!)</f>
        <v>#REF!</v>
      </c>
      <c r="D658" s="63" t="e">
        <f>IF('DATA ENTRY'!#REF!="","",'DATA ENTRY'!#REF!)</f>
        <v>#REF!</v>
      </c>
      <c r="E658" s="14" t="e">
        <f>IF('DATA ENTRY'!#REF!="","",'DATA ENTRY'!#REF!)</f>
        <v>#REF!</v>
      </c>
      <c r="F658" s="14" t="e">
        <f>IF('DATA ENTRY'!#REF!="","",'DATA ENTRY'!#REF!)</f>
        <v>#REF!</v>
      </c>
      <c r="G658" s="126" t="e">
        <f>IF('DATA ENTRY'!#REF!="","",'DATA ENTRY'!#REF!)</f>
        <v>#REF!</v>
      </c>
      <c r="H658" s="126" t="e">
        <f>IF('DATA ENTRY'!#REF!="","",'DATA ENTRY'!#REF!)</f>
        <v>#REF!</v>
      </c>
      <c r="I658" s="14" t="e">
        <f>IF('DATA ENTRY'!#REF!="","",'DATA ENTRY'!#REF!)</f>
        <v>#REF!</v>
      </c>
      <c r="J658" s="125" t="e">
        <f>IF('DATA ENTRY'!#REF!="","",'DATA ENTRY'!#REF!)</f>
        <v>#REF!</v>
      </c>
      <c r="K658" s="14" t="e">
        <f>IF('DATA ENTRY'!#REF!="","",'DATA ENTRY'!#REF!)</f>
        <v>#REF!</v>
      </c>
      <c r="L658" s="125" t="e">
        <f>IF('DATA ENTRY'!#REF!="","",'DATA ENTRY'!#REF!)</f>
        <v>#REF!</v>
      </c>
      <c r="M658" s="14" t="e">
        <f>IF('DATA ENTRY'!#REF!="","",'DATA ENTRY'!#REF!)</f>
        <v>#REF!</v>
      </c>
      <c r="N658" s="125" t="e">
        <f>IF('DATA ENTRY'!#REF!="","",'DATA ENTRY'!#REF!)</f>
        <v>#REF!</v>
      </c>
      <c r="O658" s="125" t="str">
        <f t="shared" si="10"/>
        <v/>
      </c>
      <c r="P658" s="63" t="e">
        <f>IF('DATA ENTRY'!#REF!="","",'DATA ENTRY'!#REF!)</f>
        <v>#REF!</v>
      </c>
      <c r="Q658" s="63" t="e">
        <f>IF('DATA ENTRY'!#REF!="","",'DATA ENTRY'!#REF!)</f>
        <v>#REF!</v>
      </c>
      <c r="R658" s="14" t="e">
        <f>IF('DATA ENTRY'!#REF!="","",'DATA ENTRY'!#REF!)</f>
        <v>#REF!</v>
      </c>
      <c r="S658" s="14" t="e">
        <f>IF('DATA ENTRY'!#REF!="","",'DATA ENTRY'!#REF!)</f>
        <v>#REF!</v>
      </c>
      <c r="T658" s="14" t="e">
        <f>IF('DATA ENTRY'!#REF!="","",'DATA ENTRY'!#REF!)</f>
        <v>#REF!</v>
      </c>
      <c r="U658" s="14" t="str">
        <f>IF(O658="","",SUMPRODUCT(--(D658=$D$5:$D$1071),--(F658=$F$5:$F$1071),--(E658=$E$5:$E$1071),--(O658&lt;$O$5:$O$1071))+COUNTIF($O$5:O658,O658))</f>
        <v/>
      </c>
    </row>
    <row r="659" spans="1:21">
      <c r="A659" s="14" t="e">
        <f>IF(AND(H659="",D659="",F659="",G659="",I659="",J659=""),"",SUBTOTAL(3,$B$5:B659))</f>
        <v>#REF!</v>
      </c>
      <c r="B659" s="63" t="e">
        <f>IF('DATA ENTRY'!#REF!="","",'DATA ENTRY'!#REF!)</f>
        <v>#REF!</v>
      </c>
      <c r="C659" s="63" t="e">
        <f>IF('DATA ENTRY'!#REF!="","",'DATA ENTRY'!#REF!)</f>
        <v>#REF!</v>
      </c>
      <c r="D659" s="63" t="e">
        <f>IF('DATA ENTRY'!#REF!="","",'DATA ENTRY'!#REF!)</f>
        <v>#REF!</v>
      </c>
      <c r="E659" s="14" t="e">
        <f>IF('DATA ENTRY'!#REF!="","",'DATA ENTRY'!#REF!)</f>
        <v>#REF!</v>
      </c>
      <c r="F659" s="14" t="e">
        <f>IF('DATA ENTRY'!#REF!="","",'DATA ENTRY'!#REF!)</f>
        <v>#REF!</v>
      </c>
      <c r="G659" s="126" t="e">
        <f>IF('DATA ENTRY'!#REF!="","",'DATA ENTRY'!#REF!)</f>
        <v>#REF!</v>
      </c>
      <c r="H659" s="126" t="e">
        <f>IF('DATA ENTRY'!#REF!="","",'DATA ENTRY'!#REF!)</f>
        <v>#REF!</v>
      </c>
      <c r="I659" s="14" t="e">
        <f>IF('DATA ENTRY'!#REF!="","",'DATA ENTRY'!#REF!)</f>
        <v>#REF!</v>
      </c>
      <c r="J659" s="125" t="e">
        <f>IF('DATA ENTRY'!#REF!="","",'DATA ENTRY'!#REF!)</f>
        <v>#REF!</v>
      </c>
      <c r="K659" s="14" t="e">
        <f>IF('DATA ENTRY'!#REF!="","",'DATA ENTRY'!#REF!)</f>
        <v>#REF!</v>
      </c>
      <c r="L659" s="125" t="e">
        <f>IF('DATA ENTRY'!#REF!="","",'DATA ENTRY'!#REF!)</f>
        <v>#REF!</v>
      </c>
      <c r="M659" s="14" t="e">
        <f>IF('DATA ENTRY'!#REF!="","",'DATA ENTRY'!#REF!)</f>
        <v>#REF!</v>
      </c>
      <c r="N659" s="125" t="e">
        <f>IF('DATA ENTRY'!#REF!="","",'DATA ENTRY'!#REF!)</f>
        <v>#REF!</v>
      </c>
      <c r="O659" s="125" t="str">
        <f t="shared" si="10"/>
        <v/>
      </c>
      <c r="P659" s="63" t="e">
        <f>IF('DATA ENTRY'!#REF!="","",'DATA ENTRY'!#REF!)</f>
        <v>#REF!</v>
      </c>
      <c r="Q659" s="63" t="e">
        <f>IF('DATA ENTRY'!#REF!="","",'DATA ENTRY'!#REF!)</f>
        <v>#REF!</v>
      </c>
      <c r="R659" s="14" t="e">
        <f>IF('DATA ENTRY'!#REF!="","",'DATA ENTRY'!#REF!)</f>
        <v>#REF!</v>
      </c>
      <c r="S659" s="14" t="e">
        <f>IF('DATA ENTRY'!#REF!="","",'DATA ENTRY'!#REF!)</f>
        <v>#REF!</v>
      </c>
      <c r="T659" s="14" t="e">
        <f>IF('DATA ENTRY'!#REF!="","",'DATA ENTRY'!#REF!)</f>
        <v>#REF!</v>
      </c>
      <c r="U659" s="14" t="str">
        <f>IF(O659="","",SUMPRODUCT(--(D659=$D$5:$D$1071),--(F659=$F$5:$F$1071),--(E659=$E$5:$E$1071),--(O659&lt;$O$5:$O$1071))+COUNTIF($O$5:O659,O659))</f>
        <v/>
      </c>
    </row>
    <row r="660" spans="1:21">
      <c r="A660" s="14" t="e">
        <f>IF(AND(H660="",D660="",F660="",G660="",I660="",J660=""),"",SUBTOTAL(3,$B$5:B660))</f>
        <v>#REF!</v>
      </c>
      <c r="B660" s="63" t="e">
        <f>IF('DATA ENTRY'!#REF!="","",'DATA ENTRY'!#REF!)</f>
        <v>#REF!</v>
      </c>
      <c r="C660" s="63" t="e">
        <f>IF('DATA ENTRY'!#REF!="","",'DATA ENTRY'!#REF!)</f>
        <v>#REF!</v>
      </c>
      <c r="D660" s="63" t="e">
        <f>IF('DATA ENTRY'!#REF!="","",'DATA ENTRY'!#REF!)</f>
        <v>#REF!</v>
      </c>
      <c r="E660" s="14" t="e">
        <f>IF('DATA ENTRY'!#REF!="","",'DATA ENTRY'!#REF!)</f>
        <v>#REF!</v>
      </c>
      <c r="F660" s="14" t="e">
        <f>IF('DATA ENTRY'!#REF!="","",'DATA ENTRY'!#REF!)</f>
        <v>#REF!</v>
      </c>
      <c r="G660" s="126" t="e">
        <f>IF('DATA ENTRY'!#REF!="","",'DATA ENTRY'!#REF!)</f>
        <v>#REF!</v>
      </c>
      <c r="H660" s="126" t="e">
        <f>IF('DATA ENTRY'!#REF!="","",'DATA ENTRY'!#REF!)</f>
        <v>#REF!</v>
      </c>
      <c r="I660" s="14" t="e">
        <f>IF('DATA ENTRY'!#REF!="","",'DATA ENTRY'!#REF!)</f>
        <v>#REF!</v>
      </c>
      <c r="J660" s="125" t="e">
        <f>IF('DATA ENTRY'!#REF!="","",'DATA ENTRY'!#REF!)</f>
        <v>#REF!</v>
      </c>
      <c r="K660" s="14" t="e">
        <f>IF('DATA ENTRY'!#REF!="","",'DATA ENTRY'!#REF!)</f>
        <v>#REF!</v>
      </c>
      <c r="L660" s="125" t="e">
        <f>IF('DATA ENTRY'!#REF!="","",'DATA ENTRY'!#REF!)</f>
        <v>#REF!</v>
      </c>
      <c r="M660" s="14" t="e">
        <f>IF('DATA ENTRY'!#REF!="","",'DATA ENTRY'!#REF!)</f>
        <v>#REF!</v>
      </c>
      <c r="N660" s="125" t="e">
        <f>IF('DATA ENTRY'!#REF!="","",'DATA ENTRY'!#REF!)</f>
        <v>#REF!</v>
      </c>
      <c r="O660" s="125" t="str">
        <f t="shared" si="10"/>
        <v/>
      </c>
      <c r="P660" s="63" t="e">
        <f>IF('DATA ENTRY'!#REF!="","",'DATA ENTRY'!#REF!)</f>
        <v>#REF!</v>
      </c>
      <c r="Q660" s="63" t="e">
        <f>IF('DATA ENTRY'!#REF!="","",'DATA ENTRY'!#REF!)</f>
        <v>#REF!</v>
      </c>
      <c r="R660" s="14" t="e">
        <f>IF('DATA ENTRY'!#REF!="","",'DATA ENTRY'!#REF!)</f>
        <v>#REF!</v>
      </c>
      <c r="S660" s="14" t="e">
        <f>IF('DATA ENTRY'!#REF!="","",'DATA ENTRY'!#REF!)</f>
        <v>#REF!</v>
      </c>
      <c r="T660" s="14" t="e">
        <f>IF('DATA ENTRY'!#REF!="","",'DATA ENTRY'!#REF!)</f>
        <v>#REF!</v>
      </c>
      <c r="U660" s="14" t="str">
        <f>IF(O660="","",SUMPRODUCT(--(D660=$D$5:$D$1071),--(F660=$F$5:$F$1071),--(E660=$E$5:$E$1071),--(O660&lt;$O$5:$O$1071))+COUNTIF($O$5:O660,O660))</f>
        <v/>
      </c>
    </row>
    <row r="661" spans="1:21">
      <c r="A661" s="14" t="e">
        <f>IF(AND(H661="",D661="",F661="",G661="",I661="",J661=""),"",SUBTOTAL(3,$B$5:B661))</f>
        <v>#REF!</v>
      </c>
      <c r="B661" s="63" t="e">
        <f>IF('DATA ENTRY'!#REF!="","",'DATA ENTRY'!#REF!)</f>
        <v>#REF!</v>
      </c>
      <c r="C661" s="63" t="e">
        <f>IF('DATA ENTRY'!#REF!="","",'DATA ENTRY'!#REF!)</f>
        <v>#REF!</v>
      </c>
      <c r="D661" s="63" t="e">
        <f>IF('DATA ENTRY'!#REF!="","",'DATA ENTRY'!#REF!)</f>
        <v>#REF!</v>
      </c>
      <c r="E661" s="14" t="e">
        <f>IF('DATA ENTRY'!#REF!="","",'DATA ENTRY'!#REF!)</f>
        <v>#REF!</v>
      </c>
      <c r="F661" s="14" t="e">
        <f>IF('DATA ENTRY'!#REF!="","",'DATA ENTRY'!#REF!)</f>
        <v>#REF!</v>
      </c>
      <c r="G661" s="126" t="e">
        <f>IF('DATA ENTRY'!#REF!="","",'DATA ENTRY'!#REF!)</f>
        <v>#REF!</v>
      </c>
      <c r="H661" s="126" t="e">
        <f>IF('DATA ENTRY'!#REF!="","",'DATA ENTRY'!#REF!)</f>
        <v>#REF!</v>
      </c>
      <c r="I661" s="14" t="e">
        <f>IF('DATA ENTRY'!#REF!="","",'DATA ENTRY'!#REF!)</f>
        <v>#REF!</v>
      </c>
      <c r="J661" s="125" t="e">
        <f>IF('DATA ENTRY'!#REF!="","",'DATA ENTRY'!#REF!)</f>
        <v>#REF!</v>
      </c>
      <c r="K661" s="14" t="e">
        <f>IF('DATA ENTRY'!#REF!="","",'DATA ENTRY'!#REF!)</f>
        <v>#REF!</v>
      </c>
      <c r="L661" s="125" t="e">
        <f>IF('DATA ENTRY'!#REF!="","",'DATA ENTRY'!#REF!)</f>
        <v>#REF!</v>
      </c>
      <c r="M661" s="14" t="e">
        <f>IF('DATA ENTRY'!#REF!="","",'DATA ENTRY'!#REF!)</f>
        <v>#REF!</v>
      </c>
      <c r="N661" s="125" t="e">
        <f>IF('DATA ENTRY'!#REF!="","",'DATA ENTRY'!#REF!)</f>
        <v>#REF!</v>
      </c>
      <c r="O661" s="125" t="str">
        <f t="shared" si="10"/>
        <v/>
      </c>
      <c r="P661" s="63" t="e">
        <f>IF('DATA ENTRY'!#REF!="","",'DATA ENTRY'!#REF!)</f>
        <v>#REF!</v>
      </c>
      <c r="Q661" s="63" t="e">
        <f>IF('DATA ENTRY'!#REF!="","",'DATA ENTRY'!#REF!)</f>
        <v>#REF!</v>
      </c>
      <c r="R661" s="14" t="e">
        <f>IF('DATA ENTRY'!#REF!="","",'DATA ENTRY'!#REF!)</f>
        <v>#REF!</v>
      </c>
      <c r="S661" s="14" t="e">
        <f>IF('DATA ENTRY'!#REF!="","",'DATA ENTRY'!#REF!)</f>
        <v>#REF!</v>
      </c>
      <c r="T661" s="14" t="e">
        <f>IF('DATA ENTRY'!#REF!="","",'DATA ENTRY'!#REF!)</f>
        <v>#REF!</v>
      </c>
      <c r="U661" s="14" t="str">
        <f>IF(O661="","",SUMPRODUCT(--(D661=$D$5:$D$1071),--(F661=$F$5:$F$1071),--(E661=$E$5:$E$1071),--(O661&lt;$O$5:$O$1071))+COUNTIF($O$5:O661,O661))</f>
        <v/>
      </c>
    </row>
    <row r="662" spans="1:21">
      <c r="A662" s="14" t="e">
        <f>IF(AND(H662="",D662="",F662="",G662="",I662="",J662=""),"",SUBTOTAL(3,$B$5:B662))</f>
        <v>#REF!</v>
      </c>
      <c r="B662" s="63" t="e">
        <f>IF('DATA ENTRY'!#REF!="","",'DATA ENTRY'!#REF!)</f>
        <v>#REF!</v>
      </c>
      <c r="C662" s="63" t="e">
        <f>IF('DATA ENTRY'!#REF!="","",'DATA ENTRY'!#REF!)</f>
        <v>#REF!</v>
      </c>
      <c r="D662" s="63" t="e">
        <f>IF('DATA ENTRY'!#REF!="","",'DATA ENTRY'!#REF!)</f>
        <v>#REF!</v>
      </c>
      <c r="E662" s="14" t="e">
        <f>IF('DATA ENTRY'!#REF!="","",'DATA ENTRY'!#REF!)</f>
        <v>#REF!</v>
      </c>
      <c r="F662" s="14" t="e">
        <f>IF('DATA ENTRY'!#REF!="","",'DATA ENTRY'!#REF!)</f>
        <v>#REF!</v>
      </c>
      <c r="G662" s="126" t="e">
        <f>IF('DATA ENTRY'!#REF!="","",'DATA ENTRY'!#REF!)</f>
        <v>#REF!</v>
      </c>
      <c r="H662" s="126" t="e">
        <f>IF('DATA ENTRY'!#REF!="","",'DATA ENTRY'!#REF!)</f>
        <v>#REF!</v>
      </c>
      <c r="I662" s="14" t="e">
        <f>IF('DATA ENTRY'!#REF!="","",'DATA ENTRY'!#REF!)</f>
        <v>#REF!</v>
      </c>
      <c r="J662" s="125" t="e">
        <f>IF('DATA ENTRY'!#REF!="","",'DATA ENTRY'!#REF!)</f>
        <v>#REF!</v>
      </c>
      <c r="K662" s="14" t="e">
        <f>IF('DATA ENTRY'!#REF!="","",'DATA ENTRY'!#REF!)</f>
        <v>#REF!</v>
      </c>
      <c r="L662" s="125" t="e">
        <f>IF('DATA ENTRY'!#REF!="","",'DATA ENTRY'!#REF!)</f>
        <v>#REF!</v>
      </c>
      <c r="M662" s="14" t="e">
        <f>IF('DATA ENTRY'!#REF!="","",'DATA ENTRY'!#REF!)</f>
        <v>#REF!</v>
      </c>
      <c r="N662" s="125" t="e">
        <f>IF('DATA ENTRY'!#REF!="","",'DATA ENTRY'!#REF!)</f>
        <v>#REF!</v>
      </c>
      <c r="O662" s="125" t="str">
        <f t="shared" si="10"/>
        <v/>
      </c>
      <c r="P662" s="63" t="e">
        <f>IF('DATA ENTRY'!#REF!="","",'DATA ENTRY'!#REF!)</f>
        <v>#REF!</v>
      </c>
      <c r="Q662" s="63" t="e">
        <f>IF('DATA ENTRY'!#REF!="","",'DATA ENTRY'!#REF!)</f>
        <v>#REF!</v>
      </c>
      <c r="R662" s="14" t="e">
        <f>IF('DATA ENTRY'!#REF!="","",'DATA ENTRY'!#REF!)</f>
        <v>#REF!</v>
      </c>
      <c r="S662" s="14" t="e">
        <f>IF('DATA ENTRY'!#REF!="","",'DATA ENTRY'!#REF!)</f>
        <v>#REF!</v>
      </c>
      <c r="T662" s="14" t="e">
        <f>IF('DATA ENTRY'!#REF!="","",'DATA ENTRY'!#REF!)</f>
        <v>#REF!</v>
      </c>
      <c r="U662" s="14" t="str">
        <f>IF(O662="","",SUMPRODUCT(--(D662=$D$5:$D$1071),--(F662=$F$5:$F$1071),--(E662=$E$5:$E$1071),--(O662&lt;$O$5:$O$1071))+COUNTIF($O$5:O662,O662))</f>
        <v/>
      </c>
    </row>
    <row r="663" spans="1:21">
      <c r="A663" s="14" t="e">
        <f>IF(AND(H663="",D663="",F663="",G663="",I663="",J663=""),"",SUBTOTAL(3,$B$5:B663))</f>
        <v>#REF!</v>
      </c>
      <c r="B663" s="63" t="e">
        <f>IF('DATA ENTRY'!#REF!="","",'DATA ENTRY'!#REF!)</f>
        <v>#REF!</v>
      </c>
      <c r="C663" s="63" t="e">
        <f>IF('DATA ENTRY'!#REF!="","",'DATA ENTRY'!#REF!)</f>
        <v>#REF!</v>
      </c>
      <c r="D663" s="63" t="e">
        <f>IF('DATA ENTRY'!#REF!="","",'DATA ENTRY'!#REF!)</f>
        <v>#REF!</v>
      </c>
      <c r="E663" s="14" t="e">
        <f>IF('DATA ENTRY'!#REF!="","",'DATA ENTRY'!#REF!)</f>
        <v>#REF!</v>
      </c>
      <c r="F663" s="14" t="e">
        <f>IF('DATA ENTRY'!#REF!="","",'DATA ENTRY'!#REF!)</f>
        <v>#REF!</v>
      </c>
      <c r="G663" s="126" t="e">
        <f>IF('DATA ENTRY'!#REF!="","",'DATA ENTRY'!#REF!)</f>
        <v>#REF!</v>
      </c>
      <c r="H663" s="126" t="e">
        <f>IF('DATA ENTRY'!#REF!="","",'DATA ENTRY'!#REF!)</f>
        <v>#REF!</v>
      </c>
      <c r="I663" s="14" t="e">
        <f>IF('DATA ENTRY'!#REF!="","",'DATA ENTRY'!#REF!)</f>
        <v>#REF!</v>
      </c>
      <c r="J663" s="125" t="e">
        <f>IF('DATA ENTRY'!#REF!="","",'DATA ENTRY'!#REF!)</f>
        <v>#REF!</v>
      </c>
      <c r="K663" s="14" t="e">
        <f>IF('DATA ENTRY'!#REF!="","",'DATA ENTRY'!#REF!)</f>
        <v>#REF!</v>
      </c>
      <c r="L663" s="125" t="e">
        <f>IF('DATA ENTRY'!#REF!="","",'DATA ENTRY'!#REF!)</f>
        <v>#REF!</v>
      </c>
      <c r="M663" s="14" t="e">
        <f>IF('DATA ENTRY'!#REF!="","",'DATA ENTRY'!#REF!)</f>
        <v>#REF!</v>
      </c>
      <c r="N663" s="125" t="e">
        <f>IF('DATA ENTRY'!#REF!="","",'DATA ENTRY'!#REF!)</f>
        <v>#REF!</v>
      </c>
      <c r="O663" s="125" t="str">
        <f t="shared" si="10"/>
        <v/>
      </c>
      <c r="P663" s="63" t="e">
        <f>IF('DATA ENTRY'!#REF!="","",'DATA ENTRY'!#REF!)</f>
        <v>#REF!</v>
      </c>
      <c r="Q663" s="63" t="e">
        <f>IF('DATA ENTRY'!#REF!="","",'DATA ENTRY'!#REF!)</f>
        <v>#REF!</v>
      </c>
      <c r="R663" s="14" t="e">
        <f>IF('DATA ENTRY'!#REF!="","",'DATA ENTRY'!#REF!)</f>
        <v>#REF!</v>
      </c>
      <c r="S663" s="14" t="e">
        <f>IF('DATA ENTRY'!#REF!="","",'DATA ENTRY'!#REF!)</f>
        <v>#REF!</v>
      </c>
      <c r="T663" s="14" t="e">
        <f>IF('DATA ENTRY'!#REF!="","",'DATA ENTRY'!#REF!)</f>
        <v>#REF!</v>
      </c>
      <c r="U663" s="14" t="str">
        <f>IF(O663="","",SUMPRODUCT(--(D663=$D$5:$D$1071),--(F663=$F$5:$F$1071),--(E663=$E$5:$E$1071),--(O663&lt;$O$5:$O$1071))+COUNTIF($O$5:O663,O663))</f>
        <v/>
      </c>
    </row>
    <row r="664" spans="1:21">
      <c r="A664" s="14" t="e">
        <f>IF(AND(H664="",D664="",F664="",G664="",I664="",J664=""),"",SUBTOTAL(3,$B$5:B664))</f>
        <v>#REF!</v>
      </c>
      <c r="B664" s="63" t="e">
        <f>IF('DATA ENTRY'!#REF!="","",'DATA ENTRY'!#REF!)</f>
        <v>#REF!</v>
      </c>
      <c r="C664" s="63" t="e">
        <f>IF('DATA ENTRY'!#REF!="","",'DATA ENTRY'!#REF!)</f>
        <v>#REF!</v>
      </c>
      <c r="D664" s="63" t="e">
        <f>IF('DATA ENTRY'!#REF!="","",'DATA ENTRY'!#REF!)</f>
        <v>#REF!</v>
      </c>
      <c r="E664" s="14" t="e">
        <f>IF('DATA ENTRY'!#REF!="","",'DATA ENTRY'!#REF!)</f>
        <v>#REF!</v>
      </c>
      <c r="F664" s="14" t="e">
        <f>IF('DATA ENTRY'!#REF!="","",'DATA ENTRY'!#REF!)</f>
        <v>#REF!</v>
      </c>
      <c r="G664" s="126" t="e">
        <f>IF('DATA ENTRY'!#REF!="","",'DATA ENTRY'!#REF!)</f>
        <v>#REF!</v>
      </c>
      <c r="H664" s="126" t="e">
        <f>IF('DATA ENTRY'!#REF!="","",'DATA ENTRY'!#REF!)</f>
        <v>#REF!</v>
      </c>
      <c r="I664" s="14" t="e">
        <f>IF('DATA ENTRY'!#REF!="","",'DATA ENTRY'!#REF!)</f>
        <v>#REF!</v>
      </c>
      <c r="J664" s="125" t="e">
        <f>IF('DATA ENTRY'!#REF!="","",'DATA ENTRY'!#REF!)</f>
        <v>#REF!</v>
      </c>
      <c r="K664" s="14" t="e">
        <f>IF('DATA ENTRY'!#REF!="","",'DATA ENTRY'!#REF!)</f>
        <v>#REF!</v>
      </c>
      <c r="L664" s="125" t="e">
        <f>IF('DATA ENTRY'!#REF!="","",'DATA ENTRY'!#REF!)</f>
        <v>#REF!</v>
      </c>
      <c r="M664" s="14" t="e">
        <f>IF('DATA ENTRY'!#REF!="","",'DATA ENTRY'!#REF!)</f>
        <v>#REF!</v>
      </c>
      <c r="N664" s="125" t="e">
        <f>IF('DATA ENTRY'!#REF!="","",'DATA ENTRY'!#REF!)</f>
        <v>#REF!</v>
      </c>
      <c r="O664" s="125" t="str">
        <f t="shared" si="10"/>
        <v/>
      </c>
      <c r="P664" s="63" t="e">
        <f>IF('DATA ENTRY'!#REF!="","",'DATA ENTRY'!#REF!)</f>
        <v>#REF!</v>
      </c>
      <c r="Q664" s="63" t="e">
        <f>IF('DATA ENTRY'!#REF!="","",'DATA ENTRY'!#REF!)</f>
        <v>#REF!</v>
      </c>
      <c r="R664" s="14" t="e">
        <f>IF('DATA ENTRY'!#REF!="","",'DATA ENTRY'!#REF!)</f>
        <v>#REF!</v>
      </c>
      <c r="S664" s="14" t="e">
        <f>IF('DATA ENTRY'!#REF!="","",'DATA ENTRY'!#REF!)</f>
        <v>#REF!</v>
      </c>
      <c r="T664" s="14" t="e">
        <f>IF('DATA ENTRY'!#REF!="","",'DATA ENTRY'!#REF!)</f>
        <v>#REF!</v>
      </c>
      <c r="U664" s="14" t="str">
        <f>IF(O664="","",SUMPRODUCT(--(D664=$D$5:$D$1071),--(F664=$F$5:$F$1071),--(E664=$E$5:$E$1071),--(O664&lt;$O$5:$O$1071))+COUNTIF($O$5:O664,O664))</f>
        <v/>
      </c>
    </row>
    <row r="665" spans="1:21">
      <c r="A665" s="14" t="e">
        <f>IF(AND(H665="",D665="",F665="",G665="",I665="",J665=""),"",SUBTOTAL(3,$B$5:B665))</f>
        <v>#REF!</v>
      </c>
      <c r="B665" s="63" t="e">
        <f>IF('DATA ENTRY'!#REF!="","",'DATA ENTRY'!#REF!)</f>
        <v>#REF!</v>
      </c>
      <c r="C665" s="63" t="e">
        <f>IF('DATA ENTRY'!#REF!="","",'DATA ENTRY'!#REF!)</f>
        <v>#REF!</v>
      </c>
      <c r="D665" s="63" t="e">
        <f>IF('DATA ENTRY'!#REF!="","",'DATA ENTRY'!#REF!)</f>
        <v>#REF!</v>
      </c>
      <c r="E665" s="14" t="e">
        <f>IF('DATA ENTRY'!#REF!="","",'DATA ENTRY'!#REF!)</f>
        <v>#REF!</v>
      </c>
      <c r="F665" s="14" t="e">
        <f>IF('DATA ENTRY'!#REF!="","",'DATA ENTRY'!#REF!)</f>
        <v>#REF!</v>
      </c>
      <c r="G665" s="126" t="e">
        <f>IF('DATA ENTRY'!#REF!="","",'DATA ENTRY'!#REF!)</f>
        <v>#REF!</v>
      </c>
      <c r="H665" s="126" t="e">
        <f>IF('DATA ENTRY'!#REF!="","",'DATA ENTRY'!#REF!)</f>
        <v>#REF!</v>
      </c>
      <c r="I665" s="14" t="e">
        <f>IF('DATA ENTRY'!#REF!="","",'DATA ENTRY'!#REF!)</f>
        <v>#REF!</v>
      </c>
      <c r="J665" s="125" t="e">
        <f>IF('DATA ENTRY'!#REF!="","",'DATA ENTRY'!#REF!)</f>
        <v>#REF!</v>
      </c>
      <c r="K665" s="14" t="e">
        <f>IF('DATA ENTRY'!#REF!="","",'DATA ENTRY'!#REF!)</f>
        <v>#REF!</v>
      </c>
      <c r="L665" s="125" t="e">
        <f>IF('DATA ENTRY'!#REF!="","",'DATA ENTRY'!#REF!)</f>
        <v>#REF!</v>
      </c>
      <c r="M665" s="14" t="e">
        <f>IF('DATA ENTRY'!#REF!="","",'DATA ENTRY'!#REF!)</f>
        <v>#REF!</v>
      </c>
      <c r="N665" s="125" t="e">
        <f>IF('DATA ENTRY'!#REF!="","",'DATA ENTRY'!#REF!)</f>
        <v>#REF!</v>
      </c>
      <c r="O665" s="125" t="str">
        <f t="shared" si="10"/>
        <v/>
      </c>
      <c r="P665" s="63" t="e">
        <f>IF('DATA ENTRY'!#REF!="","",'DATA ENTRY'!#REF!)</f>
        <v>#REF!</v>
      </c>
      <c r="Q665" s="63" t="e">
        <f>IF('DATA ENTRY'!#REF!="","",'DATA ENTRY'!#REF!)</f>
        <v>#REF!</v>
      </c>
      <c r="R665" s="14" t="e">
        <f>IF('DATA ENTRY'!#REF!="","",'DATA ENTRY'!#REF!)</f>
        <v>#REF!</v>
      </c>
      <c r="S665" s="14" t="e">
        <f>IF('DATA ENTRY'!#REF!="","",'DATA ENTRY'!#REF!)</f>
        <v>#REF!</v>
      </c>
      <c r="T665" s="14" t="e">
        <f>IF('DATA ENTRY'!#REF!="","",'DATA ENTRY'!#REF!)</f>
        <v>#REF!</v>
      </c>
      <c r="U665" s="14" t="str">
        <f>IF(O665="","",SUMPRODUCT(--(D665=$D$5:$D$1071),--(F665=$F$5:$F$1071),--(E665=$E$5:$E$1071),--(O665&lt;$O$5:$O$1071))+COUNTIF($O$5:O665,O665))</f>
        <v/>
      </c>
    </row>
    <row r="666" spans="1:21">
      <c r="A666" s="14" t="e">
        <f>IF(AND(H666="",D666="",F666="",G666="",I666="",J666=""),"",SUBTOTAL(3,$B$5:B666))</f>
        <v>#REF!</v>
      </c>
      <c r="B666" s="63" t="e">
        <f>IF('DATA ENTRY'!#REF!="","",'DATA ENTRY'!#REF!)</f>
        <v>#REF!</v>
      </c>
      <c r="C666" s="63" t="e">
        <f>IF('DATA ENTRY'!#REF!="","",'DATA ENTRY'!#REF!)</f>
        <v>#REF!</v>
      </c>
      <c r="D666" s="63" t="e">
        <f>IF('DATA ENTRY'!#REF!="","",'DATA ENTRY'!#REF!)</f>
        <v>#REF!</v>
      </c>
      <c r="E666" s="14" t="e">
        <f>IF('DATA ENTRY'!#REF!="","",'DATA ENTRY'!#REF!)</f>
        <v>#REF!</v>
      </c>
      <c r="F666" s="14" t="e">
        <f>IF('DATA ENTRY'!#REF!="","",'DATA ENTRY'!#REF!)</f>
        <v>#REF!</v>
      </c>
      <c r="G666" s="126" t="e">
        <f>IF('DATA ENTRY'!#REF!="","",'DATA ENTRY'!#REF!)</f>
        <v>#REF!</v>
      </c>
      <c r="H666" s="126" t="e">
        <f>IF('DATA ENTRY'!#REF!="","",'DATA ENTRY'!#REF!)</f>
        <v>#REF!</v>
      </c>
      <c r="I666" s="14" t="e">
        <f>IF('DATA ENTRY'!#REF!="","",'DATA ENTRY'!#REF!)</f>
        <v>#REF!</v>
      </c>
      <c r="J666" s="125" t="e">
        <f>IF('DATA ENTRY'!#REF!="","",'DATA ENTRY'!#REF!)</f>
        <v>#REF!</v>
      </c>
      <c r="K666" s="14" t="e">
        <f>IF('DATA ENTRY'!#REF!="","",'DATA ENTRY'!#REF!)</f>
        <v>#REF!</v>
      </c>
      <c r="L666" s="125" t="e">
        <f>IF('DATA ENTRY'!#REF!="","",'DATA ENTRY'!#REF!)</f>
        <v>#REF!</v>
      </c>
      <c r="M666" s="14" t="e">
        <f>IF('DATA ENTRY'!#REF!="","",'DATA ENTRY'!#REF!)</f>
        <v>#REF!</v>
      </c>
      <c r="N666" s="125" t="e">
        <f>IF('DATA ENTRY'!#REF!="","",'DATA ENTRY'!#REF!)</f>
        <v>#REF!</v>
      </c>
      <c r="O666" s="125" t="str">
        <f t="shared" si="10"/>
        <v/>
      </c>
      <c r="P666" s="63" t="e">
        <f>IF('DATA ENTRY'!#REF!="","",'DATA ENTRY'!#REF!)</f>
        <v>#REF!</v>
      </c>
      <c r="Q666" s="63" t="e">
        <f>IF('DATA ENTRY'!#REF!="","",'DATA ENTRY'!#REF!)</f>
        <v>#REF!</v>
      </c>
      <c r="R666" s="14" t="e">
        <f>IF('DATA ENTRY'!#REF!="","",'DATA ENTRY'!#REF!)</f>
        <v>#REF!</v>
      </c>
      <c r="S666" s="14" t="e">
        <f>IF('DATA ENTRY'!#REF!="","",'DATA ENTRY'!#REF!)</f>
        <v>#REF!</v>
      </c>
      <c r="T666" s="14" t="e">
        <f>IF('DATA ENTRY'!#REF!="","",'DATA ENTRY'!#REF!)</f>
        <v>#REF!</v>
      </c>
      <c r="U666" s="14" t="str">
        <f>IF(O666="","",SUMPRODUCT(--(D666=$D$5:$D$1071),--(F666=$F$5:$F$1071),--(E666=$E$5:$E$1071),--(O666&lt;$O$5:$O$1071))+COUNTIF($O$5:O666,O666))</f>
        <v/>
      </c>
    </row>
    <row r="667" spans="1:21">
      <c r="A667" s="14" t="e">
        <f>IF(AND(H667="",D667="",F667="",G667="",I667="",J667=""),"",SUBTOTAL(3,$B$5:B667))</f>
        <v>#REF!</v>
      </c>
      <c r="B667" s="63" t="e">
        <f>IF('DATA ENTRY'!#REF!="","",'DATA ENTRY'!#REF!)</f>
        <v>#REF!</v>
      </c>
      <c r="C667" s="63" t="e">
        <f>IF('DATA ENTRY'!#REF!="","",'DATA ENTRY'!#REF!)</f>
        <v>#REF!</v>
      </c>
      <c r="D667" s="63" t="e">
        <f>IF('DATA ENTRY'!#REF!="","",'DATA ENTRY'!#REF!)</f>
        <v>#REF!</v>
      </c>
      <c r="E667" s="14" t="e">
        <f>IF('DATA ENTRY'!#REF!="","",'DATA ENTRY'!#REF!)</f>
        <v>#REF!</v>
      </c>
      <c r="F667" s="14" t="e">
        <f>IF('DATA ENTRY'!#REF!="","",'DATA ENTRY'!#REF!)</f>
        <v>#REF!</v>
      </c>
      <c r="G667" s="126" t="e">
        <f>IF('DATA ENTRY'!#REF!="","",'DATA ENTRY'!#REF!)</f>
        <v>#REF!</v>
      </c>
      <c r="H667" s="126" t="e">
        <f>IF('DATA ENTRY'!#REF!="","",'DATA ENTRY'!#REF!)</f>
        <v>#REF!</v>
      </c>
      <c r="I667" s="14" t="e">
        <f>IF('DATA ENTRY'!#REF!="","",'DATA ENTRY'!#REF!)</f>
        <v>#REF!</v>
      </c>
      <c r="J667" s="125" t="e">
        <f>IF('DATA ENTRY'!#REF!="","",'DATA ENTRY'!#REF!)</f>
        <v>#REF!</v>
      </c>
      <c r="K667" s="14" t="e">
        <f>IF('DATA ENTRY'!#REF!="","",'DATA ENTRY'!#REF!)</f>
        <v>#REF!</v>
      </c>
      <c r="L667" s="125" t="e">
        <f>IF('DATA ENTRY'!#REF!="","",'DATA ENTRY'!#REF!)</f>
        <v>#REF!</v>
      </c>
      <c r="M667" s="14" t="e">
        <f>IF('DATA ENTRY'!#REF!="","",'DATA ENTRY'!#REF!)</f>
        <v>#REF!</v>
      </c>
      <c r="N667" s="125" t="e">
        <f>IF('DATA ENTRY'!#REF!="","",'DATA ENTRY'!#REF!)</f>
        <v>#REF!</v>
      </c>
      <c r="O667" s="125" t="str">
        <f t="shared" si="10"/>
        <v/>
      </c>
      <c r="P667" s="63" t="e">
        <f>IF('DATA ENTRY'!#REF!="","",'DATA ENTRY'!#REF!)</f>
        <v>#REF!</v>
      </c>
      <c r="Q667" s="63" t="e">
        <f>IF('DATA ENTRY'!#REF!="","",'DATA ENTRY'!#REF!)</f>
        <v>#REF!</v>
      </c>
      <c r="R667" s="14" t="e">
        <f>IF('DATA ENTRY'!#REF!="","",'DATA ENTRY'!#REF!)</f>
        <v>#REF!</v>
      </c>
      <c r="S667" s="14" t="e">
        <f>IF('DATA ENTRY'!#REF!="","",'DATA ENTRY'!#REF!)</f>
        <v>#REF!</v>
      </c>
      <c r="T667" s="14" t="e">
        <f>IF('DATA ENTRY'!#REF!="","",'DATA ENTRY'!#REF!)</f>
        <v>#REF!</v>
      </c>
      <c r="U667" s="14" t="str">
        <f>IF(O667="","",SUMPRODUCT(--(D667=$D$5:$D$1071),--(F667=$F$5:$F$1071),--(E667=$E$5:$E$1071),--(O667&lt;$O$5:$O$1071))+COUNTIF($O$5:O667,O667))</f>
        <v/>
      </c>
    </row>
    <row r="668" spans="1:21">
      <c r="A668" s="14" t="e">
        <f>IF(AND(H668="",D668="",F668="",G668="",I668="",J668=""),"",SUBTOTAL(3,$B$5:B668))</f>
        <v>#REF!</v>
      </c>
      <c r="B668" s="63" t="e">
        <f>IF('DATA ENTRY'!#REF!="","",'DATA ENTRY'!#REF!)</f>
        <v>#REF!</v>
      </c>
      <c r="C668" s="63" t="e">
        <f>IF('DATA ENTRY'!#REF!="","",'DATA ENTRY'!#REF!)</f>
        <v>#REF!</v>
      </c>
      <c r="D668" s="63" t="e">
        <f>IF('DATA ENTRY'!#REF!="","",'DATA ENTRY'!#REF!)</f>
        <v>#REF!</v>
      </c>
      <c r="E668" s="14" t="e">
        <f>IF('DATA ENTRY'!#REF!="","",'DATA ENTRY'!#REF!)</f>
        <v>#REF!</v>
      </c>
      <c r="F668" s="14" t="e">
        <f>IF('DATA ENTRY'!#REF!="","",'DATA ENTRY'!#REF!)</f>
        <v>#REF!</v>
      </c>
      <c r="G668" s="126" t="e">
        <f>IF('DATA ENTRY'!#REF!="","",'DATA ENTRY'!#REF!)</f>
        <v>#REF!</v>
      </c>
      <c r="H668" s="126" t="e">
        <f>IF('DATA ENTRY'!#REF!="","",'DATA ENTRY'!#REF!)</f>
        <v>#REF!</v>
      </c>
      <c r="I668" s="14" t="e">
        <f>IF('DATA ENTRY'!#REF!="","",'DATA ENTRY'!#REF!)</f>
        <v>#REF!</v>
      </c>
      <c r="J668" s="125" t="e">
        <f>IF('DATA ENTRY'!#REF!="","",'DATA ENTRY'!#REF!)</f>
        <v>#REF!</v>
      </c>
      <c r="K668" s="14" t="e">
        <f>IF('DATA ENTRY'!#REF!="","",'DATA ENTRY'!#REF!)</f>
        <v>#REF!</v>
      </c>
      <c r="L668" s="125" t="e">
        <f>IF('DATA ENTRY'!#REF!="","",'DATA ENTRY'!#REF!)</f>
        <v>#REF!</v>
      </c>
      <c r="M668" s="14" t="e">
        <f>IF('DATA ENTRY'!#REF!="","",'DATA ENTRY'!#REF!)</f>
        <v>#REF!</v>
      </c>
      <c r="N668" s="125" t="e">
        <f>IF('DATA ENTRY'!#REF!="","",'DATA ENTRY'!#REF!)</f>
        <v>#REF!</v>
      </c>
      <c r="O668" s="125" t="str">
        <f t="shared" si="10"/>
        <v/>
      </c>
      <c r="P668" s="63" t="e">
        <f>IF('DATA ENTRY'!#REF!="","",'DATA ENTRY'!#REF!)</f>
        <v>#REF!</v>
      </c>
      <c r="Q668" s="63" t="e">
        <f>IF('DATA ENTRY'!#REF!="","",'DATA ENTRY'!#REF!)</f>
        <v>#REF!</v>
      </c>
      <c r="R668" s="14" t="e">
        <f>IF('DATA ENTRY'!#REF!="","",'DATA ENTRY'!#REF!)</f>
        <v>#REF!</v>
      </c>
      <c r="S668" s="14" t="e">
        <f>IF('DATA ENTRY'!#REF!="","",'DATA ENTRY'!#REF!)</f>
        <v>#REF!</v>
      </c>
      <c r="T668" s="14" t="e">
        <f>IF('DATA ENTRY'!#REF!="","",'DATA ENTRY'!#REF!)</f>
        <v>#REF!</v>
      </c>
      <c r="U668" s="14" t="str">
        <f>IF(O668="","",SUMPRODUCT(--(D668=$D$5:$D$1071),--(F668=$F$5:$F$1071),--(E668=$E$5:$E$1071),--(O668&lt;$O$5:$O$1071))+COUNTIF($O$5:O668,O668))</f>
        <v/>
      </c>
    </row>
    <row r="669" spans="1:21">
      <c r="A669" s="14" t="e">
        <f>IF(AND(H669="",D669="",F669="",G669="",I669="",J669=""),"",SUBTOTAL(3,$B$5:B669))</f>
        <v>#REF!</v>
      </c>
      <c r="B669" s="63" t="e">
        <f>IF('DATA ENTRY'!#REF!="","",'DATA ENTRY'!#REF!)</f>
        <v>#REF!</v>
      </c>
      <c r="C669" s="63" t="e">
        <f>IF('DATA ENTRY'!#REF!="","",'DATA ENTRY'!#REF!)</f>
        <v>#REF!</v>
      </c>
      <c r="D669" s="63" t="e">
        <f>IF('DATA ENTRY'!#REF!="","",'DATA ENTRY'!#REF!)</f>
        <v>#REF!</v>
      </c>
      <c r="E669" s="14" t="e">
        <f>IF('DATA ENTRY'!#REF!="","",'DATA ENTRY'!#REF!)</f>
        <v>#REF!</v>
      </c>
      <c r="F669" s="14" t="e">
        <f>IF('DATA ENTRY'!#REF!="","",'DATA ENTRY'!#REF!)</f>
        <v>#REF!</v>
      </c>
      <c r="G669" s="126" t="e">
        <f>IF('DATA ENTRY'!#REF!="","",'DATA ENTRY'!#REF!)</f>
        <v>#REF!</v>
      </c>
      <c r="H669" s="126" t="e">
        <f>IF('DATA ENTRY'!#REF!="","",'DATA ENTRY'!#REF!)</f>
        <v>#REF!</v>
      </c>
      <c r="I669" s="14" t="e">
        <f>IF('DATA ENTRY'!#REF!="","",'DATA ENTRY'!#REF!)</f>
        <v>#REF!</v>
      </c>
      <c r="J669" s="125" t="e">
        <f>IF('DATA ENTRY'!#REF!="","",'DATA ENTRY'!#REF!)</f>
        <v>#REF!</v>
      </c>
      <c r="K669" s="14" t="e">
        <f>IF('DATA ENTRY'!#REF!="","",'DATA ENTRY'!#REF!)</f>
        <v>#REF!</v>
      </c>
      <c r="L669" s="125" t="e">
        <f>IF('DATA ENTRY'!#REF!="","",'DATA ENTRY'!#REF!)</f>
        <v>#REF!</v>
      </c>
      <c r="M669" s="14" t="e">
        <f>IF('DATA ENTRY'!#REF!="","",'DATA ENTRY'!#REF!)</f>
        <v>#REF!</v>
      </c>
      <c r="N669" s="125" t="e">
        <f>IF('DATA ENTRY'!#REF!="","",'DATA ENTRY'!#REF!)</f>
        <v>#REF!</v>
      </c>
      <c r="O669" s="125" t="str">
        <f t="shared" si="10"/>
        <v/>
      </c>
      <c r="P669" s="63" t="e">
        <f>IF('DATA ENTRY'!#REF!="","",'DATA ENTRY'!#REF!)</f>
        <v>#REF!</v>
      </c>
      <c r="Q669" s="63" t="e">
        <f>IF('DATA ENTRY'!#REF!="","",'DATA ENTRY'!#REF!)</f>
        <v>#REF!</v>
      </c>
      <c r="R669" s="14" t="e">
        <f>IF('DATA ENTRY'!#REF!="","",'DATA ENTRY'!#REF!)</f>
        <v>#REF!</v>
      </c>
      <c r="S669" s="14" t="e">
        <f>IF('DATA ENTRY'!#REF!="","",'DATA ENTRY'!#REF!)</f>
        <v>#REF!</v>
      </c>
      <c r="T669" s="14" t="e">
        <f>IF('DATA ENTRY'!#REF!="","",'DATA ENTRY'!#REF!)</f>
        <v>#REF!</v>
      </c>
      <c r="U669" s="14" t="str">
        <f>IF(O669="","",SUMPRODUCT(--(D669=$D$5:$D$1071),--(F669=$F$5:$F$1071),--(E669=$E$5:$E$1071),--(O669&lt;$O$5:$O$1071))+COUNTIF($O$5:O669,O669))</f>
        <v/>
      </c>
    </row>
    <row r="670" spans="1:21">
      <c r="A670" s="14" t="e">
        <f>IF(AND(H670="",D670="",F670="",G670="",I670="",J670=""),"",SUBTOTAL(3,$B$5:B670))</f>
        <v>#REF!</v>
      </c>
      <c r="B670" s="63" t="e">
        <f>IF('DATA ENTRY'!#REF!="","",'DATA ENTRY'!#REF!)</f>
        <v>#REF!</v>
      </c>
      <c r="C670" s="63" t="e">
        <f>IF('DATA ENTRY'!#REF!="","",'DATA ENTRY'!#REF!)</f>
        <v>#REF!</v>
      </c>
      <c r="D670" s="63" t="e">
        <f>IF('DATA ENTRY'!#REF!="","",'DATA ENTRY'!#REF!)</f>
        <v>#REF!</v>
      </c>
      <c r="E670" s="14" t="e">
        <f>IF('DATA ENTRY'!#REF!="","",'DATA ENTRY'!#REF!)</f>
        <v>#REF!</v>
      </c>
      <c r="F670" s="14" t="e">
        <f>IF('DATA ENTRY'!#REF!="","",'DATA ENTRY'!#REF!)</f>
        <v>#REF!</v>
      </c>
      <c r="G670" s="126" t="e">
        <f>IF('DATA ENTRY'!#REF!="","",'DATA ENTRY'!#REF!)</f>
        <v>#REF!</v>
      </c>
      <c r="H670" s="126" t="e">
        <f>IF('DATA ENTRY'!#REF!="","",'DATA ENTRY'!#REF!)</f>
        <v>#REF!</v>
      </c>
      <c r="I670" s="14" t="e">
        <f>IF('DATA ENTRY'!#REF!="","",'DATA ENTRY'!#REF!)</f>
        <v>#REF!</v>
      </c>
      <c r="J670" s="125" t="e">
        <f>IF('DATA ENTRY'!#REF!="","",'DATA ENTRY'!#REF!)</f>
        <v>#REF!</v>
      </c>
      <c r="K670" s="14" t="e">
        <f>IF('DATA ENTRY'!#REF!="","",'DATA ENTRY'!#REF!)</f>
        <v>#REF!</v>
      </c>
      <c r="L670" s="125" t="e">
        <f>IF('DATA ENTRY'!#REF!="","",'DATA ENTRY'!#REF!)</f>
        <v>#REF!</v>
      </c>
      <c r="M670" s="14" t="e">
        <f>IF('DATA ENTRY'!#REF!="","",'DATA ENTRY'!#REF!)</f>
        <v>#REF!</v>
      </c>
      <c r="N670" s="125" t="e">
        <f>IF('DATA ENTRY'!#REF!="","",'DATA ENTRY'!#REF!)</f>
        <v>#REF!</v>
      </c>
      <c r="O670" s="125" t="str">
        <f t="shared" si="10"/>
        <v/>
      </c>
      <c r="P670" s="63" t="e">
        <f>IF('DATA ENTRY'!#REF!="","",'DATA ENTRY'!#REF!)</f>
        <v>#REF!</v>
      </c>
      <c r="Q670" s="63" t="e">
        <f>IF('DATA ENTRY'!#REF!="","",'DATA ENTRY'!#REF!)</f>
        <v>#REF!</v>
      </c>
      <c r="R670" s="14" t="e">
        <f>IF('DATA ENTRY'!#REF!="","",'DATA ENTRY'!#REF!)</f>
        <v>#REF!</v>
      </c>
      <c r="S670" s="14" t="e">
        <f>IF('DATA ENTRY'!#REF!="","",'DATA ENTRY'!#REF!)</f>
        <v>#REF!</v>
      </c>
      <c r="T670" s="14" t="e">
        <f>IF('DATA ENTRY'!#REF!="","",'DATA ENTRY'!#REF!)</f>
        <v>#REF!</v>
      </c>
      <c r="U670" s="14" t="str">
        <f>IF(O670="","",SUMPRODUCT(--(D670=$D$5:$D$1071),--(F670=$F$5:$F$1071),--(E670=$E$5:$E$1071),--(O670&lt;$O$5:$O$1071))+COUNTIF($O$5:O670,O670))</f>
        <v/>
      </c>
    </row>
    <row r="671" spans="1:21">
      <c r="A671" s="14" t="e">
        <f>IF(AND(H671="",D671="",F671="",G671="",I671="",J671=""),"",SUBTOTAL(3,$B$5:B671))</f>
        <v>#REF!</v>
      </c>
      <c r="B671" s="63" t="e">
        <f>IF('DATA ENTRY'!#REF!="","",'DATA ENTRY'!#REF!)</f>
        <v>#REF!</v>
      </c>
      <c r="C671" s="63" t="e">
        <f>IF('DATA ENTRY'!#REF!="","",'DATA ENTRY'!#REF!)</f>
        <v>#REF!</v>
      </c>
      <c r="D671" s="63" t="e">
        <f>IF('DATA ENTRY'!#REF!="","",'DATA ENTRY'!#REF!)</f>
        <v>#REF!</v>
      </c>
      <c r="E671" s="14" t="e">
        <f>IF('DATA ENTRY'!#REF!="","",'DATA ENTRY'!#REF!)</f>
        <v>#REF!</v>
      </c>
      <c r="F671" s="14" t="e">
        <f>IF('DATA ENTRY'!#REF!="","",'DATA ENTRY'!#REF!)</f>
        <v>#REF!</v>
      </c>
      <c r="G671" s="126" t="e">
        <f>IF('DATA ENTRY'!#REF!="","",'DATA ENTRY'!#REF!)</f>
        <v>#REF!</v>
      </c>
      <c r="H671" s="126" t="e">
        <f>IF('DATA ENTRY'!#REF!="","",'DATA ENTRY'!#REF!)</f>
        <v>#REF!</v>
      </c>
      <c r="I671" s="14" t="e">
        <f>IF('DATA ENTRY'!#REF!="","",'DATA ENTRY'!#REF!)</f>
        <v>#REF!</v>
      </c>
      <c r="J671" s="125" t="e">
        <f>IF('DATA ENTRY'!#REF!="","",'DATA ENTRY'!#REF!)</f>
        <v>#REF!</v>
      </c>
      <c r="K671" s="14" t="e">
        <f>IF('DATA ENTRY'!#REF!="","",'DATA ENTRY'!#REF!)</f>
        <v>#REF!</v>
      </c>
      <c r="L671" s="125" t="e">
        <f>IF('DATA ENTRY'!#REF!="","",'DATA ENTRY'!#REF!)</f>
        <v>#REF!</v>
      </c>
      <c r="M671" s="14" t="e">
        <f>IF('DATA ENTRY'!#REF!="","",'DATA ENTRY'!#REF!)</f>
        <v>#REF!</v>
      </c>
      <c r="N671" s="125" t="e">
        <f>IF('DATA ENTRY'!#REF!="","",'DATA ENTRY'!#REF!)</f>
        <v>#REF!</v>
      </c>
      <c r="O671" s="125" t="str">
        <f t="shared" si="10"/>
        <v/>
      </c>
      <c r="P671" s="63" t="e">
        <f>IF('DATA ENTRY'!#REF!="","",'DATA ENTRY'!#REF!)</f>
        <v>#REF!</v>
      </c>
      <c r="Q671" s="63" t="e">
        <f>IF('DATA ENTRY'!#REF!="","",'DATA ENTRY'!#REF!)</f>
        <v>#REF!</v>
      </c>
      <c r="R671" s="14" t="e">
        <f>IF('DATA ENTRY'!#REF!="","",'DATA ENTRY'!#REF!)</f>
        <v>#REF!</v>
      </c>
      <c r="S671" s="14" t="e">
        <f>IF('DATA ENTRY'!#REF!="","",'DATA ENTRY'!#REF!)</f>
        <v>#REF!</v>
      </c>
      <c r="T671" s="14" t="e">
        <f>IF('DATA ENTRY'!#REF!="","",'DATA ENTRY'!#REF!)</f>
        <v>#REF!</v>
      </c>
      <c r="U671" s="14" t="str">
        <f>IF(O671="","",SUMPRODUCT(--(D671=$D$5:$D$1071),--(F671=$F$5:$F$1071),--(E671=$E$5:$E$1071),--(O671&lt;$O$5:$O$1071))+COUNTIF($O$5:O671,O671))</f>
        <v/>
      </c>
    </row>
    <row r="672" spans="1:21">
      <c r="A672" s="14" t="e">
        <f>IF(AND(H672="",D672="",F672="",G672="",I672="",J672=""),"",SUBTOTAL(3,$B$5:B672))</f>
        <v>#REF!</v>
      </c>
      <c r="B672" s="63" t="e">
        <f>IF('DATA ENTRY'!#REF!="","",'DATA ENTRY'!#REF!)</f>
        <v>#REF!</v>
      </c>
      <c r="C672" s="63" t="e">
        <f>IF('DATA ENTRY'!#REF!="","",'DATA ENTRY'!#REF!)</f>
        <v>#REF!</v>
      </c>
      <c r="D672" s="63" t="e">
        <f>IF('DATA ENTRY'!#REF!="","",'DATA ENTRY'!#REF!)</f>
        <v>#REF!</v>
      </c>
      <c r="E672" s="14" t="e">
        <f>IF('DATA ENTRY'!#REF!="","",'DATA ENTRY'!#REF!)</f>
        <v>#REF!</v>
      </c>
      <c r="F672" s="14" t="e">
        <f>IF('DATA ENTRY'!#REF!="","",'DATA ENTRY'!#REF!)</f>
        <v>#REF!</v>
      </c>
      <c r="G672" s="126" t="e">
        <f>IF('DATA ENTRY'!#REF!="","",'DATA ENTRY'!#REF!)</f>
        <v>#REF!</v>
      </c>
      <c r="H672" s="126" t="e">
        <f>IF('DATA ENTRY'!#REF!="","",'DATA ENTRY'!#REF!)</f>
        <v>#REF!</v>
      </c>
      <c r="I672" s="14" t="e">
        <f>IF('DATA ENTRY'!#REF!="","",'DATA ENTRY'!#REF!)</f>
        <v>#REF!</v>
      </c>
      <c r="J672" s="125" t="e">
        <f>IF('DATA ENTRY'!#REF!="","",'DATA ENTRY'!#REF!)</f>
        <v>#REF!</v>
      </c>
      <c r="K672" s="14" t="e">
        <f>IF('DATA ENTRY'!#REF!="","",'DATA ENTRY'!#REF!)</f>
        <v>#REF!</v>
      </c>
      <c r="L672" s="125" t="e">
        <f>IF('DATA ENTRY'!#REF!="","",'DATA ENTRY'!#REF!)</f>
        <v>#REF!</v>
      </c>
      <c r="M672" s="14" t="e">
        <f>IF('DATA ENTRY'!#REF!="","",'DATA ENTRY'!#REF!)</f>
        <v>#REF!</v>
      </c>
      <c r="N672" s="125" t="e">
        <f>IF('DATA ENTRY'!#REF!="","",'DATA ENTRY'!#REF!)</f>
        <v>#REF!</v>
      </c>
      <c r="O672" s="125" t="str">
        <f t="shared" si="10"/>
        <v/>
      </c>
      <c r="P672" s="63" t="e">
        <f>IF('DATA ENTRY'!#REF!="","",'DATA ENTRY'!#REF!)</f>
        <v>#REF!</v>
      </c>
      <c r="Q672" s="63" t="e">
        <f>IF('DATA ENTRY'!#REF!="","",'DATA ENTRY'!#REF!)</f>
        <v>#REF!</v>
      </c>
      <c r="R672" s="14" t="e">
        <f>IF('DATA ENTRY'!#REF!="","",'DATA ENTRY'!#REF!)</f>
        <v>#REF!</v>
      </c>
      <c r="S672" s="14" t="e">
        <f>IF('DATA ENTRY'!#REF!="","",'DATA ENTRY'!#REF!)</f>
        <v>#REF!</v>
      </c>
      <c r="T672" s="14" t="e">
        <f>IF('DATA ENTRY'!#REF!="","",'DATA ENTRY'!#REF!)</f>
        <v>#REF!</v>
      </c>
      <c r="U672" s="14" t="str">
        <f>IF(O672="","",SUMPRODUCT(--(D672=$D$5:$D$1071),--(F672=$F$5:$F$1071),--(E672=$E$5:$E$1071),--(O672&lt;$O$5:$O$1071))+COUNTIF($O$5:O672,O672))</f>
        <v/>
      </c>
    </row>
    <row r="673" spans="1:21">
      <c r="A673" s="14" t="e">
        <f>IF(AND(H673="",D673="",F673="",G673="",I673="",J673=""),"",SUBTOTAL(3,$B$5:B673))</f>
        <v>#REF!</v>
      </c>
      <c r="B673" s="63" t="e">
        <f>IF('DATA ENTRY'!#REF!="","",'DATA ENTRY'!#REF!)</f>
        <v>#REF!</v>
      </c>
      <c r="C673" s="63" t="e">
        <f>IF('DATA ENTRY'!#REF!="","",'DATA ENTRY'!#REF!)</f>
        <v>#REF!</v>
      </c>
      <c r="D673" s="63" t="e">
        <f>IF('DATA ENTRY'!#REF!="","",'DATA ENTRY'!#REF!)</f>
        <v>#REF!</v>
      </c>
      <c r="E673" s="14" t="e">
        <f>IF('DATA ENTRY'!#REF!="","",'DATA ENTRY'!#REF!)</f>
        <v>#REF!</v>
      </c>
      <c r="F673" s="14" t="e">
        <f>IF('DATA ENTRY'!#REF!="","",'DATA ENTRY'!#REF!)</f>
        <v>#REF!</v>
      </c>
      <c r="G673" s="126" t="e">
        <f>IF('DATA ENTRY'!#REF!="","",'DATA ENTRY'!#REF!)</f>
        <v>#REF!</v>
      </c>
      <c r="H673" s="126" t="e">
        <f>IF('DATA ENTRY'!#REF!="","",'DATA ENTRY'!#REF!)</f>
        <v>#REF!</v>
      </c>
      <c r="I673" s="14" t="e">
        <f>IF('DATA ENTRY'!#REF!="","",'DATA ENTRY'!#REF!)</f>
        <v>#REF!</v>
      </c>
      <c r="J673" s="125" t="e">
        <f>IF('DATA ENTRY'!#REF!="","",'DATA ENTRY'!#REF!)</f>
        <v>#REF!</v>
      </c>
      <c r="K673" s="14" t="e">
        <f>IF('DATA ENTRY'!#REF!="","",'DATA ENTRY'!#REF!)</f>
        <v>#REF!</v>
      </c>
      <c r="L673" s="125" t="e">
        <f>IF('DATA ENTRY'!#REF!="","",'DATA ENTRY'!#REF!)</f>
        <v>#REF!</v>
      </c>
      <c r="M673" s="14" t="e">
        <f>IF('DATA ENTRY'!#REF!="","",'DATA ENTRY'!#REF!)</f>
        <v>#REF!</v>
      </c>
      <c r="N673" s="125" t="e">
        <f>IF('DATA ENTRY'!#REF!="","",'DATA ENTRY'!#REF!)</f>
        <v>#REF!</v>
      </c>
      <c r="O673" s="125" t="str">
        <f t="shared" si="10"/>
        <v/>
      </c>
      <c r="P673" s="63" t="e">
        <f>IF('DATA ENTRY'!#REF!="","",'DATA ENTRY'!#REF!)</f>
        <v>#REF!</v>
      </c>
      <c r="Q673" s="63" t="e">
        <f>IF('DATA ENTRY'!#REF!="","",'DATA ENTRY'!#REF!)</f>
        <v>#REF!</v>
      </c>
      <c r="R673" s="14" t="e">
        <f>IF('DATA ENTRY'!#REF!="","",'DATA ENTRY'!#REF!)</f>
        <v>#REF!</v>
      </c>
      <c r="S673" s="14" t="e">
        <f>IF('DATA ENTRY'!#REF!="","",'DATA ENTRY'!#REF!)</f>
        <v>#REF!</v>
      </c>
      <c r="T673" s="14" t="e">
        <f>IF('DATA ENTRY'!#REF!="","",'DATA ENTRY'!#REF!)</f>
        <v>#REF!</v>
      </c>
      <c r="U673" s="14" t="str">
        <f>IF(O673="","",SUMPRODUCT(--(D673=$D$5:$D$1071),--(F673=$F$5:$F$1071),--(E673=$E$5:$E$1071),--(O673&lt;$O$5:$O$1071))+COUNTIF($O$5:O673,O673))</f>
        <v/>
      </c>
    </row>
    <row r="674" spans="1:21">
      <c r="A674" s="14" t="e">
        <f>IF(AND(H674="",D674="",F674="",G674="",I674="",J674=""),"",SUBTOTAL(3,$B$5:B674))</f>
        <v>#REF!</v>
      </c>
      <c r="B674" s="63" t="e">
        <f>IF('DATA ENTRY'!#REF!="","",'DATA ENTRY'!#REF!)</f>
        <v>#REF!</v>
      </c>
      <c r="C674" s="63" t="e">
        <f>IF('DATA ENTRY'!#REF!="","",'DATA ENTRY'!#REF!)</f>
        <v>#REF!</v>
      </c>
      <c r="D674" s="63" t="e">
        <f>IF('DATA ENTRY'!#REF!="","",'DATA ENTRY'!#REF!)</f>
        <v>#REF!</v>
      </c>
      <c r="E674" s="14" t="e">
        <f>IF('DATA ENTRY'!#REF!="","",'DATA ENTRY'!#REF!)</f>
        <v>#REF!</v>
      </c>
      <c r="F674" s="14" t="e">
        <f>IF('DATA ENTRY'!#REF!="","",'DATA ENTRY'!#REF!)</f>
        <v>#REF!</v>
      </c>
      <c r="G674" s="126" t="e">
        <f>IF('DATA ENTRY'!#REF!="","",'DATA ENTRY'!#REF!)</f>
        <v>#REF!</v>
      </c>
      <c r="H674" s="126" t="e">
        <f>IF('DATA ENTRY'!#REF!="","",'DATA ENTRY'!#REF!)</f>
        <v>#REF!</v>
      </c>
      <c r="I674" s="14" t="e">
        <f>IF('DATA ENTRY'!#REF!="","",'DATA ENTRY'!#REF!)</f>
        <v>#REF!</v>
      </c>
      <c r="J674" s="125" t="e">
        <f>IF('DATA ENTRY'!#REF!="","",'DATA ENTRY'!#REF!)</f>
        <v>#REF!</v>
      </c>
      <c r="K674" s="14" t="e">
        <f>IF('DATA ENTRY'!#REF!="","",'DATA ENTRY'!#REF!)</f>
        <v>#REF!</v>
      </c>
      <c r="L674" s="125" t="e">
        <f>IF('DATA ENTRY'!#REF!="","",'DATA ENTRY'!#REF!)</f>
        <v>#REF!</v>
      </c>
      <c r="M674" s="14" t="e">
        <f>IF('DATA ENTRY'!#REF!="","",'DATA ENTRY'!#REF!)</f>
        <v>#REF!</v>
      </c>
      <c r="N674" s="125" t="e">
        <f>IF('DATA ENTRY'!#REF!="","",'DATA ENTRY'!#REF!)</f>
        <v>#REF!</v>
      </c>
      <c r="O674" s="125" t="str">
        <f t="shared" si="10"/>
        <v/>
      </c>
      <c r="P674" s="63" t="e">
        <f>IF('DATA ENTRY'!#REF!="","",'DATA ENTRY'!#REF!)</f>
        <v>#REF!</v>
      </c>
      <c r="Q674" s="63" t="e">
        <f>IF('DATA ENTRY'!#REF!="","",'DATA ENTRY'!#REF!)</f>
        <v>#REF!</v>
      </c>
      <c r="R674" s="14" t="e">
        <f>IF('DATA ENTRY'!#REF!="","",'DATA ENTRY'!#REF!)</f>
        <v>#REF!</v>
      </c>
      <c r="S674" s="14" t="e">
        <f>IF('DATA ENTRY'!#REF!="","",'DATA ENTRY'!#REF!)</f>
        <v>#REF!</v>
      </c>
      <c r="T674" s="14" t="e">
        <f>IF('DATA ENTRY'!#REF!="","",'DATA ENTRY'!#REF!)</f>
        <v>#REF!</v>
      </c>
      <c r="U674" s="14" t="str">
        <f>IF(O674="","",SUMPRODUCT(--(D674=$D$5:$D$1071),--(F674=$F$5:$F$1071),--(E674=$E$5:$E$1071),--(O674&lt;$O$5:$O$1071))+COUNTIF($O$5:O674,O674))</f>
        <v/>
      </c>
    </row>
    <row r="675" spans="1:21">
      <c r="A675" s="14" t="e">
        <f>IF(AND(H675="",D675="",F675="",G675="",I675="",J675=""),"",SUBTOTAL(3,$B$5:B675))</f>
        <v>#REF!</v>
      </c>
      <c r="B675" s="63" t="e">
        <f>IF('DATA ENTRY'!#REF!="","",'DATA ENTRY'!#REF!)</f>
        <v>#REF!</v>
      </c>
      <c r="C675" s="63" t="e">
        <f>IF('DATA ENTRY'!#REF!="","",'DATA ENTRY'!#REF!)</f>
        <v>#REF!</v>
      </c>
      <c r="D675" s="63" t="e">
        <f>IF('DATA ENTRY'!#REF!="","",'DATA ENTRY'!#REF!)</f>
        <v>#REF!</v>
      </c>
      <c r="E675" s="14" t="e">
        <f>IF('DATA ENTRY'!#REF!="","",'DATA ENTRY'!#REF!)</f>
        <v>#REF!</v>
      </c>
      <c r="F675" s="14" t="e">
        <f>IF('DATA ENTRY'!#REF!="","",'DATA ENTRY'!#REF!)</f>
        <v>#REF!</v>
      </c>
      <c r="G675" s="126" t="e">
        <f>IF('DATA ENTRY'!#REF!="","",'DATA ENTRY'!#REF!)</f>
        <v>#REF!</v>
      </c>
      <c r="H675" s="126" t="e">
        <f>IF('DATA ENTRY'!#REF!="","",'DATA ENTRY'!#REF!)</f>
        <v>#REF!</v>
      </c>
      <c r="I675" s="14" t="e">
        <f>IF('DATA ENTRY'!#REF!="","",'DATA ENTRY'!#REF!)</f>
        <v>#REF!</v>
      </c>
      <c r="J675" s="125" t="e">
        <f>IF('DATA ENTRY'!#REF!="","",'DATA ENTRY'!#REF!)</f>
        <v>#REF!</v>
      </c>
      <c r="K675" s="14" t="e">
        <f>IF('DATA ENTRY'!#REF!="","",'DATA ENTRY'!#REF!)</f>
        <v>#REF!</v>
      </c>
      <c r="L675" s="125" t="e">
        <f>IF('DATA ENTRY'!#REF!="","",'DATA ENTRY'!#REF!)</f>
        <v>#REF!</v>
      </c>
      <c r="M675" s="14" t="e">
        <f>IF('DATA ENTRY'!#REF!="","",'DATA ENTRY'!#REF!)</f>
        <v>#REF!</v>
      </c>
      <c r="N675" s="125" t="e">
        <f>IF('DATA ENTRY'!#REF!="","",'DATA ENTRY'!#REF!)</f>
        <v>#REF!</v>
      </c>
      <c r="O675" s="125" t="str">
        <f t="shared" si="10"/>
        <v/>
      </c>
      <c r="P675" s="63" t="e">
        <f>IF('DATA ENTRY'!#REF!="","",'DATA ENTRY'!#REF!)</f>
        <v>#REF!</v>
      </c>
      <c r="Q675" s="63" t="e">
        <f>IF('DATA ENTRY'!#REF!="","",'DATA ENTRY'!#REF!)</f>
        <v>#REF!</v>
      </c>
      <c r="R675" s="14" t="e">
        <f>IF('DATA ENTRY'!#REF!="","",'DATA ENTRY'!#REF!)</f>
        <v>#REF!</v>
      </c>
      <c r="S675" s="14" t="e">
        <f>IF('DATA ENTRY'!#REF!="","",'DATA ENTRY'!#REF!)</f>
        <v>#REF!</v>
      </c>
      <c r="T675" s="14" t="e">
        <f>IF('DATA ENTRY'!#REF!="","",'DATA ENTRY'!#REF!)</f>
        <v>#REF!</v>
      </c>
      <c r="U675" s="14" t="str">
        <f>IF(O675="","",SUMPRODUCT(--(D675=$D$5:$D$1071),--(F675=$F$5:$F$1071),--(E675=$E$5:$E$1071),--(O675&lt;$O$5:$O$1071))+COUNTIF($O$5:O675,O675))</f>
        <v/>
      </c>
    </row>
    <row r="676" spans="1:21">
      <c r="A676" s="14" t="e">
        <f>IF(AND(H676="",D676="",F676="",G676="",I676="",J676=""),"",SUBTOTAL(3,$B$5:B676))</f>
        <v>#REF!</v>
      </c>
      <c r="B676" s="63" t="e">
        <f>IF('DATA ENTRY'!#REF!="","",'DATA ENTRY'!#REF!)</f>
        <v>#REF!</v>
      </c>
      <c r="C676" s="63" t="e">
        <f>IF('DATA ENTRY'!#REF!="","",'DATA ENTRY'!#REF!)</f>
        <v>#REF!</v>
      </c>
      <c r="D676" s="63" t="e">
        <f>IF('DATA ENTRY'!#REF!="","",'DATA ENTRY'!#REF!)</f>
        <v>#REF!</v>
      </c>
      <c r="E676" s="14" t="e">
        <f>IF('DATA ENTRY'!#REF!="","",'DATA ENTRY'!#REF!)</f>
        <v>#REF!</v>
      </c>
      <c r="F676" s="14" t="e">
        <f>IF('DATA ENTRY'!#REF!="","",'DATA ENTRY'!#REF!)</f>
        <v>#REF!</v>
      </c>
      <c r="G676" s="126" t="e">
        <f>IF('DATA ENTRY'!#REF!="","",'DATA ENTRY'!#REF!)</f>
        <v>#REF!</v>
      </c>
      <c r="H676" s="126" t="e">
        <f>IF('DATA ENTRY'!#REF!="","",'DATA ENTRY'!#REF!)</f>
        <v>#REF!</v>
      </c>
      <c r="I676" s="14" t="e">
        <f>IF('DATA ENTRY'!#REF!="","",'DATA ENTRY'!#REF!)</f>
        <v>#REF!</v>
      </c>
      <c r="J676" s="125" t="e">
        <f>IF('DATA ENTRY'!#REF!="","",'DATA ENTRY'!#REF!)</f>
        <v>#REF!</v>
      </c>
      <c r="K676" s="14" t="e">
        <f>IF('DATA ENTRY'!#REF!="","",'DATA ENTRY'!#REF!)</f>
        <v>#REF!</v>
      </c>
      <c r="L676" s="125" t="e">
        <f>IF('DATA ENTRY'!#REF!="","",'DATA ENTRY'!#REF!)</f>
        <v>#REF!</v>
      </c>
      <c r="M676" s="14" t="e">
        <f>IF('DATA ENTRY'!#REF!="","",'DATA ENTRY'!#REF!)</f>
        <v>#REF!</v>
      </c>
      <c r="N676" s="125" t="e">
        <f>IF('DATA ENTRY'!#REF!="","",'DATA ENTRY'!#REF!)</f>
        <v>#REF!</v>
      </c>
      <c r="O676" s="125" t="str">
        <f t="shared" si="10"/>
        <v/>
      </c>
      <c r="P676" s="63" t="e">
        <f>IF('DATA ENTRY'!#REF!="","",'DATA ENTRY'!#REF!)</f>
        <v>#REF!</v>
      </c>
      <c r="Q676" s="63" t="e">
        <f>IF('DATA ENTRY'!#REF!="","",'DATA ENTRY'!#REF!)</f>
        <v>#REF!</v>
      </c>
      <c r="R676" s="14" t="e">
        <f>IF('DATA ENTRY'!#REF!="","",'DATA ENTRY'!#REF!)</f>
        <v>#REF!</v>
      </c>
      <c r="S676" s="14" t="e">
        <f>IF('DATA ENTRY'!#REF!="","",'DATA ENTRY'!#REF!)</f>
        <v>#REF!</v>
      </c>
      <c r="T676" s="14" t="e">
        <f>IF('DATA ENTRY'!#REF!="","",'DATA ENTRY'!#REF!)</f>
        <v>#REF!</v>
      </c>
      <c r="U676" s="14" t="str">
        <f>IF(O676="","",SUMPRODUCT(--(D676=$D$5:$D$1071),--(F676=$F$5:$F$1071),--(E676=$E$5:$E$1071),--(O676&lt;$O$5:$O$1071))+COUNTIF($O$5:O676,O676))</f>
        <v/>
      </c>
    </row>
    <row r="677" spans="1:21">
      <c r="A677" s="14" t="e">
        <f>IF(AND(H677="",D677="",F677="",G677="",I677="",J677=""),"",SUBTOTAL(3,$B$5:B677))</f>
        <v>#REF!</v>
      </c>
      <c r="B677" s="63" t="e">
        <f>IF('DATA ENTRY'!#REF!="","",'DATA ENTRY'!#REF!)</f>
        <v>#REF!</v>
      </c>
      <c r="C677" s="63" t="e">
        <f>IF('DATA ENTRY'!#REF!="","",'DATA ENTRY'!#REF!)</f>
        <v>#REF!</v>
      </c>
      <c r="D677" s="63" t="e">
        <f>IF('DATA ENTRY'!#REF!="","",'DATA ENTRY'!#REF!)</f>
        <v>#REF!</v>
      </c>
      <c r="E677" s="14" t="e">
        <f>IF('DATA ENTRY'!#REF!="","",'DATA ENTRY'!#REF!)</f>
        <v>#REF!</v>
      </c>
      <c r="F677" s="14" t="e">
        <f>IF('DATA ENTRY'!#REF!="","",'DATA ENTRY'!#REF!)</f>
        <v>#REF!</v>
      </c>
      <c r="G677" s="126" t="e">
        <f>IF('DATA ENTRY'!#REF!="","",'DATA ENTRY'!#REF!)</f>
        <v>#REF!</v>
      </c>
      <c r="H677" s="126" t="e">
        <f>IF('DATA ENTRY'!#REF!="","",'DATA ENTRY'!#REF!)</f>
        <v>#REF!</v>
      </c>
      <c r="I677" s="14" t="e">
        <f>IF('DATA ENTRY'!#REF!="","",'DATA ENTRY'!#REF!)</f>
        <v>#REF!</v>
      </c>
      <c r="J677" s="125" t="e">
        <f>IF('DATA ENTRY'!#REF!="","",'DATA ENTRY'!#REF!)</f>
        <v>#REF!</v>
      </c>
      <c r="K677" s="14" t="e">
        <f>IF('DATA ENTRY'!#REF!="","",'DATA ENTRY'!#REF!)</f>
        <v>#REF!</v>
      </c>
      <c r="L677" s="125" t="e">
        <f>IF('DATA ENTRY'!#REF!="","",'DATA ENTRY'!#REF!)</f>
        <v>#REF!</v>
      </c>
      <c r="M677" s="14" t="e">
        <f>IF('DATA ENTRY'!#REF!="","",'DATA ENTRY'!#REF!)</f>
        <v>#REF!</v>
      </c>
      <c r="N677" s="125" t="e">
        <f>IF('DATA ENTRY'!#REF!="","",'DATA ENTRY'!#REF!)</f>
        <v>#REF!</v>
      </c>
      <c r="O677" s="125" t="str">
        <f t="shared" si="10"/>
        <v/>
      </c>
      <c r="P677" s="63" t="e">
        <f>IF('DATA ENTRY'!#REF!="","",'DATA ENTRY'!#REF!)</f>
        <v>#REF!</v>
      </c>
      <c r="Q677" s="63" t="e">
        <f>IF('DATA ENTRY'!#REF!="","",'DATA ENTRY'!#REF!)</f>
        <v>#REF!</v>
      </c>
      <c r="R677" s="14" t="e">
        <f>IF('DATA ENTRY'!#REF!="","",'DATA ENTRY'!#REF!)</f>
        <v>#REF!</v>
      </c>
      <c r="S677" s="14" t="e">
        <f>IF('DATA ENTRY'!#REF!="","",'DATA ENTRY'!#REF!)</f>
        <v>#REF!</v>
      </c>
      <c r="T677" s="14" t="e">
        <f>IF('DATA ENTRY'!#REF!="","",'DATA ENTRY'!#REF!)</f>
        <v>#REF!</v>
      </c>
      <c r="U677" s="14" t="str">
        <f>IF(O677="","",SUMPRODUCT(--(D677=$D$5:$D$1071),--(F677=$F$5:$F$1071),--(E677=$E$5:$E$1071),--(O677&lt;$O$5:$O$1071))+COUNTIF($O$5:O677,O677))</f>
        <v/>
      </c>
    </row>
    <row r="678" spans="1:21">
      <c r="A678" s="14" t="e">
        <f>IF(AND(H678="",D678="",F678="",G678="",I678="",J678=""),"",SUBTOTAL(3,$B$5:B678))</f>
        <v>#REF!</v>
      </c>
      <c r="B678" s="63" t="e">
        <f>IF('DATA ENTRY'!#REF!="","",'DATA ENTRY'!#REF!)</f>
        <v>#REF!</v>
      </c>
      <c r="C678" s="63" t="e">
        <f>IF('DATA ENTRY'!#REF!="","",'DATA ENTRY'!#REF!)</f>
        <v>#REF!</v>
      </c>
      <c r="D678" s="63" t="e">
        <f>IF('DATA ENTRY'!#REF!="","",'DATA ENTRY'!#REF!)</f>
        <v>#REF!</v>
      </c>
      <c r="E678" s="14" t="e">
        <f>IF('DATA ENTRY'!#REF!="","",'DATA ENTRY'!#REF!)</f>
        <v>#REF!</v>
      </c>
      <c r="F678" s="14" t="e">
        <f>IF('DATA ENTRY'!#REF!="","",'DATA ENTRY'!#REF!)</f>
        <v>#REF!</v>
      </c>
      <c r="G678" s="126" t="e">
        <f>IF('DATA ENTRY'!#REF!="","",'DATA ENTRY'!#REF!)</f>
        <v>#REF!</v>
      </c>
      <c r="H678" s="126" t="e">
        <f>IF('DATA ENTRY'!#REF!="","",'DATA ENTRY'!#REF!)</f>
        <v>#REF!</v>
      </c>
      <c r="I678" s="14" t="e">
        <f>IF('DATA ENTRY'!#REF!="","",'DATA ENTRY'!#REF!)</f>
        <v>#REF!</v>
      </c>
      <c r="J678" s="125" t="e">
        <f>IF('DATA ENTRY'!#REF!="","",'DATA ENTRY'!#REF!)</f>
        <v>#REF!</v>
      </c>
      <c r="K678" s="14" t="e">
        <f>IF('DATA ENTRY'!#REF!="","",'DATA ENTRY'!#REF!)</f>
        <v>#REF!</v>
      </c>
      <c r="L678" s="125" t="e">
        <f>IF('DATA ENTRY'!#REF!="","",'DATA ENTRY'!#REF!)</f>
        <v>#REF!</v>
      </c>
      <c r="M678" s="14" t="e">
        <f>IF('DATA ENTRY'!#REF!="","",'DATA ENTRY'!#REF!)</f>
        <v>#REF!</v>
      </c>
      <c r="N678" s="125" t="e">
        <f>IF('DATA ENTRY'!#REF!="","",'DATA ENTRY'!#REF!)</f>
        <v>#REF!</v>
      </c>
      <c r="O678" s="125" t="str">
        <f t="shared" si="10"/>
        <v/>
      </c>
      <c r="P678" s="63" t="e">
        <f>IF('DATA ENTRY'!#REF!="","",'DATA ENTRY'!#REF!)</f>
        <v>#REF!</v>
      </c>
      <c r="Q678" s="63" t="e">
        <f>IF('DATA ENTRY'!#REF!="","",'DATA ENTRY'!#REF!)</f>
        <v>#REF!</v>
      </c>
      <c r="R678" s="14" t="e">
        <f>IF('DATA ENTRY'!#REF!="","",'DATA ENTRY'!#REF!)</f>
        <v>#REF!</v>
      </c>
      <c r="S678" s="14" t="e">
        <f>IF('DATA ENTRY'!#REF!="","",'DATA ENTRY'!#REF!)</f>
        <v>#REF!</v>
      </c>
      <c r="T678" s="14" t="e">
        <f>IF('DATA ENTRY'!#REF!="","",'DATA ENTRY'!#REF!)</f>
        <v>#REF!</v>
      </c>
      <c r="U678" s="14" t="str">
        <f>IF(O678="","",SUMPRODUCT(--(D678=$D$5:$D$1071),--(F678=$F$5:$F$1071),--(E678=$E$5:$E$1071),--(O678&lt;$O$5:$O$1071))+COUNTIF($O$5:O678,O678))</f>
        <v/>
      </c>
    </row>
    <row r="679" spans="1:21">
      <c r="A679" s="14" t="e">
        <f>IF(AND(H679="",D679="",F679="",G679="",I679="",J679=""),"",SUBTOTAL(3,$B$5:B679))</f>
        <v>#REF!</v>
      </c>
      <c r="B679" s="63" t="e">
        <f>IF('DATA ENTRY'!#REF!="","",'DATA ENTRY'!#REF!)</f>
        <v>#REF!</v>
      </c>
      <c r="C679" s="63" t="e">
        <f>IF('DATA ENTRY'!#REF!="","",'DATA ENTRY'!#REF!)</f>
        <v>#REF!</v>
      </c>
      <c r="D679" s="63" t="e">
        <f>IF('DATA ENTRY'!#REF!="","",'DATA ENTRY'!#REF!)</f>
        <v>#REF!</v>
      </c>
      <c r="E679" s="14" t="e">
        <f>IF('DATA ENTRY'!#REF!="","",'DATA ENTRY'!#REF!)</f>
        <v>#REF!</v>
      </c>
      <c r="F679" s="14" t="e">
        <f>IF('DATA ENTRY'!#REF!="","",'DATA ENTRY'!#REF!)</f>
        <v>#REF!</v>
      </c>
      <c r="G679" s="126" t="e">
        <f>IF('DATA ENTRY'!#REF!="","",'DATA ENTRY'!#REF!)</f>
        <v>#REF!</v>
      </c>
      <c r="H679" s="126" t="e">
        <f>IF('DATA ENTRY'!#REF!="","",'DATA ENTRY'!#REF!)</f>
        <v>#REF!</v>
      </c>
      <c r="I679" s="14" t="e">
        <f>IF('DATA ENTRY'!#REF!="","",'DATA ENTRY'!#REF!)</f>
        <v>#REF!</v>
      </c>
      <c r="J679" s="125" t="e">
        <f>IF('DATA ENTRY'!#REF!="","",'DATA ENTRY'!#REF!)</f>
        <v>#REF!</v>
      </c>
      <c r="K679" s="14" t="e">
        <f>IF('DATA ENTRY'!#REF!="","",'DATA ENTRY'!#REF!)</f>
        <v>#REF!</v>
      </c>
      <c r="L679" s="125" t="e">
        <f>IF('DATA ENTRY'!#REF!="","",'DATA ENTRY'!#REF!)</f>
        <v>#REF!</v>
      </c>
      <c r="M679" s="14" t="e">
        <f>IF('DATA ENTRY'!#REF!="","",'DATA ENTRY'!#REF!)</f>
        <v>#REF!</v>
      </c>
      <c r="N679" s="125" t="e">
        <f>IF('DATA ENTRY'!#REF!="","",'DATA ENTRY'!#REF!)</f>
        <v>#REF!</v>
      </c>
      <c r="O679" s="125" t="str">
        <f t="shared" si="10"/>
        <v/>
      </c>
      <c r="P679" s="63" t="e">
        <f>IF('DATA ENTRY'!#REF!="","",'DATA ENTRY'!#REF!)</f>
        <v>#REF!</v>
      </c>
      <c r="Q679" s="63" t="e">
        <f>IF('DATA ENTRY'!#REF!="","",'DATA ENTRY'!#REF!)</f>
        <v>#REF!</v>
      </c>
      <c r="R679" s="14" t="e">
        <f>IF('DATA ENTRY'!#REF!="","",'DATA ENTRY'!#REF!)</f>
        <v>#REF!</v>
      </c>
      <c r="S679" s="14" t="e">
        <f>IF('DATA ENTRY'!#REF!="","",'DATA ENTRY'!#REF!)</f>
        <v>#REF!</v>
      </c>
      <c r="T679" s="14" t="e">
        <f>IF('DATA ENTRY'!#REF!="","",'DATA ENTRY'!#REF!)</f>
        <v>#REF!</v>
      </c>
      <c r="U679" s="14" t="str">
        <f>IF(O679="","",SUMPRODUCT(--(D679=$D$5:$D$1071),--(F679=$F$5:$F$1071),--(E679=$E$5:$E$1071),--(O679&lt;$O$5:$O$1071))+COUNTIF($O$5:O679,O679))</f>
        <v/>
      </c>
    </row>
    <row r="680" spans="1:21">
      <c r="A680" s="14" t="e">
        <f>IF(AND(H680="",D680="",F680="",G680="",I680="",J680=""),"",SUBTOTAL(3,$B$5:B680))</f>
        <v>#REF!</v>
      </c>
      <c r="B680" s="63" t="e">
        <f>IF('DATA ENTRY'!#REF!="","",'DATA ENTRY'!#REF!)</f>
        <v>#REF!</v>
      </c>
      <c r="C680" s="63" t="e">
        <f>IF('DATA ENTRY'!#REF!="","",'DATA ENTRY'!#REF!)</f>
        <v>#REF!</v>
      </c>
      <c r="D680" s="63" t="e">
        <f>IF('DATA ENTRY'!#REF!="","",'DATA ENTRY'!#REF!)</f>
        <v>#REF!</v>
      </c>
      <c r="E680" s="14" t="e">
        <f>IF('DATA ENTRY'!#REF!="","",'DATA ENTRY'!#REF!)</f>
        <v>#REF!</v>
      </c>
      <c r="F680" s="14" t="e">
        <f>IF('DATA ENTRY'!#REF!="","",'DATA ENTRY'!#REF!)</f>
        <v>#REF!</v>
      </c>
      <c r="G680" s="126" t="e">
        <f>IF('DATA ENTRY'!#REF!="","",'DATA ENTRY'!#REF!)</f>
        <v>#REF!</v>
      </c>
      <c r="H680" s="126" t="e">
        <f>IF('DATA ENTRY'!#REF!="","",'DATA ENTRY'!#REF!)</f>
        <v>#REF!</v>
      </c>
      <c r="I680" s="14" t="e">
        <f>IF('DATA ENTRY'!#REF!="","",'DATA ENTRY'!#REF!)</f>
        <v>#REF!</v>
      </c>
      <c r="J680" s="125" t="e">
        <f>IF('DATA ENTRY'!#REF!="","",'DATA ENTRY'!#REF!)</f>
        <v>#REF!</v>
      </c>
      <c r="K680" s="14" t="e">
        <f>IF('DATA ENTRY'!#REF!="","",'DATA ENTRY'!#REF!)</f>
        <v>#REF!</v>
      </c>
      <c r="L680" s="125" t="e">
        <f>IF('DATA ENTRY'!#REF!="","",'DATA ENTRY'!#REF!)</f>
        <v>#REF!</v>
      </c>
      <c r="M680" s="14" t="e">
        <f>IF('DATA ENTRY'!#REF!="","",'DATA ENTRY'!#REF!)</f>
        <v>#REF!</v>
      </c>
      <c r="N680" s="125" t="e">
        <f>IF('DATA ENTRY'!#REF!="","",'DATA ENTRY'!#REF!)</f>
        <v>#REF!</v>
      </c>
      <c r="O680" s="125" t="str">
        <f t="shared" si="10"/>
        <v/>
      </c>
      <c r="P680" s="63" t="e">
        <f>IF('DATA ENTRY'!#REF!="","",'DATA ENTRY'!#REF!)</f>
        <v>#REF!</v>
      </c>
      <c r="Q680" s="63" t="e">
        <f>IF('DATA ENTRY'!#REF!="","",'DATA ENTRY'!#REF!)</f>
        <v>#REF!</v>
      </c>
      <c r="R680" s="14" t="e">
        <f>IF('DATA ENTRY'!#REF!="","",'DATA ENTRY'!#REF!)</f>
        <v>#REF!</v>
      </c>
      <c r="S680" s="14" t="e">
        <f>IF('DATA ENTRY'!#REF!="","",'DATA ENTRY'!#REF!)</f>
        <v>#REF!</v>
      </c>
      <c r="T680" s="14" t="e">
        <f>IF('DATA ENTRY'!#REF!="","",'DATA ENTRY'!#REF!)</f>
        <v>#REF!</v>
      </c>
      <c r="U680" s="14" t="str">
        <f>IF(O680="","",SUMPRODUCT(--(D680=$D$5:$D$1071),--(F680=$F$5:$F$1071),--(E680=$E$5:$E$1071),--(O680&lt;$O$5:$O$1071))+COUNTIF($O$5:O680,O680))</f>
        <v/>
      </c>
    </row>
    <row r="681" spans="1:21">
      <c r="A681" s="14" t="e">
        <f>IF(AND(H681="",D681="",F681="",G681="",I681="",J681=""),"",SUBTOTAL(3,$B$5:B681))</f>
        <v>#REF!</v>
      </c>
      <c r="B681" s="63" t="e">
        <f>IF('DATA ENTRY'!#REF!="","",'DATA ENTRY'!#REF!)</f>
        <v>#REF!</v>
      </c>
      <c r="C681" s="63" t="e">
        <f>IF('DATA ENTRY'!#REF!="","",'DATA ENTRY'!#REF!)</f>
        <v>#REF!</v>
      </c>
      <c r="D681" s="63" t="e">
        <f>IF('DATA ENTRY'!#REF!="","",'DATA ENTRY'!#REF!)</f>
        <v>#REF!</v>
      </c>
      <c r="E681" s="14" t="e">
        <f>IF('DATA ENTRY'!#REF!="","",'DATA ENTRY'!#REF!)</f>
        <v>#REF!</v>
      </c>
      <c r="F681" s="14" t="e">
        <f>IF('DATA ENTRY'!#REF!="","",'DATA ENTRY'!#REF!)</f>
        <v>#REF!</v>
      </c>
      <c r="G681" s="126" t="e">
        <f>IF('DATA ENTRY'!#REF!="","",'DATA ENTRY'!#REF!)</f>
        <v>#REF!</v>
      </c>
      <c r="H681" s="126" t="e">
        <f>IF('DATA ENTRY'!#REF!="","",'DATA ENTRY'!#REF!)</f>
        <v>#REF!</v>
      </c>
      <c r="I681" s="14" t="e">
        <f>IF('DATA ENTRY'!#REF!="","",'DATA ENTRY'!#REF!)</f>
        <v>#REF!</v>
      </c>
      <c r="J681" s="125" t="e">
        <f>IF('DATA ENTRY'!#REF!="","",'DATA ENTRY'!#REF!)</f>
        <v>#REF!</v>
      </c>
      <c r="K681" s="14" t="e">
        <f>IF('DATA ENTRY'!#REF!="","",'DATA ENTRY'!#REF!)</f>
        <v>#REF!</v>
      </c>
      <c r="L681" s="125" t="e">
        <f>IF('DATA ENTRY'!#REF!="","",'DATA ENTRY'!#REF!)</f>
        <v>#REF!</v>
      </c>
      <c r="M681" s="14" t="e">
        <f>IF('DATA ENTRY'!#REF!="","",'DATA ENTRY'!#REF!)</f>
        <v>#REF!</v>
      </c>
      <c r="N681" s="125" t="e">
        <f>IF('DATA ENTRY'!#REF!="","",'DATA ENTRY'!#REF!)</f>
        <v>#REF!</v>
      </c>
      <c r="O681" s="125" t="str">
        <f t="shared" si="10"/>
        <v/>
      </c>
      <c r="P681" s="63" t="e">
        <f>IF('DATA ENTRY'!#REF!="","",'DATA ENTRY'!#REF!)</f>
        <v>#REF!</v>
      </c>
      <c r="Q681" s="63" t="e">
        <f>IF('DATA ENTRY'!#REF!="","",'DATA ENTRY'!#REF!)</f>
        <v>#REF!</v>
      </c>
      <c r="R681" s="14" t="e">
        <f>IF('DATA ENTRY'!#REF!="","",'DATA ENTRY'!#REF!)</f>
        <v>#REF!</v>
      </c>
      <c r="S681" s="14" t="e">
        <f>IF('DATA ENTRY'!#REF!="","",'DATA ENTRY'!#REF!)</f>
        <v>#REF!</v>
      </c>
      <c r="T681" s="14" t="e">
        <f>IF('DATA ENTRY'!#REF!="","",'DATA ENTRY'!#REF!)</f>
        <v>#REF!</v>
      </c>
      <c r="U681" s="14" t="str">
        <f>IF(O681="","",SUMPRODUCT(--(D681=$D$5:$D$1071),--(F681=$F$5:$F$1071),--(E681=$E$5:$E$1071),--(O681&lt;$O$5:$O$1071))+COUNTIF($O$5:O681,O681))</f>
        <v/>
      </c>
    </row>
    <row r="682" spans="1:21">
      <c r="A682" s="14" t="e">
        <f>IF(AND(H682="",D682="",F682="",G682="",I682="",J682=""),"",SUBTOTAL(3,$B$5:B682))</f>
        <v>#REF!</v>
      </c>
      <c r="B682" s="63" t="e">
        <f>IF('DATA ENTRY'!#REF!="","",'DATA ENTRY'!#REF!)</f>
        <v>#REF!</v>
      </c>
      <c r="C682" s="63" t="e">
        <f>IF('DATA ENTRY'!#REF!="","",'DATA ENTRY'!#REF!)</f>
        <v>#REF!</v>
      </c>
      <c r="D682" s="63" t="e">
        <f>IF('DATA ENTRY'!#REF!="","",'DATA ENTRY'!#REF!)</f>
        <v>#REF!</v>
      </c>
      <c r="E682" s="14" t="e">
        <f>IF('DATA ENTRY'!#REF!="","",'DATA ENTRY'!#REF!)</f>
        <v>#REF!</v>
      </c>
      <c r="F682" s="14" t="e">
        <f>IF('DATA ENTRY'!#REF!="","",'DATA ENTRY'!#REF!)</f>
        <v>#REF!</v>
      </c>
      <c r="G682" s="126" t="e">
        <f>IF('DATA ENTRY'!#REF!="","",'DATA ENTRY'!#REF!)</f>
        <v>#REF!</v>
      </c>
      <c r="H682" s="126" t="e">
        <f>IF('DATA ENTRY'!#REF!="","",'DATA ENTRY'!#REF!)</f>
        <v>#REF!</v>
      </c>
      <c r="I682" s="14" t="e">
        <f>IF('DATA ENTRY'!#REF!="","",'DATA ENTRY'!#REF!)</f>
        <v>#REF!</v>
      </c>
      <c r="J682" s="125" t="e">
        <f>IF('DATA ENTRY'!#REF!="","",'DATA ENTRY'!#REF!)</f>
        <v>#REF!</v>
      </c>
      <c r="K682" s="14" t="e">
        <f>IF('DATA ENTRY'!#REF!="","",'DATA ENTRY'!#REF!)</f>
        <v>#REF!</v>
      </c>
      <c r="L682" s="125" t="e">
        <f>IF('DATA ENTRY'!#REF!="","",'DATA ENTRY'!#REF!)</f>
        <v>#REF!</v>
      </c>
      <c r="M682" s="14" t="e">
        <f>IF('DATA ENTRY'!#REF!="","",'DATA ENTRY'!#REF!)</f>
        <v>#REF!</v>
      </c>
      <c r="N682" s="125" t="e">
        <f>IF('DATA ENTRY'!#REF!="","",'DATA ENTRY'!#REF!)</f>
        <v>#REF!</v>
      </c>
      <c r="O682" s="125" t="str">
        <f t="shared" si="10"/>
        <v/>
      </c>
      <c r="P682" s="63" t="e">
        <f>IF('DATA ENTRY'!#REF!="","",'DATA ENTRY'!#REF!)</f>
        <v>#REF!</v>
      </c>
      <c r="Q682" s="63" t="e">
        <f>IF('DATA ENTRY'!#REF!="","",'DATA ENTRY'!#REF!)</f>
        <v>#REF!</v>
      </c>
      <c r="R682" s="14" t="e">
        <f>IF('DATA ENTRY'!#REF!="","",'DATA ENTRY'!#REF!)</f>
        <v>#REF!</v>
      </c>
      <c r="S682" s="14" t="e">
        <f>IF('DATA ENTRY'!#REF!="","",'DATA ENTRY'!#REF!)</f>
        <v>#REF!</v>
      </c>
      <c r="T682" s="14" t="e">
        <f>IF('DATA ENTRY'!#REF!="","",'DATA ENTRY'!#REF!)</f>
        <v>#REF!</v>
      </c>
      <c r="U682" s="14" t="str">
        <f>IF(O682="","",SUMPRODUCT(--(D682=$D$5:$D$1071),--(F682=$F$5:$F$1071),--(E682=$E$5:$E$1071),--(O682&lt;$O$5:$O$1071))+COUNTIF($O$5:O682,O682))</f>
        <v/>
      </c>
    </row>
    <row r="683" spans="1:21">
      <c r="A683" s="14" t="e">
        <f>IF(AND(H683="",D683="",F683="",G683="",I683="",J683=""),"",SUBTOTAL(3,$B$5:B683))</f>
        <v>#REF!</v>
      </c>
      <c r="B683" s="63" t="e">
        <f>IF('DATA ENTRY'!#REF!="","",'DATA ENTRY'!#REF!)</f>
        <v>#REF!</v>
      </c>
      <c r="C683" s="63" t="e">
        <f>IF('DATA ENTRY'!#REF!="","",'DATA ENTRY'!#REF!)</f>
        <v>#REF!</v>
      </c>
      <c r="D683" s="63" t="e">
        <f>IF('DATA ENTRY'!#REF!="","",'DATA ENTRY'!#REF!)</f>
        <v>#REF!</v>
      </c>
      <c r="E683" s="14" t="e">
        <f>IF('DATA ENTRY'!#REF!="","",'DATA ENTRY'!#REF!)</f>
        <v>#REF!</v>
      </c>
      <c r="F683" s="14" t="e">
        <f>IF('DATA ENTRY'!#REF!="","",'DATA ENTRY'!#REF!)</f>
        <v>#REF!</v>
      </c>
      <c r="G683" s="126" t="e">
        <f>IF('DATA ENTRY'!#REF!="","",'DATA ENTRY'!#REF!)</f>
        <v>#REF!</v>
      </c>
      <c r="H683" s="126" t="e">
        <f>IF('DATA ENTRY'!#REF!="","",'DATA ENTRY'!#REF!)</f>
        <v>#REF!</v>
      </c>
      <c r="I683" s="14" t="e">
        <f>IF('DATA ENTRY'!#REF!="","",'DATA ENTRY'!#REF!)</f>
        <v>#REF!</v>
      </c>
      <c r="J683" s="125" t="e">
        <f>IF('DATA ENTRY'!#REF!="","",'DATA ENTRY'!#REF!)</f>
        <v>#REF!</v>
      </c>
      <c r="K683" s="14" t="e">
        <f>IF('DATA ENTRY'!#REF!="","",'DATA ENTRY'!#REF!)</f>
        <v>#REF!</v>
      </c>
      <c r="L683" s="125" t="e">
        <f>IF('DATA ENTRY'!#REF!="","",'DATA ENTRY'!#REF!)</f>
        <v>#REF!</v>
      </c>
      <c r="M683" s="14" t="e">
        <f>IF('DATA ENTRY'!#REF!="","",'DATA ENTRY'!#REF!)</f>
        <v>#REF!</v>
      </c>
      <c r="N683" s="125" t="e">
        <f>IF('DATA ENTRY'!#REF!="","",'DATA ENTRY'!#REF!)</f>
        <v>#REF!</v>
      </c>
      <c r="O683" s="125" t="str">
        <f t="shared" si="10"/>
        <v/>
      </c>
      <c r="P683" s="63" t="e">
        <f>IF('DATA ENTRY'!#REF!="","",'DATA ENTRY'!#REF!)</f>
        <v>#REF!</v>
      </c>
      <c r="Q683" s="63" t="e">
        <f>IF('DATA ENTRY'!#REF!="","",'DATA ENTRY'!#REF!)</f>
        <v>#REF!</v>
      </c>
      <c r="R683" s="14" t="e">
        <f>IF('DATA ENTRY'!#REF!="","",'DATA ENTRY'!#REF!)</f>
        <v>#REF!</v>
      </c>
      <c r="S683" s="14" t="e">
        <f>IF('DATA ENTRY'!#REF!="","",'DATA ENTRY'!#REF!)</f>
        <v>#REF!</v>
      </c>
      <c r="T683" s="14" t="e">
        <f>IF('DATA ENTRY'!#REF!="","",'DATA ENTRY'!#REF!)</f>
        <v>#REF!</v>
      </c>
      <c r="U683" s="14" t="str">
        <f>IF(O683="","",SUMPRODUCT(--(D683=$D$5:$D$1071),--(F683=$F$5:$F$1071),--(E683=$E$5:$E$1071),--(O683&lt;$O$5:$O$1071))+COUNTIF($O$5:O683,O683))</f>
        <v/>
      </c>
    </row>
    <row r="684" spans="1:21">
      <c r="A684" s="14" t="e">
        <f>IF(AND(H684="",D684="",F684="",G684="",I684="",J684=""),"",SUBTOTAL(3,$B$5:B684))</f>
        <v>#REF!</v>
      </c>
      <c r="B684" s="63" t="e">
        <f>IF('DATA ENTRY'!#REF!="","",'DATA ENTRY'!#REF!)</f>
        <v>#REF!</v>
      </c>
      <c r="C684" s="63" t="e">
        <f>IF('DATA ENTRY'!#REF!="","",'DATA ENTRY'!#REF!)</f>
        <v>#REF!</v>
      </c>
      <c r="D684" s="63" t="e">
        <f>IF('DATA ENTRY'!#REF!="","",'DATA ENTRY'!#REF!)</f>
        <v>#REF!</v>
      </c>
      <c r="E684" s="14" t="e">
        <f>IF('DATA ENTRY'!#REF!="","",'DATA ENTRY'!#REF!)</f>
        <v>#REF!</v>
      </c>
      <c r="F684" s="14" t="e">
        <f>IF('DATA ENTRY'!#REF!="","",'DATA ENTRY'!#REF!)</f>
        <v>#REF!</v>
      </c>
      <c r="G684" s="126" t="e">
        <f>IF('DATA ENTRY'!#REF!="","",'DATA ENTRY'!#REF!)</f>
        <v>#REF!</v>
      </c>
      <c r="H684" s="126" t="e">
        <f>IF('DATA ENTRY'!#REF!="","",'DATA ENTRY'!#REF!)</f>
        <v>#REF!</v>
      </c>
      <c r="I684" s="14" t="e">
        <f>IF('DATA ENTRY'!#REF!="","",'DATA ENTRY'!#REF!)</f>
        <v>#REF!</v>
      </c>
      <c r="J684" s="125" t="e">
        <f>IF('DATA ENTRY'!#REF!="","",'DATA ENTRY'!#REF!)</f>
        <v>#REF!</v>
      </c>
      <c r="K684" s="14" t="e">
        <f>IF('DATA ENTRY'!#REF!="","",'DATA ENTRY'!#REF!)</f>
        <v>#REF!</v>
      </c>
      <c r="L684" s="125" t="e">
        <f>IF('DATA ENTRY'!#REF!="","",'DATA ENTRY'!#REF!)</f>
        <v>#REF!</v>
      </c>
      <c r="M684" s="14" t="e">
        <f>IF('DATA ENTRY'!#REF!="","",'DATA ENTRY'!#REF!)</f>
        <v>#REF!</v>
      </c>
      <c r="N684" s="125" t="e">
        <f>IF('DATA ENTRY'!#REF!="","",'DATA ENTRY'!#REF!)</f>
        <v>#REF!</v>
      </c>
      <c r="O684" s="125" t="str">
        <f t="shared" si="10"/>
        <v/>
      </c>
      <c r="P684" s="63" t="e">
        <f>IF('DATA ENTRY'!#REF!="","",'DATA ENTRY'!#REF!)</f>
        <v>#REF!</v>
      </c>
      <c r="Q684" s="63" t="e">
        <f>IF('DATA ENTRY'!#REF!="","",'DATA ENTRY'!#REF!)</f>
        <v>#REF!</v>
      </c>
      <c r="R684" s="14" t="e">
        <f>IF('DATA ENTRY'!#REF!="","",'DATA ENTRY'!#REF!)</f>
        <v>#REF!</v>
      </c>
      <c r="S684" s="14" t="e">
        <f>IF('DATA ENTRY'!#REF!="","",'DATA ENTRY'!#REF!)</f>
        <v>#REF!</v>
      </c>
      <c r="T684" s="14" t="e">
        <f>IF('DATA ENTRY'!#REF!="","",'DATA ENTRY'!#REF!)</f>
        <v>#REF!</v>
      </c>
      <c r="U684" s="14" t="str">
        <f>IF(O684="","",SUMPRODUCT(--(D684=$D$5:$D$1071),--(F684=$F$5:$F$1071),--(E684=$E$5:$E$1071),--(O684&lt;$O$5:$O$1071))+COUNTIF($O$5:O684,O684))</f>
        <v/>
      </c>
    </row>
    <row r="685" spans="1:21">
      <c r="A685" s="14" t="e">
        <f>IF(AND(H685="",D685="",F685="",G685="",I685="",J685=""),"",SUBTOTAL(3,$B$5:B685))</f>
        <v>#REF!</v>
      </c>
      <c r="B685" s="63" t="e">
        <f>IF('DATA ENTRY'!#REF!="","",'DATA ENTRY'!#REF!)</f>
        <v>#REF!</v>
      </c>
      <c r="C685" s="63" t="e">
        <f>IF('DATA ENTRY'!#REF!="","",'DATA ENTRY'!#REF!)</f>
        <v>#REF!</v>
      </c>
      <c r="D685" s="63" t="e">
        <f>IF('DATA ENTRY'!#REF!="","",'DATA ENTRY'!#REF!)</f>
        <v>#REF!</v>
      </c>
      <c r="E685" s="14" t="e">
        <f>IF('DATA ENTRY'!#REF!="","",'DATA ENTRY'!#REF!)</f>
        <v>#REF!</v>
      </c>
      <c r="F685" s="14" t="e">
        <f>IF('DATA ENTRY'!#REF!="","",'DATA ENTRY'!#REF!)</f>
        <v>#REF!</v>
      </c>
      <c r="G685" s="126" t="e">
        <f>IF('DATA ENTRY'!#REF!="","",'DATA ENTRY'!#REF!)</f>
        <v>#REF!</v>
      </c>
      <c r="H685" s="126" t="e">
        <f>IF('DATA ENTRY'!#REF!="","",'DATA ENTRY'!#REF!)</f>
        <v>#REF!</v>
      </c>
      <c r="I685" s="14" t="e">
        <f>IF('DATA ENTRY'!#REF!="","",'DATA ENTRY'!#REF!)</f>
        <v>#REF!</v>
      </c>
      <c r="J685" s="125" t="e">
        <f>IF('DATA ENTRY'!#REF!="","",'DATA ENTRY'!#REF!)</f>
        <v>#REF!</v>
      </c>
      <c r="K685" s="14" t="e">
        <f>IF('DATA ENTRY'!#REF!="","",'DATA ENTRY'!#REF!)</f>
        <v>#REF!</v>
      </c>
      <c r="L685" s="125" t="e">
        <f>IF('DATA ENTRY'!#REF!="","",'DATA ENTRY'!#REF!)</f>
        <v>#REF!</v>
      </c>
      <c r="M685" s="14" t="e">
        <f>IF('DATA ENTRY'!#REF!="","",'DATA ENTRY'!#REF!)</f>
        <v>#REF!</v>
      </c>
      <c r="N685" s="125" t="e">
        <f>IF('DATA ENTRY'!#REF!="","",'DATA ENTRY'!#REF!)</f>
        <v>#REF!</v>
      </c>
      <c r="O685" s="125" t="str">
        <f t="shared" si="10"/>
        <v/>
      </c>
      <c r="P685" s="63" t="e">
        <f>IF('DATA ENTRY'!#REF!="","",'DATA ENTRY'!#REF!)</f>
        <v>#REF!</v>
      </c>
      <c r="Q685" s="63" t="e">
        <f>IF('DATA ENTRY'!#REF!="","",'DATA ENTRY'!#REF!)</f>
        <v>#REF!</v>
      </c>
      <c r="R685" s="14" t="e">
        <f>IF('DATA ENTRY'!#REF!="","",'DATA ENTRY'!#REF!)</f>
        <v>#REF!</v>
      </c>
      <c r="S685" s="14" t="e">
        <f>IF('DATA ENTRY'!#REF!="","",'DATA ENTRY'!#REF!)</f>
        <v>#REF!</v>
      </c>
      <c r="T685" s="14" t="e">
        <f>IF('DATA ENTRY'!#REF!="","",'DATA ENTRY'!#REF!)</f>
        <v>#REF!</v>
      </c>
      <c r="U685" s="14" t="str">
        <f>IF(O685="","",SUMPRODUCT(--(D685=$D$5:$D$1071),--(F685=$F$5:$F$1071),--(E685=$E$5:$E$1071),--(O685&lt;$O$5:$O$1071))+COUNTIF($O$5:O685,O685))</f>
        <v/>
      </c>
    </row>
    <row r="686" spans="1:21">
      <c r="A686" s="14" t="e">
        <f>IF(AND(H686="",D686="",F686="",G686="",I686="",J686=""),"",SUBTOTAL(3,$B$5:B686))</f>
        <v>#REF!</v>
      </c>
      <c r="B686" s="63" t="e">
        <f>IF('DATA ENTRY'!#REF!="","",'DATA ENTRY'!#REF!)</f>
        <v>#REF!</v>
      </c>
      <c r="C686" s="63" t="e">
        <f>IF('DATA ENTRY'!#REF!="","",'DATA ENTRY'!#REF!)</f>
        <v>#REF!</v>
      </c>
      <c r="D686" s="63" t="e">
        <f>IF('DATA ENTRY'!#REF!="","",'DATA ENTRY'!#REF!)</f>
        <v>#REF!</v>
      </c>
      <c r="E686" s="14" t="e">
        <f>IF('DATA ENTRY'!#REF!="","",'DATA ENTRY'!#REF!)</f>
        <v>#REF!</v>
      </c>
      <c r="F686" s="14" t="e">
        <f>IF('DATA ENTRY'!#REF!="","",'DATA ENTRY'!#REF!)</f>
        <v>#REF!</v>
      </c>
      <c r="G686" s="126" t="e">
        <f>IF('DATA ENTRY'!#REF!="","",'DATA ENTRY'!#REF!)</f>
        <v>#REF!</v>
      </c>
      <c r="H686" s="126" t="e">
        <f>IF('DATA ENTRY'!#REF!="","",'DATA ENTRY'!#REF!)</f>
        <v>#REF!</v>
      </c>
      <c r="I686" s="14" t="e">
        <f>IF('DATA ENTRY'!#REF!="","",'DATA ENTRY'!#REF!)</f>
        <v>#REF!</v>
      </c>
      <c r="J686" s="125" t="e">
        <f>IF('DATA ENTRY'!#REF!="","",'DATA ENTRY'!#REF!)</f>
        <v>#REF!</v>
      </c>
      <c r="K686" s="14" t="e">
        <f>IF('DATA ENTRY'!#REF!="","",'DATA ENTRY'!#REF!)</f>
        <v>#REF!</v>
      </c>
      <c r="L686" s="125" t="e">
        <f>IF('DATA ENTRY'!#REF!="","",'DATA ENTRY'!#REF!)</f>
        <v>#REF!</v>
      </c>
      <c r="M686" s="14" t="e">
        <f>IF('DATA ENTRY'!#REF!="","",'DATA ENTRY'!#REF!)</f>
        <v>#REF!</v>
      </c>
      <c r="N686" s="125" t="e">
        <f>IF('DATA ENTRY'!#REF!="","",'DATA ENTRY'!#REF!)</f>
        <v>#REF!</v>
      </c>
      <c r="O686" s="125" t="str">
        <f t="shared" si="10"/>
        <v/>
      </c>
      <c r="P686" s="63" t="e">
        <f>IF('DATA ENTRY'!#REF!="","",'DATA ENTRY'!#REF!)</f>
        <v>#REF!</v>
      </c>
      <c r="Q686" s="63" t="e">
        <f>IF('DATA ENTRY'!#REF!="","",'DATA ENTRY'!#REF!)</f>
        <v>#REF!</v>
      </c>
      <c r="R686" s="14" t="e">
        <f>IF('DATA ENTRY'!#REF!="","",'DATA ENTRY'!#REF!)</f>
        <v>#REF!</v>
      </c>
      <c r="S686" s="14" t="e">
        <f>IF('DATA ENTRY'!#REF!="","",'DATA ENTRY'!#REF!)</f>
        <v>#REF!</v>
      </c>
      <c r="T686" s="14" t="e">
        <f>IF('DATA ENTRY'!#REF!="","",'DATA ENTRY'!#REF!)</f>
        <v>#REF!</v>
      </c>
      <c r="U686" s="14" t="str">
        <f>IF(O686="","",SUMPRODUCT(--(D686=$D$5:$D$1071),--(F686=$F$5:$F$1071),--(E686=$E$5:$E$1071),--(O686&lt;$O$5:$O$1071))+COUNTIF($O$5:O686,O686))</f>
        <v/>
      </c>
    </row>
    <row r="687" spans="1:21">
      <c r="A687" s="14" t="e">
        <f>IF(AND(H687="",D687="",F687="",G687="",I687="",J687=""),"",SUBTOTAL(3,$B$5:B687))</f>
        <v>#REF!</v>
      </c>
      <c r="B687" s="63" t="e">
        <f>IF('DATA ENTRY'!#REF!="","",'DATA ENTRY'!#REF!)</f>
        <v>#REF!</v>
      </c>
      <c r="C687" s="63" t="e">
        <f>IF('DATA ENTRY'!#REF!="","",'DATA ENTRY'!#REF!)</f>
        <v>#REF!</v>
      </c>
      <c r="D687" s="63" t="e">
        <f>IF('DATA ENTRY'!#REF!="","",'DATA ENTRY'!#REF!)</f>
        <v>#REF!</v>
      </c>
      <c r="E687" s="14" t="e">
        <f>IF('DATA ENTRY'!#REF!="","",'DATA ENTRY'!#REF!)</f>
        <v>#REF!</v>
      </c>
      <c r="F687" s="14" t="e">
        <f>IF('DATA ENTRY'!#REF!="","",'DATA ENTRY'!#REF!)</f>
        <v>#REF!</v>
      </c>
      <c r="G687" s="126" t="e">
        <f>IF('DATA ENTRY'!#REF!="","",'DATA ENTRY'!#REF!)</f>
        <v>#REF!</v>
      </c>
      <c r="H687" s="126" t="e">
        <f>IF('DATA ENTRY'!#REF!="","",'DATA ENTRY'!#REF!)</f>
        <v>#REF!</v>
      </c>
      <c r="I687" s="14" t="e">
        <f>IF('DATA ENTRY'!#REF!="","",'DATA ENTRY'!#REF!)</f>
        <v>#REF!</v>
      </c>
      <c r="J687" s="125" t="e">
        <f>IF('DATA ENTRY'!#REF!="","",'DATA ENTRY'!#REF!)</f>
        <v>#REF!</v>
      </c>
      <c r="K687" s="14" t="e">
        <f>IF('DATA ENTRY'!#REF!="","",'DATA ENTRY'!#REF!)</f>
        <v>#REF!</v>
      </c>
      <c r="L687" s="125" t="e">
        <f>IF('DATA ENTRY'!#REF!="","",'DATA ENTRY'!#REF!)</f>
        <v>#REF!</v>
      </c>
      <c r="M687" s="14" t="e">
        <f>IF('DATA ENTRY'!#REF!="","",'DATA ENTRY'!#REF!)</f>
        <v>#REF!</v>
      </c>
      <c r="N687" s="125" t="e">
        <f>IF('DATA ENTRY'!#REF!="","",'DATA ENTRY'!#REF!)</f>
        <v>#REF!</v>
      </c>
      <c r="O687" s="125" t="str">
        <f t="shared" si="10"/>
        <v/>
      </c>
      <c r="P687" s="63" t="e">
        <f>IF('DATA ENTRY'!#REF!="","",'DATA ENTRY'!#REF!)</f>
        <v>#REF!</v>
      </c>
      <c r="Q687" s="63" t="e">
        <f>IF('DATA ENTRY'!#REF!="","",'DATA ENTRY'!#REF!)</f>
        <v>#REF!</v>
      </c>
      <c r="R687" s="14" t="e">
        <f>IF('DATA ENTRY'!#REF!="","",'DATA ENTRY'!#REF!)</f>
        <v>#REF!</v>
      </c>
      <c r="S687" s="14" t="e">
        <f>IF('DATA ENTRY'!#REF!="","",'DATA ENTRY'!#REF!)</f>
        <v>#REF!</v>
      </c>
      <c r="T687" s="14" t="e">
        <f>IF('DATA ENTRY'!#REF!="","",'DATA ENTRY'!#REF!)</f>
        <v>#REF!</v>
      </c>
      <c r="U687" s="14" t="str">
        <f>IF(O687="","",SUMPRODUCT(--(D687=$D$5:$D$1071),--(F687=$F$5:$F$1071),--(E687=$E$5:$E$1071),--(O687&lt;$O$5:$O$1071))+COUNTIF($O$5:O687,O687))</f>
        <v/>
      </c>
    </row>
    <row r="688" spans="1:21">
      <c r="A688" s="14" t="e">
        <f>IF(AND(H688="",D688="",F688="",G688="",I688="",J688=""),"",SUBTOTAL(3,$B$5:B688))</f>
        <v>#REF!</v>
      </c>
      <c r="B688" s="63" t="e">
        <f>IF('DATA ENTRY'!#REF!="","",'DATA ENTRY'!#REF!)</f>
        <v>#REF!</v>
      </c>
      <c r="C688" s="63" t="e">
        <f>IF('DATA ENTRY'!#REF!="","",'DATA ENTRY'!#REF!)</f>
        <v>#REF!</v>
      </c>
      <c r="D688" s="63" t="e">
        <f>IF('DATA ENTRY'!#REF!="","",'DATA ENTRY'!#REF!)</f>
        <v>#REF!</v>
      </c>
      <c r="E688" s="14" t="e">
        <f>IF('DATA ENTRY'!#REF!="","",'DATA ENTRY'!#REF!)</f>
        <v>#REF!</v>
      </c>
      <c r="F688" s="14" t="e">
        <f>IF('DATA ENTRY'!#REF!="","",'DATA ENTRY'!#REF!)</f>
        <v>#REF!</v>
      </c>
      <c r="G688" s="126" t="e">
        <f>IF('DATA ENTRY'!#REF!="","",'DATA ENTRY'!#REF!)</f>
        <v>#REF!</v>
      </c>
      <c r="H688" s="126" t="e">
        <f>IF('DATA ENTRY'!#REF!="","",'DATA ENTRY'!#REF!)</f>
        <v>#REF!</v>
      </c>
      <c r="I688" s="14" t="e">
        <f>IF('DATA ENTRY'!#REF!="","",'DATA ENTRY'!#REF!)</f>
        <v>#REF!</v>
      </c>
      <c r="J688" s="125" t="e">
        <f>IF('DATA ENTRY'!#REF!="","",'DATA ENTRY'!#REF!)</f>
        <v>#REF!</v>
      </c>
      <c r="K688" s="14" t="e">
        <f>IF('DATA ENTRY'!#REF!="","",'DATA ENTRY'!#REF!)</f>
        <v>#REF!</v>
      </c>
      <c r="L688" s="125" t="e">
        <f>IF('DATA ENTRY'!#REF!="","",'DATA ENTRY'!#REF!)</f>
        <v>#REF!</v>
      </c>
      <c r="M688" s="14" t="e">
        <f>IF('DATA ENTRY'!#REF!="","",'DATA ENTRY'!#REF!)</f>
        <v>#REF!</v>
      </c>
      <c r="N688" s="125" t="e">
        <f>IF('DATA ENTRY'!#REF!="","",'DATA ENTRY'!#REF!)</f>
        <v>#REF!</v>
      </c>
      <c r="O688" s="125" t="str">
        <f t="shared" si="10"/>
        <v/>
      </c>
      <c r="P688" s="63" t="e">
        <f>IF('DATA ENTRY'!#REF!="","",'DATA ENTRY'!#REF!)</f>
        <v>#REF!</v>
      </c>
      <c r="Q688" s="63" t="e">
        <f>IF('DATA ENTRY'!#REF!="","",'DATA ENTRY'!#REF!)</f>
        <v>#REF!</v>
      </c>
      <c r="R688" s="14" t="e">
        <f>IF('DATA ENTRY'!#REF!="","",'DATA ENTRY'!#REF!)</f>
        <v>#REF!</v>
      </c>
      <c r="S688" s="14" t="e">
        <f>IF('DATA ENTRY'!#REF!="","",'DATA ENTRY'!#REF!)</f>
        <v>#REF!</v>
      </c>
      <c r="T688" s="14" t="e">
        <f>IF('DATA ENTRY'!#REF!="","",'DATA ENTRY'!#REF!)</f>
        <v>#REF!</v>
      </c>
      <c r="U688" s="14" t="str">
        <f>IF(O688="","",SUMPRODUCT(--(D688=$D$5:$D$1071),--(F688=$F$5:$F$1071),--(E688=$E$5:$E$1071),--(O688&lt;$O$5:$O$1071))+COUNTIF($O$5:O688,O688))</f>
        <v/>
      </c>
    </row>
    <row r="689" spans="1:21">
      <c r="A689" s="14" t="e">
        <f>IF(AND(H689="",D689="",F689="",G689="",I689="",J689=""),"",SUBTOTAL(3,$B$5:B689))</f>
        <v>#REF!</v>
      </c>
      <c r="B689" s="63" t="e">
        <f>IF('DATA ENTRY'!#REF!="","",'DATA ENTRY'!#REF!)</f>
        <v>#REF!</v>
      </c>
      <c r="C689" s="63" t="e">
        <f>IF('DATA ENTRY'!#REF!="","",'DATA ENTRY'!#REF!)</f>
        <v>#REF!</v>
      </c>
      <c r="D689" s="63" t="e">
        <f>IF('DATA ENTRY'!#REF!="","",'DATA ENTRY'!#REF!)</f>
        <v>#REF!</v>
      </c>
      <c r="E689" s="14" t="e">
        <f>IF('DATA ENTRY'!#REF!="","",'DATA ENTRY'!#REF!)</f>
        <v>#REF!</v>
      </c>
      <c r="F689" s="14" t="e">
        <f>IF('DATA ENTRY'!#REF!="","",'DATA ENTRY'!#REF!)</f>
        <v>#REF!</v>
      </c>
      <c r="G689" s="126" t="e">
        <f>IF('DATA ENTRY'!#REF!="","",'DATA ENTRY'!#REF!)</f>
        <v>#REF!</v>
      </c>
      <c r="H689" s="126" t="e">
        <f>IF('DATA ENTRY'!#REF!="","",'DATA ENTRY'!#REF!)</f>
        <v>#REF!</v>
      </c>
      <c r="I689" s="14" t="e">
        <f>IF('DATA ENTRY'!#REF!="","",'DATA ENTRY'!#REF!)</f>
        <v>#REF!</v>
      </c>
      <c r="J689" s="125" t="e">
        <f>IF('DATA ENTRY'!#REF!="","",'DATA ENTRY'!#REF!)</f>
        <v>#REF!</v>
      </c>
      <c r="K689" s="14" t="e">
        <f>IF('DATA ENTRY'!#REF!="","",'DATA ENTRY'!#REF!)</f>
        <v>#REF!</v>
      </c>
      <c r="L689" s="125" t="e">
        <f>IF('DATA ENTRY'!#REF!="","",'DATA ENTRY'!#REF!)</f>
        <v>#REF!</v>
      </c>
      <c r="M689" s="14" t="e">
        <f>IF('DATA ENTRY'!#REF!="","",'DATA ENTRY'!#REF!)</f>
        <v>#REF!</v>
      </c>
      <c r="N689" s="125" t="e">
        <f>IF('DATA ENTRY'!#REF!="","",'DATA ENTRY'!#REF!)</f>
        <v>#REF!</v>
      </c>
      <c r="O689" s="125" t="str">
        <f t="shared" si="10"/>
        <v/>
      </c>
      <c r="P689" s="63" t="e">
        <f>IF('DATA ENTRY'!#REF!="","",'DATA ENTRY'!#REF!)</f>
        <v>#REF!</v>
      </c>
      <c r="Q689" s="63" t="e">
        <f>IF('DATA ENTRY'!#REF!="","",'DATA ENTRY'!#REF!)</f>
        <v>#REF!</v>
      </c>
      <c r="R689" s="14" t="e">
        <f>IF('DATA ENTRY'!#REF!="","",'DATA ENTRY'!#REF!)</f>
        <v>#REF!</v>
      </c>
      <c r="S689" s="14" t="e">
        <f>IF('DATA ENTRY'!#REF!="","",'DATA ENTRY'!#REF!)</f>
        <v>#REF!</v>
      </c>
      <c r="T689" s="14" t="e">
        <f>IF('DATA ENTRY'!#REF!="","",'DATA ENTRY'!#REF!)</f>
        <v>#REF!</v>
      </c>
      <c r="U689" s="14" t="str">
        <f>IF(O689="","",SUMPRODUCT(--(D689=$D$5:$D$1071),--(F689=$F$5:$F$1071),--(E689=$E$5:$E$1071),--(O689&lt;$O$5:$O$1071))+COUNTIF($O$5:O689,O689))</f>
        <v/>
      </c>
    </row>
    <row r="690" spans="1:21">
      <c r="A690" s="14" t="e">
        <f>IF(AND(H690="",D690="",F690="",G690="",I690="",J690=""),"",SUBTOTAL(3,$B$5:B690))</f>
        <v>#REF!</v>
      </c>
      <c r="B690" s="63" t="e">
        <f>IF('DATA ENTRY'!#REF!="","",'DATA ENTRY'!#REF!)</f>
        <v>#REF!</v>
      </c>
      <c r="C690" s="63" t="e">
        <f>IF('DATA ENTRY'!#REF!="","",'DATA ENTRY'!#REF!)</f>
        <v>#REF!</v>
      </c>
      <c r="D690" s="63" t="e">
        <f>IF('DATA ENTRY'!#REF!="","",'DATA ENTRY'!#REF!)</f>
        <v>#REF!</v>
      </c>
      <c r="E690" s="14" t="e">
        <f>IF('DATA ENTRY'!#REF!="","",'DATA ENTRY'!#REF!)</f>
        <v>#REF!</v>
      </c>
      <c r="F690" s="14" t="e">
        <f>IF('DATA ENTRY'!#REF!="","",'DATA ENTRY'!#REF!)</f>
        <v>#REF!</v>
      </c>
      <c r="G690" s="126" t="e">
        <f>IF('DATA ENTRY'!#REF!="","",'DATA ENTRY'!#REF!)</f>
        <v>#REF!</v>
      </c>
      <c r="H690" s="126" t="e">
        <f>IF('DATA ENTRY'!#REF!="","",'DATA ENTRY'!#REF!)</f>
        <v>#REF!</v>
      </c>
      <c r="I690" s="14" t="e">
        <f>IF('DATA ENTRY'!#REF!="","",'DATA ENTRY'!#REF!)</f>
        <v>#REF!</v>
      </c>
      <c r="J690" s="125" t="e">
        <f>IF('DATA ENTRY'!#REF!="","",'DATA ENTRY'!#REF!)</f>
        <v>#REF!</v>
      </c>
      <c r="K690" s="14" t="e">
        <f>IF('DATA ENTRY'!#REF!="","",'DATA ENTRY'!#REF!)</f>
        <v>#REF!</v>
      </c>
      <c r="L690" s="125" t="e">
        <f>IF('DATA ENTRY'!#REF!="","",'DATA ENTRY'!#REF!)</f>
        <v>#REF!</v>
      </c>
      <c r="M690" s="14" t="e">
        <f>IF('DATA ENTRY'!#REF!="","",'DATA ENTRY'!#REF!)</f>
        <v>#REF!</v>
      </c>
      <c r="N690" s="125" t="e">
        <f>IF('DATA ENTRY'!#REF!="","",'DATA ENTRY'!#REF!)</f>
        <v>#REF!</v>
      </c>
      <c r="O690" s="125" t="str">
        <f t="shared" si="10"/>
        <v/>
      </c>
      <c r="P690" s="63" t="e">
        <f>IF('DATA ENTRY'!#REF!="","",'DATA ENTRY'!#REF!)</f>
        <v>#REF!</v>
      </c>
      <c r="Q690" s="63" t="e">
        <f>IF('DATA ENTRY'!#REF!="","",'DATA ENTRY'!#REF!)</f>
        <v>#REF!</v>
      </c>
      <c r="R690" s="14" t="e">
        <f>IF('DATA ENTRY'!#REF!="","",'DATA ENTRY'!#REF!)</f>
        <v>#REF!</v>
      </c>
      <c r="S690" s="14" t="e">
        <f>IF('DATA ENTRY'!#REF!="","",'DATA ENTRY'!#REF!)</f>
        <v>#REF!</v>
      </c>
      <c r="T690" s="14" t="e">
        <f>IF('DATA ENTRY'!#REF!="","",'DATA ENTRY'!#REF!)</f>
        <v>#REF!</v>
      </c>
      <c r="U690" s="14" t="str">
        <f>IF(O690="","",SUMPRODUCT(--(D690=$D$5:$D$1071),--(F690=$F$5:$F$1071),--(E690=$E$5:$E$1071),--(O690&lt;$O$5:$O$1071))+COUNTIF($O$5:O690,O690))</f>
        <v/>
      </c>
    </row>
    <row r="691" spans="1:21">
      <c r="A691" s="14" t="e">
        <f>IF(AND(H691="",D691="",F691="",G691="",I691="",J691=""),"",SUBTOTAL(3,$B$5:B691))</f>
        <v>#REF!</v>
      </c>
      <c r="B691" s="63" t="e">
        <f>IF('DATA ENTRY'!#REF!="","",'DATA ENTRY'!#REF!)</f>
        <v>#REF!</v>
      </c>
      <c r="C691" s="63" t="e">
        <f>IF('DATA ENTRY'!#REF!="","",'DATA ENTRY'!#REF!)</f>
        <v>#REF!</v>
      </c>
      <c r="D691" s="63" t="e">
        <f>IF('DATA ENTRY'!#REF!="","",'DATA ENTRY'!#REF!)</f>
        <v>#REF!</v>
      </c>
      <c r="E691" s="14" t="e">
        <f>IF('DATA ENTRY'!#REF!="","",'DATA ENTRY'!#REF!)</f>
        <v>#REF!</v>
      </c>
      <c r="F691" s="14" t="e">
        <f>IF('DATA ENTRY'!#REF!="","",'DATA ENTRY'!#REF!)</f>
        <v>#REF!</v>
      </c>
      <c r="G691" s="126" t="e">
        <f>IF('DATA ENTRY'!#REF!="","",'DATA ENTRY'!#REF!)</f>
        <v>#REF!</v>
      </c>
      <c r="H691" s="126" t="e">
        <f>IF('DATA ENTRY'!#REF!="","",'DATA ENTRY'!#REF!)</f>
        <v>#REF!</v>
      </c>
      <c r="I691" s="14" t="e">
        <f>IF('DATA ENTRY'!#REF!="","",'DATA ENTRY'!#REF!)</f>
        <v>#REF!</v>
      </c>
      <c r="J691" s="125" t="e">
        <f>IF('DATA ENTRY'!#REF!="","",'DATA ENTRY'!#REF!)</f>
        <v>#REF!</v>
      </c>
      <c r="K691" s="14" t="e">
        <f>IF('DATA ENTRY'!#REF!="","",'DATA ENTRY'!#REF!)</f>
        <v>#REF!</v>
      </c>
      <c r="L691" s="125" t="e">
        <f>IF('DATA ENTRY'!#REF!="","",'DATA ENTRY'!#REF!)</f>
        <v>#REF!</v>
      </c>
      <c r="M691" s="14" t="e">
        <f>IF('DATA ENTRY'!#REF!="","",'DATA ENTRY'!#REF!)</f>
        <v>#REF!</v>
      </c>
      <c r="N691" s="125" t="e">
        <f>IF('DATA ENTRY'!#REF!="","",'DATA ENTRY'!#REF!)</f>
        <v>#REF!</v>
      </c>
      <c r="O691" s="125" t="str">
        <f t="shared" si="10"/>
        <v/>
      </c>
      <c r="P691" s="63" t="e">
        <f>IF('DATA ENTRY'!#REF!="","",'DATA ENTRY'!#REF!)</f>
        <v>#REF!</v>
      </c>
      <c r="Q691" s="63" t="e">
        <f>IF('DATA ENTRY'!#REF!="","",'DATA ENTRY'!#REF!)</f>
        <v>#REF!</v>
      </c>
      <c r="R691" s="14" t="e">
        <f>IF('DATA ENTRY'!#REF!="","",'DATA ENTRY'!#REF!)</f>
        <v>#REF!</v>
      </c>
      <c r="S691" s="14" t="e">
        <f>IF('DATA ENTRY'!#REF!="","",'DATA ENTRY'!#REF!)</f>
        <v>#REF!</v>
      </c>
      <c r="T691" s="14" t="e">
        <f>IF('DATA ENTRY'!#REF!="","",'DATA ENTRY'!#REF!)</f>
        <v>#REF!</v>
      </c>
      <c r="U691" s="14" t="str">
        <f>IF(O691="","",SUMPRODUCT(--(D691=$D$5:$D$1071),--(F691=$F$5:$F$1071),--(E691=$E$5:$E$1071),--(O691&lt;$O$5:$O$1071))+COUNTIF($O$5:O691,O691))</f>
        <v/>
      </c>
    </row>
    <row r="692" spans="1:21">
      <c r="A692" s="14" t="e">
        <f>IF(AND(H692="",D692="",F692="",G692="",I692="",J692=""),"",SUBTOTAL(3,$B$5:B692))</f>
        <v>#REF!</v>
      </c>
      <c r="B692" s="63" t="e">
        <f>IF('DATA ENTRY'!#REF!="","",'DATA ENTRY'!#REF!)</f>
        <v>#REF!</v>
      </c>
      <c r="C692" s="63" t="e">
        <f>IF('DATA ENTRY'!#REF!="","",'DATA ENTRY'!#REF!)</f>
        <v>#REF!</v>
      </c>
      <c r="D692" s="63" t="e">
        <f>IF('DATA ENTRY'!#REF!="","",'DATA ENTRY'!#REF!)</f>
        <v>#REF!</v>
      </c>
      <c r="E692" s="14" t="e">
        <f>IF('DATA ENTRY'!#REF!="","",'DATA ENTRY'!#REF!)</f>
        <v>#REF!</v>
      </c>
      <c r="F692" s="14" t="e">
        <f>IF('DATA ENTRY'!#REF!="","",'DATA ENTRY'!#REF!)</f>
        <v>#REF!</v>
      </c>
      <c r="G692" s="126" t="e">
        <f>IF('DATA ENTRY'!#REF!="","",'DATA ENTRY'!#REF!)</f>
        <v>#REF!</v>
      </c>
      <c r="H692" s="126" t="e">
        <f>IF('DATA ENTRY'!#REF!="","",'DATA ENTRY'!#REF!)</f>
        <v>#REF!</v>
      </c>
      <c r="I692" s="14" t="e">
        <f>IF('DATA ENTRY'!#REF!="","",'DATA ENTRY'!#REF!)</f>
        <v>#REF!</v>
      </c>
      <c r="J692" s="125" t="e">
        <f>IF('DATA ENTRY'!#REF!="","",'DATA ENTRY'!#REF!)</f>
        <v>#REF!</v>
      </c>
      <c r="K692" s="14" t="e">
        <f>IF('DATA ENTRY'!#REF!="","",'DATA ENTRY'!#REF!)</f>
        <v>#REF!</v>
      </c>
      <c r="L692" s="125" t="e">
        <f>IF('DATA ENTRY'!#REF!="","",'DATA ENTRY'!#REF!)</f>
        <v>#REF!</v>
      </c>
      <c r="M692" s="14" t="e">
        <f>IF('DATA ENTRY'!#REF!="","",'DATA ENTRY'!#REF!)</f>
        <v>#REF!</v>
      </c>
      <c r="N692" s="125" t="e">
        <f>IF('DATA ENTRY'!#REF!="","",'DATA ENTRY'!#REF!)</f>
        <v>#REF!</v>
      </c>
      <c r="O692" s="125" t="str">
        <f t="shared" si="10"/>
        <v/>
      </c>
      <c r="P692" s="63" t="e">
        <f>IF('DATA ENTRY'!#REF!="","",'DATA ENTRY'!#REF!)</f>
        <v>#REF!</v>
      </c>
      <c r="Q692" s="63" t="e">
        <f>IF('DATA ENTRY'!#REF!="","",'DATA ENTRY'!#REF!)</f>
        <v>#REF!</v>
      </c>
      <c r="R692" s="14" t="e">
        <f>IF('DATA ENTRY'!#REF!="","",'DATA ENTRY'!#REF!)</f>
        <v>#REF!</v>
      </c>
      <c r="S692" s="14" t="e">
        <f>IF('DATA ENTRY'!#REF!="","",'DATA ENTRY'!#REF!)</f>
        <v>#REF!</v>
      </c>
      <c r="T692" s="14" t="e">
        <f>IF('DATA ENTRY'!#REF!="","",'DATA ENTRY'!#REF!)</f>
        <v>#REF!</v>
      </c>
      <c r="U692" s="14" t="str">
        <f>IF(O692="","",SUMPRODUCT(--(D692=$D$5:$D$1071),--(F692=$F$5:$F$1071),--(E692=$E$5:$E$1071),--(O692&lt;$O$5:$O$1071))+COUNTIF($O$5:O692,O692))</f>
        <v/>
      </c>
    </row>
    <row r="693" spans="1:21">
      <c r="A693" s="14" t="e">
        <f>IF(AND(H693="",D693="",F693="",G693="",I693="",J693=""),"",SUBTOTAL(3,$B$5:B693))</f>
        <v>#REF!</v>
      </c>
      <c r="B693" s="63" t="e">
        <f>IF('DATA ENTRY'!#REF!="","",'DATA ENTRY'!#REF!)</f>
        <v>#REF!</v>
      </c>
      <c r="C693" s="63" t="e">
        <f>IF('DATA ENTRY'!#REF!="","",'DATA ENTRY'!#REF!)</f>
        <v>#REF!</v>
      </c>
      <c r="D693" s="63" t="e">
        <f>IF('DATA ENTRY'!#REF!="","",'DATA ENTRY'!#REF!)</f>
        <v>#REF!</v>
      </c>
      <c r="E693" s="14" t="e">
        <f>IF('DATA ENTRY'!#REF!="","",'DATA ENTRY'!#REF!)</f>
        <v>#REF!</v>
      </c>
      <c r="F693" s="14" t="e">
        <f>IF('DATA ENTRY'!#REF!="","",'DATA ENTRY'!#REF!)</f>
        <v>#REF!</v>
      </c>
      <c r="G693" s="126" t="e">
        <f>IF('DATA ENTRY'!#REF!="","",'DATA ENTRY'!#REF!)</f>
        <v>#REF!</v>
      </c>
      <c r="H693" s="126" t="e">
        <f>IF('DATA ENTRY'!#REF!="","",'DATA ENTRY'!#REF!)</f>
        <v>#REF!</v>
      </c>
      <c r="I693" s="14" t="e">
        <f>IF('DATA ENTRY'!#REF!="","",'DATA ENTRY'!#REF!)</f>
        <v>#REF!</v>
      </c>
      <c r="J693" s="125" t="e">
        <f>IF('DATA ENTRY'!#REF!="","",'DATA ENTRY'!#REF!)</f>
        <v>#REF!</v>
      </c>
      <c r="K693" s="14" t="e">
        <f>IF('DATA ENTRY'!#REF!="","",'DATA ENTRY'!#REF!)</f>
        <v>#REF!</v>
      </c>
      <c r="L693" s="125" t="e">
        <f>IF('DATA ENTRY'!#REF!="","",'DATA ENTRY'!#REF!)</f>
        <v>#REF!</v>
      </c>
      <c r="M693" s="14" t="e">
        <f>IF('DATA ENTRY'!#REF!="","",'DATA ENTRY'!#REF!)</f>
        <v>#REF!</v>
      </c>
      <c r="N693" s="125" t="e">
        <f>IF('DATA ENTRY'!#REF!="","",'DATA ENTRY'!#REF!)</f>
        <v>#REF!</v>
      </c>
      <c r="O693" s="125" t="str">
        <f t="shared" si="10"/>
        <v/>
      </c>
      <c r="P693" s="63" t="e">
        <f>IF('DATA ENTRY'!#REF!="","",'DATA ENTRY'!#REF!)</f>
        <v>#REF!</v>
      </c>
      <c r="Q693" s="63" t="e">
        <f>IF('DATA ENTRY'!#REF!="","",'DATA ENTRY'!#REF!)</f>
        <v>#REF!</v>
      </c>
      <c r="R693" s="14" t="e">
        <f>IF('DATA ENTRY'!#REF!="","",'DATA ENTRY'!#REF!)</f>
        <v>#REF!</v>
      </c>
      <c r="S693" s="14" t="e">
        <f>IF('DATA ENTRY'!#REF!="","",'DATA ENTRY'!#REF!)</f>
        <v>#REF!</v>
      </c>
      <c r="T693" s="14" t="e">
        <f>IF('DATA ENTRY'!#REF!="","",'DATA ENTRY'!#REF!)</f>
        <v>#REF!</v>
      </c>
      <c r="U693" s="14" t="str">
        <f>IF(O693="","",SUMPRODUCT(--(D693=$D$5:$D$1071),--(F693=$F$5:$F$1071),--(E693=$E$5:$E$1071),--(O693&lt;$O$5:$O$1071))+COUNTIF($O$5:O693,O693))</f>
        <v/>
      </c>
    </row>
    <row r="694" spans="1:21">
      <c r="A694" s="14" t="e">
        <f>IF(AND(H694="",D694="",F694="",G694="",I694="",J694=""),"",SUBTOTAL(3,$B$5:B694))</f>
        <v>#REF!</v>
      </c>
      <c r="B694" s="63" t="e">
        <f>IF('DATA ENTRY'!#REF!="","",'DATA ENTRY'!#REF!)</f>
        <v>#REF!</v>
      </c>
      <c r="C694" s="63" t="e">
        <f>IF('DATA ENTRY'!#REF!="","",'DATA ENTRY'!#REF!)</f>
        <v>#REF!</v>
      </c>
      <c r="D694" s="63" t="e">
        <f>IF('DATA ENTRY'!#REF!="","",'DATA ENTRY'!#REF!)</f>
        <v>#REF!</v>
      </c>
      <c r="E694" s="14" t="e">
        <f>IF('DATA ENTRY'!#REF!="","",'DATA ENTRY'!#REF!)</f>
        <v>#REF!</v>
      </c>
      <c r="F694" s="14" t="e">
        <f>IF('DATA ENTRY'!#REF!="","",'DATA ENTRY'!#REF!)</f>
        <v>#REF!</v>
      </c>
      <c r="G694" s="126" t="e">
        <f>IF('DATA ENTRY'!#REF!="","",'DATA ENTRY'!#REF!)</f>
        <v>#REF!</v>
      </c>
      <c r="H694" s="126" t="e">
        <f>IF('DATA ENTRY'!#REF!="","",'DATA ENTRY'!#REF!)</f>
        <v>#REF!</v>
      </c>
      <c r="I694" s="14" t="e">
        <f>IF('DATA ENTRY'!#REF!="","",'DATA ENTRY'!#REF!)</f>
        <v>#REF!</v>
      </c>
      <c r="J694" s="125" t="e">
        <f>IF('DATA ENTRY'!#REF!="","",'DATA ENTRY'!#REF!)</f>
        <v>#REF!</v>
      </c>
      <c r="K694" s="14" t="e">
        <f>IF('DATA ENTRY'!#REF!="","",'DATA ENTRY'!#REF!)</f>
        <v>#REF!</v>
      </c>
      <c r="L694" s="125" t="e">
        <f>IF('DATA ENTRY'!#REF!="","",'DATA ENTRY'!#REF!)</f>
        <v>#REF!</v>
      </c>
      <c r="M694" s="14" t="e">
        <f>IF('DATA ENTRY'!#REF!="","",'DATA ENTRY'!#REF!)</f>
        <v>#REF!</v>
      </c>
      <c r="N694" s="125" t="e">
        <f>IF('DATA ENTRY'!#REF!="","",'DATA ENTRY'!#REF!)</f>
        <v>#REF!</v>
      </c>
      <c r="O694" s="125" t="str">
        <f t="shared" si="10"/>
        <v/>
      </c>
      <c r="P694" s="63" t="e">
        <f>IF('DATA ENTRY'!#REF!="","",'DATA ENTRY'!#REF!)</f>
        <v>#REF!</v>
      </c>
      <c r="Q694" s="63" t="e">
        <f>IF('DATA ENTRY'!#REF!="","",'DATA ENTRY'!#REF!)</f>
        <v>#REF!</v>
      </c>
      <c r="R694" s="14" t="e">
        <f>IF('DATA ENTRY'!#REF!="","",'DATA ENTRY'!#REF!)</f>
        <v>#REF!</v>
      </c>
      <c r="S694" s="14" t="e">
        <f>IF('DATA ENTRY'!#REF!="","",'DATA ENTRY'!#REF!)</f>
        <v>#REF!</v>
      </c>
      <c r="T694" s="14" t="e">
        <f>IF('DATA ENTRY'!#REF!="","",'DATA ENTRY'!#REF!)</f>
        <v>#REF!</v>
      </c>
      <c r="U694" s="14" t="str">
        <f>IF(O694="","",SUMPRODUCT(--(D694=$D$5:$D$1071),--(F694=$F$5:$F$1071),--(E694=$E$5:$E$1071),--(O694&lt;$O$5:$O$1071))+COUNTIF($O$5:O694,O694))</f>
        <v/>
      </c>
    </row>
    <row r="695" spans="1:21">
      <c r="A695" s="14" t="e">
        <f>IF(AND(H695="",D695="",F695="",G695="",I695="",J695=""),"",SUBTOTAL(3,$B$5:B695))</f>
        <v>#REF!</v>
      </c>
      <c r="B695" s="63" t="e">
        <f>IF('DATA ENTRY'!#REF!="","",'DATA ENTRY'!#REF!)</f>
        <v>#REF!</v>
      </c>
      <c r="C695" s="63" t="e">
        <f>IF('DATA ENTRY'!#REF!="","",'DATA ENTRY'!#REF!)</f>
        <v>#REF!</v>
      </c>
      <c r="D695" s="63" t="e">
        <f>IF('DATA ENTRY'!#REF!="","",'DATA ENTRY'!#REF!)</f>
        <v>#REF!</v>
      </c>
      <c r="E695" s="14" t="e">
        <f>IF('DATA ENTRY'!#REF!="","",'DATA ENTRY'!#REF!)</f>
        <v>#REF!</v>
      </c>
      <c r="F695" s="14" t="e">
        <f>IF('DATA ENTRY'!#REF!="","",'DATA ENTRY'!#REF!)</f>
        <v>#REF!</v>
      </c>
      <c r="G695" s="126" t="e">
        <f>IF('DATA ENTRY'!#REF!="","",'DATA ENTRY'!#REF!)</f>
        <v>#REF!</v>
      </c>
      <c r="H695" s="126" t="e">
        <f>IF('DATA ENTRY'!#REF!="","",'DATA ENTRY'!#REF!)</f>
        <v>#REF!</v>
      </c>
      <c r="I695" s="14" t="e">
        <f>IF('DATA ENTRY'!#REF!="","",'DATA ENTRY'!#REF!)</f>
        <v>#REF!</v>
      </c>
      <c r="J695" s="125" t="e">
        <f>IF('DATA ENTRY'!#REF!="","",'DATA ENTRY'!#REF!)</f>
        <v>#REF!</v>
      </c>
      <c r="K695" s="14" t="e">
        <f>IF('DATA ENTRY'!#REF!="","",'DATA ENTRY'!#REF!)</f>
        <v>#REF!</v>
      </c>
      <c r="L695" s="125" t="e">
        <f>IF('DATA ENTRY'!#REF!="","",'DATA ENTRY'!#REF!)</f>
        <v>#REF!</v>
      </c>
      <c r="M695" s="14" t="e">
        <f>IF('DATA ENTRY'!#REF!="","",'DATA ENTRY'!#REF!)</f>
        <v>#REF!</v>
      </c>
      <c r="N695" s="125" t="e">
        <f>IF('DATA ENTRY'!#REF!="","",'DATA ENTRY'!#REF!)</f>
        <v>#REF!</v>
      </c>
      <c r="O695" s="125" t="str">
        <f t="shared" si="10"/>
        <v/>
      </c>
      <c r="P695" s="63" t="e">
        <f>IF('DATA ENTRY'!#REF!="","",'DATA ENTRY'!#REF!)</f>
        <v>#REF!</v>
      </c>
      <c r="Q695" s="63" t="e">
        <f>IF('DATA ENTRY'!#REF!="","",'DATA ENTRY'!#REF!)</f>
        <v>#REF!</v>
      </c>
      <c r="R695" s="14" t="e">
        <f>IF('DATA ENTRY'!#REF!="","",'DATA ENTRY'!#REF!)</f>
        <v>#REF!</v>
      </c>
      <c r="S695" s="14" t="e">
        <f>IF('DATA ENTRY'!#REF!="","",'DATA ENTRY'!#REF!)</f>
        <v>#REF!</v>
      </c>
      <c r="T695" s="14" t="e">
        <f>IF('DATA ENTRY'!#REF!="","",'DATA ENTRY'!#REF!)</f>
        <v>#REF!</v>
      </c>
      <c r="U695" s="14" t="str">
        <f>IF(O695="","",SUMPRODUCT(--(D695=$D$5:$D$1071),--(F695=$F$5:$F$1071),--(E695=$E$5:$E$1071),--(O695&lt;$O$5:$O$1071))+COUNTIF($O$5:O695,O695))</f>
        <v/>
      </c>
    </row>
    <row r="696" spans="1:21">
      <c r="A696" s="14" t="e">
        <f>IF(AND(H696="",D696="",F696="",G696="",I696="",J696=""),"",SUBTOTAL(3,$B$5:B696))</f>
        <v>#REF!</v>
      </c>
      <c r="B696" s="63" t="e">
        <f>IF('DATA ENTRY'!#REF!="","",'DATA ENTRY'!#REF!)</f>
        <v>#REF!</v>
      </c>
      <c r="C696" s="63" t="e">
        <f>IF('DATA ENTRY'!#REF!="","",'DATA ENTRY'!#REF!)</f>
        <v>#REF!</v>
      </c>
      <c r="D696" s="63" t="e">
        <f>IF('DATA ENTRY'!#REF!="","",'DATA ENTRY'!#REF!)</f>
        <v>#REF!</v>
      </c>
      <c r="E696" s="14" t="e">
        <f>IF('DATA ENTRY'!#REF!="","",'DATA ENTRY'!#REF!)</f>
        <v>#REF!</v>
      </c>
      <c r="F696" s="14" t="e">
        <f>IF('DATA ENTRY'!#REF!="","",'DATA ENTRY'!#REF!)</f>
        <v>#REF!</v>
      </c>
      <c r="G696" s="126" t="e">
        <f>IF('DATA ENTRY'!#REF!="","",'DATA ENTRY'!#REF!)</f>
        <v>#REF!</v>
      </c>
      <c r="H696" s="126" t="e">
        <f>IF('DATA ENTRY'!#REF!="","",'DATA ENTRY'!#REF!)</f>
        <v>#REF!</v>
      </c>
      <c r="I696" s="14" t="e">
        <f>IF('DATA ENTRY'!#REF!="","",'DATA ENTRY'!#REF!)</f>
        <v>#REF!</v>
      </c>
      <c r="J696" s="125" t="e">
        <f>IF('DATA ENTRY'!#REF!="","",'DATA ENTRY'!#REF!)</f>
        <v>#REF!</v>
      </c>
      <c r="K696" s="14" t="e">
        <f>IF('DATA ENTRY'!#REF!="","",'DATA ENTRY'!#REF!)</f>
        <v>#REF!</v>
      </c>
      <c r="L696" s="125" t="e">
        <f>IF('DATA ENTRY'!#REF!="","",'DATA ENTRY'!#REF!)</f>
        <v>#REF!</v>
      </c>
      <c r="M696" s="14" t="e">
        <f>IF('DATA ENTRY'!#REF!="","",'DATA ENTRY'!#REF!)</f>
        <v>#REF!</v>
      </c>
      <c r="N696" s="125" t="e">
        <f>IF('DATA ENTRY'!#REF!="","",'DATA ENTRY'!#REF!)</f>
        <v>#REF!</v>
      </c>
      <c r="O696" s="125" t="str">
        <f t="shared" si="10"/>
        <v/>
      </c>
      <c r="P696" s="63" t="e">
        <f>IF('DATA ENTRY'!#REF!="","",'DATA ENTRY'!#REF!)</f>
        <v>#REF!</v>
      </c>
      <c r="Q696" s="63" t="e">
        <f>IF('DATA ENTRY'!#REF!="","",'DATA ENTRY'!#REF!)</f>
        <v>#REF!</v>
      </c>
      <c r="R696" s="14" t="e">
        <f>IF('DATA ENTRY'!#REF!="","",'DATA ENTRY'!#REF!)</f>
        <v>#REF!</v>
      </c>
      <c r="S696" s="14" t="e">
        <f>IF('DATA ENTRY'!#REF!="","",'DATA ENTRY'!#REF!)</f>
        <v>#REF!</v>
      </c>
      <c r="T696" s="14" t="e">
        <f>IF('DATA ENTRY'!#REF!="","",'DATA ENTRY'!#REF!)</f>
        <v>#REF!</v>
      </c>
      <c r="U696" s="14" t="str">
        <f>IF(O696="","",SUMPRODUCT(--(D696=$D$5:$D$1071),--(F696=$F$5:$F$1071),--(E696=$E$5:$E$1071),--(O696&lt;$O$5:$O$1071))+COUNTIF($O$5:O696,O696))</f>
        <v/>
      </c>
    </row>
    <row r="697" spans="1:21">
      <c r="A697" s="14" t="e">
        <f>IF(AND(H697="",D697="",F697="",G697="",I697="",J697=""),"",SUBTOTAL(3,$B$5:B697))</f>
        <v>#REF!</v>
      </c>
      <c r="B697" s="63" t="e">
        <f>IF('DATA ENTRY'!#REF!="","",'DATA ENTRY'!#REF!)</f>
        <v>#REF!</v>
      </c>
      <c r="C697" s="63" t="e">
        <f>IF('DATA ENTRY'!#REF!="","",'DATA ENTRY'!#REF!)</f>
        <v>#REF!</v>
      </c>
      <c r="D697" s="63" t="e">
        <f>IF('DATA ENTRY'!#REF!="","",'DATA ENTRY'!#REF!)</f>
        <v>#REF!</v>
      </c>
      <c r="E697" s="14" t="e">
        <f>IF('DATA ENTRY'!#REF!="","",'DATA ENTRY'!#REF!)</f>
        <v>#REF!</v>
      </c>
      <c r="F697" s="14" t="e">
        <f>IF('DATA ENTRY'!#REF!="","",'DATA ENTRY'!#REF!)</f>
        <v>#REF!</v>
      </c>
      <c r="G697" s="126" t="e">
        <f>IF('DATA ENTRY'!#REF!="","",'DATA ENTRY'!#REF!)</f>
        <v>#REF!</v>
      </c>
      <c r="H697" s="126" t="e">
        <f>IF('DATA ENTRY'!#REF!="","",'DATA ENTRY'!#REF!)</f>
        <v>#REF!</v>
      </c>
      <c r="I697" s="14" t="e">
        <f>IF('DATA ENTRY'!#REF!="","",'DATA ENTRY'!#REF!)</f>
        <v>#REF!</v>
      </c>
      <c r="J697" s="125" t="e">
        <f>IF('DATA ENTRY'!#REF!="","",'DATA ENTRY'!#REF!)</f>
        <v>#REF!</v>
      </c>
      <c r="K697" s="14" t="e">
        <f>IF('DATA ENTRY'!#REF!="","",'DATA ENTRY'!#REF!)</f>
        <v>#REF!</v>
      </c>
      <c r="L697" s="125" t="e">
        <f>IF('DATA ENTRY'!#REF!="","",'DATA ENTRY'!#REF!)</f>
        <v>#REF!</v>
      </c>
      <c r="M697" s="14" t="e">
        <f>IF('DATA ENTRY'!#REF!="","",'DATA ENTRY'!#REF!)</f>
        <v>#REF!</v>
      </c>
      <c r="N697" s="125" t="e">
        <f>IF('DATA ENTRY'!#REF!="","",'DATA ENTRY'!#REF!)</f>
        <v>#REF!</v>
      </c>
      <c r="O697" s="125" t="str">
        <f t="shared" si="10"/>
        <v/>
      </c>
      <c r="P697" s="63" t="e">
        <f>IF('DATA ENTRY'!#REF!="","",'DATA ENTRY'!#REF!)</f>
        <v>#REF!</v>
      </c>
      <c r="Q697" s="63" t="e">
        <f>IF('DATA ENTRY'!#REF!="","",'DATA ENTRY'!#REF!)</f>
        <v>#REF!</v>
      </c>
      <c r="R697" s="14" t="e">
        <f>IF('DATA ENTRY'!#REF!="","",'DATA ENTRY'!#REF!)</f>
        <v>#REF!</v>
      </c>
      <c r="S697" s="14" t="e">
        <f>IF('DATA ENTRY'!#REF!="","",'DATA ENTRY'!#REF!)</f>
        <v>#REF!</v>
      </c>
      <c r="T697" s="14" t="e">
        <f>IF('DATA ENTRY'!#REF!="","",'DATA ENTRY'!#REF!)</f>
        <v>#REF!</v>
      </c>
      <c r="U697" s="14" t="str">
        <f>IF(O697="","",SUMPRODUCT(--(D697=$D$5:$D$1071),--(F697=$F$5:$F$1071),--(E697=$E$5:$E$1071),--(O697&lt;$O$5:$O$1071))+COUNTIF($O$5:O697,O697))</f>
        <v/>
      </c>
    </row>
    <row r="698" spans="1:21">
      <c r="A698" s="14" t="e">
        <f>IF(AND(H698="",D698="",F698="",G698="",I698="",J698=""),"",SUBTOTAL(3,$B$5:B698))</f>
        <v>#REF!</v>
      </c>
      <c r="B698" s="63" t="e">
        <f>IF('DATA ENTRY'!#REF!="","",'DATA ENTRY'!#REF!)</f>
        <v>#REF!</v>
      </c>
      <c r="C698" s="63" t="e">
        <f>IF('DATA ENTRY'!#REF!="","",'DATA ENTRY'!#REF!)</f>
        <v>#REF!</v>
      </c>
      <c r="D698" s="63" t="e">
        <f>IF('DATA ENTRY'!#REF!="","",'DATA ENTRY'!#REF!)</f>
        <v>#REF!</v>
      </c>
      <c r="E698" s="14" t="e">
        <f>IF('DATA ENTRY'!#REF!="","",'DATA ENTRY'!#REF!)</f>
        <v>#REF!</v>
      </c>
      <c r="F698" s="14" t="e">
        <f>IF('DATA ENTRY'!#REF!="","",'DATA ENTRY'!#REF!)</f>
        <v>#REF!</v>
      </c>
      <c r="G698" s="126" t="e">
        <f>IF('DATA ENTRY'!#REF!="","",'DATA ENTRY'!#REF!)</f>
        <v>#REF!</v>
      </c>
      <c r="H698" s="126" t="e">
        <f>IF('DATA ENTRY'!#REF!="","",'DATA ENTRY'!#REF!)</f>
        <v>#REF!</v>
      </c>
      <c r="I698" s="14" t="e">
        <f>IF('DATA ENTRY'!#REF!="","",'DATA ENTRY'!#REF!)</f>
        <v>#REF!</v>
      </c>
      <c r="J698" s="125" t="e">
        <f>IF('DATA ENTRY'!#REF!="","",'DATA ENTRY'!#REF!)</f>
        <v>#REF!</v>
      </c>
      <c r="K698" s="14" t="e">
        <f>IF('DATA ENTRY'!#REF!="","",'DATA ENTRY'!#REF!)</f>
        <v>#REF!</v>
      </c>
      <c r="L698" s="125" t="e">
        <f>IF('DATA ENTRY'!#REF!="","",'DATA ENTRY'!#REF!)</f>
        <v>#REF!</v>
      </c>
      <c r="M698" s="14" t="e">
        <f>IF('DATA ENTRY'!#REF!="","",'DATA ENTRY'!#REF!)</f>
        <v>#REF!</v>
      </c>
      <c r="N698" s="125" t="e">
        <f>IF('DATA ENTRY'!#REF!="","",'DATA ENTRY'!#REF!)</f>
        <v>#REF!</v>
      </c>
      <c r="O698" s="125" t="str">
        <f t="shared" si="10"/>
        <v/>
      </c>
      <c r="P698" s="63" t="e">
        <f>IF('DATA ENTRY'!#REF!="","",'DATA ENTRY'!#REF!)</f>
        <v>#REF!</v>
      </c>
      <c r="Q698" s="63" t="e">
        <f>IF('DATA ENTRY'!#REF!="","",'DATA ENTRY'!#REF!)</f>
        <v>#REF!</v>
      </c>
      <c r="R698" s="14" t="e">
        <f>IF('DATA ENTRY'!#REF!="","",'DATA ENTRY'!#REF!)</f>
        <v>#REF!</v>
      </c>
      <c r="S698" s="14" t="e">
        <f>IF('DATA ENTRY'!#REF!="","",'DATA ENTRY'!#REF!)</f>
        <v>#REF!</v>
      </c>
      <c r="T698" s="14" t="e">
        <f>IF('DATA ENTRY'!#REF!="","",'DATA ENTRY'!#REF!)</f>
        <v>#REF!</v>
      </c>
      <c r="U698" s="14" t="str">
        <f>IF(O698="","",SUMPRODUCT(--(D698=$D$5:$D$1071),--(F698=$F$5:$F$1071),--(E698=$E$5:$E$1071),--(O698&lt;$O$5:$O$1071))+COUNTIF($O$5:O698,O698))</f>
        <v/>
      </c>
    </row>
    <row r="699" spans="1:21">
      <c r="A699" s="14" t="e">
        <f>IF(AND(H699="",D699="",F699="",G699="",I699="",J699=""),"",SUBTOTAL(3,$B$5:B699))</f>
        <v>#REF!</v>
      </c>
      <c r="B699" s="63" t="e">
        <f>IF('DATA ENTRY'!#REF!="","",'DATA ENTRY'!#REF!)</f>
        <v>#REF!</v>
      </c>
      <c r="C699" s="63" t="e">
        <f>IF('DATA ENTRY'!#REF!="","",'DATA ENTRY'!#REF!)</f>
        <v>#REF!</v>
      </c>
      <c r="D699" s="63" t="e">
        <f>IF('DATA ENTRY'!#REF!="","",'DATA ENTRY'!#REF!)</f>
        <v>#REF!</v>
      </c>
      <c r="E699" s="14" t="e">
        <f>IF('DATA ENTRY'!#REF!="","",'DATA ENTRY'!#REF!)</f>
        <v>#REF!</v>
      </c>
      <c r="F699" s="14" t="e">
        <f>IF('DATA ENTRY'!#REF!="","",'DATA ENTRY'!#REF!)</f>
        <v>#REF!</v>
      </c>
      <c r="G699" s="126" t="e">
        <f>IF('DATA ENTRY'!#REF!="","",'DATA ENTRY'!#REF!)</f>
        <v>#REF!</v>
      </c>
      <c r="H699" s="126" t="e">
        <f>IF('DATA ENTRY'!#REF!="","",'DATA ENTRY'!#REF!)</f>
        <v>#REF!</v>
      </c>
      <c r="I699" s="14" t="e">
        <f>IF('DATA ENTRY'!#REF!="","",'DATA ENTRY'!#REF!)</f>
        <v>#REF!</v>
      </c>
      <c r="J699" s="125" t="e">
        <f>IF('DATA ENTRY'!#REF!="","",'DATA ENTRY'!#REF!)</f>
        <v>#REF!</v>
      </c>
      <c r="K699" s="14" t="e">
        <f>IF('DATA ENTRY'!#REF!="","",'DATA ENTRY'!#REF!)</f>
        <v>#REF!</v>
      </c>
      <c r="L699" s="125" t="e">
        <f>IF('DATA ENTRY'!#REF!="","",'DATA ENTRY'!#REF!)</f>
        <v>#REF!</v>
      </c>
      <c r="M699" s="14" t="e">
        <f>IF('DATA ENTRY'!#REF!="","",'DATA ENTRY'!#REF!)</f>
        <v>#REF!</v>
      </c>
      <c r="N699" s="125" t="e">
        <f>IF('DATA ENTRY'!#REF!="","",'DATA ENTRY'!#REF!)</f>
        <v>#REF!</v>
      </c>
      <c r="O699" s="125" t="str">
        <f t="shared" si="10"/>
        <v/>
      </c>
      <c r="P699" s="63" t="e">
        <f>IF('DATA ENTRY'!#REF!="","",'DATA ENTRY'!#REF!)</f>
        <v>#REF!</v>
      </c>
      <c r="Q699" s="63" t="e">
        <f>IF('DATA ENTRY'!#REF!="","",'DATA ENTRY'!#REF!)</f>
        <v>#REF!</v>
      </c>
      <c r="R699" s="14" t="e">
        <f>IF('DATA ENTRY'!#REF!="","",'DATA ENTRY'!#REF!)</f>
        <v>#REF!</v>
      </c>
      <c r="S699" s="14" t="e">
        <f>IF('DATA ENTRY'!#REF!="","",'DATA ENTRY'!#REF!)</f>
        <v>#REF!</v>
      </c>
      <c r="T699" s="14" t="e">
        <f>IF('DATA ENTRY'!#REF!="","",'DATA ENTRY'!#REF!)</f>
        <v>#REF!</v>
      </c>
      <c r="U699" s="14" t="str">
        <f>IF(O699="","",SUMPRODUCT(--(D699=$D$5:$D$1071),--(F699=$F$5:$F$1071),--(E699=$E$5:$E$1071),--(O699&lt;$O$5:$O$1071))+COUNTIF($O$5:O699,O699))</f>
        <v/>
      </c>
    </row>
    <row r="700" spans="1:21">
      <c r="A700" s="14" t="e">
        <f>IF(AND(H700="",D700="",F700="",G700="",I700="",J700=""),"",SUBTOTAL(3,$B$5:B700))</f>
        <v>#REF!</v>
      </c>
      <c r="B700" s="63" t="e">
        <f>IF('DATA ENTRY'!#REF!="","",'DATA ENTRY'!#REF!)</f>
        <v>#REF!</v>
      </c>
      <c r="C700" s="63" t="e">
        <f>IF('DATA ENTRY'!#REF!="","",'DATA ENTRY'!#REF!)</f>
        <v>#REF!</v>
      </c>
      <c r="D700" s="63" t="e">
        <f>IF('DATA ENTRY'!#REF!="","",'DATA ENTRY'!#REF!)</f>
        <v>#REF!</v>
      </c>
      <c r="E700" s="14" t="e">
        <f>IF('DATA ENTRY'!#REF!="","",'DATA ENTRY'!#REF!)</f>
        <v>#REF!</v>
      </c>
      <c r="F700" s="14" t="e">
        <f>IF('DATA ENTRY'!#REF!="","",'DATA ENTRY'!#REF!)</f>
        <v>#REF!</v>
      </c>
      <c r="G700" s="126" t="e">
        <f>IF('DATA ENTRY'!#REF!="","",'DATA ENTRY'!#REF!)</f>
        <v>#REF!</v>
      </c>
      <c r="H700" s="126" t="e">
        <f>IF('DATA ENTRY'!#REF!="","",'DATA ENTRY'!#REF!)</f>
        <v>#REF!</v>
      </c>
      <c r="I700" s="14" t="e">
        <f>IF('DATA ENTRY'!#REF!="","",'DATA ENTRY'!#REF!)</f>
        <v>#REF!</v>
      </c>
      <c r="J700" s="125" t="e">
        <f>IF('DATA ENTRY'!#REF!="","",'DATA ENTRY'!#REF!)</f>
        <v>#REF!</v>
      </c>
      <c r="K700" s="14" t="e">
        <f>IF('DATA ENTRY'!#REF!="","",'DATA ENTRY'!#REF!)</f>
        <v>#REF!</v>
      </c>
      <c r="L700" s="125" t="e">
        <f>IF('DATA ENTRY'!#REF!="","",'DATA ENTRY'!#REF!)</f>
        <v>#REF!</v>
      </c>
      <c r="M700" s="14" t="e">
        <f>IF('DATA ENTRY'!#REF!="","",'DATA ENTRY'!#REF!)</f>
        <v>#REF!</v>
      </c>
      <c r="N700" s="125" t="e">
        <f>IF('DATA ENTRY'!#REF!="","",'DATA ENTRY'!#REF!)</f>
        <v>#REF!</v>
      </c>
      <c r="O700" s="125" t="str">
        <f t="shared" si="10"/>
        <v/>
      </c>
      <c r="P700" s="63" t="e">
        <f>IF('DATA ENTRY'!#REF!="","",'DATA ENTRY'!#REF!)</f>
        <v>#REF!</v>
      </c>
      <c r="Q700" s="63" t="e">
        <f>IF('DATA ENTRY'!#REF!="","",'DATA ENTRY'!#REF!)</f>
        <v>#REF!</v>
      </c>
      <c r="R700" s="14" t="e">
        <f>IF('DATA ENTRY'!#REF!="","",'DATA ENTRY'!#REF!)</f>
        <v>#REF!</v>
      </c>
      <c r="S700" s="14" t="e">
        <f>IF('DATA ENTRY'!#REF!="","",'DATA ENTRY'!#REF!)</f>
        <v>#REF!</v>
      </c>
      <c r="T700" s="14" t="e">
        <f>IF('DATA ENTRY'!#REF!="","",'DATA ENTRY'!#REF!)</f>
        <v>#REF!</v>
      </c>
      <c r="U700" s="14" t="str">
        <f>IF(O700="","",SUMPRODUCT(--(D700=$D$5:$D$1071),--(F700=$F$5:$F$1071),--(E700=$E$5:$E$1071),--(O700&lt;$O$5:$O$1071))+COUNTIF($O$5:O700,O700))</f>
        <v/>
      </c>
    </row>
    <row r="701" spans="1:21">
      <c r="A701" s="14" t="e">
        <f>IF(AND(H701="",D701="",F701="",G701="",I701="",J701=""),"",SUBTOTAL(3,$B$5:B701))</f>
        <v>#REF!</v>
      </c>
      <c r="B701" s="63" t="e">
        <f>IF('DATA ENTRY'!#REF!="","",'DATA ENTRY'!#REF!)</f>
        <v>#REF!</v>
      </c>
      <c r="C701" s="63" t="e">
        <f>IF('DATA ENTRY'!#REF!="","",'DATA ENTRY'!#REF!)</f>
        <v>#REF!</v>
      </c>
      <c r="D701" s="63" t="e">
        <f>IF('DATA ENTRY'!#REF!="","",'DATA ENTRY'!#REF!)</f>
        <v>#REF!</v>
      </c>
      <c r="E701" s="14" t="e">
        <f>IF('DATA ENTRY'!#REF!="","",'DATA ENTRY'!#REF!)</f>
        <v>#REF!</v>
      </c>
      <c r="F701" s="14" t="e">
        <f>IF('DATA ENTRY'!#REF!="","",'DATA ENTRY'!#REF!)</f>
        <v>#REF!</v>
      </c>
      <c r="G701" s="126" t="e">
        <f>IF('DATA ENTRY'!#REF!="","",'DATA ENTRY'!#REF!)</f>
        <v>#REF!</v>
      </c>
      <c r="H701" s="126" t="e">
        <f>IF('DATA ENTRY'!#REF!="","",'DATA ENTRY'!#REF!)</f>
        <v>#REF!</v>
      </c>
      <c r="I701" s="14" t="e">
        <f>IF('DATA ENTRY'!#REF!="","",'DATA ENTRY'!#REF!)</f>
        <v>#REF!</v>
      </c>
      <c r="J701" s="125" t="e">
        <f>IF('DATA ENTRY'!#REF!="","",'DATA ENTRY'!#REF!)</f>
        <v>#REF!</v>
      </c>
      <c r="K701" s="14" t="e">
        <f>IF('DATA ENTRY'!#REF!="","",'DATA ENTRY'!#REF!)</f>
        <v>#REF!</v>
      </c>
      <c r="L701" s="125" t="e">
        <f>IF('DATA ENTRY'!#REF!="","",'DATA ENTRY'!#REF!)</f>
        <v>#REF!</v>
      </c>
      <c r="M701" s="14" t="e">
        <f>IF('DATA ENTRY'!#REF!="","",'DATA ENTRY'!#REF!)</f>
        <v>#REF!</v>
      </c>
      <c r="N701" s="125" t="e">
        <f>IF('DATA ENTRY'!#REF!="","",'DATA ENTRY'!#REF!)</f>
        <v>#REF!</v>
      </c>
      <c r="O701" s="125" t="str">
        <f t="shared" si="10"/>
        <v/>
      </c>
      <c r="P701" s="63" t="e">
        <f>IF('DATA ENTRY'!#REF!="","",'DATA ENTRY'!#REF!)</f>
        <v>#REF!</v>
      </c>
      <c r="Q701" s="63" t="e">
        <f>IF('DATA ENTRY'!#REF!="","",'DATA ENTRY'!#REF!)</f>
        <v>#REF!</v>
      </c>
      <c r="R701" s="14" t="e">
        <f>IF('DATA ENTRY'!#REF!="","",'DATA ENTRY'!#REF!)</f>
        <v>#REF!</v>
      </c>
      <c r="S701" s="14" t="e">
        <f>IF('DATA ENTRY'!#REF!="","",'DATA ENTRY'!#REF!)</f>
        <v>#REF!</v>
      </c>
      <c r="T701" s="14" t="e">
        <f>IF('DATA ENTRY'!#REF!="","",'DATA ENTRY'!#REF!)</f>
        <v>#REF!</v>
      </c>
      <c r="U701" s="14" t="str">
        <f>IF(O701="","",SUMPRODUCT(--(D701=$D$5:$D$1071),--(F701=$F$5:$F$1071),--(E701=$E$5:$E$1071),--(O701&lt;$O$5:$O$1071))+COUNTIF($O$5:O701,O701))</f>
        <v/>
      </c>
    </row>
    <row r="702" spans="1:21">
      <c r="A702" s="14" t="e">
        <f>IF(AND(H702="",D702="",F702="",G702="",I702="",J702=""),"",SUBTOTAL(3,$B$5:B702))</f>
        <v>#REF!</v>
      </c>
      <c r="B702" s="63" t="e">
        <f>IF('DATA ENTRY'!#REF!="","",'DATA ENTRY'!#REF!)</f>
        <v>#REF!</v>
      </c>
      <c r="C702" s="63" t="e">
        <f>IF('DATA ENTRY'!#REF!="","",'DATA ENTRY'!#REF!)</f>
        <v>#REF!</v>
      </c>
      <c r="D702" s="63" t="e">
        <f>IF('DATA ENTRY'!#REF!="","",'DATA ENTRY'!#REF!)</f>
        <v>#REF!</v>
      </c>
      <c r="E702" s="14" t="e">
        <f>IF('DATA ENTRY'!#REF!="","",'DATA ENTRY'!#REF!)</f>
        <v>#REF!</v>
      </c>
      <c r="F702" s="14" t="e">
        <f>IF('DATA ENTRY'!#REF!="","",'DATA ENTRY'!#REF!)</f>
        <v>#REF!</v>
      </c>
      <c r="G702" s="126" t="e">
        <f>IF('DATA ENTRY'!#REF!="","",'DATA ENTRY'!#REF!)</f>
        <v>#REF!</v>
      </c>
      <c r="H702" s="126" t="e">
        <f>IF('DATA ENTRY'!#REF!="","",'DATA ENTRY'!#REF!)</f>
        <v>#REF!</v>
      </c>
      <c r="I702" s="14" t="e">
        <f>IF('DATA ENTRY'!#REF!="","",'DATA ENTRY'!#REF!)</f>
        <v>#REF!</v>
      </c>
      <c r="J702" s="125" t="e">
        <f>IF('DATA ENTRY'!#REF!="","",'DATA ENTRY'!#REF!)</f>
        <v>#REF!</v>
      </c>
      <c r="K702" s="14" t="e">
        <f>IF('DATA ENTRY'!#REF!="","",'DATA ENTRY'!#REF!)</f>
        <v>#REF!</v>
      </c>
      <c r="L702" s="125" t="e">
        <f>IF('DATA ENTRY'!#REF!="","",'DATA ENTRY'!#REF!)</f>
        <v>#REF!</v>
      </c>
      <c r="M702" s="14" t="e">
        <f>IF('DATA ENTRY'!#REF!="","",'DATA ENTRY'!#REF!)</f>
        <v>#REF!</v>
      </c>
      <c r="N702" s="125" t="e">
        <f>IF('DATA ENTRY'!#REF!="","",'DATA ENTRY'!#REF!)</f>
        <v>#REF!</v>
      </c>
      <c r="O702" s="125" t="str">
        <f t="shared" si="10"/>
        <v/>
      </c>
      <c r="P702" s="63" t="e">
        <f>IF('DATA ENTRY'!#REF!="","",'DATA ENTRY'!#REF!)</f>
        <v>#REF!</v>
      </c>
      <c r="Q702" s="63" t="e">
        <f>IF('DATA ENTRY'!#REF!="","",'DATA ENTRY'!#REF!)</f>
        <v>#REF!</v>
      </c>
      <c r="R702" s="14" t="e">
        <f>IF('DATA ENTRY'!#REF!="","",'DATA ENTRY'!#REF!)</f>
        <v>#REF!</v>
      </c>
      <c r="S702" s="14" t="e">
        <f>IF('DATA ENTRY'!#REF!="","",'DATA ENTRY'!#REF!)</f>
        <v>#REF!</v>
      </c>
      <c r="T702" s="14" t="e">
        <f>IF('DATA ENTRY'!#REF!="","",'DATA ENTRY'!#REF!)</f>
        <v>#REF!</v>
      </c>
      <c r="U702" s="14" t="str">
        <f>IF(O702="","",SUMPRODUCT(--(D702=$D$5:$D$1071),--(F702=$F$5:$F$1071),--(E702=$E$5:$E$1071),--(O702&lt;$O$5:$O$1071))+COUNTIF($O$5:O702,O702))</f>
        <v/>
      </c>
    </row>
    <row r="703" spans="1:21">
      <c r="A703" s="14" t="e">
        <f>IF(AND(H703="",D703="",F703="",G703="",I703="",J703=""),"",SUBTOTAL(3,$B$5:B703))</f>
        <v>#REF!</v>
      </c>
      <c r="B703" s="63" t="e">
        <f>IF('DATA ENTRY'!#REF!="","",'DATA ENTRY'!#REF!)</f>
        <v>#REF!</v>
      </c>
      <c r="C703" s="63" t="e">
        <f>IF('DATA ENTRY'!#REF!="","",'DATA ENTRY'!#REF!)</f>
        <v>#REF!</v>
      </c>
      <c r="D703" s="63" t="e">
        <f>IF('DATA ENTRY'!#REF!="","",'DATA ENTRY'!#REF!)</f>
        <v>#REF!</v>
      </c>
      <c r="E703" s="14" t="e">
        <f>IF('DATA ENTRY'!#REF!="","",'DATA ENTRY'!#REF!)</f>
        <v>#REF!</v>
      </c>
      <c r="F703" s="14" t="e">
        <f>IF('DATA ENTRY'!#REF!="","",'DATA ENTRY'!#REF!)</f>
        <v>#REF!</v>
      </c>
      <c r="G703" s="126" t="e">
        <f>IF('DATA ENTRY'!#REF!="","",'DATA ENTRY'!#REF!)</f>
        <v>#REF!</v>
      </c>
      <c r="H703" s="126" t="e">
        <f>IF('DATA ENTRY'!#REF!="","",'DATA ENTRY'!#REF!)</f>
        <v>#REF!</v>
      </c>
      <c r="I703" s="14" t="e">
        <f>IF('DATA ENTRY'!#REF!="","",'DATA ENTRY'!#REF!)</f>
        <v>#REF!</v>
      </c>
      <c r="J703" s="125" t="e">
        <f>IF('DATA ENTRY'!#REF!="","",'DATA ENTRY'!#REF!)</f>
        <v>#REF!</v>
      </c>
      <c r="K703" s="14" t="e">
        <f>IF('DATA ENTRY'!#REF!="","",'DATA ENTRY'!#REF!)</f>
        <v>#REF!</v>
      </c>
      <c r="L703" s="125" t="e">
        <f>IF('DATA ENTRY'!#REF!="","",'DATA ENTRY'!#REF!)</f>
        <v>#REF!</v>
      </c>
      <c r="M703" s="14" t="e">
        <f>IF('DATA ENTRY'!#REF!="","",'DATA ENTRY'!#REF!)</f>
        <v>#REF!</v>
      </c>
      <c r="N703" s="125" t="e">
        <f>IF('DATA ENTRY'!#REF!="","",'DATA ENTRY'!#REF!)</f>
        <v>#REF!</v>
      </c>
      <c r="O703" s="125" t="str">
        <f t="shared" si="10"/>
        <v/>
      </c>
      <c r="P703" s="63" t="e">
        <f>IF('DATA ENTRY'!#REF!="","",'DATA ENTRY'!#REF!)</f>
        <v>#REF!</v>
      </c>
      <c r="Q703" s="63" t="e">
        <f>IF('DATA ENTRY'!#REF!="","",'DATA ENTRY'!#REF!)</f>
        <v>#REF!</v>
      </c>
      <c r="R703" s="14" t="e">
        <f>IF('DATA ENTRY'!#REF!="","",'DATA ENTRY'!#REF!)</f>
        <v>#REF!</v>
      </c>
      <c r="S703" s="14" t="e">
        <f>IF('DATA ENTRY'!#REF!="","",'DATA ENTRY'!#REF!)</f>
        <v>#REF!</v>
      </c>
      <c r="T703" s="14" t="e">
        <f>IF('DATA ENTRY'!#REF!="","",'DATA ENTRY'!#REF!)</f>
        <v>#REF!</v>
      </c>
      <c r="U703" s="14" t="str">
        <f>IF(O703="","",SUMPRODUCT(--(D703=$D$5:$D$1071),--(F703=$F$5:$F$1071),--(E703=$E$5:$E$1071),--(O703&lt;$O$5:$O$1071))+COUNTIF($O$5:O703,O703))</f>
        <v/>
      </c>
    </row>
    <row r="704" spans="1:21">
      <c r="A704" s="14" t="e">
        <f>IF(AND(H704="",D704="",F704="",G704="",I704="",J704=""),"",SUBTOTAL(3,$B$5:B704))</f>
        <v>#REF!</v>
      </c>
      <c r="B704" s="63" t="e">
        <f>IF('DATA ENTRY'!#REF!="","",'DATA ENTRY'!#REF!)</f>
        <v>#REF!</v>
      </c>
      <c r="C704" s="63" t="e">
        <f>IF('DATA ENTRY'!#REF!="","",'DATA ENTRY'!#REF!)</f>
        <v>#REF!</v>
      </c>
      <c r="D704" s="63" t="e">
        <f>IF('DATA ENTRY'!#REF!="","",'DATA ENTRY'!#REF!)</f>
        <v>#REF!</v>
      </c>
      <c r="E704" s="14" t="e">
        <f>IF('DATA ENTRY'!#REF!="","",'DATA ENTRY'!#REF!)</f>
        <v>#REF!</v>
      </c>
      <c r="F704" s="14" t="e">
        <f>IF('DATA ENTRY'!#REF!="","",'DATA ENTRY'!#REF!)</f>
        <v>#REF!</v>
      </c>
      <c r="G704" s="126" t="e">
        <f>IF('DATA ENTRY'!#REF!="","",'DATA ENTRY'!#REF!)</f>
        <v>#REF!</v>
      </c>
      <c r="H704" s="126" t="e">
        <f>IF('DATA ENTRY'!#REF!="","",'DATA ENTRY'!#REF!)</f>
        <v>#REF!</v>
      </c>
      <c r="I704" s="14" t="e">
        <f>IF('DATA ENTRY'!#REF!="","",'DATA ENTRY'!#REF!)</f>
        <v>#REF!</v>
      </c>
      <c r="J704" s="125" t="e">
        <f>IF('DATA ENTRY'!#REF!="","",'DATA ENTRY'!#REF!)</f>
        <v>#REF!</v>
      </c>
      <c r="K704" s="14" t="e">
        <f>IF('DATA ENTRY'!#REF!="","",'DATA ENTRY'!#REF!)</f>
        <v>#REF!</v>
      </c>
      <c r="L704" s="125" t="e">
        <f>IF('DATA ENTRY'!#REF!="","",'DATA ENTRY'!#REF!)</f>
        <v>#REF!</v>
      </c>
      <c r="M704" s="14" t="e">
        <f>IF('DATA ENTRY'!#REF!="","",'DATA ENTRY'!#REF!)</f>
        <v>#REF!</v>
      </c>
      <c r="N704" s="125" t="e">
        <f>IF('DATA ENTRY'!#REF!="","",'DATA ENTRY'!#REF!)</f>
        <v>#REF!</v>
      </c>
      <c r="O704" s="125" t="str">
        <f t="shared" si="10"/>
        <v/>
      </c>
      <c r="P704" s="63" t="e">
        <f>IF('DATA ENTRY'!#REF!="","",'DATA ENTRY'!#REF!)</f>
        <v>#REF!</v>
      </c>
      <c r="Q704" s="63" t="e">
        <f>IF('DATA ENTRY'!#REF!="","",'DATA ENTRY'!#REF!)</f>
        <v>#REF!</v>
      </c>
      <c r="R704" s="14" t="e">
        <f>IF('DATA ENTRY'!#REF!="","",'DATA ENTRY'!#REF!)</f>
        <v>#REF!</v>
      </c>
      <c r="S704" s="14" t="e">
        <f>IF('DATA ENTRY'!#REF!="","",'DATA ENTRY'!#REF!)</f>
        <v>#REF!</v>
      </c>
      <c r="T704" s="14" t="e">
        <f>IF('DATA ENTRY'!#REF!="","",'DATA ENTRY'!#REF!)</f>
        <v>#REF!</v>
      </c>
      <c r="U704" s="14" t="str">
        <f>IF(O704="","",SUMPRODUCT(--(D704=$D$5:$D$1071),--(F704=$F$5:$F$1071),--(E704=$E$5:$E$1071),--(O704&lt;$O$5:$O$1071))+COUNTIF($O$5:O704,O704))</f>
        <v/>
      </c>
    </row>
    <row r="705" spans="1:21">
      <c r="A705" s="14" t="e">
        <f>IF(AND(H705="",D705="",F705="",G705="",I705="",J705=""),"",SUBTOTAL(3,$B$5:B705))</f>
        <v>#REF!</v>
      </c>
      <c r="B705" s="63" t="e">
        <f>IF('DATA ENTRY'!#REF!="","",'DATA ENTRY'!#REF!)</f>
        <v>#REF!</v>
      </c>
      <c r="C705" s="63" t="e">
        <f>IF('DATA ENTRY'!#REF!="","",'DATA ENTRY'!#REF!)</f>
        <v>#REF!</v>
      </c>
      <c r="D705" s="63" t="e">
        <f>IF('DATA ENTRY'!#REF!="","",'DATA ENTRY'!#REF!)</f>
        <v>#REF!</v>
      </c>
      <c r="E705" s="14" t="e">
        <f>IF('DATA ENTRY'!#REF!="","",'DATA ENTRY'!#REF!)</f>
        <v>#REF!</v>
      </c>
      <c r="F705" s="14" t="e">
        <f>IF('DATA ENTRY'!#REF!="","",'DATA ENTRY'!#REF!)</f>
        <v>#REF!</v>
      </c>
      <c r="G705" s="126" t="e">
        <f>IF('DATA ENTRY'!#REF!="","",'DATA ENTRY'!#REF!)</f>
        <v>#REF!</v>
      </c>
      <c r="H705" s="126" t="e">
        <f>IF('DATA ENTRY'!#REF!="","",'DATA ENTRY'!#REF!)</f>
        <v>#REF!</v>
      </c>
      <c r="I705" s="14" t="e">
        <f>IF('DATA ENTRY'!#REF!="","",'DATA ENTRY'!#REF!)</f>
        <v>#REF!</v>
      </c>
      <c r="J705" s="125" t="e">
        <f>IF('DATA ENTRY'!#REF!="","",'DATA ENTRY'!#REF!)</f>
        <v>#REF!</v>
      </c>
      <c r="K705" s="14" t="e">
        <f>IF('DATA ENTRY'!#REF!="","",'DATA ENTRY'!#REF!)</f>
        <v>#REF!</v>
      </c>
      <c r="L705" s="125" t="e">
        <f>IF('DATA ENTRY'!#REF!="","",'DATA ENTRY'!#REF!)</f>
        <v>#REF!</v>
      </c>
      <c r="M705" s="14" t="e">
        <f>IF('DATA ENTRY'!#REF!="","",'DATA ENTRY'!#REF!)</f>
        <v>#REF!</v>
      </c>
      <c r="N705" s="125" t="e">
        <f>IF('DATA ENTRY'!#REF!="","",'DATA ENTRY'!#REF!)</f>
        <v>#REF!</v>
      </c>
      <c r="O705" s="125" t="str">
        <f t="shared" si="10"/>
        <v/>
      </c>
      <c r="P705" s="63" t="e">
        <f>IF('DATA ENTRY'!#REF!="","",'DATA ENTRY'!#REF!)</f>
        <v>#REF!</v>
      </c>
      <c r="Q705" s="63" t="e">
        <f>IF('DATA ENTRY'!#REF!="","",'DATA ENTRY'!#REF!)</f>
        <v>#REF!</v>
      </c>
      <c r="R705" s="14" t="e">
        <f>IF('DATA ENTRY'!#REF!="","",'DATA ENTRY'!#REF!)</f>
        <v>#REF!</v>
      </c>
      <c r="S705" s="14" t="e">
        <f>IF('DATA ENTRY'!#REF!="","",'DATA ENTRY'!#REF!)</f>
        <v>#REF!</v>
      </c>
      <c r="T705" s="14" t="e">
        <f>IF('DATA ENTRY'!#REF!="","",'DATA ENTRY'!#REF!)</f>
        <v>#REF!</v>
      </c>
      <c r="U705" s="14" t="str">
        <f>IF(O705="","",SUMPRODUCT(--(D705=$D$5:$D$1071),--(F705=$F$5:$F$1071),--(E705=$E$5:$E$1071),--(O705&lt;$O$5:$O$1071))+COUNTIF($O$5:O705,O705))</f>
        <v/>
      </c>
    </row>
    <row r="706" spans="1:21">
      <c r="A706" s="14" t="e">
        <f>IF(AND(H706="",D706="",F706="",G706="",I706="",J706=""),"",SUBTOTAL(3,$B$5:B706))</f>
        <v>#REF!</v>
      </c>
      <c r="B706" s="63" t="e">
        <f>IF('DATA ENTRY'!#REF!="","",'DATA ENTRY'!#REF!)</f>
        <v>#REF!</v>
      </c>
      <c r="C706" s="63" t="e">
        <f>IF('DATA ENTRY'!#REF!="","",'DATA ENTRY'!#REF!)</f>
        <v>#REF!</v>
      </c>
      <c r="D706" s="63" t="e">
        <f>IF('DATA ENTRY'!#REF!="","",'DATA ENTRY'!#REF!)</f>
        <v>#REF!</v>
      </c>
      <c r="E706" s="14" t="e">
        <f>IF('DATA ENTRY'!#REF!="","",'DATA ENTRY'!#REF!)</f>
        <v>#REF!</v>
      </c>
      <c r="F706" s="14" t="e">
        <f>IF('DATA ENTRY'!#REF!="","",'DATA ENTRY'!#REF!)</f>
        <v>#REF!</v>
      </c>
      <c r="G706" s="126" t="e">
        <f>IF('DATA ENTRY'!#REF!="","",'DATA ENTRY'!#REF!)</f>
        <v>#REF!</v>
      </c>
      <c r="H706" s="126" t="e">
        <f>IF('DATA ENTRY'!#REF!="","",'DATA ENTRY'!#REF!)</f>
        <v>#REF!</v>
      </c>
      <c r="I706" s="14" t="e">
        <f>IF('DATA ENTRY'!#REF!="","",'DATA ENTRY'!#REF!)</f>
        <v>#REF!</v>
      </c>
      <c r="J706" s="125" t="e">
        <f>IF('DATA ENTRY'!#REF!="","",'DATA ENTRY'!#REF!)</f>
        <v>#REF!</v>
      </c>
      <c r="K706" s="14" t="e">
        <f>IF('DATA ENTRY'!#REF!="","",'DATA ENTRY'!#REF!)</f>
        <v>#REF!</v>
      </c>
      <c r="L706" s="125" t="e">
        <f>IF('DATA ENTRY'!#REF!="","",'DATA ENTRY'!#REF!)</f>
        <v>#REF!</v>
      </c>
      <c r="M706" s="14" t="e">
        <f>IF('DATA ENTRY'!#REF!="","",'DATA ENTRY'!#REF!)</f>
        <v>#REF!</v>
      </c>
      <c r="N706" s="125" t="e">
        <f>IF('DATA ENTRY'!#REF!="","",'DATA ENTRY'!#REF!)</f>
        <v>#REF!</v>
      </c>
      <c r="O706" s="125" t="str">
        <f t="shared" si="10"/>
        <v/>
      </c>
      <c r="P706" s="63" t="e">
        <f>IF('DATA ENTRY'!#REF!="","",'DATA ENTRY'!#REF!)</f>
        <v>#REF!</v>
      </c>
      <c r="Q706" s="63" t="e">
        <f>IF('DATA ENTRY'!#REF!="","",'DATA ENTRY'!#REF!)</f>
        <v>#REF!</v>
      </c>
      <c r="R706" s="14" t="e">
        <f>IF('DATA ENTRY'!#REF!="","",'DATA ENTRY'!#REF!)</f>
        <v>#REF!</v>
      </c>
      <c r="S706" s="14" t="e">
        <f>IF('DATA ENTRY'!#REF!="","",'DATA ENTRY'!#REF!)</f>
        <v>#REF!</v>
      </c>
      <c r="T706" s="14" t="e">
        <f>IF('DATA ENTRY'!#REF!="","",'DATA ENTRY'!#REF!)</f>
        <v>#REF!</v>
      </c>
      <c r="U706" s="14" t="str">
        <f>IF(O706="","",SUMPRODUCT(--(D706=$D$5:$D$1071),--(F706=$F$5:$F$1071),--(E706=$E$5:$E$1071),--(O706&lt;$O$5:$O$1071))+COUNTIF($O$5:O706,O706))</f>
        <v/>
      </c>
    </row>
    <row r="707" spans="1:21">
      <c r="A707" s="14" t="e">
        <f>IF(AND(H707="",D707="",F707="",G707="",I707="",J707=""),"",SUBTOTAL(3,$B$5:B707))</f>
        <v>#REF!</v>
      </c>
      <c r="B707" s="63" t="e">
        <f>IF('DATA ENTRY'!#REF!="","",'DATA ENTRY'!#REF!)</f>
        <v>#REF!</v>
      </c>
      <c r="C707" s="63" t="e">
        <f>IF('DATA ENTRY'!#REF!="","",'DATA ENTRY'!#REF!)</f>
        <v>#REF!</v>
      </c>
      <c r="D707" s="63" t="e">
        <f>IF('DATA ENTRY'!#REF!="","",'DATA ENTRY'!#REF!)</f>
        <v>#REF!</v>
      </c>
      <c r="E707" s="14" t="e">
        <f>IF('DATA ENTRY'!#REF!="","",'DATA ENTRY'!#REF!)</f>
        <v>#REF!</v>
      </c>
      <c r="F707" s="14" t="e">
        <f>IF('DATA ENTRY'!#REF!="","",'DATA ENTRY'!#REF!)</f>
        <v>#REF!</v>
      </c>
      <c r="G707" s="126" t="e">
        <f>IF('DATA ENTRY'!#REF!="","",'DATA ENTRY'!#REF!)</f>
        <v>#REF!</v>
      </c>
      <c r="H707" s="126" t="e">
        <f>IF('DATA ENTRY'!#REF!="","",'DATA ENTRY'!#REF!)</f>
        <v>#REF!</v>
      </c>
      <c r="I707" s="14" t="e">
        <f>IF('DATA ENTRY'!#REF!="","",'DATA ENTRY'!#REF!)</f>
        <v>#REF!</v>
      </c>
      <c r="J707" s="125" t="e">
        <f>IF('DATA ENTRY'!#REF!="","",'DATA ENTRY'!#REF!)</f>
        <v>#REF!</v>
      </c>
      <c r="K707" s="14" t="e">
        <f>IF('DATA ENTRY'!#REF!="","",'DATA ENTRY'!#REF!)</f>
        <v>#REF!</v>
      </c>
      <c r="L707" s="125" t="e">
        <f>IF('DATA ENTRY'!#REF!="","",'DATA ENTRY'!#REF!)</f>
        <v>#REF!</v>
      </c>
      <c r="M707" s="14" t="e">
        <f>IF('DATA ENTRY'!#REF!="","",'DATA ENTRY'!#REF!)</f>
        <v>#REF!</v>
      </c>
      <c r="N707" s="125" t="e">
        <f>IF('DATA ENTRY'!#REF!="","",'DATA ENTRY'!#REF!)</f>
        <v>#REF!</v>
      </c>
      <c r="O707" s="125" t="str">
        <f t="shared" si="10"/>
        <v/>
      </c>
      <c r="P707" s="63" t="e">
        <f>IF('DATA ENTRY'!#REF!="","",'DATA ENTRY'!#REF!)</f>
        <v>#REF!</v>
      </c>
      <c r="Q707" s="63" t="e">
        <f>IF('DATA ENTRY'!#REF!="","",'DATA ENTRY'!#REF!)</f>
        <v>#REF!</v>
      </c>
      <c r="R707" s="14" t="e">
        <f>IF('DATA ENTRY'!#REF!="","",'DATA ENTRY'!#REF!)</f>
        <v>#REF!</v>
      </c>
      <c r="S707" s="14" t="e">
        <f>IF('DATA ENTRY'!#REF!="","",'DATA ENTRY'!#REF!)</f>
        <v>#REF!</v>
      </c>
      <c r="T707" s="14" t="e">
        <f>IF('DATA ENTRY'!#REF!="","",'DATA ENTRY'!#REF!)</f>
        <v>#REF!</v>
      </c>
      <c r="U707" s="14" t="str">
        <f>IF(O707="","",SUMPRODUCT(--(D707=$D$5:$D$1071),--(F707=$F$5:$F$1071),--(E707=$E$5:$E$1071),--(O707&lt;$O$5:$O$1071))+COUNTIF($O$5:O707,O707))</f>
        <v/>
      </c>
    </row>
    <row r="708" spans="1:21">
      <c r="A708" s="14" t="e">
        <f>IF(AND(H708="",D708="",F708="",G708="",I708="",J708=""),"",SUBTOTAL(3,$B$5:B708))</f>
        <v>#REF!</v>
      </c>
      <c r="B708" s="63" t="e">
        <f>IF('DATA ENTRY'!#REF!="","",'DATA ENTRY'!#REF!)</f>
        <v>#REF!</v>
      </c>
      <c r="C708" s="63" t="e">
        <f>IF('DATA ENTRY'!#REF!="","",'DATA ENTRY'!#REF!)</f>
        <v>#REF!</v>
      </c>
      <c r="D708" s="63" t="e">
        <f>IF('DATA ENTRY'!#REF!="","",'DATA ENTRY'!#REF!)</f>
        <v>#REF!</v>
      </c>
      <c r="E708" s="14" t="e">
        <f>IF('DATA ENTRY'!#REF!="","",'DATA ENTRY'!#REF!)</f>
        <v>#REF!</v>
      </c>
      <c r="F708" s="14" t="e">
        <f>IF('DATA ENTRY'!#REF!="","",'DATA ENTRY'!#REF!)</f>
        <v>#REF!</v>
      </c>
      <c r="G708" s="126" t="e">
        <f>IF('DATA ENTRY'!#REF!="","",'DATA ENTRY'!#REF!)</f>
        <v>#REF!</v>
      </c>
      <c r="H708" s="126" t="e">
        <f>IF('DATA ENTRY'!#REF!="","",'DATA ENTRY'!#REF!)</f>
        <v>#REF!</v>
      </c>
      <c r="I708" s="14" t="e">
        <f>IF('DATA ENTRY'!#REF!="","",'DATA ENTRY'!#REF!)</f>
        <v>#REF!</v>
      </c>
      <c r="J708" s="125" t="e">
        <f>IF('DATA ENTRY'!#REF!="","",'DATA ENTRY'!#REF!)</f>
        <v>#REF!</v>
      </c>
      <c r="K708" s="14" t="e">
        <f>IF('DATA ENTRY'!#REF!="","",'DATA ENTRY'!#REF!)</f>
        <v>#REF!</v>
      </c>
      <c r="L708" s="125" t="e">
        <f>IF('DATA ENTRY'!#REF!="","",'DATA ENTRY'!#REF!)</f>
        <v>#REF!</v>
      </c>
      <c r="M708" s="14" t="e">
        <f>IF('DATA ENTRY'!#REF!="","",'DATA ENTRY'!#REF!)</f>
        <v>#REF!</v>
      </c>
      <c r="N708" s="125" t="e">
        <f>IF('DATA ENTRY'!#REF!="","",'DATA ENTRY'!#REF!)</f>
        <v>#REF!</v>
      </c>
      <c r="O708" s="125" t="str">
        <f t="shared" si="10"/>
        <v/>
      </c>
      <c r="P708" s="63" t="e">
        <f>IF('DATA ENTRY'!#REF!="","",'DATA ENTRY'!#REF!)</f>
        <v>#REF!</v>
      </c>
      <c r="Q708" s="63" t="e">
        <f>IF('DATA ENTRY'!#REF!="","",'DATA ENTRY'!#REF!)</f>
        <v>#REF!</v>
      </c>
      <c r="R708" s="14" t="e">
        <f>IF('DATA ENTRY'!#REF!="","",'DATA ENTRY'!#REF!)</f>
        <v>#REF!</v>
      </c>
      <c r="S708" s="14" t="e">
        <f>IF('DATA ENTRY'!#REF!="","",'DATA ENTRY'!#REF!)</f>
        <v>#REF!</v>
      </c>
      <c r="T708" s="14" t="e">
        <f>IF('DATA ENTRY'!#REF!="","",'DATA ENTRY'!#REF!)</f>
        <v>#REF!</v>
      </c>
      <c r="U708" s="14" t="str">
        <f>IF(O708="","",SUMPRODUCT(--(D708=$D$5:$D$1071),--(F708=$F$5:$F$1071),--(E708=$E$5:$E$1071),--(O708&lt;$O$5:$O$1071))+COUNTIF($O$5:O708,O708))</f>
        <v/>
      </c>
    </row>
    <row r="709" spans="1:21">
      <c r="A709" s="14" t="e">
        <f>IF(AND(H709="",D709="",F709="",G709="",I709="",J709=""),"",SUBTOTAL(3,$B$5:B709))</f>
        <v>#REF!</v>
      </c>
      <c r="B709" s="63" t="e">
        <f>IF('DATA ENTRY'!#REF!="","",'DATA ENTRY'!#REF!)</f>
        <v>#REF!</v>
      </c>
      <c r="C709" s="63" t="e">
        <f>IF('DATA ENTRY'!#REF!="","",'DATA ENTRY'!#REF!)</f>
        <v>#REF!</v>
      </c>
      <c r="D709" s="63" t="e">
        <f>IF('DATA ENTRY'!#REF!="","",'DATA ENTRY'!#REF!)</f>
        <v>#REF!</v>
      </c>
      <c r="E709" s="14" t="e">
        <f>IF('DATA ENTRY'!#REF!="","",'DATA ENTRY'!#REF!)</f>
        <v>#REF!</v>
      </c>
      <c r="F709" s="14" t="e">
        <f>IF('DATA ENTRY'!#REF!="","",'DATA ENTRY'!#REF!)</f>
        <v>#REF!</v>
      </c>
      <c r="G709" s="126" t="e">
        <f>IF('DATA ENTRY'!#REF!="","",'DATA ENTRY'!#REF!)</f>
        <v>#REF!</v>
      </c>
      <c r="H709" s="126" t="e">
        <f>IF('DATA ENTRY'!#REF!="","",'DATA ENTRY'!#REF!)</f>
        <v>#REF!</v>
      </c>
      <c r="I709" s="14" t="e">
        <f>IF('DATA ENTRY'!#REF!="","",'DATA ENTRY'!#REF!)</f>
        <v>#REF!</v>
      </c>
      <c r="J709" s="125" t="e">
        <f>IF('DATA ENTRY'!#REF!="","",'DATA ENTRY'!#REF!)</f>
        <v>#REF!</v>
      </c>
      <c r="K709" s="14" t="e">
        <f>IF('DATA ENTRY'!#REF!="","",'DATA ENTRY'!#REF!)</f>
        <v>#REF!</v>
      </c>
      <c r="L709" s="125" t="e">
        <f>IF('DATA ENTRY'!#REF!="","",'DATA ENTRY'!#REF!)</f>
        <v>#REF!</v>
      </c>
      <c r="M709" s="14" t="e">
        <f>IF('DATA ENTRY'!#REF!="","",'DATA ENTRY'!#REF!)</f>
        <v>#REF!</v>
      </c>
      <c r="N709" s="125" t="e">
        <f>IF('DATA ENTRY'!#REF!="","",'DATA ENTRY'!#REF!)</f>
        <v>#REF!</v>
      </c>
      <c r="O709" s="125" t="str">
        <f t="shared" si="10"/>
        <v/>
      </c>
      <c r="P709" s="63" t="e">
        <f>IF('DATA ENTRY'!#REF!="","",'DATA ENTRY'!#REF!)</f>
        <v>#REF!</v>
      </c>
      <c r="Q709" s="63" t="e">
        <f>IF('DATA ENTRY'!#REF!="","",'DATA ENTRY'!#REF!)</f>
        <v>#REF!</v>
      </c>
      <c r="R709" s="14" t="e">
        <f>IF('DATA ENTRY'!#REF!="","",'DATA ENTRY'!#REF!)</f>
        <v>#REF!</v>
      </c>
      <c r="S709" s="14" t="e">
        <f>IF('DATA ENTRY'!#REF!="","",'DATA ENTRY'!#REF!)</f>
        <v>#REF!</v>
      </c>
      <c r="T709" s="14" t="e">
        <f>IF('DATA ENTRY'!#REF!="","",'DATA ENTRY'!#REF!)</f>
        <v>#REF!</v>
      </c>
      <c r="U709" s="14" t="str">
        <f>IF(O709="","",SUMPRODUCT(--(D709=$D$5:$D$1071),--(F709=$F$5:$F$1071),--(E709=$E$5:$E$1071),--(O709&lt;$O$5:$O$1071))+COUNTIF($O$5:O709,O709))</f>
        <v/>
      </c>
    </row>
    <row r="710" spans="1:21">
      <c r="A710" s="14" t="e">
        <f>IF(AND(H710="",D710="",F710="",G710="",I710="",J710=""),"",SUBTOTAL(3,$B$5:B710))</f>
        <v>#REF!</v>
      </c>
      <c r="B710" s="63" t="e">
        <f>IF('DATA ENTRY'!#REF!="","",'DATA ENTRY'!#REF!)</f>
        <v>#REF!</v>
      </c>
      <c r="C710" s="63" t="e">
        <f>IF('DATA ENTRY'!#REF!="","",'DATA ENTRY'!#REF!)</f>
        <v>#REF!</v>
      </c>
      <c r="D710" s="63" t="e">
        <f>IF('DATA ENTRY'!#REF!="","",'DATA ENTRY'!#REF!)</f>
        <v>#REF!</v>
      </c>
      <c r="E710" s="14" t="e">
        <f>IF('DATA ENTRY'!#REF!="","",'DATA ENTRY'!#REF!)</f>
        <v>#REF!</v>
      </c>
      <c r="F710" s="14" t="e">
        <f>IF('DATA ENTRY'!#REF!="","",'DATA ENTRY'!#REF!)</f>
        <v>#REF!</v>
      </c>
      <c r="G710" s="126" t="e">
        <f>IF('DATA ENTRY'!#REF!="","",'DATA ENTRY'!#REF!)</f>
        <v>#REF!</v>
      </c>
      <c r="H710" s="126" t="e">
        <f>IF('DATA ENTRY'!#REF!="","",'DATA ENTRY'!#REF!)</f>
        <v>#REF!</v>
      </c>
      <c r="I710" s="14" t="e">
        <f>IF('DATA ENTRY'!#REF!="","",'DATA ENTRY'!#REF!)</f>
        <v>#REF!</v>
      </c>
      <c r="J710" s="125" t="e">
        <f>IF('DATA ENTRY'!#REF!="","",'DATA ENTRY'!#REF!)</f>
        <v>#REF!</v>
      </c>
      <c r="K710" s="14" t="e">
        <f>IF('DATA ENTRY'!#REF!="","",'DATA ENTRY'!#REF!)</f>
        <v>#REF!</v>
      </c>
      <c r="L710" s="125" t="e">
        <f>IF('DATA ENTRY'!#REF!="","",'DATA ENTRY'!#REF!)</f>
        <v>#REF!</v>
      </c>
      <c r="M710" s="14" t="e">
        <f>IF('DATA ENTRY'!#REF!="","",'DATA ENTRY'!#REF!)</f>
        <v>#REF!</v>
      </c>
      <c r="N710" s="125" t="e">
        <f>IF('DATA ENTRY'!#REF!="","",'DATA ENTRY'!#REF!)</f>
        <v>#REF!</v>
      </c>
      <c r="O710" s="125" t="str">
        <f t="shared" ref="O710:O773" si="11">IFERROR(IF(J710="","",SUM(J710*75%+L710*25%)),"")</f>
        <v/>
      </c>
      <c r="P710" s="63" t="e">
        <f>IF('DATA ENTRY'!#REF!="","",'DATA ENTRY'!#REF!)</f>
        <v>#REF!</v>
      </c>
      <c r="Q710" s="63" t="e">
        <f>IF('DATA ENTRY'!#REF!="","",'DATA ENTRY'!#REF!)</f>
        <v>#REF!</v>
      </c>
      <c r="R710" s="14" t="e">
        <f>IF('DATA ENTRY'!#REF!="","",'DATA ENTRY'!#REF!)</f>
        <v>#REF!</v>
      </c>
      <c r="S710" s="14" t="e">
        <f>IF('DATA ENTRY'!#REF!="","",'DATA ENTRY'!#REF!)</f>
        <v>#REF!</v>
      </c>
      <c r="T710" s="14" t="e">
        <f>IF('DATA ENTRY'!#REF!="","",'DATA ENTRY'!#REF!)</f>
        <v>#REF!</v>
      </c>
      <c r="U710" s="14" t="str">
        <f>IF(O710="","",SUMPRODUCT(--(D710=$D$5:$D$1071),--(F710=$F$5:$F$1071),--(E710=$E$5:$E$1071),--(O710&lt;$O$5:$O$1071))+COUNTIF($O$5:O710,O710))</f>
        <v/>
      </c>
    </row>
    <row r="711" spans="1:21">
      <c r="A711" s="14" t="e">
        <f>IF(AND(H711="",D711="",F711="",G711="",I711="",J711=""),"",SUBTOTAL(3,$B$5:B711))</f>
        <v>#REF!</v>
      </c>
      <c r="B711" s="63" t="e">
        <f>IF('DATA ENTRY'!#REF!="","",'DATA ENTRY'!#REF!)</f>
        <v>#REF!</v>
      </c>
      <c r="C711" s="63" t="e">
        <f>IF('DATA ENTRY'!#REF!="","",'DATA ENTRY'!#REF!)</f>
        <v>#REF!</v>
      </c>
      <c r="D711" s="63" t="e">
        <f>IF('DATA ENTRY'!#REF!="","",'DATA ENTRY'!#REF!)</f>
        <v>#REF!</v>
      </c>
      <c r="E711" s="14" t="e">
        <f>IF('DATA ENTRY'!#REF!="","",'DATA ENTRY'!#REF!)</f>
        <v>#REF!</v>
      </c>
      <c r="F711" s="14" t="e">
        <f>IF('DATA ENTRY'!#REF!="","",'DATA ENTRY'!#REF!)</f>
        <v>#REF!</v>
      </c>
      <c r="G711" s="126" t="e">
        <f>IF('DATA ENTRY'!#REF!="","",'DATA ENTRY'!#REF!)</f>
        <v>#REF!</v>
      </c>
      <c r="H711" s="126" t="e">
        <f>IF('DATA ENTRY'!#REF!="","",'DATA ENTRY'!#REF!)</f>
        <v>#REF!</v>
      </c>
      <c r="I711" s="14" t="e">
        <f>IF('DATA ENTRY'!#REF!="","",'DATA ENTRY'!#REF!)</f>
        <v>#REF!</v>
      </c>
      <c r="J711" s="125" t="e">
        <f>IF('DATA ENTRY'!#REF!="","",'DATA ENTRY'!#REF!)</f>
        <v>#REF!</v>
      </c>
      <c r="K711" s="14" t="e">
        <f>IF('DATA ENTRY'!#REF!="","",'DATA ENTRY'!#REF!)</f>
        <v>#REF!</v>
      </c>
      <c r="L711" s="125" t="e">
        <f>IF('DATA ENTRY'!#REF!="","",'DATA ENTRY'!#REF!)</f>
        <v>#REF!</v>
      </c>
      <c r="M711" s="14" t="e">
        <f>IF('DATA ENTRY'!#REF!="","",'DATA ENTRY'!#REF!)</f>
        <v>#REF!</v>
      </c>
      <c r="N711" s="125" t="e">
        <f>IF('DATA ENTRY'!#REF!="","",'DATA ENTRY'!#REF!)</f>
        <v>#REF!</v>
      </c>
      <c r="O711" s="125" t="str">
        <f t="shared" si="11"/>
        <v/>
      </c>
      <c r="P711" s="63" t="e">
        <f>IF('DATA ENTRY'!#REF!="","",'DATA ENTRY'!#REF!)</f>
        <v>#REF!</v>
      </c>
      <c r="Q711" s="63" t="e">
        <f>IF('DATA ENTRY'!#REF!="","",'DATA ENTRY'!#REF!)</f>
        <v>#REF!</v>
      </c>
      <c r="R711" s="14" t="e">
        <f>IF('DATA ENTRY'!#REF!="","",'DATA ENTRY'!#REF!)</f>
        <v>#REF!</v>
      </c>
      <c r="S711" s="14" t="e">
        <f>IF('DATA ENTRY'!#REF!="","",'DATA ENTRY'!#REF!)</f>
        <v>#REF!</v>
      </c>
      <c r="T711" s="14" t="e">
        <f>IF('DATA ENTRY'!#REF!="","",'DATA ENTRY'!#REF!)</f>
        <v>#REF!</v>
      </c>
      <c r="U711" s="14" t="str">
        <f>IF(O711="","",SUMPRODUCT(--(D711=$D$5:$D$1071),--(F711=$F$5:$F$1071),--(E711=$E$5:$E$1071),--(O711&lt;$O$5:$O$1071))+COUNTIF($O$5:O711,O711))</f>
        <v/>
      </c>
    </row>
    <row r="712" spans="1:21">
      <c r="A712" s="14" t="e">
        <f>IF(AND(H712="",D712="",F712="",G712="",I712="",J712=""),"",SUBTOTAL(3,$B$5:B712))</f>
        <v>#REF!</v>
      </c>
      <c r="B712" s="63" t="e">
        <f>IF('DATA ENTRY'!#REF!="","",'DATA ENTRY'!#REF!)</f>
        <v>#REF!</v>
      </c>
      <c r="C712" s="63" t="e">
        <f>IF('DATA ENTRY'!#REF!="","",'DATA ENTRY'!#REF!)</f>
        <v>#REF!</v>
      </c>
      <c r="D712" s="63" t="e">
        <f>IF('DATA ENTRY'!#REF!="","",'DATA ENTRY'!#REF!)</f>
        <v>#REF!</v>
      </c>
      <c r="E712" s="14" t="e">
        <f>IF('DATA ENTRY'!#REF!="","",'DATA ENTRY'!#REF!)</f>
        <v>#REF!</v>
      </c>
      <c r="F712" s="14" t="e">
        <f>IF('DATA ENTRY'!#REF!="","",'DATA ENTRY'!#REF!)</f>
        <v>#REF!</v>
      </c>
      <c r="G712" s="126" t="e">
        <f>IF('DATA ENTRY'!#REF!="","",'DATA ENTRY'!#REF!)</f>
        <v>#REF!</v>
      </c>
      <c r="H712" s="126" t="e">
        <f>IF('DATA ENTRY'!#REF!="","",'DATA ENTRY'!#REF!)</f>
        <v>#REF!</v>
      </c>
      <c r="I712" s="14" t="e">
        <f>IF('DATA ENTRY'!#REF!="","",'DATA ENTRY'!#REF!)</f>
        <v>#REF!</v>
      </c>
      <c r="J712" s="125" t="e">
        <f>IF('DATA ENTRY'!#REF!="","",'DATA ENTRY'!#REF!)</f>
        <v>#REF!</v>
      </c>
      <c r="K712" s="14" t="e">
        <f>IF('DATA ENTRY'!#REF!="","",'DATA ENTRY'!#REF!)</f>
        <v>#REF!</v>
      </c>
      <c r="L712" s="125" t="e">
        <f>IF('DATA ENTRY'!#REF!="","",'DATA ENTRY'!#REF!)</f>
        <v>#REF!</v>
      </c>
      <c r="M712" s="14" t="e">
        <f>IF('DATA ENTRY'!#REF!="","",'DATA ENTRY'!#REF!)</f>
        <v>#REF!</v>
      </c>
      <c r="N712" s="125" t="e">
        <f>IF('DATA ENTRY'!#REF!="","",'DATA ENTRY'!#REF!)</f>
        <v>#REF!</v>
      </c>
      <c r="O712" s="125" t="str">
        <f t="shared" si="11"/>
        <v/>
      </c>
      <c r="P712" s="63" t="e">
        <f>IF('DATA ENTRY'!#REF!="","",'DATA ENTRY'!#REF!)</f>
        <v>#REF!</v>
      </c>
      <c r="Q712" s="63" t="e">
        <f>IF('DATA ENTRY'!#REF!="","",'DATA ENTRY'!#REF!)</f>
        <v>#REF!</v>
      </c>
      <c r="R712" s="14" t="e">
        <f>IF('DATA ENTRY'!#REF!="","",'DATA ENTRY'!#REF!)</f>
        <v>#REF!</v>
      </c>
      <c r="S712" s="14" t="e">
        <f>IF('DATA ENTRY'!#REF!="","",'DATA ENTRY'!#REF!)</f>
        <v>#REF!</v>
      </c>
      <c r="T712" s="14" t="e">
        <f>IF('DATA ENTRY'!#REF!="","",'DATA ENTRY'!#REF!)</f>
        <v>#REF!</v>
      </c>
      <c r="U712" s="14" t="str">
        <f>IF(O712="","",SUMPRODUCT(--(D712=$D$5:$D$1071),--(F712=$F$5:$F$1071),--(E712=$E$5:$E$1071),--(O712&lt;$O$5:$O$1071))+COUNTIF($O$5:O712,O712))</f>
        <v/>
      </c>
    </row>
    <row r="713" spans="1:21">
      <c r="A713" s="14" t="e">
        <f>IF(AND(H713="",D713="",F713="",G713="",I713="",J713=""),"",SUBTOTAL(3,$B$5:B713))</f>
        <v>#REF!</v>
      </c>
      <c r="B713" s="63" t="e">
        <f>IF('DATA ENTRY'!#REF!="","",'DATA ENTRY'!#REF!)</f>
        <v>#REF!</v>
      </c>
      <c r="C713" s="63" t="e">
        <f>IF('DATA ENTRY'!#REF!="","",'DATA ENTRY'!#REF!)</f>
        <v>#REF!</v>
      </c>
      <c r="D713" s="63" t="e">
        <f>IF('DATA ENTRY'!#REF!="","",'DATA ENTRY'!#REF!)</f>
        <v>#REF!</v>
      </c>
      <c r="E713" s="14" t="e">
        <f>IF('DATA ENTRY'!#REF!="","",'DATA ENTRY'!#REF!)</f>
        <v>#REF!</v>
      </c>
      <c r="F713" s="14" t="e">
        <f>IF('DATA ENTRY'!#REF!="","",'DATA ENTRY'!#REF!)</f>
        <v>#REF!</v>
      </c>
      <c r="G713" s="126" t="e">
        <f>IF('DATA ENTRY'!#REF!="","",'DATA ENTRY'!#REF!)</f>
        <v>#REF!</v>
      </c>
      <c r="H713" s="126" t="e">
        <f>IF('DATA ENTRY'!#REF!="","",'DATA ENTRY'!#REF!)</f>
        <v>#REF!</v>
      </c>
      <c r="I713" s="14" t="e">
        <f>IF('DATA ENTRY'!#REF!="","",'DATA ENTRY'!#REF!)</f>
        <v>#REF!</v>
      </c>
      <c r="J713" s="125" t="e">
        <f>IF('DATA ENTRY'!#REF!="","",'DATA ENTRY'!#REF!)</f>
        <v>#REF!</v>
      </c>
      <c r="K713" s="14" t="e">
        <f>IF('DATA ENTRY'!#REF!="","",'DATA ENTRY'!#REF!)</f>
        <v>#REF!</v>
      </c>
      <c r="L713" s="125" t="e">
        <f>IF('DATA ENTRY'!#REF!="","",'DATA ENTRY'!#REF!)</f>
        <v>#REF!</v>
      </c>
      <c r="M713" s="14" t="e">
        <f>IF('DATA ENTRY'!#REF!="","",'DATA ENTRY'!#REF!)</f>
        <v>#REF!</v>
      </c>
      <c r="N713" s="125" t="e">
        <f>IF('DATA ENTRY'!#REF!="","",'DATA ENTRY'!#REF!)</f>
        <v>#REF!</v>
      </c>
      <c r="O713" s="125" t="str">
        <f t="shared" si="11"/>
        <v/>
      </c>
      <c r="P713" s="63" t="e">
        <f>IF('DATA ENTRY'!#REF!="","",'DATA ENTRY'!#REF!)</f>
        <v>#REF!</v>
      </c>
      <c r="Q713" s="63" t="e">
        <f>IF('DATA ENTRY'!#REF!="","",'DATA ENTRY'!#REF!)</f>
        <v>#REF!</v>
      </c>
      <c r="R713" s="14" t="e">
        <f>IF('DATA ENTRY'!#REF!="","",'DATA ENTRY'!#REF!)</f>
        <v>#REF!</v>
      </c>
      <c r="S713" s="14" t="e">
        <f>IF('DATA ENTRY'!#REF!="","",'DATA ENTRY'!#REF!)</f>
        <v>#REF!</v>
      </c>
      <c r="T713" s="14" t="e">
        <f>IF('DATA ENTRY'!#REF!="","",'DATA ENTRY'!#REF!)</f>
        <v>#REF!</v>
      </c>
      <c r="U713" s="14" t="str">
        <f>IF(O713="","",SUMPRODUCT(--(D713=$D$5:$D$1071),--(F713=$F$5:$F$1071),--(E713=$E$5:$E$1071),--(O713&lt;$O$5:$O$1071))+COUNTIF($O$5:O713,O713))</f>
        <v/>
      </c>
    </row>
    <row r="714" spans="1:21">
      <c r="A714" s="14" t="e">
        <f>IF(AND(H714="",D714="",F714="",G714="",I714="",J714=""),"",SUBTOTAL(3,$B$5:B714))</f>
        <v>#REF!</v>
      </c>
      <c r="B714" s="63" t="e">
        <f>IF('DATA ENTRY'!#REF!="","",'DATA ENTRY'!#REF!)</f>
        <v>#REF!</v>
      </c>
      <c r="C714" s="63" t="e">
        <f>IF('DATA ENTRY'!#REF!="","",'DATA ENTRY'!#REF!)</f>
        <v>#REF!</v>
      </c>
      <c r="D714" s="63" t="e">
        <f>IF('DATA ENTRY'!#REF!="","",'DATA ENTRY'!#REF!)</f>
        <v>#REF!</v>
      </c>
      <c r="E714" s="14" t="e">
        <f>IF('DATA ENTRY'!#REF!="","",'DATA ENTRY'!#REF!)</f>
        <v>#REF!</v>
      </c>
      <c r="F714" s="14" t="e">
        <f>IF('DATA ENTRY'!#REF!="","",'DATA ENTRY'!#REF!)</f>
        <v>#REF!</v>
      </c>
      <c r="G714" s="126" t="e">
        <f>IF('DATA ENTRY'!#REF!="","",'DATA ENTRY'!#REF!)</f>
        <v>#REF!</v>
      </c>
      <c r="H714" s="126" t="e">
        <f>IF('DATA ENTRY'!#REF!="","",'DATA ENTRY'!#REF!)</f>
        <v>#REF!</v>
      </c>
      <c r="I714" s="14" t="e">
        <f>IF('DATA ENTRY'!#REF!="","",'DATA ENTRY'!#REF!)</f>
        <v>#REF!</v>
      </c>
      <c r="J714" s="125" t="e">
        <f>IF('DATA ENTRY'!#REF!="","",'DATA ENTRY'!#REF!)</f>
        <v>#REF!</v>
      </c>
      <c r="K714" s="14" t="e">
        <f>IF('DATA ENTRY'!#REF!="","",'DATA ENTRY'!#REF!)</f>
        <v>#REF!</v>
      </c>
      <c r="L714" s="125" t="e">
        <f>IF('DATA ENTRY'!#REF!="","",'DATA ENTRY'!#REF!)</f>
        <v>#REF!</v>
      </c>
      <c r="M714" s="14" t="e">
        <f>IF('DATA ENTRY'!#REF!="","",'DATA ENTRY'!#REF!)</f>
        <v>#REF!</v>
      </c>
      <c r="N714" s="125" t="e">
        <f>IF('DATA ENTRY'!#REF!="","",'DATA ENTRY'!#REF!)</f>
        <v>#REF!</v>
      </c>
      <c r="O714" s="125" t="str">
        <f t="shared" si="11"/>
        <v/>
      </c>
      <c r="P714" s="63" t="e">
        <f>IF('DATA ENTRY'!#REF!="","",'DATA ENTRY'!#REF!)</f>
        <v>#REF!</v>
      </c>
      <c r="Q714" s="63" t="e">
        <f>IF('DATA ENTRY'!#REF!="","",'DATA ENTRY'!#REF!)</f>
        <v>#REF!</v>
      </c>
      <c r="R714" s="14" t="e">
        <f>IF('DATA ENTRY'!#REF!="","",'DATA ENTRY'!#REF!)</f>
        <v>#REF!</v>
      </c>
      <c r="S714" s="14" t="e">
        <f>IF('DATA ENTRY'!#REF!="","",'DATA ENTRY'!#REF!)</f>
        <v>#REF!</v>
      </c>
      <c r="T714" s="14" t="e">
        <f>IF('DATA ENTRY'!#REF!="","",'DATA ENTRY'!#REF!)</f>
        <v>#REF!</v>
      </c>
      <c r="U714" s="14" t="str">
        <f>IF(O714="","",SUMPRODUCT(--(D714=$D$5:$D$1071),--(F714=$F$5:$F$1071),--(E714=$E$5:$E$1071),--(O714&lt;$O$5:$O$1071))+COUNTIF($O$5:O714,O714))</f>
        <v/>
      </c>
    </row>
    <row r="715" spans="1:21">
      <c r="A715" s="14" t="e">
        <f>IF(AND(H715="",D715="",F715="",G715="",I715="",J715=""),"",SUBTOTAL(3,$B$5:B715))</f>
        <v>#REF!</v>
      </c>
      <c r="B715" s="63" t="e">
        <f>IF('DATA ENTRY'!#REF!="","",'DATA ENTRY'!#REF!)</f>
        <v>#REF!</v>
      </c>
      <c r="C715" s="63" t="e">
        <f>IF('DATA ENTRY'!#REF!="","",'DATA ENTRY'!#REF!)</f>
        <v>#REF!</v>
      </c>
      <c r="D715" s="63" t="e">
        <f>IF('DATA ENTRY'!#REF!="","",'DATA ENTRY'!#REF!)</f>
        <v>#REF!</v>
      </c>
      <c r="E715" s="14" t="e">
        <f>IF('DATA ENTRY'!#REF!="","",'DATA ENTRY'!#REF!)</f>
        <v>#REF!</v>
      </c>
      <c r="F715" s="14" t="e">
        <f>IF('DATA ENTRY'!#REF!="","",'DATA ENTRY'!#REF!)</f>
        <v>#REF!</v>
      </c>
      <c r="G715" s="126" t="e">
        <f>IF('DATA ENTRY'!#REF!="","",'DATA ENTRY'!#REF!)</f>
        <v>#REF!</v>
      </c>
      <c r="H715" s="126" t="e">
        <f>IF('DATA ENTRY'!#REF!="","",'DATA ENTRY'!#REF!)</f>
        <v>#REF!</v>
      </c>
      <c r="I715" s="14" t="e">
        <f>IF('DATA ENTRY'!#REF!="","",'DATA ENTRY'!#REF!)</f>
        <v>#REF!</v>
      </c>
      <c r="J715" s="125" t="e">
        <f>IF('DATA ENTRY'!#REF!="","",'DATA ENTRY'!#REF!)</f>
        <v>#REF!</v>
      </c>
      <c r="K715" s="14" t="e">
        <f>IF('DATA ENTRY'!#REF!="","",'DATA ENTRY'!#REF!)</f>
        <v>#REF!</v>
      </c>
      <c r="L715" s="125" t="e">
        <f>IF('DATA ENTRY'!#REF!="","",'DATA ENTRY'!#REF!)</f>
        <v>#REF!</v>
      </c>
      <c r="M715" s="14" t="e">
        <f>IF('DATA ENTRY'!#REF!="","",'DATA ENTRY'!#REF!)</f>
        <v>#REF!</v>
      </c>
      <c r="N715" s="125" t="e">
        <f>IF('DATA ENTRY'!#REF!="","",'DATA ENTRY'!#REF!)</f>
        <v>#REF!</v>
      </c>
      <c r="O715" s="125" t="str">
        <f t="shared" si="11"/>
        <v/>
      </c>
      <c r="P715" s="63" t="e">
        <f>IF('DATA ENTRY'!#REF!="","",'DATA ENTRY'!#REF!)</f>
        <v>#REF!</v>
      </c>
      <c r="Q715" s="63" t="e">
        <f>IF('DATA ENTRY'!#REF!="","",'DATA ENTRY'!#REF!)</f>
        <v>#REF!</v>
      </c>
      <c r="R715" s="14" t="e">
        <f>IF('DATA ENTRY'!#REF!="","",'DATA ENTRY'!#REF!)</f>
        <v>#REF!</v>
      </c>
      <c r="S715" s="14" t="e">
        <f>IF('DATA ENTRY'!#REF!="","",'DATA ENTRY'!#REF!)</f>
        <v>#REF!</v>
      </c>
      <c r="T715" s="14" t="e">
        <f>IF('DATA ENTRY'!#REF!="","",'DATA ENTRY'!#REF!)</f>
        <v>#REF!</v>
      </c>
      <c r="U715" s="14" t="str">
        <f>IF(O715="","",SUMPRODUCT(--(D715=$D$5:$D$1071),--(F715=$F$5:$F$1071),--(E715=$E$5:$E$1071),--(O715&lt;$O$5:$O$1071))+COUNTIF($O$5:O715,O715))</f>
        <v/>
      </c>
    </row>
    <row r="716" spans="1:21">
      <c r="A716" s="14" t="e">
        <f>IF(AND(H716="",D716="",F716="",G716="",I716="",J716=""),"",SUBTOTAL(3,$B$5:B716))</f>
        <v>#REF!</v>
      </c>
      <c r="B716" s="63" t="e">
        <f>IF('DATA ENTRY'!#REF!="","",'DATA ENTRY'!#REF!)</f>
        <v>#REF!</v>
      </c>
      <c r="C716" s="63" t="e">
        <f>IF('DATA ENTRY'!#REF!="","",'DATA ENTRY'!#REF!)</f>
        <v>#REF!</v>
      </c>
      <c r="D716" s="63" t="e">
        <f>IF('DATA ENTRY'!#REF!="","",'DATA ENTRY'!#REF!)</f>
        <v>#REF!</v>
      </c>
      <c r="E716" s="14" t="e">
        <f>IF('DATA ENTRY'!#REF!="","",'DATA ENTRY'!#REF!)</f>
        <v>#REF!</v>
      </c>
      <c r="F716" s="14" t="e">
        <f>IF('DATA ENTRY'!#REF!="","",'DATA ENTRY'!#REF!)</f>
        <v>#REF!</v>
      </c>
      <c r="G716" s="126" t="e">
        <f>IF('DATA ENTRY'!#REF!="","",'DATA ENTRY'!#REF!)</f>
        <v>#REF!</v>
      </c>
      <c r="H716" s="126" t="e">
        <f>IF('DATA ENTRY'!#REF!="","",'DATA ENTRY'!#REF!)</f>
        <v>#REF!</v>
      </c>
      <c r="I716" s="14" t="e">
        <f>IF('DATA ENTRY'!#REF!="","",'DATA ENTRY'!#REF!)</f>
        <v>#REF!</v>
      </c>
      <c r="J716" s="125" t="e">
        <f>IF('DATA ENTRY'!#REF!="","",'DATA ENTRY'!#REF!)</f>
        <v>#REF!</v>
      </c>
      <c r="K716" s="14" t="e">
        <f>IF('DATA ENTRY'!#REF!="","",'DATA ENTRY'!#REF!)</f>
        <v>#REF!</v>
      </c>
      <c r="L716" s="125" t="e">
        <f>IF('DATA ENTRY'!#REF!="","",'DATA ENTRY'!#REF!)</f>
        <v>#REF!</v>
      </c>
      <c r="M716" s="14" t="e">
        <f>IF('DATA ENTRY'!#REF!="","",'DATA ENTRY'!#REF!)</f>
        <v>#REF!</v>
      </c>
      <c r="N716" s="125" t="e">
        <f>IF('DATA ENTRY'!#REF!="","",'DATA ENTRY'!#REF!)</f>
        <v>#REF!</v>
      </c>
      <c r="O716" s="125" t="str">
        <f t="shared" si="11"/>
        <v/>
      </c>
      <c r="P716" s="63" t="e">
        <f>IF('DATA ENTRY'!#REF!="","",'DATA ENTRY'!#REF!)</f>
        <v>#REF!</v>
      </c>
      <c r="Q716" s="63" t="e">
        <f>IF('DATA ENTRY'!#REF!="","",'DATA ENTRY'!#REF!)</f>
        <v>#REF!</v>
      </c>
      <c r="R716" s="14" t="e">
        <f>IF('DATA ENTRY'!#REF!="","",'DATA ENTRY'!#REF!)</f>
        <v>#REF!</v>
      </c>
      <c r="S716" s="14" t="e">
        <f>IF('DATA ENTRY'!#REF!="","",'DATA ENTRY'!#REF!)</f>
        <v>#REF!</v>
      </c>
      <c r="T716" s="14" t="e">
        <f>IF('DATA ENTRY'!#REF!="","",'DATA ENTRY'!#REF!)</f>
        <v>#REF!</v>
      </c>
      <c r="U716" s="14" t="str">
        <f>IF(O716="","",SUMPRODUCT(--(D716=$D$5:$D$1071),--(F716=$F$5:$F$1071),--(E716=$E$5:$E$1071),--(O716&lt;$O$5:$O$1071))+COUNTIF($O$5:O716,O716))</f>
        <v/>
      </c>
    </row>
    <row r="717" spans="1:21">
      <c r="A717" s="14" t="e">
        <f>IF(AND(H717="",D717="",F717="",G717="",I717="",J717=""),"",SUBTOTAL(3,$B$5:B717))</f>
        <v>#REF!</v>
      </c>
      <c r="B717" s="63" t="e">
        <f>IF('DATA ENTRY'!#REF!="","",'DATA ENTRY'!#REF!)</f>
        <v>#REF!</v>
      </c>
      <c r="C717" s="63" t="e">
        <f>IF('DATA ENTRY'!#REF!="","",'DATA ENTRY'!#REF!)</f>
        <v>#REF!</v>
      </c>
      <c r="D717" s="63" t="e">
        <f>IF('DATA ENTRY'!#REF!="","",'DATA ENTRY'!#REF!)</f>
        <v>#REF!</v>
      </c>
      <c r="E717" s="14" t="e">
        <f>IF('DATA ENTRY'!#REF!="","",'DATA ENTRY'!#REF!)</f>
        <v>#REF!</v>
      </c>
      <c r="F717" s="14" t="e">
        <f>IF('DATA ENTRY'!#REF!="","",'DATA ENTRY'!#REF!)</f>
        <v>#REF!</v>
      </c>
      <c r="G717" s="126" t="e">
        <f>IF('DATA ENTRY'!#REF!="","",'DATA ENTRY'!#REF!)</f>
        <v>#REF!</v>
      </c>
      <c r="H717" s="126" t="e">
        <f>IF('DATA ENTRY'!#REF!="","",'DATA ENTRY'!#REF!)</f>
        <v>#REF!</v>
      </c>
      <c r="I717" s="14" t="e">
        <f>IF('DATA ENTRY'!#REF!="","",'DATA ENTRY'!#REF!)</f>
        <v>#REF!</v>
      </c>
      <c r="J717" s="125" t="e">
        <f>IF('DATA ENTRY'!#REF!="","",'DATA ENTRY'!#REF!)</f>
        <v>#REF!</v>
      </c>
      <c r="K717" s="14" t="e">
        <f>IF('DATA ENTRY'!#REF!="","",'DATA ENTRY'!#REF!)</f>
        <v>#REF!</v>
      </c>
      <c r="L717" s="125" t="e">
        <f>IF('DATA ENTRY'!#REF!="","",'DATA ENTRY'!#REF!)</f>
        <v>#REF!</v>
      </c>
      <c r="M717" s="14" t="e">
        <f>IF('DATA ENTRY'!#REF!="","",'DATA ENTRY'!#REF!)</f>
        <v>#REF!</v>
      </c>
      <c r="N717" s="125" t="e">
        <f>IF('DATA ENTRY'!#REF!="","",'DATA ENTRY'!#REF!)</f>
        <v>#REF!</v>
      </c>
      <c r="O717" s="125" t="str">
        <f t="shared" si="11"/>
        <v/>
      </c>
      <c r="P717" s="63" t="e">
        <f>IF('DATA ENTRY'!#REF!="","",'DATA ENTRY'!#REF!)</f>
        <v>#REF!</v>
      </c>
      <c r="Q717" s="63" t="e">
        <f>IF('DATA ENTRY'!#REF!="","",'DATA ENTRY'!#REF!)</f>
        <v>#REF!</v>
      </c>
      <c r="R717" s="14" t="e">
        <f>IF('DATA ENTRY'!#REF!="","",'DATA ENTRY'!#REF!)</f>
        <v>#REF!</v>
      </c>
      <c r="S717" s="14" t="e">
        <f>IF('DATA ENTRY'!#REF!="","",'DATA ENTRY'!#REF!)</f>
        <v>#REF!</v>
      </c>
      <c r="T717" s="14" t="e">
        <f>IF('DATA ENTRY'!#REF!="","",'DATA ENTRY'!#REF!)</f>
        <v>#REF!</v>
      </c>
      <c r="U717" s="14" t="str">
        <f>IF(O717="","",SUMPRODUCT(--(D717=$D$5:$D$1071),--(F717=$F$5:$F$1071),--(E717=$E$5:$E$1071),--(O717&lt;$O$5:$O$1071))+COUNTIF($O$5:O717,O717))</f>
        <v/>
      </c>
    </row>
    <row r="718" spans="1:21">
      <c r="A718" s="14" t="e">
        <f>IF(AND(H718="",D718="",F718="",G718="",I718="",J718=""),"",SUBTOTAL(3,$B$5:B718))</f>
        <v>#REF!</v>
      </c>
      <c r="B718" s="63" t="e">
        <f>IF('DATA ENTRY'!#REF!="","",'DATA ENTRY'!#REF!)</f>
        <v>#REF!</v>
      </c>
      <c r="C718" s="63" t="e">
        <f>IF('DATA ENTRY'!#REF!="","",'DATA ENTRY'!#REF!)</f>
        <v>#REF!</v>
      </c>
      <c r="D718" s="63" t="e">
        <f>IF('DATA ENTRY'!#REF!="","",'DATA ENTRY'!#REF!)</f>
        <v>#REF!</v>
      </c>
      <c r="E718" s="14" t="e">
        <f>IF('DATA ENTRY'!#REF!="","",'DATA ENTRY'!#REF!)</f>
        <v>#REF!</v>
      </c>
      <c r="F718" s="14" t="e">
        <f>IF('DATA ENTRY'!#REF!="","",'DATA ENTRY'!#REF!)</f>
        <v>#REF!</v>
      </c>
      <c r="G718" s="126" t="e">
        <f>IF('DATA ENTRY'!#REF!="","",'DATA ENTRY'!#REF!)</f>
        <v>#REF!</v>
      </c>
      <c r="H718" s="126" t="e">
        <f>IF('DATA ENTRY'!#REF!="","",'DATA ENTRY'!#REF!)</f>
        <v>#REF!</v>
      </c>
      <c r="I718" s="14" t="e">
        <f>IF('DATA ENTRY'!#REF!="","",'DATA ENTRY'!#REF!)</f>
        <v>#REF!</v>
      </c>
      <c r="J718" s="125" t="e">
        <f>IF('DATA ENTRY'!#REF!="","",'DATA ENTRY'!#REF!)</f>
        <v>#REF!</v>
      </c>
      <c r="K718" s="14" t="e">
        <f>IF('DATA ENTRY'!#REF!="","",'DATA ENTRY'!#REF!)</f>
        <v>#REF!</v>
      </c>
      <c r="L718" s="125" t="e">
        <f>IF('DATA ENTRY'!#REF!="","",'DATA ENTRY'!#REF!)</f>
        <v>#REF!</v>
      </c>
      <c r="M718" s="14" t="e">
        <f>IF('DATA ENTRY'!#REF!="","",'DATA ENTRY'!#REF!)</f>
        <v>#REF!</v>
      </c>
      <c r="N718" s="125" t="e">
        <f>IF('DATA ENTRY'!#REF!="","",'DATA ENTRY'!#REF!)</f>
        <v>#REF!</v>
      </c>
      <c r="O718" s="125" t="str">
        <f t="shared" si="11"/>
        <v/>
      </c>
      <c r="P718" s="63" t="e">
        <f>IF('DATA ENTRY'!#REF!="","",'DATA ENTRY'!#REF!)</f>
        <v>#REF!</v>
      </c>
      <c r="Q718" s="63" t="e">
        <f>IF('DATA ENTRY'!#REF!="","",'DATA ENTRY'!#REF!)</f>
        <v>#REF!</v>
      </c>
      <c r="R718" s="14" t="e">
        <f>IF('DATA ENTRY'!#REF!="","",'DATA ENTRY'!#REF!)</f>
        <v>#REF!</v>
      </c>
      <c r="S718" s="14" t="e">
        <f>IF('DATA ENTRY'!#REF!="","",'DATA ENTRY'!#REF!)</f>
        <v>#REF!</v>
      </c>
      <c r="T718" s="14" t="e">
        <f>IF('DATA ENTRY'!#REF!="","",'DATA ENTRY'!#REF!)</f>
        <v>#REF!</v>
      </c>
      <c r="U718" s="14" t="str">
        <f>IF(O718="","",SUMPRODUCT(--(D718=$D$5:$D$1071),--(F718=$F$5:$F$1071),--(E718=$E$5:$E$1071),--(O718&lt;$O$5:$O$1071))+COUNTIF($O$5:O718,O718))</f>
        <v/>
      </c>
    </row>
    <row r="719" spans="1:21">
      <c r="A719" s="14" t="e">
        <f>IF(AND(H719="",D719="",F719="",G719="",I719="",J719=""),"",SUBTOTAL(3,$B$5:B719))</f>
        <v>#REF!</v>
      </c>
      <c r="B719" s="63" t="e">
        <f>IF('DATA ENTRY'!#REF!="","",'DATA ENTRY'!#REF!)</f>
        <v>#REF!</v>
      </c>
      <c r="C719" s="63" t="e">
        <f>IF('DATA ENTRY'!#REF!="","",'DATA ENTRY'!#REF!)</f>
        <v>#REF!</v>
      </c>
      <c r="D719" s="63" t="e">
        <f>IF('DATA ENTRY'!#REF!="","",'DATA ENTRY'!#REF!)</f>
        <v>#REF!</v>
      </c>
      <c r="E719" s="14" t="e">
        <f>IF('DATA ENTRY'!#REF!="","",'DATA ENTRY'!#REF!)</f>
        <v>#REF!</v>
      </c>
      <c r="F719" s="14" t="e">
        <f>IF('DATA ENTRY'!#REF!="","",'DATA ENTRY'!#REF!)</f>
        <v>#REF!</v>
      </c>
      <c r="G719" s="126" t="e">
        <f>IF('DATA ENTRY'!#REF!="","",'DATA ENTRY'!#REF!)</f>
        <v>#REF!</v>
      </c>
      <c r="H719" s="126" t="e">
        <f>IF('DATA ENTRY'!#REF!="","",'DATA ENTRY'!#REF!)</f>
        <v>#REF!</v>
      </c>
      <c r="I719" s="14" t="e">
        <f>IF('DATA ENTRY'!#REF!="","",'DATA ENTRY'!#REF!)</f>
        <v>#REF!</v>
      </c>
      <c r="J719" s="125" t="e">
        <f>IF('DATA ENTRY'!#REF!="","",'DATA ENTRY'!#REF!)</f>
        <v>#REF!</v>
      </c>
      <c r="K719" s="14" t="e">
        <f>IF('DATA ENTRY'!#REF!="","",'DATA ENTRY'!#REF!)</f>
        <v>#REF!</v>
      </c>
      <c r="L719" s="125" t="e">
        <f>IF('DATA ENTRY'!#REF!="","",'DATA ENTRY'!#REF!)</f>
        <v>#REF!</v>
      </c>
      <c r="M719" s="14" t="e">
        <f>IF('DATA ENTRY'!#REF!="","",'DATA ENTRY'!#REF!)</f>
        <v>#REF!</v>
      </c>
      <c r="N719" s="125" t="e">
        <f>IF('DATA ENTRY'!#REF!="","",'DATA ENTRY'!#REF!)</f>
        <v>#REF!</v>
      </c>
      <c r="O719" s="125" t="str">
        <f t="shared" si="11"/>
        <v/>
      </c>
      <c r="P719" s="63" t="e">
        <f>IF('DATA ENTRY'!#REF!="","",'DATA ENTRY'!#REF!)</f>
        <v>#REF!</v>
      </c>
      <c r="Q719" s="63" t="e">
        <f>IF('DATA ENTRY'!#REF!="","",'DATA ENTRY'!#REF!)</f>
        <v>#REF!</v>
      </c>
      <c r="R719" s="14" t="e">
        <f>IF('DATA ENTRY'!#REF!="","",'DATA ENTRY'!#REF!)</f>
        <v>#REF!</v>
      </c>
      <c r="S719" s="14" t="e">
        <f>IF('DATA ENTRY'!#REF!="","",'DATA ENTRY'!#REF!)</f>
        <v>#REF!</v>
      </c>
      <c r="T719" s="14" t="e">
        <f>IF('DATA ENTRY'!#REF!="","",'DATA ENTRY'!#REF!)</f>
        <v>#REF!</v>
      </c>
      <c r="U719" s="14" t="str">
        <f>IF(O719="","",SUMPRODUCT(--(D719=$D$5:$D$1071),--(F719=$F$5:$F$1071),--(E719=$E$5:$E$1071),--(O719&lt;$O$5:$O$1071))+COUNTIF($O$5:O719,O719))</f>
        <v/>
      </c>
    </row>
    <row r="720" spans="1:21">
      <c r="A720" s="14" t="e">
        <f>IF(AND(H720="",D720="",F720="",G720="",I720="",J720=""),"",SUBTOTAL(3,$B$5:B720))</f>
        <v>#REF!</v>
      </c>
      <c r="B720" s="63" t="e">
        <f>IF('DATA ENTRY'!#REF!="","",'DATA ENTRY'!#REF!)</f>
        <v>#REF!</v>
      </c>
      <c r="C720" s="63" t="e">
        <f>IF('DATA ENTRY'!#REF!="","",'DATA ENTRY'!#REF!)</f>
        <v>#REF!</v>
      </c>
      <c r="D720" s="63" t="e">
        <f>IF('DATA ENTRY'!#REF!="","",'DATA ENTRY'!#REF!)</f>
        <v>#REF!</v>
      </c>
      <c r="E720" s="14" t="e">
        <f>IF('DATA ENTRY'!#REF!="","",'DATA ENTRY'!#REF!)</f>
        <v>#REF!</v>
      </c>
      <c r="F720" s="14" t="e">
        <f>IF('DATA ENTRY'!#REF!="","",'DATA ENTRY'!#REF!)</f>
        <v>#REF!</v>
      </c>
      <c r="G720" s="126" t="e">
        <f>IF('DATA ENTRY'!#REF!="","",'DATA ENTRY'!#REF!)</f>
        <v>#REF!</v>
      </c>
      <c r="H720" s="126" t="e">
        <f>IF('DATA ENTRY'!#REF!="","",'DATA ENTRY'!#REF!)</f>
        <v>#REF!</v>
      </c>
      <c r="I720" s="14" t="e">
        <f>IF('DATA ENTRY'!#REF!="","",'DATA ENTRY'!#REF!)</f>
        <v>#REF!</v>
      </c>
      <c r="J720" s="125" t="e">
        <f>IF('DATA ENTRY'!#REF!="","",'DATA ENTRY'!#REF!)</f>
        <v>#REF!</v>
      </c>
      <c r="K720" s="14" t="e">
        <f>IF('DATA ENTRY'!#REF!="","",'DATA ENTRY'!#REF!)</f>
        <v>#REF!</v>
      </c>
      <c r="L720" s="125" t="e">
        <f>IF('DATA ENTRY'!#REF!="","",'DATA ENTRY'!#REF!)</f>
        <v>#REF!</v>
      </c>
      <c r="M720" s="14" t="e">
        <f>IF('DATA ENTRY'!#REF!="","",'DATA ENTRY'!#REF!)</f>
        <v>#REF!</v>
      </c>
      <c r="N720" s="125" t="e">
        <f>IF('DATA ENTRY'!#REF!="","",'DATA ENTRY'!#REF!)</f>
        <v>#REF!</v>
      </c>
      <c r="O720" s="125" t="str">
        <f t="shared" si="11"/>
        <v/>
      </c>
      <c r="P720" s="63" t="e">
        <f>IF('DATA ENTRY'!#REF!="","",'DATA ENTRY'!#REF!)</f>
        <v>#REF!</v>
      </c>
      <c r="Q720" s="63" t="e">
        <f>IF('DATA ENTRY'!#REF!="","",'DATA ENTRY'!#REF!)</f>
        <v>#REF!</v>
      </c>
      <c r="R720" s="14" t="e">
        <f>IF('DATA ENTRY'!#REF!="","",'DATA ENTRY'!#REF!)</f>
        <v>#REF!</v>
      </c>
      <c r="S720" s="14" t="e">
        <f>IF('DATA ENTRY'!#REF!="","",'DATA ENTRY'!#REF!)</f>
        <v>#REF!</v>
      </c>
      <c r="T720" s="14" t="e">
        <f>IF('DATA ENTRY'!#REF!="","",'DATA ENTRY'!#REF!)</f>
        <v>#REF!</v>
      </c>
      <c r="U720" s="14" t="str">
        <f>IF(O720="","",SUMPRODUCT(--(D720=$D$5:$D$1071),--(F720=$F$5:$F$1071),--(E720=$E$5:$E$1071),--(O720&lt;$O$5:$O$1071))+COUNTIF($O$5:O720,O720))</f>
        <v/>
      </c>
    </row>
    <row r="721" spans="1:21">
      <c r="A721" s="14" t="e">
        <f>IF(AND(H721="",D721="",F721="",G721="",I721="",J721=""),"",SUBTOTAL(3,$B$5:B721))</f>
        <v>#REF!</v>
      </c>
      <c r="B721" s="63" t="e">
        <f>IF('DATA ENTRY'!#REF!="","",'DATA ENTRY'!#REF!)</f>
        <v>#REF!</v>
      </c>
      <c r="C721" s="63" t="e">
        <f>IF('DATA ENTRY'!#REF!="","",'DATA ENTRY'!#REF!)</f>
        <v>#REF!</v>
      </c>
      <c r="D721" s="63" t="e">
        <f>IF('DATA ENTRY'!#REF!="","",'DATA ENTRY'!#REF!)</f>
        <v>#REF!</v>
      </c>
      <c r="E721" s="14" t="e">
        <f>IF('DATA ENTRY'!#REF!="","",'DATA ENTRY'!#REF!)</f>
        <v>#REF!</v>
      </c>
      <c r="F721" s="14" t="e">
        <f>IF('DATA ENTRY'!#REF!="","",'DATA ENTRY'!#REF!)</f>
        <v>#REF!</v>
      </c>
      <c r="G721" s="126" t="e">
        <f>IF('DATA ENTRY'!#REF!="","",'DATA ENTRY'!#REF!)</f>
        <v>#REF!</v>
      </c>
      <c r="H721" s="126" t="e">
        <f>IF('DATA ENTRY'!#REF!="","",'DATA ENTRY'!#REF!)</f>
        <v>#REF!</v>
      </c>
      <c r="I721" s="14" t="e">
        <f>IF('DATA ENTRY'!#REF!="","",'DATA ENTRY'!#REF!)</f>
        <v>#REF!</v>
      </c>
      <c r="J721" s="125" t="e">
        <f>IF('DATA ENTRY'!#REF!="","",'DATA ENTRY'!#REF!)</f>
        <v>#REF!</v>
      </c>
      <c r="K721" s="14" t="e">
        <f>IF('DATA ENTRY'!#REF!="","",'DATA ENTRY'!#REF!)</f>
        <v>#REF!</v>
      </c>
      <c r="L721" s="125" t="e">
        <f>IF('DATA ENTRY'!#REF!="","",'DATA ENTRY'!#REF!)</f>
        <v>#REF!</v>
      </c>
      <c r="M721" s="14" t="e">
        <f>IF('DATA ENTRY'!#REF!="","",'DATA ENTRY'!#REF!)</f>
        <v>#REF!</v>
      </c>
      <c r="N721" s="125" t="e">
        <f>IF('DATA ENTRY'!#REF!="","",'DATA ENTRY'!#REF!)</f>
        <v>#REF!</v>
      </c>
      <c r="O721" s="125" t="str">
        <f t="shared" si="11"/>
        <v/>
      </c>
      <c r="P721" s="63" t="e">
        <f>IF('DATA ENTRY'!#REF!="","",'DATA ENTRY'!#REF!)</f>
        <v>#REF!</v>
      </c>
      <c r="Q721" s="63" t="e">
        <f>IF('DATA ENTRY'!#REF!="","",'DATA ENTRY'!#REF!)</f>
        <v>#REF!</v>
      </c>
      <c r="R721" s="14" t="e">
        <f>IF('DATA ENTRY'!#REF!="","",'DATA ENTRY'!#REF!)</f>
        <v>#REF!</v>
      </c>
      <c r="S721" s="14" t="e">
        <f>IF('DATA ENTRY'!#REF!="","",'DATA ENTRY'!#REF!)</f>
        <v>#REF!</v>
      </c>
      <c r="T721" s="14" t="e">
        <f>IF('DATA ENTRY'!#REF!="","",'DATA ENTRY'!#REF!)</f>
        <v>#REF!</v>
      </c>
      <c r="U721" s="14" t="str">
        <f>IF(O721="","",SUMPRODUCT(--(D721=$D$5:$D$1071),--(F721=$F$5:$F$1071),--(E721=$E$5:$E$1071),--(O721&lt;$O$5:$O$1071))+COUNTIF($O$5:O721,O721))</f>
        <v/>
      </c>
    </row>
    <row r="722" spans="1:21">
      <c r="A722" s="14" t="e">
        <f>IF(AND(H722="",D722="",F722="",G722="",I722="",J722=""),"",SUBTOTAL(3,$B$5:B722))</f>
        <v>#REF!</v>
      </c>
      <c r="B722" s="63" t="e">
        <f>IF('DATA ENTRY'!#REF!="","",'DATA ENTRY'!#REF!)</f>
        <v>#REF!</v>
      </c>
      <c r="C722" s="63" t="e">
        <f>IF('DATA ENTRY'!#REF!="","",'DATA ENTRY'!#REF!)</f>
        <v>#REF!</v>
      </c>
      <c r="D722" s="63" t="e">
        <f>IF('DATA ENTRY'!#REF!="","",'DATA ENTRY'!#REF!)</f>
        <v>#REF!</v>
      </c>
      <c r="E722" s="14" t="e">
        <f>IF('DATA ENTRY'!#REF!="","",'DATA ENTRY'!#REF!)</f>
        <v>#REF!</v>
      </c>
      <c r="F722" s="14" t="e">
        <f>IF('DATA ENTRY'!#REF!="","",'DATA ENTRY'!#REF!)</f>
        <v>#REF!</v>
      </c>
      <c r="G722" s="126" t="e">
        <f>IF('DATA ENTRY'!#REF!="","",'DATA ENTRY'!#REF!)</f>
        <v>#REF!</v>
      </c>
      <c r="H722" s="126" t="e">
        <f>IF('DATA ENTRY'!#REF!="","",'DATA ENTRY'!#REF!)</f>
        <v>#REF!</v>
      </c>
      <c r="I722" s="14" t="e">
        <f>IF('DATA ENTRY'!#REF!="","",'DATA ENTRY'!#REF!)</f>
        <v>#REF!</v>
      </c>
      <c r="J722" s="125" t="e">
        <f>IF('DATA ENTRY'!#REF!="","",'DATA ENTRY'!#REF!)</f>
        <v>#REF!</v>
      </c>
      <c r="K722" s="14" t="e">
        <f>IF('DATA ENTRY'!#REF!="","",'DATA ENTRY'!#REF!)</f>
        <v>#REF!</v>
      </c>
      <c r="L722" s="125" t="e">
        <f>IF('DATA ENTRY'!#REF!="","",'DATA ENTRY'!#REF!)</f>
        <v>#REF!</v>
      </c>
      <c r="M722" s="14" t="e">
        <f>IF('DATA ENTRY'!#REF!="","",'DATA ENTRY'!#REF!)</f>
        <v>#REF!</v>
      </c>
      <c r="N722" s="125" t="e">
        <f>IF('DATA ENTRY'!#REF!="","",'DATA ENTRY'!#REF!)</f>
        <v>#REF!</v>
      </c>
      <c r="O722" s="125" t="str">
        <f t="shared" si="11"/>
        <v/>
      </c>
      <c r="P722" s="63" t="e">
        <f>IF('DATA ENTRY'!#REF!="","",'DATA ENTRY'!#REF!)</f>
        <v>#REF!</v>
      </c>
      <c r="Q722" s="63" t="e">
        <f>IF('DATA ENTRY'!#REF!="","",'DATA ENTRY'!#REF!)</f>
        <v>#REF!</v>
      </c>
      <c r="R722" s="14" t="e">
        <f>IF('DATA ENTRY'!#REF!="","",'DATA ENTRY'!#REF!)</f>
        <v>#REF!</v>
      </c>
      <c r="S722" s="14" t="e">
        <f>IF('DATA ENTRY'!#REF!="","",'DATA ENTRY'!#REF!)</f>
        <v>#REF!</v>
      </c>
      <c r="T722" s="14" t="e">
        <f>IF('DATA ENTRY'!#REF!="","",'DATA ENTRY'!#REF!)</f>
        <v>#REF!</v>
      </c>
      <c r="U722" s="14" t="str">
        <f>IF(O722="","",SUMPRODUCT(--(D722=$D$5:$D$1071),--(F722=$F$5:$F$1071),--(E722=$E$5:$E$1071),--(O722&lt;$O$5:$O$1071))+COUNTIF($O$5:O722,O722))</f>
        <v/>
      </c>
    </row>
    <row r="723" spans="1:21">
      <c r="A723" s="14" t="e">
        <f>IF(AND(H723="",D723="",F723="",G723="",I723="",J723=""),"",SUBTOTAL(3,$B$5:B723))</f>
        <v>#REF!</v>
      </c>
      <c r="B723" s="63" t="e">
        <f>IF('DATA ENTRY'!#REF!="","",'DATA ENTRY'!#REF!)</f>
        <v>#REF!</v>
      </c>
      <c r="C723" s="63" t="e">
        <f>IF('DATA ENTRY'!#REF!="","",'DATA ENTRY'!#REF!)</f>
        <v>#REF!</v>
      </c>
      <c r="D723" s="63" t="e">
        <f>IF('DATA ENTRY'!#REF!="","",'DATA ENTRY'!#REF!)</f>
        <v>#REF!</v>
      </c>
      <c r="E723" s="14" t="e">
        <f>IF('DATA ENTRY'!#REF!="","",'DATA ENTRY'!#REF!)</f>
        <v>#REF!</v>
      </c>
      <c r="F723" s="14" t="e">
        <f>IF('DATA ENTRY'!#REF!="","",'DATA ENTRY'!#REF!)</f>
        <v>#REF!</v>
      </c>
      <c r="G723" s="126" t="e">
        <f>IF('DATA ENTRY'!#REF!="","",'DATA ENTRY'!#REF!)</f>
        <v>#REF!</v>
      </c>
      <c r="H723" s="126" t="e">
        <f>IF('DATA ENTRY'!#REF!="","",'DATA ENTRY'!#REF!)</f>
        <v>#REF!</v>
      </c>
      <c r="I723" s="14" t="e">
        <f>IF('DATA ENTRY'!#REF!="","",'DATA ENTRY'!#REF!)</f>
        <v>#REF!</v>
      </c>
      <c r="J723" s="125" t="e">
        <f>IF('DATA ENTRY'!#REF!="","",'DATA ENTRY'!#REF!)</f>
        <v>#REF!</v>
      </c>
      <c r="K723" s="14" t="e">
        <f>IF('DATA ENTRY'!#REF!="","",'DATA ENTRY'!#REF!)</f>
        <v>#REF!</v>
      </c>
      <c r="L723" s="125" t="e">
        <f>IF('DATA ENTRY'!#REF!="","",'DATA ENTRY'!#REF!)</f>
        <v>#REF!</v>
      </c>
      <c r="M723" s="14" t="e">
        <f>IF('DATA ENTRY'!#REF!="","",'DATA ENTRY'!#REF!)</f>
        <v>#REF!</v>
      </c>
      <c r="N723" s="125" t="e">
        <f>IF('DATA ENTRY'!#REF!="","",'DATA ENTRY'!#REF!)</f>
        <v>#REF!</v>
      </c>
      <c r="O723" s="125" t="str">
        <f t="shared" si="11"/>
        <v/>
      </c>
      <c r="P723" s="63" t="e">
        <f>IF('DATA ENTRY'!#REF!="","",'DATA ENTRY'!#REF!)</f>
        <v>#REF!</v>
      </c>
      <c r="Q723" s="63" t="e">
        <f>IF('DATA ENTRY'!#REF!="","",'DATA ENTRY'!#REF!)</f>
        <v>#REF!</v>
      </c>
      <c r="R723" s="14" t="e">
        <f>IF('DATA ENTRY'!#REF!="","",'DATA ENTRY'!#REF!)</f>
        <v>#REF!</v>
      </c>
      <c r="S723" s="14" t="e">
        <f>IF('DATA ENTRY'!#REF!="","",'DATA ENTRY'!#REF!)</f>
        <v>#REF!</v>
      </c>
      <c r="T723" s="14" t="e">
        <f>IF('DATA ENTRY'!#REF!="","",'DATA ENTRY'!#REF!)</f>
        <v>#REF!</v>
      </c>
      <c r="U723" s="14" t="str">
        <f>IF(O723="","",SUMPRODUCT(--(D723=$D$5:$D$1071),--(F723=$F$5:$F$1071),--(E723=$E$5:$E$1071),--(O723&lt;$O$5:$O$1071))+COUNTIF($O$5:O723,O723))</f>
        <v/>
      </c>
    </row>
    <row r="724" spans="1:21">
      <c r="A724" s="14" t="e">
        <f>IF(AND(H724="",D724="",F724="",G724="",I724="",J724=""),"",SUBTOTAL(3,$B$5:B724))</f>
        <v>#REF!</v>
      </c>
      <c r="B724" s="63" t="e">
        <f>IF('DATA ENTRY'!#REF!="","",'DATA ENTRY'!#REF!)</f>
        <v>#REF!</v>
      </c>
      <c r="C724" s="63" t="e">
        <f>IF('DATA ENTRY'!#REF!="","",'DATA ENTRY'!#REF!)</f>
        <v>#REF!</v>
      </c>
      <c r="D724" s="63" t="e">
        <f>IF('DATA ENTRY'!#REF!="","",'DATA ENTRY'!#REF!)</f>
        <v>#REF!</v>
      </c>
      <c r="E724" s="14" t="e">
        <f>IF('DATA ENTRY'!#REF!="","",'DATA ENTRY'!#REF!)</f>
        <v>#REF!</v>
      </c>
      <c r="F724" s="14" t="e">
        <f>IF('DATA ENTRY'!#REF!="","",'DATA ENTRY'!#REF!)</f>
        <v>#REF!</v>
      </c>
      <c r="G724" s="126" t="e">
        <f>IF('DATA ENTRY'!#REF!="","",'DATA ENTRY'!#REF!)</f>
        <v>#REF!</v>
      </c>
      <c r="H724" s="126" t="e">
        <f>IF('DATA ENTRY'!#REF!="","",'DATA ENTRY'!#REF!)</f>
        <v>#REF!</v>
      </c>
      <c r="I724" s="14" t="e">
        <f>IF('DATA ENTRY'!#REF!="","",'DATA ENTRY'!#REF!)</f>
        <v>#REF!</v>
      </c>
      <c r="J724" s="125" t="e">
        <f>IF('DATA ENTRY'!#REF!="","",'DATA ENTRY'!#REF!)</f>
        <v>#REF!</v>
      </c>
      <c r="K724" s="14" t="e">
        <f>IF('DATA ENTRY'!#REF!="","",'DATA ENTRY'!#REF!)</f>
        <v>#REF!</v>
      </c>
      <c r="L724" s="125" t="e">
        <f>IF('DATA ENTRY'!#REF!="","",'DATA ENTRY'!#REF!)</f>
        <v>#REF!</v>
      </c>
      <c r="M724" s="14" t="e">
        <f>IF('DATA ENTRY'!#REF!="","",'DATA ENTRY'!#REF!)</f>
        <v>#REF!</v>
      </c>
      <c r="N724" s="125" t="e">
        <f>IF('DATA ENTRY'!#REF!="","",'DATA ENTRY'!#REF!)</f>
        <v>#REF!</v>
      </c>
      <c r="O724" s="125" t="str">
        <f t="shared" si="11"/>
        <v/>
      </c>
      <c r="P724" s="63" t="e">
        <f>IF('DATA ENTRY'!#REF!="","",'DATA ENTRY'!#REF!)</f>
        <v>#REF!</v>
      </c>
      <c r="Q724" s="63" t="e">
        <f>IF('DATA ENTRY'!#REF!="","",'DATA ENTRY'!#REF!)</f>
        <v>#REF!</v>
      </c>
      <c r="R724" s="14" t="e">
        <f>IF('DATA ENTRY'!#REF!="","",'DATA ENTRY'!#REF!)</f>
        <v>#REF!</v>
      </c>
      <c r="S724" s="14" t="e">
        <f>IF('DATA ENTRY'!#REF!="","",'DATA ENTRY'!#REF!)</f>
        <v>#REF!</v>
      </c>
      <c r="T724" s="14" t="e">
        <f>IF('DATA ENTRY'!#REF!="","",'DATA ENTRY'!#REF!)</f>
        <v>#REF!</v>
      </c>
      <c r="U724" s="14" t="str">
        <f>IF(O724="","",SUMPRODUCT(--(D724=$D$5:$D$1071),--(F724=$F$5:$F$1071),--(E724=$E$5:$E$1071),--(O724&lt;$O$5:$O$1071))+COUNTIF($O$5:O724,O724))</f>
        <v/>
      </c>
    </row>
    <row r="725" spans="1:21">
      <c r="A725" s="14" t="e">
        <f>IF(AND(H725="",D725="",F725="",G725="",I725="",J725=""),"",SUBTOTAL(3,$B$5:B725))</f>
        <v>#REF!</v>
      </c>
      <c r="B725" s="63" t="e">
        <f>IF('DATA ENTRY'!#REF!="","",'DATA ENTRY'!#REF!)</f>
        <v>#REF!</v>
      </c>
      <c r="C725" s="63" t="e">
        <f>IF('DATA ENTRY'!#REF!="","",'DATA ENTRY'!#REF!)</f>
        <v>#REF!</v>
      </c>
      <c r="D725" s="63" t="e">
        <f>IF('DATA ENTRY'!#REF!="","",'DATA ENTRY'!#REF!)</f>
        <v>#REF!</v>
      </c>
      <c r="E725" s="14" t="e">
        <f>IF('DATA ENTRY'!#REF!="","",'DATA ENTRY'!#REF!)</f>
        <v>#REF!</v>
      </c>
      <c r="F725" s="14" t="e">
        <f>IF('DATA ENTRY'!#REF!="","",'DATA ENTRY'!#REF!)</f>
        <v>#REF!</v>
      </c>
      <c r="G725" s="126" t="e">
        <f>IF('DATA ENTRY'!#REF!="","",'DATA ENTRY'!#REF!)</f>
        <v>#REF!</v>
      </c>
      <c r="H725" s="126" t="e">
        <f>IF('DATA ENTRY'!#REF!="","",'DATA ENTRY'!#REF!)</f>
        <v>#REF!</v>
      </c>
      <c r="I725" s="14" t="e">
        <f>IF('DATA ENTRY'!#REF!="","",'DATA ENTRY'!#REF!)</f>
        <v>#REF!</v>
      </c>
      <c r="J725" s="125" t="e">
        <f>IF('DATA ENTRY'!#REF!="","",'DATA ENTRY'!#REF!)</f>
        <v>#REF!</v>
      </c>
      <c r="K725" s="14" t="e">
        <f>IF('DATA ENTRY'!#REF!="","",'DATA ENTRY'!#REF!)</f>
        <v>#REF!</v>
      </c>
      <c r="L725" s="125" t="e">
        <f>IF('DATA ENTRY'!#REF!="","",'DATA ENTRY'!#REF!)</f>
        <v>#REF!</v>
      </c>
      <c r="M725" s="14" t="e">
        <f>IF('DATA ENTRY'!#REF!="","",'DATA ENTRY'!#REF!)</f>
        <v>#REF!</v>
      </c>
      <c r="N725" s="125" t="e">
        <f>IF('DATA ENTRY'!#REF!="","",'DATA ENTRY'!#REF!)</f>
        <v>#REF!</v>
      </c>
      <c r="O725" s="125" t="str">
        <f t="shared" si="11"/>
        <v/>
      </c>
      <c r="P725" s="63" t="e">
        <f>IF('DATA ENTRY'!#REF!="","",'DATA ENTRY'!#REF!)</f>
        <v>#REF!</v>
      </c>
      <c r="Q725" s="63" t="e">
        <f>IF('DATA ENTRY'!#REF!="","",'DATA ENTRY'!#REF!)</f>
        <v>#REF!</v>
      </c>
      <c r="R725" s="14" t="e">
        <f>IF('DATA ENTRY'!#REF!="","",'DATA ENTRY'!#REF!)</f>
        <v>#REF!</v>
      </c>
      <c r="S725" s="14" t="e">
        <f>IF('DATA ENTRY'!#REF!="","",'DATA ENTRY'!#REF!)</f>
        <v>#REF!</v>
      </c>
      <c r="T725" s="14" t="e">
        <f>IF('DATA ENTRY'!#REF!="","",'DATA ENTRY'!#REF!)</f>
        <v>#REF!</v>
      </c>
      <c r="U725" s="14" t="str">
        <f>IF(O725="","",SUMPRODUCT(--(D725=$D$5:$D$1071),--(F725=$F$5:$F$1071),--(E725=$E$5:$E$1071),--(O725&lt;$O$5:$O$1071))+COUNTIF($O$5:O725,O725))</f>
        <v/>
      </c>
    </row>
    <row r="726" spans="1:21">
      <c r="A726" s="14" t="e">
        <f>IF(AND(H726="",D726="",F726="",G726="",I726="",J726=""),"",SUBTOTAL(3,$B$5:B726))</f>
        <v>#REF!</v>
      </c>
      <c r="B726" s="63" t="e">
        <f>IF('DATA ENTRY'!#REF!="","",'DATA ENTRY'!#REF!)</f>
        <v>#REF!</v>
      </c>
      <c r="C726" s="63" t="e">
        <f>IF('DATA ENTRY'!#REF!="","",'DATA ENTRY'!#REF!)</f>
        <v>#REF!</v>
      </c>
      <c r="D726" s="63" t="e">
        <f>IF('DATA ENTRY'!#REF!="","",'DATA ENTRY'!#REF!)</f>
        <v>#REF!</v>
      </c>
      <c r="E726" s="14" t="e">
        <f>IF('DATA ENTRY'!#REF!="","",'DATA ENTRY'!#REF!)</f>
        <v>#REF!</v>
      </c>
      <c r="F726" s="14" t="e">
        <f>IF('DATA ENTRY'!#REF!="","",'DATA ENTRY'!#REF!)</f>
        <v>#REF!</v>
      </c>
      <c r="G726" s="126" t="e">
        <f>IF('DATA ENTRY'!#REF!="","",'DATA ENTRY'!#REF!)</f>
        <v>#REF!</v>
      </c>
      <c r="H726" s="126" t="e">
        <f>IF('DATA ENTRY'!#REF!="","",'DATA ENTRY'!#REF!)</f>
        <v>#REF!</v>
      </c>
      <c r="I726" s="14" t="e">
        <f>IF('DATA ENTRY'!#REF!="","",'DATA ENTRY'!#REF!)</f>
        <v>#REF!</v>
      </c>
      <c r="J726" s="125" t="e">
        <f>IF('DATA ENTRY'!#REF!="","",'DATA ENTRY'!#REF!)</f>
        <v>#REF!</v>
      </c>
      <c r="K726" s="14" t="e">
        <f>IF('DATA ENTRY'!#REF!="","",'DATA ENTRY'!#REF!)</f>
        <v>#REF!</v>
      </c>
      <c r="L726" s="125" t="e">
        <f>IF('DATA ENTRY'!#REF!="","",'DATA ENTRY'!#REF!)</f>
        <v>#REF!</v>
      </c>
      <c r="M726" s="14" t="e">
        <f>IF('DATA ENTRY'!#REF!="","",'DATA ENTRY'!#REF!)</f>
        <v>#REF!</v>
      </c>
      <c r="N726" s="125" t="e">
        <f>IF('DATA ENTRY'!#REF!="","",'DATA ENTRY'!#REF!)</f>
        <v>#REF!</v>
      </c>
      <c r="O726" s="125" t="str">
        <f t="shared" si="11"/>
        <v/>
      </c>
      <c r="P726" s="63" t="e">
        <f>IF('DATA ENTRY'!#REF!="","",'DATA ENTRY'!#REF!)</f>
        <v>#REF!</v>
      </c>
      <c r="Q726" s="63" t="e">
        <f>IF('DATA ENTRY'!#REF!="","",'DATA ENTRY'!#REF!)</f>
        <v>#REF!</v>
      </c>
      <c r="R726" s="14" t="e">
        <f>IF('DATA ENTRY'!#REF!="","",'DATA ENTRY'!#REF!)</f>
        <v>#REF!</v>
      </c>
      <c r="S726" s="14" t="e">
        <f>IF('DATA ENTRY'!#REF!="","",'DATA ENTRY'!#REF!)</f>
        <v>#REF!</v>
      </c>
      <c r="T726" s="14" t="e">
        <f>IF('DATA ENTRY'!#REF!="","",'DATA ENTRY'!#REF!)</f>
        <v>#REF!</v>
      </c>
      <c r="U726" s="14" t="str">
        <f>IF(O726="","",SUMPRODUCT(--(D726=$D$5:$D$1071),--(F726=$F$5:$F$1071),--(E726=$E$5:$E$1071),--(O726&lt;$O$5:$O$1071))+COUNTIF($O$5:O726,O726))</f>
        <v/>
      </c>
    </row>
    <row r="727" spans="1:21">
      <c r="A727" s="14" t="e">
        <f>IF(AND(H727="",D727="",F727="",G727="",I727="",J727=""),"",SUBTOTAL(3,$B$5:B727))</f>
        <v>#REF!</v>
      </c>
      <c r="B727" s="63" t="e">
        <f>IF('DATA ENTRY'!#REF!="","",'DATA ENTRY'!#REF!)</f>
        <v>#REF!</v>
      </c>
      <c r="C727" s="63" t="e">
        <f>IF('DATA ENTRY'!#REF!="","",'DATA ENTRY'!#REF!)</f>
        <v>#REF!</v>
      </c>
      <c r="D727" s="63" t="e">
        <f>IF('DATA ENTRY'!#REF!="","",'DATA ENTRY'!#REF!)</f>
        <v>#REF!</v>
      </c>
      <c r="E727" s="14" t="e">
        <f>IF('DATA ENTRY'!#REF!="","",'DATA ENTRY'!#REF!)</f>
        <v>#REF!</v>
      </c>
      <c r="F727" s="14" t="e">
        <f>IF('DATA ENTRY'!#REF!="","",'DATA ENTRY'!#REF!)</f>
        <v>#REF!</v>
      </c>
      <c r="G727" s="126" t="e">
        <f>IF('DATA ENTRY'!#REF!="","",'DATA ENTRY'!#REF!)</f>
        <v>#REF!</v>
      </c>
      <c r="H727" s="126" t="e">
        <f>IF('DATA ENTRY'!#REF!="","",'DATA ENTRY'!#REF!)</f>
        <v>#REF!</v>
      </c>
      <c r="I727" s="14" t="e">
        <f>IF('DATA ENTRY'!#REF!="","",'DATA ENTRY'!#REF!)</f>
        <v>#REF!</v>
      </c>
      <c r="J727" s="125" t="e">
        <f>IF('DATA ENTRY'!#REF!="","",'DATA ENTRY'!#REF!)</f>
        <v>#REF!</v>
      </c>
      <c r="K727" s="14" t="e">
        <f>IF('DATA ENTRY'!#REF!="","",'DATA ENTRY'!#REF!)</f>
        <v>#REF!</v>
      </c>
      <c r="L727" s="125" t="e">
        <f>IF('DATA ENTRY'!#REF!="","",'DATA ENTRY'!#REF!)</f>
        <v>#REF!</v>
      </c>
      <c r="M727" s="14" t="e">
        <f>IF('DATA ENTRY'!#REF!="","",'DATA ENTRY'!#REF!)</f>
        <v>#REF!</v>
      </c>
      <c r="N727" s="125" t="e">
        <f>IF('DATA ENTRY'!#REF!="","",'DATA ENTRY'!#REF!)</f>
        <v>#REF!</v>
      </c>
      <c r="O727" s="125" t="str">
        <f t="shared" si="11"/>
        <v/>
      </c>
      <c r="P727" s="63" t="e">
        <f>IF('DATA ENTRY'!#REF!="","",'DATA ENTRY'!#REF!)</f>
        <v>#REF!</v>
      </c>
      <c r="Q727" s="63" t="e">
        <f>IF('DATA ENTRY'!#REF!="","",'DATA ENTRY'!#REF!)</f>
        <v>#REF!</v>
      </c>
      <c r="R727" s="14" t="e">
        <f>IF('DATA ENTRY'!#REF!="","",'DATA ENTRY'!#REF!)</f>
        <v>#REF!</v>
      </c>
      <c r="S727" s="14" t="e">
        <f>IF('DATA ENTRY'!#REF!="","",'DATA ENTRY'!#REF!)</f>
        <v>#REF!</v>
      </c>
      <c r="T727" s="14" t="e">
        <f>IF('DATA ENTRY'!#REF!="","",'DATA ENTRY'!#REF!)</f>
        <v>#REF!</v>
      </c>
      <c r="U727" s="14" t="str">
        <f>IF(O727="","",SUMPRODUCT(--(D727=$D$5:$D$1071),--(F727=$F$5:$F$1071),--(E727=$E$5:$E$1071),--(O727&lt;$O$5:$O$1071))+COUNTIF($O$5:O727,O727))</f>
        <v/>
      </c>
    </row>
    <row r="728" spans="1:21">
      <c r="A728" s="14" t="e">
        <f>IF(AND(H728="",D728="",F728="",G728="",I728="",J728=""),"",SUBTOTAL(3,$B$5:B728))</f>
        <v>#REF!</v>
      </c>
      <c r="B728" s="63" t="e">
        <f>IF('DATA ENTRY'!#REF!="","",'DATA ENTRY'!#REF!)</f>
        <v>#REF!</v>
      </c>
      <c r="C728" s="63" t="e">
        <f>IF('DATA ENTRY'!#REF!="","",'DATA ENTRY'!#REF!)</f>
        <v>#REF!</v>
      </c>
      <c r="D728" s="63" t="e">
        <f>IF('DATA ENTRY'!#REF!="","",'DATA ENTRY'!#REF!)</f>
        <v>#REF!</v>
      </c>
      <c r="E728" s="14" t="e">
        <f>IF('DATA ENTRY'!#REF!="","",'DATA ENTRY'!#REF!)</f>
        <v>#REF!</v>
      </c>
      <c r="F728" s="14" t="e">
        <f>IF('DATA ENTRY'!#REF!="","",'DATA ENTRY'!#REF!)</f>
        <v>#REF!</v>
      </c>
      <c r="G728" s="126" t="e">
        <f>IF('DATA ENTRY'!#REF!="","",'DATA ENTRY'!#REF!)</f>
        <v>#REF!</v>
      </c>
      <c r="H728" s="126" t="e">
        <f>IF('DATA ENTRY'!#REF!="","",'DATA ENTRY'!#REF!)</f>
        <v>#REF!</v>
      </c>
      <c r="I728" s="14" t="e">
        <f>IF('DATA ENTRY'!#REF!="","",'DATA ENTRY'!#REF!)</f>
        <v>#REF!</v>
      </c>
      <c r="J728" s="125" t="e">
        <f>IF('DATA ENTRY'!#REF!="","",'DATA ENTRY'!#REF!)</f>
        <v>#REF!</v>
      </c>
      <c r="K728" s="14" t="e">
        <f>IF('DATA ENTRY'!#REF!="","",'DATA ENTRY'!#REF!)</f>
        <v>#REF!</v>
      </c>
      <c r="L728" s="125" t="e">
        <f>IF('DATA ENTRY'!#REF!="","",'DATA ENTRY'!#REF!)</f>
        <v>#REF!</v>
      </c>
      <c r="M728" s="14" t="e">
        <f>IF('DATA ENTRY'!#REF!="","",'DATA ENTRY'!#REF!)</f>
        <v>#REF!</v>
      </c>
      <c r="N728" s="125" t="e">
        <f>IF('DATA ENTRY'!#REF!="","",'DATA ENTRY'!#REF!)</f>
        <v>#REF!</v>
      </c>
      <c r="O728" s="125" t="str">
        <f t="shared" si="11"/>
        <v/>
      </c>
      <c r="P728" s="63" t="e">
        <f>IF('DATA ENTRY'!#REF!="","",'DATA ENTRY'!#REF!)</f>
        <v>#REF!</v>
      </c>
      <c r="Q728" s="63" t="e">
        <f>IF('DATA ENTRY'!#REF!="","",'DATA ENTRY'!#REF!)</f>
        <v>#REF!</v>
      </c>
      <c r="R728" s="14" t="e">
        <f>IF('DATA ENTRY'!#REF!="","",'DATA ENTRY'!#REF!)</f>
        <v>#REF!</v>
      </c>
      <c r="S728" s="14" t="e">
        <f>IF('DATA ENTRY'!#REF!="","",'DATA ENTRY'!#REF!)</f>
        <v>#REF!</v>
      </c>
      <c r="T728" s="14" t="e">
        <f>IF('DATA ENTRY'!#REF!="","",'DATA ENTRY'!#REF!)</f>
        <v>#REF!</v>
      </c>
      <c r="U728" s="14" t="str">
        <f>IF(O728="","",SUMPRODUCT(--(D728=$D$5:$D$1071),--(F728=$F$5:$F$1071),--(E728=$E$5:$E$1071),--(O728&lt;$O$5:$O$1071))+COUNTIF($O$5:O728,O728))</f>
        <v/>
      </c>
    </row>
    <row r="729" spans="1:21">
      <c r="A729" s="14" t="e">
        <f>IF(AND(H729="",D729="",F729="",G729="",I729="",J729=""),"",SUBTOTAL(3,$B$5:B729))</f>
        <v>#REF!</v>
      </c>
      <c r="B729" s="63" t="e">
        <f>IF('DATA ENTRY'!#REF!="","",'DATA ENTRY'!#REF!)</f>
        <v>#REF!</v>
      </c>
      <c r="C729" s="63" t="e">
        <f>IF('DATA ENTRY'!#REF!="","",'DATA ENTRY'!#REF!)</f>
        <v>#REF!</v>
      </c>
      <c r="D729" s="63" t="e">
        <f>IF('DATA ENTRY'!#REF!="","",'DATA ENTRY'!#REF!)</f>
        <v>#REF!</v>
      </c>
      <c r="E729" s="14" t="e">
        <f>IF('DATA ENTRY'!#REF!="","",'DATA ENTRY'!#REF!)</f>
        <v>#REF!</v>
      </c>
      <c r="F729" s="14" t="e">
        <f>IF('DATA ENTRY'!#REF!="","",'DATA ENTRY'!#REF!)</f>
        <v>#REF!</v>
      </c>
      <c r="G729" s="126" t="e">
        <f>IF('DATA ENTRY'!#REF!="","",'DATA ENTRY'!#REF!)</f>
        <v>#REF!</v>
      </c>
      <c r="H729" s="126" t="e">
        <f>IF('DATA ENTRY'!#REF!="","",'DATA ENTRY'!#REF!)</f>
        <v>#REF!</v>
      </c>
      <c r="I729" s="14" t="e">
        <f>IF('DATA ENTRY'!#REF!="","",'DATA ENTRY'!#REF!)</f>
        <v>#REF!</v>
      </c>
      <c r="J729" s="125" t="e">
        <f>IF('DATA ENTRY'!#REF!="","",'DATA ENTRY'!#REF!)</f>
        <v>#REF!</v>
      </c>
      <c r="K729" s="14" t="e">
        <f>IF('DATA ENTRY'!#REF!="","",'DATA ENTRY'!#REF!)</f>
        <v>#REF!</v>
      </c>
      <c r="L729" s="125" t="e">
        <f>IF('DATA ENTRY'!#REF!="","",'DATA ENTRY'!#REF!)</f>
        <v>#REF!</v>
      </c>
      <c r="M729" s="14" t="e">
        <f>IF('DATA ENTRY'!#REF!="","",'DATA ENTRY'!#REF!)</f>
        <v>#REF!</v>
      </c>
      <c r="N729" s="125" t="e">
        <f>IF('DATA ENTRY'!#REF!="","",'DATA ENTRY'!#REF!)</f>
        <v>#REF!</v>
      </c>
      <c r="O729" s="125" t="str">
        <f t="shared" si="11"/>
        <v/>
      </c>
      <c r="P729" s="63" t="e">
        <f>IF('DATA ENTRY'!#REF!="","",'DATA ENTRY'!#REF!)</f>
        <v>#REF!</v>
      </c>
      <c r="Q729" s="63" t="e">
        <f>IF('DATA ENTRY'!#REF!="","",'DATA ENTRY'!#REF!)</f>
        <v>#REF!</v>
      </c>
      <c r="R729" s="14" t="e">
        <f>IF('DATA ENTRY'!#REF!="","",'DATA ENTRY'!#REF!)</f>
        <v>#REF!</v>
      </c>
      <c r="S729" s="14" t="e">
        <f>IF('DATA ENTRY'!#REF!="","",'DATA ENTRY'!#REF!)</f>
        <v>#REF!</v>
      </c>
      <c r="T729" s="14" t="e">
        <f>IF('DATA ENTRY'!#REF!="","",'DATA ENTRY'!#REF!)</f>
        <v>#REF!</v>
      </c>
      <c r="U729" s="14" t="str">
        <f>IF(O729="","",SUMPRODUCT(--(D729=$D$5:$D$1071),--(F729=$F$5:$F$1071),--(E729=$E$5:$E$1071),--(O729&lt;$O$5:$O$1071))+COUNTIF($O$5:O729,O729))</f>
        <v/>
      </c>
    </row>
    <row r="730" spans="1:21">
      <c r="A730" s="14" t="e">
        <f>IF(AND(H730="",D730="",F730="",G730="",I730="",J730=""),"",SUBTOTAL(3,$B$5:B730))</f>
        <v>#REF!</v>
      </c>
      <c r="B730" s="63" t="e">
        <f>IF('DATA ENTRY'!#REF!="","",'DATA ENTRY'!#REF!)</f>
        <v>#REF!</v>
      </c>
      <c r="C730" s="63" t="e">
        <f>IF('DATA ENTRY'!#REF!="","",'DATA ENTRY'!#REF!)</f>
        <v>#REF!</v>
      </c>
      <c r="D730" s="63" t="e">
        <f>IF('DATA ENTRY'!#REF!="","",'DATA ENTRY'!#REF!)</f>
        <v>#REF!</v>
      </c>
      <c r="E730" s="14" t="e">
        <f>IF('DATA ENTRY'!#REF!="","",'DATA ENTRY'!#REF!)</f>
        <v>#REF!</v>
      </c>
      <c r="F730" s="14" t="e">
        <f>IF('DATA ENTRY'!#REF!="","",'DATA ENTRY'!#REF!)</f>
        <v>#REF!</v>
      </c>
      <c r="G730" s="126" t="e">
        <f>IF('DATA ENTRY'!#REF!="","",'DATA ENTRY'!#REF!)</f>
        <v>#REF!</v>
      </c>
      <c r="H730" s="126" t="e">
        <f>IF('DATA ENTRY'!#REF!="","",'DATA ENTRY'!#REF!)</f>
        <v>#REF!</v>
      </c>
      <c r="I730" s="14" t="e">
        <f>IF('DATA ENTRY'!#REF!="","",'DATA ENTRY'!#REF!)</f>
        <v>#REF!</v>
      </c>
      <c r="J730" s="125" t="e">
        <f>IF('DATA ENTRY'!#REF!="","",'DATA ENTRY'!#REF!)</f>
        <v>#REF!</v>
      </c>
      <c r="K730" s="14" t="e">
        <f>IF('DATA ENTRY'!#REF!="","",'DATA ENTRY'!#REF!)</f>
        <v>#REF!</v>
      </c>
      <c r="L730" s="125" t="e">
        <f>IF('DATA ENTRY'!#REF!="","",'DATA ENTRY'!#REF!)</f>
        <v>#REF!</v>
      </c>
      <c r="M730" s="14" t="e">
        <f>IF('DATA ENTRY'!#REF!="","",'DATA ENTRY'!#REF!)</f>
        <v>#REF!</v>
      </c>
      <c r="N730" s="125" t="e">
        <f>IF('DATA ENTRY'!#REF!="","",'DATA ENTRY'!#REF!)</f>
        <v>#REF!</v>
      </c>
      <c r="O730" s="125" t="str">
        <f t="shared" si="11"/>
        <v/>
      </c>
      <c r="P730" s="63" t="e">
        <f>IF('DATA ENTRY'!#REF!="","",'DATA ENTRY'!#REF!)</f>
        <v>#REF!</v>
      </c>
      <c r="Q730" s="63" t="e">
        <f>IF('DATA ENTRY'!#REF!="","",'DATA ENTRY'!#REF!)</f>
        <v>#REF!</v>
      </c>
      <c r="R730" s="14" t="e">
        <f>IF('DATA ENTRY'!#REF!="","",'DATA ENTRY'!#REF!)</f>
        <v>#REF!</v>
      </c>
      <c r="S730" s="14" t="e">
        <f>IF('DATA ENTRY'!#REF!="","",'DATA ENTRY'!#REF!)</f>
        <v>#REF!</v>
      </c>
      <c r="T730" s="14" t="e">
        <f>IF('DATA ENTRY'!#REF!="","",'DATA ENTRY'!#REF!)</f>
        <v>#REF!</v>
      </c>
      <c r="U730" s="14" t="str">
        <f>IF(O730="","",SUMPRODUCT(--(D730=$D$5:$D$1071),--(F730=$F$5:$F$1071),--(E730=$E$5:$E$1071),--(O730&lt;$O$5:$O$1071))+COUNTIF($O$5:O730,O730))</f>
        <v/>
      </c>
    </row>
    <row r="731" spans="1:21">
      <c r="A731" s="14" t="e">
        <f>IF(AND(H731="",D731="",F731="",G731="",I731="",J731=""),"",SUBTOTAL(3,$B$5:B731))</f>
        <v>#REF!</v>
      </c>
      <c r="B731" s="63" t="e">
        <f>IF('DATA ENTRY'!#REF!="","",'DATA ENTRY'!#REF!)</f>
        <v>#REF!</v>
      </c>
      <c r="C731" s="63" t="e">
        <f>IF('DATA ENTRY'!#REF!="","",'DATA ENTRY'!#REF!)</f>
        <v>#REF!</v>
      </c>
      <c r="D731" s="63" t="e">
        <f>IF('DATA ENTRY'!#REF!="","",'DATA ENTRY'!#REF!)</f>
        <v>#REF!</v>
      </c>
      <c r="E731" s="14" t="e">
        <f>IF('DATA ENTRY'!#REF!="","",'DATA ENTRY'!#REF!)</f>
        <v>#REF!</v>
      </c>
      <c r="F731" s="14" t="e">
        <f>IF('DATA ENTRY'!#REF!="","",'DATA ENTRY'!#REF!)</f>
        <v>#REF!</v>
      </c>
      <c r="G731" s="126" t="e">
        <f>IF('DATA ENTRY'!#REF!="","",'DATA ENTRY'!#REF!)</f>
        <v>#REF!</v>
      </c>
      <c r="H731" s="126" t="e">
        <f>IF('DATA ENTRY'!#REF!="","",'DATA ENTRY'!#REF!)</f>
        <v>#REF!</v>
      </c>
      <c r="I731" s="14" t="e">
        <f>IF('DATA ENTRY'!#REF!="","",'DATA ENTRY'!#REF!)</f>
        <v>#REF!</v>
      </c>
      <c r="J731" s="125" t="e">
        <f>IF('DATA ENTRY'!#REF!="","",'DATA ENTRY'!#REF!)</f>
        <v>#REF!</v>
      </c>
      <c r="K731" s="14" t="e">
        <f>IF('DATA ENTRY'!#REF!="","",'DATA ENTRY'!#REF!)</f>
        <v>#REF!</v>
      </c>
      <c r="L731" s="125" t="e">
        <f>IF('DATA ENTRY'!#REF!="","",'DATA ENTRY'!#REF!)</f>
        <v>#REF!</v>
      </c>
      <c r="M731" s="14" t="e">
        <f>IF('DATA ENTRY'!#REF!="","",'DATA ENTRY'!#REF!)</f>
        <v>#REF!</v>
      </c>
      <c r="N731" s="125" t="e">
        <f>IF('DATA ENTRY'!#REF!="","",'DATA ENTRY'!#REF!)</f>
        <v>#REF!</v>
      </c>
      <c r="O731" s="125" t="str">
        <f t="shared" si="11"/>
        <v/>
      </c>
      <c r="P731" s="63" t="e">
        <f>IF('DATA ENTRY'!#REF!="","",'DATA ENTRY'!#REF!)</f>
        <v>#REF!</v>
      </c>
      <c r="Q731" s="63" t="e">
        <f>IF('DATA ENTRY'!#REF!="","",'DATA ENTRY'!#REF!)</f>
        <v>#REF!</v>
      </c>
      <c r="R731" s="14" t="e">
        <f>IF('DATA ENTRY'!#REF!="","",'DATA ENTRY'!#REF!)</f>
        <v>#REF!</v>
      </c>
      <c r="S731" s="14" t="e">
        <f>IF('DATA ENTRY'!#REF!="","",'DATA ENTRY'!#REF!)</f>
        <v>#REF!</v>
      </c>
      <c r="T731" s="14" t="e">
        <f>IF('DATA ENTRY'!#REF!="","",'DATA ENTRY'!#REF!)</f>
        <v>#REF!</v>
      </c>
      <c r="U731" s="14" t="str">
        <f>IF(O731="","",SUMPRODUCT(--(D731=$D$5:$D$1071),--(F731=$F$5:$F$1071),--(E731=$E$5:$E$1071),--(O731&lt;$O$5:$O$1071))+COUNTIF($O$5:O731,O731))</f>
        <v/>
      </c>
    </row>
    <row r="732" spans="1:21">
      <c r="A732" s="14" t="e">
        <f>IF(AND(H732="",D732="",F732="",G732="",I732="",J732=""),"",SUBTOTAL(3,$B$5:B732))</f>
        <v>#REF!</v>
      </c>
      <c r="B732" s="63" t="e">
        <f>IF('DATA ENTRY'!#REF!="","",'DATA ENTRY'!#REF!)</f>
        <v>#REF!</v>
      </c>
      <c r="C732" s="63" t="e">
        <f>IF('DATA ENTRY'!#REF!="","",'DATA ENTRY'!#REF!)</f>
        <v>#REF!</v>
      </c>
      <c r="D732" s="63" t="e">
        <f>IF('DATA ENTRY'!#REF!="","",'DATA ENTRY'!#REF!)</f>
        <v>#REF!</v>
      </c>
      <c r="E732" s="14" t="e">
        <f>IF('DATA ENTRY'!#REF!="","",'DATA ENTRY'!#REF!)</f>
        <v>#REF!</v>
      </c>
      <c r="F732" s="14" t="e">
        <f>IF('DATA ENTRY'!#REF!="","",'DATA ENTRY'!#REF!)</f>
        <v>#REF!</v>
      </c>
      <c r="G732" s="126" t="e">
        <f>IF('DATA ENTRY'!#REF!="","",'DATA ENTRY'!#REF!)</f>
        <v>#REF!</v>
      </c>
      <c r="H732" s="126" t="e">
        <f>IF('DATA ENTRY'!#REF!="","",'DATA ENTRY'!#REF!)</f>
        <v>#REF!</v>
      </c>
      <c r="I732" s="14" t="e">
        <f>IF('DATA ENTRY'!#REF!="","",'DATA ENTRY'!#REF!)</f>
        <v>#REF!</v>
      </c>
      <c r="J732" s="125" t="e">
        <f>IF('DATA ENTRY'!#REF!="","",'DATA ENTRY'!#REF!)</f>
        <v>#REF!</v>
      </c>
      <c r="K732" s="14" t="e">
        <f>IF('DATA ENTRY'!#REF!="","",'DATA ENTRY'!#REF!)</f>
        <v>#REF!</v>
      </c>
      <c r="L732" s="125" t="e">
        <f>IF('DATA ENTRY'!#REF!="","",'DATA ENTRY'!#REF!)</f>
        <v>#REF!</v>
      </c>
      <c r="M732" s="14" t="e">
        <f>IF('DATA ENTRY'!#REF!="","",'DATA ENTRY'!#REF!)</f>
        <v>#REF!</v>
      </c>
      <c r="N732" s="125" t="e">
        <f>IF('DATA ENTRY'!#REF!="","",'DATA ENTRY'!#REF!)</f>
        <v>#REF!</v>
      </c>
      <c r="O732" s="125" t="str">
        <f t="shared" si="11"/>
        <v/>
      </c>
      <c r="P732" s="63" t="e">
        <f>IF('DATA ENTRY'!#REF!="","",'DATA ENTRY'!#REF!)</f>
        <v>#REF!</v>
      </c>
      <c r="Q732" s="63" t="e">
        <f>IF('DATA ENTRY'!#REF!="","",'DATA ENTRY'!#REF!)</f>
        <v>#REF!</v>
      </c>
      <c r="R732" s="14" t="e">
        <f>IF('DATA ENTRY'!#REF!="","",'DATA ENTRY'!#REF!)</f>
        <v>#REF!</v>
      </c>
      <c r="S732" s="14" t="e">
        <f>IF('DATA ENTRY'!#REF!="","",'DATA ENTRY'!#REF!)</f>
        <v>#REF!</v>
      </c>
      <c r="T732" s="14" t="e">
        <f>IF('DATA ENTRY'!#REF!="","",'DATA ENTRY'!#REF!)</f>
        <v>#REF!</v>
      </c>
      <c r="U732" s="14" t="str">
        <f>IF(O732="","",SUMPRODUCT(--(D732=$D$5:$D$1071),--(F732=$F$5:$F$1071),--(E732=$E$5:$E$1071),--(O732&lt;$O$5:$O$1071))+COUNTIF($O$5:O732,O732))</f>
        <v/>
      </c>
    </row>
    <row r="733" spans="1:21">
      <c r="A733" s="14" t="e">
        <f>IF(AND(H733="",D733="",F733="",G733="",I733="",J733=""),"",SUBTOTAL(3,$B$5:B733))</f>
        <v>#REF!</v>
      </c>
      <c r="B733" s="63" t="e">
        <f>IF('DATA ENTRY'!#REF!="","",'DATA ENTRY'!#REF!)</f>
        <v>#REF!</v>
      </c>
      <c r="C733" s="63" t="e">
        <f>IF('DATA ENTRY'!#REF!="","",'DATA ENTRY'!#REF!)</f>
        <v>#REF!</v>
      </c>
      <c r="D733" s="63" t="e">
        <f>IF('DATA ENTRY'!#REF!="","",'DATA ENTRY'!#REF!)</f>
        <v>#REF!</v>
      </c>
      <c r="E733" s="14" t="e">
        <f>IF('DATA ENTRY'!#REF!="","",'DATA ENTRY'!#REF!)</f>
        <v>#REF!</v>
      </c>
      <c r="F733" s="14" t="e">
        <f>IF('DATA ENTRY'!#REF!="","",'DATA ENTRY'!#REF!)</f>
        <v>#REF!</v>
      </c>
      <c r="G733" s="126" t="e">
        <f>IF('DATA ENTRY'!#REF!="","",'DATA ENTRY'!#REF!)</f>
        <v>#REF!</v>
      </c>
      <c r="H733" s="126" t="e">
        <f>IF('DATA ENTRY'!#REF!="","",'DATA ENTRY'!#REF!)</f>
        <v>#REF!</v>
      </c>
      <c r="I733" s="14" t="e">
        <f>IF('DATA ENTRY'!#REF!="","",'DATA ENTRY'!#REF!)</f>
        <v>#REF!</v>
      </c>
      <c r="J733" s="125" t="e">
        <f>IF('DATA ENTRY'!#REF!="","",'DATA ENTRY'!#REF!)</f>
        <v>#REF!</v>
      </c>
      <c r="K733" s="14" t="e">
        <f>IF('DATA ENTRY'!#REF!="","",'DATA ENTRY'!#REF!)</f>
        <v>#REF!</v>
      </c>
      <c r="L733" s="125" t="e">
        <f>IF('DATA ENTRY'!#REF!="","",'DATA ENTRY'!#REF!)</f>
        <v>#REF!</v>
      </c>
      <c r="M733" s="14" t="e">
        <f>IF('DATA ENTRY'!#REF!="","",'DATA ENTRY'!#REF!)</f>
        <v>#REF!</v>
      </c>
      <c r="N733" s="125" t="e">
        <f>IF('DATA ENTRY'!#REF!="","",'DATA ENTRY'!#REF!)</f>
        <v>#REF!</v>
      </c>
      <c r="O733" s="125" t="str">
        <f t="shared" si="11"/>
        <v/>
      </c>
      <c r="P733" s="63" t="e">
        <f>IF('DATA ENTRY'!#REF!="","",'DATA ENTRY'!#REF!)</f>
        <v>#REF!</v>
      </c>
      <c r="Q733" s="63" t="e">
        <f>IF('DATA ENTRY'!#REF!="","",'DATA ENTRY'!#REF!)</f>
        <v>#REF!</v>
      </c>
      <c r="R733" s="14" t="e">
        <f>IF('DATA ENTRY'!#REF!="","",'DATA ENTRY'!#REF!)</f>
        <v>#REF!</v>
      </c>
      <c r="S733" s="14" t="e">
        <f>IF('DATA ENTRY'!#REF!="","",'DATA ENTRY'!#REF!)</f>
        <v>#REF!</v>
      </c>
      <c r="T733" s="14" t="e">
        <f>IF('DATA ENTRY'!#REF!="","",'DATA ENTRY'!#REF!)</f>
        <v>#REF!</v>
      </c>
      <c r="U733" s="14" t="str">
        <f>IF(O733="","",SUMPRODUCT(--(D733=$D$5:$D$1071),--(F733=$F$5:$F$1071),--(E733=$E$5:$E$1071),--(O733&lt;$O$5:$O$1071))+COUNTIF($O$5:O733,O733))</f>
        <v/>
      </c>
    </row>
    <row r="734" spans="1:21">
      <c r="A734" s="14" t="e">
        <f>IF(AND(H734="",D734="",F734="",G734="",I734="",J734=""),"",SUBTOTAL(3,$B$5:B734))</f>
        <v>#REF!</v>
      </c>
      <c r="B734" s="63" t="e">
        <f>IF('DATA ENTRY'!#REF!="","",'DATA ENTRY'!#REF!)</f>
        <v>#REF!</v>
      </c>
      <c r="C734" s="63" t="e">
        <f>IF('DATA ENTRY'!#REF!="","",'DATA ENTRY'!#REF!)</f>
        <v>#REF!</v>
      </c>
      <c r="D734" s="63" t="e">
        <f>IF('DATA ENTRY'!#REF!="","",'DATA ENTRY'!#REF!)</f>
        <v>#REF!</v>
      </c>
      <c r="E734" s="14" t="e">
        <f>IF('DATA ENTRY'!#REF!="","",'DATA ENTRY'!#REF!)</f>
        <v>#REF!</v>
      </c>
      <c r="F734" s="14" t="e">
        <f>IF('DATA ENTRY'!#REF!="","",'DATA ENTRY'!#REF!)</f>
        <v>#REF!</v>
      </c>
      <c r="G734" s="126" t="e">
        <f>IF('DATA ENTRY'!#REF!="","",'DATA ENTRY'!#REF!)</f>
        <v>#REF!</v>
      </c>
      <c r="H734" s="126" t="e">
        <f>IF('DATA ENTRY'!#REF!="","",'DATA ENTRY'!#REF!)</f>
        <v>#REF!</v>
      </c>
      <c r="I734" s="14" t="e">
        <f>IF('DATA ENTRY'!#REF!="","",'DATA ENTRY'!#REF!)</f>
        <v>#REF!</v>
      </c>
      <c r="J734" s="125" t="e">
        <f>IF('DATA ENTRY'!#REF!="","",'DATA ENTRY'!#REF!)</f>
        <v>#REF!</v>
      </c>
      <c r="K734" s="14" t="e">
        <f>IF('DATA ENTRY'!#REF!="","",'DATA ENTRY'!#REF!)</f>
        <v>#REF!</v>
      </c>
      <c r="L734" s="125" t="e">
        <f>IF('DATA ENTRY'!#REF!="","",'DATA ENTRY'!#REF!)</f>
        <v>#REF!</v>
      </c>
      <c r="M734" s="14" t="e">
        <f>IF('DATA ENTRY'!#REF!="","",'DATA ENTRY'!#REF!)</f>
        <v>#REF!</v>
      </c>
      <c r="N734" s="125" t="e">
        <f>IF('DATA ENTRY'!#REF!="","",'DATA ENTRY'!#REF!)</f>
        <v>#REF!</v>
      </c>
      <c r="O734" s="125" t="str">
        <f t="shared" si="11"/>
        <v/>
      </c>
      <c r="P734" s="63" t="e">
        <f>IF('DATA ENTRY'!#REF!="","",'DATA ENTRY'!#REF!)</f>
        <v>#REF!</v>
      </c>
      <c r="Q734" s="63" t="e">
        <f>IF('DATA ENTRY'!#REF!="","",'DATA ENTRY'!#REF!)</f>
        <v>#REF!</v>
      </c>
      <c r="R734" s="14" t="e">
        <f>IF('DATA ENTRY'!#REF!="","",'DATA ENTRY'!#REF!)</f>
        <v>#REF!</v>
      </c>
      <c r="S734" s="14" t="e">
        <f>IF('DATA ENTRY'!#REF!="","",'DATA ENTRY'!#REF!)</f>
        <v>#REF!</v>
      </c>
      <c r="T734" s="14" t="e">
        <f>IF('DATA ENTRY'!#REF!="","",'DATA ENTRY'!#REF!)</f>
        <v>#REF!</v>
      </c>
      <c r="U734" s="14" t="str">
        <f>IF(O734="","",SUMPRODUCT(--(D734=$D$5:$D$1071),--(F734=$F$5:$F$1071),--(E734=$E$5:$E$1071),--(O734&lt;$O$5:$O$1071))+COUNTIF($O$5:O734,O734))</f>
        <v/>
      </c>
    </row>
    <row r="735" spans="1:21">
      <c r="A735" s="14" t="e">
        <f>IF(AND(H735="",D735="",F735="",G735="",I735="",J735=""),"",SUBTOTAL(3,$B$5:B735))</f>
        <v>#REF!</v>
      </c>
      <c r="B735" s="63" t="e">
        <f>IF('DATA ENTRY'!#REF!="","",'DATA ENTRY'!#REF!)</f>
        <v>#REF!</v>
      </c>
      <c r="C735" s="63" t="e">
        <f>IF('DATA ENTRY'!#REF!="","",'DATA ENTRY'!#REF!)</f>
        <v>#REF!</v>
      </c>
      <c r="D735" s="63" t="e">
        <f>IF('DATA ENTRY'!#REF!="","",'DATA ENTRY'!#REF!)</f>
        <v>#REF!</v>
      </c>
      <c r="E735" s="14" t="e">
        <f>IF('DATA ENTRY'!#REF!="","",'DATA ENTRY'!#REF!)</f>
        <v>#REF!</v>
      </c>
      <c r="F735" s="14" t="e">
        <f>IF('DATA ENTRY'!#REF!="","",'DATA ENTRY'!#REF!)</f>
        <v>#REF!</v>
      </c>
      <c r="G735" s="126" t="e">
        <f>IF('DATA ENTRY'!#REF!="","",'DATA ENTRY'!#REF!)</f>
        <v>#REF!</v>
      </c>
      <c r="H735" s="126" t="e">
        <f>IF('DATA ENTRY'!#REF!="","",'DATA ENTRY'!#REF!)</f>
        <v>#REF!</v>
      </c>
      <c r="I735" s="14" t="e">
        <f>IF('DATA ENTRY'!#REF!="","",'DATA ENTRY'!#REF!)</f>
        <v>#REF!</v>
      </c>
      <c r="J735" s="125" t="e">
        <f>IF('DATA ENTRY'!#REF!="","",'DATA ENTRY'!#REF!)</f>
        <v>#REF!</v>
      </c>
      <c r="K735" s="14" t="e">
        <f>IF('DATA ENTRY'!#REF!="","",'DATA ENTRY'!#REF!)</f>
        <v>#REF!</v>
      </c>
      <c r="L735" s="125" t="e">
        <f>IF('DATA ENTRY'!#REF!="","",'DATA ENTRY'!#REF!)</f>
        <v>#REF!</v>
      </c>
      <c r="M735" s="14" t="e">
        <f>IF('DATA ENTRY'!#REF!="","",'DATA ENTRY'!#REF!)</f>
        <v>#REF!</v>
      </c>
      <c r="N735" s="125" t="e">
        <f>IF('DATA ENTRY'!#REF!="","",'DATA ENTRY'!#REF!)</f>
        <v>#REF!</v>
      </c>
      <c r="O735" s="125" t="str">
        <f t="shared" si="11"/>
        <v/>
      </c>
      <c r="P735" s="63" t="e">
        <f>IF('DATA ENTRY'!#REF!="","",'DATA ENTRY'!#REF!)</f>
        <v>#REF!</v>
      </c>
      <c r="Q735" s="63" t="e">
        <f>IF('DATA ENTRY'!#REF!="","",'DATA ENTRY'!#REF!)</f>
        <v>#REF!</v>
      </c>
      <c r="R735" s="14" t="e">
        <f>IF('DATA ENTRY'!#REF!="","",'DATA ENTRY'!#REF!)</f>
        <v>#REF!</v>
      </c>
      <c r="S735" s="14" t="e">
        <f>IF('DATA ENTRY'!#REF!="","",'DATA ENTRY'!#REF!)</f>
        <v>#REF!</v>
      </c>
      <c r="T735" s="14" t="e">
        <f>IF('DATA ENTRY'!#REF!="","",'DATA ENTRY'!#REF!)</f>
        <v>#REF!</v>
      </c>
      <c r="U735" s="14" t="str">
        <f>IF(O735="","",SUMPRODUCT(--(D735=$D$5:$D$1071),--(F735=$F$5:$F$1071),--(E735=$E$5:$E$1071),--(O735&lt;$O$5:$O$1071))+COUNTIF($O$5:O735,O735))</f>
        <v/>
      </c>
    </row>
    <row r="736" spans="1:21">
      <c r="A736" s="14" t="e">
        <f>IF(AND(H736="",D736="",F736="",G736="",I736="",J736=""),"",SUBTOTAL(3,$B$5:B736))</f>
        <v>#REF!</v>
      </c>
      <c r="B736" s="63" t="e">
        <f>IF('DATA ENTRY'!#REF!="","",'DATA ENTRY'!#REF!)</f>
        <v>#REF!</v>
      </c>
      <c r="C736" s="63" t="e">
        <f>IF('DATA ENTRY'!#REF!="","",'DATA ENTRY'!#REF!)</f>
        <v>#REF!</v>
      </c>
      <c r="D736" s="63" t="e">
        <f>IF('DATA ENTRY'!#REF!="","",'DATA ENTRY'!#REF!)</f>
        <v>#REF!</v>
      </c>
      <c r="E736" s="14" t="e">
        <f>IF('DATA ENTRY'!#REF!="","",'DATA ENTRY'!#REF!)</f>
        <v>#REF!</v>
      </c>
      <c r="F736" s="14" t="e">
        <f>IF('DATA ENTRY'!#REF!="","",'DATA ENTRY'!#REF!)</f>
        <v>#REF!</v>
      </c>
      <c r="G736" s="126" t="e">
        <f>IF('DATA ENTRY'!#REF!="","",'DATA ENTRY'!#REF!)</f>
        <v>#REF!</v>
      </c>
      <c r="H736" s="126" t="e">
        <f>IF('DATA ENTRY'!#REF!="","",'DATA ENTRY'!#REF!)</f>
        <v>#REF!</v>
      </c>
      <c r="I736" s="14" t="e">
        <f>IF('DATA ENTRY'!#REF!="","",'DATA ENTRY'!#REF!)</f>
        <v>#REF!</v>
      </c>
      <c r="J736" s="125" t="e">
        <f>IF('DATA ENTRY'!#REF!="","",'DATA ENTRY'!#REF!)</f>
        <v>#REF!</v>
      </c>
      <c r="K736" s="14" t="e">
        <f>IF('DATA ENTRY'!#REF!="","",'DATA ENTRY'!#REF!)</f>
        <v>#REF!</v>
      </c>
      <c r="L736" s="125" t="e">
        <f>IF('DATA ENTRY'!#REF!="","",'DATA ENTRY'!#REF!)</f>
        <v>#REF!</v>
      </c>
      <c r="M736" s="14" t="e">
        <f>IF('DATA ENTRY'!#REF!="","",'DATA ENTRY'!#REF!)</f>
        <v>#REF!</v>
      </c>
      <c r="N736" s="125" t="e">
        <f>IF('DATA ENTRY'!#REF!="","",'DATA ENTRY'!#REF!)</f>
        <v>#REF!</v>
      </c>
      <c r="O736" s="125" t="str">
        <f t="shared" si="11"/>
        <v/>
      </c>
      <c r="P736" s="63" t="e">
        <f>IF('DATA ENTRY'!#REF!="","",'DATA ENTRY'!#REF!)</f>
        <v>#REF!</v>
      </c>
      <c r="Q736" s="63" t="e">
        <f>IF('DATA ENTRY'!#REF!="","",'DATA ENTRY'!#REF!)</f>
        <v>#REF!</v>
      </c>
      <c r="R736" s="14" t="e">
        <f>IF('DATA ENTRY'!#REF!="","",'DATA ENTRY'!#REF!)</f>
        <v>#REF!</v>
      </c>
      <c r="S736" s="14" t="e">
        <f>IF('DATA ENTRY'!#REF!="","",'DATA ENTRY'!#REF!)</f>
        <v>#REF!</v>
      </c>
      <c r="T736" s="14" t="e">
        <f>IF('DATA ENTRY'!#REF!="","",'DATA ENTRY'!#REF!)</f>
        <v>#REF!</v>
      </c>
      <c r="U736" s="14" t="str">
        <f>IF(O736="","",SUMPRODUCT(--(D736=$D$5:$D$1071),--(F736=$F$5:$F$1071),--(E736=$E$5:$E$1071),--(O736&lt;$O$5:$O$1071))+COUNTIF($O$5:O736,O736))</f>
        <v/>
      </c>
    </row>
    <row r="737" spans="1:21">
      <c r="A737" s="14" t="e">
        <f>IF(AND(H737="",D737="",F737="",G737="",I737="",J737=""),"",SUBTOTAL(3,$B$5:B737))</f>
        <v>#REF!</v>
      </c>
      <c r="B737" s="63" t="e">
        <f>IF('DATA ENTRY'!#REF!="","",'DATA ENTRY'!#REF!)</f>
        <v>#REF!</v>
      </c>
      <c r="C737" s="63" t="e">
        <f>IF('DATA ENTRY'!#REF!="","",'DATA ENTRY'!#REF!)</f>
        <v>#REF!</v>
      </c>
      <c r="D737" s="63" t="e">
        <f>IF('DATA ENTRY'!#REF!="","",'DATA ENTRY'!#REF!)</f>
        <v>#REF!</v>
      </c>
      <c r="E737" s="14" t="e">
        <f>IF('DATA ENTRY'!#REF!="","",'DATA ENTRY'!#REF!)</f>
        <v>#REF!</v>
      </c>
      <c r="F737" s="14" t="e">
        <f>IF('DATA ENTRY'!#REF!="","",'DATA ENTRY'!#REF!)</f>
        <v>#REF!</v>
      </c>
      <c r="G737" s="126" t="e">
        <f>IF('DATA ENTRY'!#REF!="","",'DATA ENTRY'!#REF!)</f>
        <v>#REF!</v>
      </c>
      <c r="H737" s="126" t="e">
        <f>IF('DATA ENTRY'!#REF!="","",'DATA ENTRY'!#REF!)</f>
        <v>#REF!</v>
      </c>
      <c r="I737" s="14" t="e">
        <f>IF('DATA ENTRY'!#REF!="","",'DATA ENTRY'!#REF!)</f>
        <v>#REF!</v>
      </c>
      <c r="J737" s="125" t="e">
        <f>IF('DATA ENTRY'!#REF!="","",'DATA ENTRY'!#REF!)</f>
        <v>#REF!</v>
      </c>
      <c r="K737" s="14" t="e">
        <f>IF('DATA ENTRY'!#REF!="","",'DATA ENTRY'!#REF!)</f>
        <v>#REF!</v>
      </c>
      <c r="L737" s="125" t="e">
        <f>IF('DATA ENTRY'!#REF!="","",'DATA ENTRY'!#REF!)</f>
        <v>#REF!</v>
      </c>
      <c r="M737" s="14" t="e">
        <f>IF('DATA ENTRY'!#REF!="","",'DATA ENTRY'!#REF!)</f>
        <v>#REF!</v>
      </c>
      <c r="N737" s="125" t="e">
        <f>IF('DATA ENTRY'!#REF!="","",'DATA ENTRY'!#REF!)</f>
        <v>#REF!</v>
      </c>
      <c r="O737" s="125" t="str">
        <f t="shared" si="11"/>
        <v/>
      </c>
      <c r="P737" s="63" t="e">
        <f>IF('DATA ENTRY'!#REF!="","",'DATA ENTRY'!#REF!)</f>
        <v>#REF!</v>
      </c>
      <c r="Q737" s="63" t="e">
        <f>IF('DATA ENTRY'!#REF!="","",'DATA ENTRY'!#REF!)</f>
        <v>#REF!</v>
      </c>
      <c r="R737" s="14" t="e">
        <f>IF('DATA ENTRY'!#REF!="","",'DATA ENTRY'!#REF!)</f>
        <v>#REF!</v>
      </c>
      <c r="S737" s="14" t="e">
        <f>IF('DATA ENTRY'!#REF!="","",'DATA ENTRY'!#REF!)</f>
        <v>#REF!</v>
      </c>
      <c r="T737" s="14" t="e">
        <f>IF('DATA ENTRY'!#REF!="","",'DATA ENTRY'!#REF!)</f>
        <v>#REF!</v>
      </c>
      <c r="U737" s="14" t="str">
        <f>IF(O737="","",SUMPRODUCT(--(D737=$D$5:$D$1071),--(F737=$F$5:$F$1071),--(E737=$E$5:$E$1071),--(O737&lt;$O$5:$O$1071))+COUNTIF($O$5:O737,O737))</f>
        <v/>
      </c>
    </row>
    <row r="738" spans="1:21">
      <c r="A738" s="14" t="e">
        <f>IF(AND(H738="",D738="",F738="",G738="",I738="",J738=""),"",SUBTOTAL(3,$B$5:B738))</f>
        <v>#REF!</v>
      </c>
      <c r="B738" s="63" t="e">
        <f>IF('DATA ENTRY'!#REF!="","",'DATA ENTRY'!#REF!)</f>
        <v>#REF!</v>
      </c>
      <c r="C738" s="63" t="e">
        <f>IF('DATA ENTRY'!#REF!="","",'DATA ENTRY'!#REF!)</f>
        <v>#REF!</v>
      </c>
      <c r="D738" s="63" t="e">
        <f>IF('DATA ENTRY'!#REF!="","",'DATA ENTRY'!#REF!)</f>
        <v>#REF!</v>
      </c>
      <c r="E738" s="14" t="e">
        <f>IF('DATA ENTRY'!#REF!="","",'DATA ENTRY'!#REF!)</f>
        <v>#REF!</v>
      </c>
      <c r="F738" s="14" t="e">
        <f>IF('DATA ENTRY'!#REF!="","",'DATA ENTRY'!#REF!)</f>
        <v>#REF!</v>
      </c>
      <c r="G738" s="126" t="e">
        <f>IF('DATA ENTRY'!#REF!="","",'DATA ENTRY'!#REF!)</f>
        <v>#REF!</v>
      </c>
      <c r="H738" s="126" t="e">
        <f>IF('DATA ENTRY'!#REF!="","",'DATA ENTRY'!#REF!)</f>
        <v>#REF!</v>
      </c>
      <c r="I738" s="14" t="e">
        <f>IF('DATA ENTRY'!#REF!="","",'DATA ENTRY'!#REF!)</f>
        <v>#REF!</v>
      </c>
      <c r="J738" s="125" t="e">
        <f>IF('DATA ENTRY'!#REF!="","",'DATA ENTRY'!#REF!)</f>
        <v>#REF!</v>
      </c>
      <c r="K738" s="14" t="e">
        <f>IF('DATA ENTRY'!#REF!="","",'DATA ENTRY'!#REF!)</f>
        <v>#REF!</v>
      </c>
      <c r="L738" s="125" t="e">
        <f>IF('DATA ENTRY'!#REF!="","",'DATA ENTRY'!#REF!)</f>
        <v>#REF!</v>
      </c>
      <c r="M738" s="14" t="e">
        <f>IF('DATA ENTRY'!#REF!="","",'DATA ENTRY'!#REF!)</f>
        <v>#REF!</v>
      </c>
      <c r="N738" s="125" t="e">
        <f>IF('DATA ENTRY'!#REF!="","",'DATA ENTRY'!#REF!)</f>
        <v>#REF!</v>
      </c>
      <c r="O738" s="125" t="str">
        <f t="shared" si="11"/>
        <v/>
      </c>
      <c r="P738" s="63" t="e">
        <f>IF('DATA ENTRY'!#REF!="","",'DATA ENTRY'!#REF!)</f>
        <v>#REF!</v>
      </c>
      <c r="Q738" s="63" t="e">
        <f>IF('DATA ENTRY'!#REF!="","",'DATA ENTRY'!#REF!)</f>
        <v>#REF!</v>
      </c>
      <c r="R738" s="14" t="e">
        <f>IF('DATA ENTRY'!#REF!="","",'DATA ENTRY'!#REF!)</f>
        <v>#REF!</v>
      </c>
      <c r="S738" s="14" t="e">
        <f>IF('DATA ENTRY'!#REF!="","",'DATA ENTRY'!#REF!)</f>
        <v>#REF!</v>
      </c>
      <c r="T738" s="14" t="e">
        <f>IF('DATA ENTRY'!#REF!="","",'DATA ENTRY'!#REF!)</f>
        <v>#REF!</v>
      </c>
      <c r="U738" s="14" t="str">
        <f>IF(O738="","",SUMPRODUCT(--(D738=$D$5:$D$1071),--(F738=$F$5:$F$1071),--(E738=$E$5:$E$1071),--(O738&lt;$O$5:$O$1071))+COUNTIF($O$5:O738,O738))</f>
        <v/>
      </c>
    </row>
    <row r="739" spans="1:21">
      <c r="A739" s="14" t="e">
        <f>IF(AND(H739="",D739="",F739="",G739="",I739="",J739=""),"",SUBTOTAL(3,$B$5:B739))</f>
        <v>#REF!</v>
      </c>
      <c r="B739" s="63" t="e">
        <f>IF('DATA ENTRY'!#REF!="","",'DATA ENTRY'!#REF!)</f>
        <v>#REF!</v>
      </c>
      <c r="C739" s="63" t="e">
        <f>IF('DATA ENTRY'!#REF!="","",'DATA ENTRY'!#REF!)</f>
        <v>#REF!</v>
      </c>
      <c r="D739" s="63" t="e">
        <f>IF('DATA ENTRY'!#REF!="","",'DATA ENTRY'!#REF!)</f>
        <v>#REF!</v>
      </c>
      <c r="E739" s="14" t="e">
        <f>IF('DATA ENTRY'!#REF!="","",'DATA ENTRY'!#REF!)</f>
        <v>#REF!</v>
      </c>
      <c r="F739" s="14" t="e">
        <f>IF('DATA ENTRY'!#REF!="","",'DATA ENTRY'!#REF!)</f>
        <v>#REF!</v>
      </c>
      <c r="G739" s="126" t="e">
        <f>IF('DATA ENTRY'!#REF!="","",'DATA ENTRY'!#REF!)</f>
        <v>#REF!</v>
      </c>
      <c r="H739" s="126" t="e">
        <f>IF('DATA ENTRY'!#REF!="","",'DATA ENTRY'!#REF!)</f>
        <v>#REF!</v>
      </c>
      <c r="I739" s="14" t="e">
        <f>IF('DATA ENTRY'!#REF!="","",'DATA ENTRY'!#REF!)</f>
        <v>#REF!</v>
      </c>
      <c r="J739" s="125" t="e">
        <f>IF('DATA ENTRY'!#REF!="","",'DATA ENTRY'!#REF!)</f>
        <v>#REF!</v>
      </c>
      <c r="K739" s="14" t="e">
        <f>IF('DATA ENTRY'!#REF!="","",'DATA ENTRY'!#REF!)</f>
        <v>#REF!</v>
      </c>
      <c r="L739" s="125" t="e">
        <f>IF('DATA ENTRY'!#REF!="","",'DATA ENTRY'!#REF!)</f>
        <v>#REF!</v>
      </c>
      <c r="M739" s="14" t="e">
        <f>IF('DATA ENTRY'!#REF!="","",'DATA ENTRY'!#REF!)</f>
        <v>#REF!</v>
      </c>
      <c r="N739" s="125" t="e">
        <f>IF('DATA ENTRY'!#REF!="","",'DATA ENTRY'!#REF!)</f>
        <v>#REF!</v>
      </c>
      <c r="O739" s="125" t="str">
        <f t="shared" si="11"/>
        <v/>
      </c>
      <c r="P739" s="63" t="e">
        <f>IF('DATA ENTRY'!#REF!="","",'DATA ENTRY'!#REF!)</f>
        <v>#REF!</v>
      </c>
      <c r="Q739" s="63" t="e">
        <f>IF('DATA ENTRY'!#REF!="","",'DATA ENTRY'!#REF!)</f>
        <v>#REF!</v>
      </c>
      <c r="R739" s="14" t="e">
        <f>IF('DATA ENTRY'!#REF!="","",'DATA ENTRY'!#REF!)</f>
        <v>#REF!</v>
      </c>
      <c r="S739" s="14" t="e">
        <f>IF('DATA ENTRY'!#REF!="","",'DATA ENTRY'!#REF!)</f>
        <v>#REF!</v>
      </c>
      <c r="T739" s="14" t="e">
        <f>IF('DATA ENTRY'!#REF!="","",'DATA ENTRY'!#REF!)</f>
        <v>#REF!</v>
      </c>
      <c r="U739" s="14" t="str">
        <f>IF(O739="","",SUMPRODUCT(--(D739=$D$5:$D$1071),--(F739=$F$5:$F$1071),--(E739=$E$5:$E$1071),--(O739&lt;$O$5:$O$1071))+COUNTIF($O$5:O739,O739))</f>
        <v/>
      </c>
    </row>
    <row r="740" spans="1:21">
      <c r="A740" s="14" t="e">
        <f>IF(AND(H740="",D740="",F740="",G740="",I740="",J740=""),"",SUBTOTAL(3,$B$5:B740))</f>
        <v>#REF!</v>
      </c>
      <c r="B740" s="63" t="e">
        <f>IF('DATA ENTRY'!#REF!="","",'DATA ENTRY'!#REF!)</f>
        <v>#REF!</v>
      </c>
      <c r="C740" s="63" t="e">
        <f>IF('DATA ENTRY'!#REF!="","",'DATA ENTRY'!#REF!)</f>
        <v>#REF!</v>
      </c>
      <c r="D740" s="63" t="e">
        <f>IF('DATA ENTRY'!#REF!="","",'DATA ENTRY'!#REF!)</f>
        <v>#REF!</v>
      </c>
      <c r="E740" s="14" t="e">
        <f>IF('DATA ENTRY'!#REF!="","",'DATA ENTRY'!#REF!)</f>
        <v>#REF!</v>
      </c>
      <c r="F740" s="14" t="e">
        <f>IF('DATA ENTRY'!#REF!="","",'DATA ENTRY'!#REF!)</f>
        <v>#REF!</v>
      </c>
      <c r="G740" s="126" t="e">
        <f>IF('DATA ENTRY'!#REF!="","",'DATA ENTRY'!#REF!)</f>
        <v>#REF!</v>
      </c>
      <c r="H740" s="126" t="e">
        <f>IF('DATA ENTRY'!#REF!="","",'DATA ENTRY'!#REF!)</f>
        <v>#REF!</v>
      </c>
      <c r="I740" s="14" t="e">
        <f>IF('DATA ENTRY'!#REF!="","",'DATA ENTRY'!#REF!)</f>
        <v>#REF!</v>
      </c>
      <c r="J740" s="125" t="e">
        <f>IF('DATA ENTRY'!#REF!="","",'DATA ENTRY'!#REF!)</f>
        <v>#REF!</v>
      </c>
      <c r="K740" s="14" t="e">
        <f>IF('DATA ENTRY'!#REF!="","",'DATA ENTRY'!#REF!)</f>
        <v>#REF!</v>
      </c>
      <c r="L740" s="125" t="e">
        <f>IF('DATA ENTRY'!#REF!="","",'DATA ENTRY'!#REF!)</f>
        <v>#REF!</v>
      </c>
      <c r="M740" s="14" t="e">
        <f>IF('DATA ENTRY'!#REF!="","",'DATA ENTRY'!#REF!)</f>
        <v>#REF!</v>
      </c>
      <c r="N740" s="125" t="e">
        <f>IF('DATA ENTRY'!#REF!="","",'DATA ENTRY'!#REF!)</f>
        <v>#REF!</v>
      </c>
      <c r="O740" s="125" t="str">
        <f t="shared" si="11"/>
        <v/>
      </c>
      <c r="P740" s="63" t="e">
        <f>IF('DATA ENTRY'!#REF!="","",'DATA ENTRY'!#REF!)</f>
        <v>#REF!</v>
      </c>
      <c r="Q740" s="63" t="e">
        <f>IF('DATA ENTRY'!#REF!="","",'DATA ENTRY'!#REF!)</f>
        <v>#REF!</v>
      </c>
      <c r="R740" s="14" t="e">
        <f>IF('DATA ENTRY'!#REF!="","",'DATA ENTRY'!#REF!)</f>
        <v>#REF!</v>
      </c>
      <c r="S740" s="14" t="e">
        <f>IF('DATA ENTRY'!#REF!="","",'DATA ENTRY'!#REF!)</f>
        <v>#REF!</v>
      </c>
      <c r="T740" s="14" t="e">
        <f>IF('DATA ENTRY'!#REF!="","",'DATA ENTRY'!#REF!)</f>
        <v>#REF!</v>
      </c>
      <c r="U740" s="14" t="str">
        <f>IF(O740="","",SUMPRODUCT(--(D740=$D$5:$D$1071),--(F740=$F$5:$F$1071),--(E740=$E$5:$E$1071),--(O740&lt;$O$5:$O$1071))+COUNTIF($O$5:O740,O740))</f>
        <v/>
      </c>
    </row>
    <row r="741" spans="1:21">
      <c r="A741" s="14" t="e">
        <f>IF(AND(H741="",D741="",F741="",G741="",I741="",J741=""),"",SUBTOTAL(3,$B$5:B741))</f>
        <v>#REF!</v>
      </c>
      <c r="B741" s="63" t="e">
        <f>IF('DATA ENTRY'!#REF!="","",'DATA ENTRY'!#REF!)</f>
        <v>#REF!</v>
      </c>
      <c r="C741" s="63" t="e">
        <f>IF('DATA ENTRY'!#REF!="","",'DATA ENTRY'!#REF!)</f>
        <v>#REF!</v>
      </c>
      <c r="D741" s="63" t="e">
        <f>IF('DATA ENTRY'!#REF!="","",'DATA ENTRY'!#REF!)</f>
        <v>#REF!</v>
      </c>
      <c r="E741" s="14" t="e">
        <f>IF('DATA ENTRY'!#REF!="","",'DATA ENTRY'!#REF!)</f>
        <v>#REF!</v>
      </c>
      <c r="F741" s="14" t="e">
        <f>IF('DATA ENTRY'!#REF!="","",'DATA ENTRY'!#REF!)</f>
        <v>#REF!</v>
      </c>
      <c r="G741" s="126" t="e">
        <f>IF('DATA ENTRY'!#REF!="","",'DATA ENTRY'!#REF!)</f>
        <v>#REF!</v>
      </c>
      <c r="H741" s="126" t="e">
        <f>IF('DATA ENTRY'!#REF!="","",'DATA ENTRY'!#REF!)</f>
        <v>#REF!</v>
      </c>
      <c r="I741" s="14" t="e">
        <f>IF('DATA ENTRY'!#REF!="","",'DATA ENTRY'!#REF!)</f>
        <v>#REF!</v>
      </c>
      <c r="J741" s="125" t="e">
        <f>IF('DATA ENTRY'!#REF!="","",'DATA ENTRY'!#REF!)</f>
        <v>#REF!</v>
      </c>
      <c r="K741" s="14" t="e">
        <f>IF('DATA ENTRY'!#REF!="","",'DATA ENTRY'!#REF!)</f>
        <v>#REF!</v>
      </c>
      <c r="L741" s="125" t="e">
        <f>IF('DATA ENTRY'!#REF!="","",'DATA ENTRY'!#REF!)</f>
        <v>#REF!</v>
      </c>
      <c r="M741" s="14" t="e">
        <f>IF('DATA ENTRY'!#REF!="","",'DATA ENTRY'!#REF!)</f>
        <v>#REF!</v>
      </c>
      <c r="N741" s="125" t="e">
        <f>IF('DATA ENTRY'!#REF!="","",'DATA ENTRY'!#REF!)</f>
        <v>#REF!</v>
      </c>
      <c r="O741" s="125" t="str">
        <f t="shared" si="11"/>
        <v/>
      </c>
      <c r="P741" s="63" t="e">
        <f>IF('DATA ENTRY'!#REF!="","",'DATA ENTRY'!#REF!)</f>
        <v>#REF!</v>
      </c>
      <c r="Q741" s="63" t="e">
        <f>IF('DATA ENTRY'!#REF!="","",'DATA ENTRY'!#REF!)</f>
        <v>#REF!</v>
      </c>
      <c r="R741" s="14" t="e">
        <f>IF('DATA ENTRY'!#REF!="","",'DATA ENTRY'!#REF!)</f>
        <v>#REF!</v>
      </c>
      <c r="S741" s="14" t="e">
        <f>IF('DATA ENTRY'!#REF!="","",'DATA ENTRY'!#REF!)</f>
        <v>#REF!</v>
      </c>
      <c r="T741" s="14" t="e">
        <f>IF('DATA ENTRY'!#REF!="","",'DATA ENTRY'!#REF!)</f>
        <v>#REF!</v>
      </c>
      <c r="U741" s="14" t="str">
        <f>IF(O741="","",SUMPRODUCT(--(D741=$D$5:$D$1071),--(F741=$F$5:$F$1071),--(E741=$E$5:$E$1071),--(O741&lt;$O$5:$O$1071))+COUNTIF($O$5:O741,O741))</f>
        <v/>
      </c>
    </row>
    <row r="742" spans="1:21">
      <c r="A742" s="14" t="e">
        <f>IF(AND(H742="",D742="",F742="",G742="",I742="",J742=""),"",SUBTOTAL(3,$B$5:B742))</f>
        <v>#REF!</v>
      </c>
      <c r="B742" s="63" t="e">
        <f>IF('DATA ENTRY'!#REF!="","",'DATA ENTRY'!#REF!)</f>
        <v>#REF!</v>
      </c>
      <c r="C742" s="63" t="e">
        <f>IF('DATA ENTRY'!#REF!="","",'DATA ENTRY'!#REF!)</f>
        <v>#REF!</v>
      </c>
      <c r="D742" s="63" t="e">
        <f>IF('DATA ENTRY'!#REF!="","",'DATA ENTRY'!#REF!)</f>
        <v>#REF!</v>
      </c>
      <c r="E742" s="14" t="e">
        <f>IF('DATA ENTRY'!#REF!="","",'DATA ENTRY'!#REF!)</f>
        <v>#REF!</v>
      </c>
      <c r="F742" s="14" t="e">
        <f>IF('DATA ENTRY'!#REF!="","",'DATA ENTRY'!#REF!)</f>
        <v>#REF!</v>
      </c>
      <c r="G742" s="126" t="e">
        <f>IF('DATA ENTRY'!#REF!="","",'DATA ENTRY'!#REF!)</f>
        <v>#REF!</v>
      </c>
      <c r="H742" s="126" t="e">
        <f>IF('DATA ENTRY'!#REF!="","",'DATA ENTRY'!#REF!)</f>
        <v>#REF!</v>
      </c>
      <c r="I742" s="14" t="e">
        <f>IF('DATA ENTRY'!#REF!="","",'DATA ENTRY'!#REF!)</f>
        <v>#REF!</v>
      </c>
      <c r="J742" s="125" t="e">
        <f>IF('DATA ENTRY'!#REF!="","",'DATA ENTRY'!#REF!)</f>
        <v>#REF!</v>
      </c>
      <c r="K742" s="14" t="e">
        <f>IF('DATA ENTRY'!#REF!="","",'DATA ENTRY'!#REF!)</f>
        <v>#REF!</v>
      </c>
      <c r="L742" s="125" t="e">
        <f>IF('DATA ENTRY'!#REF!="","",'DATA ENTRY'!#REF!)</f>
        <v>#REF!</v>
      </c>
      <c r="M742" s="14" t="e">
        <f>IF('DATA ENTRY'!#REF!="","",'DATA ENTRY'!#REF!)</f>
        <v>#REF!</v>
      </c>
      <c r="N742" s="125" t="e">
        <f>IF('DATA ENTRY'!#REF!="","",'DATA ENTRY'!#REF!)</f>
        <v>#REF!</v>
      </c>
      <c r="O742" s="125" t="str">
        <f t="shared" si="11"/>
        <v/>
      </c>
      <c r="P742" s="63" t="e">
        <f>IF('DATA ENTRY'!#REF!="","",'DATA ENTRY'!#REF!)</f>
        <v>#REF!</v>
      </c>
      <c r="Q742" s="63" t="e">
        <f>IF('DATA ENTRY'!#REF!="","",'DATA ENTRY'!#REF!)</f>
        <v>#REF!</v>
      </c>
      <c r="R742" s="14" t="e">
        <f>IF('DATA ENTRY'!#REF!="","",'DATA ENTRY'!#REF!)</f>
        <v>#REF!</v>
      </c>
      <c r="S742" s="14" t="e">
        <f>IF('DATA ENTRY'!#REF!="","",'DATA ENTRY'!#REF!)</f>
        <v>#REF!</v>
      </c>
      <c r="T742" s="14" t="e">
        <f>IF('DATA ENTRY'!#REF!="","",'DATA ENTRY'!#REF!)</f>
        <v>#REF!</v>
      </c>
      <c r="U742" s="14" t="str">
        <f>IF(O742="","",SUMPRODUCT(--(D742=$D$5:$D$1071),--(F742=$F$5:$F$1071),--(E742=$E$5:$E$1071),--(O742&lt;$O$5:$O$1071))+COUNTIF($O$5:O742,O742))</f>
        <v/>
      </c>
    </row>
    <row r="743" spans="1:21">
      <c r="A743" s="14" t="e">
        <f>IF(AND(H743="",D743="",F743="",G743="",I743="",J743=""),"",SUBTOTAL(3,$B$5:B743))</f>
        <v>#REF!</v>
      </c>
      <c r="B743" s="63" t="e">
        <f>IF('DATA ENTRY'!#REF!="","",'DATA ENTRY'!#REF!)</f>
        <v>#REF!</v>
      </c>
      <c r="C743" s="63" t="e">
        <f>IF('DATA ENTRY'!#REF!="","",'DATA ENTRY'!#REF!)</f>
        <v>#REF!</v>
      </c>
      <c r="D743" s="63" t="e">
        <f>IF('DATA ENTRY'!#REF!="","",'DATA ENTRY'!#REF!)</f>
        <v>#REF!</v>
      </c>
      <c r="E743" s="14" t="e">
        <f>IF('DATA ENTRY'!#REF!="","",'DATA ENTRY'!#REF!)</f>
        <v>#REF!</v>
      </c>
      <c r="F743" s="14" t="e">
        <f>IF('DATA ENTRY'!#REF!="","",'DATA ENTRY'!#REF!)</f>
        <v>#REF!</v>
      </c>
      <c r="G743" s="126" t="e">
        <f>IF('DATA ENTRY'!#REF!="","",'DATA ENTRY'!#REF!)</f>
        <v>#REF!</v>
      </c>
      <c r="H743" s="126" t="e">
        <f>IF('DATA ENTRY'!#REF!="","",'DATA ENTRY'!#REF!)</f>
        <v>#REF!</v>
      </c>
      <c r="I743" s="14" t="e">
        <f>IF('DATA ENTRY'!#REF!="","",'DATA ENTRY'!#REF!)</f>
        <v>#REF!</v>
      </c>
      <c r="J743" s="125" t="e">
        <f>IF('DATA ENTRY'!#REF!="","",'DATA ENTRY'!#REF!)</f>
        <v>#REF!</v>
      </c>
      <c r="K743" s="14" t="e">
        <f>IF('DATA ENTRY'!#REF!="","",'DATA ENTRY'!#REF!)</f>
        <v>#REF!</v>
      </c>
      <c r="L743" s="125" t="e">
        <f>IF('DATA ENTRY'!#REF!="","",'DATA ENTRY'!#REF!)</f>
        <v>#REF!</v>
      </c>
      <c r="M743" s="14" t="e">
        <f>IF('DATA ENTRY'!#REF!="","",'DATA ENTRY'!#REF!)</f>
        <v>#REF!</v>
      </c>
      <c r="N743" s="125" t="e">
        <f>IF('DATA ENTRY'!#REF!="","",'DATA ENTRY'!#REF!)</f>
        <v>#REF!</v>
      </c>
      <c r="O743" s="125" t="str">
        <f t="shared" si="11"/>
        <v/>
      </c>
      <c r="P743" s="63" t="e">
        <f>IF('DATA ENTRY'!#REF!="","",'DATA ENTRY'!#REF!)</f>
        <v>#REF!</v>
      </c>
      <c r="Q743" s="63" t="e">
        <f>IF('DATA ENTRY'!#REF!="","",'DATA ENTRY'!#REF!)</f>
        <v>#REF!</v>
      </c>
      <c r="R743" s="14" t="e">
        <f>IF('DATA ENTRY'!#REF!="","",'DATA ENTRY'!#REF!)</f>
        <v>#REF!</v>
      </c>
      <c r="S743" s="14" t="e">
        <f>IF('DATA ENTRY'!#REF!="","",'DATA ENTRY'!#REF!)</f>
        <v>#REF!</v>
      </c>
      <c r="T743" s="14" t="e">
        <f>IF('DATA ENTRY'!#REF!="","",'DATA ENTRY'!#REF!)</f>
        <v>#REF!</v>
      </c>
      <c r="U743" s="14" t="str">
        <f>IF(O743="","",SUMPRODUCT(--(D743=$D$5:$D$1071),--(F743=$F$5:$F$1071),--(E743=$E$5:$E$1071),--(O743&lt;$O$5:$O$1071))+COUNTIF($O$5:O743,O743))</f>
        <v/>
      </c>
    </row>
    <row r="744" spans="1:21">
      <c r="A744" s="14" t="e">
        <f>IF(AND(H744="",D744="",F744="",G744="",I744="",J744=""),"",SUBTOTAL(3,$B$5:B744))</f>
        <v>#REF!</v>
      </c>
      <c r="B744" s="63" t="e">
        <f>IF('DATA ENTRY'!#REF!="","",'DATA ENTRY'!#REF!)</f>
        <v>#REF!</v>
      </c>
      <c r="C744" s="63" t="e">
        <f>IF('DATA ENTRY'!#REF!="","",'DATA ENTRY'!#REF!)</f>
        <v>#REF!</v>
      </c>
      <c r="D744" s="63" t="e">
        <f>IF('DATA ENTRY'!#REF!="","",'DATA ENTRY'!#REF!)</f>
        <v>#REF!</v>
      </c>
      <c r="E744" s="14" t="e">
        <f>IF('DATA ENTRY'!#REF!="","",'DATA ENTRY'!#REF!)</f>
        <v>#REF!</v>
      </c>
      <c r="F744" s="14" t="e">
        <f>IF('DATA ENTRY'!#REF!="","",'DATA ENTRY'!#REF!)</f>
        <v>#REF!</v>
      </c>
      <c r="G744" s="126" t="e">
        <f>IF('DATA ENTRY'!#REF!="","",'DATA ENTRY'!#REF!)</f>
        <v>#REF!</v>
      </c>
      <c r="H744" s="126" t="e">
        <f>IF('DATA ENTRY'!#REF!="","",'DATA ENTRY'!#REF!)</f>
        <v>#REF!</v>
      </c>
      <c r="I744" s="14" t="e">
        <f>IF('DATA ENTRY'!#REF!="","",'DATA ENTRY'!#REF!)</f>
        <v>#REF!</v>
      </c>
      <c r="J744" s="125" t="e">
        <f>IF('DATA ENTRY'!#REF!="","",'DATA ENTRY'!#REF!)</f>
        <v>#REF!</v>
      </c>
      <c r="K744" s="14" t="e">
        <f>IF('DATA ENTRY'!#REF!="","",'DATA ENTRY'!#REF!)</f>
        <v>#REF!</v>
      </c>
      <c r="L744" s="125" t="e">
        <f>IF('DATA ENTRY'!#REF!="","",'DATA ENTRY'!#REF!)</f>
        <v>#REF!</v>
      </c>
      <c r="M744" s="14" t="e">
        <f>IF('DATA ENTRY'!#REF!="","",'DATA ENTRY'!#REF!)</f>
        <v>#REF!</v>
      </c>
      <c r="N744" s="125" t="e">
        <f>IF('DATA ENTRY'!#REF!="","",'DATA ENTRY'!#REF!)</f>
        <v>#REF!</v>
      </c>
      <c r="O744" s="125" t="str">
        <f t="shared" si="11"/>
        <v/>
      </c>
      <c r="P744" s="63" t="e">
        <f>IF('DATA ENTRY'!#REF!="","",'DATA ENTRY'!#REF!)</f>
        <v>#REF!</v>
      </c>
      <c r="Q744" s="63" t="e">
        <f>IF('DATA ENTRY'!#REF!="","",'DATA ENTRY'!#REF!)</f>
        <v>#REF!</v>
      </c>
      <c r="R744" s="14" t="e">
        <f>IF('DATA ENTRY'!#REF!="","",'DATA ENTRY'!#REF!)</f>
        <v>#REF!</v>
      </c>
      <c r="S744" s="14" t="e">
        <f>IF('DATA ENTRY'!#REF!="","",'DATA ENTRY'!#REF!)</f>
        <v>#REF!</v>
      </c>
      <c r="T744" s="14" t="e">
        <f>IF('DATA ENTRY'!#REF!="","",'DATA ENTRY'!#REF!)</f>
        <v>#REF!</v>
      </c>
      <c r="U744" s="14" t="str">
        <f>IF(O744="","",SUMPRODUCT(--(D744=$D$5:$D$1071),--(F744=$F$5:$F$1071),--(E744=$E$5:$E$1071),--(O744&lt;$O$5:$O$1071))+COUNTIF($O$5:O744,O744))</f>
        <v/>
      </c>
    </row>
    <row r="745" spans="1:21">
      <c r="A745" s="14" t="e">
        <f>IF(AND(H745="",D745="",F745="",G745="",I745="",J745=""),"",SUBTOTAL(3,$B$5:B745))</f>
        <v>#REF!</v>
      </c>
      <c r="B745" s="63" t="e">
        <f>IF('DATA ENTRY'!#REF!="","",'DATA ENTRY'!#REF!)</f>
        <v>#REF!</v>
      </c>
      <c r="C745" s="63" t="e">
        <f>IF('DATA ENTRY'!#REF!="","",'DATA ENTRY'!#REF!)</f>
        <v>#REF!</v>
      </c>
      <c r="D745" s="63" t="e">
        <f>IF('DATA ENTRY'!#REF!="","",'DATA ENTRY'!#REF!)</f>
        <v>#REF!</v>
      </c>
      <c r="E745" s="14" t="e">
        <f>IF('DATA ENTRY'!#REF!="","",'DATA ENTRY'!#REF!)</f>
        <v>#REF!</v>
      </c>
      <c r="F745" s="14" t="e">
        <f>IF('DATA ENTRY'!#REF!="","",'DATA ENTRY'!#REF!)</f>
        <v>#REF!</v>
      </c>
      <c r="G745" s="126" t="e">
        <f>IF('DATA ENTRY'!#REF!="","",'DATA ENTRY'!#REF!)</f>
        <v>#REF!</v>
      </c>
      <c r="H745" s="126" t="e">
        <f>IF('DATA ENTRY'!#REF!="","",'DATA ENTRY'!#REF!)</f>
        <v>#REF!</v>
      </c>
      <c r="I745" s="14" t="e">
        <f>IF('DATA ENTRY'!#REF!="","",'DATA ENTRY'!#REF!)</f>
        <v>#REF!</v>
      </c>
      <c r="J745" s="125" t="e">
        <f>IF('DATA ENTRY'!#REF!="","",'DATA ENTRY'!#REF!)</f>
        <v>#REF!</v>
      </c>
      <c r="K745" s="14" t="e">
        <f>IF('DATA ENTRY'!#REF!="","",'DATA ENTRY'!#REF!)</f>
        <v>#REF!</v>
      </c>
      <c r="L745" s="125" t="e">
        <f>IF('DATA ENTRY'!#REF!="","",'DATA ENTRY'!#REF!)</f>
        <v>#REF!</v>
      </c>
      <c r="M745" s="14" t="e">
        <f>IF('DATA ENTRY'!#REF!="","",'DATA ENTRY'!#REF!)</f>
        <v>#REF!</v>
      </c>
      <c r="N745" s="125" t="e">
        <f>IF('DATA ENTRY'!#REF!="","",'DATA ENTRY'!#REF!)</f>
        <v>#REF!</v>
      </c>
      <c r="O745" s="125" t="str">
        <f t="shared" si="11"/>
        <v/>
      </c>
      <c r="P745" s="63" t="e">
        <f>IF('DATA ENTRY'!#REF!="","",'DATA ENTRY'!#REF!)</f>
        <v>#REF!</v>
      </c>
      <c r="Q745" s="63" t="e">
        <f>IF('DATA ENTRY'!#REF!="","",'DATA ENTRY'!#REF!)</f>
        <v>#REF!</v>
      </c>
      <c r="R745" s="14" t="e">
        <f>IF('DATA ENTRY'!#REF!="","",'DATA ENTRY'!#REF!)</f>
        <v>#REF!</v>
      </c>
      <c r="S745" s="14" t="e">
        <f>IF('DATA ENTRY'!#REF!="","",'DATA ENTRY'!#REF!)</f>
        <v>#REF!</v>
      </c>
      <c r="T745" s="14" t="e">
        <f>IF('DATA ENTRY'!#REF!="","",'DATA ENTRY'!#REF!)</f>
        <v>#REF!</v>
      </c>
      <c r="U745" s="14" t="str">
        <f>IF(O745="","",SUMPRODUCT(--(D745=$D$5:$D$1071),--(F745=$F$5:$F$1071),--(E745=$E$5:$E$1071),--(O745&lt;$O$5:$O$1071))+COUNTIF($O$5:O745,O745))</f>
        <v/>
      </c>
    </row>
    <row r="746" spans="1:21">
      <c r="A746" s="14" t="e">
        <f>IF(AND(H746="",D746="",F746="",G746="",I746="",J746=""),"",SUBTOTAL(3,$B$5:B746))</f>
        <v>#REF!</v>
      </c>
      <c r="B746" s="63" t="e">
        <f>IF('DATA ENTRY'!#REF!="","",'DATA ENTRY'!#REF!)</f>
        <v>#REF!</v>
      </c>
      <c r="C746" s="63" t="e">
        <f>IF('DATA ENTRY'!#REF!="","",'DATA ENTRY'!#REF!)</f>
        <v>#REF!</v>
      </c>
      <c r="D746" s="63" t="e">
        <f>IF('DATA ENTRY'!#REF!="","",'DATA ENTRY'!#REF!)</f>
        <v>#REF!</v>
      </c>
      <c r="E746" s="14" t="e">
        <f>IF('DATA ENTRY'!#REF!="","",'DATA ENTRY'!#REF!)</f>
        <v>#REF!</v>
      </c>
      <c r="F746" s="14" t="e">
        <f>IF('DATA ENTRY'!#REF!="","",'DATA ENTRY'!#REF!)</f>
        <v>#REF!</v>
      </c>
      <c r="G746" s="126" t="e">
        <f>IF('DATA ENTRY'!#REF!="","",'DATA ENTRY'!#REF!)</f>
        <v>#REF!</v>
      </c>
      <c r="H746" s="126" t="e">
        <f>IF('DATA ENTRY'!#REF!="","",'DATA ENTRY'!#REF!)</f>
        <v>#REF!</v>
      </c>
      <c r="I746" s="14" t="e">
        <f>IF('DATA ENTRY'!#REF!="","",'DATA ENTRY'!#REF!)</f>
        <v>#REF!</v>
      </c>
      <c r="J746" s="125" t="e">
        <f>IF('DATA ENTRY'!#REF!="","",'DATA ENTRY'!#REF!)</f>
        <v>#REF!</v>
      </c>
      <c r="K746" s="14" t="e">
        <f>IF('DATA ENTRY'!#REF!="","",'DATA ENTRY'!#REF!)</f>
        <v>#REF!</v>
      </c>
      <c r="L746" s="125" t="e">
        <f>IF('DATA ENTRY'!#REF!="","",'DATA ENTRY'!#REF!)</f>
        <v>#REF!</v>
      </c>
      <c r="M746" s="14" t="e">
        <f>IF('DATA ENTRY'!#REF!="","",'DATA ENTRY'!#REF!)</f>
        <v>#REF!</v>
      </c>
      <c r="N746" s="125" t="e">
        <f>IF('DATA ENTRY'!#REF!="","",'DATA ENTRY'!#REF!)</f>
        <v>#REF!</v>
      </c>
      <c r="O746" s="125" t="str">
        <f t="shared" si="11"/>
        <v/>
      </c>
      <c r="P746" s="63" t="e">
        <f>IF('DATA ENTRY'!#REF!="","",'DATA ENTRY'!#REF!)</f>
        <v>#REF!</v>
      </c>
      <c r="Q746" s="63" t="e">
        <f>IF('DATA ENTRY'!#REF!="","",'DATA ENTRY'!#REF!)</f>
        <v>#REF!</v>
      </c>
      <c r="R746" s="14" t="e">
        <f>IF('DATA ENTRY'!#REF!="","",'DATA ENTRY'!#REF!)</f>
        <v>#REF!</v>
      </c>
      <c r="S746" s="14" t="e">
        <f>IF('DATA ENTRY'!#REF!="","",'DATA ENTRY'!#REF!)</f>
        <v>#REF!</v>
      </c>
      <c r="T746" s="14" t="e">
        <f>IF('DATA ENTRY'!#REF!="","",'DATA ENTRY'!#REF!)</f>
        <v>#REF!</v>
      </c>
      <c r="U746" s="14" t="str">
        <f>IF(O746="","",SUMPRODUCT(--(D746=$D$5:$D$1071),--(F746=$F$5:$F$1071),--(E746=$E$5:$E$1071),--(O746&lt;$O$5:$O$1071))+COUNTIF($O$5:O746,O746))</f>
        <v/>
      </c>
    </row>
    <row r="747" spans="1:21">
      <c r="A747" s="14" t="e">
        <f>IF(AND(H747="",D747="",F747="",G747="",I747="",J747=""),"",SUBTOTAL(3,$B$5:B747))</f>
        <v>#REF!</v>
      </c>
      <c r="B747" s="63" t="e">
        <f>IF('DATA ENTRY'!#REF!="","",'DATA ENTRY'!#REF!)</f>
        <v>#REF!</v>
      </c>
      <c r="C747" s="63" t="e">
        <f>IF('DATA ENTRY'!#REF!="","",'DATA ENTRY'!#REF!)</f>
        <v>#REF!</v>
      </c>
      <c r="D747" s="63" t="e">
        <f>IF('DATA ENTRY'!#REF!="","",'DATA ENTRY'!#REF!)</f>
        <v>#REF!</v>
      </c>
      <c r="E747" s="14" t="e">
        <f>IF('DATA ENTRY'!#REF!="","",'DATA ENTRY'!#REF!)</f>
        <v>#REF!</v>
      </c>
      <c r="F747" s="14" t="e">
        <f>IF('DATA ENTRY'!#REF!="","",'DATA ENTRY'!#REF!)</f>
        <v>#REF!</v>
      </c>
      <c r="G747" s="126" t="e">
        <f>IF('DATA ENTRY'!#REF!="","",'DATA ENTRY'!#REF!)</f>
        <v>#REF!</v>
      </c>
      <c r="H747" s="126" t="e">
        <f>IF('DATA ENTRY'!#REF!="","",'DATA ENTRY'!#REF!)</f>
        <v>#REF!</v>
      </c>
      <c r="I747" s="14" t="e">
        <f>IF('DATA ENTRY'!#REF!="","",'DATA ENTRY'!#REF!)</f>
        <v>#REF!</v>
      </c>
      <c r="J747" s="125" t="e">
        <f>IF('DATA ENTRY'!#REF!="","",'DATA ENTRY'!#REF!)</f>
        <v>#REF!</v>
      </c>
      <c r="K747" s="14" t="e">
        <f>IF('DATA ENTRY'!#REF!="","",'DATA ENTRY'!#REF!)</f>
        <v>#REF!</v>
      </c>
      <c r="L747" s="125" t="e">
        <f>IF('DATA ENTRY'!#REF!="","",'DATA ENTRY'!#REF!)</f>
        <v>#REF!</v>
      </c>
      <c r="M747" s="14" t="e">
        <f>IF('DATA ENTRY'!#REF!="","",'DATA ENTRY'!#REF!)</f>
        <v>#REF!</v>
      </c>
      <c r="N747" s="125" t="e">
        <f>IF('DATA ENTRY'!#REF!="","",'DATA ENTRY'!#REF!)</f>
        <v>#REF!</v>
      </c>
      <c r="O747" s="125" t="str">
        <f t="shared" si="11"/>
        <v/>
      </c>
      <c r="P747" s="63" t="e">
        <f>IF('DATA ENTRY'!#REF!="","",'DATA ENTRY'!#REF!)</f>
        <v>#REF!</v>
      </c>
      <c r="Q747" s="63" t="e">
        <f>IF('DATA ENTRY'!#REF!="","",'DATA ENTRY'!#REF!)</f>
        <v>#REF!</v>
      </c>
      <c r="R747" s="14" t="e">
        <f>IF('DATA ENTRY'!#REF!="","",'DATA ENTRY'!#REF!)</f>
        <v>#REF!</v>
      </c>
      <c r="S747" s="14" t="e">
        <f>IF('DATA ENTRY'!#REF!="","",'DATA ENTRY'!#REF!)</f>
        <v>#REF!</v>
      </c>
      <c r="T747" s="14" t="e">
        <f>IF('DATA ENTRY'!#REF!="","",'DATA ENTRY'!#REF!)</f>
        <v>#REF!</v>
      </c>
      <c r="U747" s="14" t="str">
        <f>IF(O747="","",SUMPRODUCT(--(D747=$D$5:$D$1071),--(F747=$F$5:$F$1071),--(E747=$E$5:$E$1071),--(O747&lt;$O$5:$O$1071))+COUNTIF($O$5:O747,O747))</f>
        <v/>
      </c>
    </row>
    <row r="748" spans="1:21">
      <c r="A748" s="14" t="e">
        <f>IF(AND(H748="",D748="",F748="",G748="",I748="",J748=""),"",SUBTOTAL(3,$B$5:B748))</f>
        <v>#REF!</v>
      </c>
      <c r="B748" s="63" t="e">
        <f>IF('DATA ENTRY'!#REF!="","",'DATA ENTRY'!#REF!)</f>
        <v>#REF!</v>
      </c>
      <c r="C748" s="63" t="e">
        <f>IF('DATA ENTRY'!#REF!="","",'DATA ENTRY'!#REF!)</f>
        <v>#REF!</v>
      </c>
      <c r="D748" s="63" t="e">
        <f>IF('DATA ENTRY'!#REF!="","",'DATA ENTRY'!#REF!)</f>
        <v>#REF!</v>
      </c>
      <c r="E748" s="14" t="e">
        <f>IF('DATA ENTRY'!#REF!="","",'DATA ENTRY'!#REF!)</f>
        <v>#REF!</v>
      </c>
      <c r="F748" s="14" t="e">
        <f>IF('DATA ENTRY'!#REF!="","",'DATA ENTRY'!#REF!)</f>
        <v>#REF!</v>
      </c>
      <c r="G748" s="126" t="e">
        <f>IF('DATA ENTRY'!#REF!="","",'DATA ENTRY'!#REF!)</f>
        <v>#REF!</v>
      </c>
      <c r="H748" s="126" t="e">
        <f>IF('DATA ENTRY'!#REF!="","",'DATA ENTRY'!#REF!)</f>
        <v>#REF!</v>
      </c>
      <c r="I748" s="14" t="e">
        <f>IF('DATA ENTRY'!#REF!="","",'DATA ENTRY'!#REF!)</f>
        <v>#REF!</v>
      </c>
      <c r="J748" s="125" t="e">
        <f>IF('DATA ENTRY'!#REF!="","",'DATA ENTRY'!#REF!)</f>
        <v>#REF!</v>
      </c>
      <c r="K748" s="14" t="e">
        <f>IF('DATA ENTRY'!#REF!="","",'DATA ENTRY'!#REF!)</f>
        <v>#REF!</v>
      </c>
      <c r="L748" s="125" t="e">
        <f>IF('DATA ENTRY'!#REF!="","",'DATA ENTRY'!#REF!)</f>
        <v>#REF!</v>
      </c>
      <c r="M748" s="14" t="e">
        <f>IF('DATA ENTRY'!#REF!="","",'DATA ENTRY'!#REF!)</f>
        <v>#REF!</v>
      </c>
      <c r="N748" s="125" t="e">
        <f>IF('DATA ENTRY'!#REF!="","",'DATA ENTRY'!#REF!)</f>
        <v>#REF!</v>
      </c>
      <c r="O748" s="125" t="str">
        <f t="shared" si="11"/>
        <v/>
      </c>
      <c r="P748" s="63" t="e">
        <f>IF('DATA ENTRY'!#REF!="","",'DATA ENTRY'!#REF!)</f>
        <v>#REF!</v>
      </c>
      <c r="Q748" s="63" t="e">
        <f>IF('DATA ENTRY'!#REF!="","",'DATA ENTRY'!#REF!)</f>
        <v>#REF!</v>
      </c>
      <c r="R748" s="14" t="e">
        <f>IF('DATA ENTRY'!#REF!="","",'DATA ENTRY'!#REF!)</f>
        <v>#REF!</v>
      </c>
      <c r="S748" s="14" t="e">
        <f>IF('DATA ENTRY'!#REF!="","",'DATA ENTRY'!#REF!)</f>
        <v>#REF!</v>
      </c>
      <c r="T748" s="14" t="e">
        <f>IF('DATA ENTRY'!#REF!="","",'DATA ENTRY'!#REF!)</f>
        <v>#REF!</v>
      </c>
      <c r="U748" s="14" t="str">
        <f>IF(O748="","",SUMPRODUCT(--(D748=$D$5:$D$1071),--(F748=$F$5:$F$1071),--(E748=$E$5:$E$1071),--(O748&lt;$O$5:$O$1071))+COUNTIF($O$5:O748,O748))</f>
        <v/>
      </c>
    </row>
    <row r="749" spans="1:21">
      <c r="A749" s="14" t="e">
        <f>IF(AND(H749="",D749="",F749="",G749="",I749="",J749=""),"",SUBTOTAL(3,$B$5:B749))</f>
        <v>#REF!</v>
      </c>
      <c r="B749" s="63" t="e">
        <f>IF('DATA ENTRY'!#REF!="","",'DATA ENTRY'!#REF!)</f>
        <v>#REF!</v>
      </c>
      <c r="C749" s="63" t="e">
        <f>IF('DATA ENTRY'!#REF!="","",'DATA ENTRY'!#REF!)</f>
        <v>#REF!</v>
      </c>
      <c r="D749" s="63" t="e">
        <f>IF('DATA ENTRY'!#REF!="","",'DATA ENTRY'!#REF!)</f>
        <v>#REF!</v>
      </c>
      <c r="E749" s="14" t="e">
        <f>IF('DATA ENTRY'!#REF!="","",'DATA ENTRY'!#REF!)</f>
        <v>#REF!</v>
      </c>
      <c r="F749" s="14" t="e">
        <f>IF('DATA ENTRY'!#REF!="","",'DATA ENTRY'!#REF!)</f>
        <v>#REF!</v>
      </c>
      <c r="G749" s="126" t="e">
        <f>IF('DATA ENTRY'!#REF!="","",'DATA ENTRY'!#REF!)</f>
        <v>#REF!</v>
      </c>
      <c r="H749" s="126" t="e">
        <f>IF('DATA ENTRY'!#REF!="","",'DATA ENTRY'!#REF!)</f>
        <v>#REF!</v>
      </c>
      <c r="I749" s="14" t="e">
        <f>IF('DATA ENTRY'!#REF!="","",'DATA ENTRY'!#REF!)</f>
        <v>#REF!</v>
      </c>
      <c r="J749" s="125" t="e">
        <f>IF('DATA ENTRY'!#REF!="","",'DATA ENTRY'!#REF!)</f>
        <v>#REF!</v>
      </c>
      <c r="K749" s="14" t="e">
        <f>IF('DATA ENTRY'!#REF!="","",'DATA ENTRY'!#REF!)</f>
        <v>#REF!</v>
      </c>
      <c r="L749" s="125" t="e">
        <f>IF('DATA ENTRY'!#REF!="","",'DATA ENTRY'!#REF!)</f>
        <v>#REF!</v>
      </c>
      <c r="M749" s="14" t="e">
        <f>IF('DATA ENTRY'!#REF!="","",'DATA ENTRY'!#REF!)</f>
        <v>#REF!</v>
      </c>
      <c r="N749" s="125" t="e">
        <f>IF('DATA ENTRY'!#REF!="","",'DATA ENTRY'!#REF!)</f>
        <v>#REF!</v>
      </c>
      <c r="O749" s="125" t="str">
        <f t="shared" si="11"/>
        <v/>
      </c>
      <c r="P749" s="63" t="e">
        <f>IF('DATA ENTRY'!#REF!="","",'DATA ENTRY'!#REF!)</f>
        <v>#REF!</v>
      </c>
      <c r="Q749" s="63" t="e">
        <f>IF('DATA ENTRY'!#REF!="","",'DATA ENTRY'!#REF!)</f>
        <v>#REF!</v>
      </c>
      <c r="R749" s="14" t="e">
        <f>IF('DATA ENTRY'!#REF!="","",'DATA ENTRY'!#REF!)</f>
        <v>#REF!</v>
      </c>
      <c r="S749" s="14" t="e">
        <f>IF('DATA ENTRY'!#REF!="","",'DATA ENTRY'!#REF!)</f>
        <v>#REF!</v>
      </c>
      <c r="T749" s="14" t="e">
        <f>IF('DATA ENTRY'!#REF!="","",'DATA ENTRY'!#REF!)</f>
        <v>#REF!</v>
      </c>
      <c r="U749" s="14" t="str">
        <f>IF(O749="","",SUMPRODUCT(--(D749=$D$5:$D$1071),--(F749=$F$5:$F$1071),--(E749=$E$5:$E$1071),--(O749&lt;$O$5:$O$1071))+COUNTIF($O$5:O749,O749))</f>
        <v/>
      </c>
    </row>
    <row r="750" spans="1:21">
      <c r="A750" s="14" t="e">
        <f>IF(AND(H750="",D750="",F750="",G750="",I750="",J750=""),"",SUBTOTAL(3,$B$5:B750))</f>
        <v>#REF!</v>
      </c>
      <c r="B750" s="63" t="e">
        <f>IF('DATA ENTRY'!#REF!="","",'DATA ENTRY'!#REF!)</f>
        <v>#REF!</v>
      </c>
      <c r="C750" s="63" t="e">
        <f>IF('DATA ENTRY'!#REF!="","",'DATA ENTRY'!#REF!)</f>
        <v>#REF!</v>
      </c>
      <c r="D750" s="63" t="e">
        <f>IF('DATA ENTRY'!#REF!="","",'DATA ENTRY'!#REF!)</f>
        <v>#REF!</v>
      </c>
      <c r="E750" s="14" t="e">
        <f>IF('DATA ENTRY'!#REF!="","",'DATA ENTRY'!#REF!)</f>
        <v>#REF!</v>
      </c>
      <c r="F750" s="14" t="e">
        <f>IF('DATA ENTRY'!#REF!="","",'DATA ENTRY'!#REF!)</f>
        <v>#REF!</v>
      </c>
      <c r="G750" s="126" t="e">
        <f>IF('DATA ENTRY'!#REF!="","",'DATA ENTRY'!#REF!)</f>
        <v>#REF!</v>
      </c>
      <c r="H750" s="126" t="e">
        <f>IF('DATA ENTRY'!#REF!="","",'DATA ENTRY'!#REF!)</f>
        <v>#REF!</v>
      </c>
      <c r="I750" s="14" t="e">
        <f>IF('DATA ENTRY'!#REF!="","",'DATA ENTRY'!#REF!)</f>
        <v>#REF!</v>
      </c>
      <c r="J750" s="125" t="e">
        <f>IF('DATA ENTRY'!#REF!="","",'DATA ENTRY'!#REF!)</f>
        <v>#REF!</v>
      </c>
      <c r="K750" s="14" t="e">
        <f>IF('DATA ENTRY'!#REF!="","",'DATA ENTRY'!#REF!)</f>
        <v>#REF!</v>
      </c>
      <c r="L750" s="125" t="e">
        <f>IF('DATA ENTRY'!#REF!="","",'DATA ENTRY'!#REF!)</f>
        <v>#REF!</v>
      </c>
      <c r="M750" s="14" t="e">
        <f>IF('DATA ENTRY'!#REF!="","",'DATA ENTRY'!#REF!)</f>
        <v>#REF!</v>
      </c>
      <c r="N750" s="125" t="e">
        <f>IF('DATA ENTRY'!#REF!="","",'DATA ENTRY'!#REF!)</f>
        <v>#REF!</v>
      </c>
      <c r="O750" s="125" t="str">
        <f t="shared" si="11"/>
        <v/>
      </c>
      <c r="P750" s="63" t="e">
        <f>IF('DATA ENTRY'!#REF!="","",'DATA ENTRY'!#REF!)</f>
        <v>#REF!</v>
      </c>
      <c r="Q750" s="63" t="e">
        <f>IF('DATA ENTRY'!#REF!="","",'DATA ENTRY'!#REF!)</f>
        <v>#REF!</v>
      </c>
      <c r="R750" s="14" t="e">
        <f>IF('DATA ENTRY'!#REF!="","",'DATA ENTRY'!#REF!)</f>
        <v>#REF!</v>
      </c>
      <c r="S750" s="14" t="e">
        <f>IF('DATA ENTRY'!#REF!="","",'DATA ENTRY'!#REF!)</f>
        <v>#REF!</v>
      </c>
      <c r="T750" s="14" t="e">
        <f>IF('DATA ENTRY'!#REF!="","",'DATA ENTRY'!#REF!)</f>
        <v>#REF!</v>
      </c>
      <c r="U750" s="14" t="str">
        <f>IF(O750="","",SUMPRODUCT(--(D750=$D$5:$D$1071),--(F750=$F$5:$F$1071),--(E750=$E$5:$E$1071),--(O750&lt;$O$5:$O$1071))+COUNTIF($O$5:O750,O750))</f>
        <v/>
      </c>
    </row>
    <row r="751" spans="1:21">
      <c r="A751" s="14" t="e">
        <f>IF(AND(H751="",D751="",F751="",G751="",I751="",J751=""),"",SUBTOTAL(3,$B$5:B751))</f>
        <v>#REF!</v>
      </c>
      <c r="B751" s="63" t="e">
        <f>IF('DATA ENTRY'!#REF!="","",'DATA ENTRY'!#REF!)</f>
        <v>#REF!</v>
      </c>
      <c r="C751" s="63" t="e">
        <f>IF('DATA ENTRY'!#REF!="","",'DATA ENTRY'!#REF!)</f>
        <v>#REF!</v>
      </c>
      <c r="D751" s="63" t="e">
        <f>IF('DATA ENTRY'!#REF!="","",'DATA ENTRY'!#REF!)</f>
        <v>#REF!</v>
      </c>
      <c r="E751" s="14" t="e">
        <f>IF('DATA ENTRY'!#REF!="","",'DATA ENTRY'!#REF!)</f>
        <v>#REF!</v>
      </c>
      <c r="F751" s="14" t="e">
        <f>IF('DATA ENTRY'!#REF!="","",'DATA ENTRY'!#REF!)</f>
        <v>#REF!</v>
      </c>
      <c r="G751" s="126" t="e">
        <f>IF('DATA ENTRY'!#REF!="","",'DATA ENTRY'!#REF!)</f>
        <v>#REF!</v>
      </c>
      <c r="H751" s="126" t="e">
        <f>IF('DATA ENTRY'!#REF!="","",'DATA ENTRY'!#REF!)</f>
        <v>#REF!</v>
      </c>
      <c r="I751" s="14" t="e">
        <f>IF('DATA ENTRY'!#REF!="","",'DATA ENTRY'!#REF!)</f>
        <v>#REF!</v>
      </c>
      <c r="J751" s="125" t="e">
        <f>IF('DATA ENTRY'!#REF!="","",'DATA ENTRY'!#REF!)</f>
        <v>#REF!</v>
      </c>
      <c r="K751" s="14" t="e">
        <f>IF('DATA ENTRY'!#REF!="","",'DATA ENTRY'!#REF!)</f>
        <v>#REF!</v>
      </c>
      <c r="L751" s="125" t="e">
        <f>IF('DATA ENTRY'!#REF!="","",'DATA ENTRY'!#REF!)</f>
        <v>#REF!</v>
      </c>
      <c r="M751" s="14" t="e">
        <f>IF('DATA ENTRY'!#REF!="","",'DATA ENTRY'!#REF!)</f>
        <v>#REF!</v>
      </c>
      <c r="N751" s="125" t="e">
        <f>IF('DATA ENTRY'!#REF!="","",'DATA ENTRY'!#REF!)</f>
        <v>#REF!</v>
      </c>
      <c r="O751" s="125" t="str">
        <f t="shared" si="11"/>
        <v/>
      </c>
      <c r="P751" s="63" t="e">
        <f>IF('DATA ENTRY'!#REF!="","",'DATA ENTRY'!#REF!)</f>
        <v>#REF!</v>
      </c>
      <c r="Q751" s="63" t="e">
        <f>IF('DATA ENTRY'!#REF!="","",'DATA ENTRY'!#REF!)</f>
        <v>#REF!</v>
      </c>
      <c r="R751" s="14" t="e">
        <f>IF('DATA ENTRY'!#REF!="","",'DATA ENTRY'!#REF!)</f>
        <v>#REF!</v>
      </c>
      <c r="S751" s="14" t="e">
        <f>IF('DATA ENTRY'!#REF!="","",'DATA ENTRY'!#REF!)</f>
        <v>#REF!</v>
      </c>
      <c r="T751" s="14" t="e">
        <f>IF('DATA ENTRY'!#REF!="","",'DATA ENTRY'!#REF!)</f>
        <v>#REF!</v>
      </c>
      <c r="U751" s="14" t="str">
        <f>IF(O751="","",SUMPRODUCT(--(D751=$D$5:$D$1071),--(F751=$F$5:$F$1071),--(E751=$E$5:$E$1071),--(O751&lt;$O$5:$O$1071))+COUNTIF($O$5:O751,O751))</f>
        <v/>
      </c>
    </row>
    <row r="752" spans="1:21">
      <c r="A752" s="14" t="e">
        <f>IF(AND(H752="",D752="",F752="",G752="",I752="",J752=""),"",SUBTOTAL(3,$B$5:B752))</f>
        <v>#REF!</v>
      </c>
      <c r="B752" s="63" t="e">
        <f>IF('DATA ENTRY'!#REF!="","",'DATA ENTRY'!#REF!)</f>
        <v>#REF!</v>
      </c>
      <c r="C752" s="63" t="e">
        <f>IF('DATA ENTRY'!#REF!="","",'DATA ENTRY'!#REF!)</f>
        <v>#REF!</v>
      </c>
      <c r="D752" s="63" t="e">
        <f>IF('DATA ENTRY'!#REF!="","",'DATA ENTRY'!#REF!)</f>
        <v>#REF!</v>
      </c>
      <c r="E752" s="14" t="e">
        <f>IF('DATA ENTRY'!#REF!="","",'DATA ENTRY'!#REF!)</f>
        <v>#REF!</v>
      </c>
      <c r="F752" s="14" t="e">
        <f>IF('DATA ENTRY'!#REF!="","",'DATA ENTRY'!#REF!)</f>
        <v>#REF!</v>
      </c>
      <c r="G752" s="126" t="e">
        <f>IF('DATA ENTRY'!#REF!="","",'DATA ENTRY'!#REF!)</f>
        <v>#REF!</v>
      </c>
      <c r="H752" s="126" t="e">
        <f>IF('DATA ENTRY'!#REF!="","",'DATA ENTRY'!#REF!)</f>
        <v>#REF!</v>
      </c>
      <c r="I752" s="14" t="e">
        <f>IF('DATA ENTRY'!#REF!="","",'DATA ENTRY'!#REF!)</f>
        <v>#REF!</v>
      </c>
      <c r="J752" s="125" t="e">
        <f>IF('DATA ENTRY'!#REF!="","",'DATA ENTRY'!#REF!)</f>
        <v>#REF!</v>
      </c>
      <c r="K752" s="14" t="e">
        <f>IF('DATA ENTRY'!#REF!="","",'DATA ENTRY'!#REF!)</f>
        <v>#REF!</v>
      </c>
      <c r="L752" s="125" t="e">
        <f>IF('DATA ENTRY'!#REF!="","",'DATA ENTRY'!#REF!)</f>
        <v>#REF!</v>
      </c>
      <c r="M752" s="14" t="e">
        <f>IF('DATA ENTRY'!#REF!="","",'DATA ENTRY'!#REF!)</f>
        <v>#REF!</v>
      </c>
      <c r="N752" s="125" t="e">
        <f>IF('DATA ENTRY'!#REF!="","",'DATA ENTRY'!#REF!)</f>
        <v>#REF!</v>
      </c>
      <c r="O752" s="125" t="str">
        <f t="shared" si="11"/>
        <v/>
      </c>
      <c r="P752" s="63" t="e">
        <f>IF('DATA ENTRY'!#REF!="","",'DATA ENTRY'!#REF!)</f>
        <v>#REF!</v>
      </c>
      <c r="Q752" s="63" t="e">
        <f>IF('DATA ENTRY'!#REF!="","",'DATA ENTRY'!#REF!)</f>
        <v>#REF!</v>
      </c>
      <c r="R752" s="14" t="e">
        <f>IF('DATA ENTRY'!#REF!="","",'DATA ENTRY'!#REF!)</f>
        <v>#REF!</v>
      </c>
      <c r="S752" s="14" t="e">
        <f>IF('DATA ENTRY'!#REF!="","",'DATA ENTRY'!#REF!)</f>
        <v>#REF!</v>
      </c>
      <c r="T752" s="14" t="e">
        <f>IF('DATA ENTRY'!#REF!="","",'DATA ENTRY'!#REF!)</f>
        <v>#REF!</v>
      </c>
      <c r="U752" s="14" t="str">
        <f>IF(O752="","",SUMPRODUCT(--(D752=$D$5:$D$1071),--(F752=$F$5:$F$1071),--(E752=$E$5:$E$1071),--(O752&lt;$O$5:$O$1071))+COUNTIF($O$5:O752,O752))</f>
        <v/>
      </c>
    </row>
    <row r="753" spans="1:21">
      <c r="A753" s="14" t="e">
        <f>IF(AND(H753="",D753="",F753="",G753="",I753="",J753=""),"",SUBTOTAL(3,$B$5:B753))</f>
        <v>#REF!</v>
      </c>
      <c r="B753" s="63" t="e">
        <f>IF('DATA ENTRY'!#REF!="","",'DATA ENTRY'!#REF!)</f>
        <v>#REF!</v>
      </c>
      <c r="C753" s="63" t="e">
        <f>IF('DATA ENTRY'!#REF!="","",'DATA ENTRY'!#REF!)</f>
        <v>#REF!</v>
      </c>
      <c r="D753" s="63" t="e">
        <f>IF('DATA ENTRY'!#REF!="","",'DATA ENTRY'!#REF!)</f>
        <v>#REF!</v>
      </c>
      <c r="E753" s="14" t="e">
        <f>IF('DATA ENTRY'!#REF!="","",'DATA ENTRY'!#REF!)</f>
        <v>#REF!</v>
      </c>
      <c r="F753" s="14" t="e">
        <f>IF('DATA ENTRY'!#REF!="","",'DATA ENTRY'!#REF!)</f>
        <v>#REF!</v>
      </c>
      <c r="G753" s="126" t="e">
        <f>IF('DATA ENTRY'!#REF!="","",'DATA ENTRY'!#REF!)</f>
        <v>#REF!</v>
      </c>
      <c r="H753" s="126" t="e">
        <f>IF('DATA ENTRY'!#REF!="","",'DATA ENTRY'!#REF!)</f>
        <v>#REF!</v>
      </c>
      <c r="I753" s="14" t="e">
        <f>IF('DATA ENTRY'!#REF!="","",'DATA ENTRY'!#REF!)</f>
        <v>#REF!</v>
      </c>
      <c r="J753" s="125" t="e">
        <f>IF('DATA ENTRY'!#REF!="","",'DATA ENTRY'!#REF!)</f>
        <v>#REF!</v>
      </c>
      <c r="K753" s="14" t="e">
        <f>IF('DATA ENTRY'!#REF!="","",'DATA ENTRY'!#REF!)</f>
        <v>#REF!</v>
      </c>
      <c r="L753" s="125" t="e">
        <f>IF('DATA ENTRY'!#REF!="","",'DATA ENTRY'!#REF!)</f>
        <v>#REF!</v>
      </c>
      <c r="M753" s="14" t="e">
        <f>IF('DATA ENTRY'!#REF!="","",'DATA ENTRY'!#REF!)</f>
        <v>#REF!</v>
      </c>
      <c r="N753" s="125" t="e">
        <f>IF('DATA ENTRY'!#REF!="","",'DATA ENTRY'!#REF!)</f>
        <v>#REF!</v>
      </c>
      <c r="O753" s="125" t="str">
        <f t="shared" si="11"/>
        <v/>
      </c>
      <c r="P753" s="63" t="e">
        <f>IF('DATA ENTRY'!#REF!="","",'DATA ENTRY'!#REF!)</f>
        <v>#REF!</v>
      </c>
      <c r="Q753" s="63" t="e">
        <f>IF('DATA ENTRY'!#REF!="","",'DATA ENTRY'!#REF!)</f>
        <v>#REF!</v>
      </c>
      <c r="R753" s="14" t="e">
        <f>IF('DATA ENTRY'!#REF!="","",'DATA ENTRY'!#REF!)</f>
        <v>#REF!</v>
      </c>
      <c r="S753" s="14" t="e">
        <f>IF('DATA ENTRY'!#REF!="","",'DATA ENTRY'!#REF!)</f>
        <v>#REF!</v>
      </c>
      <c r="T753" s="14" t="e">
        <f>IF('DATA ENTRY'!#REF!="","",'DATA ENTRY'!#REF!)</f>
        <v>#REF!</v>
      </c>
      <c r="U753" s="14" t="str">
        <f>IF(O753="","",SUMPRODUCT(--(D753=$D$5:$D$1071),--(F753=$F$5:$F$1071),--(E753=$E$5:$E$1071),--(O753&lt;$O$5:$O$1071))+COUNTIF($O$5:O753,O753))</f>
        <v/>
      </c>
    </row>
    <row r="754" spans="1:21">
      <c r="A754" s="14" t="e">
        <f>IF(AND(H754="",D754="",F754="",G754="",I754="",J754=""),"",SUBTOTAL(3,$B$5:B754))</f>
        <v>#REF!</v>
      </c>
      <c r="B754" s="63" t="e">
        <f>IF('DATA ENTRY'!#REF!="","",'DATA ENTRY'!#REF!)</f>
        <v>#REF!</v>
      </c>
      <c r="C754" s="63" t="e">
        <f>IF('DATA ENTRY'!#REF!="","",'DATA ENTRY'!#REF!)</f>
        <v>#REF!</v>
      </c>
      <c r="D754" s="63" t="e">
        <f>IF('DATA ENTRY'!#REF!="","",'DATA ENTRY'!#REF!)</f>
        <v>#REF!</v>
      </c>
      <c r="E754" s="14" t="e">
        <f>IF('DATA ENTRY'!#REF!="","",'DATA ENTRY'!#REF!)</f>
        <v>#REF!</v>
      </c>
      <c r="F754" s="14" t="e">
        <f>IF('DATA ENTRY'!#REF!="","",'DATA ENTRY'!#REF!)</f>
        <v>#REF!</v>
      </c>
      <c r="G754" s="126" t="e">
        <f>IF('DATA ENTRY'!#REF!="","",'DATA ENTRY'!#REF!)</f>
        <v>#REF!</v>
      </c>
      <c r="H754" s="126" t="e">
        <f>IF('DATA ENTRY'!#REF!="","",'DATA ENTRY'!#REF!)</f>
        <v>#REF!</v>
      </c>
      <c r="I754" s="14" t="e">
        <f>IF('DATA ENTRY'!#REF!="","",'DATA ENTRY'!#REF!)</f>
        <v>#REF!</v>
      </c>
      <c r="J754" s="125" t="e">
        <f>IF('DATA ENTRY'!#REF!="","",'DATA ENTRY'!#REF!)</f>
        <v>#REF!</v>
      </c>
      <c r="K754" s="14" t="e">
        <f>IF('DATA ENTRY'!#REF!="","",'DATA ENTRY'!#REF!)</f>
        <v>#REF!</v>
      </c>
      <c r="L754" s="125" t="e">
        <f>IF('DATA ENTRY'!#REF!="","",'DATA ENTRY'!#REF!)</f>
        <v>#REF!</v>
      </c>
      <c r="M754" s="14" t="e">
        <f>IF('DATA ENTRY'!#REF!="","",'DATA ENTRY'!#REF!)</f>
        <v>#REF!</v>
      </c>
      <c r="N754" s="125" t="e">
        <f>IF('DATA ENTRY'!#REF!="","",'DATA ENTRY'!#REF!)</f>
        <v>#REF!</v>
      </c>
      <c r="O754" s="125" t="str">
        <f t="shared" si="11"/>
        <v/>
      </c>
      <c r="P754" s="63" t="e">
        <f>IF('DATA ENTRY'!#REF!="","",'DATA ENTRY'!#REF!)</f>
        <v>#REF!</v>
      </c>
      <c r="Q754" s="63" t="e">
        <f>IF('DATA ENTRY'!#REF!="","",'DATA ENTRY'!#REF!)</f>
        <v>#REF!</v>
      </c>
      <c r="R754" s="14" t="e">
        <f>IF('DATA ENTRY'!#REF!="","",'DATA ENTRY'!#REF!)</f>
        <v>#REF!</v>
      </c>
      <c r="S754" s="14" t="e">
        <f>IF('DATA ENTRY'!#REF!="","",'DATA ENTRY'!#REF!)</f>
        <v>#REF!</v>
      </c>
      <c r="T754" s="14" t="e">
        <f>IF('DATA ENTRY'!#REF!="","",'DATA ENTRY'!#REF!)</f>
        <v>#REF!</v>
      </c>
      <c r="U754" s="14" t="str">
        <f>IF(O754="","",SUMPRODUCT(--(D754=$D$5:$D$1071),--(F754=$F$5:$F$1071),--(E754=$E$5:$E$1071),--(O754&lt;$O$5:$O$1071))+COUNTIF($O$5:O754,O754))</f>
        <v/>
      </c>
    </row>
    <row r="755" spans="1:21">
      <c r="A755" s="14" t="e">
        <f>IF(AND(H755="",D755="",F755="",G755="",I755="",J755=""),"",SUBTOTAL(3,$B$5:B755))</f>
        <v>#REF!</v>
      </c>
      <c r="B755" s="63" t="e">
        <f>IF('DATA ENTRY'!#REF!="","",'DATA ENTRY'!#REF!)</f>
        <v>#REF!</v>
      </c>
      <c r="C755" s="63" t="e">
        <f>IF('DATA ENTRY'!#REF!="","",'DATA ENTRY'!#REF!)</f>
        <v>#REF!</v>
      </c>
      <c r="D755" s="63" t="e">
        <f>IF('DATA ENTRY'!#REF!="","",'DATA ENTRY'!#REF!)</f>
        <v>#REF!</v>
      </c>
      <c r="E755" s="14" t="e">
        <f>IF('DATA ENTRY'!#REF!="","",'DATA ENTRY'!#REF!)</f>
        <v>#REF!</v>
      </c>
      <c r="F755" s="14" t="e">
        <f>IF('DATA ENTRY'!#REF!="","",'DATA ENTRY'!#REF!)</f>
        <v>#REF!</v>
      </c>
      <c r="G755" s="126" t="e">
        <f>IF('DATA ENTRY'!#REF!="","",'DATA ENTRY'!#REF!)</f>
        <v>#REF!</v>
      </c>
      <c r="H755" s="126" t="e">
        <f>IF('DATA ENTRY'!#REF!="","",'DATA ENTRY'!#REF!)</f>
        <v>#REF!</v>
      </c>
      <c r="I755" s="14" t="e">
        <f>IF('DATA ENTRY'!#REF!="","",'DATA ENTRY'!#REF!)</f>
        <v>#REF!</v>
      </c>
      <c r="J755" s="125" t="e">
        <f>IF('DATA ENTRY'!#REF!="","",'DATA ENTRY'!#REF!)</f>
        <v>#REF!</v>
      </c>
      <c r="K755" s="14" t="e">
        <f>IF('DATA ENTRY'!#REF!="","",'DATA ENTRY'!#REF!)</f>
        <v>#REF!</v>
      </c>
      <c r="L755" s="125" t="e">
        <f>IF('DATA ENTRY'!#REF!="","",'DATA ENTRY'!#REF!)</f>
        <v>#REF!</v>
      </c>
      <c r="M755" s="14" t="e">
        <f>IF('DATA ENTRY'!#REF!="","",'DATA ENTRY'!#REF!)</f>
        <v>#REF!</v>
      </c>
      <c r="N755" s="125" t="e">
        <f>IF('DATA ENTRY'!#REF!="","",'DATA ENTRY'!#REF!)</f>
        <v>#REF!</v>
      </c>
      <c r="O755" s="125" t="str">
        <f t="shared" si="11"/>
        <v/>
      </c>
      <c r="P755" s="63" t="e">
        <f>IF('DATA ENTRY'!#REF!="","",'DATA ENTRY'!#REF!)</f>
        <v>#REF!</v>
      </c>
      <c r="Q755" s="63" t="e">
        <f>IF('DATA ENTRY'!#REF!="","",'DATA ENTRY'!#REF!)</f>
        <v>#REF!</v>
      </c>
      <c r="R755" s="14" t="e">
        <f>IF('DATA ENTRY'!#REF!="","",'DATA ENTRY'!#REF!)</f>
        <v>#REF!</v>
      </c>
      <c r="S755" s="14" t="e">
        <f>IF('DATA ENTRY'!#REF!="","",'DATA ENTRY'!#REF!)</f>
        <v>#REF!</v>
      </c>
      <c r="T755" s="14" t="e">
        <f>IF('DATA ENTRY'!#REF!="","",'DATA ENTRY'!#REF!)</f>
        <v>#REF!</v>
      </c>
      <c r="U755" s="14" t="str">
        <f>IF(O755="","",SUMPRODUCT(--(D755=$D$5:$D$1071),--(F755=$F$5:$F$1071),--(E755=$E$5:$E$1071),--(O755&lt;$O$5:$O$1071))+COUNTIF($O$5:O755,O755))</f>
        <v/>
      </c>
    </row>
    <row r="756" spans="1:21">
      <c r="A756" s="14" t="e">
        <f>IF(AND(H756="",D756="",F756="",G756="",I756="",J756=""),"",SUBTOTAL(3,$B$5:B756))</f>
        <v>#REF!</v>
      </c>
      <c r="B756" s="63" t="e">
        <f>IF('DATA ENTRY'!#REF!="","",'DATA ENTRY'!#REF!)</f>
        <v>#REF!</v>
      </c>
      <c r="C756" s="63" t="e">
        <f>IF('DATA ENTRY'!#REF!="","",'DATA ENTRY'!#REF!)</f>
        <v>#REF!</v>
      </c>
      <c r="D756" s="63" t="e">
        <f>IF('DATA ENTRY'!#REF!="","",'DATA ENTRY'!#REF!)</f>
        <v>#REF!</v>
      </c>
      <c r="E756" s="14" t="e">
        <f>IF('DATA ENTRY'!#REF!="","",'DATA ENTRY'!#REF!)</f>
        <v>#REF!</v>
      </c>
      <c r="F756" s="14" t="e">
        <f>IF('DATA ENTRY'!#REF!="","",'DATA ENTRY'!#REF!)</f>
        <v>#REF!</v>
      </c>
      <c r="G756" s="126" t="e">
        <f>IF('DATA ENTRY'!#REF!="","",'DATA ENTRY'!#REF!)</f>
        <v>#REF!</v>
      </c>
      <c r="H756" s="126" t="e">
        <f>IF('DATA ENTRY'!#REF!="","",'DATA ENTRY'!#REF!)</f>
        <v>#REF!</v>
      </c>
      <c r="I756" s="14" t="e">
        <f>IF('DATA ENTRY'!#REF!="","",'DATA ENTRY'!#REF!)</f>
        <v>#REF!</v>
      </c>
      <c r="J756" s="125" t="e">
        <f>IF('DATA ENTRY'!#REF!="","",'DATA ENTRY'!#REF!)</f>
        <v>#REF!</v>
      </c>
      <c r="K756" s="14" t="e">
        <f>IF('DATA ENTRY'!#REF!="","",'DATA ENTRY'!#REF!)</f>
        <v>#REF!</v>
      </c>
      <c r="L756" s="125" t="e">
        <f>IF('DATA ENTRY'!#REF!="","",'DATA ENTRY'!#REF!)</f>
        <v>#REF!</v>
      </c>
      <c r="M756" s="14" t="e">
        <f>IF('DATA ENTRY'!#REF!="","",'DATA ENTRY'!#REF!)</f>
        <v>#REF!</v>
      </c>
      <c r="N756" s="125" t="e">
        <f>IF('DATA ENTRY'!#REF!="","",'DATA ENTRY'!#REF!)</f>
        <v>#REF!</v>
      </c>
      <c r="O756" s="125" t="str">
        <f t="shared" si="11"/>
        <v/>
      </c>
      <c r="P756" s="63" t="e">
        <f>IF('DATA ENTRY'!#REF!="","",'DATA ENTRY'!#REF!)</f>
        <v>#REF!</v>
      </c>
      <c r="Q756" s="63" t="e">
        <f>IF('DATA ENTRY'!#REF!="","",'DATA ENTRY'!#REF!)</f>
        <v>#REF!</v>
      </c>
      <c r="R756" s="14" t="e">
        <f>IF('DATA ENTRY'!#REF!="","",'DATA ENTRY'!#REF!)</f>
        <v>#REF!</v>
      </c>
      <c r="S756" s="14" t="e">
        <f>IF('DATA ENTRY'!#REF!="","",'DATA ENTRY'!#REF!)</f>
        <v>#REF!</v>
      </c>
      <c r="T756" s="14" t="e">
        <f>IF('DATA ENTRY'!#REF!="","",'DATA ENTRY'!#REF!)</f>
        <v>#REF!</v>
      </c>
      <c r="U756" s="14" t="str">
        <f>IF(O756="","",SUMPRODUCT(--(D756=$D$5:$D$1071),--(F756=$F$5:$F$1071),--(E756=$E$5:$E$1071),--(O756&lt;$O$5:$O$1071))+COUNTIF($O$5:O756,O756))</f>
        <v/>
      </c>
    </row>
    <row r="757" spans="1:21">
      <c r="A757" s="14" t="e">
        <f>IF(AND(H757="",D757="",F757="",G757="",I757="",J757=""),"",SUBTOTAL(3,$B$5:B757))</f>
        <v>#REF!</v>
      </c>
      <c r="B757" s="63" t="e">
        <f>IF('DATA ENTRY'!#REF!="","",'DATA ENTRY'!#REF!)</f>
        <v>#REF!</v>
      </c>
      <c r="C757" s="63" t="e">
        <f>IF('DATA ENTRY'!#REF!="","",'DATA ENTRY'!#REF!)</f>
        <v>#REF!</v>
      </c>
      <c r="D757" s="63" t="e">
        <f>IF('DATA ENTRY'!#REF!="","",'DATA ENTRY'!#REF!)</f>
        <v>#REF!</v>
      </c>
      <c r="E757" s="14" t="e">
        <f>IF('DATA ENTRY'!#REF!="","",'DATA ENTRY'!#REF!)</f>
        <v>#REF!</v>
      </c>
      <c r="F757" s="14" t="e">
        <f>IF('DATA ENTRY'!#REF!="","",'DATA ENTRY'!#REF!)</f>
        <v>#REF!</v>
      </c>
      <c r="G757" s="126" t="e">
        <f>IF('DATA ENTRY'!#REF!="","",'DATA ENTRY'!#REF!)</f>
        <v>#REF!</v>
      </c>
      <c r="H757" s="126" t="e">
        <f>IF('DATA ENTRY'!#REF!="","",'DATA ENTRY'!#REF!)</f>
        <v>#REF!</v>
      </c>
      <c r="I757" s="14" t="e">
        <f>IF('DATA ENTRY'!#REF!="","",'DATA ENTRY'!#REF!)</f>
        <v>#REF!</v>
      </c>
      <c r="J757" s="125" t="e">
        <f>IF('DATA ENTRY'!#REF!="","",'DATA ENTRY'!#REF!)</f>
        <v>#REF!</v>
      </c>
      <c r="K757" s="14" t="e">
        <f>IF('DATA ENTRY'!#REF!="","",'DATA ENTRY'!#REF!)</f>
        <v>#REF!</v>
      </c>
      <c r="L757" s="125" t="e">
        <f>IF('DATA ENTRY'!#REF!="","",'DATA ENTRY'!#REF!)</f>
        <v>#REF!</v>
      </c>
      <c r="M757" s="14" t="e">
        <f>IF('DATA ENTRY'!#REF!="","",'DATA ENTRY'!#REF!)</f>
        <v>#REF!</v>
      </c>
      <c r="N757" s="125" t="e">
        <f>IF('DATA ENTRY'!#REF!="","",'DATA ENTRY'!#REF!)</f>
        <v>#REF!</v>
      </c>
      <c r="O757" s="125" t="str">
        <f t="shared" si="11"/>
        <v/>
      </c>
      <c r="P757" s="63" t="e">
        <f>IF('DATA ENTRY'!#REF!="","",'DATA ENTRY'!#REF!)</f>
        <v>#REF!</v>
      </c>
      <c r="Q757" s="63" t="e">
        <f>IF('DATA ENTRY'!#REF!="","",'DATA ENTRY'!#REF!)</f>
        <v>#REF!</v>
      </c>
      <c r="R757" s="14" t="e">
        <f>IF('DATA ENTRY'!#REF!="","",'DATA ENTRY'!#REF!)</f>
        <v>#REF!</v>
      </c>
      <c r="S757" s="14" t="e">
        <f>IF('DATA ENTRY'!#REF!="","",'DATA ENTRY'!#REF!)</f>
        <v>#REF!</v>
      </c>
      <c r="T757" s="14" t="e">
        <f>IF('DATA ENTRY'!#REF!="","",'DATA ENTRY'!#REF!)</f>
        <v>#REF!</v>
      </c>
      <c r="U757" s="14" t="str">
        <f>IF(O757="","",SUMPRODUCT(--(D757=$D$5:$D$1071),--(F757=$F$5:$F$1071),--(E757=$E$5:$E$1071),--(O757&lt;$O$5:$O$1071))+COUNTIF($O$5:O757,O757))</f>
        <v/>
      </c>
    </row>
    <row r="758" spans="1:21">
      <c r="A758" s="14" t="e">
        <f>IF(AND(H758="",D758="",F758="",G758="",I758="",J758=""),"",SUBTOTAL(3,$B$5:B758))</f>
        <v>#REF!</v>
      </c>
      <c r="B758" s="63" t="e">
        <f>IF('DATA ENTRY'!#REF!="","",'DATA ENTRY'!#REF!)</f>
        <v>#REF!</v>
      </c>
      <c r="C758" s="63" t="e">
        <f>IF('DATA ENTRY'!#REF!="","",'DATA ENTRY'!#REF!)</f>
        <v>#REF!</v>
      </c>
      <c r="D758" s="63" t="e">
        <f>IF('DATA ENTRY'!#REF!="","",'DATA ENTRY'!#REF!)</f>
        <v>#REF!</v>
      </c>
      <c r="E758" s="14" t="e">
        <f>IF('DATA ENTRY'!#REF!="","",'DATA ENTRY'!#REF!)</f>
        <v>#REF!</v>
      </c>
      <c r="F758" s="14" t="e">
        <f>IF('DATA ENTRY'!#REF!="","",'DATA ENTRY'!#REF!)</f>
        <v>#REF!</v>
      </c>
      <c r="G758" s="126" t="e">
        <f>IF('DATA ENTRY'!#REF!="","",'DATA ENTRY'!#REF!)</f>
        <v>#REF!</v>
      </c>
      <c r="H758" s="126" t="e">
        <f>IF('DATA ENTRY'!#REF!="","",'DATA ENTRY'!#REF!)</f>
        <v>#REF!</v>
      </c>
      <c r="I758" s="14" t="e">
        <f>IF('DATA ENTRY'!#REF!="","",'DATA ENTRY'!#REF!)</f>
        <v>#REF!</v>
      </c>
      <c r="J758" s="125" t="e">
        <f>IF('DATA ENTRY'!#REF!="","",'DATA ENTRY'!#REF!)</f>
        <v>#REF!</v>
      </c>
      <c r="K758" s="14" t="e">
        <f>IF('DATA ENTRY'!#REF!="","",'DATA ENTRY'!#REF!)</f>
        <v>#REF!</v>
      </c>
      <c r="L758" s="125" t="e">
        <f>IF('DATA ENTRY'!#REF!="","",'DATA ENTRY'!#REF!)</f>
        <v>#REF!</v>
      </c>
      <c r="M758" s="14" t="e">
        <f>IF('DATA ENTRY'!#REF!="","",'DATA ENTRY'!#REF!)</f>
        <v>#REF!</v>
      </c>
      <c r="N758" s="125" t="e">
        <f>IF('DATA ENTRY'!#REF!="","",'DATA ENTRY'!#REF!)</f>
        <v>#REF!</v>
      </c>
      <c r="O758" s="125" t="str">
        <f t="shared" si="11"/>
        <v/>
      </c>
      <c r="P758" s="63" t="e">
        <f>IF('DATA ENTRY'!#REF!="","",'DATA ENTRY'!#REF!)</f>
        <v>#REF!</v>
      </c>
      <c r="Q758" s="63" t="e">
        <f>IF('DATA ENTRY'!#REF!="","",'DATA ENTRY'!#REF!)</f>
        <v>#REF!</v>
      </c>
      <c r="R758" s="14" t="e">
        <f>IF('DATA ENTRY'!#REF!="","",'DATA ENTRY'!#REF!)</f>
        <v>#REF!</v>
      </c>
      <c r="S758" s="14" t="e">
        <f>IF('DATA ENTRY'!#REF!="","",'DATA ENTRY'!#REF!)</f>
        <v>#REF!</v>
      </c>
      <c r="T758" s="14" t="e">
        <f>IF('DATA ENTRY'!#REF!="","",'DATA ENTRY'!#REF!)</f>
        <v>#REF!</v>
      </c>
      <c r="U758" s="14" t="str">
        <f>IF(O758="","",SUMPRODUCT(--(D758=$D$5:$D$1071),--(F758=$F$5:$F$1071),--(E758=$E$5:$E$1071),--(O758&lt;$O$5:$O$1071))+COUNTIF($O$5:O758,O758))</f>
        <v/>
      </c>
    </row>
    <row r="759" spans="1:21">
      <c r="A759" s="14" t="e">
        <f>IF(AND(H759="",D759="",F759="",G759="",I759="",J759=""),"",SUBTOTAL(3,$B$5:B759))</f>
        <v>#REF!</v>
      </c>
      <c r="B759" s="63" t="e">
        <f>IF('DATA ENTRY'!#REF!="","",'DATA ENTRY'!#REF!)</f>
        <v>#REF!</v>
      </c>
      <c r="C759" s="63" t="e">
        <f>IF('DATA ENTRY'!#REF!="","",'DATA ENTRY'!#REF!)</f>
        <v>#REF!</v>
      </c>
      <c r="D759" s="63" t="e">
        <f>IF('DATA ENTRY'!#REF!="","",'DATA ENTRY'!#REF!)</f>
        <v>#REF!</v>
      </c>
      <c r="E759" s="14" t="e">
        <f>IF('DATA ENTRY'!#REF!="","",'DATA ENTRY'!#REF!)</f>
        <v>#REF!</v>
      </c>
      <c r="F759" s="14" t="e">
        <f>IF('DATA ENTRY'!#REF!="","",'DATA ENTRY'!#REF!)</f>
        <v>#REF!</v>
      </c>
      <c r="G759" s="126" t="e">
        <f>IF('DATA ENTRY'!#REF!="","",'DATA ENTRY'!#REF!)</f>
        <v>#REF!</v>
      </c>
      <c r="H759" s="126" t="e">
        <f>IF('DATA ENTRY'!#REF!="","",'DATA ENTRY'!#REF!)</f>
        <v>#REF!</v>
      </c>
      <c r="I759" s="14" t="e">
        <f>IF('DATA ENTRY'!#REF!="","",'DATA ENTRY'!#REF!)</f>
        <v>#REF!</v>
      </c>
      <c r="J759" s="125" t="e">
        <f>IF('DATA ENTRY'!#REF!="","",'DATA ENTRY'!#REF!)</f>
        <v>#REF!</v>
      </c>
      <c r="K759" s="14" t="e">
        <f>IF('DATA ENTRY'!#REF!="","",'DATA ENTRY'!#REF!)</f>
        <v>#REF!</v>
      </c>
      <c r="L759" s="125" t="e">
        <f>IF('DATA ENTRY'!#REF!="","",'DATA ENTRY'!#REF!)</f>
        <v>#REF!</v>
      </c>
      <c r="M759" s="14" t="e">
        <f>IF('DATA ENTRY'!#REF!="","",'DATA ENTRY'!#REF!)</f>
        <v>#REF!</v>
      </c>
      <c r="N759" s="125" t="e">
        <f>IF('DATA ENTRY'!#REF!="","",'DATA ENTRY'!#REF!)</f>
        <v>#REF!</v>
      </c>
      <c r="O759" s="125" t="str">
        <f t="shared" si="11"/>
        <v/>
      </c>
      <c r="P759" s="63" t="e">
        <f>IF('DATA ENTRY'!#REF!="","",'DATA ENTRY'!#REF!)</f>
        <v>#REF!</v>
      </c>
      <c r="Q759" s="63" t="e">
        <f>IF('DATA ENTRY'!#REF!="","",'DATA ENTRY'!#REF!)</f>
        <v>#REF!</v>
      </c>
      <c r="R759" s="14" t="e">
        <f>IF('DATA ENTRY'!#REF!="","",'DATA ENTRY'!#REF!)</f>
        <v>#REF!</v>
      </c>
      <c r="S759" s="14" t="e">
        <f>IF('DATA ENTRY'!#REF!="","",'DATA ENTRY'!#REF!)</f>
        <v>#REF!</v>
      </c>
      <c r="T759" s="14" t="e">
        <f>IF('DATA ENTRY'!#REF!="","",'DATA ENTRY'!#REF!)</f>
        <v>#REF!</v>
      </c>
      <c r="U759" s="14" t="str">
        <f>IF(O759="","",SUMPRODUCT(--(D759=$D$5:$D$1071),--(F759=$F$5:$F$1071),--(E759=$E$5:$E$1071),--(O759&lt;$O$5:$O$1071))+COUNTIF($O$5:O759,O759))</f>
        <v/>
      </c>
    </row>
    <row r="760" spans="1:21">
      <c r="A760" s="14" t="e">
        <f>IF(AND(H760="",D760="",F760="",G760="",I760="",J760=""),"",SUBTOTAL(3,$B$5:B760))</f>
        <v>#REF!</v>
      </c>
      <c r="B760" s="63" t="e">
        <f>IF('DATA ENTRY'!#REF!="","",'DATA ENTRY'!#REF!)</f>
        <v>#REF!</v>
      </c>
      <c r="C760" s="63" t="e">
        <f>IF('DATA ENTRY'!#REF!="","",'DATA ENTRY'!#REF!)</f>
        <v>#REF!</v>
      </c>
      <c r="D760" s="63" t="e">
        <f>IF('DATA ENTRY'!#REF!="","",'DATA ENTRY'!#REF!)</f>
        <v>#REF!</v>
      </c>
      <c r="E760" s="14" t="e">
        <f>IF('DATA ENTRY'!#REF!="","",'DATA ENTRY'!#REF!)</f>
        <v>#REF!</v>
      </c>
      <c r="F760" s="14" t="e">
        <f>IF('DATA ENTRY'!#REF!="","",'DATA ENTRY'!#REF!)</f>
        <v>#REF!</v>
      </c>
      <c r="G760" s="126" t="e">
        <f>IF('DATA ENTRY'!#REF!="","",'DATA ENTRY'!#REF!)</f>
        <v>#REF!</v>
      </c>
      <c r="H760" s="126" t="e">
        <f>IF('DATA ENTRY'!#REF!="","",'DATA ENTRY'!#REF!)</f>
        <v>#REF!</v>
      </c>
      <c r="I760" s="14" t="e">
        <f>IF('DATA ENTRY'!#REF!="","",'DATA ENTRY'!#REF!)</f>
        <v>#REF!</v>
      </c>
      <c r="J760" s="125" t="e">
        <f>IF('DATA ENTRY'!#REF!="","",'DATA ENTRY'!#REF!)</f>
        <v>#REF!</v>
      </c>
      <c r="K760" s="14" t="e">
        <f>IF('DATA ENTRY'!#REF!="","",'DATA ENTRY'!#REF!)</f>
        <v>#REF!</v>
      </c>
      <c r="L760" s="125" t="e">
        <f>IF('DATA ENTRY'!#REF!="","",'DATA ENTRY'!#REF!)</f>
        <v>#REF!</v>
      </c>
      <c r="M760" s="14" t="e">
        <f>IF('DATA ENTRY'!#REF!="","",'DATA ENTRY'!#REF!)</f>
        <v>#REF!</v>
      </c>
      <c r="N760" s="125" t="e">
        <f>IF('DATA ENTRY'!#REF!="","",'DATA ENTRY'!#REF!)</f>
        <v>#REF!</v>
      </c>
      <c r="O760" s="125" t="str">
        <f t="shared" si="11"/>
        <v/>
      </c>
      <c r="P760" s="63" t="e">
        <f>IF('DATA ENTRY'!#REF!="","",'DATA ENTRY'!#REF!)</f>
        <v>#REF!</v>
      </c>
      <c r="Q760" s="63" t="e">
        <f>IF('DATA ENTRY'!#REF!="","",'DATA ENTRY'!#REF!)</f>
        <v>#REF!</v>
      </c>
      <c r="R760" s="14" t="e">
        <f>IF('DATA ENTRY'!#REF!="","",'DATA ENTRY'!#REF!)</f>
        <v>#REF!</v>
      </c>
      <c r="S760" s="14" t="e">
        <f>IF('DATA ENTRY'!#REF!="","",'DATA ENTRY'!#REF!)</f>
        <v>#REF!</v>
      </c>
      <c r="T760" s="14" t="e">
        <f>IF('DATA ENTRY'!#REF!="","",'DATA ENTRY'!#REF!)</f>
        <v>#REF!</v>
      </c>
      <c r="U760" s="14" t="str">
        <f>IF(O760="","",SUMPRODUCT(--(D760=$D$5:$D$1071),--(F760=$F$5:$F$1071),--(E760=$E$5:$E$1071),--(O760&lt;$O$5:$O$1071))+COUNTIF($O$5:O760,O760))</f>
        <v/>
      </c>
    </row>
    <row r="761" spans="1:21">
      <c r="A761" s="14" t="e">
        <f>IF(AND(H761="",D761="",F761="",G761="",I761="",J761=""),"",SUBTOTAL(3,$B$5:B761))</f>
        <v>#REF!</v>
      </c>
      <c r="B761" s="63" t="e">
        <f>IF('DATA ENTRY'!#REF!="","",'DATA ENTRY'!#REF!)</f>
        <v>#REF!</v>
      </c>
      <c r="C761" s="63" t="e">
        <f>IF('DATA ENTRY'!#REF!="","",'DATA ENTRY'!#REF!)</f>
        <v>#REF!</v>
      </c>
      <c r="D761" s="63" t="e">
        <f>IF('DATA ENTRY'!#REF!="","",'DATA ENTRY'!#REF!)</f>
        <v>#REF!</v>
      </c>
      <c r="E761" s="14" t="e">
        <f>IF('DATA ENTRY'!#REF!="","",'DATA ENTRY'!#REF!)</f>
        <v>#REF!</v>
      </c>
      <c r="F761" s="14" t="e">
        <f>IF('DATA ENTRY'!#REF!="","",'DATA ENTRY'!#REF!)</f>
        <v>#REF!</v>
      </c>
      <c r="G761" s="126" t="e">
        <f>IF('DATA ENTRY'!#REF!="","",'DATA ENTRY'!#REF!)</f>
        <v>#REF!</v>
      </c>
      <c r="H761" s="126" t="e">
        <f>IF('DATA ENTRY'!#REF!="","",'DATA ENTRY'!#REF!)</f>
        <v>#REF!</v>
      </c>
      <c r="I761" s="14" t="e">
        <f>IF('DATA ENTRY'!#REF!="","",'DATA ENTRY'!#REF!)</f>
        <v>#REF!</v>
      </c>
      <c r="J761" s="125" t="e">
        <f>IF('DATA ENTRY'!#REF!="","",'DATA ENTRY'!#REF!)</f>
        <v>#REF!</v>
      </c>
      <c r="K761" s="14" t="e">
        <f>IF('DATA ENTRY'!#REF!="","",'DATA ENTRY'!#REF!)</f>
        <v>#REF!</v>
      </c>
      <c r="L761" s="125" t="e">
        <f>IF('DATA ENTRY'!#REF!="","",'DATA ENTRY'!#REF!)</f>
        <v>#REF!</v>
      </c>
      <c r="M761" s="14" t="e">
        <f>IF('DATA ENTRY'!#REF!="","",'DATA ENTRY'!#REF!)</f>
        <v>#REF!</v>
      </c>
      <c r="N761" s="125" t="e">
        <f>IF('DATA ENTRY'!#REF!="","",'DATA ENTRY'!#REF!)</f>
        <v>#REF!</v>
      </c>
      <c r="O761" s="125" t="str">
        <f t="shared" si="11"/>
        <v/>
      </c>
      <c r="P761" s="63" t="e">
        <f>IF('DATA ENTRY'!#REF!="","",'DATA ENTRY'!#REF!)</f>
        <v>#REF!</v>
      </c>
      <c r="Q761" s="63" t="e">
        <f>IF('DATA ENTRY'!#REF!="","",'DATA ENTRY'!#REF!)</f>
        <v>#REF!</v>
      </c>
      <c r="R761" s="14" t="e">
        <f>IF('DATA ENTRY'!#REF!="","",'DATA ENTRY'!#REF!)</f>
        <v>#REF!</v>
      </c>
      <c r="S761" s="14" t="e">
        <f>IF('DATA ENTRY'!#REF!="","",'DATA ENTRY'!#REF!)</f>
        <v>#REF!</v>
      </c>
      <c r="T761" s="14" t="e">
        <f>IF('DATA ENTRY'!#REF!="","",'DATA ENTRY'!#REF!)</f>
        <v>#REF!</v>
      </c>
      <c r="U761" s="14" t="str">
        <f>IF(O761="","",SUMPRODUCT(--(D761=$D$5:$D$1071),--(F761=$F$5:$F$1071),--(E761=$E$5:$E$1071),--(O761&lt;$O$5:$O$1071))+COUNTIF($O$5:O761,O761))</f>
        <v/>
      </c>
    </row>
    <row r="762" spans="1:21">
      <c r="A762" s="14" t="e">
        <f>IF(AND(H762="",D762="",F762="",G762="",I762="",J762=""),"",SUBTOTAL(3,$B$5:B762))</f>
        <v>#REF!</v>
      </c>
      <c r="B762" s="63" t="e">
        <f>IF('DATA ENTRY'!#REF!="","",'DATA ENTRY'!#REF!)</f>
        <v>#REF!</v>
      </c>
      <c r="C762" s="63" t="e">
        <f>IF('DATA ENTRY'!#REF!="","",'DATA ENTRY'!#REF!)</f>
        <v>#REF!</v>
      </c>
      <c r="D762" s="63" t="e">
        <f>IF('DATA ENTRY'!#REF!="","",'DATA ENTRY'!#REF!)</f>
        <v>#REF!</v>
      </c>
      <c r="E762" s="14" t="e">
        <f>IF('DATA ENTRY'!#REF!="","",'DATA ENTRY'!#REF!)</f>
        <v>#REF!</v>
      </c>
      <c r="F762" s="14" t="e">
        <f>IF('DATA ENTRY'!#REF!="","",'DATA ENTRY'!#REF!)</f>
        <v>#REF!</v>
      </c>
      <c r="G762" s="126" t="e">
        <f>IF('DATA ENTRY'!#REF!="","",'DATA ENTRY'!#REF!)</f>
        <v>#REF!</v>
      </c>
      <c r="H762" s="126" t="e">
        <f>IF('DATA ENTRY'!#REF!="","",'DATA ENTRY'!#REF!)</f>
        <v>#REF!</v>
      </c>
      <c r="I762" s="14" t="e">
        <f>IF('DATA ENTRY'!#REF!="","",'DATA ENTRY'!#REF!)</f>
        <v>#REF!</v>
      </c>
      <c r="J762" s="125" t="e">
        <f>IF('DATA ENTRY'!#REF!="","",'DATA ENTRY'!#REF!)</f>
        <v>#REF!</v>
      </c>
      <c r="K762" s="14" t="e">
        <f>IF('DATA ENTRY'!#REF!="","",'DATA ENTRY'!#REF!)</f>
        <v>#REF!</v>
      </c>
      <c r="L762" s="125" t="e">
        <f>IF('DATA ENTRY'!#REF!="","",'DATA ENTRY'!#REF!)</f>
        <v>#REF!</v>
      </c>
      <c r="M762" s="14" t="e">
        <f>IF('DATA ENTRY'!#REF!="","",'DATA ENTRY'!#REF!)</f>
        <v>#REF!</v>
      </c>
      <c r="N762" s="125" t="e">
        <f>IF('DATA ENTRY'!#REF!="","",'DATA ENTRY'!#REF!)</f>
        <v>#REF!</v>
      </c>
      <c r="O762" s="125" t="str">
        <f t="shared" si="11"/>
        <v/>
      </c>
      <c r="P762" s="63" t="e">
        <f>IF('DATA ENTRY'!#REF!="","",'DATA ENTRY'!#REF!)</f>
        <v>#REF!</v>
      </c>
      <c r="Q762" s="63" t="e">
        <f>IF('DATA ENTRY'!#REF!="","",'DATA ENTRY'!#REF!)</f>
        <v>#REF!</v>
      </c>
      <c r="R762" s="14" t="e">
        <f>IF('DATA ENTRY'!#REF!="","",'DATA ENTRY'!#REF!)</f>
        <v>#REF!</v>
      </c>
      <c r="S762" s="14" t="e">
        <f>IF('DATA ENTRY'!#REF!="","",'DATA ENTRY'!#REF!)</f>
        <v>#REF!</v>
      </c>
      <c r="T762" s="14" t="e">
        <f>IF('DATA ENTRY'!#REF!="","",'DATA ENTRY'!#REF!)</f>
        <v>#REF!</v>
      </c>
      <c r="U762" s="14" t="str">
        <f>IF(O762="","",SUMPRODUCT(--(D762=$D$5:$D$1071),--(F762=$F$5:$F$1071),--(E762=$E$5:$E$1071),--(O762&lt;$O$5:$O$1071))+COUNTIF($O$5:O762,O762))</f>
        <v/>
      </c>
    </row>
    <row r="763" spans="1:21">
      <c r="A763" s="14" t="e">
        <f>IF(AND(H763="",D763="",F763="",G763="",I763="",J763=""),"",SUBTOTAL(3,$B$5:B763))</f>
        <v>#REF!</v>
      </c>
      <c r="B763" s="63" t="e">
        <f>IF('DATA ENTRY'!#REF!="","",'DATA ENTRY'!#REF!)</f>
        <v>#REF!</v>
      </c>
      <c r="C763" s="63" t="e">
        <f>IF('DATA ENTRY'!#REF!="","",'DATA ENTRY'!#REF!)</f>
        <v>#REF!</v>
      </c>
      <c r="D763" s="63" t="e">
        <f>IF('DATA ENTRY'!#REF!="","",'DATA ENTRY'!#REF!)</f>
        <v>#REF!</v>
      </c>
      <c r="E763" s="14" t="e">
        <f>IF('DATA ENTRY'!#REF!="","",'DATA ENTRY'!#REF!)</f>
        <v>#REF!</v>
      </c>
      <c r="F763" s="14" t="e">
        <f>IF('DATA ENTRY'!#REF!="","",'DATA ENTRY'!#REF!)</f>
        <v>#REF!</v>
      </c>
      <c r="G763" s="126" t="e">
        <f>IF('DATA ENTRY'!#REF!="","",'DATA ENTRY'!#REF!)</f>
        <v>#REF!</v>
      </c>
      <c r="H763" s="126" t="e">
        <f>IF('DATA ENTRY'!#REF!="","",'DATA ENTRY'!#REF!)</f>
        <v>#REF!</v>
      </c>
      <c r="I763" s="14" t="e">
        <f>IF('DATA ENTRY'!#REF!="","",'DATA ENTRY'!#REF!)</f>
        <v>#REF!</v>
      </c>
      <c r="J763" s="125" t="e">
        <f>IF('DATA ENTRY'!#REF!="","",'DATA ENTRY'!#REF!)</f>
        <v>#REF!</v>
      </c>
      <c r="K763" s="14" t="e">
        <f>IF('DATA ENTRY'!#REF!="","",'DATA ENTRY'!#REF!)</f>
        <v>#REF!</v>
      </c>
      <c r="L763" s="125" t="e">
        <f>IF('DATA ENTRY'!#REF!="","",'DATA ENTRY'!#REF!)</f>
        <v>#REF!</v>
      </c>
      <c r="M763" s="14" t="e">
        <f>IF('DATA ENTRY'!#REF!="","",'DATA ENTRY'!#REF!)</f>
        <v>#REF!</v>
      </c>
      <c r="N763" s="125" t="e">
        <f>IF('DATA ENTRY'!#REF!="","",'DATA ENTRY'!#REF!)</f>
        <v>#REF!</v>
      </c>
      <c r="O763" s="125" t="str">
        <f t="shared" si="11"/>
        <v/>
      </c>
      <c r="P763" s="63" t="e">
        <f>IF('DATA ENTRY'!#REF!="","",'DATA ENTRY'!#REF!)</f>
        <v>#REF!</v>
      </c>
      <c r="Q763" s="63" t="e">
        <f>IF('DATA ENTRY'!#REF!="","",'DATA ENTRY'!#REF!)</f>
        <v>#REF!</v>
      </c>
      <c r="R763" s="14" t="e">
        <f>IF('DATA ENTRY'!#REF!="","",'DATA ENTRY'!#REF!)</f>
        <v>#REF!</v>
      </c>
      <c r="S763" s="14" t="e">
        <f>IF('DATA ENTRY'!#REF!="","",'DATA ENTRY'!#REF!)</f>
        <v>#REF!</v>
      </c>
      <c r="T763" s="14" t="e">
        <f>IF('DATA ENTRY'!#REF!="","",'DATA ENTRY'!#REF!)</f>
        <v>#REF!</v>
      </c>
      <c r="U763" s="14" t="str">
        <f>IF(O763="","",SUMPRODUCT(--(D763=$D$5:$D$1071),--(F763=$F$5:$F$1071),--(E763=$E$5:$E$1071),--(O763&lt;$O$5:$O$1071))+COUNTIF($O$5:O763,O763))</f>
        <v/>
      </c>
    </row>
    <row r="764" spans="1:21">
      <c r="A764" s="14" t="e">
        <f>IF(AND(H764="",D764="",F764="",G764="",I764="",J764=""),"",SUBTOTAL(3,$B$5:B764))</f>
        <v>#REF!</v>
      </c>
      <c r="B764" s="63" t="e">
        <f>IF('DATA ENTRY'!#REF!="","",'DATA ENTRY'!#REF!)</f>
        <v>#REF!</v>
      </c>
      <c r="C764" s="63" t="e">
        <f>IF('DATA ENTRY'!#REF!="","",'DATA ENTRY'!#REF!)</f>
        <v>#REF!</v>
      </c>
      <c r="D764" s="63" t="e">
        <f>IF('DATA ENTRY'!#REF!="","",'DATA ENTRY'!#REF!)</f>
        <v>#REF!</v>
      </c>
      <c r="E764" s="14" t="e">
        <f>IF('DATA ENTRY'!#REF!="","",'DATA ENTRY'!#REF!)</f>
        <v>#REF!</v>
      </c>
      <c r="F764" s="14" t="e">
        <f>IF('DATA ENTRY'!#REF!="","",'DATA ENTRY'!#REF!)</f>
        <v>#REF!</v>
      </c>
      <c r="G764" s="126" t="e">
        <f>IF('DATA ENTRY'!#REF!="","",'DATA ENTRY'!#REF!)</f>
        <v>#REF!</v>
      </c>
      <c r="H764" s="126" t="e">
        <f>IF('DATA ENTRY'!#REF!="","",'DATA ENTRY'!#REF!)</f>
        <v>#REF!</v>
      </c>
      <c r="I764" s="14" t="e">
        <f>IF('DATA ENTRY'!#REF!="","",'DATA ENTRY'!#REF!)</f>
        <v>#REF!</v>
      </c>
      <c r="J764" s="125" t="e">
        <f>IF('DATA ENTRY'!#REF!="","",'DATA ENTRY'!#REF!)</f>
        <v>#REF!</v>
      </c>
      <c r="K764" s="14" t="e">
        <f>IF('DATA ENTRY'!#REF!="","",'DATA ENTRY'!#REF!)</f>
        <v>#REF!</v>
      </c>
      <c r="L764" s="125" t="e">
        <f>IF('DATA ENTRY'!#REF!="","",'DATA ENTRY'!#REF!)</f>
        <v>#REF!</v>
      </c>
      <c r="M764" s="14" t="e">
        <f>IF('DATA ENTRY'!#REF!="","",'DATA ENTRY'!#REF!)</f>
        <v>#REF!</v>
      </c>
      <c r="N764" s="125" t="e">
        <f>IF('DATA ENTRY'!#REF!="","",'DATA ENTRY'!#REF!)</f>
        <v>#REF!</v>
      </c>
      <c r="O764" s="125" t="str">
        <f t="shared" si="11"/>
        <v/>
      </c>
      <c r="P764" s="63" t="e">
        <f>IF('DATA ENTRY'!#REF!="","",'DATA ENTRY'!#REF!)</f>
        <v>#REF!</v>
      </c>
      <c r="Q764" s="63" t="e">
        <f>IF('DATA ENTRY'!#REF!="","",'DATA ENTRY'!#REF!)</f>
        <v>#REF!</v>
      </c>
      <c r="R764" s="14" t="e">
        <f>IF('DATA ENTRY'!#REF!="","",'DATA ENTRY'!#REF!)</f>
        <v>#REF!</v>
      </c>
      <c r="S764" s="14" t="e">
        <f>IF('DATA ENTRY'!#REF!="","",'DATA ENTRY'!#REF!)</f>
        <v>#REF!</v>
      </c>
      <c r="T764" s="14" t="e">
        <f>IF('DATA ENTRY'!#REF!="","",'DATA ENTRY'!#REF!)</f>
        <v>#REF!</v>
      </c>
      <c r="U764" s="14" t="str">
        <f>IF(O764="","",SUMPRODUCT(--(D764=$D$5:$D$1071),--(F764=$F$5:$F$1071),--(E764=$E$5:$E$1071),--(O764&lt;$O$5:$O$1071))+COUNTIF($O$5:O764,O764))</f>
        <v/>
      </c>
    </row>
    <row r="765" spans="1:21">
      <c r="A765" s="14" t="e">
        <f>IF(AND(H765="",D765="",F765="",G765="",I765="",J765=""),"",SUBTOTAL(3,$B$5:B765))</f>
        <v>#REF!</v>
      </c>
      <c r="B765" s="63" t="e">
        <f>IF('DATA ENTRY'!#REF!="","",'DATA ENTRY'!#REF!)</f>
        <v>#REF!</v>
      </c>
      <c r="C765" s="63" t="e">
        <f>IF('DATA ENTRY'!#REF!="","",'DATA ENTRY'!#REF!)</f>
        <v>#REF!</v>
      </c>
      <c r="D765" s="63" t="e">
        <f>IF('DATA ENTRY'!#REF!="","",'DATA ENTRY'!#REF!)</f>
        <v>#REF!</v>
      </c>
      <c r="E765" s="14" t="e">
        <f>IF('DATA ENTRY'!#REF!="","",'DATA ENTRY'!#REF!)</f>
        <v>#REF!</v>
      </c>
      <c r="F765" s="14" t="e">
        <f>IF('DATA ENTRY'!#REF!="","",'DATA ENTRY'!#REF!)</f>
        <v>#REF!</v>
      </c>
      <c r="G765" s="126" t="e">
        <f>IF('DATA ENTRY'!#REF!="","",'DATA ENTRY'!#REF!)</f>
        <v>#REF!</v>
      </c>
      <c r="H765" s="126" t="e">
        <f>IF('DATA ENTRY'!#REF!="","",'DATA ENTRY'!#REF!)</f>
        <v>#REF!</v>
      </c>
      <c r="I765" s="14" t="e">
        <f>IF('DATA ENTRY'!#REF!="","",'DATA ENTRY'!#REF!)</f>
        <v>#REF!</v>
      </c>
      <c r="J765" s="125" t="e">
        <f>IF('DATA ENTRY'!#REF!="","",'DATA ENTRY'!#REF!)</f>
        <v>#REF!</v>
      </c>
      <c r="K765" s="14" t="e">
        <f>IF('DATA ENTRY'!#REF!="","",'DATA ENTRY'!#REF!)</f>
        <v>#REF!</v>
      </c>
      <c r="L765" s="125" t="e">
        <f>IF('DATA ENTRY'!#REF!="","",'DATA ENTRY'!#REF!)</f>
        <v>#REF!</v>
      </c>
      <c r="M765" s="14" t="e">
        <f>IF('DATA ENTRY'!#REF!="","",'DATA ENTRY'!#REF!)</f>
        <v>#REF!</v>
      </c>
      <c r="N765" s="125" t="e">
        <f>IF('DATA ENTRY'!#REF!="","",'DATA ENTRY'!#REF!)</f>
        <v>#REF!</v>
      </c>
      <c r="O765" s="125" t="str">
        <f t="shared" si="11"/>
        <v/>
      </c>
      <c r="P765" s="63" t="e">
        <f>IF('DATA ENTRY'!#REF!="","",'DATA ENTRY'!#REF!)</f>
        <v>#REF!</v>
      </c>
      <c r="Q765" s="63" t="e">
        <f>IF('DATA ENTRY'!#REF!="","",'DATA ENTRY'!#REF!)</f>
        <v>#REF!</v>
      </c>
      <c r="R765" s="14" t="e">
        <f>IF('DATA ENTRY'!#REF!="","",'DATA ENTRY'!#REF!)</f>
        <v>#REF!</v>
      </c>
      <c r="S765" s="14" t="e">
        <f>IF('DATA ENTRY'!#REF!="","",'DATA ENTRY'!#REF!)</f>
        <v>#REF!</v>
      </c>
      <c r="T765" s="14" t="e">
        <f>IF('DATA ENTRY'!#REF!="","",'DATA ENTRY'!#REF!)</f>
        <v>#REF!</v>
      </c>
      <c r="U765" s="14" t="str">
        <f>IF(O765="","",SUMPRODUCT(--(D765=$D$5:$D$1071),--(F765=$F$5:$F$1071),--(E765=$E$5:$E$1071),--(O765&lt;$O$5:$O$1071))+COUNTIF($O$5:O765,O765))</f>
        <v/>
      </c>
    </row>
    <row r="766" spans="1:21">
      <c r="A766" s="14" t="e">
        <f>IF(AND(H766="",D766="",F766="",G766="",I766="",J766=""),"",SUBTOTAL(3,$B$5:B766))</f>
        <v>#REF!</v>
      </c>
      <c r="B766" s="63" t="e">
        <f>IF('DATA ENTRY'!#REF!="","",'DATA ENTRY'!#REF!)</f>
        <v>#REF!</v>
      </c>
      <c r="C766" s="63" t="e">
        <f>IF('DATA ENTRY'!#REF!="","",'DATA ENTRY'!#REF!)</f>
        <v>#REF!</v>
      </c>
      <c r="D766" s="63" t="e">
        <f>IF('DATA ENTRY'!#REF!="","",'DATA ENTRY'!#REF!)</f>
        <v>#REF!</v>
      </c>
      <c r="E766" s="14" t="e">
        <f>IF('DATA ENTRY'!#REF!="","",'DATA ENTRY'!#REF!)</f>
        <v>#REF!</v>
      </c>
      <c r="F766" s="14" t="e">
        <f>IF('DATA ENTRY'!#REF!="","",'DATA ENTRY'!#REF!)</f>
        <v>#REF!</v>
      </c>
      <c r="G766" s="126" t="e">
        <f>IF('DATA ENTRY'!#REF!="","",'DATA ENTRY'!#REF!)</f>
        <v>#REF!</v>
      </c>
      <c r="H766" s="126" t="e">
        <f>IF('DATA ENTRY'!#REF!="","",'DATA ENTRY'!#REF!)</f>
        <v>#REF!</v>
      </c>
      <c r="I766" s="14" t="e">
        <f>IF('DATA ENTRY'!#REF!="","",'DATA ENTRY'!#REF!)</f>
        <v>#REF!</v>
      </c>
      <c r="J766" s="125" t="e">
        <f>IF('DATA ENTRY'!#REF!="","",'DATA ENTRY'!#REF!)</f>
        <v>#REF!</v>
      </c>
      <c r="K766" s="14" t="e">
        <f>IF('DATA ENTRY'!#REF!="","",'DATA ENTRY'!#REF!)</f>
        <v>#REF!</v>
      </c>
      <c r="L766" s="125" t="e">
        <f>IF('DATA ENTRY'!#REF!="","",'DATA ENTRY'!#REF!)</f>
        <v>#REF!</v>
      </c>
      <c r="M766" s="14" t="e">
        <f>IF('DATA ENTRY'!#REF!="","",'DATA ENTRY'!#REF!)</f>
        <v>#REF!</v>
      </c>
      <c r="N766" s="125" t="e">
        <f>IF('DATA ENTRY'!#REF!="","",'DATA ENTRY'!#REF!)</f>
        <v>#REF!</v>
      </c>
      <c r="O766" s="125" t="str">
        <f t="shared" si="11"/>
        <v/>
      </c>
      <c r="P766" s="63" t="e">
        <f>IF('DATA ENTRY'!#REF!="","",'DATA ENTRY'!#REF!)</f>
        <v>#REF!</v>
      </c>
      <c r="Q766" s="63" t="e">
        <f>IF('DATA ENTRY'!#REF!="","",'DATA ENTRY'!#REF!)</f>
        <v>#REF!</v>
      </c>
      <c r="R766" s="14" t="e">
        <f>IF('DATA ENTRY'!#REF!="","",'DATA ENTRY'!#REF!)</f>
        <v>#REF!</v>
      </c>
      <c r="S766" s="14" t="e">
        <f>IF('DATA ENTRY'!#REF!="","",'DATA ENTRY'!#REF!)</f>
        <v>#REF!</v>
      </c>
      <c r="T766" s="14" t="e">
        <f>IF('DATA ENTRY'!#REF!="","",'DATA ENTRY'!#REF!)</f>
        <v>#REF!</v>
      </c>
      <c r="U766" s="14" t="str">
        <f>IF(O766="","",SUMPRODUCT(--(D766=$D$5:$D$1071),--(F766=$F$5:$F$1071),--(E766=$E$5:$E$1071),--(O766&lt;$O$5:$O$1071))+COUNTIF($O$5:O766,O766))</f>
        <v/>
      </c>
    </row>
    <row r="767" spans="1:21">
      <c r="A767" s="14" t="e">
        <f>IF(AND(H767="",D767="",F767="",G767="",I767="",J767=""),"",SUBTOTAL(3,$B$5:B767))</f>
        <v>#REF!</v>
      </c>
      <c r="B767" s="63" t="e">
        <f>IF('DATA ENTRY'!#REF!="","",'DATA ENTRY'!#REF!)</f>
        <v>#REF!</v>
      </c>
      <c r="C767" s="63" t="e">
        <f>IF('DATA ENTRY'!#REF!="","",'DATA ENTRY'!#REF!)</f>
        <v>#REF!</v>
      </c>
      <c r="D767" s="63" t="e">
        <f>IF('DATA ENTRY'!#REF!="","",'DATA ENTRY'!#REF!)</f>
        <v>#REF!</v>
      </c>
      <c r="E767" s="14" t="e">
        <f>IF('DATA ENTRY'!#REF!="","",'DATA ENTRY'!#REF!)</f>
        <v>#REF!</v>
      </c>
      <c r="F767" s="14" t="e">
        <f>IF('DATA ENTRY'!#REF!="","",'DATA ENTRY'!#REF!)</f>
        <v>#REF!</v>
      </c>
      <c r="G767" s="126" t="e">
        <f>IF('DATA ENTRY'!#REF!="","",'DATA ENTRY'!#REF!)</f>
        <v>#REF!</v>
      </c>
      <c r="H767" s="126" t="e">
        <f>IF('DATA ENTRY'!#REF!="","",'DATA ENTRY'!#REF!)</f>
        <v>#REF!</v>
      </c>
      <c r="I767" s="14" t="e">
        <f>IF('DATA ENTRY'!#REF!="","",'DATA ENTRY'!#REF!)</f>
        <v>#REF!</v>
      </c>
      <c r="J767" s="125" t="e">
        <f>IF('DATA ENTRY'!#REF!="","",'DATA ENTRY'!#REF!)</f>
        <v>#REF!</v>
      </c>
      <c r="K767" s="14" t="e">
        <f>IF('DATA ENTRY'!#REF!="","",'DATA ENTRY'!#REF!)</f>
        <v>#REF!</v>
      </c>
      <c r="L767" s="125" t="e">
        <f>IF('DATA ENTRY'!#REF!="","",'DATA ENTRY'!#REF!)</f>
        <v>#REF!</v>
      </c>
      <c r="M767" s="14" t="e">
        <f>IF('DATA ENTRY'!#REF!="","",'DATA ENTRY'!#REF!)</f>
        <v>#REF!</v>
      </c>
      <c r="N767" s="125" t="e">
        <f>IF('DATA ENTRY'!#REF!="","",'DATA ENTRY'!#REF!)</f>
        <v>#REF!</v>
      </c>
      <c r="O767" s="125" t="str">
        <f t="shared" si="11"/>
        <v/>
      </c>
      <c r="P767" s="63" t="e">
        <f>IF('DATA ENTRY'!#REF!="","",'DATA ENTRY'!#REF!)</f>
        <v>#REF!</v>
      </c>
      <c r="Q767" s="63" t="e">
        <f>IF('DATA ENTRY'!#REF!="","",'DATA ENTRY'!#REF!)</f>
        <v>#REF!</v>
      </c>
      <c r="R767" s="14" t="e">
        <f>IF('DATA ENTRY'!#REF!="","",'DATA ENTRY'!#REF!)</f>
        <v>#REF!</v>
      </c>
      <c r="S767" s="14" t="e">
        <f>IF('DATA ENTRY'!#REF!="","",'DATA ENTRY'!#REF!)</f>
        <v>#REF!</v>
      </c>
      <c r="T767" s="14" t="e">
        <f>IF('DATA ENTRY'!#REF!="","",'DATA ENTRY'!#REF!)</f>
        <v>#REF!</v>
      </c>
      <c r="U767" s="14" t="str">
        <f>IF(O767="","",SUMPRODUCT(--(D767=$D$5:$D$1071),--(F767=$F$5:$F$1071),--(E767=$E$5:$E$1071),--(O767&lt;$O$5:$O$1071))+COUNTIF($O$5:O767,O767))</f>
        <v/>
      </c>
    </row>
    <row r="768" spans="1:21">
      <c r="A768" s="14" t="e">
        <f>IF(AND(H768="",D768="",F768="",G768="",I768="",J768=""),"",SUBTOTAL(3,$B$5:B768))</f>
        <v>#REF!</v>
      </c>
      <c r="B768" s="63" t="e">
        <f>IF('DATA ENTRY'!#REF!="","",'DATA ENTRY'!#REF!)</f>
        <v>#REF!</v>
      </c>
      <c r="C768" s="63" t="e">
        <f>IF('DATA ENTRY'!#REF!="","",'DATA ENTRY'!#REF!)</f>
        <v>#REF!</v>
      </c>
      <c r="D768" s="63" t="e">
        <f>IF('DATA ENTRY'!#REF!="","",'DATA ENTRY'!#REF!)</f>
        <v>#REF!</v>
      </c>
      <c r="E768" s="14" t="e">
        <f>IF('DATA ENTRY'!#REF!="","",'DATA ENTRY'!#REF!)</f>
        <v>#REF!</v>
      </c>
      <c r="F768" s="14" t="e">
        <f>IF('DATA ENTRY'!#REF!="","",'DATA ENTRY'!#REF!)</f>
        <v>#REF!</v>
      </c>
      <c r="G768" s="126" t="e">
        <f>IF('DATA ENTRY'!#REF!="","",'DATA ENTRY'!#REF!)</f>
        <v>#REF!</v>
      </c>
      <c r="H768" s="126" t="e">
        <f>IF('DATA ENTRY'!#REF!="","",'DATA ENTRY'!#REF!)</f>
        <v>#REF!</v>
      </c>
      <c r="I768" s="14" t="e">
        <f>IF('DATA ENTRY'!#REF!="","",'DATA ENTRY'!#REF!)</f>
        <v>#REF!</v>
      </c>
      <c r="J768" s="125" t="e">
        <f>IF('DATA ENTRY'!#REF!="","",'DATA ENTRY'!#REF!)</f>
        <v>#REF!</v>
      </c>
      <c r="K768" s="14" t="e">
        <f>IF('DATA ENTRY'!#REF!="","",'DATA ENTRY'!#REF!)</f>
        <v>#REF!</v>
      </c>
      <c r="L768" s="125" t="e">
        <f>IF('DATA ENTRY'!#REF!="","",'DATA ENTRY'!#REF!)</f>
        <v>#REF!</v>
      </c>
      <c r="M768" s="14" t="e">
        <f>IF('DATA ENTRY'!#REF!="","",'DATA ENTRY'!#REF!)</f>
        <v>#REF!</v>
      </c>
      <c r="N768" s="125" t="e">
        <f>IF('DATA ENTRY'!#REF!="","",'DATA ENTRY'!#REF!)</f>
        <v>#REF!</v>
      </c>
      <c r="O768" s="125" t="str">
        <f t="shared" si="11"/>
        <v/>
      </c>
      <c r="P768" s="63" t="e">
        <f>IF('DATA ENTRY'!#REF!="","",'DATA ENTRY'!#REF!)</f>
        <v>#REF!</v>
      </c>
      <c r="Q768" s="63" t="e">
        <f>IF('DATA ENTRY'!#REF!="","",'DATA ENTRY'!#REF!)</f>
        <v>#REF!</v>
      </c>
      <c r="R768" s="14" t="e">
        <f>IF('DATA ENTRY'!#REF!="","",'DATA ENTRY'!#REF!)</f>
        <v>#REF!</v>
      </c>
      <c r="S768" s="14" t="e">
        <f>IF('DATA ENTRY'!#REF!="","",'DATA ENTRY'!#REF!)</f>
        <v>#REF!</v>
      </c>
      <c r="T768" s="14" t="e">
        <f>IF('DATA ENTRY'!#REF!="","",'DATA ENTRY'!#REF!)</f>
        <v>#REF!</v>
      </c>
      <c r="U768" s="14" t="str">
        <f>IF(O768="","",SUMPRODUCT(--(D768=$D$5:$D$1071),--(F768=$F$5:$F$1071),--(E768=$E$5:$E$1071),--(O768&lt;$O$5:$O$1071))+COUNTIF($O$5:O768,O768))</f>
        <v/>
      </c>
    </row>
    <row r="769" spans="1:21">
      <c r="A769" s="14" t="e">
        <f>IF(AND(H769="",D769="",F769="",G769="",I769="",J769=""),"",SUBTOTAL(3,$B$5:B769))</f>
        <v>#REF!</v>
      </c>
      <c r="B769" s="63" t="e">
        <f>IF('DATA ENTRY'!#REF!="","",'DATA ENTRY'!#REF!)</f>
        <v>#REF!</v>
      </c>
      <c r="C769" s="63" t="e">
        <f>IF('DATA ENTRY'!#REF!="","",'DATA ENTRY'!#REF!)</f>
        <v>#REF!</v>
      </c>
      <c r="D769" s="63" t="e">
        <f>IF('DATA ENTRY'!#REF!="","",'DATA ENTRY'!#REF!)</f>
        <v>#REF!</v>
      </c>
      <c r="E769" s="14" t="e">
        <f>IF('DATA ENTRY'!#REF!="","",'DATA ENTRY'!#REF!)</f>
        <v>#REF!</v>
      </c>
      <c r="F769" s="14" t="e">
        <f>IF('DATA ENTRY'!#REF!="","",'DATA ENTRY'!#REF!)</f>
        <v>#REF!</v>
      </c>
      <c r="G769" s="126" t="e">
        <f>IF('DATA ENTRY'!#REF!="","",'DATA ENTRY'!#REF!)</f>
        <v>#REF!</v>
      </c>
      <c r="H769" s="126" t="e">
        <f>IF('DATA ENTRY'!#REF!="","",'DATA ENTRY'!#REF!)</f>
        <v>#REF!</v>
      </c>
      <c r="I769" s="14" t="e">
        <f>IF('DATA ENTRY'!#REF!="","",'DATA ENTRY'!#REF!)</f>
        <v>#REF!</v>
      </c>
      <c r="J769" s="125" t="e">
        <f>IF('DATA ENTRY'!#REF!="","",'DATA ENTRY'!#REF!)</f>
        <v>#REF!</v>
      </c>
      <c r="K769" s="14" t="e">
        <f>IF('DATA ENTRY'!#REF!="","",'DATA ENTRY'!#REF!)</f>
        <v>#REF!</v>
      </c>
      <c r="L769" s="125" t="e">
        <f>IF('DATA ENTRY'!#REF!="","",'DATA ENTRY'!#REF!)</f>
        <v>#REF!</v>
      </c>
      <c r="M769" s="14" t="e">
        <f>IF('DATA ENTRY'!#REF!="","",'DATA ENTRY'!#REF!)</f>
        <v>#REF!</v>
      </c>
      <c r="N769" s="125" t="e">
        <f>IF('DATA ENTRY'!#REF!="","",'DATA ENTRY'!#REF!)</f>
        <v>#REF!</v>
      </c>
      <c r="O769" s="125" t="str">
        <f t="shared" si="11"/>
        <v/>
      </c>
      <c r="P769" s="63" t="e">
        <f>IF('DATA ENTRY'!#REF!="","",'DATA ENTRY'!#REF!)</f>
        <v>#REF!</v>
      </c>
      <c r="Q769" s="63" t="e">
        <f>IF('DATA ENTRY'!#REF!="","",'DATA ENTRY'!#REF!)</f>
        <v>#REF!</v>
      </c>
      <c r="R769" s="14" t="e">
        <f>IF('DATA ENTRY'!#REF!="","",'DATA ENTRY'!#REF!)</f>
        <v>#REF!</v>
      </c>
      <c r="S769" s="14" t="e">
        <f>IF('DATA ENTRY'!#REF!="","",'DATA ENTRY'!#REF!)</f>
        <v>#REF!</v>
      </c>
      <c r="T769" s="14" t="e">
        <f>IF('DATA ENTRY'!#REF!="","",'DATA ENTRY'!#REF!)</f>
        <v>#REF!</v>
      </c>
      <c r="U769" s="14" t="str">
        <f>IF(O769="","",SUMPRODUCT(--(D769=$D$5:$D$1071),--(F769=$F$5:$F$1071),--(E769=$E$5:$E$1071),--(O769&lt;$O$5:$O$1071))+COUNTIF($O$5:O769,O769))</f>
        <v/>
      </c>
    </row>
    <row r="770" spans="1:21">
      <c r="A770" s="14" t="e">
        <f>IF(AND(H770="",D770="",F770="",G770="",I770="",J770=""),"",SUBTOTAL(3,$B$5:B770))</f>
        <v>#REF!</v>
      </c>
      <c r="B770" s="63" t="e">
        <f>IF('DATA ENTRY'!#REF!="","",'DATA ENTRY'!#REF!)</f>
        <v>#REF!</v>
      </c>
      <c r="C770" s="63" t="e">
        <f>IF('DATA ENTRY'!#REF!="","",'DATA ENTRY'!#REF!)</f>
        <v>#REF!</v>
      </c>
      <c r="D770" s="63" t="e">
        <f>IF('DATA ENTRY'!#REF!="","",'DATA ENTRY'!#REF!)</f>
        <v>#REF!</v>
      </c>
      <c r="E770" s="14" t="e">
        <f>IF('DATA ENTRY'!#REF!="","",'DATA ENTRY'!#REF!)</f>
        <v>#REF!</v>
      </c>
      <c r="F770" s="14" t="e">
        <f>IF('DATA ENTRY'!#REF!="","",'DATA ENTRY'!#REF!)</f>
        <v>#REF!</v>
      </c>
      <c r="G770" s="126" t="e">
        <f>IF('DATA ENTRY'!#REF!="","",'DATA ENTRY'!#REF!)</f>
        <v>#REF!</v>
      </c>
      <c r="H770" s="126" t="e">
        <f>IF('DATA ENTRY'!#REF!="","",'DATA ENTRY'!#REF!)</f>
        <v>#REF!</v>
      </c>
      <c r="I770" s="14" t="e">
        <f>IF('DATA ENTRY'!#REF!="","",'DATA ENTRY'!#REF!)</f>
        <v>#REF!</v>
      </c>
      <c r="J770" s="125" t="e">
        <f>IF('DATA ENTRY'!#REF!="","",'DATA ENTRY'!#REF!)</f>
        <v>#REF!</v>
      </c>
      <c r="K770" s="14" t="e">
        <f>IF('DATA ENTRY'!#REF!="","",'DATA ENTRY'!#REF!)</f>
        <v>#REF!</v>
      </c>
      <c r="L770" s="125" t="e">
        <f>IF('DATA ENTRY'!#REF!="","",'DATA ENTRY'!#REF!)</f>
        <v>#REF!</v>
      </c>
      <c r="M770" s="14" t="e">
        <f>IF('DATA ENTRY'!#REF!="","",'DATA ENTRY'!#REF!)</f>
        <v>#REF!</v>
      </c>
      <c r="N770" s="125" t="e">
        <f>IF('DATA ENTRY'!#REF!="","",'DATA ENTRY'!#REF!)</f>
        <v>#REF!</v>
      </c>
      <c r="O770" s="125" t="str">
        <f t="shared" si="11"/>
        <v/>
      </c>
      <c r="P770" s="63" t="e">
        <f>IF('DATA ENTRY'!#REF!="","",'DATA ENTRY'!#REF!)</f>
        <v>#REF!</v>
      </c>
      <c r="Q770" s="63" t="e">
        <f>IF('DATA ENTRY'!#REF!="","",'DATA ENTRY'!#REF!)</f>
        <v>#REF!</v>
      </c>
      <c r="R770" s="14" t="e">
        <f>IF('DATA ENTRY'!#REF!="","",'DATA ENTRY'!#REF!)</f>
        <v>#REF!</v>
      </c>
      <c r="S770" s="14" t="e">
        <f>IF('DATA ENTRY'!#REF!="","",'DATA ENTRY'!#REF!)</f>
        <v>#REF!</v>
      </c>
      <c r="T770" s="14" t="e">
        <f>IF('DATA ENTRY'!#REF!="","",'DATA ENTRY'!#REF!)</f>
        <v>#REF!</v>
      </c>
      <c r="U770" s="14" t="str">
        <f>IF(O770="","",SUMPRODUCT(--(D770=$D$5:$D$1071),--(F770=$F$5:$F$1071),--(E770=$E$5:$E$1071),--(O770&lt;$O$5:$O$1071))+COUNTIF($O$5:O770,O770))</f>
        <v/>
      </c>
    </row>
    <row r="771" spans="1:21">
      <c r="A771" s="14" t="e">
        <f>IF(AND(H771="",D771="",F771="",G771="",I771="",J771=""),"",SUBTOTAL(3,$B$5:B771))</f>
        <v>#REF!</v>
      </c>
      <c r="B771" s="63" t="e">
        <f>IF('DATA ENTRY'!#REF!="","",'DATA ENTRY'!#REF!)</f>
        <v>#REF!</v>
      </c>
      <c r="C771" s="63" t="e">
        <f>IF('DATA ENTRY'!#REF!="","",'DATA ENTRY'!#REF!)</f>
        <v>#REF!</v>
      </c>
      <c r="D771" s="63" t="e">
        <f>IF('DATA ENTRY'!#REF!="","",'DATA ENTRY'!#REF!)</f>
        <v>#REF!</v>
      </c>
      <c r="E771" s="14" t="e">
        <f>IF('DATA ENTRY'!#REF!="","",'DATA ENTRY'!#REF!)</f>
        <v>#REF!</v>
      </c>
      <c r="F771" s="14" t="e">
        <f>IF('DATA ENTRY'!#REF!="","",'DATA ENTRY'!#REF!)</f>
        <v>#REF!</v>
      </c>
      <c r="G771" s="126" t="e">
        <f>IF('DATA ENTRY'!#REF!="","",'DATA ENTRY'!#REF!)</f>
        <v>#REF!</v>
      </c>
      <c r="H771" s="126" t="e">
        <f>IF('DATA ENTRY'!#REF!="","",'DATA ENTRY'!#REF!)</f>
        <v>#REF!</v>
      </c>
      <c r="I771" s="14" t="e">
        <f>IF('DATA ENTRY'!#REF!="","",'DATA ENTRY'!#REF!)</f>
        <v>#REF!</v>
      </c>
      <c r="J771" s="125" t="e">
        <f>IF('DATA ENTRY'!#REF!="","",'DATA ENTRY'!#REF!)</f>
        <v>#REF!</v>
      </c>
      <c r="K771" s="14" t="e">
        <f>IF('DATA ENTRY'!#REF!="","",'DATA ENTRY'!#REF!)</f>
        <v>#REF!</v>
      </c>
      <c r="L771" s="125" t="e">
        <f>IF('DATA ENTRY'!#REF!="","",'DATA ENTRY'!#REF!)</f>
        <v>#REF!</v>
      </c>
      <c r="M771" s="14" t="e">
        <f>IF('DATA ENTRY'!#REF!="","",'DATA ENTRY'!#REF!)</f>
        <v>#REF!</v>
      </c>
      <c r="N771" s="125" t="e">
        <f>IF('DATA ENTRY'!#REF!="","",'DATA ENTRY'!#REF!)</f>
        <v>#REF!</v>
      </c>
      <c r="O771" s="125" t="str">
        <f t="shared" si="11"/>
        <v/>
      </c>
      <c r="P771" s="63" t="e">
        <f>IF('DATA ENTRY'!#REF!="","",'DATA ENTRY'!#REF!)</f>
        <v>#REF!</v>
      </c>
      <c r="Q771" s="63" t="e">
        <f>IF('DATA ENTRY'!#REF!="","",'DATA ENTRY'!#REF!)</f>
        <v>#REF!</v>
      </c>
      <c r="R771" s="14" t="e">
        <f>IF('DATA ENTRY'!#REF!="","",'DATA ENTRY'!#REF!)</f>
        <v>#REF!</v>
      </c>
      <c r="S771" s="14" t="e">
        <f>IF('DATA ENTRY'!#REF!="","",'DATA ENTRY'!#REF!)</f>
        <v>#REF!</v>
      </c>
      <c r="T771" s="14" t="e">
        <f>IF('DATA ENTRY'!#REF!="","",'DATA ENTRY'!#REF!)</f>
        <v>#REF!</v>
      </c>
      <c r="U771" s="14" t="str">
        <f>IF(O771="","",SUMPRODUCT(--(D771=$D$5:$D$1071),--(F771=$F$5:$F$1071),--(E771=$E$5:$E$1071),--(O771&lt;$O$5:$O$1071))+COUNTIF($O$5:O771,O771))</f>
        <v/>
      </c>
    </row>
    <row r="772" spans="1:21">
      <c r="A772" s="14" t="e">
        <f>IF(AND(H772="",D772="",F772="",G772="",I772="",J772=""),"",SUBTOTAL(3,$B$5:B772))</f>
        <v>#REF!</v>
      </c>
      <c r="B772" s="63" t="e">
        <f>IF('DATA ENTRY'!#REF!="","",'DATA ENTRY'!#REF!)</f>
        <v>#REF!</v>
      </c>
      <c r="C772" s="63" t="e">
        <f>IF('DATA ENTRY'!#REF!="","",'DATA ENTRY'!#REF!)</f>
        <v>#REF!</v>
      </c>
      <c r="D772" s="63" t="e">
        <f>IF('DATA ENTRY'!#REF!="","",'DATA ENTRY'!#REF!)</f>
        <v>#REF!</v>
      </c>
      <c r="E772" s="14" t="e">
        <f>IF('DATA ENTRY'!#REF!="","",'DATA ENTRY'!#REF!)</f>
        <v>#REF!</v>
      </c>
      <c r="F772" s="14" t="e">
        <f>IF('DATA ENTRY'!#REF!="","",'DATA ENTRY'!#REF!)</f>
        <v>#REF!</v>
      </c>
      <c r="G772" s="126" t="e">
        <f>IF('DATA ENTRY'!#REF!="","",'DATA ENTRY'!#REF!)</f>
        <v>#REF!</v>
      </c>
      <c r="H772" s="126" t="e">
        <f>IF('DATA ENTRY'!#REF!="","",'DATA ENTRY'!#REF!)</f>
        <v>#REF!</v>
      </c>
      <c r="I772" s="14" t="e">
        <f>IF('DATA ENTRY'!#REF!="","",'DATA ENTRY'!#REF!)</f>
        <v>#REF!</v>
      </c>
      <c r="J772" s="125" t="e">
        <f>IF('DATA ENTRY'!#REF!="","",'DATA ENTRY'!#REF!)</f>
        <v>#REF!</v>
      </c>
      <c r="K772" s="14" t="e">
        <f>IF('DATA ENTRY'!#REF!="","",'DATA ENTRY'!#REF!)</f>
        <v>#REF!</v>
      </c>
      <c r="L772" s="125" t="e">
        <f>IF('DATA ENTRY'!#REF!="","",'DATA ENTRY'!#REF!)</f>
        <v>#REF!</v>
      </c>
      <c r="M772" s="14" t="e">
        <f>IF('DATA ENTRY'!#REF!="","",'DATA ENTRY'!#REF!)</f>
        <v>#REF!</v>
      </c>
      <c r="N772" s="125" t="e">
        <f>IF('DATA ENTRY'!#REF!="","",'DATA ENTRY'!#REF!)</f>
        <v>#REF!</v>
      </c>
      <c r="O772" s="125" t="str">
        <f t="shared" si="11"/>
        <v/>
      </c>
      <c r="P772" s="63" t="e">
        <f>IF('DATA ENTRY'!#REF!="","",'DATA ENTRY'!#REF!)</f>
        <v>#REF!</v>
      </c>
      <c r="Q772" s="63" t="e">
        <f>IF('DATA ENTRY'!#REF!="","",'DATA ENTRY'!#REF!)</f>
        <v>#REF!</v>
      </c>
      <c r="R772" s="14" t="e">
        <f>IF('DATA ENTRY'!#REF!="","",'DATA ENTRY'!#REF!)</f>
        <v>#REF!</v>
      </c>
      <c r="S772" s="14" t="e">
        <f>IF('DATA ENTRY'!#REF!="","",'DATA ENTRY'!#REF!)</f>
        <v>#REF!</v>
      </c>
      <c r="T772" s="14" t="e">
        <f>IF('DATA ENTRY'!#REF!="","",'DATA ENTRY'!#REF!)</f>
        <v>#REF!</v>
      </c>
      <c r="U772" s="14" t="str">
        <f>IF(O772="","",SUMPRODUCT(--(D772=$D$5:$D$1071),--(F772=$F$5:$F$1071),--(E772=$E$5:$E$1071),--(O772&lt;$O$5:$O$1071))+COUNTIF($O$5:O772,O772))</f>
        <v/>
      </c>
    </row>
    <row r="773" spans="1:21">
      <c r="A773" s="14" t="e">
        <f>IF(AND(H773="",D773="",F773="",G773="",I773="",J773=""),"",SUBTOTAL(3,$B$5:B773))</f>
        <v>#REF!</v>
      </c>
      <c r="B773" s="63" t="e">
        <f>IF('DATA ENTRY'!#REF!="","",'DATA ENTRY'!#REF!)</f>
        <v>#REF!</v>
      </c>
      <c r="C773" s="63" t="e">
        <f>IF('DATA ENTRY'!#REF!="","",'DATA ENTRY'!#REF!)</f>
        <v>#REF!</v>
      </c>
      <c r="D773" s="63" t="e">
        <f>IF('DATA ENTRY'!#REF!="","",'DATA ENTRY'!#REF!)</f>
        <v>#REF!</v>
      </c>
      <c r="E773" s="14" t="e">
        <f>IF('DATA ENTRY'!#REF!="","",'DATA ENTRY'!#REF!)</f>
        <v>#REF!</v>
      </c>
      <c r="F773" s="14" t="e">
        <f>IF('DATA ENTRY'!#REF!="","",'DATA ENTRY'!#REF!)</f>
        <v>#REF!</v>
      </c>
      <c r="G773" s="126" t="e">
        <f>IF('DATA ENTRY'!#REF!="","",'DATA ENTRY'!#REF!)</f>
        <v>#REF!</v>
      </c>
      <c r="H773" s="126" t="e">
        <f>IF('DATA ENTRY'!#REF!="","",'DATA ENTRY'!#REF!)</f>
        <v>#REF!</v>
      </c>
      <c r="I773" s="14" t="e">
        <f>IF('DATA ENTRY'!#REF!="","",'DATA ENTRY'!#REF!)</f>
        <v>#REF!</v>
      </c>
      <c r="J773" s="125" t="e">
        <f>IF('DATA ENTRY'!#REF!="","",'DATA ENTRY'!#REF!)</f>
        <v>#REF!</v>
      </c>
      <c r="K773" s="14" t="e">
        <f>IF('DATA ENTRY'!#REF!="","",'DATA ENTRY'!#REF!)</f>
        <v>#REF!</v>
      </c>
      <c r="L773" s="125" t="e">
        <f>IF('DATA ENTRY'!#REF!="","",'DATA ENTRY'!#REF!)</f>
        <v>#REF!</v>
      </c>
      <c r="M773" s="14" t="e">
        <f>IF('DATA ENTRY'!#REF!="","",'DATA ENTRY'!#REF!)</f>
        <v>#REF!</v>
      </c>
      <c r="N773" s="125" t="e">
        <f>IF('DATA ENTRY'!#REF!="","",'DATA ENTRY'!#REF!)</f>
        <v>#REF!</v>
      </c>
      <c r="O773" s="125" t="str">
        <f t="shared" si="11"/>
        <v/>
      </c>
      <c r="P773" s="63" t="e">
        <f>IF('DATA ENTRY'!#REF!="","",'DATA ENTRY'!#REF!)</f>
        <v>#REF!</v>
      </c>
      <c r="Q773" s="63" t="e">
        <f>IF('DATA ENTRY'!#REF!="","",'DATA ENTRY'!#REF!)</f>
        <v>#REF!</v>
      </c>
      <c r="R773" s="14" t="e">
        <f>IF('DATA ENTRY'!#REF!="","",'DATA ENTRY'!#REF!)</f>
        <v>#REF!</v>
      </c>
      <c r="S773" s="14" t="e">
        <f>IF('DATA ENTRY'!#REF!="","",'DATA ENTRY'!#REF!)</f>
        <v>#REF!</v>
      </c>
      <c r="T773" s="14" t="e">
        <f>IF('DATA ENTRY'!#REF!="","",'DATA ENTRY'!#REF!)</f>
        <v>#REF!</v>
      </c>
      <c r="U773" s="14" t="str">
        <f>IF(O773="","",SUMPRODUCT(--(D773=$D$5:$D$1071),--(F773=$F$5:$F$1071),--(E773=$E$5:$E$1071),--(O773&lt;$O$5:$O$1071))+COUNTIF($O$5:O773,O773))</f>
        <v/>
      </c>
    </row>
    <row r="774" spans="1:21">
      <c r="A774" s="14" t="e">
        <f>IF(AND(H774="",D774="",F774="",G774="",I774="",J774=""),"",SUBTOTAL(3,$B$5:B774))</f>
        <v>#REF!</v>
      </c>
      <c r="B774" s="63" t="e">
        <f>IF('DATA ENTRY'!#REF!="","",'DATA ENTRY'!#REF!)</f>
        <v>#REF!</v>
      </c>
      <c r="C774" s="63" t="e">
        <f>IF('DATA ENTRY'!#REF!="","",'DATA ENTRY'!#REF!)</f>
        <v>#REF!</v>
      </c>
      <c r="D774" s="63" t="e">
        <f>IF('DATA ENTRY'!#REF!="","",'DATA ENTRY'!#REF!)</f>
        <v>#REF!</v>
      </c>
      <c r="E774" s="14" t="e">
        <f>IF('DATA ENTRY'!#REF!="","",'DATA ENTRY'!#REF!)</f>
        <v>#REF!</v>
      </c>
      <c r="F774" s="14" t="e">
        <f>IF('DATA ENTRY'!#REF!="","",'DATA ENTRY'!#REF!)</f>
        <v>#REF!</v>
      </c>
      <c r="G774" s="126" t="e">
        <f>IF('DATA ENTRY'!#REF!="","",'DATA ENTRY'!#REF!)</f>
        <v>#REF!</v>
      </c>
      <c r="H774" s="126" t="e">
        <f>IF('DATA ENTRY'!#REF!="","",'DATA ENTRY'!#REF!)</f>
        <v>#REF!</v>
      </c>
      <c r="I774" s="14" t="e">
        <f>IF('DATA ENTRY'!#REF!="","",'DATA ENTRY'!#REF!)</f>
        <v>#REF!</v>
      </c>
      <c r="J774" s="125" t="e">
        <f>IF('DATA ENTRY'!#REF!="","",'DATA ENTRY'!#REF!)</f>
        <v>#REF!</v>
      </c>
      <c r="K774" s="14" t="e">
        <f>IF('DATA ENTRY'!#REF!="","",'DATA ENTRY'!#REF!)</f>
        <v>#REF!</v>
      </c>
      <c r="L774" s="125" t="e">
        <f>IF('DATA ENTRY'!#REF!="","",'DATA ENTRY'!#REF!)</f>
        <v>#REF!</v>
      </c>
      <c r="M774" s="14" t="e">
        <f>IF('DATA ENTRY'!#REF!="","",'DATA ENTRY'!#REF!)</f>
        <v>#REF!</v>
      </c>
      <c r="N774" s="125" t="e">
        <f>IF('DATA ENTRY'!#REF!="","",'DATA ENTRY'!#REF!)</f>
        <v>#REF!</v>
      </c>
      <c r="O774" s="125" t="str">
        <f t="shared" ref="O774:O837" si="12">IFERROR(IF(J774="","",SUM(J774*75%+L774*25%)),"")</f>
        <v/>
      </c>
      <c r="P774" s="63" t="e">
        <f>IF('DATA ENTRY'!#REF!="","",'DATA ENTRY'!#REF!)</f>
        <v>#REF!</v>
      </c>
      <c r="Q774" s="63" t="e">
        <f>IF('DATA ENTRY'!#REF!="","",'DATA ENTRY'!#REF!)</f>
        <v>#REF!</v>
      </c>
      <c r="R774" s="14" t="e">
        <f>IF('DATA ENTRY'!#REF!="","",'DATA ENTRY'!#REF!)</f>
        <v>#REF!</v>
      </c>
      <c r="S774" s="14" t="e">
        <f>IF('DATA ENTRY'!#REF!="","",'DATA ENTRY'!#REF!)</f>
        <v>#REF!</v>
      </c>
      <c r="T774" s="14" t="e">
        <f>IF('DATA ENTRY'!#REF!="","",'DATA ENTRY'!#REF!)</f>
        <v>#REF!</v>
      </c>
      <c r="U774" s="14" t="str">
        <f>IF(O774="","",SUMPRODUCT(--(D774=$D$5:$D$1071),--(F774=$F$5:$F$1071),--(E774=$E$5:$E$1071),--(O774&lt;$O$5:$O$1071))+COUNTIF($O$5:O774,O774))</f>
        <v/>
      </c>
    </row>
    <row r="775" spans="1:21">
      <c r="A775" s="14" t="e">
        <f>IF(AND(H775="",D775="",F775="",G775="",I775="",J775=""),"",SUBTOTAL(3,$B$5:B775))</f>
        <v>#REF!</v>
      </c>
      <c r="B775" s="63" t="e">
        <f>IF('DATA ENTRY'!#REF!="","",'DATA ENTRY'!#REF!)</f>
        <v>#REF!</v>
      </c>
      <c r="C775" s="63" t="e">
        <f>IF('DATA ENTRY'!#REF!="","",'DATA ENTRY'!#REF!)</f>
        <v>#REF!</v>
      </c>
      <c r="D775" s="63" t="e">
        <f>IF('DATA ENTRY'!#REF!="","",'DATA ENTRY'!#REF!)</f>
        <v>#REF!</v>
      </c>
      <c r="E775" s="14" t="e">
        <f>IF('DATA ENTRY'!#REF!="","",'DATA ENTRY'!#REF!)</f>
        <v>#REF!</v>
      </c>
      <c r="F775" s="14" t="e">
        <f>IF('DATA ENTRY'!#REF!="","",'DATA ENTRY'!#REF!)</f>
        <v>#REF!</v>
      </c>
      <c r="G775" s="126" t="e">
        <f>IF('DATA ENTRY'!#REF!="","",'DATA ENTRY'!#REF!)</f>
        <v>#REF!</v>
      </c>
      <c r="H775" s="126" t="e">
        <f>IF('DATA ENTRY'!#REF!="","",'DATA ENTRY'!#REF!)</f>
        <v>#REF!</v>
      </c>
      <c r="I775" s="14" t="e">
        <f>IF('DATA ENTRY'!#REF!="","",'DATA ENTRY'!#REF!)</f>
        <v>#REF!</v>
      </c>
      <c r="J775" s="125" t="e">
        <f>IF('DATA ENTRY'!#REF!="","",'DATA ENTRY'!#REF!)</f>
        <v>#REF!</v>
      </c>
      <c r="K775" s="14" t="e">
        <f>IF('DATA ENTRY'!#REF!="","",'DATA ENTRY'!#REF!)</f>
        <v>#REF!</v>
      </c>
      <c r="L775" s="125" t="e">
        <f>IF('DATA ENTRY'!#REF!="","",'DATA ENTRY'!#REF!)</f>
        <v>#REF!</v>
      </c>
      <c r="M775" s="14" t="e">
        <f>IF('DATA ENTRY'!#REF!="","",'DATA ENTRY'!#REF!)</f>
        <v>#REF!</v>
      </c>
      <c r="N775" s="125" t="e">
        <f>IF('DATA ENTRY'!#REF!="","",'DATA ENTRY'!#REF!)</f>
        <v>#REF!</v>
      </c>
      <c r="O775" s="125" t="str">
        <f t="shared" si="12"/>
        <v/>
      </c>
      <c r="P775" s="63" t="e">
        <f>IF('DATA ENTRY'!#REF!="","",'DATA ENTRY'!#REF!)</f>
        <v>#REF!</v>
      </c>
      <c r="Q775" s="63" t="e">
        <f>IF('DATA ENTRY'!#REF!="","",'DATA ENTRY'!#REF!)</f>
        <v>#REF!</v>
      </c>
      <c r="R775" s="14" t="e">
        <f>IF('DATA ENTRY'!#REF!="","",'DATA ENTRY'!#REF!)</f>
        <v>#REF!</v>
      </c>
      <c r="S775" s="14" t="e">
        <f>IF('DATA ENTRY'!#REF!="","",'DATA ENTRY'!#REF!)</f>
        <v>#REF!</v>
      </c>
      <c r="T775" s="14" t="e">
        <f>IF('DATA ENTRY'!#REF!="","",'DATA ENTRY'!#REF!)</f>
        <v>#REF!</v>
      </c>
      <c r="U775" s="14" t="str">
        <f>IF(O775="","",SUMPRODUCT(--(D775=$D$5:$D$1071),--(F775=$F$5:$F$1071),--(E775=$E$5:$E$1071),--(O775&lt;$O$5:$O$1071))+COUNTIF($O$5:O775,O775))</f>
        <v/>
      </c>
    </row>
    <row r="776" spans="1:21">
      <c r="A776" s="14" t="e">
        <f>IF(AND(H776="",D776="",F776="",G776="",I776="",J776=""),"",SUBTOTAL(3,$B$5:B776))</f>
        <v>#REF!</v>
      </c>
      <c r="B776" s="63" t="e">
        <f>IF('DATA ENTRY'!#REF!="","",'DATA ENTRY'!#REF!)</f>
        <v>#REF!</v>
      </c>
      <c r="C776" s="63" t="e">
        <f>IF('DATA ENTRY'!#REF!="","",'DATA ENTRY'!#REF!)</f>
        <v>#REF!</v>
      </c>
      <c r="D776" s="63" t="e">
        <f>IF('DATA ENTRY'!#REF!="","",'DATA ENTRY'!#REF!)</f>
        <v>#REF!</v>
      </c>
      <c r="E776" s="14" t="e">
        <f>IF('DATA ENTRY'!#REF!="","",'DATA ENTRY'!#REF!)</f>
        <v>#REF!</v>
      </c>
      <c r="F776" s="14" t="e">
        <f>IF('DATA ENTRY'!#REF!="","",'DATA ENTRY'!#REF!)</f>
        <v>#REF!</v>
      </c>
      <c r="G776" s="126" t="e">
        <f>IF('DATA ENTRY'!#REF!="","",'DATA ENTRY'!#REF!)</f>
        <v>#REF!</v>
      </c>
      <c r="H776" s="126" t="e">
        <f>IF('DATA ENTRY'!#REF!="","",'DATA ENTRY'!#REF!)</f>
        <v>#REF!</v>
      </c>
      <c r="I776" s="14" t="e">
        <f>IF('DATA ENTRY'!#REF!="","",'DATA ENTRY'!#REF!)</f>
        <v>#REF!</v>
      </c>
      <c r="J776" s="125" t="e">
        <f>IF('DATA ENTRY'!#REF!="","",'DATA ENTRY'!#REF!)</f>
        <v>#REF!</v>
      </c>
      <c r="K776" s="14" t="e">
        <f>IF('DATA ENTRY'!#REF!="","",'DATA ENTRY'!#REF!)</f>
        <v>#REF!</v>
      </c>
      <c r="L776" s="125" t="e">
        <f>IF('DATA ENTRY'!#REF!="","",'DATA ENTRY'!#REF!)</f>
        <v>#REF!</v>
      </c>
      <c r="M776" s="14" t="e">
        <f>IF('DATA ENTRY'!#REF!="","",'DATA ENTRY'!#REF!)</f>
        <v>#REF!</v>
      </c>
      <c r="N776" s="125" t="e">
        <f>IF('DATA ENTRY'!#REF!="","",'DATA ENTRY'!#REF!)</f>
        <v>#REF!</v>
      </c>
      <c r="O776" s="125" t="str">
        <f t="shared" si="12"/>
        <v/>
      </c>
      <c r="P776" s="63" t="e">
        <f>IF('DATA ENTRY'!#REF!="","",'DATA ENTRY'!#REF!)</f>
        <v>#REF!</v>
      </c>
      <c r="Q776" s="63" t="e">
        <f>IF('DATA ENTRY'!#REF!="","",'DATA ENTRY'!#REF!)</f>
        <v>#REF!</v>
      </c>
      <c r="R776" s="14" t="e">
        <f>IF('DATA ENTRY'!#REF!="","",'DATA ENTRY'!#REF!)</f>
        <v>#REF!</v>
      </c>
      <c r="S776" s="14" t="e">
        <f>IF('DATA ENTRY'!#REF!="","",'DATA ENTRY'!#REF!)</f>
        <v>#REF!</v>
      </c>
      <c r="T776" s="14" t="e">
        <f>IF('DATA ENTRY'!#REF!="","",'DATA ENTRY'!#REF!)</f>
        <v>#REF!</v>
      </c>
      <c r="U776" s="14" t="str">
        <f>IF(O776="","",SUMPRODUCT(--(D776=$D$5:$D$1071),--(F776=$F$5:$F$1071),--(E776=$E$5:$E$1071),--(O776&lt;$O$5:$O$1071))+COUNTIF($O$5:O776,O776))</f>
        <v/>
      </c>
    </row>
    <row r="777" spans="1:21">
      <c r="A777" s="14" t="e">
        <f>IF(AND(H777="",D777="",F777="",G777="",I777="",J777=""),"",SUBTOTAL(3,$B$5:B777))</f>
        <v>#REF!</v>
      </c>
      <c r="B777" s="63" t="e">
        <f>IF('DATA ENTRY'!#REF!="","",'DATA ENTRY'!#REF!)</f>
        <v>#REF!</v>
      </c>
      <c r="C777" s="63" t="e">
        <f>IF('DATA ENTRY'!#REF!="","",'DATA ENTRY'!#REF!)</f>
        <v>#REF!</v>
      </c>
      <c r="D777" s="63" t="e">
        <f>IF('DATA ENTRY'!#REF!="","",'DATA ENTRY'!#REF!)</f>
        <v>#REF!</v>
      </c>
      <c r="E777" s="14" t="e">
        <f>IF('DATA ENTRY'!#REF!="","",'DATA ENTRY'!#REF!)</f>
        <v>#REF!</v>
      </c>
      <c r="F777" s="14" t="e">
        <f>IF('DATA ENTRY'!#REF!="","",'DATA ENTRY'!#REF!)</f>
        <v>#REF!</v>
      </c>
      <c r="G777" s="126" t="e">
        <f>IF('DATA ENTRY'!#REF!="","",'DATA ENTRY'!#REF!)</f>
        <v>#REF!</v>
      </c>
      <c r="H777" s="126" t="e">
        <f>IF('DATA ENTRY'!#REF!="","",'DATA ENTRY'!#REF!)</f>
        <v>#REF!</v>
      </c>
      <c r="I777" s="14" t="e">
        <f>IF('DATA ENTRY'!#REF!="","",'DATA ENTRY'!#REF!)</f>
        <v>#REF!</v>
      </c>
      <c r="J777" s="125" t="e">
        <f>IF('DATA ENTRY'!#REF!="","",'DATA ENTRY'!#REF!)</f>
        <v>#REF!</v>
      </c>
      <c r="K777" s="14" t="e">
        <f>IF('DATA ENTRY'!#REF!="","",'DATA ENTRY'!#REF!)</f>
        <v>#REF!</v>
      </c>
      <c r="L777" s="125" t="e">
        <f>IF('DATA ENTRY'!#REF!="","",'DATA ENTRY'!#REF!)</f>
        <v>#REF!</v>
      </c>
      <c r="M777" s="14" t="e">
        <f>IF('DATA ENTRY'!#REF!="","",'DATA ENTRY'!#REF!)</f>
        <v>#REF!</v>
      </c>
      <c r="N777" s="125" t="e">
        <f>IF('DATA ENTRY'!#REF!="","",'DATA ENTRY'!#REF!)</f>
        <v>#REF!</v>
      </c>
      <c r="O777" s="125" t="str">
        <f t="shared" si="12"/>
        <v/>
      </c>
      <c r="P777" s="63" t="e">
        <f>IF('DATA ENTRY'!#REF!="","",'DATA ENTRY'!#REF!)</f>
        <v>#REF!</v>
      </c>
      <c r="Q777" s="63" t="e">
        <f>IF('DATA ENTRY'!#REF!="","",'DATA ENTRY'!#REF!)</f>
        <v>#REF!</v>
      </c>
      <c r="R777" s="14" t="e">
        <f>IF('DATA ENTRY'!#REF!="","",'DATA ENTRY'!#REF!)</f>
        <v>#REF!</v>
      </c>
      <c r="S777" s="14" t="e">
        <f>IF('DATA ENTRY'!#REF!="","",'DATA ENTRY'!#REF!)</f>
        <v>#REF!</v>
      </c>
      <c r="T777" s="14" t="e">
        <f>IF('DATA ENTRY'!#REF!="","",'DATA ENTRY'!#REF!)</f>
        <v>#REF!</v>
      </c>
      <c r="U777" s="14" t="str">
        <f>IF(O777="","",SUMPRODUCT(--(D777=$D$5:$D$1071),--(F777=$F$5:$F$1071),--(E777=$E$5:$E$1071),--(O777&lt;$O$5:$O$1071))+COUNTIF($O$5:O777,O777))</f>
        <v/>
      </c>
    </row>
    <row r="778" spans="1:21">
      <c r="A778" s="14" t="e">
        <f>IF(AND(H778="",D778="",F778="",G778="",I778="",J778=""),"",SUBTOTAL(3,$B$5:B778))</f>
        <v>#REF!</v>
      </c>
      <c r="B778" s="63" t="e">
        <f>IF('DATA ENTRY'!#REF!="","",'DATA ENTRY'!#REF!)</f>
        <v>#REF!</v>
      </c>
      <c r="C778" s="63" t="e">
        <f>IF('DATA ENTRY'!#REF!="","",'DATA ENTRY'!#REF!)</f>
        <v>#REF!</v>
      </c>
      <c r="D778" s="63" t="e">
        <f>IF('DATA ENTRY'!#REF!="","",'DATA ENTRY'!#REF!)</f>
        <v>#REF!</v>
      </c>
      <c r="E778" s="14" t="e">
        <f>IF('DATA ENTRY'!#REF!="","",'DATA ENTRY'!#REF!)</f>
        <v>#REF!</v>
      </c>
      <c r="F778" s="14" t="e">
        <f>IF('DATA ENTRY'!#REF!="","",'DATA ENTRY'!#REF!)</f>
        <v>#REF!</v>
      </c>
      <c r="G778" s="126" t="e">
        <f>IF('DATA ENTRY'!#REF!="","",'DATA ENTRY'!#REF!)</f>
        <v>#REF!</v>
      </c>
      <c r="H778" s="126" t="e">
        <f>IF('DATA ENTRY'!#REF!="","",'DATA ENTRY'!#REF!)</f>
        <v>#REF!</v>
      </c>
      <c r="I778" s="14" t="e">
        <f>IF('DATA ENTRY'!#REF!="","",'DATA ENTRY'!#REF!)</f>
        <v>#REF!</v>
      </c>
      <c r="J778" s="125" t="e">
        <f>IF('DATA ENTRY'!#REF!="","",'DATA ENTRY'!#REF!)</f>
        <v>#REF!</v>
      </c>
      <c r="K778" s="14" t="e">
        <f>IF('DATA ENTRY'!#REF!="","",'DATA ENTRY'!#REF!)</f>
        <v>#REF!</v>
      </c>
      <c r="L778" s="125" t="e">
        <f>IF('DATA ENTRY'!#REF!="","",'DATA ENTRY'!#REF!)</f>
        <v>#REF!</v>
      </c>
      <c r="M778" s="14" t="e">
        <f>IF('DATA ENTRY'!#REF!="","",'DATA ENTRY'!#REF!)</f>
        <v>#REF!</v>
      </c>
      <c r="N778" s="125" t="e">
        <f>IF('DATA ENTRY'!#REF!="","",'DATA ENTRY'!#REF!)</f>
        <v>#REF!</v>
      </c>
      <c r="O778" s="125" t="str">
        <f t="shared" si="12"/>
        <v/>
      </c>
      <c r="P778" s="63" t="e">
        <f>IF('DATA ENTRY'!#REF!="","",'DATA ENTRY'!#REF!)</f>
        <v>#REF!</v>
      </c>
      <c r="Q778" s="63" t="e">
        <f>IF('DATA ENTRY'!#REF!="","",'DATA ENTRY'!#REF!)</f>
        <v>#REF!</v>
      </c>
      <c r="R778" s="14" t="e">
        <f>IF('DATA ENTRY'!#REF!="","",'DATA ENTRY'!#REF!)</f>
        <v>#REF!</v>
      </c>
      <c r="S778" s="14" t="e">
        <f>IF('DATA ENTRY'!#REF!="","",'DATA ENTRY'!#REF!)</f>
        <v>#REF!</v>
      </c>
      <c r="T778" s="14" t="e">
        <f>IF('DATA ENTRY'!#REF!="","",'DATA ENTRY'!#REF!)</f>
        <v>#REF!</v>
      </c>
      <c r="U778" s="14" t="str">
        <f>IF(O778="","",SUMPRODUCT(--(D778=$D$5:$D$1071),--(F778=$F$5:$F$1071),--(E778=$E$5:$E$1071),--(O778&lt;$O$5:$O$1071))+COUNTIF($O$5:O778,O778))</f>
        <v/>
      </c>
    </row>
    <row r="779" spans="1:21">
      <c r="A779" s="14" t="e">
        <f>IF(AND(H779="",D779="",F779="",G779="",I779="",J779=""),"",SUBTOTAL(3,$B$5:B779))</f>
        <v>#REF!</v>
      </c>
      <c r="B779" s="63" t="e">
        <f>IF('DATA ENTRY'!#REF!="","",'DATA ENTRY'!#REF!)</f>
        <v>#REF!</v>
      </c>
      <c r="C779" s="63" t="e">
        <f>IF('DATA ENTRY'!#REF!="","",'DATA ENTRY'!#REF!)</f>
        <v>#REF!</v>
      </c>
      <c r="D779" s="63" t="e">
        <f>IF('DATA ENTRY'!#REF!="","",'DATA ENTRY'!#REF!)</f>
        <v>#REF!</v>
      </c>
      <c r="E779" s="14" t="e">
        <f>IF('DATA ENTRY'!#REF!="","",'DATA ENTRY'!#REF!)</f>
        <v>#REF!</v>
      </c>
      <c r="F779" s="14" t="e">
        <f>IF('DATA ENTRY'!#REF!="","",'DATA ENTRY'!#REF!)</f>
        <v>#REF!</v>
      </c>
      <c r="G779" s="126" t="e">
        <f>IF('DATA ENTRY'!#REF!="","",'DATA ENTRY'!#REF!)</f>
        <v>#REF!</v>
      </c>
      <c r="H779" s="126" t="e">
        <f>IF('DATA ENTRY'!#REF!="","",'DATA ENTRY'!#REF!)</f>
        <v>#REF!</v>
      </c>
      <c r="I779" s="14" t="e">
        <f>IF('DATA ENTRY'!#REF!="","",'DATA ENTRY'!#REF!)</f>
        <v>#REF!</v>
      </c>
      <c r="J779" s="125" t="e">
        <f>IF('DATA ENTRY'!#REF!="","",'DATA ENTRY'!#REF!)</f>
        <v>#REF!</v>
      </c>
      <c r="K779" s="14" t="e">
        <f>IF('DATA ENTRY'!#REF!="","",'DATA ENTRY'!#REF!)</f>
        <v>#REF!</v>
      </c>
      <c r="L779" s="125" t="e">
        <f>IF('DATA ENTRY'!#REF!="","",'DATA ENTRY'!#REF!)</f>
        <v>#REF!</v>
      </c>
      <c r="M779" s="14" t="e">
        <f>IF('DATA ENTRY'!#REF!="","",'DATA ENTRY'!#REF!)</f>
        <v>#REF!</v>
      </c>
      <c r="N779" s="125" t="e">
        <f>IF('DATA ENTRY'!#REF!="","",'DATA ENTRY'!#REF!)</f>
        <v>#REF!</v>
      </c>
      <c r="O779" s="125" t="str">
        <f t="shared" si="12"/>
        <v/>
      </c>
      <c r="P779" s="63" t="e">
        <f>IF('DATA ENTRY'!#REF!="","",'DATA ENTRY'!#REF!)</f>
        <v>#REF!</v>
      </c>
      <c r="Q779" s="63" t="e">
        <f>IF('DATA ENTRY'!#REF!="","",'DATA ENTRY'!#REF!)</f>
        <v>#REF!</v>
      </c>
      <c r="R779" s="14" t="e">
        <f>IF('DATA ENTRY'!#REF!="","",'DATA ENTRY'!#REF!)</f>
        <v>#REF!</v>
      </c>
      <c r="S779" s="14" t="e">
        <f>IF('DATA ENTRY'!#REF!="","",'DATA ENTRY'!#REF!)</f>
        <v>#REF!</v>
      </c>
      <c r="T779" s="14" t="e">
        <f>IF('DATA ENTRY'!#REF!="","",'DATA ENTRY'!#REF!)</f>
        <v>#REF!</v>
      </c>
      <c r="U779" s="14" t="str">
        <f>IF(O779="","",SUMPRODUCT(--(D779=$D$5:$D$1071),--(F779=$F$5:$F$1071),--(E779=$E$5:$E$1071),--(O779&lt;$O$5:$O$1071))+COUNTIF($O$5:O779,O779))</f>
        <v/>
      </c>
    </row>
    <row r="780" spans="1:21">
      <c r="A780" s="14" t="e">
        <f>IF(AND(H780="",D780="",F780="",G780="",I780="",J780=""),"",SUBTOTAL(3,$B$5:B780))</f>
        <v>#REF!</v>
      </c>
      <c r="B780" s="63" t="e">
        <f>IF('DATA ENTRY'!#REF!="","",'DATA ENTRY'!#REF!)</f>
        <v>#REF!</v>
      </c>
      <c r="C780" s="63" t="e">
        <f>IF('DATA ENTRY'!#REF!="","",'DATA ENTRY'!#REF!)</f>
        <v>#REF!</v>
      </c>
      <c r="D780" s="63" t="e">
        <f>IF('DATA ENTRY'!#REF!="","",'DATA ENTRY'!#REF!)</f>
        <v>#REF!</v>
      </c>
      <c r="E780" s="14" t="e">
        <f>IF('DATA ENTRY'!#REF!="","",'DATA ENTRY'!#REF!)</f>
        <v>#REF!</v>
      </c>
      <c r="F780" s="14" t="e">
        <f>IF('DATA ENTRY'!#REF!="","",'DATA ENTRY'!#REF!)</f>
        <v>#REF!</v>
      </c>
      <c r="G780" s="126" t="e">
        <f>IF('DATA ENTRY'!#REF!="","",'DATA ENTRY'!#REF!)</f>
        <v>#REF!</v>
      </c>
      <c r="H780" s="126" t="e">
        <f>IF('DATA ENTRY'!#REF!="","",'DATA ENTRY'!#REF!)</f>
        <v>#REF!</v>
      </c>
      <c r="I780" s="14" t="e">
        <f>IF('DATA ENTRY'!#REF!="","",'DATA ENTRY'!#REF!)</f>
        <v>#REF!</v>
      </c>
      <c r="J780" s="125" t="e">
        <f>IF('DATA ENTRY'!#REF!="","",'DATA ENTRY'!#REF!)</f>
        <v>#REF!</v>
      </c>
      <c r="K780" s="14" t="e">
        <f>IF('DATA ENTRY'!#REF!="","",'DATA ENTRY'!#REF!)</f>
        <v>#REF!</v>
      </c>
      <c r="L780" s="125" t="e">
        <f>IF('DATA ENTRY'!#REF!="","",'DATA ENTRY'!#REF!)</f>
        <v>#REF!</v>
      </c>
      <c r="M780" s="14" t="e">
        <f>IF('DATA ENTRY'!#REF!="","",'DATA ENTRY'!#REF!)</f>
        <v>#REF!</v>
      </c>
      <c r="N780" s="125" t="e">
        <f>IF('DATA ENTRY'!#REF!="","",'DATA ENTRY'!#REF!)</f>
        <v>#REF!</v>
      </c>
      <c r="O780" s="125" t="str">
        <f t="shared" si="12"/>
        <v/>
      </c>
      <c r="P780" s="63" t="e">
        <f>IF('DATA ENTRY'!#REF!="","",'DATA ENTRY'!#REF!)</f>
        <v>#REF!</v>
      </c>
      <c r="Q780" s="63" t="e">
        <f>IF('DATA ENTRY'!#REF!="","",'DATA ENTRY'!#REF!)</f>
        <v>#REF!</v>
      </c>
      <c r="R780" s="14" t="e">
        <f>IF('DATA ENTRY'!#REF!="","",'DATA ENTRY'!#REF!)</f>
        <v>#REF!</v>
      </c>
      <c r="S780" s="14" t="e">
        <f>IF('DATA ENTRY'!#REF!="","",'DATA ENTRY'!#REF!)</f>
        <v>#REF!</v>
      </c>
      <c r="T780" s="14" t="e">
        <f>IF('DATA ENTRY'!#REF!="","",'DATA ENTRY'!#REF!)</f>
        <v>#REF!</v>
      </c>
      <c r="U780" s="14" t="str">
        <f>IF(O780="","",SUMPRODUCT(--(D780=$D$5:$D$1071),--(F780=$F$5:$F$1071),--(E780=$E$5:$E$1071),--(O780&lt;$O$5:$O$1071))+COUNTIF($O$5:O780,O780))</f>
        <v/>
      </c>
    </row>
    <row r="781" spans="1:21">
      <c r="A781" s="14" t="e">
        <f>IF(AND(H781="",D781="",F781="",G781="",I781="",J781=""),"",SUBTOTAL(3,$B$5:B781))</f>
        <v>#REF!</v>
      </c>
      <c r="B781" s="63" t="e">
        <f>IF('DATA ENTRY'!#REF!="","",'DATA ENTRY'!#REF!)</f>
        <v>#REF!</v>
      </c>
      <c r="C781" s="63" t="e">
        <f>IF('DATA ENTRY'!#REF!="","",'DATA ENTRY'!#REF!)</f>
        <v>#REF!</v>
      </c>
      <c r="D781" s="63" t="e">
        <f>IF('DATA ENTRY'!#REF!="","",'DATA ENTRY'!#REF!)</f>
        <v>#REF!</v>
      </c>
      <c r="E781" s="14" t="e">
        <f>IF('DATA ENTRY'!#REF!="","",'DATA ENTRY'!#REF!)</f>
        <v>#REF!</v>
      </c>
      <c r="F781" s="14" t="e">
        <f>IF('DATA ENTRY'!#REF!="","",'DATA ENTRY'!#REF!)</f>
        <v>#REF!</v>
      </c>
      <c r="G781" s="126" t="e">
        <f>IF('DATA ENTRY'!#REF!="","",'DATA ENTRY'!#REF!)</f>
        <v>#REF!</v>
      </c>
      <c r="H781" s="126" t="e">
        <f>IF('DATA ENTRY'!#REF!="","",'DATA ENTRY'!#REF!)</f>
        <v>#REF!</v>
      </c>
      <c r="I781" s="14" t="e">
        <f>IF('DATA ENTRY'!#REF!="","",'DATA ENTRY'!#REF!)</f>
        <v>#REF!</v>
      </c>
      <c r="J781" s="125" t="e">
        <f>IF('DATA ENTRY'!#REF!="","",'DATA ENTRY'!#REF!)</f>
        <v>#REF!</v>
      </c>
      <c r="K781" s="14" t="e">
        <f>IF('DATA ENTRY'!#REF!="","",'DATA ENTRY'!#REF!)</f>
        <v>#REF!</v>
      </c>
      <c r="L781" s="125" t="e">
        <f>IF('DATA ENTRY'!#REF!="","",'DATA ENTRY'!#REF!)</f>
        <v>#REF!</v>
      </c>
      <c r="M781" s="14" t="e">
        <f>IF('DATA ENTRY'!#REF!="","",'DATA ENTRY'!#REF!)</f>
        <v>#REF!</v>
      </c>
      <c r="N781" s="125" t="e">
        <f>IF('DATA ENTRY'!#REF!="","",'DATA ENTRY'!#REF!)</f>
        <v>#REF!</v>
      </c>
      <c r="O781" s="125" t="str">
        <f t="shared" si="12"/>
        <v/>
      </c>
      <c r="P781" s="63" t="e">
        <f>IF('DATA ENTRY'!#REF!="","",'DATA ENTRY'!#REF!)</f>
        <v>#REF!</v>
      </c>
      <c r="Q781" s="63" t="e">
        <f>IF('DATA ENTRY'!#REF!="","",'DATA ENTRY'!#REF!)</f>
        <v>#REF!</v>
      </c>
      <c r="R781" s="14" t="e">
        <f>IF('DATA ENTRY'!#REF!="","",'DATA ENTRY'!#REF!)</f>
        <v>#REF!</v>
      </c>
      <c r="S781" s="14" t="e">
        <f>IF('DATA ENTRY'!#REF!="","",'DATA ENTRY'!#REF!)</f>
        <v>#REF!</v>
      </c>
      <c r="T781" s="14" t="e">
        <f>IF('DATA ENTRY'!#REF!="","",'DATA ENTRY'!#REF!)</f>
        <v>#REF!</v>
      </c>
      <c r="U781" s="14" t="str">
        <f>IF(O781="","",SUMPRODUCT(--(D781=$D$5:$D$1071),--(F781=$F$5:$F$1071),--(E781=$E$5:$E$1071),--(O781&lt;$O$5:$O$1071))+COUNTIF($O$5:O781,O781))</f>
        <v/>
      </c>
    </row>
    <row r="782" spans="1:21">
      <c r="A782" s="14" t="e">
        <f>IF(AND(H782="",D782="",F782="",G782="",I782="",J782=""),"",SUBTOTAL(3,$B$5:B782))</f>
        <v>#REF!</v>
      </c>
      <c r="B782" s="63" t="e">
        <f>IF('DATA ENTRY'!#REF!="","",'DATA ENTRY'!#REF!)</f>
        <v>#REF!</v>
      </c>
      <c r="C782" s="63" t="e">
        <f>IF('DATA ENTRY'!#REF!="","",'DATA ENTRY'!#REF!)</f>
        <v>#REF!</v>
      </c>
      <c r="D782" s="63" t="e">
        <f>IF('DATA ENTRY'!#REF!="","",'DATA ENTRY'!#REF!)</f>
        <v>#REF!</v>
      </c>
      <c r="E782" s="14" t="e">
        <f>IF('DATA ENTRY'!#REF!="","",'DATA ENTRY'!#REF!)</f>
        <v>#REF!</v>
      </c>
      <c r="F782" s="14" t="e">
        <f>IF('DATA ENTRY'!#REF!="","",'DATA ENTRY'!#REF!)</f>
        <v>#REF!</v>
      </c>
      <c r="G782" s="126" t="e">
        <f>IF('DATA ENTRY'!#REF!="","",'DATA ENTRY'!#REF!)</f>
        <v>#REF!</v>
      </c>
      <c r="H782" s="126" t="e">
        <f>IF('DATA ENTRY'!#REF!="","",'DATA ENTRY'!#REF!)</f>
        <v>#REF!</v>
      </c>
      <c r="I782" s="14" t="e">
        <f>IF('DATA ENTRY'!#REF!="","",'DATA ENTRY'!#REF!)</f>
        <v>#REF!</v>
      </c>
      <c r="J782" s="125" t="e">
        <f>IF('DATA ENTRY'!#REF!="","",'DATA ENTRY'!#REF!)</f>
        <v>#REF!</v>
      </c>
      <c r="K782" s="14" t="e">
        <f>IF('DATA ENTRY'!#REF!="","",'DATA ENTRY'!#REF!)</f>
        <v>#REF!</v>
      </c>
      <c r="L782" s="125" t="e">
        <f>IF('DATA ENTRY'!#REF!="","",'DATA ENTRY'!#REF!)</f>
        <v>#REF!</v>
      </c>
      <c r="M782" s="14" t="e">
        <f>IF('DATA ENTRY'!#REF!="","",'DATA ENTRY'!#REF!)</f>
        <v>#REF!</v>
      </c>
      <c r="N782" s="125" t="e">
        <f>IF('DATA ENTRY'!#REF!="","",'DATA ENTRY'!#REF!)</f>
        <v>#REF!</v>
      </c>
      <c r="O782" s="125" t="str">
        <f t="shared" si="12"/>
        <v/>
      </c>
      <c r="P782" s="63" t="e">
        <f>IF('DATA ENTRY'!#REF!="","",'DATA ENTRY'!#REF!)</f>
        <v>#REF!</v>
      </c>
      <c r="Q782" s="63" t="e">
        <f>IF('DATA ENTRY'!#REF!="","",'DATA ENTRY'!#REF!)</f>
        <v>#REF!</v>
      </c>
      <c r="R782" s="14" t="e">
        <f>IF('DATA ENTRY'!#REF!="","",'DATA ENTRY'!#REF!)</f>
        <v>#REF!</v>
      </c>
      <c r="S782" s="14" t="e">
        <f>IF('DATA ENTRY'!#REF!="","",'DATA ENTRY'!#REF!)</f>
        <v>#REF!</v>
      </c>
      <c r="T782" s="14" t="e">
        <f>IF('DATA ENTRY'!#REF!="","",'DATA ENTRY'!#REF!)</f>
        <v>#REF!</v>
      </c>
      <c r="U782" s="14" t="str">
        <f>IF(O782="","",SUMPRODUCT(--(D782=$D$5:$D$1071),--(F782=$F$5:$F$1071),--(E782=$E$5:$E$1071),--(O782&lt;$O$5:$O$1071))+COUNTIF($O$5:O782,O782))</f>
        <v/>
      </c>
    </row>
    <row r="783" spans="1:21">
      <c r="A783" s="14" t="e">
        <f>IF(AND(H783="",D783="",F783="",G783="",I783="",J783=""),"",SUBTOTAL(3,$B$5:B783))</f>
        <v>#REF!</v>
      </c>
      <c r="B783" s="63" t="e">
        <f>IF('DATA ENTRY'!#REF!="","",'DATA ENTRY'!#REF!)</f>
        <v>#REF!</v>
      </c>
      <c r="C783" s="63" t="e">
        <f>IF('DATA ENTRY'!#REF!="","",'DATA ENTRY'!#REF!)</f>
        <v>#REF!</v>
      </c>
      <c r="D783" s="63" t="e">
        <f>IF('DATA ENTRY'!#REF!="","",'DATA ENTRY'!#REF!)</f>
        <v>#REF!</v>
      </c>
      <c r="E783" s="14" t="e">
        <f>IF('DATA ENTRY'!#REF!="","",'DATA ENTRY'!#REF!)</f>
        <v>#REF!</v>
      </c>
      <c r="F783" s="14" t="e">
        <f>IF('DATA ENTRY'!#REF!="","",'DATA ENTRY'!#REF!)</f>
        <v>#REF!</v>
      </c>
      <c r="G783" s="126" t="e">
        <f>IF('DATA ENTRY'!#REF!="","",'DATA ENTRY'!#REF!)</f>
        <v>#REF!</v>
      </c>
      <c r="H783" s="126" t="e">
        <f>IF('DATA ENTRY'!#REF!="","",'DATA ENTRY'!#REF!)</f>
        <v>#REF!</v>
      </c>
      <c r="I783" s="14" t="e">
        <f>IF('DATA ENTRY'!#REF!="","",'DATA ENTRY'!#REF!)</f>
        <v>#REF!</v>
      </c>
      <c r="J783" s="125" t="e">
        <f>IF('DATA ENTRY'!#REF!="","",'DATA ENTRY'!#REF!)</f>
        <v>#REF!</v>
      </c>
      <c r="K783" s="14" t="e">
        <f>IF('DATA ENTRY'!#REF!="","",'DATA ENTRY'!#REF!)</f>
        <v>#REF!</v>
      </c>
      <c r="L783" s="125" t="e">
        <f>IF('DATA ENTRY'!#REF!="","",'DATA ENTRY'!#REF!)</f>
        <v>#REF!</v>
      </c>
      <c r="M783" s="14" t="e">
        <f>IF('DATA ENTRY'!#REF!="","",'DATA ENTRY'!#REF!)</f>
        <v>#REF!</v>
      </c>
      <c r="N783" s="125" t="e">
        <f>IF('DATA ENTRY'!#REF!="","",'DATA ENTRY'!#REF!)</f>
        <v>#REF!</v>
      </c>
      <c r="O783" s="125" t="str">
        <f t="shared" si="12"/>
        <v/>
      </c>
      <c r="P783" s="63" t="e">
        <f>IF('DATA ENTRY'!#REF!="","",'DATA ENTRY'!#REF!)</f>
        <v>#REF!</v>
      </c>
      <c r="Q783" s="63" t="e">
        <f>IF('DATA ENTRY'!#REF!="","",'DATA ENTRY'!#REF!)</f>
        <v>#REF!</v>
      </c>
      <c r="R783" s="14" t="e">
        <f>IF('DATA ENTRY'!#REF!="","",'DATA ENTRY'!#REF!)</f>
        <v>#REF!</v>
      </c>
      <c r="S783" s="14" t="e">
        <f>IF('DATA ENTRY'!#REF!="","",'DATA ENTRY'!#REF!)</f>
        <v>#REF!</v>
      </c>
      <c r="T783" s="14" t="e">
        <f>IF('DATA ENTRY'!#REF!="","",'DATA ENTRY'!#REF!)</f>
        <v>#REF!</v>
      </c>
      <c r="U783" s="14" t="str">
        <f>IF(O783="","",SUMPRODUCT(--(D783=$D$5:$D$1071),--(F783=$F$5:$F$1071),--(E783=$E$5:$E$1071),--(O783&lt;$O$5:$O$1071))+COUNTIF($O$5:O783,O783))</f>
        <v/>
      </c>
    </row>
    <row r="784" spans="1:21">
      <c r="A784" s="14" t="e">
        <f>IF(AND(H784="",D784="",F784="",G784="",I784="",J784=""),"",SUBTOTAL(3,$B$5:B784))</f>
        <v>#REF!</v>
      </c>
      <c r="B784" s="63" t="e">
        <f>IF('DATA ENTRY'!#REF!="","",'DATA ENTRY'!#REF!)</f>
        <v>#REF!</v>
      </c>
      <c r="C784" s="63" t="e">
        <f>IF('DATA ENTRY'!#REF!="","",'DATA ENTRY'!#REF!)</f>
        <v>#REF!</v>
      </c>
      <c r="D784" s="63" t="e">
        <f>IF('DATA ENTRY'!#REF!="","",'DATA ENTRY'!#REF!)</f>
        <v>#REF!</v>
      </c>
      <c r="E784" s="14" t="e">
        <f>IF('DATA ENTRY'!#REF!="","",'DATA ENTRY'!#REF!)</f>
        <v>#REF!</v>
      </c>
      <c r="F784" s="14" t="e">
        <f>IF('DATA ENTRY'!#REF!="","",'DATA ENTRY'!#REF!)</f>
        <v>#REF!</v>
      </c>
      <c r="G784" s="126" t="e">
        <f>IF('DATA ENTRY'!#REF!="","",'DATA ENTRY'!#REF!)</f>
        <v>#REF!</v>
      </c>
      <c r="H784" s="126" t="e">
        <f>IF('DATA ENTRY'!#REF!="","",'DATA ENTRY'!#REF!)</f>
        <v>#REF!</v>
      </c>
      <c r="I784" s="14" t="e">
        <f>IF('DATA ENTRY'!#REF!="","",'DATA ENTRY'!#REF!)</f>
        <v>#REF!</v>
      </c>
      <c r="J784" s="125" t="e">
        <f>IF('DATA ENTRY'!#REF!="","",'DATA ENTRY'!#REF!)</f>
        <v>#REF!</v>
      </c>
      <c r="K784" s="14" t="e">
        <f>IF('DATA ENTRY'!#REF!="","",'DATA ENTRY'!#REF!)</f>
        <v>#REF!</v>
      </c>
      <c r="L784" s="125" t="e">
        <f>IF('DATA ENTRY'!#REF!="","",'DATA ENTRY'!#REF!)</f>
        <v>#REF!</v>
      </c>
      <c r="M784" s="14" t="e">
        <f>IF('DATA ENTRY'!#REF!="","",'DATA ENTRY'!#REF!)</f>
        <v>#REF!</v>
      </c>
      <c r="N784" s="125" t="e">
        <f>IF('DATA ENTRY'!#REF!="","",'DATA ENTRY'!#REF!)</f>
        <v>#REF!</v>
      </c>
      <c r="O784" s="125" t="str">
        <f t="shared" si="12"/>
        <v/>
      </c>
      <c r="P784" s="63" t="e">
        <f>IF('DATA ENTRY'!#REF!="","",'DATA ENTRY'!#REF!)</f>
        <v>#REF!</v>
      </c>
      <c r="Q784" s="63" t="e">
        <f>IF('DATA ENTRY'!#REF!="","",'DATA ENTRY'!#REF!)</f>
        <v>#REF!</v>
      </c>
      <c r="R784" s="14" t="e">
        <f>IF('DATA ENTRY'!#REF!="","",'DATA ENTRY'!#REF!)</f>
        <v>#REF!</v>
      </c>
      <c r="S784" s="14" t="e">
        <f>IF('DATA ENTRY'!#REF!="","",'DATA ENTRY'!#REF!)</f>
        <v>#REF!</v>
      </c>
      <c r="T784" s="14" t="e">
        <f>IF('DATA ENTRY'!#REF!="","",'DATA ENTRY'!#REF!)</f>
        <v>#REF!</v>
      </c>
      <c r="U784" s="14" t="str">
        <f>IF(O784="","",SUMPRODUCT(--(D784=$D$5:$D$1071),--(F784=$F$5:$F$1071),--(E784=$E$5:$E$1071),--(O784&lt;$O$5:$O$1071))+COUNTIF($O$5:O784,O784))</f>
        <v/>
      </c>
    </row>
    <row r="785" spans="1:21">
      <c r="A785" s="14" t="e">
        <f>IF(AND(H785="",D785="",F785="",G785="",I785="",J785=""),"",SUBTOTAL(3,$B$5:B785))</f>
        <v>#REF!</v>
      </c>
      <c r="B785" s="63" t="e">
        <f>IF('DATA ENTRY'!#REF!="","",'DATA ENTRY'!#REF!)</f>
        <v>#REF!</v>
      </c>
      <c r="C785" s="63" t="e">
        <f>IF('DATA ENTRY'!#REF!="","",'DATA ENTRY'!#REF!)</f>
        <v>#REF!</v>
      </c>
      <c r="D785" s="63" t="e">
        <f>IF('DATA ENTRY'!#REF!="","",'DATA ENTRY'!#REF!)</f>
        <v>#REF!</v>
      </c>
      <c r="E785" s="14" t="e">
        <f>IF('DATA ENTRY'!#REF!="","",'DATA ENTRY'!#REF!)</f>
        <v>#REF!</v>
      </c>
      <c r="F785" s="14" t="e">
        <f>IF('DATA ENTRY'!#REF!="","",'DATA ENTRY'!#REF!)</f>
        <v>#REF!</v>
      </c>
      <c r="G785" s="126" t="e">
        <f>IF('DATA ENTRY'!#REF!="","",'DATA ENTRY'!#REF!)</f>
        <v>#REF!</v>
      </c>
      <c r="H785" s="126" t="e">
        <f>IF('DATA ENTRY'!#REF!="","",'DATA ENTRY'!#REF!)</f>
        <v>#REF!</v>
      </c>
      <c r="I785" s="14" t="e">
        <f>IF('DATA ENTRY'!#REF!="","",'DATA ENTRY'!#REF!)</f>
        <v>#REF!</v>
      </c>
      <c r="J785" s="125" t="e">
        <f>IF('DATA ENTRY'!#REF!="","",'DATA ENTRY'!#REF!)</f>
        <v>#REF!</v>
      </c>
      <c r="K785" s="14" t="e">
        <f>IF('DATA ENTRY'!#REF!="","",'DATA ENTRY'!#REF!)</f>
        <v>#REF!</v>
      </c>
      <c r="L785" s="125" t="e">
        <f>IF('DATA ENTRY'!#REF!="","",'DATA ENTRY'!#REF!)</f>
        <v>#REF!</v>
      </c>
      <c r="M785" s="14" t="e">
        <f>IF('DATA ENTRY'!#REF!="","",'DATA ENTRY'!#REF!)</f>
        <v>#REF!</v>
      </c>
      <c r="N785" s="125" t="e">
        <f>IF('DATA ENTRY'!#REF!="","",'DATA ENTRY'!#REF!)</f>
        <v>#REF!</v>
      </c>
      <c r="O785" s="125" t="str">
        <f t="shared" si="12"/>
        <v/>
      </c>
      <c r="P785" s="63" t="e">
        <f>IF('DATA ENTRY'!#REF!="","",'DATA ENTRY'!#REF!)</f>
        <v>#REF!</v>
      </c>
      <c r="Q785" s="63" t="e">
        <f>IF('DATA ENTRY'!#REF!="","",'DATA ENTRY'!#REF!)</f>
        <v>#REF!</v>
      </c>
      <c r="R785" s="14" t="e">
        <f>IF('DATA ENTRY'!#REF!="","",'DATA ENTRY'!#REF!)</f>
        <v>#REF!</v>
      </c>
      <c r="S785" s="14" t="e">
        <f>IF('DATA ENTRY'!#REF!="","",'DATA ENTRY'!#REF!)</f>
        <v>#REF!</v>
      </c>
      <c r="T785" s="14" t="e">
        <f>IF('DATA ENTRY'!#REF!="","",'DATA ENTRY'!#REF!)</f>
        <v>#REF!</v>
      </c>
      <c r="U785" s="14" t="str">
        <f>IF(O785="","",SUMPRODUCT(--(D785=$D$5:$D$1071),--(F785=$F$5:$F$1071),--(E785=$E$5:$E$1071),--(O785&lt;$O$5:$O$1071))+COUNTIF($O$5:O785,O785))</f>
        <v/>
      </c>
    </row>
    <row r="786" spans="1:21">
      <c r="A786" s="14" t="e">
        <f>IF(AND(H786="",D786="",F786="",G786="",I786="",J786=""),"",SUBTOTAL(3,$B$5:B786))</f>
        <v>#REF!</v>
      </c>
      <c r="B786" s="63" t="e">
        <f>IF('DATA ENTRY'!#REF!="","",'DATA ENTRY'!#REF!)</f>
        <v>#REF!</v>
      </c>
      <c r="C786" s="63" t="e">
        <f>IF('DATA ENTRY'!#REF!="","",'DATA ENTRY'!#REF!)</f>
        <v>#REF!</v>
      </c>
      <c r="D786" s="63" t="e">
        <f>IF('DATA ENTRY'!#REF!="","",'DATA ENTRY'!#REF!)</f>
        <v>#REF!</v>
      </c>
      <c r="E786" s="14" t="e">
        <f>IF('DATA ENTRY'!#REF!="","",'DATA ENTRY'!#REF!)</f>
        <v>#REF!</v>
      </c>
      <c r="F786" s="14" t="e">
        <f>IF('DATA ENTRY'!#REF!="","",'DATA ENTRY'!#REF!)</f>
        <v>#REF!</v>
      </c>
      <c r="G786" s="126" t="e">
        <f>IF('DATA ENTRY'!#REF!="","",'DATA ENTRY'!#REF!)</f>
        <v>#REF!</v>
      </c>
      <c r="H786" s="126" t="e">
        <f>IF('DATA ENTRY'!#REF!="","",'DATA ENTRY'!#REF!)</f>
        <v>#REF!</v>
      </c>
      <c r="I786" s="14" t="e">
        <f>IF('DATA ENTRY'!#REF!="","",'DATA ENTRY'!#REF!)</f>
        <v>#REF!</v>
      </c>
      <c r="J786" s="125" t="e">
        <f>IF('DATA ENTRY'!#REF!="","",'DATA ENTRY'!#REF!)</f>
        <v>#REF!</v>
      </c>
      <c r="K786" s="14" t="e">
        <f>IF('DATA ENTRY'!#REF!="","",'DATA ENTRY'!#REF!)</f>
        <v>#REF!</v>
      </c>
      <c r="L786" s="125" t="e">
        <f>IF('DATA ENTRY'!#REF!="","",'DATA ENTRY'!#REF!)</f>
        <v>#REF!</v>
      </c>
      <c r="M786" s="14" t="e">
        <f>IF('DATA ENTRY'!#REF!="","",'DATA ENTRY'!#REF!)</f>
        <v>#REF!</v>
      </c>
      <c r="N786" s="125" t="e">
        <f>IF('DATA ENTRY'!#REF!="","",'DATA ENTRY'!#REF!)</f>
        <v>#REF!</v>
      </c>
      <c r="O786" s="125" t="str">
        <f t="shared" si="12"/>
        <v/>
      </c>
      <c r="P786" s="63" t="e">
        <f>IF('DATA ENTRY'!#REF!="","",'DATA ENTRY'!#REF!)</f>
        <v>#REF!</v>
      </c>
      <c r="Q786" s="63" t="e">
        <f>IF('DATA ENTRY'!#REF!="","",'DATA ENTRY'!#REF!)</f>
        <v>#REF!</v>
      </c>
      <c r="R786" s="14" t="e">
        <f>IF('DATA ENTRY'!#REF!="","",'DATA ENTRY'!#REF!)</f>
        <v>#REF!</v>
      </c>
      <c r="S786" s="14" t="e">
        <f>IF('DATA ENTRY'!#REF!="","",'DATA ENTRY'!#REF!)</f>
        <v>#REF!</v>
      </c>
      <c r="T786" s="14" t="e">
        <f>IF('DATA ENTRY'!#REF!="","",'DATA ENTRY'!#REF!)</f>
        <v>#REF!</v>
      </c>
      <c r="U786" s="14" t="str">
        <f>IF(O786="","",SUMPRODUCT(--(D786=$D$5:$D$1071),--(F786=$F$5:$F$1071),--(E786=$E$5:$E$1071),--(O786&lt;$O$5:$O$1071))+COUNTIF($O$5:O786,O786))</f>
        <v/>
      </c>
    </row>
    <row r="787" spans="1:21">
      <c r="A787" s="14" t="e">
        <f>IF(AND(H787="",D787="",F787="",G787="",I787="",J787=""),"",SUBTOTAL(3,$B$5:B787))</f>
        <v>#REF!</v>
      </c>
      <c r="B787" s="63" t="e">
        <f>IF('DATA ENTRY'!#REF!="","",'DATA ENTRY'!#REF!)</f>
        <v>#REF!</v>
      </c>
      <c r="C787" s="63" t="e">
        <f>IF('DATA ENTRY'!#REF!="","",'DATA ENTRY'!#REF!)</f>
        <v>#REF!</v>
      </c>
      <c r="D787" s="63" t="e">
        <f>IF('DATA ENTRY'!#REF!="","",'DATA ENTRY'!#REF!)</f>
        <v>#REF!</v>
      </c>
      <c r="E787" s="14" t="e">
        <f>IF('DATA ENTRY'!#REF!="","",'DATA ENTRY'!#REF!)</f>
        <v>#REF!</v>
      </c>
      <c r="F787" s="14" t="e">
        <f>IF('DATA ENTRY'!#REF!="","",'DATA ENTRY'!#REF!)</f>
        <v>#REF!</v>
      </c>
      <c r="G787" s="126" t="e">
        <f>IF('DATA ENTRY'!#REF!="","",'DATA ENTRY'!#REF!)</f>
        <v>#REF!</v>
      </c>
      <c r="H787" s="126" t="e">
        <f>IF('DATA ENTRY'!#REF!="","",'DATA ENTRY'!#REF!)</f>
        <v>#REF!</v>
      </c>
      <c r="I787" s="14" t="e">
        <f>IF('DATA ENTRY'!#REF!="","",'DATA ENTRY'!#REF!)</f>
        <v>#REF!</v>
      </c>
      <c r="J787" s="125" t="e">
        <f>IF('DATA ENTRY'!#REF!="","",'DATA ENTRY'!#REF!)</f>
        <v>#REF!</v>
      </c>
      <c r="K787" s="14" t="e">
        <f>IF('DATA ENTRY'!#REF!="","",'DATA ENTRY'!#REF!)</f>
        <v>#REF!</v>
      </c>
      <c r="L787" s="125" t="e">
        <f>IF('DATA ENTRY'!#REF!="","",'DATA ENTRY'!#REF!)</f>
        <v>#REF!</v>
      </c>
      <c r="M787" s="14" t="e">
        <f>IF('DATA ENTRY'!#REF!="","",'DATA ENTRY'!#REF!)</f>
        <v>#REF!</v>
      </c>
      <c r="N787" s="125" t="e">
        <f>IF('DATA ENTRY'!#REF!="","",'DATA ENTRY'!#REF!)</f>
        <v>#REF!</v>
      </c>
      <c r="O787" s="125" t="str">
        <f t="shared" si="12"/>
        <v/>
      </c>
      <c r="P787" s="63" t="e">
        <f>IF('DATA ENTRY'!#REF!="","",'DATA ENTRY'!#REF!)</f>
        <v>#REF!</v>
      </c>
      <c r="Q787" s="63" t="e">
        <f>IF('DATA ENTRY'!#REF!="","",'DATA ENTRY'!#REF!)</f>
        <v>#REF!</v>
      </c>
      <c r="R787" s="14" t="e">
        <f>IF('DATA ENTRY'!#REF!="","",'DATA ENTRY'!#REF!)</f>
        <v>#REF!</v>
      </c>
      <c r="S787" s="14" t="e">
        <f>IF('DATA ENTRY'!#REF!="","",'DATA ENTRY'!#REF!)</f>
        <v>#REF!</v>
      </c>
      <c r="T787" s="14" t="e">
        <f>IF('DATA ENTRY'!#REF!="","",'DATA ENTRY'!#REF!)</f>
        <v>#REF!</v>
      </c>
      <c r="U787" s="14" t="str">
        <f>IF(O787="","",SUMPRODUCT(--(D787=$D$5:$D$1071),--(F787=$F$5:$F$1071),--(E787=$E$5:$E$1071),--(O787&lt;$O$5:$O$1071))+COUNTIF($O$5:O787,O787))</f>
        <v/>
      </c>
    </row>
    <row r="788" spans="1:21">
      <c r="A788" s="14" t="e">
        <f>IF(AND(H788="",D788="",F788="",G788="",I788="",J788=""),"",SUBTOTAL(3,$B$5:B788))</f>
        <v>#REF!</v>
      </c>
      <c r="B788" s="63" t="e">
        <f>IF('DATA ENTRY'!#REF!="","",'DATA ENTRY'!#REF!)</f>
        <v>#REF!</v>
      </c>
      <c r="C788" s="63" t="e">
        <f>IF('DATA ENTRY'!#REF!="","",'DATA ENTRY'!#REF!)</f>
        <v>#REF!</v>
      </c>
      <c r="D788" s="63" t="e">
        <f>IF('DATA ENTRY'!#REF!="","",'DATA ENTRY'!#REF!)</f>
        <v>#REF!</v>
      </c>
      <c r="E788" s="14" t="e">
        <f>IF('DATA ENTRY'!#REF!="","",'DATA ENTRY'!#REF!)</f>
        <v>#REF!</v>
      </c>
      <c r="F788" s="14" t="e">
        <f>IF('DATA ENTRY'!#REF!="","",'DATA ENTRY'!#REF!)</f>
        <v>#REF!</v>
      </c>
      <c r="G788" s="126" t="e">
        <f>IF('DATA ENTRY'!#REF!="","",'DATA ENTRY'!#REF!)</f>
        <v>#REF!</v>
      </c>
      <c r="H788" s="126" t="e">
        <f>IF('DATA ENTRY'!#REF!="","",'DATA ENTRY'!#REF!)</f>
        <v>#REF!</v>
      </c>
      <c r="I788" s="14" t="e">
        <f>IF('DATA ENTRY'!#REF!="","",'DATA ENTRY'!#REF!)</f>
        <v>#REF!</v>
      </c>
      <c r="J788" s="125" t="e">
        <f>IF('DATA ENTRY'!#REF!="","",'DATA ENTRY'!#REF!)</f>
        <v>#REF!</v>
      </c>
      <c r="K788" s="14" t="e">
        <f>IF('DATA ENTRY'!#REF!="","",'DATA ENTRY'!#REF!)</f>
        <v>#REF!</v>
      </c>
      <c r="L788" s="125" t="e">
        <f>IF('DATA ENTRY'!#REF!="","",'DATA ENTRY'!#REF!)</f>
        <v>#REF!</v>
      </c>
      <c r="M788" s="14" t="e">
        <f>IF('DATA ENTRY'!#REF!="","",'DATA ENTRY'!#REF!)</f>
        <v>#REF!</v>
      </c>
      <c r="N788" s="125" t="e">
        <f>IF('DATA ENTRY'!#REF!="","",'DATA ENTRY'!#REF!)</f>
        <v>#REF!</v>
      </c>
      <c r="O788" s="125" t="str">
        <f t="shared" si="12"/>
        <v/>
      </c>
      <c r="P788" s="63" t="e">
        <f>IF('DATA ENTRY'!#REF!="","",'DATA ENTRY'!#REF!)</f>
        <v>#REF!</v>
      </c>
      <c r="Q788" s="63" t="e">
        <f>IF('DATA ENTRY'!#REF!="","",'DATA ENTRY'!#REF!)</f>
        <v>#REF!</v>
      </c>
      <c r="R788" s="14" t="e">
        <f>IF('DATA ENTRY'!#REF!="","",'DATA ENTRY'!#REF!)</f>
        <v>#REF!</v>
      </c>
      <c r="S788" s="14" t="e">
        <f>IF('DATA ENTRY'!#REF!="","",'DATA ENTRY'!#REF!)</f>
        <v>#REF!</v>
      </c>
      <c r="T788" s="14" t="e">
        <f>IF('DATA ENTRY'!#REF!="","",'DATA ENTRY'!#REF!)</f>
        <v>#REF!</v>
      </c>
      <c r="U788" s="14" t="str">
        <f>IF(O788="","",SUMPRODUCT(--(D788=$D$5:$D$1071),--(F788=$F$5:$F$1071),--(E788=$E$5:$E$1071),--(O788&lt;$O$5:$O$1071))+COUNTIF($O$5:O788,O788))</f>
        <v/>
      </c>
    </row>
    <row r="789" spans="1:21">
      <c r="A789" s="14" t="e">
        <f>IF(AND(H789="",D789="",F789="",G789="",I789="",J789=""),"",SUBTOTAL(3,$B$5:B789))</f>
        <v>#REF!</v>
      </c>
      <c r="B789" s="63" t="e">
        <f>IF('DATA ENTRY'!#REF!="","",'DATA ENTRY'!#REF!)</f>
        <v>#REF!</v>
      </c>
      <c r="C789" s="63" t="e">
        <f>IF('DATA ENTRY'!#REF!="","",'DATA ENTRY'!#REF!)</f>
        <v>#REF!</v>
      </c>
      <c r="D789" s="63" t="e">
        <f>IF('DATA ENTRY'!#REF!="","",'DATA ENTRY'!#REF!)</f>
        <v>#REF!</v>
      </c>
      <c r="E789" s="14" t="e">
        <f>IF('DATA ENTRY'!#REF!="","",'DATA ENTRY'!#REF!)</f>
        <v>#REF!</v>
      </c>
      <c r="F789" s="14" t="e">
        <f>IF('DATA ENTRY'!#REF!="","",'DATA ENTRY'!#REF!)</f>
        <v>#REF!</v>
      </c>
      <c r="G789" s="126" t="e">
        <f>IF('DATA ENTRY'!#REF!="","",'DATA ENTRY'!#REF!)</f>
        <v>#REF!</v>
      </c>
      <c r="H789" s="126" t="e">
        <f>IF('DATA ENTRY'!#REF!="","",'DATA ENTRY'!#REF!)</f>
        <v>#REF!</v>
      </c>
      <c r="I789" s="14" t="e">
        <f>IF('DATA ENTRY'!#REF!="","",'DATA ENTRY'!#REF!)</f>
        <v>#REF!</v>
      </c>
      <c r="J789" s="125" t="e">
        <f>IF('DATA ENTRY'!#REF!="","",'DATA ENTRY'!#REF!)</f>
        <v>#REF!</v>
      </c>
      <c r="K789" s="14" t="e">
        <f>IF('DATA ENTRY'!#REF!="","",'DATA ENTRY'!#REF!)</f>
        <v>#REF!</v>
      </c>
      <c r="L789" s="125" t="e">
        <f>IF('DATA ENTRY'!#REF!="","",'DATA ENTRY'!#REF!)</f>
        <v>#REF!</v>
      </c>
      <c r="M789" s="14" t="e">
        <f>IF('DATA ENTRY'!#REF!="","",'DATA ENTRY'!#REF!)</f>
        <v>#REF!</v>
      </c>
      <c r="N789" s="125" t="e">
        <f>IF('DATA ENTRY'!#REF!="","",'DATA ENTRY'!#REF!)</f>
        <v>#REF!</v>
      </c>
      <c r="O789" s="125" t="str">
        <f t="shared" si="12"/>
        <v/>
      </c>
      <c r="P789" s="63" t="e">
        <f>IF('DATA ENTRY'!#REF!="","",'DATA ENTRY'!#REF!)</f>
        <v>#REF!</v>
      </c>
      <c r="Q789" s="63" t="e">
        <f>IF('DATA ENTRY'!#REF!="","",'DATA ENTRY'!#REF!)</f>
        <v>#REF!</v>
      </c>
      <c r="R789" s="14" t="e">
        <f>IF('DATA ENTRY'!#REF!="","",'DATA ENTRY'!#REF!)</f>
        <v>#REF!</v>
      </c>
      <c r="S789" s="14" t="e">
        <f>IF('DATA ENTRY'!#REF!="","",'DATA ENTRY'!#REF!)</f>
        <v>#REF!</v>
      </c>
      <c r="T789" s="14" t="e">
        <f>IF('DATA ENTRY'!#REF!="","",'DATA ENTRY'!#REF!)</f>
        <v>#REF!</v>
      </c>
      <c r="U789" s="14" t="str">
        <f>IF(O789="","",SUMPRODUCT(--(D789=$D$5:$D$1071),--(F789=$F$5:$F$1071),--(E789=$E$5:$E$1071),--(O789&lt;$O$5:$O$1071))+COUNTIF($O$5:O789,O789))</f>
        <v/>
      </c>
    </row>
    <row r="790" spans="1:21">
      <c r="A790" s="14" t="e">
        <f>IF(AND(H790="",D790="",F790="",G790="",I790="",J790=""),"",SUBTOTAL(3,$B$5:B790))</f>
        <v>#REF!</v>
      </c>
      <c r="B790" s="63" t="e">
        <f>IF('DATA ENTRY'!#REF!="","",'DATA ENTRY'!#REF!)</f>
        <v>#REF!</v>
      </c>
      <c r="C790" s="63" t="e">
        <f>IF('DATA ENTRY'!#REF!="","",'DATA ENTRY'!#REF!)</f>
        <v>#REF!</v>
      </c>
      <c r="D790" s="63" t="e">
        <f>IF('DATA ENTRY'!#REF!="","",'DATA ENTRY'!#REF!)</f>
        <v>#REF!</v>
      </c>
      <c r="E790" s="14" t="e">
        <f>IF('DATA ENTRY'!#REF!="","",'DATA ENTRY'!#REF!)</f>
        <v>#REF!</v>
      </c>
      <c r="F790" s="14" t="e">
        <f>IF('DATA ENTRY'!#REF!="","",'DATA ENTRY'!#REF!)</f>
        <v>#REF!</v>
      </c>
      <c r="G790" s="126" t="e">
        <f>IF('DATA ENTRY'!#REF!="","",'DATA ENTRY'!#REF!)</f>
        <v>#REF!</v>
      </c>
      <c r="H790" s="126" t="e">
        <f>IF('DATA ENTRY'!#REF!="","",'DATA ENTRY'!#REF!)</f>
        <v>#REF!</v>
      </c>
      <c r="I790" s="14" t="e">
        <f>IF('DATA ENTRY'!#REF!="","",'DATA ENTRY'!#REF!)</f>
        <v>#REF!</v>
      </c>
      <c r="J790" s="125" t="e">
        <f>IF('DATA ENTRY'!#REF!="","",'DATA ENTRY'!#REF!)</f>
        <v>#REF!</v>
      </c>
      <c r="K790" s="14" t="e">
        <f>IF('DATA ENTRY'!#REF!="","",'DATA ENTRY'!#REF!)</f>
        <v>#REF!</v>
      </c>
      <c r="L790" s="125" t="e">
        <f>IF('DATA ENTRY'!#REF!="","",'DATA ENTRY'!#REF!)</f>
        <v>#REF!</v>
      </c>
      <c r="M790" s="14" t="e">
        <f>IF('DATA ENTRY'!#REF!="","",'DATA ENTRY'!#REF!)</f>
        <v>#REF!</v>
      </c>
      <c r="N790" s="125" t="e">
        <f>IF('DATA ENTRY'!#REF!="","",'DATA ENTRY'!#REF!)</f>
        <v>#REF!</v>
      </c>
      <c r="O790" s="125" t="str">
        <f t="shared" si="12"/>
        <v/>
      </c>
      <c r="P790" s="63" t="e">
        <f>IF('DATA ENTRY'!#REF!="","",'DATA ENTRY'!#REF!)</f>
        <v>#REF!</v>
      </c>
      <c r="Q790" s="63" t="e">
        <f>IF('DATA ENTRY'!#REF!="","",'DATA ENTRY'!#REF!)</f>
        <v>#REF!</v>
      </c>
      <c r="R790" s="14" t="e">
        <f>IF('DATA ENTRY'!#REF!="","",'DATA ENTRY'!#REF!)</f>
        <v>#REF!</v>
      </c>
      <c r="S790" s="14" t="e">
        <f>IF('DATA ENTRY'!#REF!="","",'DATA ENTRY'!#REF!)</f>
        <v>#REF!</v>
      </c>
      <c r="T790" s="14" t="e">
        <f>IF('DATA ENTRY'!#REF!="","",'DATA ENTRY'!#REF!)</f>
        <v>#REF!</v>
      </c>
      <c r="U790" s="14" t="str">
        <f>IF(O790="","",SUMPRODUCT(--(D790=$D$5:$D$1071),--(F790=$F$5:$F$1071),--(E790=$E$5:$E$1071),--(O790&lt;$O$5:$O$1071))+COUNTIF($O$5:O790,O790))</f>
        <v/>
      </c>
    </row>
    <row r="791" spans="1:21">
      <c r="A791" s="14" t="e">
        <f>IF(AND(H791="",D791="",F791="",G791="",I791="",J791=""),"",SUBTOTAL(3,$B$5:B791))</f>
        <v>#REF!</v>
      </c>
      <c r="B791" s="63" t="e">
        <f>IF('DATA ENTRY'!#REF!="","",'DATA ENTRY'!#REF!)</f>
        <v>#REF!</v>
      </c>
      <c r="C791" s="63" t="e">
        <f>IF('DATA ENTRY'!#REF!="","",'DATA ENTRY'!#REF!)</f>
        <v>#REF!</v>
      </c>
      <c r="D791" s="63" t="e">
        <f>IF('DATA ENTRY'!#REF!="","",'DATA ENTRY'!#REF!)</f>
        <v>#REF!</v>
      </c>
      <c r="E791" s="14" t="e">
        <f>IF('DATA ENTRY'!#REF!="","",'DATA ENTRY'!#REF!)</f>
        <v>#REF!</v>
      </c>
      <c r="F791" s="14" t="e">
        <f>IF('DATA ENTRY'!#REF!="","",'DATA ENTRY'!#REF!)</f>
        <v>#REF!</v>
      </c>
      <c r="G791" s="126" t="e">
        <f>IF('DATA ENTRY'!#REF!="","",'DATA ENTRY'!#REF!)</f>
        <v>#REF!</v>
      </c>
      <c r="H791" s="126" t="e">
        <f>IF('DATA ENTRY'!#REF!="","",'DATA ENTRY'!#REF!)</f>
        <v>#REF!</v>
      </c>
      <c r="I791" s="14" t="e">
        <f>IF('DATA ENTRY'!#REF!="","",'DATA ENTRY'!#REF!)</f>
        <v>#REF!</v>
      </c>
      <c r="J791" s="125" t="e">
        <f>IF('DATA ENTRY'!#REF!="","",'DATA ENTRY'!#REF!)</f>
        <v>#REF!</v>
      </c>
      <c r="K791" s="14" t="e">
        <f>IF('DATA ENTRY'!#REF!="","",'DATA ENTRY'!#REF!)</f>
        <v>#REF!</v>
      </c>
      <c r="L791" s="125" t="e">
        <f>IF('DATA ENTRY'!#REF!="","",'DATA ENTRY'!#REF!)</f>
        <v>#REF!</v>
      </c>
      <c r="M791" s="14" t="e">
        <f>IF('DATA ENTRY'!#REF!="","",'DATA ENTRY'!#REF!)</f>
        <v>#REF!</v>
      </c>
      <c r="N791" s="125" t="e">
        <f>IF('DATA ENTRY'!#REF!="","",'DATA ENTRY'!#REF!)</f>
        <v>#REF!</v>
      </c>
      <c r="O791" s="125" t="str">
        <f t="shared" si="12"/>
        <v/>
      </c>
      <c r="P791" s="63" t="e">
        <f>IF('DATA ENTRY'!#REF!="","",'DATA ENTRY'!#REF!)</f>
        <v>#REF!</v>
      </c>
      <c r="Q791" s="63" t="e">
        <f>IF('DATA ENTRY'!#REF!="","",'DATA ENTRY'!#REF!)</f>
        <v>#REF!</v>
      </c>
      <c r="R791" s="14" t="e">
        <f>IF('DATA ENTRY'!#REF!="","",'DATA ENTRY'!#REF!)</f>
        <v>#REF!</v>
      </c>
      <c r="S791" s="14" t="e">
        <f>IF('DATA ENTRY'!#REF!="","",'DATA ENTRY'!#REF!)</f>
        <v>#REF!</v>
      </c>
      <c r="T791" s="14" t="e">
        <f>IF('DATA ENTRY'!#REF!="","",'DATA ENTRY'!#REF!)</f>
        <v>#REF!</v>
      </c>
      <c r="U791" s="14" t="str">
        <f>IF(O791="","",SUMPRODUCT(--(D791=$D$5:$D$1071),--(F791=$F$5:$F$1071),--(E791=$E$5:$E$1071),--(O791&lt;$O$5:$O$1071))+COUNTIF($O$5:O791,O791))</f>
        <v/>
      </c>
    </row>
    <row r="792" spans="1:21">
      <c r="A792" s="14" t="e">
        <f>IF(AND(H792="",D792="",F792="",G792="",I792="",J792=""),"",SUBTOTAL(3,$B$5:B792))</f>
        <v>#REF!</v>
      </c>
      <c r="B792" s="63" t="e">
        <f>IF('DATA ENTRY'!#REF!="","",'DATA ENTRY'!#REF!)</f>
        <v>#REF!</v>
      </c>
      <c r="C792" s="63" t="e">
        <f>IF('DATA ENTRY'!#REF!="","",'DATA ENTRY'!#REF!)</f>
        <v>#REF!</v>
      </c>
      <c r="D792" s="63" t="e">
        <f>IF('DATA ENTRY'!#REF!="","",'DATA ENTRY'!#REF!)</f>
        <v>#REF!</v>
      </c>
      <c r="E792" s="14" t="e">
        <f>IF('DATA ENTRY'!#REF!="","",'DATA ENTRY'!#REF!)</f>
        <v>#REF!</v>
      </c>
      <c r="F792" s="14" t="e">
        <f>IF('DATA ENTRY'!#REF!="","",'DATA ENTRY'!#REF!)</f>
        <v>#REF!</v>
      </c>
      <c r="G792" s="126" t="e">
        <f>IF('DATA ENTRY'!#REF!="","",'DATA ENTRY'!#REF!)</f>
        <v>#REF!</v>
      </c>
      <c r="H792" s="126" t="e">
        <f>IF('DATA ENTRY'!#REF!="","",'DATA ENTRY'!#REF!)</f>
        <v>#REF!</v>
      </c>
      <c r="I792" s="14" t="e">
        <f>IF('DATA ENTRY'!#REF!="","",'DATA ENTRY'!#REF!)</f>
        <v>#REF!</v>
      </c>
      <c r="J792" s="125" t="e">
        <f>IF('DATA ENTRY'!#REF!="","",'DATA ENTRY'!#REF!)</f>
        <v>#REF!</v>
      </c>
      <c r="K792" s="14" t="e">
        <f>IF('DATA ENTRY'!#REF!="","",'DATA ENTRY'!#REF!)</f>
        <v>#REF!</v>
      </c>
      <c r="L792" s="125" t="e">
        <f>IF('DATA ENTRY'!#REF!="","",'DATA ENTRY'!#REF!)</f>
        <v>#REF!</v>
      </c>
      <c r="M792" s="14" t="e">
        <f>IF('DATA ENTRY'!#REF!="","",'DATA ENTRY'!#REF!)</f>
        <v>#REF!</v>
      </c>
      <c r="N792" s="125" t="e">
        <f>IF('DATA ENTRY'!#REF!="","",'DATA ENTRY'!#REF!)</f>
        <v>#REF!</v>
      </c>
      <c r="O792" s="125" t="str">
        <f t="shared" si="12"/>
        <v/>
      </c>
      <c r="P792" s="63" t="e">
        <f>IF('DATA ENTRY'!#REF!="","",'DATA ENTRY'!#REF!)</f>
        <v>#REF!</v>
      </c>
      <c r="Q792" s="63" t="e">
        <f>IF('DATA ENTRY'!#REF!="","",'DATA ENTRY'!#REF!)</f>
        <v>#REF!</v>
      </c>
      <c r="R792" s="14" t="e">
        <f>IF('DATA ENTRY'!#REF!="","",'DATA ENTRY'!#REF!)</f>
        <v>#REF!</v>
      </c>
      <c r="S792" s="14" t="e">
        <f>IF('DATA ENTRY'!#REF!="","",'DATA ENTRY'!#REF!)</f>
        <v>#REF!</v>
      </c>
      <c r="T792" s="14" t="e">
        <f>IF('DATA ENTRY'!#REF!="","",'DATA ENTRY'!#REF!)</f>
        <v>#REF!</v>
      </c>
      <c r="U792" s="14" t="str">
        <f>IF(O792="","",SUMPRODUCT(--(D792=$D$5:$D$1071),--(F792=$F$5:$F$1071),--(E792=$E$5:$E$1071),--(O792&lt;$O$5:$O$1071))+COUNTIF($O$5:O792,O792))</f>
        <v/>
      </c>
    </row>
    <row r="793" spans="1:21">
      <c r="A793" s="14" t="e">
        <f>IF(AND(H793="",D793="",F793="",G793="",I793="",J793=""),"",SUBTOTAL(3,$B$5:B793))</f>
        <v>#REF!</v>
      </c>
      <c r="B793" s="63" t="e">
        <f>IF('DATA ENTRY'!#REF!="","",'DATA ENTRY'!#REF!)</f>
        <v>#REF!</v>
      </c>
      <c r="C793" s="63" t="e">
        <f>IF('DATA ENTRY'!#REF!="","",'DATA ENTRY'!#REF!)</f>
        <v>#REF!</v>
      </c>
      <c r="D793" s="63" t="e">
        <f>IF('DATA ENTRY'!#REF!="","",'DATA ENTRY'!#REF!)</f>
        <v>#REF!</v>
      </c>
      <c r="E793" s="14" t="e">
        <f>IF('DATA ENTRY'!#REF!="","",'DATA ENTRY'!#REF!)</f>
        <v>#REF!</v>
      </c>
      <c r="F793" s="14" t="e">
        <f>IF('DATA ENTRY'!#REF!="","",'DATA ENTRY'!#REF!)</f>
        <v>#REF!</v>
      </c>
      <c r="G793" s="126" t="e">
        <f>IF('DATA ENTRY'!#REF!="","",'DATA ENTRY'!#REF!)</f>
        <v>#REF!</v>
      </c>
      <c r="H793" s="126" t="e">
        <f>IF('DATA ENTRY'!#REF!="","",'DATA ENTRY'!#REF!)</f>
        <v>#REF!</v>
      </c>
      <c r="I793" s="14" t="e">
        <f>IF('DATA ENTRY'!#REF!="","",'DATA ENTRY'!#REF!)</f>
        <v>#REF!</v>
      </c>
      <c r="J793" s="125" t="e">
        <f>IF('DATA ENTRY'!#REF!="","",'DATA ENTRY'!#REF!)</f>
        <v>#REF!</v>
      </c>
      <c r="K793" s="14" t="e">
        <f>IF('DATA ENTRY'!#REF!="","",'DATA ENTRY'!#REF!)</f>
        <v>#REF!</v>
      </c>
      <c r="L793" s="125" t="e">
        <f>IF('DATA ENTRY'!#REF!="","",'DATA ENTRY'!#REF!)</f>
        <v>#REF!</v>
      </c>
      <c r="M793" s="14" t="e">
        <f>IF('DATA ENTRY'!#REF!="","",'DATA ENTRY'!#REF!)</f>
        <v>#REF!</v>
      </c>
      <c r="N793" s="125" t="e">
        <f>IF('DATA ENTRY'!#REF!="","",'DATA ENTRY'!#REF!)</f>
        <v>#REF!</v>
      </c>
      <c r="O793" s="125" t="str">
        <f t="shared" si="12"/>
        <v/>
      </c>
      <c r="P793" s="63" t="e">
        <f>IF('DATA ENTRY'!#REF!="","",'DATA ENTRY'!#REF!)</f>
        <v>#REF!</v>
      </c>
      <c r="Q793" s="63" t="e">
        <f>IF('DATA ENTRY'!#REF!="","",'DATA ENTRY'!#REF!)</f>
        <v>#REF!</v>
      </c>
      <c r="R793" s="14" t="e">
        <f>IF('DATA ENTRY'!#REF!="","",'DATA ENTRY'!#REF!)</f>
        <v>#REF!</v>
      </c>
      <c r="S793" s="14" t="e">
        <f>IF('DATA ENTRY'!#REF!="","",'DATA ENTRY'!#REF!)</f>
        <v>#REF!</v>
      </c>
      <c r="T793" s="14" t="e">
        <f>IF('DATA ENTRY'!#REF!="","",'DATA ENTRY'!#REF!)</f>
        <v>#REF!</v>
      </c>
      <c r="U793" s="14" t="str">
        <f>IF(O793="","",SUMPRODUCT(--(D793=$D$5:$D$1071),--(F793=$F$5:$F$1071),--(E793=$E$5:$E$1071),--(O793&lt;$O$5:$O$1071))+COUNTIF($O$5:O793,O793))</f>
        <v/>
      </c>
    </row>
    <row r="794" spans="1:21">
      <c r="A794" s="14" t="e">
        <f>IF(AND(H794="",D794="",F794="",G794="",I794="",J794=""),"",SUBTOTAL(3,$B$5:B794))</f>
        <v>#REF!</v>
      </c>
      <c r="B794" s="63" t="e">
        <f>IF('DATA ENTRY'!#REF!="","",'DATA ENTRY'!#REF!)</f>
        <v>#REF!</v>
      </c>
      <c r="C794" s="63" t="e">
        <f>IF('DATA ENTRY'!#REF!="","",'DATA ENTRY'!#REF!)</f>
        <v>#REF!</v>
      </c>
      <c r="D794" s="63" t="e">
        <f>IF('DATA ENTRY'!#REF!="","",'DATA ENTRY'!#REF!)</f>
        <v>#REF!</v>
      </c>
      <c r="E794" s="14" t="e">
        <f>IF('DATA ENTRY'!#REF!="","",'DATA ENTRY'!#REF!)</f>
        <v>#REF!</v>
      </c>
      <c r="F794" s="14" t="e">
        <f>IF('DATA ENTRY'!#REF!="","",'DATA ENTRY'!#REF!)</f>
        <v>#REF!</v>
      </c>
      <c r="G794" s="126" t="e">
        <f>IF('DATA ENTRY'!#REF!="","",'DATA ENTRY'!#REF!)</f>
        <v>#REF!</v>
      </c>
      <c r="H794" s="126" t="e">
        <f>IF('DATA ENTRY'!#REF!="","",'DATA ENTRY'!#REF!)</f>
        <v>#REF!</v>
      </c>
      <c r="I794" s="14" t="e">
        <f>IF('DATA ENTRY'!#REF!="","",'DATA ENTRY'!#REF!)</f>
        <v>#REF!</v>
      </c>
      <c r="J794" s="125" t="e">
        <f>IF('DATA ENTRY'!#REF!="","",'DATA ENTRY'!#REF!)</f>
        <v>#REF!</v>
      </c>
      <c r="K794" s="14" t="e">
        <f>IF('DATA ENTRY'!#REF!="","",'DATA ENTRY'!#REF!)</f>
        <v>#REF!</v>
      </c>
      <c r="L794" s="125" t="e">
        <f>IF('DATA ENTRY'!#REF!="","",'DATA ENTRY'!#REF!)</f>
        <v>#REF!</v>
      </c>
      <c r="M794" s="14" t="e">
        <f>IF('DATA ENTRY'!#REF!="","",'DATA ENTRY'!#REF!)</f>
        <v>#REF!</v>
      </c>
      <c r="N794" s="125" t="e">
        <f>IF('DATA ENTRY'!#REF!="","",'DATA ENTRY'!#REF!)</f>
        <v>#REF!</v>
      </c>
      <c r="O794" s="125" t="str">
        <f t="shared" si="12"/>
        <v/>
      </c>
      <c r="P794" s="63" t="e">
        <f>IF('DATA ENTRY'!#REF!="","",'DATA ENTRY'!#REF!)</f>
        <v>#REF!</v>
      </c>
      <c r="Q794" s="63" t="e">
        <f>IF('DATA ENTRY'!#REF!="","",'DATA ENTRY'!#REF!)</f>
        <v>#REF!</v>
      </c>
      <c r="R794" s="14" t="e">
        <f>IF('DATA ENTRY'!#REF!="","",'DATA ENTRY'!#REF!)</f>
        <v>#REF!</v>
      </c>
      <c r="S794" s="14" t="e">
        <f>IF('DATA ENTRY'!#REF!="","",'DATA ENTRY'!#REF!)</f>
        <v>#REF!</v>
      </c>
      <c r="T794" s="14" t="e">
        <f>IF('DATA ENTRY'!#REF!="","",'DATA ENTRY'!#REF!)</f>
        <v>#REF!</v>
      </c>
      <c r="U794" s="14" t="str">
        <f>IF(O794="","",SUMPRODUCT(--(D794=$D$5:$D$1071),--(F794=$F$5:$F$1071),--(E794=$E$5:$E$1071),--(O794&lt;$O$5:$O$1071))+COUNTIF($O$5:O794,O794))</f>
        <v/>
      </c>
    </row>
    <row r="795" spans="1:21">
      <c r="A795" s="14" t="e">
        <f>IF(AND(H795="",D795="",F795="",G795="",I795="",J795=""),"",SUBTOTAL(3,$B$5:B795))</f>
        <v>#REF!</v>
      </c>
      <c r="B795" s="63" t="e">
        <f>IF('DATA ENTRY'!#REF!="","",'DATA ENTRY'!#REF!)</f>
        <v>#REF!</v>
      </c>
      <c r="C795" s="63" t="e">
        <f>IF('DATA ENTRY'!#REF!="","",'DATA ENTRY'!#REF!)</f>
        <v>#REF!</v>
      </c>
      <c r="D795" s="63" t="e">
        <f>IF('DATA ENTRY'!#REF!="","",'DATA ENTRY'!#REF!)</f>
        <v>#REF!</v>
      </c>
      <c r="E795" s="14" t="e">
        <f>IF('DATA ENTRY'!#REF!="","",'DATA ENTRY'!#REF!)</f>
        <v>#REF!</v>
      </c>
      <c r="F795" s="14" t="e">
        <f>IF('DATA ENTRY'!#REF!="","",'DATA ENTRY'!#REF!)</f>
        <v>#REF!</v>
      </c>
      <c r="G795" s="126" t="e">
        <f>IF('DATA ENTRY'!#REF!="","",'DATA ENTRY'!#REF!)</f>
        <v>#REF!</v>
      </c>
      <c r="H795" s="126" t="e">
        <f>IF('DATA ENTRY'!#REF!="","",'DATA ENTRY'!#REF!)</f>
        <v>#REF!</v>
      </c>
      <c r="I795" s="14" t="e">
        <f>IF('DATA ENTRY'!#REF!="","",'DATA ENTRY'!#REF!)</f>
        <v>#REF!</v>
      </c>
      <c r="J795" s="125" t="e">
        <f>IF('DATA ENTRY'!#REF!="","",'DATA ENTRY'!#REF!)</f>
        <v>#REF!</v>
      </c>
      <c r="K795" s="14" t="e">
        <f>IF('DATA ENTRY'!#REF!="","",'DATA ENTRY'!#REF!)</f>
        <v>#REF!</v>
      </c>
      <c r="L795" s="125" t="e">
        <f>IF('DATA ENTRY'!#REF!="","",'DATA ENTRY'!#REF!)</f>
        <v>#REF!</v>
      </c>
      <c r="M795" s="14" t="e">
        <f>IF('DATA ENTRY'!#REF!="","",'DATA ENTRY'!#REF!)</f>
        <v>#REF!</v>
      </c>
      <c r="N795" s="125" t="e">
        <f>IF('DATA ENTRY'!#REF!="","",'DATA ENTRY'!#REF!)</f>
        <v>#REF!</v>
      </c>
      <c r="O795" s="125" t="str">
        <f t="shared" si="12"/>
        <v/>
      </c>
      <c r="P795" s="63" t="e">
        <f>IF('DATA ENTRY'!#REF!="","",'DATA ENTRY'!#REF!)</f>
        <v>#REF!</v>
      </c>
      <c r="Q795" s="63" t="e">
        <f>IF('DATA ENTRY'!#REF!="","",'DATA ENTRY'!#REF!)</f>
        <v>#REF!</v>
      </c>
      <c r="R795" s="14" t="e">
        <f>IF('DATA ENTRY'!#REF!="","",'DATA ENTRY'!#REF!)</f>
        <v>#REF!</v>
      </c>
      <c r="S795" s="14" t="e">
        <f>IF('DATA ENTRY'!#REF!="","",'DATA ENTRY'!#REF!)</f>
        <v>#REF!</v>
      </c>
      <c r="T795" s="14" t="e">
        <f>IF('DATA ENTRY'!#REF!="","",'DATA ENTRY'!#REF!)</f>
        <v>#REF!</v>
      </c>
      <c r="U795" s="14" t="str">
        <f>IF(O795="","",SUMPRODUCT(--(D795=$D$5:$D$1071),--(F795=$F$5:$F$1071),--(E795=$E$5:$E$1071),--(O795&lt;$O$5:$O$1071))+COUNTIF($O$5:O795,O795))</f>
        <v/>
      </c>
    </row>
    <row r="796" spans="1:21">
      <c r="A796" s="14" t="e">
        <f>IF(AND(H796="",D796="",F796="",G796="",I796="",J796=""),"",SUBTOTAL(3,$B$5:B796))</f>
        <v>#REF!</v>
      </c>
      <c r="B796" s="63" t="e">
        <f>IF('DATA ENTRY'!#REF!="","",'DATA ENTRY'!#REF!)</f>
        <v>#REF!</v>
      </c>
      <c r="C796" s="63" t="e">
        <f>IF('DATA ENTRY'!#REF!="","",'DATA ENTRY'!#REF!)</f>
        <v>#REF!</v>
      </c>
      <c r="D796" s="63" t="e">
        <f>IF('DATA ENTRY'!#REF!="","",'DATA ENTRY'!#REF!)</f>
        <v>#REF!</v>
      </c>
      <c r="E796" s="14" t="e">
        <f>IF('DATA ENTRY'!#REF!="","",'DATA ENTRY'!#REF!)</f>
        <v>#REF!</v>
      </c>
      <c r="F796" s="14" t="e">
        <f>IF('DATA ENTRY'!#REF!="","",'DATA ENTRY'!#REF!)</f>
        <v>#REF!</v>
      </c>
      <c r="G796" s="126" t="e">
        <f>IF('DATA ENTRY'!#REF!="","",'DATA ENTRY'!#REF!)</f>
        <v>#REF!</v>
      </c>
      <c r="H796" s="126" t="e">
        <f>IF('DATA ENTRY'!#REF!="","",'DATA ENTRY'!#REF!)</f>
        <v>#REF!</v>
      </c>
      <c r="I796" s="14" t="e">
        <f>IF('DATA ENTRY'!#REF!="","",'DATA ENTRY'!#REF!)</f>
        <v>#REF!</v>
      </c>
      <c r="J796" s="125" t="e">
        <f>IF('DATA ENTRY'!#REF!="","",'DATA ENTRY'!#REF!)</f>
        <v>#REF!</v>
      </c>
      <c r="K796" s="14" t="e">
        <f>IF('DATA ENTRY'!#REF!="","",'DATA ENTRY'!#REF!)</f>
        <v>#REF!</v>
      </c>
      <c r="L796" s="125" t="e">
        <f>IF('DATA ENTRY'!#REF!="","",'DATA ENTRY'!#REF!)</f>
        <v>#REF!</v>
      </c>
      <c r="M796" s="14" t="e">
        <f>IF('DATA ENTRY'!#REF!="","",'DATA ENTRY'!#REF!)</f>
        <v>#REF!</v>
      </c>
      <c r="N796" s="125" t="e">
        <f>IF('DATA ENTRY'!#REF!="","",'DATA ENTRY'!#REF!)</f>
        <v>#REF!</v>
      </c>
      <c r="O796" s="125" t="str">
        <f t="shared" si="12"/>
        <v/>
      </c>
      <c r="P796" s="63" t="e">
        <f>IF('DATA ENTRY'!#REF!="","",'DATA ENTRY'!#REF!)</f>
        <v>#REF!</v>
      </c>
      <c r="Q796" s="63" t="e">
        <f>IF('DATA ENTRY'!#REF!="","",'DATA ENTRY'!#REF!)</f>
        <v>#REF!</v>
      </c>
      <c r="R796" s="14" t="e">
        <f>IF('DATA ENTRY'!#REF!="","",'DATA ENTRY'!#REF!)</f>
        <v>#REF!</v>
      </c>
      <c r="S796" s="14" t="e">
        <f>IF('DATA ENTRY'!#REF!="","",'DATA ENTRY'!#REF!)</f>
        <v>#REF!</v>
      </c>
      <c r="T796" s="14" t="e">
        <f>IF('DATA ENTRY'!#REF!="","",'DATA ENTRY'!#REF!)</f>
        <v>#REF!</v>
      </c>
      <c r="U796" s="14" t="str">
        <f>IF(O796="","",SUMPRODUCT(--(D796=$D$5:$D$1071),--(F796=$F$5:$F$1071),--(E796=$E$5:$E$1071),--(O796&lt;$O$5:$O$1071))+COUNTIF($O$5:O796,O796))</f>
        <v/>
      </c>
    </row>
    <row r="797" spans="1:21">
      <c r="A797" s="14" t="e">
        <f>IF(AND(H797="",D797="",F797="",G797="",I797="",J797=""),"",SUBTOTAL(3,$B$5:B797))</f>
        <v>#REF!</v>
      </c>
      <c r="B797" s="63" t="e">
        <f>IF('DATA ENTRY'!#REF!="","",'DATA ENTRY'!#REF!)</f>
        <v>#REF!</v>
      </c>
      <c r="C797" s="63" t="e">
        <f>IF('DATA ENTRY'!#REF!="","",'DATA ENTRY'!#REF!)</f>
        <v>#REF!</v>
      </c>
      <c r="D797" s="63" t="e">
        <f>IF('DATA ENTRY'!#REF!="","",'DATA ENTRY'!#REF!)</f>
        <v>#REF!</v>
      </c>
      <c r="E797" s="14" t="e">
        <f>IF('DATA ENTRY'!#REF!="","",'DATA ENTRY'!#REF!)</f>
        <v>#REF!</v>
      </c>
      <c r="F797" s="14" t="e">
        <f>IF('DATA ENTRY'!#REF!="","",'DATA ENTRY'!#REF!)</f>
        <v>#REF!</v>
      </c>
      <c r="G797" s="126" t="e">
        <f>IF('DATA ENTRY'!#REF!="","",'DATA ENTRY'!#REF!)</f>
        <v>#REF!</v>
      </c>
      <c r="H797" s="126" t="e">
        <f>IF('DATA ENTRY'!#REF!="","",'DATA ENTRY'!#REF!)</f>
        <v>#REF!</v>
      </c>
      <c r="I797" s="14" t="e">
        <f>IF('DATA ENTRY'!#REF!="","",'DATA ENTRY'!#REF!)</f>
        <v>#REF!</v>
      </c>
      <c r="J797" s="125" t="e">
        <f>IF('DATA ENTRY'!#REF!="","",'DATA ENTRY'!#REF!)</f>
        <v>#REF!</v>
      </c>
      <c r="K797" s="14" t="e">
        <f>IF('DATA ENTRY'!#REF!="","",'DATA ENTRY'!#REF!)</f>
        <v>#REF!</v>
      </c>
      <c r="L797" s="125" t="e">
        <f>IF('DATA ENTRY'!#REF!="","",'DATA ENTRY'!#REF!)</f>
        <v>#REF!</v>
      </c>
      <c r="M797" s="14" t="e">
        <f>IF('DATA ENTRY'!#REF!="","",'DATA ENTRY'!#REF!)</f>
        <v>#REF!</v>
      </c>
      <c r="N797" s="125" t="e">
        <f>IF('DATA ENTRY'!#REF!="","",'DATA ENTRY'!#REF!)</f>
        <v>#REF!</v>
      </c>
      <c r="O797" s="125" t="str">
        <f t="shared" si="12"/>
        <v/>
      </c>
      <c r="P797" s="63" t="e">
        <f>IF('DATA ENTRY'!#REF!="","",'DATA ENTRY'!#REF!)</f>
        <v>#REF!</v>
      </c>
      <c r="Q797" s="63" t="e">
        <f>IF('DATA ENTRY'!#REF!="","",'DATA ENTRY'!#REF!)</f>
        <v>#REF!</v>
      </c>
      <c r="R797" s="14" t="e">
        <f>IF('DATA ENTRY'!#REF!="","",'DATA ENTRY'!#REF!)</f>
        <v>#REF!</v>
      </c>
      <c r="S797" s="14" t="e">
        <f>IF('DATA ENTRY'!#REF!="","",'DATA ENTRY'!#REF!)</f>
        <v>#REF!</v>
      </c>
      <c r="T797" s="14" t="e">
        <f>IF('DATA ENTRY'!#REF!="","",'DATA ENTRY'!#REF!)</f>
        <v>#REF!</v>
      </c>
      <c r="U797" s="14" t="str">
        <f>IF(O797="","",SUMPRODUCT(--(D797=$D$5:$D$1071),--(F797=$F$5:$F$1071),--(E797=$E$5:$E$1071),--(O797&lt;$O$5:$O$1071))+COUNTIF($O$5:O797,O797))</f>
        <v/>
      </c>
    </row>
    <row r="798" spans="1:21">
      <c r="A798" s="14" t="e">
        <f>IF(AND(H798="",D798="",F798="",G798="",I798="",J798=""),"",SUBTOTAL(3,$B$5:B798))</f>
        <v>#REF!</v>
      </c>
      <c r="B798" s="63" t="e">
        <f>IF('DATA ENTRY'!#REF!="","",'DATA ENTRY'!#REF!)</f>
        <v>#REF!</v>
      </c>
      <c r="C798" s="63" t="e">
        <f>IF('DATA ENTRY'!#REF!="","",'DATA ENTRY'!#REF!)</f>
        <v>#REF!</v>
      </c>
      <c r="D798" s="63" t="e">
        <f>IF('DATA ENTRY'!#REF!="","",'DATA ENTRY'!#REF!)</f>
        <v>#REF!</v>
      </c>
      <c r="E798" s="14" t="e">
        <f>IF('DATA ENTRY'!#REF!="","",'DATA ENTRY'!#REF!)</f>
        <v>#REF!</v>
      </c>
      <c r="F798" s="14" t="e">
        <f>IF('DATA ENTRY'!#REF!="","",'DATA ENTRY'!#REF!)</f>
        <v>#REF!</v>
      </c>
      <c r="G798" s="126" t="e">
        <f>IF('DATA ENTRY'!#REF!="","",'DATA ENTRY'!#REF!)</f>
        <v>#REF!</v>
      </c>
      <c r="H798" s="126" t="e">
        <f>IF('DATA ENTRY'!#REF!="","",'DATA ENTRY'!#REF!)</f>
        <v>#REF!</v>
      </c>
      <c r="I798" s="14" t="e">
        <f>IF('DATA ENTRY'!#REF!="","",'DATA ENTRY'!#REF!)</f>
        <v>#REF!</v>
      </c>
      <c r="J798" s="125" t="e">
        <f>IF('DATA ENTRY'!#REF!="","",'DATA ENTRY'!#REF!)</f>
        <v>#REF!</v>
      </c>
      <c r="K798" s="14" t="e">
        <f>IF('DATA ENTRY'!#REF!="","",'DATA ENTRY'!#REF!)</f>
        <v>#REF!</v>
      </c>
      <c r="L798" s="125" t="e">
        <f>IF('DATA ENTRY'!#REF!="","",'DATA ENTRY'!#REF!)</f>
        <v>#REF!</v>
      </c>
      <c r="M798" s="14" t="e">
        <f>IF('DATA ENTRY'!#REF!="","",'DATA ENTRY'!#REF!)</f>
        <v>#REF!</v>
      </c>
      <c r="N798" s="125" t="e">
        <f>IF('DATA ENTRY'!#REF!="","",'DATA ENTRY'!#REF!)</f>
        <v>#REF!</v>
      </c>
      <c r="O798" s="125" t="str">
        <f t="shared" si="12"/>
        <v/>
      </c>
      <c r="P798" s="63" t="e">
        <f>IF('DATA ENTRY'!#REF!="","",'DATA ENTRY'!#REF!)</f>
        <v>#REF!</v>
      </c>
      <c r="Q798" s="63" t="e">
        <f>IF('DATA ENTRY'!#REF!="","",'DATA ENTRY'!#REF!)</f>
        <v>#REF!</v>
      </c>
      <c r="R798" s="14" t="e">
        <f>IF('DATA ENTRY'!#REF!="","",'DATA ENTRY'!#REF!)</f>
        <v>#REF!</v>
      </c>
      <c r="S798" s="14" t="e">
        <f>IF('DATA ENTRY'!#REF!="","",'DATA ENTRY'!#REF!)</f>
        <v>#REF!</v>
      </c>
      <c r="T798" s="14" t="e">
        <f>IF('DATA ENTRY'!#REF!="","",'DATA ENTRY'!#REF!)</f>
        <v>#REF!</v>
      </c>
      <c r="U798" s="14" t="str">
        <f>IF(O798="","",SUMPRODUCT(--(D798=$D$5:$D$1071),--(F798=$F$5:$F$1071),--(E798=$E$5:$E$1071),--(O798&lt;$O$5:$O$1071))+COUNTIF($O$5:O798,O798))</f>
        <v/>
      </c>
    </row>
    <row r="799" spans="1:21">
      <c r="A799" s="14" t="e">
        <f>IF(AND(H799="",D799="",F799="",G799="",I799="",J799=""),"",SUBTOTAL(3,$B$5:B799))</f>
        <v>#REF!</v>
      </c>
      <c r="B799" s="63" t="e">
        <f>IF('DATA ENTRY'!#REF!="","",'DATA ENTRY'!#REF!)</f>
        <v>#REF!</v>
      </c>
      <c r="C799" s="63" t="e">
        <f>IF('DATA ENTRY'!#REF!="","",'DATA ENTRY'!#REF!)</f>
        <v>#REF!</v>
      </c>
      <c r="D799" s="63" t="e">
        <f>IF('DATA ENTRY'!#REF!="","",'DATA ENTRY'!#REF!)</f>
        <v>#REF!</v>
      </c>
      <c r="E799" s="14" t="e">
        <f>IF('DATA ENTRY'!#REF!="","",'DATA ENTRY'!#REF!)</f>
        <v>#REF!</v>
      </c>
      <c r="F799" s="14" t="e">
        <f>IF('DATA ENTRY'!#REF!="","",'DATA ENTRY'!#REF!)</f>
        <v>#REF!</v>
      </c>
      <c r="G799" s="126" t="e">
        <f>IF('DATA ENTRY'!#REF!="","",'DATA ENTRY'!#REF!)</f>
        <v>#REF!</v>
      </c>
      <c r="H799" s="126" t="e">
        <f>IF('DATA ENTRY'!#REF!="","",'DATA ENTRY'!#REF!)</f>
        <v>#REF!</v>
      </c>
      <c r="I799" s="14" t="e">
        <f>IF('DATA ENTRY'!#REF!="","",'DATA ENTRY'!#REF!)</f>
        <v>#REF!</v>
      </c>
      <c r="J799" s="125" t="e">
        <f>IF('DATA ENTRY'!#REF!="","",'DATA ENTRY'!#REF!)</f>
        <v>#REF!</v>
      </c>
      <c r="K799" s="14" t="e">
        <f>IF('DATA ENTRY'!#REF!="","",'DATA ENTRY'!#REF!)</f>
        <v>#REF!</v>
      </c>
      <c r="L799" s="125" t="e">
        <f>IF('DATA ENTRY'!#REF!="","",'DATA ENTRY'!#REF!)</f>
        <v>#REF!</v>
      </c>
      <c r="M799" s="14" t="e">
        <f>IF('DATA ENTRY'!#REF!="","",'DATA ENTRY'!#REF!)</f>
        <v>#REF!</v>
      </c>
      <c r="N799" s="125" t="e">
        <f>IF('DATA ENTRY'!#REF!="","",'DATA ENTRY'!#REF!)</f>
        <v>#REF!</v>
      </c>
      <c r="O799" s="125" t="str">
        <f t="shared" si="12"/>
        <v/>
      </c>
      <c r="P799" s="63" t="e">
        <f>IF('DATA ENTRY'!#REF!="","",'DATA ENTRY'!#REF!)</f>
        <v>#REF!</v>
      </c>
      <c r="Q799" s="63" t="e">
        <f>IF('DATA ENTRY'!#REF!="","",'DATA ENTRY'!#REF!)</f>
        <v>#REF!</v>
      </c>
      <c r="R799" s="14" t="e">
        <f>IF('DATA ENTRY'!#REF!="","",'DATA ENTRY'!#REF!)</f>
        <v>#REF!</v>
      </c>
      <c r="S799" s="14" t="e">
        <f>IF('DATA ENTRY'!#REF!="","",'DATA ENTRY'!#REF!)</f>
        <v>#REF!</v>
      </c>
      <c r="T799" s="14" t="e">
        <f>IF('DATA ENTRY'!#REF!="","",'DATA ENTRY'!#REF!)</f>
        <v>#REF!</v>
      </c>
      <c r="U799" s="14" t="str">
        <f>IF(O799="","",SUMPRODUCT(--(D799=$D$5:$D$1071),--(F799=$F$5:$F$1071),--(E799=$E$5:$E$1071),--(O799&lt;$O$5:$O$1071))+COUNTIF($O$5:O799,O799))</f>
        <v/>
      </c>
    </row>
    <row r="800" spans="1:21">
      <c r="A800" s="14" t="e">
        <f>IF(AND(H800="",D800="",F800="",G800="",I800="",J800=""),"",SUBTOTAL(3,$B$5:B800))</f>
        <v>#REF!</v>
      </c>
      <c r="B800" s="63" t="e">
        <f>IF('DATA ENTRY'!#REF!="","",'DATA ENTRY'!#REF!)</f>
        <v>#REF!</v>
      </c>
      <c r="C800" s="63" t="e">
        <f>IF('DATA ENTRY'!#REF!="","",'DATA ENTRY'!#REF!)</f>
        <v>#REF!</v>
      </c>
      <c r="D800" s="63" t="e">
        <f>IF('DATA ENTRY'!#REF!="","",'DATA ENTRY'!#REF!)</f>
        <v>#REF!</v>
      </c>
      <c r="E800" s="14" t="e">
        <f>IF('DATA ENTRY'!#REF!="","",'DATA ENTRY'!#REF!)</f>
        <v>#REF!</v>
      </c>
      <c r="F800" s="14" t="e">
        <f>IF('DATA ENTRY'!#REF!="","",'DATA ENTRY'!#REF!)</f>
        <v>#REF!</v>
      </c>
      <c r="G800" s="126" t="e">
        <f>IF('DATA ENTRY'!#REF!="","",'DATA ENTRY'!#REF!)</f>
        <v>#REF!</v>
      </c>
      <c r="H800" s="126" t="e">
        <f>IF('DATA ENTRY'!#REF!="","",'DATA ENTRY'!#REF!)</f>
        <v>#REF!</v>
      </c>
      <c r="I800" s="14" t="e">
        <f>IF('DATA ENTRY'!#REF!="","",'DATA ENTRY'!#REF!)</f>
        <v>#REF!</v>
      </c>
      <c r="J800" s="125" t="e">
        <f>IF('DATA ENTRY'!#REF!="","",'DATA ENTRY'!#REF!)</f>
        <v>#REF!</v>
      </c>
      <c r="K800" s="14" t="e">
        <f>IF('DATA ENTRY'!#REF!="","",'DATA ENTRY'!#REF!)</f>
        <v>#REF!</v>
      </c>
      <c r="L800" s="125" t="e">
        <f>IF('DATA ENTRY'!#REF!="","",'DATA ENTRY'!#REF!)</f>
        <v>#REF!</v>
      </c>
      <c r="M800" s="14" t="e">
        <f>IF('DATA ENTRY'!#REF!="","",'DATA ENTRY'!#REF!)</f>
        <v>#REF!</v>
      </c>
      <c r="N800" s="125" t="e">
        <f>IF('DATA ENTRY'!#REF!="","",'DATA ENTRY'!#REF!)</f>
        <v>#REF!</v>
      </c>
      <c r="O800" s="125" t="str">
        <f t="shared" si="12"/>
        <v/>
      </c>
      <c r="P800" s="63" t="e">
        <f>IF('DATA ENTRY'!#REF!="","",'DATA ENTRY'!#REF!)</f>
        <v>#REF!</v>
      </c>
      <c r="Q800" s="63" t="e">
        <f>IF('DATA ENTRY'!#REF!="","",'DATA ENTRY'!#REF!)</f>
        <v>#REF!</v>
      </c>
      <c r="R800" s="14" t="e">
        <f>IF('DATA ENTRY'!#REF!="","",'DATA ENTRY'!#REF!)</f>
        <v>#REF!</v>
      </c>
      <c r="S800" s="14" t="e">
        <f>IF('DATA ENTRY'!#REF!="","",'DATA ENTRY'!#REF!)</f>
        <v>#REF!</v>
      </c>
      <c r="T800" s="14" t="e">
        <f>IF('DATA ENTRY'!#REF!="","",'DATA ENTRY'!#REF!)</f>
        <v>#REF!</v>
      </c>
      <c r="U800" s="14" t="str">
        <f>IF(O800="","",SUMPRODUCT(--(D800=$D$5:$D$1071),--(F800=$F$5:$F$1071),--(E800=$E$5:$E$1071),--(O800&lt;$O$5:$O$1071))+COUNTIF($O$5:O800,O800))</f>
        <v/>
      </c>
    </row>
    <row r="801" spans="1:21">
      <c r="A801" s="14" t="e">
        <f>IF(AND(H801="",D801="",F801="",G801="",I801="",J801=""),"",SUBTOTAL(3,$B$5:B801))</f>
        <v>#REF!</v>
      </c>
      <c r="B801" s="63" t="e">
        <f>IF('DATA ENTRY'!#REF!="","",'DATA ENTRY'!#REF!)</f>
        <v>#REF!</v>
      </c>
      <c r="C801" s="63" t="e">
        <f>IF('DATA ENTRY'!#REF!="","",'DATA ENTRY'!#REF!)</f>
        <v>#REF!</v>
      </c>
      <c r="D801" s="63" t="e">
        <f>IF('DATA ENTRY'!#REF!="","",'DATA ENTRY'!#REF!)</f>
        <v>#REF!</v>
      </c>
      <c r="E801" s="14" t="e">
        <f>IF('DATA ENTRY'!#REF!="","",'DATA ENTRY'!#REF!)</f>
        <v>#REF!</v>
      </c>
      <c r="F801" s="14" t="e">
        <f>IF('DATA ENTRY'!#REF!="","",'DATA ENTRY'!#REF!)</f>
        <v>#REF!</v>
      </c>
      <c r="G801" s="126" t="e">
        <f>IF('DATA ENTRY'!#REF!="","",'DATA ENTRY'!#REF!)</f>
        <v>#REF!</v>
      </c>
      <c r="H801" s="126" t="e">
        <f>IF('DATA ENTRY'!#REF!="","",'DATA ENTRY'!#REF!)</f>
        <v>#REF!</v>
      </c>
      <c r="I801" s="14" t="e">
        <f>IF('DATA ENTRY'!#REF!="","",'DATA ENTRY'!#REF!)</f>
        <v>#REF!</v>
      </c>
      <c r="J801" s="125" t="e">
        <f>IF('DATA ENTRY'!#REF!="","",'DATA ENTRY'!#REF!)</f>
        <v>#REF!</v>
      </c>
      <c r="K801" s="14" t="e">
        <f>IF('DATA ENTRY'!#REF!="","",'DATA ENTRY'!#REF!)</f>
        <v>#REF!</v>
      </c>
      <c r="L801" s="125" t="e">
        <f>IF('DATA ENTRY'!#REF!="","",'DATA ENTRY'!#REF!)</f>
        <v>#REF!</v>
      </c>
      <c r="M801" s="14" t="e">
        <f>IF('DATA ENTRY'!#REF!="","",'DATA ENTRY'!#REF!)</f>
        <v>#REF!</v>
      </c>
      <c r="N801" s="125" t="e">
        <f>IF('DATA ENTRY'!#REF!="","",'DATA ENTRY'!#REF!)</f>
        <v>#REF!</v>
      </c>
      <c r="O801" s="125" t="str">
        <f t="shared" si="12"/>
        <v/>
      </c>
      <c r="P801" s="63" t="e">
        <f>IF('DATA ENTRY'!#REF!="","",'DATA ENTRY'!#REF!)</f>
        <v>#REF!</v>
      </c>
      <c r="Q801" s="63" t="e">
        <f>IF('DATA ENTRY'!#REF!="","",'DATA ENTRY'!#REF!)</f>
        <v>#REF!</v>
      </c>
      <c r="R801" s="14" t="e">
        <f>IF('DATA ENTRY'!#REF!="","",'DATA ENTRY'!#REF!)</f>
        <v>#REF!</v>
      </c>
      <c r="S801" s="14" t="e">
        <f>IF('DATA ENTRY'!#REF!="","",'DATA ENTRY'!#REF!)</f>
        <v>#REF!</v>
      </c>
      <c r="T801" s="14" t="e">
        <f>IF('DATA ENTRY'!#REF!="","",'DATA ENTRY'!#REF!)</f>
        <v>#REF!</v>
      </c>
      <c r="U801" s="14" t="str">
        <f>IF(O801="","",SUMPRODUCT(--(D801=$D$5:$D$1071),--(F801=$F$5:$F$1071),--(E801=$E$5:$E$1071),--(O801&lt;$O$5:$O$1071))+COUNTIF($O$5:O801,O801))</f>
        <v/>
      </c>
    </row>
    <row r="802" spans="1:21">
      <c r="A802" s="14" t="e">
        <f>IF(AND(H802="",D802="",F802="",G802="",I802="",J802=""),"",SUBTOTAL(3,$B$5:B802))</f>
        <v>#REF!</v>
      </c>
      <c r="B802" s="63" t="e">
        <f>IF('DATA ENTRY'!#REF!="","",'DATA ENTRY'!#REF!)</f>
        <v>#REF!</v>
      </c>
      <c r="C802" s="63" t="e">
        <f>IF('DATA ENTRY'!#REF!="","",'DATA ENTRY'!#REF!)</f>
        <v>#REF!</v>
      </c>
      <c r="D802" s="63" t="e">
        <f>IF('DATA ENTRY'!#REF!="","",'DATA ENTRY'!#REF!)</f>
        <v>#REF!</v>
      </c>
      <c r="E802" s="14" t="e">
        <f>IF('DATA ENTRY'!#REF!="","",'DATA ENTRY'!#REF!)</f>
        <v>#REF!</v>
      </c>
      <c r="F802" s="14" t="e">
        <f>IF('DATA ENTRY'!#REF!="","",'DATA ENTRY'!#REF!)</f>
        <v>#REF!</v>
      </c>
      <c r="G802" s="126" t="e">
        <f>IF('DATA ENTRY'!#REF!="","",'DATA ENTRY'!#REF!)</f>
        <v>#REF!</v>
      </c>
      <c r="H802" s="126" t="e">
        <f>IF('DATA ENTRY'!#REF!="","",'DATA ENTRY'!#REF!)</f>
        <v>#REF!</v>
      </c>
      <c r="I802" s="14" t="e">
        <f>IF('DATA ENTRY'!#REF!="","",'DATA ENTRY'!#REF!)</f>
        <v>#REF!</v>
      </c>
      <c r="J802" s="125" t="e">
        <f>IF('DATA ENTRY'!#REF!="","",'DATA ENTRY'!#REF!)</f>
        <v>#REF!</v>
      </c>
      <c r="K802" s="14" t="e">
        <f>IF('DATA ENTRY'!#REF!="","",'DATA ENTRY'!#REF!)</f>
        <v>#REF!</v>
      </c>
      <c r="L802" s="125" t="e">
        <f>IF('DATA ENTRY'!#REF!="","",'DATA ENTRY'!#REF!)</f>
        <v>#REF!</v>
      </c>
      <c r="M802" s="14" t="e">
        <f>IF('DATA ENTRY'!#REF!="","",'DATA ENTRY'!#REF!)</f>
        <v>#REF!</v>
      </c>
      <c r="N802" s="125" t="e">
        <f>IF('DATA ENTRY'!#REF!="","",'DATA ENTRY'!#REF!)</f>
        <v>#REF!</v>
      </c>
      <c r="O802" s="125" t="str">
        <f t="shared" si="12"/>
        <v/>
      </c>
      <c r="P802" s="63" t="e">
        <f>IF('DATA ENTRY'!#REF!="","",'DATA ENTRY'!#REF!)</f>
        <v>#REF!</v>
      </c>
      <c r="Q802" s="63" t="e">
        <f>IF('DATA ENTRY'!#REF!="","",'DATA ENTRY'!#REF!)</f>
        <v>#REF!</v>
      </c>
      <c r="R802" s="14" t="e">
        <f>IF('DATA ENTRY'!#REF!="","",'DATA ENTRY'!#REF!)</f>
        <v>#REF!</v>
      </c>
      <c r="S802" s="14" t="e">
        <f>IF('DATA ENTRY'!#REF!="","",'DATA ENTRY'!#REF!)</f>
        <v>#REF!</v>
      </c>
      <c r="T802" s="14" t="e">
        <f>IF('DATA ENTRY'!#REF!="","",'DATA ENTRY'!#REF!)</f>
        <v>#REF!</v>
      </c>
      <c r="U802" s="14" t="str">
        <f>IF(O802="","",SUMPRODUCT(--(D802=$D$5:$D$1071),--(F802=$F$5:$F$1071),--(E802=$E$5:$E$1071),--(O802&lt;$O$5:$O$1071))+COUNTIF($O$5:O802,O802))</f>
        <v/>
      </c>
    </row>
    <row r="803" spans="1:21">
      <c r="A803" s="14" t="e">
        <f>IF(AND(H803="",D803="",F803="",G803="",I803="",J803=""),"",SUBTOTAL(3,$B$5:B803))</f>
        <v>#REF!</v>
      </c>
      <c r="B803" s="63" t="e">
        <f>IF('DATA ENTRY'!#REF!="","",'DATA ENTRY'!#REF!)</f>
        <v>#REF!</v>
      </c>
      <c r="C803" s="63" t="e">
        <f>IF('DATA ENTRY'!#REF!="","",'DATA ENTRY'!#REF!)</f>
        <v>#REF!</v>
      </c>
      <c r="D803" s="63" t="e">
        <f>IF('DATA ENTRY'!#REF!="","",'DATA ENTRY'!#REF!)</f>
        <v>#REF!</v>
      </c>
      <c r="E803" s="14" t="e">
        <f>IF('DATA ENTRY'!#REF!="","",'DATA ENTRY'!#REF!)</f>
        <v>#REF!</v>
      </c>
      <c r="F803" s="14" t="e">
        <f>IF('DATA ENTRY'!#REF!="","",'DATA ENTRY'!#REF!)</f>
        <v>#REF!</v>
      </c>
      <c r="G803" s="126" t="e">
        <f>IF('DATA ENTRY'!#REF!="","",'DATA ENTRY'!#REF!)</f>
        <v>#REF!</v>
      </c>
      <c r="H803" s="126" t="e">
        <f>IF('DATA ENTRY'!#REF!="","",'DATA ENTRY'!#REF!)</f>
        <v>#REF!</v>
      </c>
      <c r="I803" s="14" t="e">
        <f>IF('DATA ENTRY'!#REF!="","",'DATA ENTRY'!#REF!)</f>
        <v>#REF!</v>
      </c>
      <c r="J803" s="125" t="e">
        <f>IF('DATA ENTRY'!#REF!="","",'DATA ENTRY'!#REF!)</f>
        <v>#REF!</v>
      </c>
      <c r="K803" s="14" t="e">
        <f>IF('DATA ENTRY'!#REF!="","",'DATA ENTRY'!#REF!)</f>
        <v>#REF!</v>
      </c>
      <c r="L803" s="125" t="e">
        <f>IF('DATA ENTRY'!#REF!="","",'DATA ENTRY'!#REF!)</f>
        <v>#REF!</v>
      </c>
      <c r="M803" s="14" t="e">
        <f>IF('DATA ENTRY'!#REF!="","",'DATA ENTRY'!#REF!)</f>
        <v>#REF!</v>
      </c>
      <c r="N803" s="125" t="e">
        <f>IF('DATA ENTRY'!#REF!="","",'DATA ENTRY'!#REF!)</f>
        <v>#REF!</v>
      </c>
      <c r="O803" s="125" t="str">
        <f t="shared" si="12"/>
        <v/>
      </c>
      <c r="P803" s="63" t="e">
        <f>IF('DATA ENTRY'!#REF!="","",'DATA ENTRY'!#REF!)</f>
        <v>#REF!</v>
      </c>
      <c r="Q803" s="63" t="e">
        <f>IF('DATA ENTRY'!#REF!="","",'DATA ENTRY'!#REF!)</f>
        <v>#REF!</v>
      </c>
      <c r="R803" s="14" t="e">
        <f>IF('DATA ENTRY'!#REF!="","",'DATA ENTRY'!#REF!)</f>
        <v>#REF!</v>
      </c>
      <c r="S803" s="14" t="e">
        <f>IF('DATA ENTRY'!#REF!="","",'DATA ENTRY'!#REF!)</f>
        <v>#REF!</v>
      </c>
      <c r="T803" s="14" t="e">
        <f>IF('DATA ENTRY'!#REF!="","",'DATA ENTRY'!#REF!)</f>
        <v>#REF!</v>
      </c>
      <c r="U803" s="14" t="str">
        <f>IF(O803="","",SUMPRODUCT(--(D803=$D$5:$D$1071),--(F803=$F$5:$F$1071),--(E803=$E$5:$E$1071),--(O803&lt;$O$5:$O$1071))+COUNTIF($O$5:O803,O803))</f>
        <v/>
      </c>
    </row>
    <row r="804" spans="1:21">
      <c r="A804" s="14" t="e">
        <f>IF(AND(H804="",D804="",F804="",G804="",I804="",J804=""),"",SUBTOTAL(3,$B$5:B804))</f>
        <v>#REF!</v>
      </c>
      <c r="B804" s="63" t="e">
        <f>IF('DATA ENTRY'!#REF!="","",'DATA ENTRY'!#REF!)</f>
        <v>#REF!</v>
      </c>
      <c r="C804" s="63" t="e">
        <f>IF('DATA ENTRY'!#REF!="","",'DATA ENTRY'!#REF!)</f>
        <v>#REF!</v>
      </c>
      <c r="D804" s="63" t="e">
        <f>IF('DATA ENTRY'!#REF!="","",'DATA ENTRY'!#REF!)</f>
        <v>#REF!</v>
      </c>
      <c r="E804" s="14" t="e">
        <f>IF('DATA ENTRY'!#REF!="","",'DATA ENTRY'!#REF!)</f>
        <v>#REF!</v>
      </c>
      <c r="F804" s="14" t="e">
        <f>IF('DATA ENTRY'!#REF!="","",'DATA ENTRY'!#REF!)</f>
        <v>#REF!</v>
      </c>
      <c r="G804" s="126" t="e">
        <f>IF('DATA ENTRY'!#REF!="","",'DATA ENTRY'!#REF!)</f>
        <v>#REF!</v>
      </c>
      <c r="H804" s="126" t="e">
        <f>IF('DATA ENTRY'!#REF!="","",'DATA ENTRY'!#REF!)</f>
        <v>#REF!</v>
      </c>
      <c r="I804" s="14" t="e">
        <f>IF('DATA ENTRY'!#REF!="","",'DATA ENTRY'!#REF!)</f>
        <v>#REF!</v>
      </c>
      <c r="J804" s="125" t="e">
        <f>IF('DATA ENTRY'!#REF!="","",'DATA ENTRY'!#REF!)</f>
        <v>#REF!</v>
      </c>
      <c r="K804" s="14" t="e">
        <f>IF('DATA ENTRY'!#REF!="","",'DATA ENTRY'!#REF!)</f>
        <v>#REF!</v>
      </c>
      <c r="L804" s="125" t="e">
        <f>IF('DATA ENTRY'!#REF!="","",'DATA ENTRY'!#REF!)</f>
        <v>#REF!</v>
      </c>
      <c r="M804" s="14" t="e">
        <f>IF('DATA ENTRY'!#REF!="","",'DATA ENTRY'!#REF!)</f>
        <v>#REF!</v>
      </c>
      <c r="N804" s="125" t="e">
        <f>IF('DATA ENTRY'!#REF!="","",'DATA ENTRY'!#REF!)</f>
        <v>#REF!</v>
      </c>
      <c r="O804" s="125" t="str">
        <f t="shared" si="12"/>
        <v/>
      </c>
      <c r="P804" s="63" t="e">
        <f>IF('DATA ENTRY'!#REF!="","",'DATA ENTRY'!#REF!)</f>
        <v>#REF!</v>
      </c>
      <c r="Q804" s="63" t="e">
        <f>IF('DATA ENTRY'!#REF!="","",'DATA ENTRY'!#REF!)</f>
        <v>#REF!</v>
      </c>
      <c r="R804" s="14" t="e">
        <f>IF('DATA ENTRY'!#REF!="","",'DATA ENTRY'!#REF!)</f>
        <v>#REF!</v>
      </c>
      <c r="S804" s="14" t="e">
        <f>IF('DATA ENTRY'!#REF!="","",'DATA ENTRY'!#REF!)</f>
        <v>#REF!</v>
      </c>
      <c r="T804" s="14" t="e">
        <f>IF('DATA ENTRY'!#REF!="","",'DATA ENTRY'!#REF!)</f>
        <v>#REF!</v>
      </c>
      <c r="U804" s="14" t="str">
        <f>IF(O804="","",SUMPRODUCT(--(D804=$D$5:$D$1071),--(F804=$F$5:$F$1071),--(E804=$E$5:$E$1071),--(O804&lt;$O$5:$O$1071))+COUNTIF($O$5:O804,O804))</f>
        <v/>
      </c>
    </row>
    <row r="805" spans="1:21">
      <c r="A805" s="14" t="e">
        <f>IF(AND(H805="",D805="",F805="",G805="",I805="",J805=""),"",SUBTOTAL(3,$B$5:B805))</f>
        <v>#REF!</v>
      </c>
      <c r="B805" s="63" t="e">
        <f>IF('DATA ENTRY'!#REF!="","",'DATA ENTRY'!#REF!)</f>
        <v>#REF!</v>
      </c>
      <c r="C805" s="63" t="e">
        <f>IF('DATA ENTRY'!#REF!="","",'DATA ENTRY'!#REF!)</f>
        <v>#REF!</v>
      </c>
      <c r="D805" s="63" t="e">
        <f>IF('DATA ENTRY'!#REF!="","",'DATA ENTRY'!#REF!)</f>
        <v>#REF!</v>
      </c>
      <c r="E805" s="14" t="e">
        <f>IF('DATA ENTRY'!#REF!="","",'DATA ENTRY'!#REF!)</f>
        <v>#REF!</v>
      </c>
      <c r="F805" s="14" t="e">
        <f>IF('DATA ENTRY'!#REF!="","",'DATA ENTRY'!#REF!)</f>
        <v>#REF!</v>
      </c>
      <c r="G805" s="126" t="e">
        <f>IF('DATA ENTRY'!#REF!="","",'DATA ENTRY'!#REF!)</f>
        <v>#REF!</v>
      </c>
      <c r="H805" s="126" t="e">
        <f>IF('DATA ENTRY'!#REF!="","",'DATA ENTRY'!#REF!)</f>
        <v>#REF!</v>
      </c>
      <c r="I805" s="14" t="e">
        <f>IF('DATA ENTRY'!#REF!="","",'DATA ENTRY'!#REF!)</f>
        <v>#REF!</v>
      </c>
      <c r="J805" s="125" t="e">
        <f>IF('DATA ENTRY'!#REF!="","",'DATA ENTRY'!#REF!)</f>
        <v>#REF!</v>
      </c>
      <c r="K805" s="14" t="e">
        <f>IF('DATA ENTRY'!#REF!="","",'DATA ENTRY'!#REF!)</f>
        <v>#REF!</v>
      </c>
      <c r="L805" s="125" t="e">
        <f>IF('DATA ENTRY'!#REF!="","",'DATA ENTRY'!#REF!)</f>
        <v>#REF!</v>
      </c>
      <c r="M805" s="14" t="e">
        <f>IF('DATA ENTRY'!#REF!="","",'DATA ENTRY'!#REF!)</f>
        <v>#REF!</v>
      </c>
      <c r="N805" s="125" t="e">
        <f>IF('DATA ENTRY'!#REF!="","",'DATA ENTRY'!#REF!)</f>
        <v>#REF!</v>
      </c>
      <c r="O805" s="125" t="str">
        <f t="shared" si="12"/>
        <v/>
      </c>
      <c r="P805" s="63" t="e">
        <f>IF('DATA ENTRY'!#REF!="","",'DATA ENTRY'!#REF!)</f>
        <v>#REF!</v>
      </c>
      <c r="Q805" s="63" t="e">
        <f>IF('DATA ENTRY'!#REF!="","",'DATA ENTRY'!#REF!)</f>
        <v>#REF!</v>
      </c>
      <c r="R805" s="14" t="e">
        <f>IF('DATA ENTRY'!#REF!="","",'DATA ENTRY'!#REF!)</f>
        <v>#REF!</v>
      </c>
      <c r="S805" s="14" t="e">
        <f>IF('DATA ENTRY'!#REF!="","",'DATA ENTRY'!#REF!)</f>
        <v>#REF!</v>
      </c>
      <c r="T805" s="14" t="e">
        <f>IF('DATA ENTRY'!#REF!="","",'DATA ENTRY'!#REF!)</f>
        <v>#REF!</v>
      </c>
      <c r="U805" s="14" t="str">
        <f>IF(O805="","",SUMPRODUCT(--(D805=$D$5:$D$1071),--(F805=$F$5:$F$1071),--(E805=$E$5:$E$1071),--(O805&lt;$O$5:$O$1071))+COUNTIF($O$5:O805,O805))</f>
        <v/>
      </c>
    </row>
    <row r="806" spans="1:21">
      <c r="A806" s="14" t="e">
        <f>IF(AND(H806="",D806="",F806="",G806="",I806="",J806=""),"",SUBTOTAL(3,$B$5:B806))</f>
        <v>#REF!</v>
      </c>
      <c r="B806" s="63" t="e">
        <f>IF('DATA ENTRY'!#REF!="","",'DATA ENTRY'!#REF!)</f>
        <v>#REF!</v>
      </c>
      <c r="C806" s="63" t="e">
        <f>IF('DATA ENTRY'!#REF!="","",'DATA ENTRY'!#REF!)</f>
        <v>#REF!</v>
      </c>
      <c r="D806" s="63" t="e">
        <f>IF('DATA ENTRY'!#REF!="","",'DATA ENTRY'!#REF!)</f>
        <v>#REF!</v>
      </c>
      <c r="E806" s="14" t="e">
        <f>IF('DATA ENTRY'!#REF!="","",'DATA ENTRY'!#REF!)</f>
        <v>#REF!</v>
      </c>
      <c r="F806" s="14" t="e">
        <f>IF('DATA ENTRY'!#REF!="","",'DATA ENTRY'!#REF!)</f>
        <v>#REF!</v>
      </c>
      <c r="G806" s="126" t="e">
        <f>IF('DATA ENTRY'!#REF!="","",'DATA ENTRY'!#REF!)</f>
        <v>#REF!</v>
      </c>
      <c r="H806" s="126" t="e">
        <f>IF('DATA ENTRY'!#REF!="","",'DATA ENTRY'!#REF!)</f>
        <v>#REF!</v>
      </c>
      <c r="I806" s="14" t="e">
        <f>IF('DATA ENTRY'!#REF!="","",'DATA ENTRY'!#REF!)</f>
        <v>#REF!</v>
      </c>
      <c r="J806" s="125" t="e">
        <f>IF('DATA ENTRY'!#REF!="","",'DATA ENTRY'!#REF!)</f>
        <v>#REF!</v>
      </c>
      <c r="K806" s="14" t="e">
        <f>IF('DATA ENTRY'!#REF!="","",'DATA ENTRY'!#REF!)</f>
        <v>#REF!</v>
      </c>
      <c r="L806" s="125" t="e">
        <f>IF('DATA ENTRY'!#REF!="","",'DATA ENTRY'!#REF!)</f>
        <v>#REF!</v>
      </c>
      <c r="M806" s="14" t="e">
        <f>IF('DATA ENTRY'!#REF!="","",'DATA ENTRY'!#REF!)</f>
        <v>#REF!</v>
      </c>
      <c r="N806" s="125" t="e">
        <f>IF('DATA ENTRY'!#REF!="","",'DATA ENTRY'!#REF!)</f>
        <v>#REF!</v>
      </c>
      <c r="O806" s="125" t="str">
        <f t="shared" si="12"/>
        <v/>
      </c>
      <c r="P806" s="63" t="e">
        <f>IF('DATA ENTRY'!#REF!="","",'DATA ENTRY'!#REF!)</f>
        <v>#REF!</v>
      </c>
      <c r="Q806" s="63" t="e">
        <f>IF('DATA ENTRY'!#REF!="","",'DATA ENTRY'!#REF!)</f>
        <v>#REF!</v>
      </c>
      <c r="R806" s="14" t="e">
        <f>IF('DATA ENTRY'!#REF!="","",'DATA ENTRY'!#REF!)</f>
        <v>#REF!</v>
      </c>
      <c r="S806" s="14" t="e">
        <f>IF('DATA ENTRY'!#REF!="","",'DATA ENTRY'!#REF!)</f>
        <v>#REF!</v>
      </c>
      <c r="T806" s="14" t="e">
        <f>IF('DATA ENTRY'!#REF!="","",'DATA ENTRY'!#REF!)</f>
        <v>#REF!</v>
      </c>
      <c r="U806" s="14" t="str">
        <f>IF(O806="","",SUMPRODUCT(--(D806=$D$5:$D$1071),--(F806=$F$5:$F$1071),--(E806=$E$5:$E$1071),--(O806&lt;$O$5:$O$1071))+COUNTIF($O$5:O806,O806))</f>
        <v/>
      </c>
    </row>
    <row r="807" spans="1:21">
      <c r="A807" s="14" t="e">
        <f>IF(AND(H807="",D807="",F807="",G807="",I807="",J807=""),"",SUBTOTAL(3,$B$5:B807))</f>
        <v>#REF!</v>
      </c>
      <c r="B807" s="63" t="e">
        <f>IF('DATA ENTRY'!#REF!="","",'DATA ENTRY'!#REF!)</f>
        <v>#REF!</v>
      </c>
      <c r="C807" s="63" t="e">
        <f>IF('DATA ENTRY'!#REF!="","",'DATA ENTRY'!#REF!)</f>
        <v>#REF!</v>
      </c>
      <c r="D807" s="63" t="e">
        <f>IF('DATA ENTRY'!#REF!="","",'DATA ENTRY'!#REF!)</f>
        <v>#REF!</v>
      </c>
      <c r="E807" s="14" t="e">
        <f>IF('DATA ENTRY'!#REF!="","",'DATA ENTRY'!#REF!)</f>
        <v>#REF!</v>
      </c>
      <c r="F807" s="14" t="e">
        <f>IF('DATA ENTRY'!#REF!="","",'DATA ENTRY'!#REF!)</f>
        <v>#REF!</v>
      </c>
      <c r="G807" s="126" t="e">
        <f>IF('DATA ENTRY'!#REF!="","",'DATA ENTRY'!#REF!)</f>
        <v>#REF!</v>
      </c>
      <c r="H807" s="126" t="e">
        <f>IF('DATA ENTRY'!#REF!="","",'DATA ENTRY'!#REF!)</f>
        <v>#REF!</v>
      </c>
      <c r="I807" s="14" t="e">
        <f>IF('DATA ENTRY'!#REF!="","",'DATA ENTRY'!#REF!)</f>
        <v>#REF!</v>
      </c>
      <c r="J807" s="125" t="e">
        <f>IF('DATA ENTRY'!#REF!="","",'DATA ENTRY'!#REF!)</f>
        <v>#REF!</v>
      </c>
      <c r="K807" s="14" t="e">
        <f>IF('DATA ENTRY'!#REF!="","",'DATA ENTRY'!#REF!)</f>
        <v>#REF!</v>
      </c>
      <c r="L807" s="125" t="e">
        <f>IF('DATA ENTRY'!#REF!="","",'DATA ENTRY'!#REF!)</f>
        <v>#REF!</v>
      </c>
      <c r="M807" s="14" t="e">
        <f>IF('DATA ENTRY'!#REF!="","",'DATA ENTRY'!#REF!)</f>
        <v>#REF!</v>
      </c>
      <c r="N807" s="125" t="e">
        <f>IF('DATA ENTRY'!#REF!="","",'DATA ENTRY'!#REF!)</f>
        <v>#REF!</v>
      </c>
      <c r="O807" s="125" t="str">
        <f t="shared" si="12"/>
        <v/>
      </c>
      <c r="P807" s="63" t="e">
        <f>IF('DATA ENTRY'!#REF!="","",'DATA ENTRY'!#REF!)</f>
        <v>#REF!</v>
      </c>
      <c r="Q807" s="63" t="e">
        <f>IF('DATA ENTRY'!#REF!="","",'DATA ENTRY'!#REF!)</f>
        <v>#REF!</v>
      </c>
      <c r="R807" s="14" t="e">
        <f>IF('DATA ENTRY'!#REF!="","",'DATA ENTRY'!#REF!)</f>
        <v>#REF!</v>
      </c>
      <c r="S807" s="14" t="e">
        <f>IF('DATA ENTRY'!#REF!="","",'DATA ENTRY'!#REF!)</f>
        <v>#REF!</v>
      </c>
      <c r="T807" s="14" t="e">
        <f>IF('DATA ENTRY'!#REF!="","",'DATA ENTRY'!#REF!)</f>
        <v>#REF!</v>
      </c>
      <c r="U807" s="14" t="str">
        <f>IF(O807="","",SUMPRODUCT(--(D807=$D$5:$D$1071),--(F807=$F$5:$F$1071),--(E807=$E$5:$E$1071),--(O807&lt;$O$5:$O$1071))+COUNTIF($O$5:O807,O807))</f>
        <v/>
      </c>
    </row>
    <row r="808" spans="1:21">
      <c r="A808" s="14" t="e">
        <f>IF(AND(H808="",D808="",F808="",G808="",I808="",J808=""),"",SUBTOTAL(3,$B$5:B808))</f>
        <v>#REF!</v>
      </c>
      <c r="B808" s="63" t="e">
        <f>IF('DATA ENTRY'!#REF!="","",'DATA ENTRY'!#REF!)</f>
        <v>#REF!</v>
      </c>
      <c r="C808" s="63" t="e">
        <f>IF('DATA ENTRY'!#REF!="","",'DATA ENTRY'!#REF!)</f>
        <v>#REF!</v>
      </c>
      <c r="D808" s="63" t="e">
        <f>IF('DATA ENTRY'!#REF!="","",'DATA ENTRY'!#REF!)</f>
        <v>#REF!</v>
      </c>
      <c r="E808" s="14" t="e">
        <f>IF('DATA ENTRY'!#REF!="","",'DATA ENTRY'!#REF!)</f>
        <v>#REF!</v>
      </c>
      <c r="F808" s="14" t="e">
        <f>IF('DATA ENTRY'!#REF!="","",'DATA ENTRY'!#REF!)</f>
        <v>#REF!</v>
      </c>
      <c r="G808" s="126" t="e">
        <f>IF('DATA ENTRY'!#REF!="","",'DATA ENTRY'!#REF!)</f>
        <v>#REF!</v>
      </c>
      <c r="H808" s="126" t="e">
        <f>IF('DATA ENTRY'!#REF!="","",'DATA ENTRY'!#REF!)</f>
        <v>#REF!</v>
      </c>
      <c r="I808" s="14" t="e">
        <f>IF('DATA ENTRY'!#REF!="","",'DATA ENTRY'!#REF!)</f>
        <v>#REF!</v>
      </c>
      <c r="J808" s="125" t="e">
        <f>IF('DATA ENTRY'!#REF!="","",'DATA ENTRY'!#REF!)</f>
        <v>#REF!</v>
      </c>
      <c r="K808" s="14" t="e">
        <f>IF('DATA ENTRY'!#REF!="","",'DATA ENTRY'!#REF!)</f>
        <v>#REF!</v>
      </c>
      <c r="L808" s="125" t="e">
        <f>IF('DATA ENTRY'!#REF!="","",'DATA ENTRY'!#REF!)</f>
        <v>#REF!</v>
      </c>
      <c r="M808" s="14" t="e">
        <f>IF('DATA ENTRY'!#REF!="","",'DATA ENTRY'!#REF!)</f>
        <v>#REF!</v>
      </c>
      <c r="N808" s="125" t="e">
        <f>IF('DATA ENTRY'!#REF!="","",'DATA ENTRY'!#REF!)</f>
        <v>#REF!</v>
      </c>
      <c r="O808" s="125" t="str">
        <f t="shared" si="12"/>
        <v/>
      </c>
      <c r="P808" s="63" t="e">
        <f>IF('DATA ENTRY'!#REF!="","",'DATA ENTRY'!#REF!)</f>
        <v>#REF!</v>
      </c>
      <c r="Q808" s="63" t="e">
        <f>IF('DATA ENTRY'!#REF!="","",'DATA ENTRY'!#REF!)</f>
        <v>#REF!</v>
      </c>
      <c r="R808" s="14" t="e">
        <f>IF('DATA ENTRY'!#REF!="","",'DATA ENTRY'!#REF!)</f>
        <v>#REF!</v>
      </c>
      <c r="S808" s="14" t="e">
        <f>IF('DATA ENTRY'!#REF!="","",'DATA ENTRY'!#REF!)</f>
        <v>#REF!</v>
      </c>
      <c r="T808" s="14" t="e">
        <f>IF('DATA ENTRY'!#REF!="","",'DATA ENTRY'!#REF!)</f>
        <v>#REF!</v>
      </c>
      <c r="U808" s="14" t="str">
        <f>IF(O808="","",SUMPRODUCT(--(D808=$D$5:$D$1071),--(F808=$F$5:$F$1071),--(E808=$E$5:$E$1071),--(O808&lt;$O$5:$O$1071))+COUNTIF($O$5:O808,O808))</f>
        <v/>
      </c>
    </row>
    <row r="809" spans="1:21">
      <c r="A809" s="14" t="e">
        <f>IF(AND(H809="",D809="",F809="",G809="",I809="",J809=""),"",SUBTOTAL(3,$B$5:B809))</f>
        <v>#REF!</v>
      </c>
      <c r="B809" s="63" t="e">
        <f>IF('DATA ENTRY'!#REF!="","",'DATA ENTRY'!#REF!)</f>
        <v>#REF!</v>
      </c>
      <c r="C809" s="63" t="e">
        <f>IF('DATA ENTRY'!#REF!="","",'DATA ENTRY'!#REF!)</f>
        <v>#REF!</v>
      </c>
      <c r="D809" s="63" t="e">
        <f>IF('DATA ENTRY'!#REF!="","",'DATA ENTRY'!#REF!)</f>
        <v>#REF!</v>
      </c>
      <c r="E809" s="14" t="e">
        <f>IF('DATA ENTRY'!#REF!="","",'DATA ENTRY'!#REF!)</f>
        <v>#REF!</v>
      </c>
      <c r="F809" s="14" t="e">
        <f>IF('DATA ENTRY'!#REF!="","",'DATA ENTRY'!#REF!)</f>
        <v>#REF!</v>
      </c>
      <c r="G809" s="126" t="e">
        <f>IF('DATA ENTRY'!#REF!="","",'DATA ENTRY'!#REF!)</f>
        <v>#REF!</v>
      </c>
      <c r="H809" s="126" t="e">
        <f>IF('DATA ENTRY'!#REF!="","",'DATA ENTRY'!#REF!)</f>
        <v>#REF!</v>
      </c>
      <c r="I809" s="14" t="e">
        <f>IF('DATA ENTRY'!#REF!="","",'DATA ENTRY'!#REF!)</f>
        <v>#REF!</v>
      </c>
      <c r="J809" s="125" t="e">
        <f>IF('DATA ENTRY'!#REF!="","",'DATA ENTRY'!#REF!)</f>
        <v>#REF!</v>
      </c>
      <c r="K809" s="14" t="e">
        <f>IF('DATA ENTRY'!#REF!="","",'DATA ENTRY'!#REF!)</f>
        <v>#REF!</v>
      </c>
      <c r="L809" s="125" t="e">
        <f>IF('DATA ENTRY'!#REF!="","",'DATA ENTRY'!#REF!)</f>
        <v>#REF!</v>
      </c>
      <c r="M809" s="14" t="e">
        <f>IF('DATA ENTRY'!#REF!="","",'DATA ENTRY'!#REF!)</f>
        <v>#REF!</v>
      </c>
      <c r="N809" s="125" t="e">
        <f>IF('DATA ENTRY'!#REF!="","",'DATA ENTRY'!#REF!)</f>
        <v>#REF!</v>
      </c>
      <c r="O809" s="125" t="str">
        <f t="shared" si="12"/>
        <v/>
      </c>
      <c r="P809" s="63" t="e">
        <f>IF('DATA ENTRY'!#REF!="","",'DATA ENTRY'!#REF!)</f>
        <v>#REF!</v>
      </c>
      <c r="Q809" s="63" t="e">
        <f>IF('DATA ENTRY'!#REF!="","",'DATA ENTRY'!#REF!)</f>
        <v>#REF!</v>
      </c>
      <c r="R809" s="14" t="e">
        <f>IF('DATA ENTRY'!#REF!="","",'DATA ENTRY'!#REF!)</f>
        <v>#REF!</v>
      </c>
      <c r="S809" s="14" t="e">
        <f>IF('DATA ENTRY'!#REF!="","",'DATA ENTRY'!#REF!)</f>
        <v>#REF!</v>
      </c>
      <c r="T809" s="14" t="e">
        <f>IF('DATA ENTRY'!#REF!="","",'DATA ENTRY'!#REF!)</f>
        <v>#REF!</v>
      </c>
      <c r="U809" s="14" t="str">
        <f>IF(O809="","",SUMPRODUCT(--(D809=$D$5:$D$1071),--(F809=$F$5:$F$1071),--(E809=$E$5:$E$1071),--(O809&lt;$O$5:$O$1071))+COUNTIF($O$5:O809,O809))</f>
        <v/>
      </c>
    </row>
    <row r="810" spans="1:21">
      <c r="A810" s="14" t="e">
        <f>IF(AND(H810="",D810="",F810="",G810="",I810="",J810=""),"",SUBTOTAL(3,$B$5:B810))</f>
        <v>#REF!</v>
      </c>
      <c r="B810" s="63" t="e">
        <f>IF('DATA ENTRY'!#REF!="","",'DATA ENTRY'!#REF!)</f>
        <v>#REF!</v>
      </c>
      <c r="C810" s="63" t="e">
        <f>IF('DATA ENTRY'!#REF!="","",'DATA ENTRY'!#REF!)</f>
        <v>#REF!</v>
      </c>
      <c r="D810" s="63" t="e">
        <f>IF('DATA ENTRY'!#REF!="","",'DATA ENTRY'!#REF!)</f>
        <v>#REF!</v>
      </c>
      <c r="E810" s="14" t="e">
        <f>IF('DATA ENTRY'!#REF!="","",'DATA ENTRY'!#REF!)</f>
        <v>#REF!</v>
      </c>
      <c r="F810" s="14" t="e">
        <f>IF('DATA ENTRY'!#REF!="","",'DATA ENTRY'!#REF!)</f>
        <v>#REF!</v>
      </c>
      <c r="G810" s="126" t="e">
        <f>IF('DATA ENTRY'!#REF!="","",'DATA ENTRY'!#REF!)</f>
        <v>#REF!</v>
      </c>
      <c r="H810" s="126" t="e">
        <f>IF('DATA ENTRY'!#REF!="","",'DATA ENTRY'!#REF!)</f>
        <v>#REF!</v>
      </c>
      <c r="I810" s="14" t="e">
        <f>IF('DATA ENTRY'!#REF!="","",'DATA ENTRY'!#REF!)</f>
        <v>#REF!</v>
      </c>
      <c r="J810" s="125" t="e">
        <f>IF('DATA ENTRY'!#REF!="","",'DATA ENTRY'!#REF!)</f>
        <v>#REF!</v>
      </c>
      <c r="K810" s="14" t="e">
        <f>IF('DATA ENTRY'!#REF!="","",'DATA ENTRY'!#REF!)</f>
        <v>#REF!</v>
      </c>
      <c r="L810" s="125" t="e">
        <f>IF('DATA ENTRY'!#REF!="","",'DATA ENTRY'!#REF!)</f>
        <v>#REF!</v>
      </c>
      <c r="M810" s="14" t="e">
        <f>IF('DATA ENTRY'!#REF!="","",'DATA ENTRY'!#REF!)</f>
        <v>#REF!</v>
      </c>
      <c r="N810" s="125" t="e">
        <f>IF('DATA ENTRY'!#REF!="","",'DATA ENTRY'!#REF!)</f>
        <v>#REF!</v>
      </c>
      <c r="O810" s="125" t="str">
        <f t="shared" si="12"/>
        <v/>
      </c>
      <c r="P810" s="63" t="e">
        <f>IF('DATA ENTRY'!#REF!="","",'DATA ENTRY'!#REF!)</f>
        <v>#REF!</v>
      </c>
      <c r="Q810" s="63" t="e">
        <f>IF('DATA ENTRY'!#REF!="","",'DATA ENTRY'!#REF!)</f>
        <v>#REF!</v>
      </c>
      <c r="R810" s="14" t="e">
        <f>IF('DATA ENTRY'!#REF!="","",'DATA ENTRY'!#REF!)</f>
        <v>#REF!</v>
      </c>
      <c r="S810" s="14" t="e">
        <f>IF('DATA ENTRY'!#REF!="","",'DATA ENTRY'!#REF!)</f>
        <v>#REF!</v>
      </c>
      <c r="T810" s="14" t="e">
        <f>IF('DATA ENTRY'!#REF!="","",'DATA ENTRY'!#REF!)</f>
        <v>#REF!</v>
      </c>
      <c r="U810" s="14" t="str">
        <f>IF(O810="","",SUMPRODUCT(--(D810=$D$5:$D$1071),--(F810=$F$5:$F$1071),--(E810=$E$5:$E$1071),--(O810&lt;$O$5:$O$1071))+COUNTIF($O$5:O810,O810))</f>
        <v/>
      </c>
    </row>
    <row r="811" spans="1:21">
      <c r="A811" s="14" t="e">
        <f>IF(AND(H811="",D811="",F811="",G811="",I811="",J811=""),"",SUBTOTAL(3,$B$5:B811))</f>
        <v>#REF!</v>
      </c>
      <c r="B811" s="63" t="e">
        <f>IF('DATA ENTRY'!#REF!="","",'DATA ENTRY'!#REF!)</f>
        <v>#REF!</v>
      </c>
      <c r="C811" s="63" t="e">
        <f>IF('DATA ENTRY'!#REF!="","",'DATA ENTRY'!#REF!)</f>
        <v>#REF!</v>
      </c>
      <c r="D811" s="63" t="e">
        <f>IF('DATA ENTRY'!#REF!="","",'DATA ENTRY'!#REF!)</f>
        <v>#REF!</v>
      </c>
      <c r="E811" s="14" t="e">
        <f>IF('DATA ENTRY'!#REF!="","",'DATA ENTRY'!#REF!)</f>
        <v>#REF!</v>
      </c>
      <c r="F811" s="14" t="e">
        <f>IF('DATA ENTRY'!#REF!="","",'DATA ENTRY'!#REF!)</f>
        <v>#REF!</v>
      </c>
      <c r="G811" s="126" t="e">
        <f>IF('DATA ENTRY'!#REF!="","",'DATA ENTRY'!#REF!)</f>
        <v>#REF!</v>
      </c>
      <c r="H811" s="126" t="e">
        <f>IF('DATA ENTRY'!#REF!="","",'DATA ENTRY'!#REF!)</f>
        <v>#REF!</v>
      </c>
      <c r="I811" s="14" t="e">
        <f>IF('DATA ENTRY'!#REF!="","",'DATA ENTRY'!#REF!)</f>
        <v>#REF!</v>
      </c>
      <c r="J811" s="125" t="e">
        <f>IF('DATA ENTRY'!#REF!="","",'DATA ENTRY'!#REF!)</f>
        <v>#REF!</v>
      </c>
      <c r="K811" s="14" t="e">
        <f>IF('DATA ENTRY'!#REF!="","",'DATA ENTRY'!#REF!)</f>
        <v>#REF!</v>
      </c>
      <c r="L811" s="125" t="e">
        <f>IF('DATA ENTRY'!#REF!="","",'DATA ENTRY'!#REF!)</f>
        <v>#REF!</v>
      </c>
      <c r="M811" s="14" t="e">
        <f>IF('DATA ENTRY'!#REF!="","",'DATA ENTRY'!#REF!)</f>
        <v>#REF!</v>
      </c>
      <c r="N811" s="125" t="e">
        <f>IF('DATA ENTRY'!#REF!="","",'DATA ENTRY'!#REF!)</f>
        <v>#REF!</v>
      </c>
      <c r="O811" s="125" t="str">
        <f t="shared" si="12"/>
        <v/>
      </c>
      <c r="P811" s="63" t="e">
        <f>IF('DATA ENTRY'!#REF!="","",'DATA ENTRY'!#REF!)</f>
        <v>#REF!</v>
      </c>
      <c r="Q811" s="63" t="e">
        <f>IF('DATA ENTRY'!#REF!="","",'DATA ENTRY'!#REF!)</f>
        <v>#REF!</v>
      </c>
      <c r="R811" s="14" t="e">
        <f>IF('DATA ENTRY'!#REF!="","",'DATA ENTRY'!#REF!)</f>
        <v>#REF!</v>
      </c>
      <c r="S811" s="14" t="e">
        <f>IF('DATA ENTRY'!#REF!="","",'DATA ENTRY'!#REF!)</f>
        <v>#REF!</v>
      </c>
      <c r="T811" s="14" t="e">
        <f>IF('DATA ENTRY'!#REF!="","",'DATA ENTRY'!#REF!)</f>
        <v>#REF!</v>
      </c>
      <c r="U811" s="14" t="str">
        <f>IF(O811="","",SUMPRODUCT(--(D811=$D$5:$D$1071),--(F811=$F$5:$F$1071),--(E811=$E$5:$E$1071),--(O811&lt;$O$5:$O$1071))+COUNTIF($O$5:O811,O811))</f>
        <v/>
      </c>
    </row>
    <row r="812" spans="1:21">
      <c r="A812" s="14" t="e">
        <f>IF(AND(H812="",D812="",F812="",G812="",I812="",J812=""),"",SUBTOTAL(3,$B$5:B812))</f>
        <v>#REF!</v>
      </c>
      <c r="B812" s="63" t="e">
        <f>IF('DATA ENTRY'!#REF!="","",'DATA ENTRY'!#REF!)</f>
        <v>#REF!</v>
      </c>
      <c r="C812" s="63" t="e">
        <f>IF('DATA ENTRY'!#REF!="","",'DATA ENTRY'!#REF!)</f>
        <v>#REF!</v>
      </c>
      <c r="D812" s="63" t="e">
        <f>IF('DATA ENTRY'!#REF!="","",'DATA ENTRY'!#REF!)</f>
        <v>#REF!</v>
      </c>
      <c r="E812" s="14" t="e">
        <f>IF('DATA ENTRY'!#REF!="","",'DATA ENTRY'!#REF!)</f>
        <v>#REF!</v>
      </c>
      <c r="F812" s="14" t="e">
        <f>IF('DATA ENTRY'!#REF!="","",'DATA ENTRY'!#REF!)</f>
        <v>#REF!</v>
      </c>
      <c r="G812" s="126" t="e">
        <f>IF('DATA ENTRY'!#REF!="","",'DATA ENTRY'!#REF!)</f>
        <v>#REF!</v>
      </c>
      <c r="H812" s="126" t="e">
        <f>IF('DATA ENTRY'!#REF!="","",'DATA ENTRY'!#REF!)</f>
        <v>#REF!</v>
      </c>
      <c r="I812" s="14" t="e">
        <f>IF('DATA ENTRY'!#REF!="","",'DATA ENTRY'!#REF!)</f>
        <v>#REF!</v>
      </c>
      <c r="J812" s="125" t="e">
        <f>IF('DATA ENTRY'!#REF!="","",'DATA ENTRY'!#REF!)</f>
        <v>#REF!</v>
      </c>
      <c r="K812" s="14" t="e">
        <f>IF('DATA ENTRY'!#REF!="","",'DATA ENTRY'!#REF!)</f>
        <v>#REF!</v>
      </c>
      <c r="L812" s="125" t="e">
        <f>IF('DATA ENTRY'!#REF!="","",'DATA ENTRY'!#REF!)</f>
        <v>#REF!</v>
      </c>
      <c r="M812" s="14" t="e">
        <f>IF('DATA ENTRY'!#REF!="","",'DATA ENTRY'!#REF!)</f>
        <v>#REF!</v>
      </c>
      <c r="N812" s="125" t="e">
        <f>IF('DATA ENTRY'!#REF!="","",'DATA ENTRY'!#REF!)</f>
        <v>#REF!</v>
      </c>
      <c r="O812" s="125" t="str">
        <f t="shared" si="12"/>
        <v/>
      </c>
      <c r="P812" s="63" t="e">
        <f>IF('DATA ENTRY'!#REF!="","",'DATA ENTRY'!#REF!)</f>
        <v>#REF!</v>
      </c>
      <c r="Q812" s="63" t="e">
        <f>IF('DATA ENTRY'!#REF!="","",'DATA ENTRY'!#REF!)</f>
        <v>#REF!</v>
      </c>
      <c r="R812" s="14" t="e">
        <f>IF('DATA ENTRY'!#REF!="","",'DATA ENTRY'!#REF!)</f>
        <v>#REF!</v>
      </c>
      <c r="S812" s="14" t="e">
        <f>IF('DATA ENTRY'!#REF!="","",'DATA ENTRY'!#REF!)</f>
        <v>#REF!</v>
      </c>
      <c r="T812" s="14" t="e">
        <f>IF('DATA ENTRY'!#REF!="","",'DATA ENTRY'!#REF!)</f>
        <v>#REF!</v>
      </c>
      <c r="U812" s="14" t="str">
        <f>IF(O812="","",SUMPRODUCT(--(D812=$D$5:$D$1071),--(F812=$F$5:$F$1071),--(E812=$E$5:$E$1071),--(O812&lt;$O$5:$O$1071))+COUNTIF($O$5:O812,O812))</f>
        <v/>
      </c>
    </row>
    <row r="813" spans="1:21">
      <c r="A813" s="14" t="e">
        <f>IF(AND(H813="",D813="",F813="",G813="",I813="",J813=""),"",SUBTOTAL(3,$B$5:B813))</f>
        <v>#REF!</v>
      </c>
      <c r="B813" s="63" t="e">
        <f>IF('DATA ENTRY'!#REF!="","",'DATA ENTRY'!#REF!)</f>
        <v>#REF!</v>
      </c>
      <c r="C813" s="63" t="e">
        <f>IF('DATA ENTRY'!#REF!="","",'DATA ENTRY'!#REF!)</f>
        <v>#REF!</v>
      </c>
      <c r="D813" s="63" t="e">
        <f>IF('DATA ENTRY'!#REF!="","",'DATA ENTRY'!#REF!)</f>
        <v>#REF!</v>
      </c>
      <c r="E813" s="14" t="e">
        <f>IF('DATA ENTRY'!#REF!="","",'DATA ENTRY'!#REF!)</f>
        <v>#REF!</v>
      </c>
      <c r="F813" s="14" t="e">
        <f>IF('DATA ENTRY'!#REF!="","",'DATA ENTRY'!#REF!)</f>
        <v>#REF!</v>
      </c>
      <c r="G813" s="126" t="e">
        <f>IF('DATA ENTRY'!#REF!="","",'DATA ENTRY'!#REF!)</f>
        <v>#REF!</v>
      </c>
      <c r="H813" s="126" t="e">
        <f>IF('DATA ENTRY'!#REF!="","",'DATA ENTRY'!#REF!)</f>
        <v>#REF!</v>
      </c>
      <c r="I813" s="14" t="e">
        <f>IF('DATA ENTRY'!#REF!="","",'DATA ENTRY'!#REF!)</f>
        <v>#REF!</v>
      </c>
      <c r="J813" s="125" t="e">
        <f>IF('DATA ENTRY'!#REF!="","",'DATA ENTRY'!#REF!)</f>
        <v>#REF!</v>
      </c>
      <c r="K813" s="14" t="e">
        <f>IF('DATA ENTRY'!#REF!="","",'DATA ENTRY'!#REF!)</f>
        <v>#REF!</v>
      </c>
      <c r="L813" s="125" t="e">
        <f>IF('DATA ENTRY'!#REF!="","",'DATA ENTRY'!#REF!)</f>
        <v>#REF!</v>
      </c>
      <c r="M813" s="14" t="e">
        <f>IF('DATA ENTRY'!#REF!="","",'DATA ENTRY'!#REF!)</f>
        <v>#REF!</v>
      </c>
      <c r="N813" s="125" t="e">
        <f>IF('DATA ENTRY'!#REF!="","",'DATA ENTRY'!#REF!)</f>
        <v>#REF!</v>
      </c>
      <c r="O813" s="125" t="str">
        <f t="shared" si="12"/>
        <v/>
      </c>
      <c r="P813" s="63" t="e">
        <f>IF('DATA ENTRY'!#REF!="","",'DATA ENTRY'!#REF!)</f>
        <v>#REF!</v>
      </c>
      <c r="Q813" s="63" t="e">
        <f>IF('DATA ENTRY'!#REF!="","",'DATA ENTRY'!#REF!)</f>
        <v>#REF!</v>
      </c>
      <c r="R813" s="14" t="e">
        <f>IF('DATA ENTRY'!#REF!="","",'DATA ENTRY'!#REF!)</f>
        <v>#REF!</v>
      </c>
      <c r="S813" s="14" t="e">
        <f>IF('DATA ENTRY'!#REF!="","",'DATA ENTRY'!#REF!)</f>
        <v>#REF!</v>
      </c>
      <c r="T813" s="14" t="e">
        <f>IF('DATA ENTRY'!#REF!="","",'DATA ENTRY'!#REF!)</f>
        <v>#REF!</v>
      </c>
      <c r="U813" s="14" t="str">
        <f>IF(O813="","",SUMPRODUCT(--(D813=$D$5:$D$1071),--(F813=$F$5:$F$1071),--(E813=$E$5:$E$1071),--(O813&lt;$O$5:$O$1071))+COUNTIF($O$5:O813,O813))</f>
        <v/>
      </c>
    </row>
    <row r="814" spans="1:21">
      <c r="A814" s="14" t="e">
        <f>IF(AND(H814="",D814="",F814="",G814="",I814="",J814=""),"",SUBTOTAL(3,$B$5:B814))</f>
        <v>#REF!</v>
      </c>
      <c r="B814" s="63" t="e">
        <f>IF('DATA ENTRY'!#REF!="","",'DATA ENTRY'!#REF!)</f>
        <v>#REF!</v>
      </c>
      <c r="C814" s="63" t="e">
        <f>IF('DATA ENTRY'!#REF!="","",'DATA ENTRY'!#REF!)</f>
        <v>#REF!</v>
      </c>
      <c r="D814" s="63" t="e">
        <f>IF('DATA ENTRY'!#REF!="","",'DATA ENTRY'!#REF!)</f>
        <v>#REF!</v>
      </c>
      <c r="E814" s="14" t="e">
        <f>IF('DATA ENTRY'!#REF!="","",'DATA ENTRY'!#REF!)</f>
        <v>#REF!</v>
      </c>
      <c r="F814" s="14" t="e">
        <f>IF('DATA ENTRY'!#REF!="","",'DATA ENTRY'!#REF!)</f>
        <v>#REF!</v>
      </c>
      <c r="G814" s="126" t="e">
        <f>IF('DATA ENTRY'!#REF!="","",'DATA ENTRY'!#REF!)</f>
        <v>#REF!</v>
      </c>
      <c r="H814" s="126" t="e">
        <f>IF('DATA ENTRY'!#REF!="","",'DATA ENTRY'!#REF!)</f>
        <v>#REF!</v>
      </c>
      <c r="I814" s="14" t="e">
        <f>IF('DATA ENTRY'!#REF!="","",'DATA ENTRY'!#REF!)</f>
        <v>#REF!</v>
      </c>
      <c r="J814" s="125" t="e">
        <f>IF('DATA ENTRY'!#REF!="","",'DATA ENTRY'!#REF!)</f>
        <v>#REF!</v>
      </c>
      <c r="K814" s="14" t="e">
        <f>IF('DATA ENTRY'!#REF!="","",'DATA ENTRY'!#REF!)</f>
        <v>#REF!</v>
      </c>
      <c r="L814" s="125" t="e">
        <f>IF('DATA ENTRY'!#REF!="","",'DATA ENTRY'!#REF!)</f>
        <v>#REF!</v>
      </c>
      <c r="M814" s="14" t="e">
        <f>IF('DATA ENTRY'!#REF!="","",'DATA ENTRY'!#REF!)</f>
        <v>#REF!</v>
      </c>
      <c r="N814" s="125" t="e">
        <f>IF('DATA ENTRY'!#REF!="","",'DATA ENTRY'!#REF!)</f>
        <v>#REF!</v>
      </c>
      <c r="O814" s="125" t="str">
        <f t="shared" si="12"/>
        <v/>
      </c>
      <c r="P814" s="63" t="e">
        <f>IF('DATA ENTRY'!#REF!="","",'DATA ENTRY'!#REF!)</f>
        <v>#REF!</v>
      </c>
      <c r="Q814" s="63" t="e">
        <f>IF('DATA ENTRY'!#REF!="","",'DATA ENTRY'!#REF!)</f>
        <v>#REF!</v>
      </c>
      <c r="R814" s="14" t="e">
        <f>IF('DATA ENTRY'!#REF!="","",'DATA ENTRY'!#REF!)</f>
        <v>#REF!</v>
      </c>
      <c r="S814" s="14" t="e">
        <f>IF('DATA ENTRY'!#REF!="","",'DATA ENTRY'!#REF!)</f>
        <v>#REF!</v>
      </c>
      <c r="T814" s="14" t="e">
        <f>IF('DATA ENTRY'!#REF!="","",'DATA ENTRY'!#REF!)</f>
        <v>#REF!</v>
      </c>
      <c r="U814" s="14" t="str">
        <f>IF(O814="","",SUMPRODUCT(--(D814=$D$5:$D$1071),--(F814=$F$5:$F$1071),--(E814=$E$5:$E$1071),--(O814&lt;$O$5:$O$1071))+COUNTIF($O$5:O814,O814))</f>
        <v/>
      </c>
    </row>
    <row r="815" spans="1:21">
      <c r="A815" s="14" t="e">
        <f>IF(AND(H815="",D815="",F815="",G815="",I815="",J815=""),"",SUBTOTAL(3,$B$5:B815))</f>
        <v>#REF!</v>
      </c>
      <c r="B815" s="63" t="e">
        <f>IF('DATA ENTRY'!#REF!="","",'DATA ENTRY'!#REF!)</f>
        <v>#REF!</v>
      </c>
      <c r="C815" s="63" t="e">
        <f>IF('DATA ENTRY'!#REF!="","",'DATA ENTRY'!#REF!)</f>
        <v>#REF!</v>
      </c>
      <c r="D815" s="63" t="e">
        <f>IF('DATA ENTRY'!#REF!="","",'DATA ENTRY'!#REF!)</f>
        <v>#REF!</v>
      </c>
      <c r="E815" s="14" t="e">
        <f>IF('DATA ENTRY'!#REF!="","",'DATA ENTRY'!#REF!)</f>
        <v>#REF!</v>
      </c>
      <c r="F815" s="14" t="e">
        <f>IF('DATA ENTRY'!#REF!="","",'DATA ENTRY'!#REF!)</f>
        <v>#REF!</v>
      </c>
      <c r="G815" s="126" t="e">
        <f>IF('DATA ENTRY'!#REF!="","",'DATA ENTRY'!#REF!)</f>
        <v>#REF!</v>
      </c>
      <c r="H815" s="126" t="e">
        <f>IF('DATA ENTRY'!#REF!="","",'DATA ENTRY'!#REF!)</f>
        <v>#REF!</v>
      </c>
      <c r="I815" s="14" t="e">
        <f>IF('DATA ENTRY'!#REF!="","",'DATA ENTRY'!#REF!)</f>
        <v>#REF!</v>
      </c>
      <c r="J815" s="125" t="e">
        <f>IF('DATA ENTRY'!#REF!="","",'DATA ENTRY'!#REF!)</f>
        <v>#REF!</v>
      </c>
      <c r="K815" s="14" t="e">
        <f>IF('DATA ENTRY'!#REF!="","",'DATA ENTRY'!#REF!)</f>
        <v>#REF!</v>
      </c>
      <c r="L815" s="125" t="e">
        <f>IF('DATA ENTRY'!#REF!="","",'DATA ENTRY'!#REF!)</f>
        <v>#REF!</v>
      </c>
      <c r="M815" s="14" t="e">
        <f>IF('DATA ENTRY'!#REF!="","",'DATA ENTRY'!#REF!)</f>
        <v>#REF!</v>
      </c>
      <c r="N815" s="125" t="e">
        <f>IF('DATA ENTRY'!#REF!="","",'DATA ENTRY'!#REF!)</f>
        <v>#REF!</v>
      </c>
      <c r="O815" s="125" t="str">
        <f t="shared" si="12"/>
        <v/>
      </c>
      <c r="P815" s="63" t="e">
        <f>IF('DATA ENTRY'!#REF!="","",'DATA ENTRY'!#REF!)</f>
        <v>#REF!</v>
      </c>
      <c r="Q815" s="63" t="e">
        <f>IF('DATA ENTRY'!#REF!="","",'DATA ENTRY'!#REF!)</f>
        <v>#REF!</v>
      </c>
      <c r="R815" s="14" t="e">
        <f>IF('DATA ENTRY'!#REF!="","",'DATA ENTRY'!#REF!)</f>
        <v>#REF!</v>
      </c>
      <c r="S815" s="14" t="e">
        <f>IF('DATA ENTRY'!#REF!="","",'DATA ENTRY'!#REF!)</f>
        <v>#REF!</v>
      </c>
      <c r="T815" s="14" t="e">
        <f>IF('DATA ENTRY'!#REF!="","",'DATA ENTRY'!#REF!)</f>
        <v>#REF!</v>
      </c>
      <c r="U815" s="14" t="str">
        <f>IF(O815="","",SUMPRODUCT(--(D815=$D$5:$D$1071),--(F815=$F$5:$F$1071),--(E815=$E$5:$E$1071),--(O815&lt;$O$5:$O$1071))+COUNTIF($O$5:O815,O815))</f>
        <v/>
      </c>
    </row>
    <row r="816" spans="1:21">
      <c r="A816" s="14" t="e">
        <f>IF(AND(H816="",D816="",F816="",G816="",I816="",J816=""),"",SUBTOTAL(3,$B$5:B816))</f>
        <v>#REF!</v>
      </c>
      <c r="B816" s="63" t="e">
        <f>IF('DATA ENTRY'!#REF!="","",'DATA ENTRY'!#REF!)</f>
        <v>#REF!</v>
      </c>
      <c r="C816" s="63" t="e">
        <f>IF('DATA ENTRY'!#REF!="","",'DATA ENTRY'!#REF!)</f>
        <v>#REF!</v>
      </c>
      <c r="D816" s="63" t="e">
        <f>IF('DATA ENTRY'!#REF!="","",'DATA ENTRY'!#REF!)</f>
        <v>#REF!</v>
      </c>
      <c r="E816" s="14" t="e">
        <f>IF('DATA ENTRY'!#REF!="","",'DATA ENTRY'!#REF!)</f>
        <v>#REF!</v>
      </c>
      <c r="F816" s="14" t="e">
        <f>IF('DATA ENTRY'!#REF!="","",'DATA ENTRY'!#REF!)</f>
        <v>#REF!</v>
      </c>
      <c r="G816" s="126" t="e">
        <f>IF('DATA ENTRY'!#REF!="","",'DATA ENTRY'!#REF!)</f>
        <v>#REF!</v>
      </c>
      <c r="H816" s="126" t="e">
        <f>IF('DATA ENTRY'!#REF!="","",'DATA ENTRY'!#REF!)</f>
        <v>#REF!</v>
      </c>
      <c r="I816" s="14" t="e">
        <f>IF('DATA ENTRY'!#REF!="","",'DATA ENTRY'!#REF!)</f>
        <v>#REF!</v>
      </c>
      <c r="J816" s="125" t="e">
        <f>IF('DATA ENTRY'!#REF!="","",'DATA ENTRY'!#REF!)</f>
        <v>#REF!</v>
      </c>
      <c r="K816" s="14" t="e">
        <f>IF('DATA ENTRY'!#REF!="","",'DATA ENTRY'!#REF!)</f>
        <v>#REF!</v>
      </c>
      <c r="L816" s="125" t="e">
        <f>IF('DATA ENTRY'!#REF!="","",'DATA ENTRY'!#REF!)</f>
        <v>#REF!</v>
      </c>
      <c r="M816" s="14" t="e">
        <f>IF('DATA ENTRY'!#REF!="","",'DATA ENTRY'!#REF!)</f>
        <v>#REF!</v>
      </c>
      <c r="N816" s="125" t="e">
        <f>IF('DATA ENTRY'!#REF!="","",'DATA ENTRY'!#REF!)</f>
        <v>#REF!</v>
      </c>
      <c r="O816" s="125" t="str">
        <f t="shared" si="12"/>
        <v/>
      </c>
      <c r="P816" s="63" t="e">
        <f>IF('DATA ENTRY'!#REF!="","",'DATA ENTRY'!#REF!)</f>
        <v>#REF!</v>
      </c>
      <c r="Q816" s="63" t="e">
        <f>IF('DATA ENTRY'!#REF!="","",'DATA ENTRY'!#REF!)</f>
        <v>#REF!</v>
      </c>
      <c r="R816" s="14" t="e">
        <f>IF('DATA ENTRY'!#REF!="","",'DATA ENTRY'!#REF!)</f>
        <v>#REF!</v>
      </c>
      <c r="S816" s="14" t="e">
        <f>IF('DATA ENTRY'!#REF!="","",'DATA ENTRY'!#REF!)</f>
        <v>#REF!</v>
      </c>
      <c r="T816" s="14" t="e">
        <f>IF('DATA ENTRY'!#REF!="","",'DATA ENTRY'!#REF!)</f>
        <v>#REF!</v>
      </c>
      <c r="U816" s="14" t="str">
        <f>IF(O816="","",SUMPRODUCT(--(D816=$D$5:$D$1071),--(F816=$F$5:$F$1071),--(E816=$E$5:$E$1071),--(O816&lt;$O$5:$O$1071))+COUNTIF($O$5:O816,O816))</f>
        <v/>
      </c>
    </row>
    <row r="817" spans="1:21">
      <c r="A817" s="14" t="e">
        <f>IF(AND(H817="",D817="",F817="",G817="",I817="",J817=""),"",SUBTOTAL(3,$B$5:B817))</f>
        <v>#REF!</v>
      </c>
      <c r="B817" s="63" t="e">
        <f>IF('DATA ENTRY'!#REF!="","",'DATA ENTRY'!#REF!)</f>
        <v>#REF!</v>
      </c>
      <c r="C817" s="63" t="e">
        <f>IF('DATA ENTRY'!#REF!="","",'DATA ENTRY'!#REF!)</f>
        <v>#REF!</v>
      </c>
      <c r="D817" s="63" t="e">
        <f>IF('DATA ENTRY'!#REF!="","",'DATA ENTRY'!#REF!)</f>
        <v>#REF!</v>
      </c>
      <c r="E817" s="14" t="e">
        <f>IF('DATA ENTRY'!#REF!="","",'DATA ENTRY'!#REF!)</f>
        <v>#REF!</v>
      </c>
      <c r="F817" s="14" t="e">
        <f>IF('DATA ENTRY'!#REF!="","",'DATA ENTRY'!#REF!)</f>
        <v>#REF!</v>
      </c>
      <c r="G817" s="126" t="e">
        <f>IF('DATA ENTRY'!#REF!="","",'DATA ENTRY'!#REF!)</f>
        <v>#REF!</v>
      </c>
      <c r="H817" s="126" t="e">
        <f>IF('DATA ENTRY'!#REF!="","",'DATA ENTRY'!#REF!)</f>
        <v>#REF!</v>
      </c>
      <c r="I817" s="14" t="e">
        <f>IF('DATA ENTRY'!#REF!="","",'DATA ENTRY'!#REF!)</f>
        <v>#REF!</v>
      </c>
      <c r="J817" s="125" t="e">
        <f>IF('DATA ENTRY'!#REF!="","",'DATA ENTRY'!#REF!)</f>
        <v>#REF!</v>
      </c>
      <c r="K817" s="14" t="e">
        <f>IF('DATA ENTRY'!#REF!="","",'DATA ENTRY'!#REF!)</f>
        <v>#REF!</v>
      </c>
      <c r="L817" s="125" t="e">
        <f>IF('DATA ENTRY'!#REF!="","",'DATA ENTRY'!#REF!)</f>
        <v>#REF!</v>
      </c>
      <c r="M817" s="14" t="e">
        <f>IF('DATA ENTRY'!#REF!="","",'DATA ENTRY'!#REF!)</f>
        <v>#REF!</v>
      </c>
      <c r="N817" s="125" t="e">
        <f>IF('DATA ENTRY'!#REF!="","",'DATA ENTRY'!#REF!)</f>
        <v>#REF!</v>
      </c>
      <c r="O817" s="125" t="str">
        <f t="shared" si="12"/>
        <v/>
      </c>
      <c r="P817" s="63" t="e">
        <f>IF('DATA ENTRY'!#REF!="","",'DATA ENTRY'!#REF!)</f>
        <v>#REF!</v>
      </c>
      <c r="Q817" s="63" t="e">
        <f>IF('DATA ENTRY'!#REF!="","",'DATA ENTRY'!#REF!)</f>
        <v>#REF!</v>
      </c>
      <c r="R817" s="14" t="e">
        <f>IF('DATA ENTRY'!#REF!="","",'DATA ENTRY'!#REF!)</f>
        <v>#REF!</v>
      </c>
      <c r="S817" s="14" t="e">
        <f>IF('DATA ENTRY'!#REF!="","",'DATA ENTRY'!#REF!)</f>
        <v>#REF!</v>
      </c>
      <c r="T817" s="14" t="e">
        <f>IF('DATA ENTRY'!#REF!="","",'DATA ENTRY'!#REF!)</f>
        <v>#REF!</v>
      </c>
      <c r="U817" s="14" t="str">
        <f>IF(O817="","",SUMPRODUCT(--(D817=$D$5:$D$1071),--(F817=$F$5:$F$1071),--(E817=$E$5:$E$1071),--(O817&lt;$O$5:$O$1071))+COUNTIF($O$5:O817,O817))</f>
        <v/>
      </c>
    </row>
    <row r="818" spans="1:21">
      <c r="A818" s="14" t="e">
        <f>IF(AND(H818="",D818="",F818="",G818="",I818="",J818=""),"",SUBTOTAL(3,$B$5:B818))</f>
        <v>#REF!</v>
      </c>
      <c r="B818" s="63" t="e">
        <f>IF('DATA ENTRY'!#REF!="","",'DATA ENTRY'!#REF!)</f>
        <v>#REF!</v>
      </c>
      <c r="C818" s="63" t="e">
        <f>IF('DATA ENTRY'!#REF!="","",'DATA ENTRY'!#REF!)</f>
        <v>#REF!</v>
      </c>
      <c r="D818" s="63" t="e">
        <f>IF('DATA ENTRY'!#REF!="","",'DATA ENTRY'!#REF!)</f>
        <v>#REF!</v>
      </c>
      <c r="E818" s="14" t="e">
        <f>IF('DATA ENTRY'!#REF!="","",'DATA ENTRY'!#REF!)</f>
        <v>#REF!</v>
      </c>
      <c r="F818" s="14" t="e">
        <f>IF('DATA ENTRY'!#REF!="","",'DATA ENTRY'!#REF!)</f>
        <v>#REF!</v>
      </c>
      <c r="G818" s="126" t="e">
        <f>IF('DATA ENTRY'!#REF!="","",'DATA ENTRY'!#REF!)</f>
        <v>#REF!</v>
      </c>
      <c r="H818" s="126" t="e">
        <f>IF('DATA ENTRY'!#REF!="","",'DATA ENTRY'!#REF!)</f>
        <v>#REF!</v>
      </c>
      <c r="I818" s="14" t="e">
        <f>IF('DATA ENTRY'!#REF!="","",'DATA ENTRY'!#REF!)</f>
        <v>#REF!</v>
      </c>
      <c r="J818" s="125" t="e">
        <f>IF('DATA ENTRY'!#REF!="","",'DATA ENTRY'!#REF!)</f>
        <v>#REF!</v>
      </c>
      <c r="K818" s="14" t="e">
        <f>IF('DATA ENTRY'!#REF!="","",'DATA ENTRY'!#REF!)</f>
        <v>#REF!</v>
      </c>
      <c r="L818" s="125" t="e">
        <f>IF('DATA ENTRY'!#REF!="","",'DATA ENTRY'!#REF!)</f>
        <v>#REF!</v>
      </c>
      <c r="M818" s="14" t="e">
        <f>IF('DATA ENTRY'!#REF!="","",'DATA ENTRY'!#REF!)</f>
        <v>#REF!</v>
      </c>
      <c r="N818" s="125" t="e">
        <f>IF('DATA ENTRY'!#REF!="","",'DATA ENTRY'!#REF!)</f>
        <v>#REF!</v>
      </c>
      <c r="O818" s="125" t="str">
        <f t="shared" si="12"/>
        <v/>
      </c>
      <c r="P818" s="63" t="e">
        <f>IF('DATA ENTRY'!#REF!="","",'DATA ENTRY'!#REF!)</f>
        <v>#REF!</v>
      </c>
      <c r="Q818" s="63" t="e">
        <f>IF('DATA ENTRY'!#REF!="","",'DATA ENTRY'!#REF!)</f>
        <v>#REF!</v>
      </c>
      <c r="R818" s="14" t="e">
        <f>IF('DATA ENTRY'!#REF!="","",'DATA ENTRY'!#REF!)</f>
        <v>#REF!</v>
      </c>
      <c r="S818" s="14" t="e">
        <f>IF('DATA ENTRY'!#REF!="","",'DATA ENTRY'!#REF!)</f>
        <v>#REF!</v>
      </c>
      <c r="T818" s="14" t="e">
        <f>IF('DATA ENTRY'!#REF!="","",'DATA ENTRY'!#REF!)</f>
        <v>#REF!</v>
      </c>
      <c r="U818" s="14" t="str">
        <f>IF(O818="","",SUMPRODUCT(--(D818=$D$5:$D$1071),--(F818=$F$5:$F$1071),--(E818=$E$5:$E$1071),--(O818&lt;$O$5:$O$1071))+COUNTIF($O$5:O818,O818))</f>
        <v/>
      </c>
    </row>
    <row r="819" spans="1:21">
      <c r="A819" s="14" t="e">
        <f>IF(AND(H819="",D819="",F819="",G819="",I819="",J819=""),"",SUBTOTAL(3,$B$5:B819))</f>
        <v>#REF!</v>
      </c>
      <c r="B819" s="63" t="e">
        <f>IF('DATA ENTRY'!#REF!="","",'DATA ENTRY'!#REF!)</f>
        <v>#REF!</v>
      </c>
      <c r="C819" s="63" t="e">
        <f>IF('DATA ENTRY'!#REF!="","",'DATA ENTRY'!#REF!)</f>
        <v>#REF!</v>
      </c>
      <c r="D819" s="63" t="e">
        <f>IF('DATA ENTRY'!#REF!="","",'DATA ENTRY'!#REF!)</f>
        <v>#REF!</v>
      </c>
      <c r="E819" s="14" t="e">
        <f>IF('DATA ENTRY'!#REF!="","",'DATA ENTRY'!#REF!)</f>
        <v>#REF!</v>
      </c>
      <c r="F819" s="14" t="e">
        <f>IF('DATA ENTRY'!#REF!="","",'DATA ENTRY'!#REF!)</f>
        <v>#REF!</v>
      </c>
      <c r="G819" s="126" t="e">
        <f>IF('DATA ENTRY'!#REF!="","",'DATA ENTRY'!#REF!)</f>
        <v>#REF!</v>
      </c>
      <c r="H819" s="126" t="e">
        <f>IF('DATA ENTRY'!#REF!="","",'DATA ENTRY'!#REF!)</f>
        <v>#REF!</v>
      </c>
      <c r="I819" s="14" t="e">
        <f>IF('DATA ENTRY'!#REF!="","",'DATA ENTRY'!#REF!)</f>
        <v>#REF!</v>
      </c>
      <c r="J819" s="125" t="e">
        <f>IF('DATA ENTRY'!#REF!="","",'DATA ENTRY'!#REF!)</f>
        <v>#REF!</v>
      </c>
      <c r="K819" s="14" t="e">
        <f>IF('DATA ENTRY'!#REF!="","",'DATA ENTRY'!#REF!)</f>
        <v>#REF!</v>
      </c>
      <c r="L819" s="125" t="e">
        <f>IF('DATA ENTRY'!#REF!="","",'DATA ENTRY'!#REF!)</f>
        <v>#REF!</v>
      </c>
      <c r="M819" s="14" t="e">
        <f>IF('DATA ENTRY'!#REF!="","",'DATA ENTRY'!#REF!)</f>
        <v>#REF!</v>
      </c>
      <c r="N819" s="125" t="e">
        <f>IF('DATA ENTRY'!#REF!="","",'DATA ENTRY'!#REF!)</f>
        <v>#REF!</v>
      </c>
      <c r="O819" s="125" t="str">
        <f t="shared" si="12"/>
        <v/>
      </c>
      <c r="P819" s="63" t="e">
        <f>IF('DATA ENTRY'!#REF!="","",'DATA ENTRY'!#REF!)</f>
        <v>#REF!</v>
      </c>
      <c r="Q819" s="63" t="e">
        <f>IF('DATA ENTRY'!#REF!="","",'DATA ENTRY'!#REF!)</f>
        <v>#REF!</v>
      </c>
      <c r="R819" s="14" t="e">
        <f>IF('DATA ENTRY'!#REF!="","",'DATA ENTRY'!#REF!)</f>
        <v>#REF!</v>
      </c>
      <c r="S819" s="14" t="e">
        <f>IF('DATA ENTRY'!#REF!="","",'DATA ENTRY'!#REF!)</f>
        <v>#REF!</v>
      </c>
      <c r="T819" s="14" t="e">
        <f>IF('DATA ENTRY'!#REF!="","",'DATA ENTRY'!#REF!)</f>
        <v>#REF!</v>
      </c>
      <c r="U819" s="14" t="str">
        <f>IF(O819="","",SUMPRODUCT(--(D819=$D$5:$D$1071),--(F819=$F$5:$F$1071),--(E819=$E$5:$E$1071),--(O819&lt;$O$5:$O$1071))+COUNTIF($O$5:O819,O819))</f>
        <v/>
      </c>
    </row>
    <row r="820" spans="1:21">
      <c r="A820" s="14" t="e">
        <f>IF(AND(H820="",D820="",F820="",G820="",I820="",J820=""),"",SUBTOTAL(3,$B$5:B820))</f>
        <v>#REF!</v>
      </c>
      <c r="B820" s="63" t="e">
        <f>IF('DATA ENTRY'!#REF!="","",'DATA ENTRY'!#REF!)</f>
        <v>#REF!</v>
      </c>
      <c r="C820" s="63" t="e">
        <f>IF('DATA ENTRY'!#REF!="","",'DATA ENTRY'!#REF!)</f>
        <v>#REF!</v>
      </c>
      <c r="D820" s="63" t="e">
        <f>IF('DATA ENTRY'!#REF!="","",'DATA ENTRY'!#REF!)</f>
        <v>#REF!</v>
      </c>
      <c r="E820" s="14" t="e">
        <f>IF('DATA ENTRY'!#REF!="","",'DATA ENTRY'!#REF!)</f>
        <v>#REF!</v>
      </c>
      <c r="F820" s="14" t="e">
        <f>IF('DATA ENTRY'!#REF!="","",'DATA ENTRY'!#REF!)</f>
        <v>#REF!</v>
      </c>
      <c r="G820" s="126" t="e">
        <f>IF('DATA ENTRY'!#REF!="","",'DATA ENTRY'!#REF!)</f>
        <v>#REF!</v>
      </c>
      <c r="H820" s="126" t="e">
        <f>IF('DATA ENTRY'!#REF!="","",'DATA ENTRY'!#REF!)</f>
        <v>#REF!</v>
      </c>
      <c r="I820" s="14" t="e">
        <f>IF('DATA ENTRY'!#REF!="","",'DATA ENTRY'!#REF!)</f>
        <v>#REF!</v>
      </c>
      <c r="J820" s="125" t="e">
        <f>IF('DATA ENTRY'!#REF!="","",'DATA ENTRY'!#REF!)</f>
        <v>#REF!</v>
      </c>
      <c r="K820" s="14" t="e">
        <f>IF('DATA ENTRY'!#REF!="","",'DATA ENTRY'!#REF!)</f>
        <v>#REF!</v>
      </c>
      <c r="L820" s="125" t="e">
        <f>IF('DATA ENTRY'!#REF!="","",'DATA ENTRY'!#REF!)</f>
        <v>#REF!</v>
      </c>
      <c r="M820" s="14" t="e">
        <f>IF('DATA ENTRY'!#REF!="","",'DATA ENTRY'!#REF!)</f>
        <v>#REF!</v>
      </c>
      <c r="N820" s="125" t="e">
        <f>IF('DATA ENTRY'!#REF!="","",'DATA ENTRY'!#REF!)</f>
        <v>#REF!</v>
      </c>
      <c r="O820" s="125" t="str">
        <f t="shared" si="12"/>
        <v/>
      </c>
      <c r="P820" s="63" t="e">
        <f>IF('DATA ENTRY'!#REF!="","",'DATA ENTRY'!#REF!)</f>
        <v>#REF!</v>
      </c>
      <c r="Q820" s="63" t="e">
        <f>IF('DATA ENTRY'!#REF!="","",'DATA ENTRY'!#REF!)</f>
        <v>#REF!</v>
      </c>
      <c r="R820" s="14" t="e">
        <f>IF('DATA ENTRY'!#REF!="","",'DATA ENTRY'!#REF!)</f>
        <v>#REF!</v>
      </c>
      <c r="S820" s="14" t="e">
        <f>IF('DATA ENTRY'!#REF!="","",'DATA ENTRY'!#REF!)</f>
        <v>#REF!</v>
      </c>
      <c r="T820" s="14" t="e">
        <f>IF('DATA ENTRY'!#REF!="","",'DATA ENTRY'!#REF!)</f>
        <v>#REF!</v>
      </c>
      <c r="U820" s="14" t="str">
        <f>IF(O820="","",SUMPRODUCT(--(D820=$D$5:$D$1071),--(F820=$F$5:$F$1071),--(E820=$E$5:$E$1071),--(O820&lt;$O$5:$O$1071))+COUNTIF($O$5:O820,O820))</f>
        <v/>
      </c>
    </row>
    <row r="821" spans="1:21">
      <c r="A821" s="14" t="e">
        <f>IF(AND(H821="",D821="",F821="",G821="",I821="",J821=""),"",SUBTOTAL(3,$B$5:B821))</f>
        <v>#REF!</v>
      </c>
      <c r="B821" s="63" t="e">
        <f>IF('DATA ENTRY'!#REF!="","",'DATA ENTRY'!#REF!)</f>
        <v>#REF!</v>
      </c>
      <c r="C821" s="63" t="e">
        <f>IF('DATA ENTRY'!#REF!="","",'DATA ENTRY'!#REF!)</f>
        <v>#REF!</v>
      </c>
      <c r="D821" s="63" t="e">
        <f>IF('DATA ENTRY'!#REF!="","",'DATA ENTRY'!#REF!)</f>
        <v>#REF!</v>
      </c>
      <c r="E821" s="14" t="e">
        <f>IF('DATA ENTRY'!#REF!="","",'DATA ENTRY'!#REF!)</f>
        <v>#REF!</v>
      </c>
      <c r="F821" s="14" t="e">
        <f>IF('DATA ENTRY'!#REF!="","",'DATA ENTRY'!#REF!)</f>
        <v>#REF!</v>
      </c>
      <c r="G821" s="126" t="e">
        <f>IF('DATA ENTRY'!#REF!="","",'DATA ENTRY'!#REF!)</f>
        <v>#REF!</v>
      </c>
      <c r="H821" s="126" t="e">
        <f>IF('DATA ENTRY'!#REF!="","",'DATA ENTRY'!#REF!)</f>
        <v>#REF!</v>
      </c>
      <c r="I821" s="14" t="e">
        <f>IF('DATA ENTRY'!#REF!="","",'DATA ENTRY'!#REF!)</f>
        <v>#REF!</v>
      </c>
      <c r="J821" s="125" t="e">
        <f>IF('DATA ENTRY'!#REF!="","",'DATA ENTRY'!#REF!)</f>
        <v>#REF!</v>
      </c>
      <c r="K821" s="14" t="e">
        <f>IF('DATA ENTRY'!#REF!="","",'DATA ENTRY'!#REF!)</f>
        <v>#REF!</v>
      </c>
      <c r="L821" s="125" t="e">
        <f>IF('DATA ENTRY'!#REF!="","",'DATA ENTRY'!#REF!)</f>
        <v>#REF!</v>
      </c>
      <c r="M821" s="14" t="e">
        <f>IF('DATA ENTRY'!#REF!="","",'DATA ENTRY'!#REF!)</f>
        <v>#REF!</v>
      </c>
      <c r="N821" s="125" t="e">
        <f>IF('DATA ENTRY'!#REF!="","",'DATA ENTRY'!#REF!)</f>
        <v>#REF!</v>
      </c>
      <c r="O821" s="125" t="str">
        <f t="shared" si="12"/>
        <v/>
      </c>
      <c r="P821" s="63" t="e">
        <f>IF('DATA ENTRY'!#REF!="","",'DATA ENTRY'!#REF!)</f>
        <v>#REF!</v>
      </c>
      <c r="Q821" s="63" t="e">
        <f>IF('DATA ENTRY'!#REF!="","",'DATA ENTRY'!#REF!)</f>
        <v>#REF!</v>
      </c>
      <c r="R821" s="14" t="e">
        <f>IF('DATA ENTRY'!#REF!="","",'DATA ENTRY'!#REF!)</f>
        <v>#REF!</v>
      </c>
      <c r="S821" s="14" t="e">
        <f>IF('DATA ENTRY'!#REF!="","",'DATA ENTRY'!#REF!)</f>
        <v>#REF!</v>
      </c>
      <c r="T821" s="14" t="e">
        <f>IF('DATA ENTRY'!#REF!="","",'DATA ENTRY'!#REF!)</f>
        <v>#REF!</v>
      </c>
      <c r="U821" s="14" t="str">
        <f>IF(O821="","",SUMPRODUCT(--(D821=$D$5:$D$1071),--(F821=$F$5:$F$1071),--(E821=$E$5:$E$1071),--(O821&lt;$O$5:$O$1071))+COUNTIF($O$5:O821,O821))</f>
        <v/>
      </c>
    </row>
    <row r="822" spans="1:21">
      <c r="A822" s="14" t="e">
        <f>IF(AND(H822="",D822="",F822="",G822="",I822="",J822=""),"",SUBTOTAL(3,$B$5:B822))</f>
        <v>#REF!</v>
      </c>
      <c r="B822" s="63" t="e">
        <f>IF('DATA ENTRY'!#REF!="","",'DATA ENTRY'!#REF!)</f>
        <v>#REF!</v>
      </c>
      <c r="C822" s="63" t="e">
        <f>IF('DATA ENTRY'!#REF!="","",'DATA ENTRY'!#REF!)</f>
        <v>#REF!</v>
      </c>
      <c r="D822" s="63" t="e">
        <f>IF('DATA ENTRY'!#REF!="","",'DATA ENTRY'!#REF!)</f>
        <v>#REF!</v>
      </c>
      <c r="E822" s="14" t="e">
        <f>IF('DATA ENTRY'!#REF!="","",'DATA ENTRY'!#REF!)</f>
        <v>#REF!</v>
      </c>
      <c r="F822" s="14" t="e">
        <f>IF('DATA ENTRY'!#REF!="","",'DATA ENTRY'!#REF!)</f>
        <v>#REF!</v>
      </c>
      <c r="G822" s="126" t="e">
        <f>IF('DATA ENTRY'!#REF!="","",'DATA ENTRY'!#REF!)</f>
        <v>#REF!</v>
      </c>
      <c r="H822" s="126" t="e">
        <f>IF('DATA ENTRY'!#REF!="","",'DATA ENTRY'!#REF!)</f>
        <v>#REF!</v>
      </c>
      <c r="I822" s="14" t="e">
        <f>IF('DATA ENTRY'!#REF!="","",'DATA ENTRY'!#REF!)</f>
        <v>#REF!</v>
      </c>
      <c r="J822" s="125" t="e">
        <f>IF('DATA ENTRY'!#REF!="","",'DATA ENTRY'!#REF!)</f>
        <v>#REF!</v>
      </c>
      <c r="K822" s="14" t="e">
        <f>IF('DATA ENTRY'!#REF!="","",'DATA ENTRY'!#REF!)</f>
        <v>#REF!</v>
      </c>
      <c r="L822" s="125" t="e">
        <f>IF('DATA ENTRY'!#REF!="","",'DATA ENTRY'!#REF!)</f>
        <v>#REF!</v>
      </c>
      <c r="M822" s="14" t="e">
        <f>IF('DATA ENTRY'!#REF!="","",'DATA ENTRY'!#REF!)</f>
        <v>#REF!</v>
      </c>
      <c r="N822" s="125" t="e">
        <f>IF('DATA ENTRY'!#REF!="","",'DATA ENTRY'!#REF!)</f>
        <v>#REF!</v>
      </c>
      <c r="O822" s="125" t="str">
        <f t="shared" si="12"/>
        <v/>
      </c>
      <c r="P822" s="63" t="e">
        <f>IF('DATA ENTRY'!#REF!="","",'DATA ENTRY'!#REF!)</f>
        <v>#REF!</v>
      </c>
      <c r="Q822" s="63" t="e">
        <f>IF('DATA ENTRY'!#REF!="","",'DATA ENTRY'!#REF!)</f>
        <v>#REF!</v>
      </c>
      <c r="R822" s="14" t="e">
        <f>IF('DATA ENTRY'!#REF!="","",'DATA ENTRY'!#REF!)</f>
        <v>#REF!</v>
      </c>
      <c r="S822" s="14" t="e">
        <f>IF('DATA ENTRY'!#REF!="","",'DATA ENTRY'!#REF!)</f>
        <v>#REF!</v>
      </c>
      <c r="T822" s="14" t="e">
        <f>IF('DATA ENTRY'!#REF!="","",'DATA ENTRY'!#REF!)</f>
        <v>#REF!</v>
      </c>
      <c r="U822" s="14" t="str">
        <f>IF(O822="","",SUMPRODUCT(--(D822=$D$5:$D$1071),--(F822=$F$5:$F$1071),--(E822=$E$5:$E$1071),--(O822&lt;$O$5:$O$1071))+COUNTIF($O$5:O822,O822))</f>
        <v/>
      </c>
    </row>
    <row r="823" spans="1:21">
      <c r="A823" s="14" t="e">
        <f>IF(AND(H823="",D823="",F823="",G823="",I823="",J823=""),"",SUBTOTAL(3,$B$5:B823))</f>
        <v>#REF!</v>
      </c>
      <c r="B823" s="63" t="e">
        <f>IF('DATA ENTRY'!#REF!="","",'DATA ENTRY'!#REF!)</f>
        <v>#REF!</v>
      </c>
      <c r="C823" s="63" t="e">
        <f>IF('DATA ENTRY'!#REF!="","",'DATA ENTRY'!#REF!)</f>
        <v>#REF!</v>
      </c>
      <c r="D823" s="63" t="e">
        <f>IF('DATA ENTRY'!#REF!="","",'DATA ENTRY'!#REF!)</f>
        <v>#REF!</v>
      </c>
      <c r="E823" s="14" t="e">
        <f>IF('DATA ENTRY'!#REF!="","",'DATA ENTRY'!#REF!)</f>
        <v>#REF!</v>
      </c>
      <c r="F823" s="14" t="e">
        <f>IF('DATA ENTRY'!#REF!="","",'DATA ENTRY'!#REF!)</f>
        <v>#REF!</v>
      </c>
      <c r="G823" s="126" t="e">
        <f>IF('DATA ENTRY'!#REF!="","",'DATA ENTRY'!#REF!)</f>
        <v>#REF!</v>
      </c>
      <c r="H823" s="126" t="e">
        <f>IF('DATA ENTRY'!#REF!="","",'DATA ENTRY'!#REF!)</f>
        <v>#REF!</v>
      </c>
      <c r="I823" s="14" t="e">
        <f>IF('DATA ENTRY'!#REF!="","",'DATA ENTRY'!#REF!)</f>
        <v>#REF!</v>
      </c>
      <c r="J823" s="125" t="e">
        <f>IF('DATA ENTRY'!#REF!="","",'DATA ENTRY'!#REF!)</f>
        <v>#REF!</v>
      </c>
      <c r="K823" s="14" t="e">
        <f>IF('DATA ENTRY'!#REF!="","",'DATA ENTRY'!#REF!)</f>
        <v>#REF!</v>
      </c>
      <c r="L823" s="125" t="e">
        <f>IF('DATA ENTRY'!#REF!="","",'DATA ENTRY'!#REF!)</f>
        <v>#REF!</v>
      </c>
      <c r="M823" s="14" t="e">
        <f>IF('DATA ENTRY'!#REF!="","",'DATA ENTRY'!#REF!)</f>
        <v>#REF!</v>
      </c>
      <c r="N823" s="125" t="e">
        <f>IF('DATA ENTRY'!#REF!="","",'DATA ENTRY'!#REF!)</f>
        <v>#REF!</v>
      </c>
      <c r="O823" s="125" t="str">
        <f t="shared" si="12"/>
        <v/>
      </c>
      <c r="P823" s="63" t="e">
        <f>IF('DATA ENTRY'!#REF!="","",'DATA ENTRY'!#REF!)</f>
        <v>#REF!</v>
      </c>
      <c r="Q823" s="63" t="e">
        <f>IF('DATA ENTRY'!#REF!="","",'DATA ENTRY'!#REF!)</f>
        <v>#REF!</v>
      </c>
      <c r="R823" s="14" t="e">
        <f>IF('DATA ENTRY'!#REF!="","",'DATA ENTRY'!#REF!)</f>
        <v>#REF!</v>
      </c>
      <c r="S823" s="14" t="e">
        <f>IF('DATA ENTRY'!#REF!="","",'DATA ENTRY'!#REF!)</f>
        <v>#REF!</v>
      </c>
      <c r="T823" s="14" t="e">
        <f>IF('DATA ENTRY'!#REF!="","",'DATA ENTRY'!#REF!)</f>
        <v>#REF!</v>
      </c>
      <c r="U823" s="14" t="str">
        <f>IF(O823="","",SUMPRODUCT(--(D823=$D$5:$D$1071),--(F823=$F$5:$F$1071),--(E823=$E$5:$E$1071),--(O823&lt;$O$5:$O$1071))+COUNTIF($O$5:O823,O823))</f>
        <v/>
      </c>
    </row>
    <row r="824" spans="1:21">
      <c r="A824" s="14" t="e">
        <f>IF(AND(H824="",D824="",F824="",G824="",I824="",J824=""),"",SUBTOTAL(3,$B$5:B824))</f>
        <v>#REF!</v>
      </c>
      <c r="B824" s="63" t="e">
        <f>IF('DATA ENTRY'!#REF!="","",'DATA ENTRY'!#REF!)</f>
        <v>#REF!</v>
      </c>
      <c r="C824" s="63" t="e">
        <f>IF('DATA ENTRY'!#REF!="","",'DATA ENTRY'!#REF!)</f>
        <v>#REF!</v>
      </c>
      <c r="D824" s="63" t="e">
        <f>IF('DATA ENTRY'!#REF!="","",'DATA ENTRY'!#REF!)</f>
        <v>#REF!</v>
      </c>
      <c r="E824" s="14" t="e">
        <f>IF('DATA ENTRY'!#REF!="","",'DATA ENTRY'!#REF!)</f>
        <v>#REF!</v>
      </c>
      <c r="F824" s="14" t="e">
        <f>IF('DATA ENTRY'!#REF!="","",'DATA ENTRY'!#REF!)</f>
        <v>#REF!</v>
      </c>
      <c r="G824" s="126" t="e">
        <f>IF('DATA ENTRY'!#REF!="","",'DATA ENTRY'!#REF!)</f>
        <v>#REF!</v>
      </c>
      <c r="H824" s="126" t="e">
        <f>IF('DATA ENTRY'!#REF!="","",'DATA ENTRY'!#REF!)</f>
        <v>#REF!</v>
      </c>
      <c r="I824" s="14" t="e">
        <f>IF('DATA ENTRY'!#REF!="","",'DATA ENTRY'!#REF!)</f>
        <v>#REF!</v>
      </c>
      <c r="J824" s="125" t="e">
        <f>IF('DATA ENTRY'!#REF!="","",'DATA ENTRY'!#REF!)</f>
        <v>#REF!</v>
      </c>
      <c r="K824" s="14" t="e">
        <f>IF('DATA ENTRY'!#REF!="","",'DATA ENTRY'!#REF!)</f>
        <v>#REF!</v>
      </c>
      <c r="L824" s="125" t="e">
        <f>IF('DATA ENTRY'!#REF!="","",'DATA ENTRY'!#REF!)</f>
        <v>#REF!</v>
      </c>
      <c r="M824" s="14" t="e">
        <f>IF('DATA ENTRY'!#REF!="","",'DATA ENTRY'!#REF!)</f>
        <v>#REF!</v>
      </c>
      <c r="N824" s="125" t="e">
        <f>IF('DATA ENTRY'!#REF!="","",'DATA ENTRY'!#REF!)</f>
        <v>#REF!</v>
      </c>
      <c r="O824" s="125" t="str">
        <f t="shared" si="12"/>
        <v/>
      </c>
      <c r="P824" s="63" t="e">
        <f>IF('DATA ENTRY'!#REF!="","",'DATA ENTRY'!#REF!)</f>
        <v>#REF!</v>
      </c>
      <c r="Q824" s="63" t="e">
        <f>IF('DATA ENTRY'!#REF!="","",'DATA ENTRY'!#REF!)</f>
        <v>#REF!</v>
      </c>
      <c r="R824" s="14" t="e">
        <f>IF('DATA ENTRY'!#REF!="","",'DATA ENTRY'!#REF!)</f>
        <v>#REF!</v>
      </c>
      <c r="S824" s="14" t="e">
        <f>IF('DATA ENTRY'!#REF!="","",'DATA ENTRY'!#REF!)</f>
        <v>#REF!</v>
      </c>
      <c r="T824" s="14" t="e">
        <f>IF('DATA ENTRY'!#REF!="","",'DATA ENTRY'!#REF!)</f>
        <v>#REF!</v>
      </c>
      <c r="U824" s="14" t="str">
        <f>IF(O824="","",SUMPRODUCT(--(D824=$D$5:$D$1071),--(F824=$F$5:$F$1071),--(E824=$E$5:$E$1071),--(O824&lt;$O$5:$O$1071))+COUNTIF($O$5:O824,O824))</f>
        <v/>
      </c>
    </row>
    <row r="825" spans="1:21">
      <c r="A825" s="14" t="e">
        <f>IF(AND(H825="",D825="",F825="",G825="",I825="",J825=""),"",SUBTOTAL(3,$B$5:B825))</f>
        <v>#REF!</v>
      </c>
      <c r="B825" s="63" t="e">
        <f>IF('DATA ENTRY'!#REF!="","",'DATA ENTRY'!#REF!)</f>
        <v>#REF!</v>
      </c>
      <c r="C825" s="63" t="e">
        <f>IF('DATA ENTRY'!#REF!="","",'DATA ENTRY'!#REF!)</f>
        <v>#REF!</v>
      </c>
      <c r="D825" s="63" t="e">
        <f>IF('DATA ENTRY'!#REF!="","",'DATA ENTRY'!#REF!)</f>
        <v>#REF!</v>
      </c>
      <c r="E825" s="14" t="e">
        <f>IF('DATA ENTRY'!#REF!="","",'DATA ENTRY'!#REF!)</f>
        <v>#REF!</v>
      </c>
      <c r="F825" s="14" t="e">
        <f>IF('DATA ENTRY'!#REF!="","",'DATA ENTRY'!#REF!)</f>
        <v>#REF!</v>
      </c>
      <c r="G825" s="126" t="e">
        <f>IF('DATA ENTRY'!#REF!="","",'DATA ENTRY'!#REF!)</f>
        <v>#REF!</v>
      </c>
      <c r="H825" s="126" t="e">
        <f>IF('DATA ENTRY'!#REF!="","",'DATA ENTRY'!#REF!)</f>
        <v>#REF!</v>
      </c>
      <c r="I825" s="14" t="e">
        <f>IF('DATA ENTRY'!#REF!="","",'DATA ENTRY'!#REF!)</f>
        <v>#REF!</v>
      </c>
      <c r="J825" s="125" t="e">
        <f>IF('DATA ENTRY'!#REF!="","",'DATA ENTRY'!#REF!)</f>
        <v>#REF!</v>
      </c>
      <c r="K825" s="14" t="e">
        <f>IF('DATA ENTRY'!#REF!="","",'DATA ENTRY'!#REF!)</f>
        <v>#REF!</v>
      </c>
      <c r="L825" s="125" t="e">
        <f>IF('DATA ENTRY'!#REF!="","",'DATA ENTRY'!#REF!)</f>
        <v>#REF!</v>
      </c>
      <c r="M825" s="14" t="e">
        <f>IF('DATA ENTRY'!#REF!="","",'DATA ENTRY'!#REF!)</f>
        <v>#REF!</v>
      </c>
      <c r="N825" s="125" t="e">
        <f>IF('DATA ENTRY'!#REF!="","",'DATA ENTRY'!#REF!)</f>
        <v>#REF!</v>
      </c>
      <c r="O825" s="125" t="str">
        <f t="shared" si="12"/>
        <v/>
      </c>
      <c r="P825" s="63" t="e">
        <f>IF('DATA ENTRY'!#REF!="","",'DATA ENTRY'!#REF!)</f>
        <v>#REF!</v>
      </c>
      <c r="Q825" s="63" t="e">
        <f>IF('DATA ENTRY'!#REF!="","",'DATA ENTRY'!#REF!)</f>
        <v>#REF!</v>
      </c>
      <c r="R825" s="14" t="e">
        <f>IF('DATA ENTRY'!#REF!="","",'DATA ENTRY'!#REF!)</f>
        <v>#REF!</v>
      </c>
      <c r="S825" s="14" t="e">
        <f>IF('DATA ENTRY'!#REF!="","",'DATA ENTRY'!#REF!)</f>
        <v>#REF!</v>
      </c>
      <c r="T825" s="14" t="e">
        <f>IF('DATA ENTRY'!#REF!="","",'DATA ENTRY'!#REF!)</f>
        <v>#REF!</v>
      </c>
      <c r="U825" s="14" t="str">
        <f>IF(O825="","",SUMPRODUCT(--(D825=$D$5:$D$1071),--(F825=$F$5:$F$1071),--(E825=$E$5:$E$1071),--(O825&lt;$O$5:$O$1071))+COUNTIF($O$5:O825,O825))</f>
        <v/>
      </c>
    </row>
    <row r="826" spans="1:21">
      <c r="A826" s="14" t="e">
        <f>IF(AND(H826="",D826="",F826="",G826="",I826="",J826=""),"",SUBTOTAL(3,$B$5:B826))</f>
        <v>#REF!</v>
      </c>
      <c r="B826" s="63" t="e">
        <f>IF('DATA ENTRY'!#REF!="","",'DATA ENTRY'!#REF!)</f>
        <v>#REF!</v>
      </c>
      <c r="C826" s="63" t="e">
        <f>IF('DATA ENTRY'!#REF!="","",'DATA ENTRY'!#REF!)</f>
        <v>#REF!</v>
      </c>
      <c r="D826" s="63" t="e">
        <f>IF('DATA ENTRY'!#REF!="","",'DATA ENTRY'!#REF!)</f>
        <v>#REF!</v>
      </c>
      <c r="E826" s="14" t="e">
        <f>IF('DATA ENTRY'!#REF!="","",'DATA ENTRY'!#REF!)</f>
        <v>#REF!</v>
      </c>
      <c r="F826" s="14" t="e">
        <f>IF('DATA ENTRY'!#REF!="","",'DATA ENTRY'!#REF!)</f>
        <v>#REF!</v>
      </c>
      <c r="G826" s="126" t="e">
        <f>IF('DATA ENTRY'!#REF!="","",'DATA ENTRY'!#REF!)</f>
        <v>#REF!</v>
      </c>
      <c r="H826" s="126" t="e">
        <f>IF('DATA ENTRY'!#REF!="","",'DATA ENTRY'!#REF!)</f>
        <v>#REF!</v>
      </c>
      <c r="I826" s="14" t="e">
        <f>IF('DATA ENTRY'!#REF!="","",'DATA ENTRY'!#REF!)</f>
        <v>#REF!</v>
      </c>
      <c r="J826" s="125" t="e">
        <f>IF('DATA ENTRY'!#REF!="","",'DATA ENTRY'!#REF!)</f>
        <v>#REF!</v>
      </c>
      <c r="K826" s="14" t="e">
        <f>IF('DATA ENTRY'!#REF!="","",'DATA ENTRY'!#REF!)</f>
        <v>#REF!</v>
      </c>
      <c r="L826" s="125" t="e">
        <f>IF('DATA ENTRY'!#REF!="","",'DATA ENTRY'!#REF!)</f>
        <v>#REF!</v>
      </c>
      <c r="M826" s="14" t="e">
        <f>IF('DATA ENTRY'!#REF!="","",'DATA ENTRY'!#REF!)</f>
        <v>#REF!</v>
      </c>
      <c r="N826" s="125" t="e">
        <f>IF('DATA ENTRY'!#REF!="","",'DATA ENTRY'!#REF!)</f>
        <v>#REF!</v>
      </c>
      <c r="O826" s="125" t="str">
        <f t="shared" si="12"/>
        <v/>
      </c>
      <c r="P826" s="63" t="e">
        <f>IF('DATA ENTRY'!#REF!="","",'DATA ENTRY'!#REF!)</f>
        <v>#REF!</v>
      </c>
      <c r="Q826" s="63" t="e">
        <f>IF('DATA ENTRY'!#REF!="","",'DATA ENTRY'!#REF!)</f>
        <v>#REF!</v>
      </c>
      <c r="R826" s="14" t="e">
        <f>IF('DATA ENTRY'!#REF!="","",'DATA ENTRY'!#REF!)</f>
        <v>#REF!</v>
      </c>
      <c r="S826" s="14" t="e">
        <f>IF('DATA ENTRY'!#REF!="","",'DATA ENTRY'!#REF!)</f>
        <v>#REF!</v>
      </c>
      <c r="T826" s="14" t="e">
        <f>IF('DATA ENTRY'!#REF!="","",'DATA ENTRY'!#REF!)</f>
        <v>#REF!</v>
      </c>
      <c r="U826" s="14" t="str">
        <f>IF(O826="","",SUMPRODUCT(--(D826=$D$5:$D$1071),--(F826=$F$5:$F$1071),--(E826=$E$5:$E$1071),--(O826&lt;$O$5:$O$1071))+COUNTIF($O$5:O826,O826))</f>
        <v/>
      </c>
    </row>
    <row r="827" spans="1:21">
      <c r="A827" s="14" t="e">
        <f>IF(AND(H827="",D827="",F827="",G827="",I827="",J827=""),"",SUBTOTAL(3,$B$5:B827))</f>
        <v>#REF!</v>
      </c>
      <c r="B827" s="63" t="e">
        <f>IF('DATA ENTRY'!#REF!="","",'DATA ENTRY'!#REF!)</f>
        <v>#REF!</v>
      </c>
      <c r="C827" s="63" t="e">
        <f>IF('DATA ENTRY'!#REF!="","",'DATA ENTRY'!#REF!)</f>
        <v>#REF!</v>
      </c>
      <c r="D827" s="63" t="e">
        <f>IF('DATA ENTRY'!#REF!="","",'DATA ENTRY'!#REF!)</f>
        <v>#REF!</v>
      </c>
      <c r="E827" s="14" t="e">
        <f>IF('DATA ENTRY'!#REF!="","",'DATA ENTRY'!#REF!)</f>
        <v>#REF!</v>
      </c>
      <c r="F827" s="14" t="e">
        <f>IF('DATA ENTRY'!#REF!="","",'DATA ENTRY'!#REF!)</f>
        <v>#REF!</v>
      </c>
      <c r="G827" s="126" t="e">
        <f>IF('DATA ENTRY'!#REF!="","",'DATA ENTRY'!#REF!)</f>
        <v>#REF!</v>
      </c>
      <c r="H827" s="126" t="e">
        <f>IF('DATA ENTRY'!#REF!="","",'DATA ENTRY'!#REF!)</f>
        <v>#REF!</v>
      </c>
      <c r="I827" s="14" t="e">
        <f>IF('DATA ENTRY'!#REF!="","",'DATA ENTRY'!#REF!)</f>
        <v>#REF!</v>
      </c>
      <c r="J827" s="125" t="e">
        <f>IF('DATA ENTRY'!#REF!="","",'DATA ENTRY'!#REF!)</f>
        <v>#REF!</v>
      </c>
      <c r="K827" s="14" t="e">
        <f>IF('DATA ENTRY'!#REF!="","",'DATA ENTRY'!#REF!)</f>
        <v>#REF!</v>
      </c>
      <c r="L827" s="125" t="e">
        <f>IF('DATA ENTRY'!#REF!="","",'DATA ENTRY'!#REF!)</f>
        <v>#REF!</v>
      </c>
      <c r="M827" s="14" t="e">
        <f>IF('DATA ENTRY'!#REF!="","",'DATA ENTRY'!#REF!)</f>
        <v>#REF!</v>
      </c>
      <c r="N827" s="125" t="e">
        <f>IF('DATA ENTRY'!#REF!="","",'DATA ENTRY'!#REF!)</f>
        <v>#REF!</v>
      </c>
      <c r="O827" s="125" t="str">
        <f t="shared" si="12"/>
        <v/>
      </c>
      <c r="P827" s="63" t="e">
        <f>IF('DATA ENTRY'!#REF!="","",'DATA ENTRY'!#REF!)</f>
        <v>#REF!</v>
      </c>
      <c r="Q827" s="63" t="e">
        <f>IF('DATA ENTRY'!#REF!="","",'DATA ENTRY'!#REF!)</f>
        <v>#REF!</v>
      </c>
      <c r="R827" s="14" t="e">
        <f>IF('DATA ENTRY'!#REF!="","",'DATA ENTRY'!#REF!)</f>
        <v>#REF!</v>
      </c>
      <c r="S827" s="14" t="e">
        <f>IF('DATA ENTRY'!#REF!="","",'DATA ENTRY'!#REF!)</f>
        <v>#REF!</v>
      </c>
      <c r="T827" s="14" t="e">
        <f>IF('DATA ENTRY'!#REF!="","",'DATA ENTRY'!#REF!)</f>
        <v>#REF!</v>
      </c>
      <c r="U827" s="14" t="str">
        <f>IF(O827="","",SUMPRODUCT(--(D827=$D$5:$D$1071),--(F827=$F$5:$F$1071),--(E827=$E$5:$E$1071),--(O827&lt;$O$5:$O$1071))+COUNTIF($O$5:O827,O827))</f>
        <v/>
      </c>
    </row>
    <row r="828" spans="1:21">
      <c r="A828" s="14" t="e">
        <f>IF(AND(H828="",D828="",F828="",G828="",I828="",J828=""),"",SUBTOTAL(3,$B$5:B828))</f>
        <v>#REF!</v>
      </c>
      <c r="B828" s="63" t="e">
        <f>IF('DATA ENTRY'!#REF!="","",'DATA ENTRY'!#REF!)</f>
        <v>#REF!</v>
      </c>
      <c r="C828" s="63" t="e">
        <f>IF('DATA ENTRY'!#REF!="","",'DATA ENTRY'!#REF!)</f>
        <v>#REF!</v>
      </c>
      <c r="D828" s="63" t="e">
        <f>IF('DATA ENTRY'!#REF!="","",'DATA ENTRY'!#REF!)</f>
        <v>#REF!</v>
      </c>
      <c r="E828" s="14" t="e">
        <f>IF('DATA ENTRY'!#REF!="","",'DATA ENTRY'!#REF!)</f>
        <v>#REF!</v>
      </c>
      <c r="F828" s="14" t="e">
        <f>IF('DATA ENTRY'!#REF!="","",'DATA ENTRY'!#REF!)</f>
        <v>#REF!</v>
      </c>
      <c r="G828" s="126" t="e">
        <f>IF('DATA ENTRY'!#REF!="","",'DATA ENTRY'!#REF!)</f>
        <v>#REF!</v>
      </c>
      <c r="H828" s="126" t="e">
        <f>IF('DATA ENTRY'!#REF!="","",'DATA ENTRY'!#REF!)</f>
        <v>#REF!</v>
      </c>
      <c r="I828" s="14" t="e">
        <f>IF('DATA ENTRY'!#REF!="","",'DATA ENTRY'!#REF!)</f>
        <v>#REF!</v>
      </c>
      <c r="J828" s="125" t="e">
        <f>IF('DATA ENTRY'!#REF!="","",'DATA ENTRY'!#REF!)</f>
        <v>#REF!</v>
      </c>
      <c r="K828" s="14" t="e">
        <f>IF('DATA ENTRY'!#REF!="","",'DATA ENTRY'!#REF!)</f>
        <v>#REF!</v>
      </c>
      <c r="L828" s="125" t="e">
        <f>IF('DATA ENTRY'!#REF!="","",'DATA ENTRY'!#REF!)</f>
        <v>#REF!</v>
      </c>
      <c r="M828" s="14" t="e">
        <f>IF('DATA ENTRY'!#REF!="","",'DATA ENTRY'!#REF!)</f>
        <v>#REF!</v>
      </c>
      <c r="N828" s="125" t="e">
        <f>IF('DATA ENTRY'!#REF!="","",'DATA ENTRY'!#REF!)</f>
        <v>#REF!</v>
      </c>
      <c r="O828" s="125" t="str">
        <f t="shared" si="12"/>
        <v/>
      </c>
      <c r="P828" s="63" t="e">
        <f>IF('DATA ENTRY'!#REF!="","",'DATA ENTRY'!#REF!)</f>
        <v>#REF!</v>
      </c>
      <c r="Q828" s="63" t="e">
        <f>IF('DATA ENTRY'!#REF!="","",'DATA ENTRY'!#REF!)</f>
        <v>#REF!</v>
      </c>
      <c r="R828" s="14" t="e">
        <f>IF('DATA ENTRY'!#REF!="","",'DATA ENTRY'!#REF!)</f>
        <v>#REF!</v>
      </c>
      <c r="S828" s="14" t="e">
        <f>IF('DATA ENTRY'!#REF!="","",'DATA ENTRY'!#REF!)</f>
        <v>#REF!</v>
      </c>
      <c r="T828" s="14" t="e">
        <f>IF('DATA ENTRY'!#REF!="","",'DATA ENTRY'!#REF!)</f>
        <v>#REF!</v>
      </c>
      <c r="U828" s="14" t="str">
        <f>IF(O828="","",SUMPRODUCT(--(D828=$D$5:$D$1071),--(F828=$F$5:$F$1071),--(E828=$E$5:$E$1071),--(O828&lt;$O$5:$O$1071))+COUNTIF($O$5:O828,O828))</f>
        <v/>
      </c>
    </row>
    <row r="829" spans="1:21">
      <c r="A829" s="14" t="e">
        <f>IF(AND(H829="",D829="",F829="",G829="",I829="",J829=""),"",SUBTOTAL(3,$B$5:B829))</f>
        <v>#REF!</v>
      </c>
      <c r="B829" s="63" t="e">
        <f>IF('DATA ENTRY'!#REF!="","",'DATA ENTRY'!#REF!)</f>
        <v>#REF!</v>
      </c>
      <c r="C829" s="63" t="e">
        <f>IF('DATA ENTRY'!#REF!="","",'DATA ENTRY'!#REF!)</f>
        <v>#REF!</v>
      </c>
      <c r="D829" s="63" t="e">
        <f>IF('DATA ENTRY'!#REF!="","",'DATA ENTRY'!#REF!)</f>
        <v>#REF!</v>
      </c>
      <c r="E829" s="14" t="e">
        <f>IF('DATA ENTRY'!#REF!="","",'DATA ENTRY'!#REF!)</f>
        <v>#REF!</v>
      </c>
      <c r="F829" s="14" t="e">
        <f>IF('DATA ENTRY'!#REF!="","",'DATA ENTRY'!#REF!)</f>
        <v>#REF!</v>
      </c>
      <c r="G829" s="126" t="e">
        <f>IF('DATA ENTRY'!#REF!="","",'DATA ENTRY'!#REF!)</f>
        <v>#REF!</v>
      </c>
      <c r="H829" s="126" t="e">
        <f>IF('DATA ENTRY'!#REF!="","",'DATA ENTRY'!#REF!)</f>
        <v>#REF!</v>
      </c>
      <c r="I829" s="14" t="e">
        <f>IF('DATA ENTRY'!#REF!="","",'DATA ENTRY'!#REF!)</f>
        <v>#REF!</v>
      </c>
      <c r="J829" s="125" t="e">
        <f>IF('DATA ENTRY'!#REF!="","",'DATA ENTRY'!#REF!)</f>
        <v>#REF!</v>
      </c>
      <c r="K829" s="14" t="e">
        <f>IF('DATA ENTRY'!#REF!="","",'DATA ENTRY'!#REF!)</f>
        <v>#REF!</v>
      </c>
      <c r="L829" s="125" t="e">
        <f>IF('DATA ENTRY'!#REF!="","",'DATA ENTRY'!#REF!)</f>
        <v>#REF!</v>
      </c>
      <c r="M829" s="14" t="e">
        <f>IF('DATA ENTRY'!#REF!="","",'DATA ENTRY'!#REF!)</f>
        <v>#REF!</v>
      </c>
      <c r="N829" s="125" t="e">
        <f>IF('DATA ENTRY'!#REF!="","",'DATA ENTRY'!#REF!)</f>
        <v>#REF!</v>
      </c>
      <c r="O829" s="125" t="str">
        <f t="shared" si="12"/>
        <v/>
      </c>
      <c r="P829" s="63" t="e">
        <f>IF('DATA ENTRY'!#REF!="","",'DATA ENTRY'!#REF!)</f>
        <v>#REF!</v>
      </c>
      <c r="Q829" s="63" t="e">
        <f>IF('DATA ENTRY'!#REF!="","",'DATA ENTRY'!#REF!)</f>
        <v>#REF!</v>
      </c>
      <c r="R829" s="14" t="e">
        <f>IF('DATA ENTRY'!#REF!="","",'DATA ENTRY'!#REF!)</f>
        <v>#REF!</v>
      </c>
      <c r="S829" s="14" t="e">
        <f>IF('DATA ENTRY'!#REF!="","",'DATA ENTRY'!#REF!)</f>
        <v>#REF!</v>
      </c>
      <c r="T829" s="14" t="e">
        <f>IF('DATA ENTRY'!#REF!="","",'DATA ENTRY'!#REF!)</f>
        <v>#REF!</v>
      </c>
      <c r="U829" s="14" t="str">
        <f>IF(O829="","",SUMPRODUCT(--(D829=$D$5:$D$1071),--(F829=$F$5:$F$1071),--(E829=$E$5:$E$1071),--(O829&lt;$O$5:$O$1071))+COUNTIF($O$5:O829,O829))</f>
        <v/>
      </c>
    </row>
    <row r="830" spans="1:21">
      <c r="A830" s="14" t="e">
        <f>IF(AND(H830="",D830="",F830="",G830="",I830="",J830=""),"",SUBTOTAL(3,$B$5:B830))</f>
        <v>#REF!</v>
      </c>
      <c r="B830" s="63" t="e">
        <f>IF('DATA ENTRY'!#REF!="","",'DATA ENTRY'!#REF!)</f>
        <v>#REF!</v>
      </c>
      <c r="C830" s="63" t="e">
        <f>IF('DATA ENTRY'!#REF!="","",'DATA ENTRY'!#REF!)</f>
        <v>#REF!</v>
      </c>
      <c r="D830" s="63" t="e">
        <f>IF('DATA ENTRY'!#REF!="","",'DATA ENTRY'!#REF!)</f>
        <v>#REF!</v>
      </c>
      <c r="E830" s="14" t="e">
        <f>IF('DATA ENTRY'!#REF!="","",'DATA ENTRY'!#REF!)</f>
        <v>#REF!</v>
      </c>
      <c r="F830" s="14" t="e">
        <f>IF('DATA ENTRY'!#REF!="","",'DATA ENTRY'!#REF!)</f>
        <v>#REF!</v>
      </c>
      <c r="G830" s="126" t="e">
        <f>IF('DATA ENTRY'!#REF!="","",'DATA ENTRY'!#REF!)</f>
        <v>#REF!</v>
      </c>
      <c r="H830" s="126" t="e">
        <f>IF('DATA ENTRY'!#REF!="","",'DATA ENTRY'!#REF!)</f>
        <v>#REF!</v>
      </c>
      <c r="I830" s="14" t="e">
        <f>IF('DATA ENTRY'!#REF!="","",'DATA ENTRY'!#REF!)</f>
        <v>#REF!</v>
      </c>
      <c r="J830" s="125" t="e">
        <f>IF('DATA ENTRY'!#REF!="","",'DATA ENTRY'!#REF!)</f>
        <v>#REF!</v>
      </c>
      <c r="K830" s="14" t="e">
        <f>IF('DATA ENTRY'!#REF!="","",'DATA ENTRY'!#REF!)</f>
        <v>#REF!</v>
      </c>
      <c r="L830" s="125" t="e">
        <f>IF('DATA ENTRY'!#REF!="","",'DATA ENTRY'!#REF!)</f>
        <v>#REF!</v>
      </c>
      <c r="M830" s="14" t="e">
        <f>IF('DATA ENTRY'!#REF!="","",'DATA ENTRY'!#REF!)</f>
        <v>#REF!</v>
      </c>
      <c r="N830" s="125" t="e">
        <f>IF('DATA ENTRY'!#REF!="","",'DATA ENTRY'!#REF!)</f>
        <v>#REF!</v>
      </c>
      <c r="O830" s="125" t="str">
        <f t="shared" si="12"/>
        <v/>
      </c>
      <c r="P830" s="63" t="e">
        <f>IF('DATA ENTRY'!#REF!="","",'DATA ENTRY'!#REF!)</f>
        <v>#REF!</v>
      </c>
      <c r="Q830" s="63" t="e">
        <f>IF('DATA ENTRY'!#REF!="","",'DATA ENTRY'!#REF!)</f>
        <v>#REF!</v>
      </c>
      <c r="R830" s="14" t="e">
        <f>IF('DATA ENTRY'!#REF!="","",'DATA ENTRY'!#REF!)</f>
        <v>#REF!</v>
      </c>
      <c r="S830" s="14" t="e">
        <f>IF('DATA ENTRY'!#REF!="","",'DATA ENTRY'!#REF!)</f>
        <v>#REF!</v>
      </c>
      <c r="T830" s="14" t="e">
        <f>IF('DATA ENTRY'!#REF!="","",'DATA ENTRY'!#REF!)</f>
        <v>#REF!</v>
      </c>
      <c r="U830" s="14" t="str">
        <f>IF(O830="","",SUMPRODUCT(--(D830=$D$5:$D$1071),--(F830=$F$5:$F$1071),--(E830=$E$5:$E$1071),--(O830&lt;$O$5:$O$1071))+COUNTIF($O$5:O830,O830))</f>
        <v/>
      </c>
    </row>
    <row r="831" spans="1:21">
      <c r="A831" s="14" t="e">
        <f>IF(AND(H831="",D831="",F831="",G831="",I831="",J831=""),"",SUBTOTAL(3,$B$5:B831))</f>
        <v>#REF!</v>
      </c>
      <c r="B831" s="63" t="e">
        <f>IF('DATA ENTRY'!#REF!="","",'DATA ENTRY'!#REF!)</f>
        <v>#REF!</v>
      </c>
      <c r="C831" s="63" t="e">
        <f>IF('DATA ENTRY'!#REF!="","",'DATA ENTRY'!#REF!)</f>
        <v>#REF!</v>
      </c>
      <c r="D831" s="63" t="e">
        <f>IF('DATA ENTRY'!#REF!="","",'DATA ENTRY'!#REF!)</f>
        <v>#REF!</v>
      </c>
      <c r="E831" s="14" t="e">
        <f>IF('DATA ENTRY'!#REF!="","",'DATA ENTRY'!#REF!)</f>
        <v>#REF!</v>
      </c>
      <c r="F831" s="14" t="e">
        <f>IF('DATA ENTRY'!#REF!="","",'DATA ENTRY'!#REF!)</f>
        <v>#REF!</v>
      </c>
      <c r="G831" s="126" t="e">
        <f>IF('DATA ENTRY'!#REF!="","",'DATA ENTRY'!#REF!)</f>
        <v>#REF!</v>
      </c>
      <c r="H831" s="126" t="e">
        <f>IF('DATA ENTRY'!#REF!="","",'DATA ENTRY'!#REF!)</f>
        <v>#REF!</v>
      </c>
      <c r="I831" s="14" t="e">
        <f>IF('DATA ENTRY'!#REF!="","",'DATA ENTRY'!#REF!)</f>
        <v>#REF!</v>
      </c>
      <c r="J831" s="125" t="e">
        <f>IF('DATA ENTRY'!#REF!="","",'DATA ENTRY'!#REF!)</f>
        <v>#REF!</v>
      </c>
      <c r="K831" s="14" t="e">
        <f>IF('DATA ENTRY'!#REF!="","",'DATA ENTRY'!#REF!)</f>
        <v>#REF!</v>
      </c>
      <c r="L831" s="125" t="e">
        <f>IF('DATA ENTRY'!#REF!="","",'DATA ENTRY'!#REF!)</f>
        <v>#REF!</v>
      </c>
      <c r="M831" s="14" t="e">
        <f>IF('DATA ENTRY'!#REF!="","",'DATA ENTRY'!#REF!)</f>
        <v>#REF!</v>
      </c>
      <c r="N831" s="125" t="e">
        <f>IF('DATA ENTRY'!#REF!="","",'DATA ENTRY'!#REF!)</f>
        <v>#REF!</v>
      </c>
      <c r="O831" s="125" t="str">
        <f t="shared" si="12"/>
        <v/>
      </c>
      <c r="P831" s="63" t="e">
        <f>IF('DATA ENTRY'!#REF!="","",'DATA ENTRY'!#REF!)</f>
        <v>#REF!</v>
      </c>
      <c r="Q831" s="63" t="e">
        <f>IF('DATA ENTRY'!#REF!="","",'DATA ENTRY'!#REF!)</f>
        <v>#REF!</v>
      </c>
      <c r="R831" s="14" t="e">
        <f>IF('DATA ENTRY'!#REF!="","",'DATA ENTRY'!#REF!)</f>
        <v>#REF!</v>
      </c>
      <c r="S831" s="14" t="e">
        <f>IF('DATA ENTRY'!#REF!="","",'DATA ENTRY'!#REF!)</f>
        <v>#REF!</v>
      </c>
      <c r="T831" s="14" t="e">
        <f>IF('DATA ENTRY'!#REF!="","",'DATA ENTRY'!#REF!)</f>
        <v>#REF!</v>
      </c>
      <c r="U831" s="14" t="str">
        <f>IF(O831="","",SUMPRODUCT(--(D831=$D$5:$D$1071),--(F831=$F$5:$F$1071),--(E831=$E$5:$E$1071),--(O831&lt;$O$5:$O$1071))+COUNTIF($O$5:O831,O831))</f>
        <v/>
      </c>
    </row>
    <row r="832" spans="1:21">
      <c r="A832" s="14" t="e">
        <f>IF(AND(H832="",D832="",F832="",G832="",I832="",J832=""),"",SUBTOTAL(3,$B$5:B832))</f>
        <v>#REF!</v>
      </c>
      <c r="B832" s="63" t="e">
        <f>IF('DATA ENTRY'!#REF!="","",'DATA ENTRY'!#REF!)</f>
        <v>#REF!</v>
      </c>
      <c r="C832" s="63" t="e">
        <f>IF('DATA ENTRY'!#REF!="","",'DATA ENTRY'!#REF!)</f>
        <v>#REF!</v>
      </c>
      <c r="D832" s="63" t="e">
        <f>IF('DATA ENTRY'!#REF!="","",'DATA ENTRY'!#REF!)</f>
        <v>#REF!</v>
      </c>
      <c r="E832" s="14" t="e">
        <f>IF('DATA ENTRY'!#REF!="","",'DATA ENTRY'!#REF!)</f>
        <v>#REF!</v>
      </c>
      <c r="F832" s="14" t="e">
        <f>IF('DATA ENTRY'!#REF!="","",'DATA ENTRY'!#REF!)</f>
        <v>#REF!</v>
      </c>
      <c r="G832" s="126" t="e">
        <f>IF('DATA ENTRY'!#REF!="","",'DATA ENTRY'!#REF!)</f>
        <v>#REF!</v>
      </c>
      <c r="H832" s="126" t="e">
        <f>IF('DATA ENTRY'!#REF!="","",'DATA ENTRY'!#REF!)</f>
        <v>#REF!</v>
      </c>
      <c r="I832" s="14" t="e">
        <f>IF('DATA ENTRY'!#REF!="","",'DATA ENTRY'!#REF!)</f>
        <v>#REF!</v>
      </c>
      <c r="J832" s="125" t="e">
        <f>IF('DATA ENTRY'!#REF!="","",'DATA ENTRY'!#REF!)</f>
        <v>#REF!</v>
      </c>
      <c r="K832" s="14" t="e">
        <f>IF('DATA ENTRY'!#REF!="","",'DATA ENTRY'!#REF!)</f>
        <v>#REF!</v>
      </c>
      <c r="L832" s="125" t="e">
        <f>IF('DATA ENTRY'!#REF!="","",'DATA ENTRY'!#REF!)</f>
        <v>#REF!</v>
      </c>
      <c r="M832" s="14" t="e">
        <f>IF('DATA ENTRY'!#REF!="","",'DATA ENTRY'!#REF!)</f>
        <v>#REF!</v>
      </c>
      <c r="N832" s="125" t="e">
        <f>IF('DATA ENTRY'!#REF!="","",'DATA ENTRY'!#REF!)</f>
        <v>#REF!</v>
      </c>
      <c r="O832" s="125" t="str">
        <f t="shared" si="12"/>
        <v/>
      </c>
      <c r="P832" s="63" t="e">
        <f>IF('DATA ENTRY'!#REF!="","",'DATA ENTRY'!#REF!)</f>
        <v>#REF!</v>
      </c>
      <c r="Q832" s="63" t="e">
        <f>IF('DATA ENTRY'!#REF!="","",'DATA ENTRY'!#REF!)</f>
        <v>#REF!</v>
      </c>
      <c r="R832" s="14" t="e">
        <f>IF('DATA ENTRY'!#REF!="","",'DATA ENTRY'!#REF!)</f>
        <v>#REF!</v>
      </c>
      <c r="S832" s="14" t="e">
        <f>IF('DATA ENTRY'!#REF!="","",'DATA ENTRY'!#REF!)</f>
        <v>#REF!</v>
      </c>
      <c r="T832" s="14" t="e">
        <f>IF('DATA ENTRY'!#REF!="","",'DATA ENTRY'!#REF!)</f>
        <v>#REF!</v>
      </c>
      <c r="U832" s="14" t="str">
        <f>IF(O832="","",SUMPRODUCT(--(D832=$D$5:$D$1071),--(F832=$F$5:$F$1071),--(E832=$E$5:$E$1071),--(O832&lt;$O$5:$O$1071))+COUNTIF($O$5:O832,O832))</f>
        <v/>
      </c>
    </row>
    <row r="833" spans="1:21">
      <c r="A833" s="14" t="e">
        <f>IF(AND(H833="",D833="",F833="",G833="",I833="",J833=""),"",SUBTOTAL(3,$B$5:B833))</f>
        <v>#REF!</v>
      </c>
      <c r="B833" s="63" t="e">
        <f>IF('DATA ENTRY'!#REF!="","",'DATA ENTRY'!#REF!)</f>
        <v>#REF!</v>
      </c>
      <c r="C833" s="63" t="e">
        <f>IF('DATA ENTRY'!#REF!="","",'DATA ENTRY'!#REF!)</f>
        <v>#REF!</v>
      </c>
      <c r="D833" s="63" t="e">
        <f>IF('DATA ENTRY'!#REF!="","",'DATA ENTRY'!#REF!)</f>
        <v>#REF!</v>
      </c>
      <c r="E833" s="14" t="e">
        <f>IF('DATA ENTRY'!#REF!="","",'DATA ENTRY'!#REF!)</f>
        <v>#REF!</v>
      </c>
      <c r="F833" s="14" t="e">
        <f>IF('DATA ENTRY'!#REF!="","",'DATA ENTRY'!#REF!)</f>
        <v>#REF!</v>
      </c>
      <c r="G833" s="126" t="e">
        <f>IF('DATA ENTRY'!#REF!="","",'DATA ENTRY'!#REF!)</f>
        <v>#REF!</v>
      </c>
      <c r="H833" s="126" t="e">
        <f>IF('DATA ENTRY'!#REF!="","",'DATA ENTRY'!#REF!)</f>
        <v>#REF!</v>
      </c>
      <c r="I833" s="14" t="e">
        <f>IF('DATA ENTRY'!#REF!="","",'DATA ENTRY'!#REF!)</f>
        <v>#REF!</v>
      </c>
      <c r="J833" s="125" t="e">
        <f>IF('DATA ENTRY'!#REF!="","",'DATA ENTRY'!#REF!)</f>
        <v>#REF!</v>
      </c>
      <c r="K833" s="14" t="e">
        <f>IF('DATA ENTRY'!#REF!="","",'DATA ENTRY'!#REF!)</f>
        <v>#REF!</v>
      </c>
      <c r="L833" s="125" t="e">
        <f>IF('DATA ENTRY'!#REF!="","",'DATA ENTRY'!#REF!)</f>
        <v>#REF!</v>
      </c>
      <c r="M833" s="14" t="e">
        <f>IF('DATA ENTRY'!#REF!="","",'DATA ENTRY'!#REF!)</f>
        <v>#REF!</v>
      </c>
      <c r="N833" s="125" t="e">
        <f>IF('DATA ENTRY'!#REF!="","",'DATA ENTRY'!#REF!)</f>
        <v>#REF!</v>
      </c>
      <c r="O833" s="125" t="str">
        <f t="shared" si="12"/>
        <v/>
      </c>
      <c r="P833" s="63" t="e">
        <f>IF('DATA ENTRY'!#REF!="","",'DATA ENTRY'!#REF!)</f>
        <v>#REF!</v>
      </c>
      <c r="Q833" s="63" t="e">
        <f>IF('DATA ENTRY'!#REF!="","",'DATA ENTRY'!#REF!)</f>
        <v>#REF!</v>
      </c>
      <c r="R833" s="14" t="e">
        <f>IF('DATA ENTRY'!#REF!="","",'DATA ENTRY'!#REF!)</f>
        <v>#REF!</v>
      </c>
      <c r="S833" s="14" t="e">
        <f>IF('DATA ENTRY'!#REF!="","",'DATA ENTRY'!#REF!)</f>
        <v>#REF!</v>
      </c>
      <c r="T833" s="14" t="e">
        <f>IF('DATA ENTRY'!#REF!="","",'DATA ENTRY'!#REF!)</f>
        <v>#REF!</v>
      </c>
      <c r="U833" s="14" t="str">
        <f>IF(O833="","",SUMPRODUCT(--(D833=$D$5:$D$1071),--(F833=$F$5:$F$1071),--(E833=$E$5:$E$1071),--(O833&lt;$O$5:$O$1071))+COUNTIF($O$5:O833,O833))</f>
        <v/>
      </c>
    </row>
    <row r="834" spans="1:21">
      <c r="A834" s="14" t="e">
        <f>IF(AND(H834="",D834="",F834="",G834="",I834="",J834=""),"",SUBTOTAL(3,$B$5:B834))</f>
        <v>#REF!</v>
      </c>
      <c r="B834" s="63" t="e">
        <f>IF('DATA ENTRY'!#REF!="","",'DATA ENTRY'!#REF!)</f>
        <v>#REF!</v>
      </c>
      <c r="C834" s="63" t="e">
        <f>IF('DATA ENTRY'!#REF!="","",'DATA ENTRY'!#REF!)</f>
        <v>#REF!</v>
      </c>
      <c r="D834" s="63" t="e">
        <f>IF('DATA ENTRY'!#REF!="","",'DATA ENTRY'!#REF!)</f>
        <v>#REF!</v>
      </c>
      <c r="E834" s="14" t="e">
        <f>IF('DATA ENTRY'!#REF!="","",'DATA ENTRY'!#REF!)</f>
        <v>#REF!</v>
      </c>
      <c r="F834" s="14" t="e">
        <f>IF('DATA ENTRY'!#REF!="","",'DATA ENTRY'!#REF!)</f>
        <v>#REF!</v>
      </c>
      <c r="G834" s="126" t="e">
        <f>IF('DATA ENTRY'!#REF!="","",'DATA ENTRY'!#REF!)</f>
        <v>#REF!</v>
      </c>
      <c r="H834" s="126" t="e">
        <f>IF('DATA ENTRY'!#REF!="","",'DATA ENTRY'!#REF!)</f>
        <v>#REF!</v>
      </c>
      <c r="I834" s="14" t="e">
        <f>IF('DATA ENTRY'!#REF!="","",'DATA ENTRY'!#REF!)</f>
        <v>#REF!</v>
      </c>
      <c r="J834" s="125" t="e">
        <f>IF('DATA ENTRY'!#REF!="","",'DATA ENTRY'!#REF!)</f>
        <v>#REF!</v>
      </c>
      <c r="K834" s="14" t="e">
        <f>IF('DATA ENTRY'!#REF!="","",'DATA ENTRY'!#REF!)</f>
        <v>#REF!</v>
      </c>
      <c r="L834" s="125" t="e">
        <f>IF('DATA ENTRY'!#REF!="","",'DATA ENTRY'!#REF!)</f>
        <v>#REF!</v>
      </c>
      <c r="M834" s="14" t="e">
        <f>IF('DATA ENTRY'!#REF!="","",'DATA ENTRY'!#REF!)</f>
        <v>#REF!</v>
      </c>
      <c r="N834" s="125" t="e">
        <f>IF('DATA ENTRY'!#REF!="","",'DATA ENTRY'!#REF!)</f>
        <v>#REF!</v>
      </c>
      <c r="O834" s="125" t="str">
        <f t="shared" si="12"/>
        <v/>
      </c>
      <c r="P834" s="63" t="e">
        <f>IF('DATA ENTRY'!#REF!="","",'DATA ENTRY'!#REF!)</f>
        <v>#REF!</v>
      </c>
      <c r="Q834" s="63" t="e">
        <f>IF('DATA ENTRY'!#REF!="","",'DATA ENTRY'!#REF!)</f>
        <v>#REF!</v>
      </c>
      <c r="R834" s="14" t="e">
        <f>IF('DATA ENTRY'!#REF!="","",'DATA ENTRY'!#REF!)</f>
        <v>#REF!</v>
      </c>
      <c r="S834" s="14" t="e">
        <f>IF('DATA ENTRY'!#REF!="","",'DATA ENTRY'!#REF!)</f>
        <v>#REF!</v>
      </c>
      <c r="T834" s="14" t="e">
        <f>IF('DATA ENTRY'!#REF!="","",'DATA ENTRY'!#REF!)</f>
        <v>#REF!</v>
      </c>
      <c r="U834" s="14" t="str">
        <f>IF(O834="","",SUMPRODUCT(--(D834=$D$5:$D$1071),--(F834=$F$5:$F$1071),--(E834=$E$5:$E$1071),--(O834&lt;$O$5:$O$1071))+COUNTIF($O$5:O834,O834))</f>
        <v/>
      </c>
    </row>
    <row r="835" spans="1:21">
      <c r="A835" s="14" t="e">
        <f>IF(AND(H835="",D835="",F835="",G835="",I835="",J835=""),"",SUBTOTAL(3,$B$5:B835))</f>
        <v>#REF!</v>
      </c>
      <c r="B835" s="63" t="e">
        <f>IF('DATA ENTRY'!#REF!="","",'DATA ENTRY'!#REF!)</f>
        <v>#REF!</v>
      </c>
      <c r="C835" s="63" t="e">
        <f>IF('DATA ENTRY'!#REF!="","",'DATA ENTRY'!#REF!)</f>
        <v>#REF!</v>
      </c>
      <c r="D835" s="63" t="e">
        <f>IF('DATA ENTRY'!#REF!="","",'DATA ENTRY'!#REF!)</f>
        <v>#REF!</v>
      </c>
      <c r="E835" s="14" t="e">
        <f>IF('DATA ENTRY'!#REF!="","",'DATA ENTRY'!#REF!)</f>
        <v>#REF!</v>
      </c>
      <c r="F835" s="14" t="e">
        <f>IF('DATA ENTRY'!#REF!="","",'DATA ENTRY'!#REF!)</f>
        <v>#REF!</v>
      </c>
      <c r="G835" s="126" t="e">
        <f>IF('DATA ENTRY'!#REF!="","",'DATA ENTRY'!#REF!)</f>
        <v>#REF!</v>
      </c>
      <c r="H835" s="126" t="e">
        <f>IF('DATA ENTRY'!#REF!="","",'DATA ENTRY'!#REF!)</f>
        <v>#REF!</v>
      </c>
      <c r="I835" s="14" t="e">
        <f>IF('DATA ENTRY'!#REF!="","",'DATA ENTRY'!#REF!)</f>
        <v>#REF!</v>
      </c>
      <c r="J835" s="125" t="e">
        <f>IF('DATA ENTRY'!#REF!="","",'DATA ENTRY'!#REF!)</f>
        <v>#REF!</v>
      </c>
      <c r="K835" s="14" t="e">
        <f>IF('DATA ENTRY'!#REF!="","",'DATA ENTRY'!#REF!)</f>
        <v>#REF!</v>
      </c>
      <c r="L835" s="125" t="e">
        <f>IF('DATA ENTRY'!#REF!="","",'DATA ENTRY'!#REF!)</f>
        <v>#REF!</v>
      </c>
      <c r="M835" s="14" t="e">
        <f>IF('DATA ENTRY'!#REF!="","",'DATA ENTRY'!#REF!)</f>
        <v>#REF!</v>
      </c>
      <c r="N835" s="125" t="e">
        <f>IF('DATA ENTRY'!#REF!="","",'DATA ENTRY'!#REF!)</f>
        <v>#REF!</v>
      </c>
      <c r="O835" s="125" t="str">
        <f t="shared" si="12"/>
        <v/>
      </c>
      <c r="P835" s="63" t="e">
        <f>IF('DATA ENTRY'!#REF!="","",'DATA ENTRY'!#REF!)</f>
        <v>#REF!</v>
      </c>
      <c r="Q835" s="63" t="e">
        <f>IF('DATA ENTRY'!#REF!="","",'DATA ENTRY'!#REF!)</f>
        <v>#REF!</v>
      </c>
      <c r="R835" s="14" t="e">
        <f>IF('DATA ENTRY'!#REF!="","",'DATA ENTRY'!#REF!)</f>
        <v>#REF!</v>
      </c>
      <c r="S835" s="14" t="e">
        <f>IF('DATA ENTRY'!#REF!="","",'DATA ENTRY'!#REF!)</f>
        <v>#REF!</v>
      </c>
      <c r="T835" s="14" t="e">
        <f>IF('DATA ENTRY'!#REF!="","",'DATA ENTRY'!#REF!)</f>
        <v>#REF!</v>
      </c>
      <c r="U835" s="14" t="str">
        <f>IF(O835="","",SUMPRODUCT(--(D835=$D$5:$D$1071),--(F835=$F$5:$F$1071),--(E835=$E$5:$E$1071),--(O835&lt;$O$5:$O$1071))+COUNTIF($O$5:O835,O835))</f>
        <v/>
      </c>
    </row>
    <row r="836" spans="1:21">
      <c r="A836" s="14" t="e">
        <f>IF(AND(H836="",D836="",F836="",G836="",I836="",J836=""),"",SUBTOTAL(3,$B$5:B836))</f>
        <v>#REF!</v>
      </c>
      <c r="B836" s="63" t="e">
        <f>IF('DATA ENTRY'!#REF!="","",'DATA ENTRY'!#REF!)</f>
        <v>#REF!</v>
      </c>
      <c r="C836" s="63" t="e">
        <f>IF('DATA ENTRY'!#REF!="","",'DATA ENTRY'!#REF!)</f>
        <v>#REF!</v>
      </c>
      <c r="D836" s="63" t="e">
        <f>IF('DATA ENTRY'!#REF!="","",'DATA ENTRY'!#REF!)</f>
        <v>#REF!</v>
      </c>
      <c r="E836" s="14" t="e">
        <f>IF('DATA ENTRY'!#REF!="","",'DATA ENTRY'!#REF!)</f>
        <v>#REF!</v>
      </c>
      <c r="F836" s="14" t="e">
        <f>IF('DATA ENTRY'!#REF!="","",'DATA ENTRY'!#REF!)</f>
        <v>#REF!</v>
      </c>
      <c r="G836" s="126" t="e">
        <f>IF('DATA ENTRY'!#REF!="","",'DATA ENTRY'!#REF!)</f>
        <v>#REF!</v>
      </c>
      <c r="H836" s="126" t="e">
        <f>IF('DATA ENTRY'!#REF!="","",'DATA ENTRY'!#REF!)</f>
        <v>#REF!</v>
      </c>
      <c r="I836" s="14" t="e">
        <f>IF('DATA ENTRY'!#REF!="","",'DATA ENTRY'!#REF!)</f>
        <v>#REF!</v>
      </c>
      <c r="J836" s="125" t="e">
        <f>IF('DATA ENTRY'!#REF!="","",'DATA ENTRY'!#REF!)</f>
        <v>#REF!</v>
      </c>
      <c r="K836" s="14" t="e">
        <f>IF('DATA ENTRY'!#REF!="","",'DATA ENTRY'!#REF!)</f>
        <v>#REF!</v>
      </c>
      <c r="L836" s="125" t="e">
        <f>IF('DATA ENTRY'!#REF!="","",'DATA ENTRY'!#REF!)</f>
        <v>#REF!</v>
      </c>
      <c r="M836" s="14" t="e">
        <f>IF('DATA ENTRY'!#REF!="","",'DATA ENTRY'!#REF!)</f>
        <v>#REF!</v>
      </c>
      <c r="N836" s="125" t="e">
        <f>IF('DATA ENTRY'!#REF!="","",'DATA ENTRY'!#REF!)</f>
        <v>#REF!</v>
      </c>
      <c r="O836" s="125" t="str">
        <f t="shared" si="12"/>
        <v/>
      </c>
      <c r="P836" s="63" t="e">
        <f>IF('DATA ENTRY'!#REF!="","",'DATA ENTRY'!#REF!)</f>
        <v>#REF!</v>
      </c>
      <c r="Q836" s="63" t="e">
        <f>IF('DATA ENTRY'!#REF!="","",'DATA ENTRY'!#REF!)</f>
        <v>#REF!</v>
      </c>
      <c r="R836" s="14" t="e">
        <f>IF('DATA ENTRY'!#REF!="","",'DATA ENTRY'!#REF!)</f>
        <v>#REF!</v>
      </c>
      <c r="S836" s="14" t="e">
        <f>IF('DATA ENTRY'!#REF!="","",'DATA ENTRY'!#REF!)</f>
        <v>#REF!</v>
      </c>
      <c r="T836" s="14" t="e">
        <f>IF('DATA ENTRY'!#REF!="","",'DATA ENTRY'!#REF!)</f>
        <v>#REF!</v>
      </c>
      <c r="U836" s="14" t="str">
        <f>IF(O836="","",SUMPRODUCT(--(D836=$D$5:$D$1071),--(F836=$F$5:$F$1071),--(E836=$E$5:$E$1071),--(O836&lt;$O$5:$O$1071))+COUNTIF($O$5:O836,O836))</f>
        <v/>
      </c>
    </row>
    <row r="837" spans="1:21">
      <c r="A837" s="14" t="e">
        <f>IF(AND(H837="",D837="",F837="",G837="",I837="",J837=""),"",SUBTOTAL(3,$B$5:B837))</f>
        <v>#REF!</v>
      </c>
      <c r="B837" s="63" t="e">
        <f>IF('DATA ENTRY'!#REF!="","",'DATA ENTRY'!#REF!)</f>
        <v>#REF!</v>
      </c>
      <c r="C837" s="63" t="e">
        <f>IF('DATA ENTRY'!#REF!="","",'DATA ENTRY'!#REF!)</f>
        <v>#REF!</v>
      </c>
      <c r="D837" s="63" t="e">
        <f>IF('DATA ENTRY'!#REF!="","",'DATA ENTRY'!#REF!)</f>
        <v>#REF!</v>
      </c>
      <c r="E837" s="14" t="e">
        <f>IF('DATA ENTRY'!#REF!="","",'DATA ENTRY'!#REF!)</f>
        <v>#REF!</v>
      </c>
      <c r="F837" s="14" t="e">
        <f>IF('DATA ENTRY'!#REF!="","",'DATA ENTRY'!#REF!)</f>
        <v>#REF!</v>
      </c>
      <c r="G837" s="126" t="e">
        <f>IF('DATA ENTRY'!#REF!="","",'DATA ENTRY'!#REF!)</f>
        <v>#REF!</v>
      </c>
      <c r="H837" s="126" t="e">
        <f>IF('DATA ENTRY'!#REF!="","",'DATA ENTRY'!#REF!)</f>
        <v>#REF!</v>
      </c>
      <c r="I837" s="14" t="e">
        <f>IF('DATA ENTRY'!#REF!="","",'DATA ENTRY'!#REF!)</f>
        <v>#REF!</v>
      </c>
      <c r="J837" s="125" t="e">
        <f>IF('DATA ENTRY'!#REF!="","",'DATA ENTRY'!#REF!)</f>
        <v>#REF!</v>
      </c>
      <c r="K837" s="14" t="e">
        <f>IF('DATA ENTRY'!#REF!="","",'DATA ENTRY'!#REF!)</f>
        <v>#REF!</v>
      </c>
      <c r="L837" s="125" t="e">
        <f>IF('DATA ENTRY'!#REF!="","",'DATA ENTRY'!#REF!)</f>
        <v>#REF!</v>
      </c>
      <c r="M837" s="14" t="e">
        <f>IF('DATA ENTRY'!#REF!="","",'DATA ENTRY'!#REF!)</f>
        <v>#REF!</v>
      </c>
      <c r="N837" s="125" t="e">
        <f>IF('DATA ENTRY'!#REF!="","",'DATA ENTRY'!#REF!)</f>
        <v>#REF!</v>
      </c>
      <c r="O837" s="125" t="str">
        <f t="shared" si="12"/>
        <v/>
      </c>
      <c r="P837" s="63" t="e">
        <f>IF('DATA ENTRY'!#REF!="","",'DATA ENTRY'!#REF!)</f>
        <v>#REF!</v>
      </c>
      <c r="Q837" s="63" t="e">
        <f>IF('DATA ENTRY'!#REF!="","",'DATA ENTRY'!#REF!)</f>
        <v>#REF!</v>
      </c>
      <c r="R837" s="14" t="e">
        <f>IF('DATA ENTRY'!#REF!="","",'DATA ENTRY'!#REF!)</f>
        <v>#REF!</v>
      </c>
      <c r="S837" s="14" t="e">
        <f>IF('DATA ENTRY'!#REF!="","",'DATA ENTRY'!#REF!)</f>
        <v>#REF!</v>
      </c>
      <c r="T837" s="14" t="e">
        <f>IF('DATA ENTRY'!#REF!="","",'DATA ENTRY'!#REF!)</f>
        <v>#REF!</v>
      </c>
      <c r="U837" s="14" t="str">
        <f>IF(O837="","",SUMPRODUCT(--(D837=$D$5:$D$1071),--(F837=$F$5:$F$1071),--(E837=$E$5:$E$1071),--(O837&lt;$O$5:$O$1071))+COUNTIF($O$5:O837,O837))</f>
        <v/>
      </c>
    </row>
    <row r="838" spans="1:21">
      <c r="A838" s="14" t="e">
        <f>IF(AND(H838="",D838="",F838="",G838="",I838="",J838=""),"",SUBTOTAL(3,$B$5:B838))</f>
        <v>#REF!</v>
      </c>
      <c r="B838" s="63" t="e">
        <f>IF('DATA ENTRY'!#REF!="","",'DATA ENTRY'!#REF!)</f>
        <v>#REF!</v>
      </c>
      <c r="C838" s="63" t="e">
        <f>IF('DATA ENTRY'!#REF!="","",'DATA ENTRY'!#REF!)</f>
        <v>#REF!</v>
      </c>
      <c r="D838" s="63" t="e">
        <f>IF('DATA ENTRY'!#REF!="","",'DATA ENTRY'!#REF!)</f>
        <v>#REF!</v>
      </c>
      <c r="E838" s="14" t="e">
        <f>IF('DATA ENTRY'!#REF!="","",'DATA ENTRY'!#REF!)</f>
        <v>#REF!</v>
      </c>
      <c r="F838" s="14" t="e">
        <f>IF('DATA ENTRY'!#REF!="","",'DATA ENTRY'!#REF!)</f>
        <v>#REF!</v>
      </c>
      <c r="G838" s="126" t="e">
        <f>IF('DATA ENTRY'!#REF!="","",'DATA ENTRY'!#REF!)</f>
        <v>#REF!</v>
      </c>
      <c r="H838" s="126" t="e">
        <f>IF('DATA ENTRY'!#REF!="","",'DATA ENTRY'!#REF!)</f>
        <v>#REF!</v>
      </c>
      <c r="I838" s="14" t="e">
        <f>IF('DATA ENTRY'!#REF!="","",'DATA ENTRY'!#REF!)</f>
        <v>#REF!</v>
      </c>
      <c r="J838" s="125" t="e">
        <f>IF('DATA ENTRY'!#REF!="","",'DATA ENTRY'!#REF!)</f>
        <v>#REF!</v>
      </c>
      <c r="K838" s="14" t="e">
        <f>IF('DATA ENTRY'!#REF!="","",'DATA ENTRY'!#REF!)</f>
        <v>#REF!</v>
      </c>
      <c r="L838" s="125" t="e">
        <f>IF('DATA ENTRY'!#REF!="","",'DATA ENTRY'!#REF!)</f>
        <v>#REF!</v>
      </c>
      <c r="M838" s="14" t="e">
        <f>IF('DATA ENTRY'!#REF!="","",'DATA ENTRY'!#REF!)</f>
        <v>#REF!</v>
      </c>
      <c r="N838" s="125" t="e">
        <f>IF('DATA ENTRY'!#REF!="","",'DATA ENTRY'!#REF!)</f>
        <v>#REF!</v>
      </c>
      <c r="O838" s="125" t="str">
        <f t="shared" ref="O838:O901" si="13">IFERROR(IF(J838="","",SUM(J838*75%+L838*25%)),"")</f>
        <v/>
      </c>
      <c r="P838" s="63" t="e">
        <f>IF('DATA ENTRY'!#REF!="","",'DATA ENTRY'!#REF!)</f>
        <v>#REF!</v>
      </c>
      <c r="Q838" s="63" t="e">
        <f>IF('DATA ENTRY'!#REF!="","",'DATA ENTRY'!#REF!)</f>
        <v>#REF!</v>
      </c>
      <c r="R838" s="14" t="e">
        <f>IF('DATA ENTRY'!#REF!="","",'DATA ENTRY'!#REF!)</f>
        <v>#REF!</v>
      </c>
      <c r="S838" s="14" t="e">
        <f>IF('DATA ENTRY'!#REF!="","",'DATA ENTRY'!#REF!)</f>
        <v>#REF!</v>
      </c>
      <c r="T838" s="14" t="e">
        <f>IF('DATA ENTRY'!#REF!="","",'DATA ENTRY'!#REF!)</f>
        <v>#REF!</v>
      </c>
      <c r="U838" s="14" t="str">
        <f>IF(O838="","",SUMPRODUCT(--(D838=$D$5:$D$1071),--(F838=$F$5:$F$1071),--(E838=$E$5:$E$1071),--(O838&lt;$O$5:$O$1071))+COUNTIF($O$5:O838,O838))</f>
        <v/>
      </c>
    </row>
    <row r="839" spans="1:21">
      <c r="A839" s="14" t="e">
        <f>IF(AND(H839="",D839="",F839="",G839="",I839="",J839=""),"",SUBTOTAL(3,$B$5:B839))</f>
        <v>#REF!</v>
      </c>
      <c r="B839" s="63" t="e">
        <f>IF('DATA ENTRY'!#REF!="","",'DATA ENTRY'!#REF!)</f>
        <v>#REF!</v>
      </c>
      <c r="C839" s="63" t="e">
        <f>IF('DATA ENTRY'!#REF!="","",'DATA ENTRY'!#REF!)</f>
        <v>#REF!</v>
      </c>
      <c r="D839" s="63" t="e">
        <f>IF('DATA ENTRY'!#REF!="","",'DATA ENTRY'!#REF!)</f>
        <v>#REF!</v>
      </c>
      <c r="E839" s="14" t="e">
        <f>IF('DATA ENTRY'!#REF!="","",'DATA ENTRY'!#REF!)</f>
        <v>#REF!</v>
      </c>
      <c r="F839" s="14" t="e">
        <f>IF('DATA ENTRY'!#REF!="","",'DATA ENTRY'!#REF!)</f>
        <v>#REF!</v>
      </c>
      <c r="G839" s="126" t="e">
        <f>IF('DATA ENTRY'!#REF!="","",'DATA ENTRY'!#REF!)</f>
        <v>#REF!</v>
      </c>
      <c r="H839" s="126" t="e">
        <f>IF('DATA ENTRY'!#REF!="","",'DATA ENTRY'!#REF!)</f>
        <v>#REF!</v>
      </c>
      <c r="I839" s="14" t="e">
        <f>IF('DATA ENTRY'!#REF!="","",'DATA ENTRY'!#REF!)</f>
        <v>#REF!</v>
      </c>
      <c r="J839" s="125" t="e">
        <f>IF('DATA ENTRY'!#REF!="","",'DATA ENTRY'!#REF!)</f>
        <v>#REF!</v>
      </c>
      <c r="K839" s="14" t="e">
        <f>IF('DATA ENTRY'!#REF!="","",'DATA ENTRY'!#REF!)</f>
        <v>#REF!</v>
      </c>
      <c r="L839" s="125" t="e">
        <f>IF('DATA ENTRY'!#REF!="","",'DATA ENTRY'!#REF!)</f>
        <v>#REF!</v>
      </c>
      <c r="M839" s="14" t="e">
        <f>IF('DATA ENTRY'!#REF!="","",'DATA ENTRY'!#REF!)</f>
        <v>#REF!</v>
      </c>
      <c r="N839" s="125" t="e">
        <f>IF('DATA ENTRY'!#REF!="","",'DATA ENTRY'!#REF!)</f>
        <v>#REF!</v>
      </c>
      <c r="O839" s="125" t="str">
        <f t="shared" si="13"/>
        <v/>
      </c>
      <c r="P839" s="63" t="e">
        <f>IF('DATA ENTRY'!#REF!="","",'DATA ENTRY'!#REF!)</f>
        <v>#REF!</v>
      </c>
      <c r="Q839" s="63" t="e">
        <f>IF('DATA ENTRY'!#REF!="","",'DATA ENTRY'!#REF!)</f>
        <v>#REF!</v>
      </c>
      <c r="R839" s="14" t="e">
        <f>IF('DATA ENTRY'!#REF!="","",'DATA ENTRY'!#REF!)</f>
        <v>#REF!</v>
      </c>
      <c r="S839" s="14" t="e">
        <f>IF('DATA ENTRY'!#REF!="","",'DATA ENTRY'!#REF!)</f>
        <v>#REF!</v>
      </c>
      <c r="T839" s="14" t="e">
        <f>IF('DATA ENTRY'!#REF!="","",'DATA ENTRY'!#REF!)</f>
        <v>#REF!</v>
      </c>
      <c r="U839" s="14" t="str">
        <f>IF(O839="","",SUMPRODUCT(--(D839=$D$5:$D$1071),--(F839=$F$5:$F$1071),--(E839=$E$5:$E$1071),--(O839&lt;$O$5:$O$1071))+COUNTIF($O$5:O839,O839))</f>
        <v/>
      </c>
    </row>
    <row r="840" spans="1:21">
      <c r="A840" s="14" t="e">
        <f>IF(AND(H840="",D840="",F840="",G840="",I840="",J840=""),"",SUBTOTAL(3,$B$5:B840))</f>
        <v>#REF!</v>
      </c>
      <c r="B840" s="63" t="e">
        <f>IF('DATA ENTRY'!#REF!="","",'DATA ENTRY'!#REF!)</f>
        <v>#REF!</v>
      </c>
      <c r="C840" s="63" t="e">
        <f>IF('DATA ENTRY'!#REF!="","",'DATA ENTRY'!#REF!)</f>
        <v>#REF!</v>
      </c>
      <c r="D840" s="63" t="e">
        <f>IF('DATA ENTRY'!#REF!="","",'DATA ENTRY'!#REF!)</f>
        <v>#REF!</v>
      </c>
      <c r="E840" s="14" t="e">
        <f>IF('DATA ENTRY'!#REF!="","",'DATA ENTRY'!#REF!)</f>
        <v>#REF!</v>
      </c>
      <c r="F840" s="14" t="e">
        <f>IF('DATA ENTRY'!#REF!="","",'DATA ENTRY'!#REF!)</f>
        <v>#REF!</v>
      </c>
      <c r="G840" s="126" t="e">
        <f>IF('DATA ENTRY'!#REF!="","",'DATA ENTRY'!#REF!)</f>
        <v>#REF!</v>
      </c>
      <c r="H840" s="126" t="e">
        <f>IF('DATA ENTRY'!#REF!="","",'DATA ENTRY'!#REF!)</f>
        <v>#REF!</v>
      </c>
      <c r="I840" s="14" t="e">
        <f>IF('DATA ENTRY'!#REF!="","",'DATA ENTRY'!#REF!)</f>
        <v>#REF!</v>
      </c>
      <c r="J840" s="125" t="e">
        <f>IF('DATA ENTRY'!#REF!="","",'DATA ENTRY'!#REF!)</f>
        <v>#REF!</v>
      </c>
      <c r="K840" s="14" t="e">
        <f>IF('DATA ENTRY'!#REF!="","",'DATA ENTRY'!#REF!)</f>
        <v>#REF!</v>
      </c>
      <c r="L840" s="125" t="e">
        <f>IF('DATA ENTRY'!#REF!="","",'DATA ENTRY'!#REF!)</f>
        <v>#REF!</v>
      </c>
      <c r="M840" s="14" t="e">
        <f>IF('DATA ENTRY'!#REF!="","",'DATA ENTRY'!#REF!)</f>
        <v>#REF!</v>
      </c>
      <c r="N840" s="125" t="e">
        <f>IF('DATA ENTRY'!#REF!="","",'DATA ENTRY'!#REF!)</f>
        <v>#REF!</v>
      </c>
      <c r="O840" s="125" t="str">
        <f t="shared" si="13"/>
        <v/>
      </c>
      <c r="P840" s="63" t="e">
        <f>IF('DATA ENTRY'!#REF!="","",'DATA ENTRY'!#REF!)</f>
        <v>#REF!</v>
      </c>
      <c r="Q840" s="63" t="e">
        <f>IF('DATA ENTRY'!#REF!="","",'DATA ENTRY'!#REF!)</f>
        <v>#REF!</v>
      </c>
      <c r="R840" s="14" t="e">
        <f>IF('DATA ENTRY'!#REF!="","",'DATA ENTRY'!#REF!)</f>
        <v>#REF!</v>
      </c>
      <c r="S840" s="14" t="e">
        <f>IF('DATA ENTRY'!#REF!="","",'DATA ENTRY'!#REF!)</f>
        <v>#REF!</v>
      </c>
      <c r="T840" s="14" t="e">
        <f>IF('DATA ENTRY'!#REF!="","",'DATA ENTRY'!#REF!)</f>
        <v>#REF!</v>
      </c>
      <c r="U840" s="14" t="str">
        <f>IF(O840="","",SUMPRODUCT(--(D840=$D$5:$D$1071),--(F840=$F$5:$F$1071),--(E840=$E$5:$E$1071),--(O840&lt;$O$5:$O$1071))+COUNTIF($O$5:O840,O840))</f>
        <v/>
      </c>
    </row>
    <row r="841" spans="1:21">
      <c r="A841" s="14" t="e">
        <f>IF(AND(H841="",D841="",F841="",G841="",I841="",J841=""),"",SUBTOTAL(3,$B$5:B841))</f>
        <v>#REF!</v>
      </c>
      <c r="B841" s="63" t="e">
        <f>IF('DATA ENTRY'!#REF!="","",'DATA ENTRY'!#REF!)</f>
        <v>#REF!</v>
      </c>
      <c r="C841" s="63" t="e">
        <f>IF('DATA ENTRY'!#REF!="","",'DATA ENTRY'!#REF!)</f>
        <v>#REF!</v>
      </c>
      <c r="D841" s="63" t="e">
        <f>IF('DATA ENTRY'!#REF!="","",'DATA ENTRY'!#REF!)</f>
        <v>#REF!</v>
      </c>
      <c r="E841" s="14" t="e">
        <f>IF('DATA ENTRY'!#REF!="","",'DATA ENTRY'!#REF!)</f>
        <v>#REF!</v>
      </c>
      <c r="F841" s="14" t="e">
        <f>IF('DATA ENTRY'!#REF!="","",'DATA ENTRY'!#REF!)</f>
        <v>#REF!</v>
      </c>
      <c r="G841" s="126" t="e">
        <f>IF('DATA ENTRY'!#REF!="","",'DATA ENTRY'!#REF!)</f>
        <v>#REF!</v>
      </c>
      <c r="H841" s="126" t="e">
        <f>IF('DATA ENTRY'!#REF!="","",'DATA ENTRY'!#REF!)</f>
        <v>#REF!</v>
      </c>
      <c r="I841" s="14" t="e">
        <f>IF('DATA ENTRY'!#REF!="","",'DATA ENTRY'!#REF!)</f>
        <v>#REF!</v>
      </c>
      <c r="J841" s="125" t="e">
        <f>IF('DATA ENTRY'!#REF!="","",'DATA ENTRY'!#REF!)</f>
        <v>#REF!</v>
      </c>
      <c r="K841" s="14" t="e">
        <f>IF('DATA ENTRY'!#REF!="","",'DATA ENTRY'!#REF!)</f>
        <v>#REF!</v>
      </c>
      <c r="L841" s="125" t="e">
        <f>IF('DATA ENTRY'!#REF!="","",'DATA ENTRY'!#REF!)</f>
        <v>#REF!</v>
      </c>
      <c r="M841" s="14" t="e">
        <f>IF('DATA ENTRY'!#REF!="","",'DATA ENTRY'!#REF!)</f>
        <v>#REF!</v>
      </c>
      <c r="N841" s="125" t="e">
        <f>IF('DATA ENTRY'!#REF!="","",'DATA ENTRY'!#REF!)</f>
        <v>#REF!</v>
      </c>
      <c r="O841" s="125" t="str">
        <f t="shared" si="13"/>
        <v/>
      </c>
      <c r="P841" s="63" t="e">
        <f>IF('DATA ENTRY'!#REF!="","",'DATA ENTRY'!#REF!)</f>
        <v>#REF!</v>
      </c>
      <c r="Q841" s="63" t="e">
        <f>IF('DATA ENTRY'!#REF!="","",'DATA ENTRY'!#REF!)</f>
        <v>#REF!</v>
      </c>
      <c r="R841" s="14" t="e">
        <f>IF('DATA ENTRY'!#REF!="","",'DATA ENTRY'!#REF!)</f>
        <v>#REF!</v>
      </c>
      <c r="S841" s="14" t="e">
        <f>IF('DATA ENTRY'!#REF!="","",'DATA ENTRY'!#REF!)</f>
        <v>#REF!</v>
      </c>
      <c r="T841" s="14" t="e">
        <f>IF('DATA ENTRY'!#REF!="","",'DATA ENTRY'!#REF!)</f>
        <v>#REF!</v>
      </c>
      <c r="U841" s="14" t="str">
        <f>IF(O841="","",SUMPRODUCT(--(D841=$D$5:$D$1071),--(F841=$F$5:$F$1071),--(E841=$E$5:$E$1071),--(O841&lt;$O$5:$O$1071))+COUNTIF($O$5:O841,O841))</f>
        <v/>
      </c>
    </row>
    <row r="842" spans="1:21">
      <c r="A842" s="14" t="e">
        <f>IF(AND(H842="",D842="",F842="",G842="",I842="",J842=""),"",SUBTOTAL(3,$B$5:B842))</f>
        <v>#REF!</v>
      </c>
      <c r="B842" s="63" t="e">
        <f>IF('DATA ENTRY'!#REF!="","",'DATA ENTRY'!#REF!)</f>
        <v>#REF!</v>
      </c>
      <c r="C842" s="63" t="e">
        <f>IF('DATA ENTRY'!#REF!="","",'DATA ENTRY'!#REF!)</f>
        <v>#REF!</v>
      </c>
      <c r="D842" s="63" t="e">
        <f>IF('DATA ENTRY'!#REF!="","",'DATA ENTRY'!#REF!)</f>
        <v>#REF!</v>
      </c>
      <c r="E842" s="14" t="e">
        <f>IF('DATA ENTRY'!#REF!="","",'DATA ENTRY'!#REF!)</f>
        <v>#REF!</v>
      </c>
      <c r="F842" s="14" t="e">
        <f>IF('DATA ENTRY'!#REF!="","",'DATA ENTRY'!#REF!)</f>
        <v>#REF!</v>
      </c>
      <c r="G842" s="126" t="e">
        <f>IF('DATA ENTRY'!#REF!="","",'DATA ENTRY'!#REF!)</f>
        <v>#REF!</v>
      </c>
      <c r="H842" s="126" t="e">
        <f>IF('DATA ENTRY'!#REF!="","",'DATA ENTRY'!#REF!)</f>
        <v>#REF!</v>
      </c>
      <c r="I842" s="14" t="e">
        <f>IF('DATA ENTRY'!#REF!="","",'DATA ENTRY'!#REF!)</f>
        <v>#REF!</v>
      </c>
      <c r="J842" s="125" t="e">
        <f>IF('DATA ENTRY'!#REF!="","",'DATA ENTRY'!#REF!)</f>
        <v>#REF!</v>
      </c>
      <c r="K842" s="14" t="e">
        <f>IF('DATA ENTRY'!#REF!="","",'DATA ENTRY'!#REF!)</f>
        <v>#REF!</v>
      </c>
      <c r="L842" s="125" t="e">
        <f>IF('DATA ENTRY'!#REF!="","",'DATA ENTRY'!#REF!)</f>
        <v>#REF!</v>
      </c>
      <c r="M842" s="14" t="e">
        <f>IF('DATA ENTRY'!#REF!="","",'DATA ENTRY'!#REF!)</f>
        <v>#REF!</v>
      </c>
      <c r="N842" s="125" t="e">
        <f>IF('DATA ENTRY'!#REF!="","",'DATA ENTRY'!#REF!)</f>
        <v>#REF!</v>
      </c>
      <c r="O842" s="125" t="str">
        <f t="shared" si="13"/>
        <v/>
      </c>
      <c r="P842" s="63" t="e">
        <f>IF('DATA ENTRY'!#REF!="","",'DATA ENTRY'!#REF!)</f>
        <v>#REF!</v>
      </c>
      <c r="Q842" s="63" t="e">
        <f>IF('DATA ENTRY'!#REF!="","",'DATA ENTRY'!#REF!)</f>
        <v>#REF!</v>
      </c>
      <c r="R842" s="14" t="e">
        <f>IF('DATA ENTRY'!#REF!="","",'DATA ENTRY'!#REF!)</f>
        <v>#REF!</v>
      </c>
      <c r="S842" s="14" t="e">
        <f>IF('DATA ENTRY'!#REF!="","",'DATA ENTRY'!#REF!)</f>
        <v>#REF!</v>
      </c>
      <c r="T842" s="14" t="e">
        <f>IF('DATA ENTRY'!#REF!="","",'DATA ENTRY'!#REF!)</f>
        <v>#REF!</v>
      </c>
      <c r="U842" s="14" t="str">
        <f>IF(O842="","",SUMPRODUCT(--(D842=$D$5:$D$1071),--(F842=$F$5:$F$1071),--(E842=$E$5:$E$1071),--(O842&lt;$O$5:$O$1071))+COUNTIF($O$5:O842,O842))</f>
        <v/>
      </c>
    </row>
    <row r="843" spans="1:21">
      <c r="A843" s="14" t="e">
        <f>IF(AND(H843="",D843="",F843="",G843="",I843="",J843=""),"",SUBTOTAL(3,$B$5:B843))</f>
        <v>#REF!</v>
      </c>
      <c r="B843" s="63" t="e">
        <f>IF('DATA ENTRY'!#REF!="","",'DATA ENTRY'!#REF!)</f>
        <v>#REF!</v>
      </c>
      <c r="C843" s="63" t="e">
        <f>IF('DATA ENTRY'!#REF!="","",'DATA ENTRY'!#REF!)</f>
        <v>#REF!</v>
      </c>
      <c r="D843" s="63" t="e">
        <f>IF('DATA ENTRY'!#REF!="","",'DATA ENTRY'!#REF!)</f>
        <v>#REF!</v>
      </c>
      <c r="E843" s="14" t="e">
        <f>IF('DATA ENTRY'!#REF!="","",'DATA ENTRY'!#REF!)</f>
        <v>#REF!</v>
      </c>
      <c r="F843" s="14" t="e">
        <f>IF('DATA ENTRY'!#REF!="","",'DATA ENTRY'!#REF!)</f>
        <v>#REF!</v>
      </c>
      <c r="G843" s="126" t="e">
        <f>IF('DATA ENTRY'!#REF!="","",'DATA ENTRY'!#REF!)</f>
        <v>#REF!</v>
      </c>
      <c r="H843" s="126" t="e">
        <f>IF('DATA ENTRY'!#REF!="","",'DATA ENTRY'!#REF!)</f>
        <v>#REF!</v>
      </c>
      <c r="I843" s="14" t="e">
        <f>IF('DATA ENTRY'!#REF!="","",'DATA ENTRY'!#REF!)</f>
        <v>#REF!</v>
      </c>
      <c r="J843" s="125" t="e">
        <f>IF('DATA ENTRY'!#REF!="","",'DATA ENTRY'!#REF!)</f>
        <v>#REF!</v>
      </c>
      <c r="K843" s="14" t="e">
        <f>IF('DATA ENTRY'!#REF!="","",'DATA ENTRY'!#REF!)</f>
        <v>#REF!</v>
      </c>
      <c r="L843" s="125" t="e">
        <f>IF('DATA ENTRY'!#REF!="","",'DATA ENTRY'!#REF!)</f>
        <v>#REF!</v>
      </c>
      <c r="M843" s="14" t="e">
        <f>IF('DATA ENTRY'!#REF!="","",'DATA ENTRY'!#REF!)</f>
        <v>#REF!</v>
      </c>
      <c r="N843" s="125" t="e">
        <f>IF('DATA ENTRY'!#REF!="","",'DATA ENTRY'!#REF!)</f>
        <v>#REF!</v>
      </c>
      <c r="O843" s="125" t="str">
        <f t="shared" si="13"/>
        <v/>
      </c>
      <c r="P843" s="63" t="e">
        <f>IF('DATA ENTRY'!#REF!="","",'DATA ENTRY'!#REF!)</f>
        <v>#REF!</v>
      </c>
      <c r="Q843" s="63" t="e">
        <f>IF('DATA ENTRY'!#REF!="","",'DATA ENTRY'!#REF!)</f>
        <v>#REF!</v>
      </c>
      <c r="R843" s="14" t="e">
        <f>IF('DATA ENTRY'!#REF!="","",'DATA ENTRY'!#REF!)</f>
        <v>#REF!</v>
      </c>
      <c r="S843" s="14" t="e">
        <f>IF('DATA ENTRY'!#REF!="","",'DATA ENTRY'!#REF!)</f>
        <v>#REF!</v>
      </c>
      <c r="T843" s="14" t="e">
        <f>IF('DATA ENTRY'!#REF!="","",'DATA ENTRY'!#REF!)</f>
        <v>#REF!</v>
      </c>
      <c r="U843" s="14" t="str">
        <f>IF(O843="","",SUMPRODUCT(--(D843=$D$5:$D$1071),--(F843=$F$5:$F$1071),--(E843=$E$5:$E$1071),--(O843&lt;$O$5:$O$1071))+COUNTIF($O$5:O843,O843))</f>
        <v/>
      </c>
    </row>
    <row r="844" spans="1:21">
      <c r="A844" s="14" t="e">
        <f>IF(AND(H844="",D844="",F844="",G844="",I844="",J844=""),"",SUBTOTAL(3,$B$5:B844))</f>
        <v>#REF!</v>
      </c>
      <c r="B844" s="63" t="e">
        <f>IF('DATA ENTRY'!#REF!="","",'DATA ENTRY'!#REF!)</f>
        <v>#REF!</v>
      </c>
      <c r="C844" s="63" t="e">
        <f>IF('DATA ENTRY'!#REF!="","",'DATA ENTRY'!#REF!)</f>
        <v>#REF!</v>
      </c>
      <c r="D844" s="63" t="e">
        <f>IF('DATA ENTRY'!#REF!="","",'DATA ENTRY'!#REF!)</f>
        <v>#REF!</v>
      </c>
      <c r="E844" s="14" t="e">
        <f>IF('DATA ENTRY'!#REF!="","",'DATA ENTRY'!#REF!)</f>
        <v>#REF!</v>
      </c>
      <c r="F844" s="14" t="e">
        <f>IF('DATA ENTRY'!#REF!="","",'DATA ENTRY'!#REF!)</f>
        <v>#REF!</v>
      </c>
      <c r="G844" s="126" t="e">
        <f>IF('DATA ENTRY'!#REF!="","",'DATA ENTRY'!#REF!)</f>
        <v>#REF!</v>
      </c>
      <c r="H844" s="126" t="e">
        <f>IF('DATA ENTRY'!#REF!="","",'DATA ENTRY'!#REF!)</f>
        <v>#REF!</v>
      </c>
      <c r="I844" s="14" t="e">
        <f>IF('DATA ENTRY'!#REF!="","",'DATA ENTRY'!#REF!)</f>
        <v>#REF!</v>
      </c>
      <c r="J844" s="125" t="e">
        <f>IF('DATA ENTRY'!#REF!="","",'DATA ENTRY'!#REF!)</f>
        <v>#REF!</v>
      </c>
      <c r="K844" s="14" t="e">
        <f>IF('DATA ENTRY'!#REF!="","",'DATA ENTRY'!#REF!)</f>
        <v>#REF!</v>
      </c>
      <c r="L844" s="125" t="e">
        <f>IF('DATA ENTRY'!#REF!="","",'DATA ENTRY'!#REF!)</f>
        <v>#REF!</v>
      </c>
      <c r="M844" s="14" t="e">
        <f>IF('DATA ENTRY'!#REF!="","",'DATA ENTRY'!#REF!)</f>
        <v>#REF!</v>
      </c>
      <c r="N844" s="125" t="e">
        <f>IF('DATA ENTRY'!#REF!="","",'DATA ENTRY'!#REF!)</f>
        <v>#REF!</v>
      </c>
      <c r="O844" s="125" t="str">
        <f t="shared" si="13"/>
        <v/>
      </c>
      <c r="P844" s="63" t="e">
        <f>IF('DATA ENTRY'!#REF!="","",'DATA ENTRY'!#REF!)</f>
        <v>#REF!</v>
      </c>
      <c r="Q844" s="63" t="e">
        <f>IF('DATA ENTRY'!#REF!="","",'DATA ENTRY'!#REF!)</f>
        <v>#REF!</v>
      </c>
      <c r="R844" s="14" t="e">
        <f>IF('DATA ENTRY'!#REF!="","",'DATA ENTRY'!#REF!)</f>
        <v>#REF!</v>
      </c>
      <c r="S844" s="14" t="e">
        <f>IF('DATA ENTRY'!#REF!="","",'DATA ENTRY'!#REF!)</f>
        <v>#REF!</v>
      </c>
      <c r="T844" s="14" t="e">
        <f>IF('DATA ENTRY'!#REF!="","",'DATA ENTRY'!#REF!)</f>
        <v>#REF!</v>
      </c>
      <c r="U844" s="14" t="str">
        <f>IF(O844="","",SUMPRODUCT(--(D844=$D$5:$D$1071),--(F844=$F$5:$F$1071),--(E844=$E$5:$E$1071),--(O844&lt;$O$5:$O$1071))+COUNTIF($O$5:O844,O844))</f>
        <v/>
      </c>
    </row>
    <row r="845" spans="1:21">
      <c r="A845" s="14" t="e">
        <f>IF(AND(H845="",D845="",F845="",G845="",I845="",J845=""),"",SUBTOTAL(3,$B$5:B845))</f>
        <v>#REF!</v>
      </c>
      <c r="B845" s="63" t="e">
        <f>IF('DATA ENTRY'!#REF!="","",'DATA ENTRY'!#REF!)</f>
        <v>#REF!</v>
      </c>
      <c r="C845" s="63" t="e">
        <f>IF('DATA ENTRY'!#REF!="","",'DATA ENTRY'!#REF!)</f>
        <v>#REF!</v>
      </c>
      <c r="D845" s="63" t="e">
        <f>IF('DATA ENTRY'!#REF!="","",'DATA ENTRY'!#REF!)</f>
        <v>#REF!</v>
      </c>
      <c r="E845" s="14" t="e">
        <f>IF('DATA ENTRY'!#REF!="","",'DATA ENTRY'!#REF!)</f>
        <v>#REF!</v>
      </c>
      <c r="F845" s="14" t="e">
        <f>IF('DATA ENTRY'!#REF!="","",'DATA ENTRY'!#REF!)</f>
        <v>#REF!</v>
      </c>
      <c r="G845" s="126" t="e">
        <f>IF('DATA ENTRY'!#REF!="","",'DATA ENTRY'!#REF!)</f>
        <v>#REF!</v>
      </c>
      <c r="H845" s="126" t="e">
        <f>IF('DATA ENTRY'!#REF!="","",'DATA ENTRY'!#REF!)</f>
        <v>#REF!</v>
      </c>
      <c r="I845" s="14" t="e">
        <f>IF('DATA ENTRY'!#REF!="","",'DATA ENTRY'!#REF!)</f>
        <v>#REF!</v>
      </c>
      <c r="J845" s="125" t="e">
        <f>IF('DATA ENTRY'!#REF!="","",'DATA ENTRY'!#REF!)</f>
        <v>#REF!</v>
      </c>
      <c r="K845" s="14" t="e">
        <f>IF('DATA ENTRY'!#REF!="","",'DATA ENTRY'!#REF!)</f>
        <v>#REF!</v>
      </c>
      <c r="L845" s="125" t="e">
        <f>IF('DATA ENTRY'!#REF!="","",'DATA ENTRY'!#REF!)</f>
        <v>#REF!</v>
      </c>
      <c r="M845" s="14" t="e">
        <f>IF('DATA ENTRY'!#REF!="","",'DATA ENTRY'!#REF!)</f>
        <v>#REF!</v>
      </c>
      <c r="N845" s="125" t="e">
        <f>IF('DATA ENTRY'!#REF!="","",'DATA ENTRY'!#REF!)</f>
        <v>#REF!</v>
      </c>
      <c r="O845" s="125" t="str">
        <f t="shared" si="13"/>
        <v/>
      </c>
      <c r="P845" s="63" t="e">
        <f>IF('DATA ENTRY'!#REF!="","",'DATA ENTRY'!#REF!)</f>
        <v>#REF!</v>
      </c>
      <c r="Q845" s="63" t="e">
        <f>IF('DATA ENTRY'!#REF!="","",'DATA ENTRY'!#REF!)</f>
        <v>#REF!</v>
      </c>
      <c r="R845" s="14" t="e">
        <f>IF('DATA ENTRY'!#REF!="","",'DATA ENTRY'!#REF!)</f>
        <v>#REF!</v>
      </c>
      <c r="S845" s="14" t="e">
        <f>IF('DATA ENTRY'!#REF!="","",'DATA ENTRY'!#REF!)</f>
        <v>#REF!</v>
      </c>
      <c r="T845" s="14" t="e">
        <f>IF('DATA ENTRY'!#REF!="","",'DATA ENTRY'!#REF!)</f>
        <v>#REF!</v>
      </c>
      <c r="U845" s="14" t="str">
        <f>IF(O845="","",SUMPRODUCT(--(D845=$D$5:$D$1071),--(F845=$F$5:$F$1071),--(E845=$E$5:$E$1071),--(O845&lt;$O$5:$O$1071))+COUNTIF($O$5:O845,O845))</f>
        <v/>
      </c>
    </row>
    <row r="846" spans="1:21">
      <c r="A846" s="14" t="e">
        <f>IF(AND(H846="",D846="",F846="",G846="",I846="",J846=""),"",SUBTOTAL(3,$B$5:B846))</f>
        <v>#REF!</v>
      </c>
      <c r="B846" s="63" t="e">
        <f>IF('DATA ENTRY'!#REF!="","",'DATA ENTRY'!#REF!)</f>
        <v>#REF!</v>
      </c>
      <c r="C846" s="63" t="e">
        <f>IF('DATA ENTRY'!#REF!="","",'DATA ENTRY'!#REF!)</f>
        <v>#REF!</v>
      </c>
      <c r="D846" s="63" t="e">
        <f>IF('DATA ENTRY'!#REF!="","",'DATA ENTRY'!#REF!)</f>
        <v>#REF!</v>
      </c>
      <c r="E846" s="14" t="e">
        <f>IF('DATA ENTRY'!#REF!="","",'DATA ENTRY'!#REF!)</f>
        <v>#REF!</v>
      </c>
      <c r="F846" s="14" t="e">
        <f>IF('DATA ENTRY'!#REF!="","",'DATA ENTRY'!#REF!)</f>
        <v>#REF!</v>
      </c>
      <c r="G846" s="126" t="e">
        <f>IF('DATA ENTRY'!#REF!="","",'DATA ENTRY'!#REF!)</f>
        <v>#REF!</v>
      </c>
      <c r="H846" s="126" t="e">
        <f>IF('DATA ENTRY'!#REF!="","",'DATA ENTRY'!#REF!)</f>
        <v>#REF!</v>
      </c>
      <c r="I846" s="14" t="e">
        <f>IF('DATA ENTRY'!#REF!="","",'DATA ENTRY'!#REF!)</f>
        <v>#REF!</v>
      </c>
      <c r="J846" s="125" t="e">
        <f>IF('DATA ENTRY'!#REF!="","",'DATA ENTRY'!#REF!)</f>
        <v>#REF!</v>
      </c>
      <c r="K846" s="14" t="e">
        <f>IF('DATA ENTRY'!#REF!="","",'DATA ENTRY'!#REF!)</f>
        <v>#REF!</v>
      </c>
      <c r="L846" s="125" t="e">
        <f>IF('DATA ENTRY'!#REF!="","",'DATA ENTRY'!#REF!)</f>
        <v>#REF!</v>
      </c>
      <c r="M846" s="14" t="e">
        <f>IF('DATA ENTRY'!#REF!="","",'DATA ENTRY'!#REF!)</f>
        <v>#REF!</v>
      </c>
      <c r="N846" s="125" t="e">
        <f>IF('DATA ENTRY'!#REF!="","",'DATA ENTRY'!#REF!)</f>
        <v>#REF!</v>
      </c>
      <c r="O846" s="125" t="str">
        <f t="shared" si="13"/>
        <v/>
      </c>
      <c r="P846" s="63" t="e">
        <f>IF('DATA ENTRY'!#REF!="","",'DATA ENTRY'!#REF!)</f>
        <v>#REF!</v>
      </c>
      <c r="Q846" s="63" t="e">
        <f>IF('DATA ENTRY'!#REF!="","",'DATA ENTRY'!#REF!)</f>
        <v>#REF!</v>
      </c>
      <c r="R846" s="14" t="e">
        <f>IF('DATA ENTRY'!#REF!="","",'DATA ENTRY'!#REF!)</f>
        <v>#REF!</v>
      </c>
      <c r="S846" s="14" t="e">
        <f>IF('DATA ENTRY'!#REF!="","",'DATA ENTRY'!#REF!)</f>
        <v>#REF!</v>
      </c>
      <c r="T846" s="14" t="e">
        <f>IF('DATA ENTRY'!#REF!="","",'DATA ENTRY'!#REF!)</f>
        <v>#REF!</v>
      </c>
      <c r="U846" s="14" t="str">
        <f>IF(O846="","",SUMPRODUCT(--(D846=$D$5:$D$1071),--(F846=$F$5:$F$1071),--(E846=$E$5:$E$1071),--(O846&lt;$O$5:$O$1071))+COUNTIF($O$5:O846,O846))</f>
        <v/>
      </c>
    </row>
    <row r="847" spans="1:21">
      <c r="A847" s="14" t="e">
        <f>IF(AND(H847="",D847="",F847="",G847="",I847="",J847=""),"",SUBTOTAL(3,$B$5:B847))</f>
        <v>#REF!</v>
      </c>
      <c r="B847" s="63" t="e">
        <f>IF('DATA ENTRY'!#REF!="","",'DATA ENTRY'!#REF!)</f>
        <v>#REF!</v>
      </c>
      <c r="C847" s="63" t="e">
        <f>IF('DATA ENTRY'!#REF!="","",'DATA ENTRY'!#REF!)</f>
        <v>#REF!</v>
      </c>
      <c r="D847" s="63" t="e">
        <f>IF('DATA ENTRY'!#REF!="","",'DATA ENTRY'!#REF!)</f>
        <v>#REF!</v>
      </c>
      <c r="E847" s="14" t="e">
        <f>IF('DATA ENTRY'!#REF!="","",'DATA ENTRY'!#REF!)</f>
        <v>#REF!</v>
      </c>
      <c r="F847" s="14" t="e">
        <f>IF('DATA ENTRY'!#REF!="","",'DATA ENTRY'!#REF!)</f>
        <v>#REF!</v>
      </c>
      <c r="G847" s="126" t="e">
        <f>IF('DATA ENTRY'!#REF!="","",'DATA ENTRY'!#REF!)</f>
        <v>#REF!</v>
      </c>
      <c r="H847" s="126" t="e">
        <f>IF('DATA ENTRY'!#REF!="","",'DATA ENTRY'!#REF!)</f>
        <v>#REF!</v>
      </c>
      <c r="I847" s="14" t="e">
        <f>IF('DATA ENTRY'!#REF!="","",'DATA ENTRY'!#REF!)</f>
        <v>#REF!</v>
      </c>
      <c r="J847" s="125" t="e">
        <f>IF('DATA ENTRY'!#REF!="","",'DATA ENTRY'!#REF!)</f>
        <v>#REF!</v>
      </c>
      <c r="K847" s="14" t="e">
        <f>IF('DATA ENTRY'!#REF!="","",'DATA ENTRY'!#REF!)</f>
        <v>#REF!</v>
      </c>
      <c r="L847" s="125" t="e">
        <f>IF('DATA ENTRY'!#REF!="","",'DATA ENTRY'!#REF!)</f>
        <v>#REF!</v>
      </c>
      <c r="M847" s="14" t="e">
        <f>IF('DATA ENTRY'!#REF!="","",'DATA ENTRY'!#REF!)</f>
        <v>#REF!</v>
      </c>
      <c r="N847" s="125" t="e">
        <f>IF('DATA ENTRY'!#REF!="","",'DATA ENTRY'!#REF!)</f>
        <v>#REF!</v>
      </c>
      <c r="O847" s="125" t="str">
        <f t="shared" si="13"/>
        <v/>
      </c>
      <c r="P847" s="63" t="e">
        <f>IF('DATA ENTRY'!#REF!="","",'DATA ENTRY'!#REF!)</f>
        <v>#REF!</v>
      </c>
      <c r="Q847" s="63" t="e">
        <f>IF('DATA ENTRY'!#REF!="","",'DATA ENTRY'!#REF!)</f>
        <v>#REF!</v>
      </c>
      <c r="R847" s="14" t="e">
        <f>IF('DATA ENTRY'!#REF!="","",'DATA ENTRY'!#REF!)</f>
        <v>#REF!</v>
      </c>
      <c r="S847" s="14" t="e">
        <f>IF('DATA ENTRY'!#REF!="","",'DATA ENTRY'!#REF!)</f>
        <v>#REF!</v>
      </c>
      <c r="T847" s="14" t="e">
        <f>IF('DATA ENTRY'!#REF!="","",'DATA ENTRY'!#REF!)</f>
        <v>#REF!</v>
      </c>
      <c r="U847" s="14" t="str">
        <f>IF(O847="","",SUMPRODUCT(--(D847=$D$5:$D$1071),--(F847=$F$5:$F$1071),--(E847=$E$5:$E$1071),--(O847&lt;$O$5:$O$1071))+COUNTIF($O$5:O847,O847))</f>
        <v/>
      </c>
    </row>
    <row r="848" spans="1:21">
      <c r="A848" s="14" t="e">
        <f>IF(AND(H848="",D848="",F848="",G848="",I848="",J848=""),"",SUBTOTAL(3,$B$5:B848))</f>
        <v>#REF!</v>
      </c>
      <c r="B848" s="63" t="e">
        <f>IF('DATA ENTRY'!#REF!="","",'DATA ENTRY'!#REF!)</f>
        <v>#REF!</v>
      </c>
      <c r="C848" s="63" t="e">
        <f>IF('DATA ENTRY'!#REF!="","",'DATA ENTRY'!#REF!)</f>
        <v>#REF!</v>
      </c>
      <c r="D848" s="63" t="e">
        <f>IF('DATA ENTRY'!#REF!="","",'DATA ENTRY'!#REF!)</f>
        <v>#REF!</v>
      </c>
      <c r="E848" s="14" t="e">
        <f>IF('DATA ENTRY'!#REF!="","",'DATA ENTRY'!#REF!)</f>
        <v>#REF!</v>
      </c>
      <c r="F848" s="14" t="e">
        <f>IF('DATA ENTRY'!#REF!="","",'DATA ENTRY'!#REF!)</f>
        <v>#REF!</v>
      </c>
      <c r="G848" s="126" t="e">
        <f>IF('DATA ENTRY'!#REF!="","",'DATA ENTRY'!#REF!)</f>
        <v>#REF!</v>
      </c>
      <c r="H848" s="126" t="e">
        <f>IF('DATA ENTRY'!#REF!="","",'DATA ENTRY'!#REF!)</f>
        <v>#REF!</v>
      </c>
      <c r="I848" s="14" t="e">
        <f>IF('DATA ENTRY'!#REF!="","",'DATA ENTRY'!#REF!)</f>
        <v>#REF!</v>
      </c>
      <c r="J848" s="125" t="e">
        <f>IF('DATA ENTRY'!#REF!="","",'DATA ENTRY'!#REF!)</f>
        <v>#REF!</v>
      </c>
      <c r="K848" s="14" t="e">
        <f>IF('DATA ENTRY'!#REF!="","",'DATA ENTRY'!#REF!)</f>
        <v>#REF!</v>
      </c>
      <c r="L848" s="125" t="e">
        <f>IF('DATA ENTRY'!#REF!="","",'DATA ENTRY'!#REF!)</f>
        <v>#REF!</v>
      </c>
      <c r="M848" s="14" t="e">
        <f>IF('DATA ENTRY'!#REF!="","",'DATA ENTRY'!#REF!)</f>
        <v>#REF!</v>
      </c>
      <c r="N848" s="125" t="e">
        <f>IF('DATA ENTRY'!#REF!="","",'DATA ENTRY'!#REF!)</f>
        <v>#REF!</v>
      </c>
      <c r="O848" s="125" t="str">
        <f t="shared" si="13"/>
        <v/>
      </c>
      <c r="P848" s="63" t="e">
        <f>IF('DATA ENTRY'!#REF!="","",'DATA ENTRY'!#REF!)</f>
        <v>#REF!</v>
      </c>
      <c r="Q848" s="63" t="e">
        <f>IF('DATA ENTRY'!#REF!="","",'DATA ENTRY'!#REF!)</f>
        <v>#REF!</v>
      </c>
      <c r="R848" s="14" t="e">
        <f>IF('DATA ENTRY'!#REF!="","",'DATA ENTRY'!#REF!)</f>
        <v>#REF!</v>
      </c>
      <c r="S848" s="14" t="e">
        <f>IF('DATA ENTRY'!#REF!="","",'DATA ENTRY'!#REF!)</f>
        <v>#REF!</v>
      </c>
      <c r="T848" s="14" t="e">
        <f>IF('DATA ENTRY'!#REF!="","",'DATA ENTRY'!#REF!)</f>
        <v>#REF!</v>
      </c>
      <c r="U848" s="14" t="str">
        <f>IF(O848="","",SUMPRODUCT(--(D848=$D$5:$D$1071),--(F848=$F$5:$F$1071),--(E848=$E$5:$E$1071),--(O848&lt;$O$5:$O$1071))+COUNTIF($O$5:O848,O848))</f>
        <v/>
      </c>
    </row>
    <row r="849" spans="1:21">
      <c r="A849" s="14" t="e">
        <f>IF(AND(H849="",D849="",F849="",G849="",I849="",J849=""),"",SUBTOTAL(3,$B$5:B849))</f>
        <v>#REF!</v>
      </c>
      <c r="B849" s="63" t="e">
        <f>IF('DATA ENTRY'!#REF!="","",'DATA ENTRY'!#REF!)</f>
        <v>#REF!</v>
      </c>
      <c r="C849" s="63" t="e">
        <f>IF('DATA ENTRY'!#REF!="","",'DATA ENTRY'!#REF!)</f>
        <v>#REF!</v>
      </c>
      <c r="D849" s="63" t="e">
        <f>IF('DATA ENTRY'!#REF!="","",'DATA ENTRY'!#REF!)</f>
        <v>#REF!</v>
      </c>
      <c r="E849" s="14" t="e">
        <f>IF('DATA ENTRY'!#REF!="","",'DATA ENTRY'!#REF!)</f>
        <v>#REF!</v>
      </c>
      <c r="F849" s="14" t="e">
        <f>IF('DATA ENTRY'!#REF!="","",'DATA ENTRY'!#REF!)</f>
        <v>#REF!</v>
      </c>
      <c r="G849" s="126" t="e">
        <f>IF('DATA ENTRY'!#REF!="","",'DATA ENTRY'!#REF!)</f>
        <v>#REF!</v>
      </c>
      <c r="H849" s="126" t="e">
        <f>IF('DATA ENTRY'!#REF!="","",'DATA ENTRY'!#REF!)</f>
        <v>#REF!</v>
      </c>
      <c r="I849" s="14" t="e">
        <f>IF('DATA ENTRY'!#REF!="","",'DATA ENTRY'!#REF!)</f>
        <v>#REF!</v>
      </c>
      <c r="J849" s="125" t="e">
        <f>IF('DATA ENTRY'!#REF!="","",'DATA ENTRY'!#REF!)</f>
        <v>#REF!</v>
      </c>
      <c r="K849" s="14" t="e">
        <f>IF('DATA ENTRY'!#REF!="","",'DATA ENTRY'!#REF!)</f>
        <v>#REF!</v>
      </c>
      <c r="L849" s="125" t="e">
        <f>IF('DATA ENTRY'!#REF!="","",'DATA ENTRY'!#REF!)</f>
        <v>#REF!</v>
      </c>
      <c r="M849" s="14" t="e">
        <f>IF('DATA ENTRY'!#REF!="","",'DATA ENTRY'!#REF!)</f>
        <v>#REF!</v>
      </c>
      <c r="N849" s="125" t="e">
        <f>IF('DATA ENTRY'!#REF!="","",'DATA ENTRY'!#REF!)</f>
        <v>#REF!</v>
      </c>
      <c r="O849" s="125" t="str">
        <f t="shared" si="13"/>
        <v/>
      </c>
      <c r="P849" s="63" t="e">
        <f>IF('DATA ENTRY'!#REF!="","",'DATA ENTRY'!#REF!)</f>
        <v>#REF!</v>
      </c>
      <c r="Q849" s="63" t="e">
        <f>IF('DATA ENTRY'!#REF!="","",'DATA ENTRY'!#REF!)</f>
        <v>#REF!</v>
      </c>
      <c r="R849" s="14" t="e">
        <f>IF('DATA ENTRY'!#REF!="","",'DATA ENTRY'!#REF!)</f>
        <v>#REF!</v>
      </c>
      <c r="S849" s="14" t="e">
        <f>IF('DATA ENTRY'!#REF!="","",'DATA ENTRY'!#REF!)</f>
        <v>#REF!</v>
      </c>
      <c r="T849" s="14" t="e">
        <f>IF('DATA ENTRY'!#REF!="","",'DATA ENTRY'!#REF!)</f>
        <v>#REF!</v>
      </c>
      <c r="U849" s="14" t="str">
        <f>IF(O849="","",SUMPRODUCT(--(D849=$D$5:$D$1071),--(F849=$F$5:$F$1071),--(E849=$E$5:$E$1071),--(O849&lt;$O$5:$O$1071))+COUNTIF($O$5:O849,O849))</f>
        <v/>
      </c>
    </row>
    <row r="850" spans="1:21">
      <c r="A850" s="14" t="e">
        <f>IF(AND(H850="",D850="",F850="",G850="",I850="",J850=""),"",SUBTOTAL(3,$B$5:B850))</f>
        <v>#REF!</v>
      </c>
      <c r="B850" s="63" t="e">
        <f>IF('DATA ENTRY'!#REF!="","",'DATA ENTRY'!#REF!)</f>
        <v>#REF!</v>
      </c>
      <c r="C850" s="63" t="e">
        <f>IF('DATA ENTRY'!#REF!="","",'DATA ENTRY'!#REF!)</f>
        <v>#REF!</v>
      </c>
      <c r="D850" s="63" t="e">
        <f>IF('DATA ENTRY'!#REF!="","",'DATA ENTRY'!#REF!)</f>
        <v>#REF!</v>
      </c>
      <c r="E850" s="14" t="e">
        <f>IF('DATA ENTRY'!#REF!="","",'DATA ENTRY'!#REF!)</f>
        <v>#REF!</v>
      </c>
      <c r="F850" s="14" t="e">
        <f>IF('DATA ENTRY'!#REF!="","",'DATA ENTRY'!#REF!)</f>
        <v>#REF!</v>
      </c>
      <c r="G850" s="126" t="e">
        <f>IF('DATA ENTRY'!#REF!="","",'DATA ENTRY'!#REF!)</f>
        <v>#REF!</v>
      </c>
      <c r="H850" s="126" t="e">
        <f>IF('DATA ENTRY'!#REF!="","",'DATA ENTRY'!#REF!)</f>
        <v>#REF!</v>
      </c>
      <c r="I850" s="14" t="e">
        <f>IF('DATA ENTRY'!#REF!="","",'DATA ENTRY'!#REF!)</f>
        <v>#REF!</v>
      </c>
      <c r="J850" s="125" t="e">
        <f>IF('DATA ENTRY'!#REF!="","",'DATA ENTRY'!#REF!)</f>
        <v>#REF!</v>
      </c>
      <c r="K850" s="14" t="e">
        <f>IF('DATA ENTRY'!#REF!="","",'DATA ENTRY'!#REF!)</f>
        <v>#REF!</v>
      </c>
      <c r="L850" s="125" t="e">
        <f>IF('DATA ENTRY'!#REF!="","",'DATA ENTRY'!#REF!)</f>
        <v>#REF!</v>
      </c>
      <c r="M850" s="14" t="e">
        <f>IF('DATA ENTRY'!#REF!="","",'DATA ENTRY'!#REF!)</f>
        <v>#REF!</v>
      </c>
      <c r="N850" s="125" t="e">
        <f>IF('DATA ENTRY'!#REF!="","",'DATA ENTRY'!#REF!)</f>
        <v>#REF!</v>
      </c>
      <c r="O850" s="125" t="str">
        <f t="shared" si="13"/>
        <v/>
      </c>
      <c r="P850" s="63" t="e">
        <f>IF('DATA ENTRY'!#REF!="","",'DATA ENTRY'!#REF!)</f>
        <v>#REF!</v>
      </c>
      <c r="Q850" s="63" t="e">
        <f>IF('DATA ENTRY'!#REF!="","",'DATA ENTRY'!#REF!)</f>
        <v>#REF!</v>
      </c>
      <c r="R850" s="14" t="e">
        <f>IF('DATA ENTRY'!#REF!="","",'DATA ENTRY'!#REF!)</f>
        <v>#REF!</v>
      </c>
      <c r="S850" s="14" t="e">
        <f>IF('DATA ENTRY'!#REF!="","",'DATA ENTRY'!#REF!)</f>
        <v>#REF!</v>
      </c>
      <c r="T850" s="14" t="e">
        <f>IF('DATA ENTRY'!#REF!="","",'DATA ENTRY'!#REF!)</f>
        <v>#REF!</v>
      </c>
      <c r="U850" s="14" t="str">
        <f>IF(O850="","",SUMPRODUCT(--(D850=$D$5:$D$1071),--(F850=$F$5:$F$1071),--(E850=$E$5:$E$1071),--(O850&lt;$O$5:$O$1071))+COUNTIF($O$5:O850,O850))</f>
        <v/>
      </c>
    </row>
    <row r="851" spans="1:21">
      <c r="A851" s="14" t="e">
        <f>IF(AND(H851="",D851="",F851="",G851="",I851="",J851=""),"",SUBTOTAL(3,$B$5:B851))</f>
        <v>#REF!</v>
      </c>
      <c r="B851" s="63" t="e">
        <f>IF('DATA ENTRY'!#REF!="","",'DATA ENTRY'!#REF!)</f>
        <v>#REF!</v>
      </c>
      <c r="C851" s="63" t="e">
        <f>IF('DATA ENTRY'!#REF!="","",'DATA ENTRY'!#REF!)</f>
        <v>#REF!</v>
      </c>
      <c r="D851" s="63" t="e">
        <f>IF('DATA ENTRY'!#REF!="","",'DATA ENTRY'!#REF!)</f>
        <v>#REF!</v>
      </c>
      <c r="E851" s="14" t="e">
        <f>IF('DATA ENTRY'!#REF!="","",'DATA ENTRY'!#REF!)</f>
        <v>#REF!</v>
      </c>
      <c r="F851" s="14" t="e">
        <f>IF('DATA ENTRY'!#REF!="","",'DATA ENTRY'!#REF!)</f>
        <v>#REF!</v>
      </c>
      <c r="G851" s="126" t="e">
        <f>IF('DATA ENTRY'!#REF!="","",'DATA ENTRY'!#REF!)</f>
        <v>#REF!</v>
      </c>
      <c r="H851" s="126" t="e">
        <f>IF('DATA ENTRY'!#REF!="","",'DATA ENTRY'!#REF!)</f>
        <v>#REF!</v>
      </c>
      <c r="I851" s="14" t="e">
        <f>IF('DATA ENTRY'!#REF!="","",'DATA ENTRY'!#REF!)</f>
        <v>#REF!</v>
      </c>
      <c r="J851" s="125" t="e">
        <f>IF('DATA ENTRY'!#REF!="","",'DATA ENTRY'!#REF!)</f>
        <v>#REF!</v>
      </c>
      <c r="K851" s="14" t="e">
        <f>IF('DATA ENTRY'!#REF!="","",'DATA ENTRY'!#REF!)</f>
        <v>#REF!</v>
      </c>
      <c r="L851" s="125" t="e">
        <f>IF('DATA ENTRY'!#REF!="","",'DATA ENTRY'!#REF!)</f>
        <v>#REF!</v>
      </c>
      <c r="M851" s="14" t="e">
        <f>IF('DATA ENTRY'!#REF!="","",'DATA ENTRY'!#REF!)</f>
        <v>#REF!</v>
      </c>
      <c r="N851" s="125" t="e">
        <f>IF('DATA ENTRY'!#REF!="","",'DATA ENTRY'!#REF!)</f>
        <v>#REF!</v>
      </c>
      <c r="O851" s="125" t="str">
        <f t="shared" si="13"/>
        <v/>
      </c>
      <c r="P851" s="63" t="e">
        <f>IF('DATA ENTRY'!#REF!="","",'DATA ENTRY'!#REF!)</f>
        <v>#REF!</v>
      </c>
      <c r="Q851" s="63" t="e">
        <f>IF('DATA ENTRY'!#REF!="","",'DATA ENTRY'!#REF!)</f>
        <v>#REF!</v>
      </c>
      <c r="R851" s="14" t="e">
        <f>IF('DATA ENTRY'!#REF!="","",'DATA ENTRY'!#REF!)</f>
        <v>#REF!</v>
      </c>
      <c r="S851" s="14" t="e">
        <f>IF('DATA ENTRY'!#REF!="","",'DATA ENTRY'!#REF!)</f>
        <v>#REF!</v>
      </c>
      <c r="T851" s="14" t="e">
        <f>IF('DATA ENTRY'!#REF!="","",'DATA ENTRY'!#REF!)</f>
        <v>#REF!</v>
      </c>
      <c r="U851" s="14" t="str">
        <f>IF(O851="","",SUMPRODUCT(--(D851=$D$5:$D$1071),--(F851=$F$5:$F$1071),--(E851=$E$5:$E$1071),--(O851&lt;$O$5:$O$1071))+COUNTIF($O$5:O851,O851))</f>
        <v/>
      </c>
    </row>
    <row r="852" spans="1:21">
      <c r="A852" s="14" t="e">
        <f>IF(AND(H852="",D852="",F852="",G852="",I852="",J852=""),"",SUBTOTAL(3,$B$5:B852))</f>
        <v>#REF!</v>
      </c>
      <c r="B852" s="63" t="e">
        <f>IF('DATA ENTRY'!#REF!="","",'DATA ENTRY'!#REF!)</f>
        <v>#REF!</v>
      </c>
      <c r="C852" s="63" t="e">
        <f>IF('DATA ENTRY'!#REF!="","",'DATA ENTRY'!#REF!)</f>
        <v>#REF!</v>
      </c>
      <c r="D852" s="63" t="e">
        <f>IF('DATA ENTRY'!#REF!="","",'DATA ENTRY'!#REF!)</f>
        <v>#REF!</v>
      </c>
      <c r="E852" s="14" t="e">
        <f>IF('DATA ENTRY'!#REF!="","",'DATA ENTRY'!#REF!)</f>
        <v>#REF!</v>
      </c>
      <c r="F852" s="14" t="e">
        <f>IF('DATA ENTRY'!#REF!="","",'DATA ENTRY'!#REF!)</f>
        <v>#REF!</v>
      </c>
      <c r="G852" s="126" t="e">
        <f>IF('DATA ENTRY'!#REF!="","",'DATA ENTRY'!#REF!)</f>
        <v>#REF!</v>
      </c>
      <c r="H852" s="126" t="e">
        <f>IF('DATA ENTRY'!#REF!="","",'DATA ENTRY'!#REF!)</f>
        <v>#REF!</v>
      </c>
      <c r="I852" s="14" t="e">
        <f>IF('DATA ENTRY'!#REF!="","",'DATA ENTRY'!#REF!)</f>
        <v>#REF!</v>
      </c>
      <c r="J852" s="125" t="e">
        <f>IF('DATA ENTRY'!#REF!="","",'DATA ENTRY'!#REF!)</f>
        <v>#REF!</v>
      </c>
      <c r="K852" s="14" t="e">
        <f>IF('DATA ENTRY'!#REF!="","",'DATA ENTRY'!#REF!)</f>
        <v>#REF!</v>
      </c>
      <c r="L852" s="125" t="e">
        <f>IF('DATA ENTRY'!#REF!="","",'DATA ENTRY'!#REF!)</f>
        <v>#REF!</v>
      </c>
      <c r="M852" s="14" t="e">
        <f>IF('DATA ENTRY'!#REF!="","",'DATA ENTRY'!#REF!)</f>
        <v>#REF!</v>
      </c>
      <c r="N852" s="125" t="e">
        <f>IF('DATA ENTRY'!#REF!="","",'DATA ENTRY'!#REF!)</f>
        <v>#REF!</v>
      </c>
      <c r="O852" s="125" t="str">
        <f t="shared" si="13"/>
        <v/>
      </c>
      <c r="P852" s="63" t="e">
        <f>IF('DATA ENTRY'!#REF!="","",'DATA ENTRY'!#REF!)</f>
        <v>#REF!</v>
      </c>
      <c r="Q852" s="63" t="e">
        <f>IF('DATA ENTRY'!#REF!="","",'DATA ENTRY'!#REF!)</f>
        <v>#REF!</v>
      </c>
      <c r="R852" s="14" t="e">
        <f>IF('DATA ENTRY'!#REF!="","",'DATA ENTRY'!#REF!)</f>
        <v>#REF!</v>
      </c>
      <c r="S852" s="14" t="e">
        <f>IF('DATA ENTRY'!#REF!="","",'DATA ENTRY'!#REF!)</f>
        <v>#REF!</v>
      </c>
      <c r="T852" s="14" t="e">
        <f>IF('DATA ENTRY'!#REF!="","",'DATA ENTRY'!#REF!)</f>
        <v>#REF!</v>
      </c>
      <c r="U852" s="14" t="str">
        <f>IF(O852="","",SUMPRODUCT(--(D852=$D$5:$D$1071),--(F852=$F$5:$F$1071),--(E852=$E$5:$E$1071),--(O852&lt;$O$5:$O$1071))+COUNTIF($O$5:O852,O852))</f>
        <v/>
      </c>
    </row>
    <row r="853" spans="1:21">
      <c r="A853" s="14" t="e">
        <f>IF(AND(H853="",D853="",F853="",G853="",I853="",J853=""),"",SUBTOTAL(3,$B$5:B853))</f>
        <v>#REF!</v>
      </c>
      <c r="B853" s="63" t="e">
        <f>IF('DATA ENTRY'!#REF!="","",'DATA ENTRY'!#REF!)</f>
        <v>#REF!</v>
      </c>
      <c r="C853" s="63" t="e">
        <f>IF('DATA ENTRY'!#REF!="","",'DATA ENTRY'!#REF!)</f>
        <v>#REF!</v>
      </c>
      <c r="D853" s="63" t="e">
        <f>IF('DATA ENTRY'!#REF!="","",'DATA ENTRY'!#REF!)</f>
        <v>#REF!</v>
      </c>
      <c r="E853" s="14" t="e">
        <f>IF('DATA ENTRY'!#REF!="","",'DATA ENTRY'!#REF!)</f>
        <v>#REF!</v>
      </c>
      <c r="F853" s="14" t="e">
        <f>IF('DATA ENTRY'!#REF!="","",'DATA ENTRY'!#REF!)</f>
        <v>#REF!</v>
      </c>
      <c r="G853" s="126" t="e">
        <f>IF('DATA ENTRY'!#REF!="","",'DATA ENTRY'!#REF!)</f>
        <v>#REF!</v>
      </c>
      <c r="H853" s="126" t="e">
        <f>IF('DATA ENTRY'!#REF!="","",'DATA ENTRY'!#REF!)</f>
        <v>#REF!</v>
      </c>
      <c r="I853" s="14" t="e">
        <f>IF('DATA ENTRY'!#REF!="","",'DATA ENTRY'!#REF!)</f>
        <v>#REF!</v>
      </c>
      <c r="J853" s="125" t="e">
        <f>IF('DATA ENTRY'!#REF!="","",'DATA ENTRY'!#REF!)</f>
        <v>#REF!</v>
      </c>
      <c r="K853" s="14" t="e">
        <f>IF('DATA ENTRY'!#REF!="","",'DATA ENTRY'!#REF!)</f>
        <v>#REF!</v>
      </c>
      <c r="L853" s="125" t="e">
        <f>IF('DATA ENTRY'!#REF!="","",'DATA ENTRY'!#REF!)</f>
        <v>#REF!</v>
      </c>
      <c r="M853" s="14" t="e">
        <f>IF('DATA ENTRY'!#REF!="","",'DATA ENTRY'!#REF!)</f>
        <v>#REF!</v>
      </c>
      <c r="N853" s="125" t="e">
        <f>IF('DATA ENTRY'!#REF!="","",'DATA ENTRY'!#REF!)</f>
        <v>#REF!</v>
      </c>
      <c r="O853" s="125" t="str">
        <f t="shared" si="13"/>
        <v/>
      </c>
      <c r="P853" s="63" t="e">
        <f>IF('DATA ENTRY'!#REF!="","",'DATA ENTRY'!#REF!)</f>
        <v>#REF!</v>
      </c>
      <c r="Q853" s="63" t="e">
        <f>IF('DATA ENTRY'!#REF!="","",'DATA ENTRY'!#REF!)</f>
        <v>#REF!</v>
      </c>
      <c r="R853" s="14" t="e">
        <f>IF('DATA ENTRY'!#REF!="","",'DATA ENTRY'!#REF!)</f>
        <v>#REF!</v>
      </c>
      <c r="S853" s="14" t="e">
        <f>IF('DATA ENTRY'!#REF!="","",'DATA ENTRY'!#REF!)</f>
        <v>#REF!</v>
      </c>
      <c r="T853" s="14" t="e">
        <f>IF('DATA ENTRY'!#REF!="","",'DATA ENTRY'!#REF!)</f>
        <v>#REF!</v>
      </c>
      <c r="U853" s="14" t="str">
        <f>IF(O853="","",SUMPRODUCT(--(D853=$D$5:$D$1071),--(F853=$F$5:$F$1071),--(E853=$E$5:$E$1071),--(O853&lt;$O$5:$O$1071))+COUNTIF($O$5:O853,O853))</f>
        <v/>
      </c>
    </row>
    <row r="854" spans="1:21">
      <c r="A854" s="14" t="e">
        <f>IF(AND(H854="",D854="",F854="",G854="",I854="",J854=""),"",SUBTOTAL(3,$B$5:B854))</f>
        <v>#REF!</v>
      </c>
      <c r="B854" s="63" t="e">
        <f>IF('DATA ENTRY'!#REF!="","",'DATA ENTRY'!#REF!)</f>
        <v>#REF!</v>
      </c>
      <c r="C854" s="63" t="e">
        <f>IF('DATA ENTRY'!#REF!="","",'DATA ENTRY'!#REF!)</f>
        <v>#REF!</v>
      </c>
      <c r="D854" s="63" t="e">
        <f>IF('DATA ENTRY'!#REF!="","",'DATA ENTRY'!#REF!)</f>
        <v>#REF!</v>
      </c>
      <c r="E854" s="14" t="e">
        <f>IF('DATA ENTRY'!#REF!="","",'DATA ENTRY'!#REF!)</f>
        <v>#REF!</v>
      </c>
      <c r="F854" s="14" t="e">
        <f>IF('DATA ENTRY'!#REF!="","",'DATA ENTRY'!#REF!)</f>
        <v>#REF!</v>
      </c>
      <c r="G854" s="126" t="e">
        <f>IF('DATA ENTRY'!#REF!="","",'DATA ENTRY'!#REF!)</f>
        <v>#REF!</v>
      </c>
      <c r="H854" s="126" t="e">
        <f>IF('DATA ENTRY'!#REF!="","",'DATA ENTRY'!#REF!)</f>
        <v>#REF!</v>
      </c>
      <c r="I854" s="14" t="e">
        <f>IF('DATA ENTRY'!#REF!="","",'DATA ENTRY'!#REF!)</f>
        <v>#REF!</v>
      </c>
      <c r="J854" s="125" t="e">
        <f>IF('DATA ENTRY'!#REF!="","",'DATA ENTRY'!#REF!)</f>
        <v>#REF!</v>
      </c>
      <c r="K854" s="14" t="e">
        <f>IF('DATA ENTRY'!#REF!="","",'DATA ENTRY'!#REF!)</f>
        <v>#REF!</v>
      </c>
      <c r="L854" s="125" t="e">
        <f>IF('DATA ENTRY'!#REF!="","",'DATA ENTRY'!#REF!)</f>
        <v>#REF!</v>
      </c>
      <c r="M854" s="14" t="e">
        <f>IF('DATA ENTRY'!#REF!="","",'DATA ENTRY'!#REF!)</f>
        <v>#REF!</v>
      </c>
      <c r="N854" s="125" t="e">
        <f>IF('DATA ENTRY'!#REF!="","",'DATA ENTRY'!#REF!)</f>
        <v>#REF!</v>
      </c>
      <c r="O854" s="125" t="str">
        <f t="shared" si="13"/>
        <v/>
      </c>
      <c r="P854" s="63" t="e">
        <f>IF('DATA ENTRY'!#REF!="","",'DATA ENTRY'!#REF!)</f>
        <v>#REF!</v>
      </c>
      <c r="Q854" s="63" t="e">
        <f>IF('DATA ENTRY'!#REF!="","",'DATA ENTRY'!#REF!)</f>
        <v>#REF!</v>
      </c>
      <c r="R854" s="14" t="e">
        <f>IF('DATA ENTRY'!#REF!="","",'DATA ENTRY'!#REF!)</f>
        <v>#REF!</v>
      </c>
      <c r="S854" s="14" t="e">
        <f>IF('DATA ENTRY'!#REF!="","",'DATA ENTRY'!#REF!)</f>
        <v>#REF!</v>
      </c>
      <c r="T854" s="14" t="e">
        <f>IF('DATA ENTRY'!#REF!="","",'DATA ENTRY'!#REF!)</f>
        <v>#REF!</v>
      </c>
      <c r="U854" s="14" t="str">
        <f>IF(O854="","",SUMPRODUCT(--(D854=$D$5:$D$1071),--(F854=$F$5:$F$1071),--(E854=$E$5:$E$1071),--(O854&lt;$O$5:$O$1071))+COUNTIF($O$5:O854,O854))</f>
        <v/>
      </c>
    </row>
    <row r="855" spans="1:21">
      <c r="A855" s="14" t="e">
        <f>IF(AND(H855="",D855="",F855="",G855="",I855="",J855=""),"",SUBTOTAL(3,$B$5:B855))</f>
        <v>#REF!</v>
      </c>
      <c r="B855" s="63" t="e">
        <f>IF('DATA ENTRY'!#REF!="","",'DATA ENTRY'!#REF!)</f>
        <v>#REF!</v>
      </c>
      <c r="C855" s="63" t="e">
        <f>IF('DATA ENTRY'!#REF!="","",'DATA ENTRY'!#REF!)</f>
        <v>#REF!</v>
      </c>
      <c r="D855" s="63" t="e">
        <f>IF('DATA ENTRY'!#REF!="","",'DATA ENTRY'!#REF!)</f>
        <v>#REF!</v>
      </c>
      <c r="E855" s="14" t="e">
        <f>IF('DATA ENTRY'!#REF!="","",'DATA ENTRY'!#REF!)</f>
        <v>#REF!</v>
      </c>
      <c r="F855" s="14" t="e">
        <f>IF('DATA ENTRY'!#REF!="","",'DATA ENTRY'!#REF!)</f>
        <v>#REF!</v>
      </c>
      <c r="G855" s="126" t="e">
        <f>IF('DATA ENTRY'!#REF!="","",'DATA ENTRY'!#REF!)</f>
        <v>#REF!</v>
      </c>
      <c r="H855" s="126" t="e">
        <f>IF('DATA ENTRY'!#REF!="","",'DATA ENTRY'!#REF!)</f>
        <v>#REF!</v>
      </c>
      <c r="I855" s="14" t="e">
        <f>IF('DATA ENTRY'!#REF!="","",'DATA ENTRY'!#REF!)</f>
        <v>#REF!</v>
      </c>
      <c r="J855" s="125" t="e">
        <f>IF('DATA ENTRY'!#REF!="","",'DATA ENTRY'!#REF!)</f>
        <v>#REF!</v>
      </c>
      <c r="K855" s="14" t="e">
        <f>IF('DATA ENTRY'!#REF!="","",'DATA ENTRY'!#REF!)</f>
        <v>#REF!</v>
      </c>
      <c r="L855" s="125" t="e">
        <f>IF('DATA ENTRY'!#REF!="","",'DATA ENTRY'!#REF!)</f>
        <v>#REF!</v>
      </c>
      <c r="M855" s="14" t="e">
        <f>IF('DATA ENTRY'!#REF!="","",'DATA ENTRY'!#REF!)</f>
        <v>#REF!</v>
      </c>
      <c r="N855" s="125" t="e">
        <f>IF('DATA ENTRY'!#REF!="","",'DATA ENTRY'!#REF!)</f>
        <v>#REF!</v>
      </c>
      <c r="O855" s="125" t="str">
        <f t="shared" si="13"/>
        <v/>
      </c>
      <c r="P855" s="63" t="e">
        <f>IF('DATA ENTRY'!#REF!="","",'DATA ENTRY'!#REF!)</f>
        <v>#REF!</v>
      </c>
      <c r="Q855" s="63" t="e">
        <f>IF('DATA ENTRY'!#REF!="","",'DATA ENTRY'!#REF!)</f>
        <v>#REF!</v>
      </c>
      <c r="R855" s="14" t="e">
        <f>IF('DATA ENTRY'!#REF!="","",'DATA ENTRY'!#REF!)</f>
        <v>#REF!</v>
      </c>
      <c r="S855" s="14" t="e">
        <f>IF('DATA ENTRY'!#REF!="","",'DATA ENTRY'!#REF!)</f>
        <v>#REF!</v>
      </c>
      <c r="T855" s="14" t="e">
        <f>IF('DATA ENTRY'!#REF!="","",'DATA ENTRY'!#REF!)</f>
        <v>#REF!</v>
      </c>
      <c r="U855" s="14" t="str">
        <f>IF(O855="","",SUMPRODUCT(--(D855=$D$5:$D$1071),--(F855=$F$5:$F$1071),--(E855=$E$5:$E$1071),--(O855&lt;$O$5:$O$1071))+COUNTIF($O$5:O855,O855))</f>
        <v/>
      </c>
    </row>
    <row r="856" spans="1:21">
      <c r="A856" s="14" t="e">
        <f>IF(AND(H856="",D856="",F856="",G856="",I856="",J856=""),"",SUBTOTAL(3,$B$5:B856))</f>
        <v>#REF!</v>
      </c>
      <c r="B856" s="63" t="e">
        <f>IF('DATA ENTRY'!#REF!="","",'DATA ENTRY'!#REF!)</f>
        <v>#REF!</v>
      </c>
      <c r="C856" s="63" t="e">
        <f>IF('DATA ENTRY'!#REF!="","",'DATA ENTRY'!#REF!)</f>
        <v>#REF!</v>
      </c>
      <c r="D856" s="63" t="e">
        <f>IF('DATA ENTRY'!#REF!="","",'DATA ENTRY'!#REF!)</f>
        <v>#REF!</v>
      </c>
      <c r="E856" s="14" t="e">
        <f>IF('DATA ENTRY'!#REF!="","",'DATA ENTRY'!#REF!)</f>
        <v>#REF!</v>
      </c>
      <c r="F856" s="14" t="e">
        <f>IF('DATA ENTRY'!#REF!="","",'DATA ENTRY'!#REF!)</f>
        <v>#REF!</v>
      </c>
      <c r="G856" s="126" t="e">
        <f>IF('DATA ENTRY'!#REF!="","",'DATA ENTRY'!#REF!)</f>
        <v>#REF!</v>
      </c>
      <c r="H856" s="126" t="e">
        <f>IF('DATA ENTRY'!#REF!="","",'DATA ENTRY'!#REF!)</f>
        <v>#REF!</v>
      </c>
      <c r="I856" s="14" t="e">
        <f>IF('DATA ENTRY'!#REF!="","",'DATA ENTRY'!#REF!)</f>
        <v>#REF!</v>
      </c>
      <c r="J856" s="125" t="e">
        <f>IF('DATA ENTRY'!#REF!="","",'DATA ENTRY'!#REF!)</f>
        <v>#REF!</v>
      </c>
      <c r="K856" s="14" t="e">
        <f>IF('DATA ENTRY'!#REF!="","",'DATA ENTRY'!#REF!)</f>
        <v>#REF!</v>
      </c>
      <c r="L856" s="125" t="e">
        <f>IF('DATA ENTRY'!#REF!="","",'DATA ENTRY'!#REF!)</f>
        <v>#REF!</v>
      </c>
      <c r="M856" s="14" t="e">
        <f>IF('DATA ENTRY'!#REF!="","",'DATA ENTRY'!#REF!)</f>
        <v>#REF!</v>
      </c>
      <c r="N856" s="125" t="e">
        <f>IF('DATA ENTRY'!#REF!="","",'DATA ENTRY'!#REF!)</f>
        <v>#REF!</v>
      </c>
      <c r="O856" s="125" t="str">
        <f t="shared" si="13"/>
        <v/>
      </c>
      <c r="P856" s="63" t="e">
        <f>IF('DATA ENTRY'!#REF!="","",'DATA ENTRY'!#REF!)</f>
        <v>#REF!</v>
      </c>
      <c r="Q856" s="63" t="e">
        <f>IF('DATA ENTRY'!#REF!="","",'DATA ENTRY'!#REF!)</f>
        <v>#REF!</v>
      </c>
      <c r="R856" s="14" t="e">
        <f>IF('DATA ENTRY'!#REF!="","",'DATA ENTRY'!#REF!)</f>
        <v>#REF!</v>
      </c>
      <c r="S856" s="14" t="e">
        <f>IF('DATA ENTRY'!#REF!="","",'DATA ENTRY'!#REF!)</f>
        <v>#REF!</v>
      </c>
      <c r="T856" s="14" t="e">
        <f>IF('DATA ENTRY'!#REF!="","",'DATA ENTRY'!#REF!)</f>
        <v>#REF!</v>
      </c>
      <c r="U856" s="14" t="str">
        <f>IF(O856="","",SUMPRODUCT(--(D856=$D$5:$D$1071),--(F856=$F$5:$F$1071),--(E856=$E$5:$E$1071),--(O856&lt;$O$5:$O$1071))+COUNTIF($O$5:O856,O856))</f>
        <v/>
      </c>
    </row>
    <row r="857" spans="1:21">
      <c r="A857" s="14" t="e">
        <f>IF(AND(H857="",D857="",F857="",G857="",I857="",J857=""),"",SUBTOTAL(3,$B$5:B857))</f>
        <v>#REF!</v>
      </c>
      <c r="B857" s="63" t="e">
        <f>IF('DATA ENTRY'!#REF!="","",'DATA ENTRY'!#REF!)</f>
        <v>#REF!</v>
      </c>
      <c r="C857" s="63" t="e">
        <f>IF('DATA ENTRY'!#REF!="","",'DATA ENTRY'!#REF!)</f>
        <v>#REF!</v>
      </c>
      <c r="D857" s="63" t="e">
        <f>IF('DATA ENTRY'!#REF!="","",'DATA ENTRY'!#REF!)</f>
        <v>#REF!</v>
      </c>
      <c r="E857" s="14" t="e">
        <f>IF('DATA ENTRY'!#REF!="","",'DATA ENTRY'!#REF!)</f>
        <v>#REF!</v>
      </c>
      <c r="F857" s="14" t="e">
        <f>IF('DATA ENTRY'!#REF!="","",'DATA ENTRY'!#REF!)</f>
        <v>#REF!</v>
      </c>
      <c r="G857" s="126" t="e">
        <f>IF('DATA ENTRY'!#REF!="","",'DATA ENTRY'!#REF!)</f>
        <v>#REF!</v>
      </c>
      <c r="H857" s="126" t="e">
        <f>IF('DATA ENTRY'!#REF!="","",'DATA ENTRY'!#REF!)</f>
        <v>#REF!</v>
      </c>
      <c r="I857" s="14" t="e">
        <f>IF('DATA ENTRY'!#REF!="","",'DATA ENTRY'!#REF!)</f>
        <v>#REF!</v>
      </c>
      <c r="J857" s="125" t="e">
        <f>IF('DATA ENTRY'!#REF!="","",'DATA ENTRY'!#REF!)</f>
        <v>#REF!</v>
      </c>
      <c r="K857" s="14" t="e">
        <f>IF('DATA ENTRY'!#REF!="","",'DATA ENTRY'!#REF!)</f>
        <v>#REF!</v>
      </c>
      <c r="L857" s="125" t="e">
        <f>IF('DATA ENTRY'!#REF!="","",'DATA ENTRY'!#REF!)</f>
        <v>#REF!</v>
      </c>
      <c r="M857" s="14" t="e">
        <f>IF('DATA ENTRY'!#REF!="","",'DATA ENTRY'!#REF!)</f>
        <v>#REF!</v>
      </c>
      <c r="N857" s="125" t="e">
        <f>IF('DATA ENTRY'!#REF!="","",'DATA ENTRY'!#REF!)</f>
        <v>#REF!</v>
      </c>
      <c r="O857" s="125" t="str">
        <f t="shared" si="13"/>
        <v/>
      </c>
      <c r="P857" s="63" t="e">
        <f>IF('DATA ENTRY'!#REF!="","",'DATA ENTRY'!#REF!)</f>
        <v>#REF!</v>
      </c>
      <c r="Q857" s="63" t="e">
        <f>IF('DATA ENTRY'!#REF!="","",'DATA ENTRY'!#REF!)</f>
        <v>#REF!</v>
      </c>
      <c r="R857" s="14" t="e">
        <f>IF('DATA ENTRY'!#REF!="","",'DATA ENTRY'!#REF!)</f>
        <v>#REF!</v>
      </c>
      <c r="S857" s="14" t="e">
        <f>IF('DATA ENTRY'!#REF!="","",'DATA ENTRY'!#REF!)</f>
        <v>#REF!</v>
      </c>
      <c r="T857" s="14" t="e">
        <f>IF('DATA ENTRY'!#REF!="","",'DATA ENTRY'!#REF!)</f>
        <v>#REF!</v>
      </c>
      <c r="U857" s="14" t="str">
        <f>IF(O857="","",SUMPRODUCT(--(D857=$D$5:$D$1071),--(F857=$F$5:$F$1071),--(E857=$E$5:$E$1071),--(O857&lt;$O$5:$O$1071))+COUNTIF($O$5:O857,O857))</f>
        <v/>
      </c>
    </row>
    <row r="858" spans="1:21">
      <c r="A858" s="14" t="e">
        <f>IF(AND(H858="",D858="",F858="",G858="",I858="",J858=""),"",SUBTOTAL(3,$B$5:B858))</f>
        <v>#REF!</v>
      </c>
      <c r="B858" s="63" t="e">
        <f>IF('DATA ENTRY'!#REF!="","",'DATA ENTRY'!#REF!)</f>
        <v>#REF!</v>
      </c>
      <c r="C858" s="63" t="e">
        <f>IF('DATA ENTRY'!#REF!="","",'DATA ENTRY'!#REF!)</f>
        <v>#REF!</v>
      </c>
      <c r="D858" s="63" t="e">
        <f>IF('DATA ENTRY'!#REF!="","",'DATA ENTRY'!#REF!)</f>
        <v>#REF!</v>
      </c>
      <c r="E858" s="14" t="e">
        <f>IF('DATA ENTRY'!#REF!="","",'DATA ENTRY'!#REF!)</f>
        <v>#REF!</v>
      </c>
      <c r="F858" s="14" t="e">
        <f>IF('DATA ENTRY'!#REF!="","",'DATA ENTRY'!#REF!)</f>
        <v>#REF!</v>
      </c>
      <c r="G858" s="126" t="e">
        <f>IF('DATA ENTRY'!#REF!="","",'DATA ENTRY'!#REF!)</f>
        <v>#REF!</v>
      </c>
      <c r="H858" s="126" t="e">
        <f>IF('DATA ENTRY'!#REF!="","",'DATA ENTRY'!#REF!)</f>
        <v>#REF!</v>
      </c>
      <c r="I858" s="14" t="e">
        <f>IF('DATA ENTRY'!#REF!="","",'DATA ENTRY'!#REF!)</f>
        <v>#REF!</v>
      </c>
      <c r="J858" s="125" t="e">
        <f>IF('DATA ENTRY'!#REF!="","",'DATA ENTRY'!#REF!)</f>
        <v>#REF!</v>
      </c>
      <c r="K858" s="14" t="e">
        <f>IF('DATA ENTRY'!#REF!="","",'DATA ENTRY'!#REF!)</f>
        <v>#REF!</v>
      </c>
      <c r="L858" s="125" t="e">
        <f>IF('DATA ENTRY'!#REF!="","",'DATA ENTRY'!#REF!)</f>
        <v>#REF!</v>
      </c>
      <c r="M858" s="14" t="e">
        <f>IF('DATA ENTRY'!#REF!="","",'DATA ENTRY'!#REF!)</f>
        <v>#REF!</v>
      </c>
      <c r="N858" s="125" t="e">
        <f>IF('DATA ENTRY'!#REF!="","",'DATA ENTRY'!#REF!)</f>
        <v>#REF!</v>
      </c>
      <c r="O858" s="125" t="str">
        <f t="shared" si="13"/>
        <v/>
      </c>
      <c r="P858" s="63" t="e">
        <f>IF('DATA ENTRY'!#REF!="","",'DATA ENTRY'!#REF!)</f>
        <v>#REF!</v>
      </c>
      <c r="Q858" s="63" t="e">
        <f>IF('DATA ENTRY'!#REF!="","",'DATA ENTRY'!#REF!)</f>
        <v>#REF!</v>
      </c>
      <c r="R858" s="14" t="e">
        <f>IF('DATA ENTRY'!#REF!="","",'DATA ENTRY'!#REF!)</f>
        <v>#REF!</v>
      </c>
      <c r="S858" s="14" t="e">
        <f>IF('DATA ENTRY'!#REF!="","",'DATA ENTRY'!#REF!)</f>
        <v>#REF!</v>
      </c>
      <c r="T858" s="14" t="e">
        <f>IF('DATA ENTRY'!#REF!="","",'DATA ENTRY'!#REF!)</f>
        <v>#REF!</v>
      </c>
      <c r="U858" s="14" t="str">
        <f>IF(O858="","",SUMPRODUCT(--(D858=$D$5:$D$1071),--(F858=$F$5:$F$1071),--(E858=$E$5:$E$1071),--(O858&lt;$O$5:$O$1071))+COUNTIF($O$5:O858,O858))</f>
        <v/>
      </c>
    </row>
    <row r="859" spans="1:21">
      <c r="A859" s="14" t="e">
        <f>IF(AND(H859="",D859="",F859="",G859="",I859="",J859=""),"",SUBTOTAL(3,$B$5:B859))</f>
        <v>#REF!</v>
      </c>
      <c r="B859" s="63" t="e">
        <f>IF('DATA ENTRY'!#REF!="","",'DATA ENTRY'!#REF!)</f>
        <v>#REF!</v>
      </c>
      <c r="C859" s="63" t="e">
        <f>IF('DATA ENTRY'!#REF!="","",'DATA ENTRY'!#REF!)</f>
        <v>#REF!</v>
      </c>
      <c r="D859" s="63" t="e">
        <f>IF('DATA ENTRY'!#REF!="","",'DATA ENTRY'!#REF!)</f>
        <v>#REF!</v>
      </c>
      <c r="E859" s="14" t="e">
        <f>IF('DATA ENTRY'!#REF!="","",'DATA ENTRY'!#REF!)</f>
        <v>#REF!</v>
      </c>
      <c r="F859" s="14" t="e">
        <f>IF('DATA ENTRY'!#REF!="","",'DATA ENTRY'!#REF!)</f>
        <v>#REF!</v>
      </c>
      <c r="G859" s="126" t="e">
        <f>IF('DATA ENTRY'!#REF!="","",'DATA ENTRY'!#REF!)</f>
        <v>#REF!</v>
      </c>
      <c r="H859" s="126" t="e">
        <f>IF('DATA ENTRY'!#REF!="","",'DATA ENTRY'!#REF!)</f>
        <v>#REF!</v>
      </c>
      <c r="I859" s="14" t="e">
        <f>IF('DATA ENTRY'!#REF!="","",'DATA ENTRY'!#REF!)</f>
        <v>#REF!</v>
      </c>
      <c r="J859" s="125" t="e">
        <f>IF('DATA ENTRY'!#REF!="","",'DATA ENTRY'!#REF!)</f>
        <v>#REF!</v>
      </c>
      <c r="K859" s="14" t="e">
        <f>IF('DATA ENTRY'!#REF!="","",'DATA ENTRY'!#REF!)</f>
        <v>#REF!</v>
      </c>
      <c r="L859" s="125" t="e">
        <f>IF('DATA ENTRY'!#REF!="","",'DATA ENTRY'!#REF!)</f>
        <v>#REF!</v>
      </c>
      <c r="M859" s="14" t="e">
        <f>IF('DATA ENTRY'!#REF!="","",'DATA ENTRY'!#REF!)</f>
        <v>#REF!</v>
      </c>
      <c r="N859" s="125" t="e">
        <f>IF('DATA ENTRY'!#REF!="","",'DATA ENTRY'!#REF!)</f>
        <v>#REF!</v>
      </c>
      <c r="O859" s="125" t="str">
        <f t="shared" si="13"/>
        <v/>
      </c>
      <c r="P859" s="63" t="e">
        <f>IF('DATA ENTRY'!#REF!="","",'DATA ENTRY'!#REF!)</f>
        <v>#REF!</v>
      </c>
      <c r="Q859" s="63" t="e">
        <f>IF('DATA ENTRY'!#REF!="","",'DATA ENTRY'!#REF!)</f>
        <v>#REF!</v>
      </c>
      <c r="R859" s="14" t="e">
        <f>IF('DATA ENTRY'!#REF!="","",'DATA ENTRY'!#REF!)</f>
        <v>#REF!</v>
      </c>
      <c r="S859" s="14" t="e">
        <f>IF('DATA ENTRY'!#REF!="","",'DATA ENTRY'!#REF!)</f>
        <v>#REF!</v>
      </c>
      <c r="T859" s="14" t="e">
        <f>IF('DATA ENTRY'!#REF!="","",'DATA ENTRY'!#REF!)</f>
        <v>#REF!</v>
      </c>
      <c r="U859" s="14" t="str">
        <f>IF(O859="","",SUMPRODUCT(--(D859=$D$5:$D$1071),--(F859=$F$5:$F$1071),--(E859=$E$5:$E$1071),--(O859&lt;$O$5:$O$1071))+COUNTIF($O$5:O859,O859))</f>
        <v/>
      </c>
    </row>
    <row r="860" spans="1:21">
      <c r="A860" s="14" t="e">
        <f>IF(AND(H860="",D860="",F860="",G860="",I860="",J860=""),"",SUBTOTAL(3,$B$5:B860))</f>
        <v>#REF!</v>
      </c>
      <c r="B860" s="63" t="e">
        <f>IF('DATA ENTRY'!#REF!="","",'DATA ENTRY'!#REF!)</f>
        <v>#REF!</v>
      </c>
      <c r="C860" s="63" t="e">
        <f>IF('DATA ENTRY'!#REF!="","",'DATA ENTRY'!#REF!)</f>
        <v>#REF!</v>
      </c>
      <c r="D860" s="63" t="e">
        <f>IF('DATA ENTRY'!#REF!="","",'DATA ENTRY'!#REF!)</f>
        <v>#REF!</v>
      </c>
      <c r="E860" s="14" t="e">
        <f>IF('DATA ENTRY'!#REF!="","",'DATA ENTRY'!#REF!)</f>
        <v>#REF!</v>
      </c>
      <c r="F860" s="14" t="e">
        <f>IF('DATA ENTRY'!#REF!="","",'DATA ENTRY'!#REF!)</f>
        <v>#REF!</v>
      </c>
      <c r="G860" s="126" t="e">
        <f>IF('DATA ENTRY'!#REF!="","",'DATA ENTRY'!#REF!)</f>
        <v>#REF!</v>
      </c>
      <c r="H860" s="126" t="e">
        <f>IF('DATA ENTRY'!#REF!="","",'DATA ENTRY'!#REF!)</f>
        <v>#REF!</v>
      </c>
      <c r="I860" s="14" t="e">
        <f>IF('DATA ENTRY'!#REF!="","",'DATA ENTRY'!#REF!)</f>
        <v>#REF!</v>
      </c>
      <c r="J860" s="125" t="e">
        <f>IF('DATA ENTRY'!#REF!="","",'DATA ENTRY'!#REF!)</f>
        <v>#REF!</v>
      </c>
      <c r="K860" s="14" t="e">
        <f>IF('DATA ENTRY'!#REF!="","",'DATA ENTRY'!#REF!)</f>
        <v>#REF!</v>
      </c>
      <c r="L860" s="125" t="e">
        <f>IF('DATA ENTRY'!#REF!="","",'DATA ENTRY'!#REF!)</f>
        <v>#REF!</v>
      </c>
      <c r="M860" s="14" t="e">
        <f>IF('DATA ENTRY'!#REF!="","",'DATA ENTRY'!#REF!)</f>
        <v>#REF!</v>
      </c>
      <c r="N860" s="125" t="e">
        <f>IF('DATA ENTRY'!#REF!="","",'DATA ENTRY'!#REF!)</f>
        <v>#REF!</v>
      </c>
      <c r="O860" s="125" t="str">
        <f t="shared" si="13"/>
        <v/>
      </c>
      <c r="P860" s="63" t="e">
        <f>IF('DATA ENTRY'!#REF!="","",'DATA ENTRY'!#REF!)</f>
        <v>#REF!</v>
      </c>
      <c r="Q860" s="63" t="e">
        <f>IF('DATA ENTRY'!#REF!="","",'DATA ENTRY'!#REF!)</f>
        <v>#REF!</v>
      </c>
      <c r="R860" s="14" t="e">
        <f>IF('DATA ENTRY'!#REF!="","",'DATA ENTRY'!#REF!)</f>
        <v>#REF!</v>
      </c>
      <c r="S860" s="14" t="e">
        <f>IF('DATA ENTRY'!#REF!="","",'DATA ENTRY'!#REF!)</f>
        <v>#REF!</v>
      </c>
      <c r="T860" s="14" t="e">
        <f>IF('DATA ENTRY'!#REF!="","",'DATA ENTRY'!#REF!)</f>
        <v>#REF!</v>
      </c>
      <c r="U860" s="14" t="str">
        <f>IF(O860="","",SUMPRODUCT(--(D860=$D$5:$D$1071),--(F860=$F$5:$F$1071),--(E860=$E$5:$E$1071),--(O860&lt;$O$5:$O$1071))+COUNTIF($O$5:O860,O860))</f>
        <v/>
      </c>
    </row>
    <row r="861" spans="1:21">
      <c r="A861" s="14" t="e">
        <f>IF(AND(H861="",D861="",F861="",G861="",I861="",J861=""),"",SUBTOTAL(3,$B$5:B861))</f>
        <v>#REF!</v>
      </c>
      <c r="B861" s="63" t="e">
        <f>IF('DATA ENTRY'!#REF!="","",'DATA ENTRY'!#REF!)</f>
        <v>#REF!</v>
      </c>
      <c r="C861" s="63" t="e">
        <f>IF('DATA ENTRY'!#REF!="","",'DATA ENTRY'!#REF!)</f>
        <v>#REF!</v>
      </c>
      <c r="D861" s="63" t="e">
        <f>IF('DATA ENTRY'!#REF!="","",'DATA ENTRY'!#REF!)</f>
        <v>#REF!</v>
      </c>
      <c r="E861" s="14" t="e">
        <f>IF('DATA ENTRY'!#REF!="","",'DATA ENTRY'!#REF!)</f>
        <v>#REF!</v>
      </c>
      <c r="F861" s="14" t="e">
        <f>IF('DATA ENTRY'!#REF!="","",'DATA ENTRY'!#REF!)</f>
        <v>#REF!</v>
      </c>
      <c r="G861" s="126" t="e">
        <f>IF('DATA ENTRY'!#REF!="","",'DATA ENTRY'!#REF!)</f>
        <v>#REF!</v>
      </c>
      <c r="H861" s="126" t="e">
        <f>IF('DATA ENTRY'!#REF!="","",'DATA ENTRY'!#REF!)</f>
        <v>#REF!</v>
      </c>
      <c r="I861" s="14" t="e">
        <f>IF('DATA ENTRY'!#REF!="","",'DATA ENTRY'!#REF!)</f>
        <v>#REF!</v>
      </c>
      <c r="J861" s="125" t="e">
        <f>IF('DATA ENTRY'!#REF!="","",'DATA ENTRY'!#REF!)</f>
        <v>#REF!</v>
      </c>
      <c r="K861" s="14" t="e">
        <f>IF('DATA ENTRY'!#REF!="","",'DATA ENTRY'!#REF!)</f>
        <v>#REF!</v>
      </c>
      <c r="L861" s="125" t="e">
        <f>IF('DATA ENTRY'!#REF!="","",'DATA ENTRY'!#REF!)</f>
        <v>#REF!</v>
      </c>
      <c r="M861" s="14" t="e">
        <f>IF('DATA ENTRY'!#REF!="","",'DATA ENTRY'!#REF!)</f>
        <v>#REF!</v>
      </c>
      <c r="N861" s="125" t="e">
        <f>IF('DATA ENTRY'!#REF!="","",'DATA ENTRY'!#REF!)</f>
        <v>#REF!</v>
      </c>
      <c r="O861" s="125" t="str">
        <f t="shared" si="13"/>
        <v/>
      </c>
      <c r="P861" s="63" t="e">
        <f>IF('DATA ENTRY'!#REF!="","",'DATA ENTRY'!#REF!)</f>
        <v>#REF!</v>
      </c>
      <c r="Q861" s="63" t="e">
        <f>IF('DATA ENTRY'!#REF!="","",'DATA ENTRY'!#REF!)</f>
        <v>#REF!</v>
      </c>
      <c r="R861" s="14" t="e">
        <f>IF('DATA ENTRY'!#REF!="","",'DATA ENTRY'!#REF!)</f>
        <v>#REF!</v>
      </c>
      <c r="S861" s="14" t="e">
        <f>IF('DATA ENTRY'!#REF!="","",'DATA ENTRY'!#REF!)</f>
        <v>#REF!</v>
      </c>
      <c r="T861" s="14" t="e">
        <f>IF('DATA ENTRY'!#REF!="","",'DATA ENTRY'!#REF!)</f>
        <v>#REF!</v>
      </c>
      <c r="U861" s="14" t="str">
        <f>IF(O861="","",SUMPRODUCT(--(D861=$D$5:$D$1071),--(F861=$F$5:$F$1071),--(E861=$E$5:$E$1071),--(O861&lt;$O$5:$O$1071))+COUNTIF($O$5:O861,O861))</f>
        <v/>
      </c>
    </row>
    <row r="862" spans="1:21">
      <c r="A862" s="14" t="e">
        <f>IF(AND(H862="",D862="",F862="",G862="",I862="",J862=""),"",SUBTOTAL(3,$B$5:B862))</f>
        <v>#REF!</v>
      </c>
      <c r="B862" s="63" t="e">
        <f>IF('DATA ENTRY'!#REF!="","",'DATA ENTRY'!#REF!)</f>
        <v>#REF!</v>
      </c>
      <c r="C862" s="63" t="e">
        <f>IF('DATA ENTRY'!#REF!="","",'DATA ENTRY'!#REF!)</f>
        <v>#REF!</v>
      </c>
      <c r="D862" s="63" t="e">
        <f>IF('DATA ENTRY'!#REF!="","",'DATA ENTRY'!#REF!)</f>
        <v>#REF!</v>
      </c>
      <c r="E862" s="14" t="e">
        <f>IF('DATA ENTRY'!#REF!="","",'DATA ENTRY'!#REF!)</f>
        <v>#REF!</v>
      </c>
      <c r="F862" s="14" t="e">
        <f>IF('DATA ENTRY'!#REF!="","",'DATA ENTRY'!#REF!)</f>
        <v>#REF!</v>
      </c>
      <c r="G862" s="126" t="e">
        <f>IF('DATA ENTRY'!#REF!="","",'DATA ENTRY'!#REF!)</f>
        <v>#REF!</v>
      </c>
      <c r="H862" s="126" t="e">
        <f>IF('DATA ENTRY'!#REF!="","",'DATA ENTRY'!#REF!)</f>
        <v>#REF!</v>
      </c>
      <c r="I862" s="14" t="e">
        <f>IF('DATA ENTRY'!#REF!="","",'DATA ENTRY'!#REF!)</f>
        <v>#REF!</v>
      </c>
      <c r="J862" s="125" t="e">
        <f>IF('DATA ENTRY'!#REF!="","",'DATA ENTRY'!#REF!)</f>
        <v>#REF!</v>
      </c>
      <c r="K862" s="14" t="e">
        <f>IF('DATA ENTRY'!#REF!="","",'DATA ENTRY'!#REF!)</f>
        <v>#REF!</v>
      </c>
      <c r="L862" s="125" t="e">
        <f>IF('DATA ENTRY'!#REF!="","",'DATA ENTRY'!#REF!)</f>
        <v>#REF!</v>
      </c>
      <c r="M862" s="14" t="e">
        <f>IF('DATA ENTRY'!#REF!="","",'DATA ENTRY'!#REF!)</f>
        <v>#REF!</v>
      </c>
      <c r="N862" s="125" t="e">
        <f>IF('DATA ENTRY'!#REF!="","",'DATA ENTRY'!#REF!)</f>
        <v>#REF!</v>
      </c>
      <c r="O862" s="125" t="str">
        <f t="shared" si="13"/>
        <v/>
      </c>
      <c r="P862" s="63" t="e">
        <f>IF('DATA ENTRY'!#REF!="","",'DATA ENTRY'!#REF!)</f>
        <v>#REF!</v>
      </c>
      <c r="Q862" s="63" t="e">
        <f>IF('DATA ENTRY'!#REF!="","",'DATA ENTRY'!#REF!)</f>
        <v>#REF!</v>
      </c>
      <c r="R862" s="14" t="e">
        <f>IF('DATA ENTRY'!#REF!="","",'DATA ENTRY'!#REF!)</f>
        <v>#REF!</v>
      </c>
      <c r="S862" s="14" t="e">
        <f>IF('DATA ENTRY'!#REF!="","",'DATA ENTRY'!#REF!)</f>
        <v>#REF!</v>
      </c>
      <c r="T862" s="14" t="e">
        <f>IF('DATA ENTRY'!#REF!="","",'DATA ENTRY'!#REF!)</f>
        <v>#REF!</v>
      </c>
      <c r="U862" s="14" t="str">
        <f>IF(O862="","",SUMPRODUCT(--(D862=$D$5:$D$1071),--(F862=$F$5:$F$1071),--(E862=$E$5:$E$1071),--(O862&lt;$O$5:$O$1071))+COUNTIF($O$5:O862,O862))</f>
        <v/>
      </c>
    </row>
    <row r="863" spans="1:21">
      <c r="A863" s="14" t="e">
        <f>IF(AND(H863="",D863="",F863="",G863="",I863="",J863=""),"",SUBTOTAL(3,$B$5:B863))</f>
        <v>#REF!</v>
      </c>
      <c r="B863" s="63" t="e">
        <f>IF('DATA ENTRY'!#REF!="","",'DATA ENTRY'!#REF!)</f>
        <v>#REF!</v>
      </c>
      <c r="C863" s="63" t="e">
        <f>IF('DATA ENTRY'!#REF!="","",'DATA ENTRY'!#REF!)</f>
        <v>#REF!</v>
      </c>
      <c r="D863" s="63" t="e">
        <f>IF('DATA ENTRY'!#REF!="","",'DATA ENTRY'!#REF!)</f>
        <v>#REF!</v>
      </c>
      <c r="E863" s="14" t="e">
        <f>IF('DATA ENTRY'!#REF!="","",'DATA ENTRY'!#REF!)</f>
        <v>#REF!</v>
      </c>
      <c r="F863" s="14" t="e">
        <f>IF('DATA ENTRY'!#REF!="","",'DATA ENTRY'!#REF!)</f>
        <v>#REF!</v>
      </c>
      <c r="G863" s="126" t="e">
        <f>IF('DATA ENTRY'!#REF!="","",'DATA ENTRY'!#REF!)</f>
        <v>#REF!</v>
      </c>
      <c r="H863" s="126" t="e">
        <f>IF('DATA ENTRY'!#REF!="","",'DATA ENTRY'!#REF!)</f>
        <v>#REF!</v>
      </c>
      <c r="I863" s="14" t="e">
        <f>IF('DATA ENTRY'!#REF!="","",'DATA ENTRY'!#REF!)</f>
        <v>#REF!</v>
      </c>
      <c r="J863" s="125" t="e">
        <f>IF('DATA ENTRY'!#REF!="","",'DATA ENTRY'!#REF!)</f>
        <v>#REF!</v>
      </c>
      <c r="K863" s="14" t="e">
        <f>IF('DATA ENTRY'!#REF!="","",'DATA ENTRY'!#REF!)</f>
        <v>#REF!</v>
      </c>
      <c r="L863" s="125" t="e">
        <f>IF('DATA ENTRY'!#REF!="","",'DATA ENTRY'!#REF!)</f>
        <v>#REF!</v>
      </c>
      <c r="M863" s="14" t="e">
        <f>IF('DATA ENTRY'!#REF!="","",'DATA ENTRY'!#REF!)</f>
        <v>#REF!</v>
      </c>
      <c r="N863" s="125" t="e">
        <f>IF('DATA ENTRY'!#REF!="","",'DATA ENTRY'!#REF!)</f>
        <v>#REF!</v>
      </c>
      <c r="O863" s="125" t="str">
        <f t="shared" si="13"/>
        <v/>
      </c>
      <c r="P863" s="63" t="e">
        <f>IF('DATA ENTRY'!#REF!="","",'DATA ENTRY'!#REF!)</f>
        <v>#REF!</v>
      </c>
      <c r="Q863" s="63" t="e">
        <f>IF('DATA ENTRY'!#REF!="","",'DATA ENTRY'!#REF!)</f>
        <v>#REF!</v>
      </c>
      <c r="R863" s="14" t="e">
        <f>IF('DATA ENTRY'!#REF!="","",'DATA ENTRY'!#REF!)</f>
        <v>#REF!</v>
      </c>
      <c r="S863" s="14" t="e">
        <f>IF('DATA ENTRY'!#REF!="","",'DATA ENTRY'!#REF!)</f>
        <v>#REF!</v>
      </c>
      <c r="T863" s="14" t="e">
        <f>IF('DATA ENTRY'!#REF!="","",'DATA ENTRY'!#REF!)</f>
        <v>#REF!</v>
      </c>
      <c r="U863" s="14" t="str">
        <f>IF(O863="","",SUMPRODUCT(--(D863=$D$5:$D$1071),--(F863=$F$5:$F$1071),--(E863=$E$5:$E$1071),--(O863&lt;$O$5:$O$1071))+COUNTIF($O$5:O863,O863))</f>
        <v/>
      </c>
    </row>
    <row r="864" spans="1:21">
      <c r="A864" s="14" t="e">
        <f>IF(AND(H864="",D864="",F864="",G864="",I864="",J864=""),"",SUBTOTAL(3,$B$5:B864))</f>
        <v>#REF!</v>
      </c>
      <c r="B864" s="63" t="e">
        <f>IF('DATA ENTRY'!#REF!="","",'DATA ENTRY'!#REF!)</f>
        <v>#REF!</v>
      </c>
      <c r="C864" s="63" t="e">
        <f>IF('DATA ENTRY'!#REF!="","",'DATA ENTRY'!#REF!)</f>
        <v>#REF!</v>
      </c>
      <c r="D864" s="63" t="e">
        <f>IF('DATA ENTRY'!#REF!="","",'DATA ENTRY'!#REF!)</f>
        <v>#REF!</v>
      </c>
      <c r="E864" s="14" t="e">
        <f>IF('DATA ENTRY'!#REF!="","",'DATA ENTRY'!#REF!)</f>
        <v>#REF!</v>
      </c>
      <c r="F864" s="14" t="e">
        <f>IF('DATA ENTRY'!#REF!="","",'DATA ENTRY'!#REF!)</f>
        <v>#REF!</v>
      </c>
      <c r="G864" s="126" t="e">
        <f>IF('DATA ENTRY'!#REF!="","",'DATA ENTRY'!#REF!)</f>
        <v>#REF!</v>
      </c>
      <c r="H864" s="126" t="e">
        <f>IF('DATA ENTRY'!#REF!="","",'DATA ENTRY'!#REF!)</f>
        <v>#REF!</v>
      </c>
      <c r="I864" s="14" t="e">
        <f>IF('DATA ENTRY'!#REF!="","",'DATA ENTRY'!#REF!)</f>
        <v>#REF!</v>
      </c>
      <c r="J864" s="125" t="e">
        <f>IF('DATA ENTRY'!#REF!="","",'DATA ENTRY'!#REF!)</f>
        <v>#REF!</v>
      </c>
      <c r="K864" s="14" t="e">
        <f>IF('DATA ENTRY'!#REF!="","",'DATA ENTRY'!#REF!)</f>
        <v>#REF!</v>
      </c>
      <c r="L864" s="125" t="e">
        <f>IF('DATA ENTRY'!#REF!="","",'DATA ENTRY'!#REF!)</f>
        <v>#REF!</v>
      </c>
      <c r="M864" s="14" t="e">
        <f>IF('DATA ENTRY'!#REF!="","",'DATA ENTRY'!#REF!)</f>
        <v>#REF!</v>
      </c>
      <c r="N864" s="125" t="e">
        <f>IF('DATA ENTRY'!#REF!="","",'DATA ENTRY'!#REF!)</f>
        <v>#REF!</v>
      </c>
      <c r="O864" s="125" t="str">
        <f t="shared" si="13"/>
        <v/>
      </c>
      <c r="P864" s="63" t="e">
        <f>IF('DATA ENTRY'!#REF!="","",'DATA ENTRY'!#REF!)</f>
        <v>#REF!</v>
      </c>
      <c r="Q864" s="63" t="e">
        <f>IF('DATA ENTRY'!#REF!="","",'DATA ENTRY'!#REF!)</f>
        <v>#REF!</v>
      </c>
      <c r="R864" s="14" t="e">
        <f>IF('DATA ENTRY'!#REF!="","",'DATA ENTRY'!#REF!)</f>
        <v>#REF!</v>
      </c>
      <c r="S864" s="14" t="e">
        <f>IF('DATA ENTRY'!#REF!="","",'DATA ENTRY'!#REF!)</f>
        <v>#REF!</v>
      </c>
      <c r="T864" s="14" t="e">
        <f>IF('DATA ENTRY'!#REF!="","",'DATA ENTRY'!#REF!)</f>
        <v>#REF!</v>
      </c>
      <c r="U864" s="14" t="str">
        <f>IF(O864="","",SUMPRODUCT(--(D864=$D$5:$D$1071),--(F864=$F$5:$F$1071),--(E864=$E$5:$E$1071),--(O864&lt;$O$5:$O$1071))+COUNTIF($O$5:O864,O864))</f>
        <v/>
      </c>
    </row>
    <row r="865" spans="1:21">
      <c r="A865" s="14" t="e">
        <f>IF(AND(H865="",D865="",F865="",G865="",I865="",J865=""),"",SUBTOTAL(3,$B$5:B865))</f>
        <v>#REF!</v>
      </c>
      <c r="B865" s="63" t="e">
        <f>IF('DATA ENTRY'!#REF!="","",'DATA ENTRY'!#REF!)</f>
        <v>#REF!</v>
      </c>
      <c r="C865" s="63" t="e">
        <f>IF('DATA ENTRY'!#REF!="","",'DATA ENTRY'!#REF!)</f>
        <v>#REF!</v>
      </c>
      <c r="D865" s="63" t="e">
        <f>IF('DATA ENTRY'!#REF!="","",'DATA ENTRY'!#REF!)</f>
        <v>#REF!</v>
      </c>
      <c r="E865" s="14" t="e">
        <f>IF('DATA ENTRY'!#REF!="","",'DATA ENTRY'!#REF!)</f>
        <v>#REF!</v>
      </c>
      <c r="F865" s="14" t="e">
        <f>IF('DATA ENTRY'!#REF!="","",'DATA ENTRY'!#REF!)</f>
        <v>#REF!</v>
      </c>
      <c r="G865" s="126" t="e">
        <f>IF('DATA ENTRY'!#REF!="","",'DATA ENTRY'!#REF!)</f>
        <v>#REF!</v>
      </c>
      <c r="H865" s="126" t="e">
        <f>IF('DATA ENTRY'!#REF!="","",'DATA ENTRY'!#REF!)</f>
        <v>#REF!</v>
      </c>
      <c r="I865" s="14" t="e">
        <f>IF('DATA ENTRY'!#REF!="","",'DATA ENTRY'!#REF!)</f>
        <v>#REF!</v>
      </c>
      <c r="J865" s="125" t="e">
        <f>IF('DATA ENTRY'!#REF!="","",'DATA ENTRY'!#REF!)</f>
        <v>#REF!</v>
      </c>
      <c r="K865" s="14" t="e">
        <f>IF('DATA ENTRY'!#REF!="","",'DATA ENTRY'!#REF!)</f>
        <v>#REF!</v>
      </c>
      <c r="L865" s="125" t="e">
        <f>IF('DATA ENTRY'!#REF!="","",'DATA ENTRY'!#REF!)</f>
        <v>#REF!</v>
      </c>
      <c r="M865" s="14" t="e">
        <f>IF('DATA ENTRY'!#REF!="","",'DATA ENTRY'!#REF!)</f>
        <v>#REF!</v>
      </c>
      <c r="N865" s="125" t="e">
        <f>IF('DATA ENTRY'!#REF!="","",'DATA ENTRY'!#REF!)</f>
        <v>#REF!</v>
      </c>
      <c r="O865" s="125" t="str">
        <f t="shared" si="13"/>
        <v/>
      </c>
      <c r="P865" s="63" t="e">
        <f>IF('DATA ENTRY'!#REF!="","",'DATA ENTRY'!#REF!)</f>
        <v>#REF!</v>
      </c>
      <c r="Q865" s="63" t="e">
        <f>IF('DATA ENTRY'!#REF!="","",'DATA ENTRY'!#REF!)</f>
        <v>#REF!</v>
      </c>
      <c r="R865" s="14" t="e">
        <f>IF('DATA ENTRY'!#REF!="","",'DATA ENTRY'!#REF!)</f>
        <v>#REF!</v>
      </c>
      <c r="S865" s="14" t="e">
        <f>IF('DATA ENTRY'!#REF!="","",'DATA ENTRY'!#REF!)</f>
        <v>#REF!</v>
      </c>
      <c r="T865" s="14" t="e">
        <f>IF('DATA ENTRY'!#REF!="","",'DATA ENTRY'!#REF!)</f>
        <v>#REF!</v>
      </c>
      <c r="U865" s="14" t="str">
        <f>IF(O865="","",SUMPRODUCT(--(D865=$D$5:$D$1071),--(F865=$F$5:$F$1071),--(E865=$E$5:$E$1071),--(O865&lt;$O$5:$O$1071))+COUNTIF($O$5:O865,O865))</f>
        <v/>
      </c>
    </row>
    <row r="866" spans="1:21">
      <c r="A866" s="14" t="e">
        <f>IF(AND(H866="",D866="",F866="",G866="",I866="",J866=""),"",SUBTOTAL(3,$B$5:B866))</f>
        <v>#REF!</v>
      </c>
      <c r="B866" s="63" t="e">
        <f>IF('DATA ENTRY'!#REF!="","",'DATA ENTRY'!#REF!)</f>
        <v>#REF!</v>
      </c>
      <c r="C866" s="63" t="e">
        <f>IF('DATA ENTRY'!#REF!="","",'DATA ENTRY'!#REF!)</f>
        <v>#REF!</v>
      </c>
      <c r="D866" s="63" t="e">
        <f>IF('DATA ENTRY'!#REF!="","",'DATA ENTRY'!#REF!)</f>
        <v>#REF!</v>
      </c>
      <c r="E866" s="14" t="e">
        <f>IF('DATA ENTRY'!#REF!="","",'DATA ENTRY'!#REF!)</f>
        <v>#REF!</v>
      </c>
      <c r="F866" s="14" t="e">
        <f>IF('DATA ENTRY'!#REF!="","",'DATA ENTRY'!#REF!)</f>
        <v>#REF!</v>
      </c>
      <c r="G866" s="126" t="e">
        <f>IF('DATA ENTRY'!#REF!="","",'DATA ENTRY'!#REF!)</f>
        <v>#REF!</v>
      </c>
      <c r="H866" s="126" t="e">
        <f>IF('DATA ENTRY'!#REF!="","",'DATA ENTRY'!#REF!)</f>
        <v>#REF!</v>
      </c>
      <c r="I866" s="14" t="e">
        <f>IF('DATA ENTRY'!#REF!="","",'DATA ENTRY'!#REF!)</f>
        <v>#REF!</v>
      </c>
      <c r="J866" s="125" t="e">
        <f>IF('DATA ENTRY'!#REF!="","",'DATA ENTRY'!#REF!)</f>
        <v>#REF!</v>
      </c>
      <c r="K866" s="14" t="e">
        <f>IF('DATA ENTRY'!#REF!="","",'DATA ENTRY'!#REF!)</f>
        <v>#REF!</v>
      </c>
      <c r="L866" s="125" t="e">
        <f>IF('DATA ENTRY'!#REF!="","",'DATA ENTRY'!#REF!)</f>
        <v>#REF!</v>
      </c>
      <c r="M866" s="14" t="e">
        <f>IF('DATA ENTRY'!#REF!="","",'DATA ENTRY'!#REF!)</f>
        <v>#REF!</v>
      </c>
      <c r="N866" s="125" t="e">
        <f>IF('DATA ENTRY'!#REF!="","",'DATA ENTRY'!#REF!)</f>
        <v>#REF!</v>
      </c>
      <c r="O866" s="125" t="str">
        <f t="shared" si="13"/>
        <v/>
      </c>
      <c r="P866" s="63" t="e">
        <f>IF('DATA ENTRY'!#REF!="","",'DATA ENTRY'!#REF!)</f>
        <v>#REF!</v>
      </c>
      <c r="Q866" s="63" t="e">
        <f>IF('DATA ENTRY'!#REF!="","",'DATA ENTRY'!#REF!)</f>
        <v>#REF!</v>
      </c>
      <c r="R866" s="14" t="e">
        <f>IF('DATA ENTRY'!#REF!="","",'DATA ENTRY'!#REF!)</f>
        <v>#REF!</v>
      </c>
      <c r="S866" s="14" t="e">
        <f>IF('DATA ENTRY'!#REF!="","",'DATA ENTRY'!#REF!)</f>
        <v>#REF!</v>
      </c>
      <c r="T866" s="14" t="e">
        <f>IF('DATA ENTRY'!#REF!="","",'DATA ENTRY'!#REF!)</f>
        <v>#REF!</v>
      </c>
      <c r="U866" s="14" t="str">
        <f>IF(O866="","",SUMPRODUCT(--(D866=$D$5:$D$1071),--(F866=$F$5:$F$1071),--(E866=$E$5:$E$1071),--(O866&lt;$O$5:$O$1071))+COUNTIF($O$5:O866,O866))</f>
        <v/>
      </c>
    </row>
    <row r="867" spans="1:21">
      <c r="A867" s="14" t="e">
        <f>IF(AND(H867="",D867="",F867="",G867="",I867="",J867=""),"",SUBTOTAL(3,$B$5:B867))</f>
        <v>#REF!</v>
      </c>
      <c r="B867" s="63" t="e">
        <f>IF('DATA ENTRY'!#REF!="","",'DATA ENTRY'!#REF!)</f>
        <v>#REF!</v>
      </c>
      <c r="C867" s="63" t="e">
        <f>IF('DATA ENTRY'!#REF!="","",'DATA ENTRY'!#REF!)</f>
        <v>#REF!</v>
      </c>
      <c r="D867" s="63" t="e">
        <f>IF('DATA ENTRY'!#REF!="","",'DATA ENTRY'!#REF!)</f>
        <v>#REF!</v>
      </c>
      <c r="E867" s="14" t="e">
        <f>IF('DATA ENTRY'!#REF!="","",'DATA ENTRY'!#REF!)</f>
        <v>#REF!</v>
      </c>
      <c r="F867" s="14" t="e">
        <f>IF('DATA ENTRY'!#REF!="","",'DATA ENTRY'!#REF!)</f>
        <v>#REF!</v>
      </c>
      <c r="G867" s="126" t="e">
        <f>IF('DATA ENTRY'!#REF!="","",'DATA ENTRY'!#REF!)</f>
        <v>#REF!</v>
      </c>
      <c r="H867" s="126" t="e">
        <f>IF('DATA ENTRY'!#REF!="","",'DATA ENTRY'!#REF!)</f>
        <v>#REF!</v>
      </c>
      <c r="I867" s="14" t="e">
        <f>IF('DATA ENTRY'!#REF!="","",'DATA ENTRY'!#REF!)</f>
        <v>#REF!</v>
      </c>
      <c r="J867" s="125" t="e">
        <f>IF('DATA ENTRY'!#REF!="","",'DATA ENTRY'!#REF!)</f>
        <v>#REF!</v>
      </c>
      <c r="K867" s="14" t="e">
        <f>IF('DATA ENTRY'!#REF!="","",'DATA ENTRY'!#REF!)</f>
        <v>#REF!</v>
      </c>
      <c r="L867" s="125" t="e">
        <f>IF('DATA ENTRY'!#REF!="","",'DATA ENTRY'!#REF!)</f>
        <v>#REF!</v>
      </c>
      <c r="M867" s="14" t="e">
        <f>IF('DATA ENTRY'!#REF!="","",'DATA ENTRY'!#REF!)</f>
        <v>#REF!</v>
      </c>
      <c r="N867" s="125" t="e">
        <f>IF('DATA ENTRY'!#REF!="","",'DATA ENTRY'!#REF!)</f>
        <v>#REF!</v>
      </c>
      <c r="O867" s="125" t="str">
        <f t="shared" si="13"/>
        <v/>
      </c>
      <c r="P867" s="63" t="e">
        <f>IF('DATA ENTRY'!#REF!="","",'DATA ENTRY'!#REF!)</f>
        <v>#REF!</v>
      </c>
      <c r="Q867" s="63" t="e">
        <f>IF('DATA ENTRY'!#REF!="","",'DATA ENTRY'!#REF!)</f>
        <v>#REF!</v>
      </c>
      <c r="R867" s="14" t="e">
        <f>IF('DATA ENTRY'!#REF!="","",'DATA ENTRY'!#REF!)</f>
        <v>#REF!</v>
      </c>
      <c r="S867" s="14" t="e">
        <f>IF('DATA ENTRY'!#REF!="","",'DATA ENTRY'!#REF!)</f>
        <v>#REF!</v>
      </c>
      <c r="T867" s="14" t="e">
        <f>IF('DATA ENTRY'!#REF!="","",'DATA ENTRY'!#REF!)</f>
        <v>#REF!</v>
      </c>
      <c r="U867" s="14" t="str">
        <f>IF(O867="","",SUMPRODUCT(--(D867=$D$5:$D$1071),--(F867=$F$5:$F$1071),--(E867=$E$5:$E$1071),--(O867&lt;$O$5:$O$1071))+COUNTIF($O$5:O867,O867))</f>
        <v/>
      </c>
    </row>
    <row r="868" spans="1:21">
      <c r="A868" s="14" t="e">
        <f>IF(AND(H868="",D868="",F868="",G868="",I868="",J868=""),"",SUBTOTAL(3,$B$5:B868))</f>
        <v>#REF!</v>
      </c>
      <c r="B868" s="63" t="e">
        <f>IF('DATA ENTRY'!#REF!="","",'DATA ENTRY'!#REF!)</f>
        <v>#REF!</v>
      </c>
      <c r="C868" s="63" t="e">
        <f>IF('DATA ENTRY'!#REF!="","",'DATA ENTRY'!#REF!)</f>
        <v>#REF!</v>
      </c>
      <c r="D868" s="63" t="e">
        <f>IF('DATA ENTRY'!#REF!="","",'DATA ENTRY'!#REF!)</f>
        <v>#REF!</v>
      </c>
      <c r="E868" s="14" t="e">
        <f>IF('DATA ENTRY'!#REF!="","",'DATA ENTRY'!#REF!)</f>
        <v>#REF!</v>
      </c>
      <c r="F868" s="14" t="e">
        <f>IF('DATA ENTRY'!#REF!="","",'DATA ENTRY'!#REF!)</f>
        <v>#REF!</v>
      </c>
      <c r="G868" s="126" t="e">
        <f>IF('DATA ENTRY'!#REF!="","",'DATA ENTRY'!#REF!)</f>
        <v>#REF!</v>
      </c>
      <c r="H868" s="126" t="e">
        <f>IF('DATA ENTRY'!#REF!="","",'DATA ENTRY'!#REF!)</f>
        <v>#REF!</v>
      </c>
      <c r="I868" s="14" t="e">
        <f>IF('DATA ENTRY'!#REF!="","",'DATA ENTRY'!#REF!)</f>
        <v>#REF!</v>
      </c>
      <c r="J868" s="125" t="e">
        <f>IF('DATA ENTRY'!#REF!="","",'DATA ENTRY'!#REF!)</f>
        <v>#REF!</v>
      </c>
      <c r="K868" s="14" t="e">
        <f>IF('DATA ENTRY'!#REF!="","",'DATA ENTRY'!#REF!)</f>
        <v>#REF!</v>
      </c>
      <c r="L868" s="125" t="e">
        <f>IF('DATA ENTRY'!#REF!="","",'DATA ENTRY'!#REF!)</f>
        <v>#REF!</v>
      </c>
      <c r="M868" s="14" t="e">
        <f>IF('DATA ENTRY'!#REF!="","",'DATA ENTRY'!#REF!)</f>
        <v>#REF!</v>
      </c>
      <c r="N868" s="125" t="e">
        <f>IF('DATA ENTRY'!#REF!="","",'DATA ENTRY'!#REF!)</f>
        <v>#REF!</v>
      </c>
      <c r="O868" s="125" t="str">
        <f t="shared" si="13"/>
        <v/>
      </c>
      <c r="P868" s="63" t="e">
        <f>IF('DATA ENTRY'!#REF!="","",'DATA ENTRY'!#REF!)</f>
        <v>#REF!</v>
      </c>
      <c r="Q868" s="63" t="e">
        <f>IF('DATA ENTRY'!#REF!="","",'DATA ENTRY'!#REF!)</f>
        <v>#REF!</v>
      </c>
      <c r="R868" s="14" t="e">
        <f>IF('DATA ENTRY'!#REF!="","",'DATA ENTRY'!#REF!)</f>
        <v>#REF!</v>
      </c>
      <c r="S868" s="14" t="e">
        <f>IF('DATA ENTRY'!#REF!="","",'DATA ENTRY'!#REF!)</f>
        <v>#REF!</v>
      </c>
      <c r="T868" s="14" t="e">
        <f>IF('DATA ENTRY'!#REF!="","",'DATA ENTRY'!#REF!)</f>
        <v>#REF!</v>
      </c>
      <c r="U868" s="14" t="str">
        <f>IF(O868="","",SUMPRODUCT(--(D868=$D$5:$D$1071),--(F868=$F$5:$F$1071),--(E868=$E$5:$E$1071),--(O868&lt;$O$5:$O$1071))+COUNTIF($O$5:O868,O868))</f>
        <v/>
      </c>
    </row>
    <row r="869" spans="1:21">
      <c r="A869" s="14" t="e">
        <f>IF(AND(H869="",D869="",F869="",G869="",I869="",J869=""),"",SUBTOTAL(3,$B$5:B869))</f>
        <v>#REF!</v>
      </c>
      <c r="B869" s="63" t="e">
        <f>IF('DATA ENTRY'!#REF!="","",'DATA ENTRY'!#REF!)</f>
        <v>#REF!</v>
      </c>
      <c r="C869" s="63" t="e">
        <f>IF('DATA ENTRY'!#REF!="","",'DATA ENTRY'!#REF!)</f>
        <v>#REF!</v>
      </c>
      <c r="D869" s="63" t="e">
        <f>IF('DATA ENTRY'!#REF!="","",'DATA ENTRY'!#REF!)</f>
        <v>#REF!</v>
      </c>
      <c r="E869" s="14" t="e">
        <f>IF('DATA ENTRY'!#REF!="","",'DATA ENTRY'!#REF!)</f>
        <v>#REF!</v>
      </c>
      <c r="F869" s="14" t="e">
        <f>IF('DATA ENTRY'!#REF!="","",'DATA ENTRY'!#REF!)</f>
        <v>#REF!</v>
      </c>
      <c r="G869" s="126" t="e">
        <f>IF('DATA ENTRY'!#REF!="","",'DATA ENTRY'!#REF!)</f>
        <v>#REF!</v>
      </c>
      <c r="H869" s="126" t="e">
        <f>IF('DATA ENTRY'!#REF!="","",'DATA ENTRY'!#REF!)</f>
        <v>#REF!</v>
      </c>
      <c r="I869" s="14" t="e">
        <f>IF('DATA ENTRY'!#REF!="","",'DATA ENTRY'!#REF!)</f>
        <v>#REF!</v>
      </c>
      <c r="J869" s="125" t="e">
        <f>IF('DATA ENTRY'!#REF!="","",'DATA ENTRY'!#REF!)</f>
        <v>#REF!</v>
      </c>
      <c r="K869" s="14" t="e">
        <f>IF('DATA ENTRY'!#REF!="","",'DATA ENTRY'!#REF!)</f>
        <v>#REF!</v>
      </c>
      <c r="L869" s="125" t="e">
        <f>IF('DATA ENTRY'!#REF!="","",'DATA ENTRY'!#REF!)</f>
        <v>#REF!</v>
      </c>
      <c r="M869" s="14" t="e">
        <f>IF('DATA ENTRY'!#REF!="","",'DATA ENTRY'!#REF!)</f>
        <v>#REF!</v>
      </c>
      <c r="N869" s="125" t="e">
        <f>IF('DATA ENTRY'!#REF!="","",'DATA ENTRY'!#REF!)</f>
        <v>#REF!</v>
      </c>
      <c r="O869" s="125" t="str">
        <f t="shared" si="13"/>
        <v/>
      </c>
      <c r="P869" s="63" t="e">
        <f>IF('DATA ENTRY'!#REF!="","",'DATA ENTRY'!#REF!)</f>
        <v>#REF!</v>
      </c>
      <c r="Q869" s="63" t="e">
        <f>IF('DATA ENTRY'!#REF!="","",'DATA ENTRY'!#REF!)</f>
        <v>#REF!</v>
      </c>
      <c r="R869" s="14" t="e">
        <f>IF('DATA ENTRY'!#REF!="","",'DATA ENTRY'!#REF!)</f>
        <v>#REF!</v>
      </c>
      <c r="S869" s="14" t="e">
        <f>IF('DATA ENTRY'!#REF!="","",'DATA ENTRY'!#REF!)</f>
        <v>#REF!</v>
      </c>
      <c r="T869" s="14" t="e">
        <f>IF('DATA ENTRY'!#REF!="","",'DATA ENTRY'!#REF!)</f>
        <v>#REF!</v>
      </c>
      <c r="U869" s="14" t="str">
        <f>IF(O869="","",SUMPRODUCT(--(D869=$D$5:$D$1071),--(F869=$F$5:$F$1071),--(E869=$E$5:$E$1071),--(O869&lt;$O$5:$O$1071))+COUNTIF($O$5:O869,O869))</f>
        <v/>
      </c>
    </row>
    <row r="870" spans="1:21">
      <c r="A870" s="14" t="e">
        <f>IF(AND(H870="",D870="",F870="",G870="",I870="",J870=""),"",SUBTOTAL(3,$B$5:B870))</f>
        <v>#REF!</v>
      </c>
      <c r="B870" s="63" t="e">
        <f>IF('DATA ENTRY'!#REF!="","",'DATA ENTRY'!#REF!)</f>
        <v>#REF!</v>
      </c>
      <c r="C870" s="63" t="e">
        <f>IF('DATA ENTRY'!#REF!="","",'DATA ENTRY'!#REF!)</f>
        <v>#REF!</v>
      </c>
      <c r="D870" s="63" t="e">
        <f>IF('DATA ENTRY'!#REF!="","",'DATA ENTRY'!#REF!)</f>
        <v>#REF!</v>
      </c>
      <c r="E870" s="14" t="e">
        <f>IF('DATA ENTRY'!#REF!="","",'DATA ENTRY'!#REF!)</f>
        <v>#REF!</v>
      </c>
      <c r="F870" s="14" t="e">
        <f>IF('DATA ENTRY'!#REF!="","",'DATA ENTRY'!#REF!)</f>
        <v>#REF!</v>
      </c>
      <c r="G870" s="126" t="e">
        <f>IF('DATA ENTRY'!#REF!="","",'DATA ENTRY'!#REF!)</f>
        <v>#REF!</v>
      </c>
      <c r="H870" s="126" t="e">
        <f>IF('DATA ENTRY'!#REF!="","",'DATA ENTRY'!#REF!)</f>
        <v>#REF!</v>
      </c>
      <c r="I870" s="14" t="e">
        <f>IF('DATA ENTRY'!#REF!="","",'DATA ENTRY'!#REF!)</f>
        <v>#REF!</v>
      </c>
      <c r="J870" s="125" t="e">
        <f>IF('DATA ENTRY'!#REF!="","",'DATA ENTRY'!#REF!)</f>
        <v>#REF!</v>
      </c>
      <c r="K870" s="14" t="e">
        <f>IF('DATA ENTRY'!#REF!="","",'DATA ENTRY'!#REF!)</f>
        <v>#REF!</v>
      </c>
      <c r="L870" s="125" t="e">
        <f>IF('DATA ENTRY'!#REF!="","",'DATA ENTRY'!#REF!)</f>
        <v>#REF!</v>
      </c>
      <c r="M870" s="14" t="e">
        <f>IF('DATA ENTRY'!#REF!="","",'DATA ENTRY'!#REF!)</f>
        <v>#REF!</v>
      </c>
      <c r="N870" s="125" t="e">
        <f>IF('DATA ENTRY'!#REF!="","",'DATA ENTRY'!#REF!)</f>
        <v>#REF!</v>
      </c>
      <c r="O870" s="125" t="str">
        <f t="shared" si="13"/>
        <v/>
      </c>
      <c r="P870" s="63" t="e">
        <f>IF('DATA ENTRY'!#REF!="","",'DATA ENTRY'!#REF!)</f>
        <v>#REF!</v>
      </c>
      <c r="Q870" s="63" t="e">
        <f>IF('DATA ENTRY'!#REF!="","",'DATA ENTRY'!#REF!)</f>
        <v>#REF!</v>
      </c>
      <c r="R870" s="14" t="e">
        <f>IF('DATA ENTRY'!#REF!="","",'DATA ENTRY'!#REF!)</f>
        <v>#REF!</v>
      </c>
      <c r="S870" s="14" t="e">
        <f>IF('DATA ENTRY'!#REF!="","",'DATA ENTRY'!#REF!)</f>
        <v>#REF!</v>
      </c>
      <c r="T870" s="14" t="e">
        <f>IF('DATA ENTRY'!#REF!="","",'DATA ENTRY'!#REF!)</f>
        <v>#REF!</v>
      </c>
      <c r="U870" s="14" t="str">
        <f>IF(O870="","",SUMPRODUCT(--(D870=$D$5:$D$1071),--(F870=$F$5:$F$1071),--(E870=$E$5:$E$1071),--(O870&lt;$O$5:$O$1071))+COUNTIF($O$5:O870,O870))</f>
        <v/>
      </c>
    </row>
    <row r="871" spans="1:21">
      <c r="A871" s="14" t="e">
        <f>IF(AND(H871="",D871="",F871="",G871="",I871="",J871=""),"",SUBTOTAL(3,$B$5:B871))</f>
        <v>#REF!</v>
      </c>
      <c r="B871" s="63" t="e">
        <f>IF('DATA ENTRY'!#REF!="","",'DATA ENTRY'!#REF!)</f>
        <v>#REF!</v>
      </c>
      <c r="C871" s="63" t="e">
        <f>IF('DATA ENTRY'!#REF!="","",'DATA ENTRY'!#REF!)</f>
        <v>#REF!</v>
      </c>
      <c r="D871" s="63" t="e">
        <f>IF('DATA ENTRY'!#REF!="","",'DATA ENTRY'!#REF!)</f>
        <v>#REF!</v>
      </c>
      <c r="E871" s="14" t="e">
        <f>IF('DATA ENTRY'!#REF!="","",'DATA ENTRY'!#REF!)</f>
        <v>#REF!</v>
      </c>
      <c r="F871" s="14" t="e">
        <f>IF('DATA ENTRY'!#REF!="","",'DATA ENTRY'!#REF!)</f>
        <v>#REF!</v>
      </c>
      <c r="G871" s="126" t="e">
        <f>IF('DATA ENTRY'!#REF!="","",'DATA ENTRY'!#REF!)</f>
        <v>#REF!</v>
      </c>
      <c r="H871" s="126" t="e">
        <f>IF('DATA ENTRY'!#REF!="","",'DATA ENTRY'!#REF!)</f>
        <v>#REF!</v>
      </c>
      <c r="I871" s="14" t="e">
        <f>IF('DATA ENTRY'!#REF!="","",'DATA ENTRY'!#REF!)</f>
        <v>#REF!</v>
      </c>
      <c r="J871" s="125" t="e">
        <f>IF('DATA ENTRY'!#REF!="","",'DATA ENTRY'!#REF!)</f>
        <v>#REF!</v>
      </c>
      <c r="K871" s="14" t="e">
        <f>IF('DATA ENTRY'!#REF!="","",'DATA ENTRY'!#REF!)</f>
        <v>#REF!</v>
      </c>
      <c r="L871" s="125" t="e">
        <f>IF('DATA ENTRY'!#REF!="","",'DATA ENTRY'!#REF!)</f>
        <v>#REF!</v>
      </c>
      <c r="M871" s="14" t="e">
        <f>IF('DATA ENTRY'!#REF!="","",'DATA ENTRY'!#REF!)</f>
        <v>#REF!</v>
      </c>
      <c r="N871" s="125" t="e">
        <f>IF('DATA ENTRY'!#REF!="","",'DATA ENTRY'!#REF!)</f>
        <v>#REF!</v>
      </c>
      <c r="O871" s="125" t="str">
        <f t="shared" si="13"/>
        <v/>
      </c>
      <c r="P871" s="63" t="e">
        <f>IF('DATA ENTRY'!#REF!="","",'DATA ENTRY'!#REF!)</f>
        <v>#REF!</v>
      </c>
      <c r="Q871" s="63" t="e">
        <f>IF('DATA ENTRY'!#REF!="","",'DATA ENTRY'!#REF!)</f>
        <v>#REF!</v>
      </c>
      <c r="R871" s="14" t="e">
        <f>IF('DATA ENTRY'!#REF!="","",'DATA ENTRY'!#REF!)</f>
        <v>#REF!</v>
      </c>
      <c r="S871" s="14" t="e">
        <f>IF('DATA ENTRY'!#REF!="","",'DATA ENTRY'!#REF!)</f>
        <v>#REF!</v>
      </c>
      <c r="T871" s="14" t="e">
        <f>IF('DATA ENTRY'!#REF!="","",'DATA ENTRY'!#REF!)</f>
        <v>#REF!</v>
      </c>
      <c r="U871" s="14" t="str">
        <f>IF(O871="","",SUMPRODUCT(--(D871=$D$5:$D$1071),--(F871=$F$5:$F$1071),--(E871=$E$5:$E$1071),--(O871&lt;$O$5:$O$1071))+COUNTIF($O$5:O871,O871))</f>
        <v/>
      </c>
    </row>
    <row r="872" spans="1:21">
      <c r="A872" s="14" t="e">
        <f>IF(AND(H872="",D872="",F872="",G872="",I872="",J872=""),"",SUBTOTAL(3,$B$5:B872))</f>
        <v>#REF!</v>
      </c>
      <c r="B872" s="63" t="e">
        <f>IF('DATA ENTRY'!#REF!="","",'DATA ENTRY'!#REF!)</f>
        <v>#REF!</v>
      </c>
      <c r="C872" s="63" t="e">
        <f>IF('DATA ENTRY'!#REF!="","",'DATA ENTRY'!#REF!)</f>
        <v>#REF!</v>
      </c>
      <c r="D872" s="63" t="e">
        <f>IF('DATA ENTRY'!#REF!="","",'DATA ENTRY'!#REF!)</f>
        <v>#REF!</v>
      </c>
      <c r="E872" s="14" t="e">
        <f>IF('DATA ENTRY'!#REF!="","",'DATA ENTRY'!#REF!)</f>
        <v>#REF!</v>
      </c>
      <c r="F872" s="14" t="e">
        <f>IF('DATA ENTRY'!#REF!="","",'DATA ENTRY'!#REF!)</f>
        <v>#REF!</v>
      </c>
      <c r="G872" s="126" t="e">
        <f>IF('DATA ENTRY'!#REF!="","",'DATA ENTRY'!#REF!)</f>
        <v>#REF!</v>
      </c>
      <c r="H872" s="126" t="e">
        <f>IF('DATA ENTRY'!#REF!="","",'DATA ENTRY'!#REF!)</f>
        <v>#REF!</v>
      </c>
      <c r="I872" s="14" t="e">
        <f>IF('DATA ENTRY'!#REF!="","",'DATA ENTRY'!#REF!)</f>
        <v>#REF!</v>
      </c>
      <c r="J872" s="125" t="e">
        <f>IF('DATA ENTRY'!#REF!="","",'DATA ENTRY'!#REF!)</f>
        <v>#REF!</v>
      </c>
      <c r="K872" s="14" t="e">
        <f>IF('DATA ENTRY'!#REF!="","",'DATA ENTRY'!#REF!)</f>
        <v>#REF!</v>
      </c>
      <c r="L872" s="125" t="e">
        <f>IF('DATA ENTRY'!#REF!="","",'DATA ENTRY'!#REF!)</f>
        <v>#REF!</v>
      </c>
      <c r="M872" s="14" t="e">
        <f>IF('DATA ENTRY'!#REF!="","",'DATA ENTRY'!#REF!)</f>
        <v>#REF!</v>
      </c>
      <c r="N872" s="125" t="e">
        <f>IF('DATA ENTRY'!#REF!="","",'DATA ENTRY'!#REF!)</f>
        <v>#REF!</v>
      </c>
      <c r="O872" s="125" t="str">
        <f t="shared" si="13"/>
        <v/>
      </c>
      <c r="P872" s="63" t="e">
        <f>IF('DATA ENTRY'!#REF!="","",'DATA ENTRY'!#REF!)</f>
        <v>#REF!</v>
      </c>
      <c r="Q872" s="63" t="e">
        <f>IF('DATA ENTRY'!#REF!="","",'DATA ENTRY'!#REF!)</f>
        <v>#REF!</v>
      </c>
      <c r="R872" s="14" t="e">
        <f>IF('DATA ENTRY'!#REF!="","",'DATA ENTRY'!#REF!)</f>
        <v>#REF!</v>
      </c>
      <c r="S872" s="14" t="e">
        <f>IF('DATA ENTRY'!#REF!="","",'DATA ENTRY'!#REF!)</f>
        <v>#REF!</v>
      </c>
      <c r="T872" s="14" t="e">
        <f>IF('DATA ENTRY'!#REF!="","",'DATA ENTRY'!#REF!)</f>
        <v>#REF!</v>
      </c>
      <c r="U872" s="14" t="str">
        <f>IF(O872="","",SUMPRODUCT(--(D872=$D$5:$D$1071),--(F872=$F$5:$F$1071),--(E872=$E$5:$E$1071),--(O872&lt;$O$5:$O$1071))+COUNTIF($O$5:O872,O872))</f>
        <v/>
      </c>
    </row>
    <row r="873" spans="1:21">
      <c r="A873" s="14" t="e">
        <f>IF(AND(H873="",D873="",F873="",G873="",I873="",J873=""),"",SUBTOTAL(3,$B$5:B873))</f>
        <v>#REF!</v>
      </c>
      <c r="B873" s="63" t="e">
        <f>IF('DATA ENTRY'!#REF!="","",'DATA ENTRY'!#REF!)</f>
        <v>#REF!</v>
      </c>
      <c r="C873" s="63" t="e">
        <f>IF('DATA ENTRY'!#REF!="","",'DATA ENTRY'!#REF!)</f>
        <v>#REF!</v>
      </c>
      <c r="D873" s="63" t="e">
        <f>IF('DATA ENTRY'!#REF!="","",'DATA ENTRY'!#REF!)</f>
        <v>#REF!</v>
      </c>
      <c r="E873" s="14" t="e">
        <f>IF('DATA ENTRY'!#REF!="","",'DATA ENTRY'!#REF!)</f>
        <v>#REF!</v>
      </c>
      <c r="F873" s="14" t="e">
        <f>IF('DATA ENTRY'!#REF!="","",'DATA ENTRY'!#REF!)</f>
        <v>#REF!</v>
      </c>
      <c r="G873" s="126" t="e">
        <f>IF('DATA ENTRY'!#REF!="","",'DATA ENTRY'!#REF!)</f>
        <v>#REF!</v>
      </c>
      <c r="H873" s="126" t="e">
        <f>IF('DATA ENTRY'!#REF!="","",'DATA ENTRY'!#REF!)</f>
        <v>#REF!</v>
      </c>
      <c r="I873" s="14" t="e">
        <f>IF('DATA ENTRY'!#REF!="","",'DATA ENTRY'!#REF!)</f>
        <v>#REF!</v>
      </c>
      <c r="J873" s="125" t="e">
        <f>IF('DATA ENTRY'!#REF!="","",'DATA ENTRY'!#REF!)</f>
        <v>#REF!</v>
      </c>
      <c r="K873" s="14" t="e">
        <f>IF('DATA ENTRY'!#REF!="","",'DATA ENTRY'!#REF!)</f>
        <v>#REF!</v>
      </c>
      <c r="L873" s="125" t="e">
        <f>IF('DATA ENTRY'!#REF!="","",'DATA ENTRY'!#REF!)</f>
        <v>#REF!</v>
      </c>
      <c r="M873" s="14" t="e">
        <f>IF('DATA ENTRY'!#REF!="","",'DATA ENTRY'!#REF!)</f>
        <v>#REF!</v>
      </c>
      <c r="N873" s="125" t="e">
        <f>IF('DATA ENTRY'!#REF!="","",'DATA ENTRY'!#REF!)</f>
        <v>#REF!</v>
      </c>
      <c r="O873" s="125" t="str">
        <f t="shared" si="13"/>
        <v/>
      </c>
      <c r="P873" s="63" t="e">
        <f>IF('DATA ENTRY'!#REF!="","",'DATA ENTRY'!#REF!)</f>
        <v>#REF!</v>
      </c>
      <c r="Q873" s="63" t="e">
        <f>IF('DATA ENTRY'!#REF!="","",'DATA ENTRY'!#REF!)</f>
        <v>#REF!</v>
      </c>
      <c r="R873" s="14" t="e">
        <f>IF('DATA ENTRY'!#REF!="","",'DATA ENTRY'!#REF!)</f>
        <v>#REF!</v>
      </c>
      <c r="S873" s="14" t="e">
        <f>IF('DATA ENTRY'!#REF!="","",'DATA ENTRY'!#REF!)</f>
        <v>#REF!</v>
      </c>
      <c r="T873" s="14" t="e">
        <f>IF('DATA ENTRY'!#REF!="","",'DATA ENTRY'!#REF!)</f>
        <v>#REF!</v>
      </c>
      <c r="U873" s="14" t="str">
        <f>IF(O873="","",SUMPRODUCT(--(D873=$D$5:$D$1071),--(F873=$F$5:$F$1071),--(E873=$E$5:$E$1071),--(O873&lt;$O$5:$O$1071))+COUNTIF($O$5:O873,O873))</f>
        <v/>
      </c>
    </row>
    <row r="874" spans="1:21">
      <c r="A874" s="14" t="e">
        <f>IF(AND(H874="",D874="",F874="",G874="",I874="",J874=""),"",SUBTOTAL(3,$B$5:B874))</f>
        <v>#REF!</v>
      </c>
      <c r="B874" s="63" t="e">
        <f>IF('DATA ENTRY'!#REF!="","",'DATA ENTRY'!#REF!)</f>
        <v>#REF!</v>
      </c>
      <c r="C874" s="63" t="e">
        <f>IF('DATA ENTRY'!#REF!="","",'DATA ENTRY'!#REF!)</f>
        <v>#REF!</v>
      </c>
      <c r="D874" s="63" t="e">
        <f>IF('DATA ENTRY'!#REF!="","",'DATA ENTRY'!#REF!)</f>
        <v>#REF!</v>
      </c>
      <c r="E874" s="14" t="e">
        <f>IF('DATA ENTRY'!#REF!="","",'DATA ENTRY'!#REF!)</f>
        <v>#REF!</v>
      </c>
      <c r="F874" s="14" t="e">
        <f>IF('DATA ENTRY'!#REF!="","",'DATA ENTRY'!#REF!)</f>
        <v>#REF!</v>
      </c>
      <c r="G874" s="126" t="e">
        <f>IF('DATA ENTRY'!#REF!="","",'DATA ENTRY'!#REF!)</f>
        <v>#REF!</v>
      </c>
      <c r="H874" s="126" t="e">
        <f>IF('DATA ENTRY'!#REF!="","",'DATA ENTRY'!#REF!)</f>
        <v>#REF!</v>
      </c>
      <c r="I874" s="14" t="e">
        <f>IF('DATA ENTRY'!#REF!="","",'DATA ENTRY'!#REF!)</f>
        <v>#REF!</v>
      </c>
      <c r="J874" s="125" t="e">
        <f>IF('DATA ENTRY'!#REF!="","",'DATA ENTRY'!#REF!)</f>
        <v>#REF!</v>
      </c>
      <c r="K874" s="14" t="e">
        <f>IF('DATA ENTRY'!#REF!="","",'DATA ENTRY'!#REF!)</f>
        <v>#REF!</v>
      </c>
      <c r="L874" s="125" t="e">
        <f>IF('DATA ENTRY'!#REF!="","",'DATA ENTRY'!#REF!)</f>
        <v>#REF!</v>
      </c>
      <c r="M874" s="14" t="e">
        <f>IF('DATA ENTRY'!#REF!="","",'DATA ENTRY'!#REF!)</f>
        <v>#REF!</v>
      </c>
      <c r="N874" s="125" t="e">
        <f>IF('DATA ENTRY'!#REF!="","",'DATA ENTRY'!#REF!)</f>
        <v>#REF!</v>
      </c>
      <c r="O874" s="125" t="str">
        <f t="shared" si="13"/>
        <v/>
      </c>
      <c r="P874" s="63" t="e">
        <f>IF('DATA ENTRY'!#REF!="","",'DATA ENTRY'!#REF!)</f>
        <v>#REF!</v>
      </c>
      <c r="Q874" s="63" t="e">
        <f>IF('DATA ENTRY'!#REF!="","",'DATA ENTRY'!#REF!)</f>
        <v>#REF!</v>
      </c>
      <c r="R874" s="14" t="e">
        <f>IF('DATA ENTRY'!#REF!="","",'DATA ENTRY'!#REF!)</f>
        <v>#REF!</v>
      </c>
      <c r="S874" s="14" t="e">
        <f>IF('DATA ENTRY'!#REF!="","",'DATA ENTRY'!#REF!)</f>
        <v>#REF!</v>
      </c>
      <c r="T874" s="14" t="e">
        <f>IF('DATA ENTRY'!#REF!="","",'DATA ENTRY'!#REF!)</f>
        <v>#REF!</v>
      </c>
      <c r="U874" s="14" t="str">
        <f>IF(O874="","",SUMPRODUCT(--(D874=$D$5:$D$1071),--(F874=$F$5:$F$1071),--(E874=$E$5:$E$1071),--(O874&lt;$O$5:$O$1071))+COUNTIF($O$5:O874,O874))</f>
        <v/>
      </c>
    </row>
    <row r="875" spans="1:21">
      <c r="A875" s="14" t="e">
        <f>IF(AND(H875="",D875="",F875="",G875="",I875="",J875=""),"",SUBTOTAL(3,$B$5:B875))</f>
        <v>#REF!</v>
      </c>
      <c r="B875" s="63" t="e">
        <f>IF('DATA ENTRY'!#REF!="","",'DATA ENTRY'!#REF!)</f>
        <v>#REF!</v>
      </c>
      <c r="C875" s="63" t="e">
        <f>IF('DATA ENTRY'!#REF!="","",'DATA ENTRY'!#REF!)</f>
        <v>#REF!</v>
      </c>
      <c r="D875" s="63" t="e">
        <f>IF('DATA ENTRY'!#REF!="","",'DATA ENTRY'!#REF!)</f>
        <v>#REF!</v>
      </c>
      <c r="E875" s="14" t="e">
        <f>IF('DATA ENTRY'!#REF!="","",'DATA ENTRY'!#REF!)</f>
        <v>#REF!</v>
      </c>
      <c r="F875" s="14" t="e">
        <f>IF('DATA ENTRY'!#REF!="","",'DATA ENTRY'!#REF!)</f>
        <v>#REF!</v>
      </c>
      <c r="G875" s="126" t="e">
        <f>IF('DATA ENTRY'!#REF!="","",'DATA ENTRY'!#REF!)</f>
        <v>#REF!</v>
      </c>
      <c r="H875" s="126" t="e">
        <f>IF('DATA ENTRY'!#REF!="","",'DATA ENTRY'!#REF!)</f>
        <v>#REF!</v>
      </c>
      <c r="I875" s="14" t="e">
        <f>IF('DATA ENTRY'!#REF!="","",'DATA ENTRY'!#REF!)</f>
        <v>#REF!</v>
      </c>
      <c r="J875" s="125" t="e">
        <f>IF('DATA ENTRY'!#REF!="","",'DATA ENTRY'!#REF!)</f>
        <v>#REF!</v>
      </c>
      <c r="K875" s="14" t="e">
        <f>IF('DATA ENTRY'!#REF!="","",'DATA ENTRY'!#REF!)</f>
        <v>#REF!</v>
      </c>
      <c r="L875" s="125" t="e">
        <f>IF('DATA ENTRY'!#REF!="","",'DATA ENTRY'!#REF!)</f>
        <v>#REF!</v>
      </c>
      <c r="M875" s="14" t="e">
        <f>IF('DATA ENTRY'!#REF!="","",'DATA ENTRY'!#REF!)</f>
        <v>#REF!</v>
      </c>
      <c r="N875" s="125" t="e">
        <f>IF('DATA ENTRY'!#REF!="","",'DATA ENTRY'!#REF!)</f>
        <v>#REF!</v>
      </c>
      <c r="O875" s="125" t="str">
        <f t="shared" si="13"/>
        <v/>
      </c>
      <c r="P875" s="63" t="e">
        <f>IF('DATA ENTRY'!#REF!="","",'DATA ENTRY'!#REF!)</f>
        <v>#REF!</v>
      </c>
      <c r="Q875" s="63" t="e">
        <f>IF('DATA ENTRY'!#REF!="","",'DATA ENTRY'!#REF!)</f>
        <v>#REF!</v>
      </c>
      <c r="R875" s="14" t="e">
        <f>IF('DATA ENTRY'!#REF!="","",'DATA ENTRY'!#REF!)</f>
        <v>#REF!</v>
      </c>
      <c r="S875" s="14" t="e">
        <f>IF('DATA ENTRY'!#REF!="","",'DATA ENTRY'!#REF!)</f>
        <v>#REF!</v>
      </c>
      <c r="T875" s="14" t="e">
        <f>IF('DATA ENTRY'!#REF!="","",'DATA ENTRY'!#REF!)</f>
        <v>#REF!</v>
      </c>
      <c r="U875" s="14" t="str">
        <f>IF(O875="","",SUMPRODUCT(--(D875=$D$5:$D$1071),--(F875=$F$5:$F$1071),--(E875=$E$5:$E$1071),--(O875&lt;$O$5:$O$1071))+COUNTIF($O$5:O875,O875))</f>
        <v/>
      </c>
    </row>
    <row r="876" spans="1:21">
      <c r="A876" s="14" t="e">
        <f>IF(AND(H876="",D876="",F876="",G876="",I876="",J876=""),"",SUBTOTAL(3,$B$5:B876))</f>
        <v>#REF!</v>
      </c>
      <c r="B876" s="63" t="e">
        <f>IF('DATA ENTRY'!#REF!="","",'DATA ENTRY'!#REF!)</f>
        <v>#REF!</v>
      </c>
      <c r="C876" s="63" t="e">
        <f>IF('DATA ENTRY'!#REF!="","",'DATA ENTRY'!#REF!)</f>
        <v>#REF!</v>
      </c>
      <c r="D876" s="63" t="e">
        <f>IF('DATA ENTRY'!#REF!="","",'DATA ENTRY'!#REF!)</f>
        <v>#REF!</v>
      </c>
      <c r="E876" s="14" t="e">
        <f>IF('DATA ENTRY'!#REF!="","",'DATA ENTRY'!#REF!)</f>
        <v>#REF!</v>
      </c>
      <c r="F876" s="14" t="e">
        <f>IF('DATA ENTRY'!#REF!="","",'DATA ENTRY'!#REF!)</f>
        <v>#REF!</v>
      </c>
      <c r="G876" s="126" t="e">
        <f>IF('DATA ENTRY'!#REF!="","",'DATA ENTRY'!#REF!)</f>
        <v>#REF!</v>
      </c>
      <c r="H876" s="126" t="e">
        <f>IF('DATA ENTRY'!#REF!="","",'DATA ENTRY'!#REF!)</f>
        <v>#REF!</v>
      </c>
      <c r="I876" s="14" t="e">
        <f>IF('DATA ENTRY'!#REF!="","",'DATA ENTRY'!#REF!)</f>
        <v>#REF!</v>
      </c>
      <c r="J876" s="125" t="e">
        <f>IF('DATA ENTRY'!#REF!="","",'DATA ENTRY'!#REF!)</f>
        <v>#REF!</v>
      </c>
      <c r="K876" s="14" t="e">
        <f>IF('DATA ENTRY'!#REF!="","",'DATA ENTRY'!#REF!)</f>
        <v>#REF!</v>
      </c>
      <c r="L876" s="125" t="e">
        <f>IF('DATA ENTRY'!#REF!="","",'DATA ENTRY'!#REF!)</f>
        <v>#REF!</v>
      </c>
      <c r="M876" s="14" t="e">
        <f>IF('DATA ENTRY'!#REF!="","",'DATA ENTRY'!#REF!)</f>
        <v>#REF!</v>
      </c>
      <c r="N876" s="125" t="e">
        <f>IF('DATA ENTRY'!#REF!="","",'DATA ENTRY'!#REF!)</f>
        <v>#REF!</v>
      </c>
      <c r="O876" s="125" t="str">
        <f t="shared" si="13"/>
        <v/>
      </c>
      <c r="P876" s="63" t="e">
        <f>IF('DATA ENTRY'!#REF!="","",'DATA ENTRY'!#REF!)</f>
        <v>#REF!</v>
      </c>
      <c r="Q876" s="63" t="e">
        <f>IF('DATA ENTRY'!#REF!="","",'DATA ENTRY'!#REF!)</f>
        <v>#REF!</v>
      </c>
      <c r="R876" s="14" t="e">
        <f>IF('DATA ENTRY'!#REF!="","",'DATA ENTRY'!#REF!)</f>
        <v>#REF!</v>
      </c>
      <c r="S876" s="14" t="e">
        <f>IF('DATA ENTRY'!#REF!="","",'DATA ENTRY'!#REF!)</f>
        <v>#REF!</v>
      </c>
      <c r="T876" s="14" t="e">
        <f>IF('DATA ENTRY'!#REF!="","",'DATA ENTRY'!#REF!)</f>
        <v>#REF!</v>
      </c>
      <c r="U876" s="14" t="str">
        <f>IF(O876="","",SUMPRODUCT(--(D876=$D$5:$D$1071),--(F876=$F$5:$F$1071),--(E876=$E$5:$E$1071),--(O876&lt;$O$5:$O$1071))+COUNTIF($O$5:O876,O876))</f>
        <v/>
      </c>
    </row>
    <row r="877" spans="1:21">
      <c r="A877" s="14" t="e">
        <f>IF(AND(H877="",D877="",F877="",G877="",I877="",J877=""),"",SUBTOTAL(3,$B$5:B877))</f>
        <v>#REF!</v>
      </c>
      <c r="B877" s="63" t="e">
        <f>IF('DATA ENTRY'!#REF!="","",'DATA ENTRY'!#REF!)</f>
        <v>#REF!</v>
      </c>
      <c r="C877" s="63" t="e">
        <f>IF('DATA ENTRY'!#REF!="","",'DATA ENTRY'!#REF!)</f>
        <v>#REF!</v>
      </c>
      <c r="D877" s="63" t="e">
        <f>IF('DATA ENTRY'!#REF!="","",'DATA ENTRY'!#REF!)</f>
        <v>#REF!</v>
      </c>
      <c r="E877" s="14" t="e">
        <f>IF('DATA ENTRY'!#REF!="","",'DATA ENTRY'!#REF!)</f>
        <v>#REF!</v>
      </c>
      <c r="F877" s="14" t="e">
        <f>IF('DATA ENTRY'!#REF!="","",'DATA ENTRY'!#REF!)</f>
        <v>#REF!</v>
      </c>
      <c r="G877" s="126" t="e">
        <f>IF('DATA ENTRY'!#REF!="","",'DATA ENTRY'!#REF!)</f>
        <v>#REF!</v>
      </c>
      <c r="H877" s="126" t="e">
        <f>IF('DATA ENTRY'!#REF!="","",'DATA ENTRY'!#REF!)</f>
        <v>#REF!</v>
      </c>
      <c r="I877" s="14" t="e">
        <f>IF('DATA ENTRY'!#REF!="","",'DATA ENTRY'!#REF!)</f>
        <v>#REF!</v>
      </c>
      <c r="J877" s="125" t="e">
        <f>IF('DATA ENTRY'!#REF!="","",'DATA ENTRY'!#REF!)</f>
        <v>#REF!</v>
      </c>
      <c r="K877" s="14" t="e">
        <f>IF('DATA ENTRY'!#REF!="","",'DATA ENTRY'!#REF!)</f>
        <v>#REF!</v>
      </c>
      <c r="L877" s="125" t="e">
        <f>IF('DATA ENTRY'!#REF!="","",'DATA ENTRY'!#REF!)</f>
        <v>#REF!</v>
      </c>
      <c r="M877" s="14" t="e">
        <f>IF('DATA ENTRY'!#REF!="","",'DATA ENTRY'!#REF!)</f>
        <v>#REF!</v>
      </c>
      <c r="N877" s="125" t="e">
        <f>IF('DATA ENTRY'!#REF!="","",'DATA ENTRY'!#REF!)</f>
        <v>#REF!</v>
      </c>
      <c r="O877" s="125" t="str">
        <f t="shared" si="13"/>
        <v/>
      </c>
      <c r="P877" s="63" t="e">
        <f>IF('DATA ENTRY'!#REF!="","",'DATA ENTRY'!#REF!)</f>
        <v>#REF!</v>
      </c>
      <c r="Q877" s="63" t="e">
        <f>IF('DATA ENTRY'!#REF!="","",'DATA ENTRY'!#REF!)</f>
        <v>#REF!</v>
      </c>
      <c r="R877" s="14" t="e">
        <f>IF('DATA ENTRY'!#REF!="","",'DATA ENTRY'!#REF!)</f>
        <v>#REF!</v>
      </c>
      <c r="S877" s="14" t="e">
        <f>IF('DATA ENTRY'!#REF!="","",'DATA ENTRY'!#REF!)</f>
        <v>#REF!</v>
      </c>
      <c r="T877" s="14" t="e">
        <f>IF('DATA ENTRY'!#REF!="","",'DATA ENTRY'!#REF!)</f>
        <v>#REF!</v>
      </c>
      <c r="U877" s="14" t="str">
        <f>IF(O877="","",SUMPRODUCT(--(D877=$D$5:$D$1071),--(F877=$F$5:$F$1071),--(E877=$E$5:$E$1071),--(O877&lt;$O$5:$O$1071))+COUNTIF($O$5:O877,O877))</f>
        <v/>
      </c>
    </row>
    <row r="878" spans="1:21">
      <c r="A878" s="14" t="e">
        <f>IF(AND(H878="",D878="",F878="",G878="",I878="",J878=""),"",SUBTOTAL(3,$B$5:B878))</f>
        <v>#REF!</v>
      </c>
      <c r="B878" s="63" t="e">
        <f>IF('DATA ENTRY'!#REF!="","",'DATA ENTRY'!#REF!)</f>
        <v>#REF!</v>
      </c>
      <c r="C878" s="63" t="e">
        <f>IF('DATA ENTRY'!#REF!="","",'DATA ENTRY'!#REF!)</f>
        <v>#REF!</v>
      </c>
      <c r="D878" s="63" t="e">
        <f>IF('DATA ENTRY'!#REF!="","",'DATA ENTRY'!#REF!)</f>
        <v>#REF!</v>
      </c>
      <c r="E878" s="14" t="e">
        <f>IF('DATA ENTRY'!#REF!="","",'DATA ENTRY'!#REF!)</f>
        <v>#REF!</v>
      </c>
      <c r="F878" s="14" t="e">
        <f>IF('DATA ENTRY'!#REF!="","",'DATA ENTRY'!#REF!)</f>
        <v>#REF!</v>
      </c>
      <c r="G878" s="126" t="e">
        <f>IF('DATA ENTRY'!#REF!="","",'DATA ENTRY'!#REF!)</f>
        <v>#REF!</v>
      </c>
      <c r="H878" s="126" t="e">
        <f>IF('DATA ENTRY'!#REF!="","",'DATA ENTRY'!#REF!)</f>
        <v>#REF!</v>
      </c>
      <c r="I878" s="14" t="e">
        <f>IF('DATA ENTRY'!#REF!="","",'DATA ENTRY'!#REF!)</f>
        <v>#REF!</v>
      </c>
      <c r="J878" s="125" t="e">
        <f>IF('DATA ENTRY'!#REF!="","",'DATA ENTRY'!#REF!)</f>
        <v>#REF!</v>
      </c>
      <c r="K878" s="14" t="e">
        <f>IF('DATA ENTRY'!#REF!="","",'DATA ENTRY'!#REF!)</f>
        <v>#REF!</v>
      </c>
      <c r="L878" s="125" t="e">
        <f>IF('DATA ENTRY'!#REF!="","",'DATA ENTRY'!#REF!)</f>
        <v>#REF!</v>
      </c>
      <c r="M878" s="14" t="e">
        <f>IF('DATA ENTRY'!#REF!="","",'DATA ENTRY'!#REF!)</f>
        <v>#REF!</v>
      </c>
      <c r="N878" s="125" t="e">
        <f>IF('DATA ENTRY'!#REF!="","",'DATA ENTRY'!#REF!)</f>
        <v>#REF!</v>
      </c>
      <c r="O878" s="125" t="str">
        <f t="shared" si="13"/>
        <v/>
      </c>
      <c r="P878" s="63" t="e">
        <f>IF('DATA ENTRY'!#REF!="","",'DATA ENTRY'!#REF!)</f>
        <v>#REF!</v>
      </c>
      <c r="Q878" s="63" t="e">
        <f>IF('DATA ENTRY'!#REF!="","",'DATA ENTRY'!#REF!)</f>
        <v>#REF!</v>
      </c>
      <c r="R878" s="14" t="e">
        <f>IF('DATA ENTRY'!#REF!="","",'DATA ENTRY'!#REF!)</f>
        <v>#REF!</v>
      </c>
      <c r="S878" s="14" t="e">
        <f>IF('DATA ENTRY'!#REF!="","",'DATA ENTRY'!#REF!)</f>
        <v>#REF!</v>
      </c>
      <c r="T878" s="14" t="e">
        <f>IF('DATA ENTRY'!#REF!="","",'DATA ENTRY'!#REF!)</f>
        <v>#REF!</v>
      </c>
      <c r="U878" s="14" t="str">
        <f>IF(O878="","",SUMPRODUCT(--(D878=$D$5:$D$1071),--(F878=$F$5:$F$1071),--(E878=$E$5:$E$1071),--(O878&lt;$O$5:$O$1071))+COUNTIF($O$5:O878,O878))</f>
        <v/>
      </c>
    </row>
    <row r="879" spans="1:21">
      <c r="A879" s="14" t="e">
        <f>IF(AND(H879="",D879="",F879="",G879="",I879="",J879=""),"",SUBTOTAL(3,$B$5:B879))</f>
        <v>#REF!</v>
      </c>
      <c r="B879" s="63" t="e">
        <f>IF('DATA ENTRY'!#REF!="","",'DATA ENTRY'!#REF!)</f>
        <v>#REF!</v>
      </c>
      <c r="C879" s="63" t="e">
        <f>IF('DATA ENTRY'!#REF!="","",'DATA ENTRY'!#REF!)</f>
        <v>#REF!</v>
      </c>
      <c r="D879" s="63" t="e">
        <f>IF('DATA ENTRY'!#REF!="","",'DATA ENTRY'!#REF!)</f>
        <v>#REF!</v>
      </c>
      <c r="E879" s="14" t="e">
        <f>IF('DATA ENTRY'!#REF!="","",'DATA ENTRY'!#REF!)</f>
        <v>#REF!</v>
      </c>
      <c r="F879" s="14" t="e">
        <f>IF('DATA ENTRY'!#REF!="","",'DATA ENTRY'!#REF!)</f>
        <v>#REF!</v>
      </c>
      <c r="G879" s="126" t="e">
        <f>IF('DATA ENTRY'!#REF!="","",'DATA ENTRY'!#REF!)</f>
        <v>#REF!</v>
      </c>
      <c r="H879" s="126" t="e">
        <f>IF('DATA ENTRY'!#REF!="","",'DATA ENTRY'!#REF!)</f>
        <v>#REF!</v>
      </c>
      <c r="I879" s="14" t="e">
        <f>IF('DATA ENTRY'!#REF!="","",'DATA ENTRY'!#REF!)</f>
        <v>#REF!</v>
      </c>
      <c r="J879" s="125" t="e">
        <f>IF('DATA ENTRY'!#REF!="","",'DATA ENTRY'!#REF!)</f>
        <v>#REF!</v>
      </c>
      <c r="K879" s="14" t="e">
        <f>IF('DATA ENTRY'!#REF!="","",'DATA ENTRY'!#REF!)</f>
        <v>#REF!</v>
      </c>
      <c r="L879" s="125" t="e">
        <f>IF('DATA ENTRY'!#REF!="","",'DATA ENTRY'!#REF!)</f>
        <v>#REF!</v>
      </c>
      <c r="M879" s="14" t="e">
        <f>IF('DATA ENTRY'!#REF!="","",'DATA ENTRY'!#REF!)</f>
        <v>#REF!</v>
      </c>
      <c r="N879" s="125" t="e">
        <f>IF('DATA ENTRY'!#REF!="","",'DATA ENTRY'!#REF!)</f>
        <v>#REF!</v>
      </c>
      <c r="O879" s="125" t="str">
        <f t="shared" si="13"/>
        <v/>
      </c>
      <c r="P879" s="63" t="e">
        <f>IF('DATA ENTRY'!#REF!="","",'DATA ENTRY'!#REF!)</f>
        <v>#REF!</v>
      </c>
      <c r="Q879" s="63" t="e">
        <f>IF('DATA ENTRY'!#REF!="","",'DATA ENTRY'!#REF!)</f>
        <v>#REF!</v>
      </c>
      <c r="R879" s="14" t="e">
        <f>IF('DATA ENTRY'!#REF!="","",'DATA ENTRY'!#REF!)</f>
        <v>#REF!</v>
      </c>
      <c r="S879" s="14" t="e">
        <f>IF('DATA ENTRY'!#REF!="","",'DATA ENTRY'!#REF!)</f>
        <v>#REF!</v>
      </c>
      <c r="T879" s="14" t="e">
        <f>IF('DATA ENTRY'!#REF!="","",'DATA ENTRY'!#REF!)</f>
        <v>#REF!</v>
      </c>
      <c r="U879" s="14" t="str">
        <f>IF(O879="","",SUMPRODUCT(--(D879=$D$5:$D$1071),--(F879=$F$5:$F$1071),--(E879=$E$5:$E$1071),--(O879&lt;$O$5:$O$1071))+COUNTIF($O$5:O879,O879))</f>
        <v/>
      </c>
    </row>
    <row r="880" spans="1:21">
      <c r="A880" s="14" t="e">
        <f>IF(AND(H880="",D880="",F880="",G880="",I880="",J880=""),"",SUBTOTAL(3,$B$5:B880))</f>
        <v>#REF!</v>
      </c>
      <c r="B880" s="63" t="e">
        <f>IF('DATA ENTRY'!#REF!="","",'DATA ENTRY'!#REF!)</f>
        <v>#REF!</v>
      </c>
      <c r="C880" s="63" t="e">
        <f>IF('DATA ENTRY'!#REF!="","",'DATA ENTRY'!#REF!)</f>
        <v>#REF!</v>
      </c>
      <c r="D880" s="63" t="e">
        <f>IF('DATA ENTRY'!#REF!="","",'DATA ENTRY'!#REF!)</f>
        <v>#REF!</v>
      </c>
      <c r="E880" s="14" t="e">
        <f>IF('DATA ENTRY'!#REF!="","",'DATA ENTRY'!#REF!)</f>
        <v>#REF!</v>
      </c>
      <c r="F880" s="14" t="e">
        <f>IF('DATA ENTRY'!#REF!="","",'DATA ENTRY'!#REF!)</f>
        <v>#REF!</v>
      </c>
      <c r="G880" s="126" t="e">
        <f>IF('DATA ENTRY'!#REF!="","",'DATA ENTRY'!#REF!)</f>
        <v>#REF!</v>
      </c>
      <c r="H880" s="126" t="e">
        <f>IF('DATA ENTRY'!#REF!="","",'DATA ENTRY'!#REF!)</f>
        <v>#REF!</v>
      </c>
      <c r="I880" s="14" t="e">
        <f>IF('DATA ENTRY'!#REF!="","",'DATA ENTRY'!#REF!)</f>
        <v>#REF!</v>
      </c>
      <c r="J880" s="125" t="e">
        <f>IF('DATA ENTRY'!#REF!="","",'DATA ENTRY'!#REF!)</f>
        <v>#REF!</v>
      </c>
      <c r="K880" s="14" t="e">
        <f>IF('DATA ENTRY'!#REF!="","",'DATA ENTRY'!#REF!)</f>
        <v>#REF!</v>
      </c>
      <c r="L880" s="125" t="e">
        <f>IF('DATA ENTRY'!#REF!="","",'DATA ENTRY'!#REF!)</f>
        <v>#REF!</v>
      </c>
      <c r="M880" s="14" t="e">
        <f>IF('DATA ENTRY'!#REF!="","",'DATA ENTRY'!#REF!)</f>
        <v>#REF!</v>
      </c>
      <c r="N880" s="125" t="e">
        <f>IF('DATA ENTRY'!#REF!="","",'DATA ENTRY'!#REF!)</f>
        <v>#REF!</v>
      </c>
      <c r="O880" s="125" t="str">
        <f t="shared" si="13"/>
        <v/>
      </c>
      <c r="P880" s="63" t="e">
        <f>IF('DATA ENTRY'!#REF!="","",'DATA ENTRY'!#REF!)</f>
        <v>#REF!</v>
      </c>
      <c r="Q880" s="63" t="e">
        <f>IF('DATA ENTRY'!#REF!="","",'DATA ENTRY'!#REF!)</f>
        <v>#REF!</v>
      </c>
      <c r="R880" s="14" t="e">
        <f>IF('DATA ENTRY'!#REF!="","",'DATA ENTRY'!#REF!)</f>
        <v>#REF!</v>
      </c>
      <c r="S880" s="14" t="e">
        <f>IF('DATA ENTRY'!#REF!="","",'DATA ENTRY'!#REF!)</f>
        <v>#REF!</v>
      </c>
      <c r="T880" s="14" t="e">
        <f>IF('DATA ENTRY'!#REF!="","",'DATA ENTRY'!#REF!)</f>
        <v>#REF!</v>
      </c>
      <c r="U880" s="14" t="str">
        <f>IF(O880="","",SUMPRODUCT(--(D880=$D$5:$D$1071),--(F880=$F$5:$F$1071),--(E880=$E$5:$E$1071),--(O880&lt;$O$5:$O$1071))+COUNTIF($O$5:O880,O880))</f>
        <v/>
      </c>
    </row>
    <row r="881" spans="1:21">
      <c r="A881" s="14" t="e">
        <f>IF(AND(H881="",D881="",F881="",G881="",I881="",J881=""),"",SUBTOTAL(3,$B$5:B881))</f>
        <v>#REF!</v>
      </c>
      <c r="B881" s="63" t="e">
        <f>IF('DATA ENTRY'!#REF!="","",'DATA ENTRY'!#REF!)</f>
        <v>#REF!</v>
      </c>
      <c r="C881" s="63" t="e">
        <f>IF('DATA ENTRY'!#REF!="","",'DATA ENTRY'!#REF!)</f>
        <v>#REF!</v>
      </c>
      <c r="D881" s="63" t="e">
        <f>IF('DATA ENTRY'!#REF!="","",'DATA ENTRY'!#REF!)</f>
        <v>#REF!</v>
      </c>
      <c r="E881" s="14" t="e">
        <f>IF('DATA ENTRY'!#REF!="","",'DATA ENTRY'!#REF!)</f>
        <v>#REF!</v>
      </c>
      <c r="F881" s="14" t="e">
        <f>IF('DATA ENTRY'!#REF!="","",'DATA ENTRY'!#REF!)</f>
        <v>#REF!</v>
      </c>
      <c r="G881" s="126" t="e">
        <f>IF('DATA ENTRY'!#REF!="","",'DATA ENTRY'!#REF!)</f>
        <v>#REF!</v>
      </c>
      <c r="H881" s="126" t="e">
        <f>IF('DATA ENTRY'!#REF!="","",'DATA ENTRY'!#REF!)</f>
        <v>#REF!</v>
      </c>
      <c r="I881" s="14" t="e">
        <f>IF('DATA ENTRY'!#REF!="","",'DATA ENTRY'!#REF!)</f>
        <v>#REF!</v>
      </c>
      <c r="J881" s="125" t="e">
        <f>IF('DATA ENTRY'!#REF!="","",'DATA ENTRY'!#REF!)</f>
        <v>#REF!</v>
      </c>
      <c r="K881" s="14" t="e">
        <f>IF('DATA ENTRY'!#REF!="","",'DATA ENTRY'!#REF!)</f>
        <v>#REF!</v>
      </c>
      <c r="L881" s="125" t="e">
        <f>IF('DATA ENTRY'!#REF!="","",'DATA ENTRY'!#REF!)</f>
        <v>#REF!</v>
      </c>
      <c r="M881" s="14" t="e">
        <f>IF('DATA ENTRY'!#REF!="","",'DATA ENTRY'!#REF!)</f>
        <v>#REF!</v>
      </c>
      <c r="N881" s="125" t="e">
        <f>IF('DATA ENTRY'!#REF!="","",'DATA ENTRY'!#REF!)</f>
        <v>#REF!</v>
      </c>
      <c r="O881" s="125" t="str">
        <f t="shared" si="13"/>
        <v/>
      </c>
      <c r="P881" s="63" t="e">
        <f>IF('DATA ENTRY'!#REF!="","",'DATA ENTRY'!#REF!)</f>
        <v>#REF!</v>
      </c>
      <c r="Q881" s="63" t="e">
        <f>IF('DATA ENTRY'!#REF!="","",'DATA ENTRY'!#REF!)</f>
        <v>#REF!</v>
      </c>
      <c r="R881" s="14" t="e">
        <f>IF('DATA ENTRY'!#REF!="","",'DATA ENTRY'!#REF!)</f>
        <v>#REF!</v>
      </c>
      <c r="S881" s="14" t="e">
        <f>IF('DATA ENTRY'!#REF!="","",'DATA ENTRY'!#REF!)</f>
        <v>#REF!</v>
      </c>
      <c r="T881" s="14" t="e">
        <f>IF('DATA ENTRY'!#REF!="","",'DATA ENTRY'!#REF!)</f>
        <v>#REF!</v>
      </c>
      <c r="U881" s="14" t="str">
        <f>IF(O881="","",SUMPRODUCT(--(D881=$D$5:$D$1071),--(F881=$F$5:$F$1071),--(E881=$E$5:$E$1071),--(O881&lt;$O$5:$O$1071))+COUNTIF($O$5:O881,O881))</f>
        <v/>
      </c>
    </row>
    <row r="882" spans="1:21">
      <c r="A882" s="14" t="e">
        <f>IF(AND(H882="",D882="",F882="",G882="",I882="",J882=""),"",SUBTOTAL(3,$B$5:B882))</f>
        <v>#REF!</v>
      </c>
      <c r="B882" s="63" t="e">
        <f>IF('DATA ENTRY'!#REF!="","",'DATA ENTRY'!#REF!)</f>
        <v>#REF!</v>
      </c>
      <c r="C882" s="63" t="e">
        <f>IF('DATA ENTRY'!#REF!="","",'DATA ENTRY'!#REF!)</f>
        <v>#REF!</v>
      </c>
      <c r="D882" s="63" t="e">
        <f>IF('DATA ENTRY'!#REF!="","",'DATA ENTRY'!#REF!)</f>
        <v>#REF!</v>
      </c>
      <c r="E882" s="14" t="e">
        <f>IF('DATA ENTRY'!#REF!="","",'DATA ENTRY'!#REF!)</f>
        <v>#REF!</v>
      </c>
      <c r="F882" s="14" t="e">
        <f>IF('DATA ENTRY'!#REF!="","",'DATA ENTRY'!#REF!)</f>
        <v>#REF!</v>
      </c>
      <c r="G882" s="126" t="e">
        <f>IF('DATA ENTRY'!#REF!="","",'DATA ENTRY'!#REF!)</f>
        <v>#REF!</v>
      </c>
      <c r="H882" s="126" t="e">
        <f>IF('DATA ENTRY'!#REF!="","",'DATA ENTRY'!#REF!)</f>
        <v>#REF!</v>
      </c>
      <c r="I882" s="14" t="e">
        <f>IF('DATA ENTRY'!#REF!="","",'DATA ENTRY'!#REF!)</f>
        <v>#REF!</v>
      </c>
      <c r="J882" s="125" t="e">
        <f>IF('DATA ENTRY'!#REF!="","",'DATA ENTRY'!#REF!)</f>
        <v>#REF!</v>
      </c>
      <c r="K882" s="14" t="e">
        <f>IF('DATA ENTRY'!#REF!="","",'DATA ENTRY'!#REF!)</f>
        <v>#REF!</v>
      </c>
      <c r="L882" s="125" t="e">
        <f>IF('DATA ENTRY'!#REF!="","",'DATA ENTRY'!#REF!)</f>
        <v>#REF!</v>
      </c>
      <c r="M882" s="14" t="e">
        <f>IF('DATA ENTRY'!#REF!="","",'DATA ENTRY'!#REF!)</f>
        <v>#REF!</v>
      </c>
      <c r="N882" s="125" t="e">
        <f>IF('DATA ENTRY'!#REF!="","",'DATA ENTRY'!#REF!)</f>
        <v>#REF!</v>
      </c>
      <c r="O882" s="125" t="str">
        <f t="shared" si="13"/>
        <v/>
      </c>
      <c r="P882" s="63" t="e">
        <f>IF('DATA ENTRY'!#REF!="","",'DATA ENTRY'!#REF!)</f>
        <v>#REF!</v>
      </c>
      <c r="Q882" s="63" t="e">
        <f>IF('DATA ENTRY'!#REF!="","",'DATA ENTRY'!#REF!)</f>
        <v>#REF!</v>
      </c>
      <c r="R882" s="14" t="e">
        <f>IF('DATA ENTRY'!#REF!="","",'DATA ENTRY'!#REF!)</f>
        <v>#REF!</v>
      </c>
      <c r="S882" s="14" t="e">
        <f>IF('DATA ENTRY'!#REF!="","",'DATA ENTRY'!#REF!)</f>
        <v>#REF!</v>
      </c>
      <c r="T882" s="14" t="e">
        <f>IF('DATA ENTRY'!#REF!="","",'DATA ENTRY'!#REF!)</f>
        <v>#REF!</v>
      </c>
      <c r="U882" s="14" t="str">
        <f>IF(O882="","",SUMPRODUCT(--(D882=$D$5:$D$1071),--(F882=$F$5:$F$1071),--(E882=$E$5:$E$1071),--(O882&lt;$O$5:$O$1071))+COUNTIF($O$5:O882,O882))</f>
        <v/>
      </c>
    </row>
    <row r="883" spans="1:21">
      <c r="A883" s="14" t="e">
        <f>IF(AND(H883="",D883="",F883="",G883="",I883="",J883=""),"",SUBTOTAL(3,$B$5:B883))</f>
        <v>#REF!</v>
      </c>
      <c r="B883" s="63" t="e">
        <f>IF('DATA ENTRY'!#REF!="","",'DATA ENTRY'!#REF!)</f>
        <v>#REF!</v>
      </c>
      <c r="C883" s="63" t="e">
        <f>IF('DATA ENTRY'!#REF!="","",'DATA ENTRY'!#REF!)</f>
        <v>#REF!</v>
      </c>
      <c r="D883" s="63" t="e">
        <f>IF('DATA ENTRY'!#REF!="","",'DATA ENTRY'!#REF!)</f>
        <v>#REF!</v>
      </c>
      <c r="E883" s="14" t="e">
        <f>IF('DATA ENTRY'!#REF!="","",'DATA ENTRY'!#REF!)</f>
        <v>#REF!</v>
      </c>
      <c r="F883" s="14" t="e">
        <f>IF('DATA ENTRY'!#REF!="","",'DATA ENTRY'!#REF!)</f>
        <v>#REF!</v>
      </c>
      <c r="G883" s="126" t="e">
        <f>IF('DATA ENTRY'!#REF!="","",'DATA ENTRY'!#REF!)</f>
        <v>#REF!</v>
      </c>
      <c r="H883" s="126" t="e">
        <f>IF('DATA ENTRY'!#REF!="","",'DATA ENTRY'!#REF!)</f>
        <v>#REF!</v>
      </c>
      <c r="I883" s="14" t="e">
        <f>IF('DATA ENTRY'!#REF!="","",'DATA ENTRY'!#REF!)</f>
        <v>#REF!</v>
      </c>
      <c r="J883" s="125" t="e">
        <f>IF('DATA ENTRY'!#REF!="","",'DATA ENTRY'!#REF!)</f>
        <v>#REF!</v>
      </c>
      <c r="K883" s="14" t="e">
        <f>IF('DATA ENTRY'!#REF!="","",'DATA ENTRY'!#REF!)</f>
        <v>#REF!</v>
      </c>
      <c r="L883" s="125" t="e">
        <f>IF('DATA ENTRY'!#REF!="","",'DATA ENTRY'!#REF!)</f>
        <v>#REF!</v>
      </c>
      <c r="M883" s="14" t="e">
        <f>IF('DATA ENTRY'!#REF!="","",'DATA ENTRY'!#REF!)</f>
        <v>#REF!</v>
      </c>
      <c r="N883" s="125" t="e">
        <f>IF('DATA ENTRY'!#REF!="","",'DATA ENTRY'!#REF!)</f>
        <v>#REF!</v>
      </c>
      <c r="O883" s="125" t="str">
        <f t="shared" si="13"/>
        <v/>
      </c>
      <c r="P883" s="63" t="e">
        <f>IF('DATA ENTRY'!#REF!="","",'DATA ENTRY'!#REF!)</f>
        <v>#REF!</v>
      </c>
      <c r="Q883" s="63" t="e">
        <f>IF('DATA ENTRY'!#REF!="","",'DATA ENTRY'!#REF!)</f>
        <v>#REF!</v>
      </c>
      <c r="R883" s="14" t="e">
        <f>IF('DATA ENTRY'!#REF!="","",'DATA ENTRY'!#REF!)</f>
        <v>#REF!</v>
      </c>
      <c r="S883" s="14" t="e">
        <f>IF('DATA ENTRY'!#REF!="","",'DATA ENTRY'!#REF!)</f>
        <v>#REF!</v>
      </c>
      <c r="T883" s="14" t="e">
        <f>IF('DATA ENTRY'!#REF!="","",'DATA ENTRY'!#REF!)</f>
        <v>#REF!</v>
      </c>
      <c r="U883" s="14" t="str">
        <f>IF(O883="","",SUMPRODUCT(--(D883=$D$5:$D$1071),--(F883=$F$5:$F$1071),--(E883=$E$5:$E$1071),--(O883&lt;$O$5:$O$1071))+COUNTIF($O$5:O883,O883))</f>
        <v/>
      </c>
    </row>
    <row r="884" spans="1:21">
      <c r="A884" s="14" t="e">
        <f>IF(AND(H884="",D884="",F884="",G884="",I884="",J884=""),"",SUBTOTAL(3,$B$5:B884))</f>
        <v>#REF!</v>
      </c>
      <c r="B884" s="63" t="e">
        <f>IF('DATA ENTRY'!#REF!="","",'DATA ENTRY'!#REF!)</f>
        <v>#REF!</v>
      </c>
      <c r="C884" s="63" t="e">
        <f>IF('DATA ENTRY'!#REF!="","",'DATA ENTRY'!#REF!)</f>
        <v>#REF!</v>
      </c>
      <c r="D884" s="63" t="e">
        <f>IF('DATA ENTRY'!#REF!="","",'DATA ENTRY'!#REF!)</f>
        <v>#REF!</v>
      </c>
      <c r="E884" s="14" t="e">
        <f>IF('DATA ENTRY'!#REF!="","",'DATA ENTRY'!#REF!)</f>
        <v>#REF!</v>
      </c>
      <c r="F884" s="14" t="e">
        <f>IF('DATA ENTRY'!#REF!="","",'DATA ENTRY'!#REF!)</f>
        <v>#REF!</v>
      </c>
      <c r="G884" s="126" t="e">
        <f>IF('DATA ENTRY'!#REF!="","",'DATA ENTRY'!#REF!)</f>
        <v>#REF!</v>
      </c>
      <c r="H884" s="126" t="e">
        <f>IF('DATA ENTRY'!#REF!="","",'DATA ENTRY'!#REF!)</f>
        <v>#REF!</v>
      </c>
      <c r="I884" s="14" t="e">
        <f>IF('DATA ENTRY'!#REF!="","",'DATA ENTRY'!#REF!)</f>
        <v>#REF!</v>
      </c>
      <c r="J884" s="125" t="e">
        <f>IF('DATA ENTRY'!#REF!="","",'DATA ENTRY'!#REF!)</f>
        <v>#REF!</v>
      </c>
      <c r="K884" s="14" t="e">
        <f>IF('DATA ENTRY'!#REF!="","",'DATA ENTRY'!#REF!)</f>
        <v>#REF!</v>
      </c>
      <c r="L884" s="125" t="e">
        <f>IF('DATA ENTRY'!#REF!="","",'DATA ENTRY'!#REF!)</f>
        <v>#REF!</v>
      </c>
      <c r="M884" s="14" t="e">
        <f>IF('DATA ENTRY'!#REF!="","",'DATA ENTRY'!#REF!)</f>
        <v>#REF!</v>
      </c>
      <c r="N884" s="125" t="e">
        <f>IF('DATA ENTRY'!#REF!="","",'DATA ENTRY'!#REF!)</f>
        <v>#REF!</v>
      </c>
      <c r="O884" s="125" t="str">
        <f t="shared" si="13"/>
        <v/>
      </c>
      <c r="P884" s="63" t="e">
        <f>IF('DATA ENTRY'!#REF!="","",'DATA ENTRY'!#REF!)</f>
        <v>#REF!</v>
      </c>
      <c r="Q884" s="63" t="e">
        <f>IF('DATA ENTRY'!#REF!="","",'DATA ENTRY'!#REF!)</f>
        <v>#REF!</v>
      </c>
      <c r="R884" s="14" t="e">
        <f>IF('DATA ENTRY'!#REF!="","",'DATA ENTRY'!#REF!)</f>
        <v>#REF!</v>
      </c>
      <c r="S884" s="14" t="e">
        <f>IF('DATA ENTRY'!#REF!="","",'DATA ENTRY'!#REF!)</f>
        <v>#REF!</v>
      </c>
      <c r="T884" s="14" t="e">
        <f>IF('DATA ENTRY'!#REF!="","",'DATA ENTRY'!#REF!)</f>
        <v>#REF!</v>
      </c>
      <c r="U884" s="14" t="str">
        <f>IF(O884="","",SUMPRODUCT(--(D884=$D$5:$D$1071),--(F884=$F$5:$F$1071),--(E884=$E$5:$E$1071),--(O884&lt;$O$5:$O$1071))+COUNTIF($O$5:O884,O884))</f>
        <v/>
      </c>
    </row>
    <row r="885" spans="1:21">
      <c r="A885" s="14" t="e">
        <f>IF(AND(H885="",D885="",F885="",G885="",I885="",J885=""),"",SUBTOTAL(3,$B$5:B885))</f>
        <v>#REF!</v>
      </c>
      <c r="B885" s="63" t="e">
        <f>IF('DATA ENTRY'!#REF!="","",'DATA ENTRY'!#REF!)</f>
        <v>#REF!</v>
      </c>
      <c r="C885" s="63" t="e">
        <f>IF('DATA ENTRY'!#REF!="","",'DATA ENTRY'!#REF!)</f>
        <v>#REF!</v>
      </c>
      <c r="D885" s="63" t="e">
        <f>IF('DATA ENTRY'!#REF!="","",'DATA ENTRY'!#REF!)</f>
        <v>#REF!</v>
      </c>
      <c r="E885" s="14" t="e">
        <f>IF('DATA ENTRY'!#REF!="","",'DATA ENTRY'!#REF!)</f>
        <v>#REF!</v>
      </c>
      <c r="F885" s="14" t="e">
        <f>IF('DATA ENTRY'!#REF!="","",'DATA ENTRY'!#REF!)</f>
        <v>#REF!</v>
      </c>
      <c r="G885" s="126" t="e">
        <f>IF('DATA ENTRY'!#REF!="","",'DATA ENTRY'!#REF!)</f>
        <v>#REF!</v>
      </c>
      <c r="H885" s="126" t="e">
        <f>IF('DATA ENTRY'!#REF!="","",'DATA ENTRY'!#REF!)</f>
        <v>#REF!</v>
      </c>
      <c r="I885" s="14" t="e">
        <f>IF('DATA ENTRY'!#REF!="","",'DATA ENTRY'!#REF!)</f>
        <v>#REF!</v>
      </c>
      <c r="J885" s="125" t="e">
        <f>IF('DATA ENTRY'!#REF!="","",'DATA ENTRY'!#REF!)</f>
        <v>#REF!</v>
      </c>
      <c r="K885" s="14" t="e">
        <f>IF('DATA ENTRY'!#REF!="","",'DATA ENTRY'!#REF!)</f>
        <v>#REF!</v>
      </c>
      <c r="L885" s="125" t="e">
        <f>IF('DATA ENTRY'!#REF!="","",'DATA ENTRY'!#REF!)</f>
        <v>#REF!</v>
      </c>
      <c r="M885" s="14" t="e">
        <f>IF('DATA ENTRY'!#REF!="","",'DATA ENTRY'!#REF!)</f>
        <v>#REF!</v>
      </c>
      <c r="N885" s="125" t="e">
        <f>IF('DATA ENTRY'!#REF!="","",'DATA ENTRY'!#REF!)</f>
        <v>#REF!</v>
      </c>
      <c r="O885" s="125" t="str">
        <f t="shared" si="13"/>
        <v/>
      </c>
      <c r="P885" s="63" t="e">
        <f>IF('DATA ENTRY'!#REF!="","",'DATA ENTRY'!#REF!)</f>
        <v>#REF!</v>
      </c>
      <c r="Q885" s="63" t="e">
        <f>IF('DATA ENTRY'!#REF!="","",'DATA ENTRY'!#REF!)</f>
        <v>#REF!</v>
      </c>
      <c r="R885" s="14" t="e">
        <f>IF('DATA ENTRY'!#REF!="","",'DATA ENTRY'!#REF!)</f>
        <v>#REF!</v>
      </c>
      <c r="S885" s="14" t="e">
        <f>IF('DATA ENTRY'!#REF!="","",'DATA ENTRY'!#REF!)</f>
        <v>#REF!</v>
      </c>
      <c r="T885" s="14" t="e">
        <f>IF('DATA ENTRY'!#REF!="","",'DATA ENTRY'!#REF!)</f>
        <v>#REF!</v>
      </c>
      <c r="U885" s="14" t="str">
        <f>IF(O885="","",SUMPRODUCT(--(D885=$D$5:$D$1071),--(F885=$F$5:$F$1071),--(E885=$E$5:$E$1071),--(O885&lt;$O$5:$O$1071))+COUNTIF($O$5:O885,O885))</f>
        <v/>
      </c>
    </row>
    <row r="886" spans="1:21">
      <c r="A886" s="14" t="e">
        <f>IF(AND(H886="",D886="",F886="",G886="",I886="",J886=""),"",SUBTOTAL(3,$B$5:B886))</f>
        <v>#REF!</v>
      </c>
      <c r="B886" s="63" t="e">
        <f>IF('DATA ENTRY'!#REF!="","",'DATA ENTRY'!#REF!)</f>
        <v>#REF!</v>
      </c>
      <c r="C886" s="63" t="e">
        <f>IF('DATA ENTRY'!#REF!="","",'DATA ENTRY'!#REF!)</f>
        <v>#REF!</v>
      </c>
      <c r="D886" s="63" t="e">
        <f>IF('DATA ENTRY'!#REF!="","",'DATA ENTRY'!#REF!)</f>
        <v>#REF!</v>
      </c>
      <c r="E886" s="14" t="e">
        <f>IF('DATA ENTRY'!#REF!="","",'DATA ENTRY'!#REF!)</f>
        <v>#REF!</v>
      </c>
      <c r="F886" s="14" t="e">
        <f>IF('DATA ENTRY'!#REF!="","",'DATA ENTRY'!#REF!)</f>
        <v>#REF!</v>
      </c>
      <c r="G886" s="126" t="e">
        <f>IF('DATA ENTRY'!#REF!="","",'DATA ENTRY'!#REF!)</f>
        <v>#REF!</v>
      </c>
      <c r="H886" s="126" t="e">
        <f>IF('DATA ENTRY'!#REF!="","",'DATA ENTRY'!#REF!)</f>
        <v>#REF!</v>
      </c>
      <c r="I886" s="14" t="e">
        <f>IF('DATA ENTRY'!#REF!="","",'DATA ENTRY'!#REF!)</f>
        <v>#REF!</v>
      </c>
      <c r="J886" s="125" t="e">
        <f>IF('DATA ENTRY'!#REF!="","",'DATA ENTRY'!#REF!)</f>
        <v>#REF!</v>
      </c>
      <c r="K886" s="14" t="e">
        <f>IF('DATA ENTRY'!#REF!="","",'DATA ENTRY'!#REF!)</f>
        <v>#REF!</v>
      </c>
      <c r="L886" s="125" t="e">
        <f>IF('DATA ENTRY'!#REF!="","",'DATA ENTRY'!#REF!)</f>
        <v>#REF!</v>
      </c>
      <c r="M886" s="14" t="e">
        <f>IF('DATA ENTRY'!#REF!="","",'DATA ENTRY'!#REF!)</f>
        <v>#REF!</v>
      </c>
      <c r="N886" s="125" t="e">
        <f>IF('DATA ENTRY'!#REF!="","",'DATA ENTRY'!#REF!)</f>
        <v>#REF!</v>
      </c>
      <c r="O886" s="125" t="str">
        <f t="shared" si="13"/>
        <v/>
      </c>
      <c r="P886" s="63" t="e">
        <f>IF('DATA ENTRY'!#REF!="","",'DATA ENTRY'!#REF!)</f>
        <v>#REF!</v>
      </c>
      <c r="Q886" s="63" t="e">
        <f>IF('DATA ENTRY'!#REF!="","",'DATA ENTRY'!#REF!)</f>
        <v>#REF!</v>
      </c>
      <c r="R886" s="14" t="e">
        <f>IF('DATA ENTRY'!#REF!="","",'DATA ENTRY'!#REF!)</f>
        <v>#REF!</v>
      </c>
      <c r="S886" s="14" t="e">
        <f>IF('DATA ENTRY'!#REF!="","",'DATA ENTRY'!#REF!)</f>
        <v>#REF!</v>
      </c>
      <c r="T886" s="14" t="e">
        <f>IF('DATA ENTRY'!#REF!="","",'DATA ENTRY'!#REF!)</f>
        <v>#REF!</v>
      </c>
      <c r="U886" s="14" t="str">
        <f>IF(O886="","",SUMPRODUCT(--(D886=$D$5:$D$1071),--(F886=$F$5:$F$1071),--(E886=$E$5:$E$1071),--(O886&lt;$O$5:$O$1071))+COUNTIF($O$5:O886,O886))</f>
        <v/>
      </c>
    </row>
    <row r="887" spans="1:21">
      <c r="A887" s="14" t="e">
        <f>IF(AND(H887="",D887="",F887="",G887="",I887="",J887=""),"",SUBTOTAL(3,$B$5:B887))</f>
        <v>#REF!</v>
      </c>
      <c r="B887" s="63" t="e">
        <f>IF('DATA ENTRY'!#REF!="","",'DATA ENTRY'!#REF!)</f>
        <v>#REF!</v>
      </c>
      <c r="C887" s="63" t="e">
        <f>IF('DATA ENTRY'!#REF!="","",'DATA ENTRY'!#REF!)</f>
        <v>#REF!</v>
      </c>
      <c r="D887" s="63" t="e">
        <f>IF('DATA ENTRY'!#REF!="","",'DATA ENTRY'!#REF!)</f>
        <v>#REF!</v>
      </c>
      <c r="E887" s="14" t="e">
        <f>IF('DATA ENTRY'!#REF!="","",'DATA ENTRY'!#REF!)</f>
        <v>#REF!</v>
      </c>
      <c r="F887" s="14" t="e">
        <f>IF('DATA ENTRY'!#REF!="","",'DATA ENTRY'!#REF!)</f>
        <v>#REF!</v>
      </c>
      <c r="G887" s="126" t="e">
        <f>IF('DATA ENTRY'!#REF!="","",'DATA ENTRY'!#REF!)</f>
        <v>#REF!</v>
      </c>
      <c r="H887" s="126" t="e">
        <f>IF('DATA ENTRY'!#REF!="","",'DATA ENTRY'!#REF!)</f>
        <v>#REF!</v>
      </c>
      <c r="I887" s="14" t="e">
        <f>IF('DATA ENTRY'!#REF!="","",'DATA ENTRY'!#REF!)</f>
        <v>#REF!</v>
      </c>
      <c r="J887" s="125" t="e">
        <f>IF('DATA ENTRY'!#REF!="","",'DATA ENTRY'!#REF!)</f>
        <v>#REF!</v>
      </c>
      <c r="K887" s="14" t="e">
        <f>IF('DATA ENTRY'!#REF!="","",'DATA ENTRY'!#REF!)</f>
        <v>#REF!</v>
      </c>
      <c r="L887" s="125" t="e">
        <f>IF('DATA ENTRY'!#REF!="","",'DATA ENTRY'!#REF!)</f>
        <v>#REF!</v>
      </c>
      <c r="M887" s="14" t="e">
        <f>IF('DATA ENTRY'!#REF!="","",'DATA ENTRY'!#REF!)</f>
        <v>#REF!</v>
      </c>
      <c r="N887" s="125" t="e">
        <f>IF('DATA ENTRY'!#REF!="","",'DATA ENTRY'!#REF!)</f>
        <v>#REF!</v>
      </c>
      <c r="O887" s="125" t="str">
        <f t="shared" si="13"/>
        <v/>
      </c>
      <c r="P887" s="63" t="e">
        <f>IF('DATA ENTRY'!#REF!="","",'DATA ENTRY'!#REF!)</f>
        <v>#REF!</v>
      </c>
      <c r="Q887" s="63" t="e">
        <f>IF('DATA ENTRY'!#REF!="","",'DATA ENTRY'!#REF!)</f>
        <v>#REF!</v>
      </c>
      <c r="R887" s="14" t="e">
        <f>IF('DATA ENTRY'!#REF!="","",'DATA ENTRY'!#REF!)</f>
        <v>#REF!</v>
      </c>
      <c r="S887" s="14" t="e">
        <f>IF('DATA ENTRY'!#REF!="","",'DATA ENTRY'!#REF!)</f>
        <v>#REF!</v>
      </c>
      <c r="T887" s="14" t="e">
        <f>IF('DATA ENTRY'!#REF!="","",'DATA ENTRY'!#REF!)</f>
        <v>#REF!</v>
      </c>
      <c r="U887" s="14" t="str">
        <f>IF(O887="","",SUMPRODUCT(--(D887=$D$5:$D$1071),--(F887=$F$5:$F$1071),--(E887=$E$5:$E$1071),--(O887&lt;$O$5:$O$1071))+COUNTIF($O$5:O887,O887))</f>
        <v/>
      </c>
    </row>
    <row r="888" spans="1:21">
      <c r="A888" s="14" t="e">
        <f>IF(AND(H888="",D888="",F888="",G888="",I888="",J888=""),"",SUBTOTAL(3,$B$5:B888))</f>
        <v>#REF!</v>
      </c>
      <c r="B888" s="63" t="e">
        <f>IF('DATA ENTRY'!#REF!="","",'DATA ENTRY'!#REF!)</f>
        <v>#REF!</v>
      </c>
      <c r="C888" s="63" t="e">
        <f>IF('DATA ENTRY'!#REF!="","",'DATA ENTRY'!#REF!)</f>
        <v>#REF!</v>
      </c>
      <c r="D888" s="63" t="e">
        <f>IF('DATA ENTRY'!#REF!="","",'DATA ENTRY'!#REF!)</f>
        <v>#REF!</v>
      </c>
      <c r="E888" s="14" t="e">
        <f>IF('DATA ENTRY'!#REF!="","",'DATA ENTRY'!#REF!)</f>
        <v>#REF!</v>
      </c>
      <c r="F888" s="14" t="e">
        <f>IF('DATA ENTRY'!#REF!="","",'DATA ENTRY'!#REF!)</f>
        <v>#REF!</v>
      </c>
      <c r="G888" s="126" t="e">
        <f>IF('DATA ENTRY'!#REF!="","",'DATA ENTRY'!#REF!)</f>
        <v>#REF!</v>
      </c>
      <c r="H888" s="126" t="e">
        <f>IF('DATA ENTRY'!#REF!="","",'DATA ENTRY'!#REF!)</f>
        <v>#REF!</v>
      </c>
      <c r="I888" s="14" t="e">
        <f>IF('DATA ENTRY'!#REF!="","",'DATA ENTRY'!#REF!)</f>
        <v>#REF!</v>
      </c>
      <c r="J888" s="125" t="e">
        <f>IF('DATA ENTRY'!#REF!="","",'DATA ENTRY'!#REF!)</f>
        <v>#REF!</v>
      </c>
      <c r="K888" s="14" t="e">
        <f>IF('DATA ENTRY'!#REF!="","",'DATA ENTRY'!#REF!)</f>
        <v>#REF!</v>
      </c>
      <c r="L888" s="125" t="e">
        <f>IF('DATA ENTRY'!#REF!="","",'DATA ENTRY'!#REF!)</f>
        <v>#REF!</v>
      </c>
      <c r="M888" s="14" t="e">
        <f>IF('DATA ENTRY'!#REF!="","",'DATA ENTRY'!#REF!)</f>
        <v>#REF!</v>
      </c>
      <c r="N888" s="125" t="e">
        <f>IF('DATA ENTRY'!#REF!="","",'DATA ENTRY'!#REF!)</f>
        <v>#REF!</v>
      </c>
      <c r="O888" s="125" t="str">
        <f t="shared" si="13"/>
        <v/>
      </c>
      <c r="P888" s="63" t="e">
        <f>IF('DATA ENTRY'!#REF!="","",'DATA ENTRY'!#REF!)</f>
        <v>#REF!</v>
      </c>
      <c r="Q888" s="63" t="e">
        <f>IF('DATA ENTRY'!#REF!="","",'DATA ENTRY'!#REF!)</f>
        <v>#REF!</v>
      </c>
      <c r="R888" s="14" t="e">
        <f>IF('DATA ENTRY'!#REF!="","",'DATA ENTRY'!#REF!)</f>
        <v>#REF!</v>
      </c>
      <c r="S888" s="14" t="e">
        <f>IF('DATA ENTRY'!#REF!="","",'DATA ENTRY'!#REF!)</f>
        <v>#REF!</v>
      </c>
      <c r="T888" s="14" t="e">
        <f>IF('DATA ENTRY'!#REF!="","",'DATA ENTRY'!#REF!)</f>
        <v>#REF!</v>
      </c>
      <c r="U888" s="14" t="str">
        <f>IF(O888="","",SUMPRODUCT(--(D888=$D$5:$D$1071),--(F888=$F$5:$F$1071),--(E888=$E$5:$E$1071),--(O888&lt;$O$5:$O$1071))+COUNTIF($O$5:O888,O888))</f>
        <v/>
      </c>
    </row>
    <row r="889" spans="1:21">
      <c r="A889" s="14" t="e">
        <f>IF(AND(H889="",D889="",F889="",G889="",I889="",J889=""),"",SUBTOTAL(3,$B$5:B889))</f>
        <v>#REF!</v>
      </c>
      <c r="B889" s="63" t="e">
        <f>IF('DATA ENTRY'!#REF!="","",'DATA ENTRY'!#REF!)</f>
        <v>#REF!</v>
      </c>
      <c r="C889" s="63" t="e">
        <f>IF('DATA ENTRY'!#REF!="","",'DATA ENTRY'!#REF!)</f>
        <v>#REF!</v>
      </c>
      <c r="D889" s="63" t="e">
        <f>IF('DATA ENTRY'!#REF!="","",'DATA ENTRY'!#REF!)</f>
        <v>#REF!</v>
      </c>
      <c r="E889" s="14" t="e">
        <f>IF('DATA ENTRY'!#REF!="","",'DATA ENTRY'!#REF!)</f>
        <v>#REF!</v>
      </c>
      <c r="F889" s="14" t="e">
        <f>IF('DATA ENTRY'!#REF!="","",'DATA ENTRY'!#REF!)</f>
        <v>#REF!</v>
      </c>
      <c r="G889" s="126" t="e">
        <f>IF('DATA ENTRY'!#REF!="","",'DATA ENTRY'!#REF!)</f>
        <v>#REF!</v>
      </c>
      <c r="H889" s="126" t="e">
        <f>IF('DATA ENTRY'!#REF!="","",'DATA ENTRY'!#REF!)</f>
        <v>#REF!</v>
      </c>
      <c r="I889" s="14" t="e">
        <f>IF('DATA ENTRY'!#REF!="","",'DATA ENTRY'!#REF!)</f>
        <v>#REF!</v>
      </c>
      <c r="J889" s="125" t="e">
        <f>IF('DATA ENTRY'!#REF!="","",'DATA ENTRY'!#REF!)</f>
        <v>#REF!</v>
      </c>
      <c r="K889" s="14" t="e">
        <f>IF('DATA ENTRY'!#REF!="","",'DATA ENTRY'!#REF!)</f>
        <v>#REF!</v>
      </c>
      <c r="L889" s="125" t="e">
        <f>IF('DATA ENTRY'!#REF!="","",'DATA ENTRY'!#REF!)</f>
        <v>#REF!</v>
      </c>
      <c r="M889" s="14" t="e">
        <f>IF('DATA ENTRY'!#REF!="","",'DATA ENTRY'!#REF!)</f>
        <v>#REF!</v>
      </c>
      <c r="N889" s="125" t="e">
        <f>IF('DATA ENTRY'!#REF!="","",'DATA ENTRY'!#REF!)</f>
        <v>#REF!</v>
      </c>
      <c r="O889" s="125" t="str">
        <f t="shared" si="13"/>
        <v/>
      </c>
      <c r="P889" s="63" t="e">
        <f>IF('DATA ENTRY'!#REF!="","",'DATA ENTRY'!#REF!)</f>
        <v>#REF!</v>
      </c>
      <c r="Q889" s="63" t="e">
        <f>IF('DATA ENTRY'!#REF!="","",'DATA ENTRY'!#REF!)</f>
        <v>#REF!</v>
      </c>
      <c r="R889" s="14" t="e">
        <f>IF('DATA ENTRY'!#REF!="","",'DATA ENTRY'!#REF!)</f>
        <v>#REF!</v>
      </c>
      <c r="S889" s="14" t="e">
        <f>IF('DATA ENTRY'!#REF!="","",'DATA ENTRY'!#REF!)</f>
        <v>#REF!</v>
      </c>
      <c r="T889" s="14" t="e">
        <f>IF('DATA ENTRY'!#REF!="","",'DATA ENTRY'!#REF!)</f>
        <v>#REF!</v>
      </c>
      <c r="U889" s="14" t="str">
        <f>IF(O889="","",SUMPRODUCT(--(D889=$D$5:$D$1071),--(F889=$F$5:$F$1071),--(E889=$E$5:$E$1071),--(O889&lt;$O$5:$O$1071))+COUNTIF($O$5:O889,O889))</f>
        <v/>
      </c>
    </row>
    <row r="890" spans="1:21">
      <c r="A890" s="14" t="e">
        <f>IF(AND(H890="",D890="",F890="",G890="",I890="",J890=""),"",SUBTOTAL(3,$B$5:B890))</f>
        <v>#REF!</v>
      </c>
      <c r="B890" s="63" t="e">
        <f>IF('DATA ENTRY'!#REF!="","",'DATA ENTRY'!#REF!)</f>
        <v>#REF!</v>
      </c>
      <c r="C890" s="63" t="e">
        <f>IF('DATA ENTRY'!#REF!="","",'DATA ENTRY'!#REF!)</f>
        <v>#REF!</v>
      </c>
      <c r="D890" s="63" t="e">
        <f>IF('DATA ENTRY'!#REF!="","",'DATA ENTRY'!#REF!)</f>
        <v>#REF!</v>
      </c>
      <c r="E890" s="14" t="e">
        <f>IF('DATA ENTRY'!#REF!="","",'DATA ENTRY'!#REF!)</f>
        <v>#REF!</v>
      </c>
      <c r="F890" s="14" t="e">
        <f>IF('DATA ENTRY'!#REF!="","",'DATA ENTRY'!#REF!)</f>
        <v>#REF!</v>
      </c>
      <c r="G890" s="126" t="e">
        <f>IF('DATA ENTRY'!#REF!="","",'DATA ENTRY'!#REF!)</f>
        <v>#REF!</v>
      </c>
      <c r="H890" s="126" t="e">
        <f>IF('DATA ENTRY'!#REF!="","",'DATA ENTRY'!#REF!)</f>
        <v>#REF!</v>
      </c>
      <c r="I890" s="14" t="e">
        <f>IF('DATA ENTRY'!#REF!="","",'DATA ENTRY'!#REF!)</f>
        <v>#REF!</v>
      </c>
      <c r="J890" s="125" t="e">
        <f>IF('DATA ENTRY'!#REF!="","",'DATA ENTRY'!#REF!)</f>
        <v>#REF!</v>
      </c>
      <c r="K890" s="14" t="e">
        <f>IF('DATA ENTRY'!#REF!="","",'DATA ENTRY'!#REF!)</f>
        <v>#REF!</v>
      </c>
      <c r="L890" s="125" t="e">
        <f>IF('DATA ENTRY'!#REF!="","",'DATA ENTRY'!#REF!)</f>
        <v>#REF!</v>
      </c>
      <c r="M890" s="14" t="e">
        <f>IF('DATA ENTRY'!#REF!="","",'DATA ENTRY'!#REF!)</f>
        <v>#REF!</v>
      </c>
      <c r="N890" s="125" t="e">
        <f>IF('DATA ENTRY'!#REF!="","",'DATA ENTRY'!#REF!)</f>
        <v>#REF!</v>
      </c>
      <c r="O890" s="125" t="str">
        <f t="shared" si="13"/>
        <v/>
      </c>
      <c r="P890" s="63" t="e">
        <f>IF('DATA ENTRY'!#REF!="","",'DATA ENTRY'!#REF!)</f>
        <v>#REF!</v>
      </c>
      <c r="Q890" s="63" t="e">
        <f>IF('DATA ENTRY'!#REF!="","",'DATA ENTRY'!#REF!)</f>
        <v>#REF!</v>
      </c>
      <c r="R890" s="14" t="e">
        <f>IF('DATA ENTRY'!#REF!="","",'DATA ENTRY'!#REF!)</f>
        <v>#REF!</v>
      </c>
      <c r="S890" s="14" t="e">
        <f>IF('DATA ENTRY'!#REF!="","",'DATA ENTRY'!#REF!)</f>
        <v>#REF!</v>
      </c>
      <c r="T890" s="14" t="e">
        <f>IF('DATA ENTRY'!#REF!="","",'DATA ENTRY'!#REF!)</f>
        <v>#REF!</v>
      </c>
      <c r="U890" s="14" t="str">
        <f>IF(O890="","",SUMPRODUCT(--(D890=$D$5:$D$1071),--(F890=$F$5:$F$1071),--(E890=$E$5:$E$1071),--(O890&lt;$O$5:$O$1071))+COUNTIF($O$5:O890,O890))</f>
        <v/>
      </c>
    </row>
    <row r="891" spans="1:21">
      <c r="A891" s="14" t="e">
        <f>IF(AND(H891="",D891="",F891="",G891="",I891="",J891=""),"",SUBTOTAL(3,$B$5:B891))</f>
        <v>#REF!</v>
      </c>
      <c r="B891" s="63" t="e">
        <f>IF('DATA ENTRY'!#REF!="","",'DATA ENTRY'!#REF!)</f>
        <v>#REF!</v>
      </c>
      <c r="C891" s="63" t="e">
        <f>IF('DATA ENTRY'!#REF!="","",'DATA ENTRY'!#REF!)</f>
        <v>#REF!</v>
      </c>
      <c r="D891" s="63" t="e">
        <f>IF('DATA ENTRY'!#REF!="","",'DATA ENTRY'!#REF!)</f>
        <v>#REF!</v>
      </c>
      <c r="E891" s="14" t="e">
        <f>IF('DATA ENTRY'!#REF!="","",'DATA ENTRY'!#REF!)</f>
        <v>#REF!</v>
      </c>
      <c r="F891" s="14" t="e">
        <f>IF('DATA ENTRY'!#REF!="","",'DATA ENTRY'!#REF!)</f>
        <v>#REF!</v>
      </c>
      <c r="G891" s="126" t="e">
        <f>IF('DATA ENTRY'!#REF!="","",'DATA ENTRY'!#REF!)</f>
        <v>#REF!</v>
      </c>
      <c r="H891" s="126" t="e">
        <f>IF('DATA ENTRY'!#REF!="","",'DATA ENTRY'!#REF!)</f>
        <v>#REF!</v>
      </c>
      <c r="I891" s="14" t="e">
        <f>IF('DATA ENTRY'!#REF!="","",'DATA ENTRY'!#REF!)</f>
        <v>#REF!</v>
      </c>
      <c r="J891" s="125" t="e">
        <f>IF('DATA ENTRY'!#REF!="","",'DATA ENTRY'!#REF!)</f>
        <v>#REF!</v>
      </c>
      <c r="K891" s="14" t="e">
        <f>IF('DATA ENTRY'!#REF!="","",'DATA ENTRY'!#REF!)</f>
        <v>#REF!</v>
      </c>
      <c r="L891" s="125" t="e">
        <f>IF('DATA ENTRY'!#REF!="","",'DATA ENTRY'!#REF!)</f>
        <v>#REF!</v>
      </c>
      <c r="M891" s="14" t="e">
        <f>IF('DATA ENTRY'!#REF!="","",'DATA ENTRY'!#REF!)</f>
        <v>#REF!</v>
      </c>
      <c r="N891" s="125" t="e">
        <f>IF('DATA ENTRY'!#REF!="","",'DATA ENTRY'!#REF!)</f>
        <v>#REF!</v>
      </c>
      <c r="O891" s="125" t="str">
        <f t="shared" si="13"/>
        <v/>
      </c>
      <c r="P891" s="63" t="e">
        <f>IF('DATA ENTRY'!#REF!="","",'DATA ENTRY'!#REF!)</f>
        <v>#REF!</v>
      </c>
      <c r="Q891" s="63" t="e">
        <f>IF('DATA ENTRY'!#REF!="","",'DATA ENTRY'!#REF!)</f>
        <v>#REF!</v>
      </c>
      <c r="R891" s="14" t="e">
        <f>IF('DATA ENTRY'!#REF!="","",'DATA ENTRY'!#REF!)</f>
        <v>#REF!</v>
      </c>
      <c r="S891" s="14" t="e">
        <f>IF('DATA ENTRY'!#REF!="","",'DATA ENTRY'!#REF!)</f>
        <v>#REF!</v>
      </c>
      <c r="T891" s="14" t="e">
        <f>IF('DATA ENTRY'!#REF!="","",'DATA ENTRY'!#REF!)</f>
        <v>#REF!</v>
      </c>
      <c r="U891" s="14" t="str">
        <f>IF(O891="","",SUMPRODUCT(--(D891=$D$5:$D$1071),--(F891=$F$5:$F$1071),--(E891=$E$5:$E$1071),--(O891&lt;$O$5:$O$1071))+COUNTIF($O$5:O891,O891))</f>
        <v/>
      </c>
    </row>
    <row r="892" spans="1:21">
      <c r="A892" s="14" t="e">
        <f>IF(AND(H892="",D892="",F892="",G892="",I892="",J892=""),"",SUBTOTAL(3,$B$5:B892))</f>
        <v>#REF!</v>
      </c>
      <c r="B892" s="63" t="e">
        <f>IF('DATA ENTRY'!#REF!="","",'DATA ENTRY'!#REF!)</f>
        <v>#REF!</v>
      </c>
      <c r="C892" s="63" t="e">
        <f>IF('DATA ENTRY'!#REF!="","",'DATA ENTRY'!#REF!)</f>
        <v>#REF!</v>
      </c>
      <c r="D892" s="63" t="e">
        <f>IF('DATA ENTRY'!#REF!="","",'DATA ENTRY'!#REF!)</f>
        <v>#REF!</v>
      </c>
      <c r="E892" s="14" t="e">
        <f>IF('DATA ENTRY'!#REF!="","",'DATA ENTRY'!#REF!)</f>
        <v>#REF!</v>
      </c>
      <c r="F892" s="14" t="e">
        <f>IF('DATA ENTRY'!#REF!="","",'DATA ENTRY'!#REF!)</f>
        <v>#REF!</v>
      </c>
      <c r="G892" s="126" t="e">
        <f>IF('DATA ENTRY'!#REF!="","",'DATA ENTRY'!#REF!)</f>
        <v>#REF!</v>
      </c>
      <c r="H892" s="126" t="e">
        <f>IF('DATA ENTRY'!#REF!="","",'DATA ENTRY'!#REF!)</f>
        <v>#REF!</v>
      </c>
      <c r="I892" s="14" t="e">
        <f>IF('DATA ENTRY'!#REF!="","",'DATA ENTRY'!#REF!)</f>
        <v>#REF!</v>
      </c>
      <c r="J892" s="125" t="e">
        <f>IF('DATA ENTRY'!#REF!="","",'DATA ENTRY'!#REF!)</f>
        <v>#REF!</v>
      </c>
      <c r="K892" s="14" t="e">
        <f>IF('DATA ENTRY'!#REF!="","",'DATA ENTRY'!#REF!)</f>
        <v>#REF!</v>
      </c>
      <c r="L892" s="125" t="e">
        <f>IF('DATA ENTRY'!#REF!="","",'DATA ENTRY'!#REF!)</f>
        <v>#REF!</v>
      </c>
      <c r="M892" s="14" t="e">
        <f>IF('DATA ENTRY'!#REF!="","",'DATA ENTRY'!#REF!)</f>
        <v>#REF!</v>
      </c>
      <c r="N892" s="125" t="e">
        <f>IF('DATA ENTRY'!#REF!="","",'DATA ENTRY'!#REF!)</f>
        <v>#REF!</v>
      </c>
      <c r="O892" s="125" t="str">
        <f t="shared" si="13"/>
        <v/>
      </c>
      <c r="P892" s="63" t="e">
        <f>IF('DATA ENTRY'!#REF!="","",'DATA ENTRY'!#REF!)</f>
        <v>#REF!</v>
      </c>
      <c r="Q892" s="63" t="e">
        <f>IF('DATA ENTRY'!#REF!="","",'DATA ENTRY'!#REF!)</f>
        <v>#REF!</v>
      </c>
      <c r="R892" s="14" t="e">
        <f>IF('DATA ENTRY'!#REF!="","",'DATA ENTRY'!#REF!)</f>
        <v>#REF!</v>
      </c>
      <c r="S892" s="14" t="e">
        <f>IF('DATA ENTRY'!#REF!="","",'DATA ENTRY'!#REF!)</f>
        <v>#REF!</v>
      </c>
      <c r="T892" s="14" t="e">
        <f>IF('DATA ENTRY'!#REF!="","",'DATA ENTRY'!#REF!)</f>
        <v>#REF!</v>
      </c>
      <c r="U892" s="14" t="str">
        <f>IF(O892="","",SUMPRODUCT(--(D892=$D$5:$D$1071),--(F892=$F$5:$F$1071),--(E892=$E$5:$E$1071),--(O892&lt;$O$5:$O$1071))+COUNTIF($O$5:O892,O892))</f>
        <v/>
      </c>
    </row>
    <row r="893" spans="1:21">
      <c r="A893" s="14" t="e">
        <f>IF(AND(H893="",D893="",F893="",G893="",I893="",J893=""),"",SUBTOTAL(3,$B$5:B893))</f>
        <v>#REF!</v>
      </c>
      <c r="B893" s="63" t="e">
        <f>IF('DATA ENTRY'!#REF!="","",'DATA ENTRY'!#REF!)</f>
        <v>#REF!</v>
      </c>
      <c r="C893" s="63" t="e">
        <f>IF('DATA ENTRY'!#REF!="","",'DATA ENTRY'!#REF!)</f>
        <v>#REF!</v>
      </c>
      <c r="D893" s="63" t="e">
        <f>IF('DATA ENTRY'!#REF!="","",'DATA ENTRY'!#REF!)</f>
        <v>#REF!</v>
      </c>
      <c r="E893" s="14" t="e">
        <f>IF('DATA ENTRY'!#REF!="","",'DATA ENTRY'!#REF!)</f>
        <v>#REF!</v>
      </c>
      <c r="F893" s="14" t="e">
        <f>IF('DATA ENTRY'!#REF!="","",'DATA ENTRY'!#REF!)</f>
        <v>#REF!</v>
      </c>
      <c r="G893" s="126" t="e">
        <f>IF('DATA ENTRY'!#REF!="","",'DATA ENTRY'!#REF!)</f>
        <v>#REF!</v>
      </c>
      <c r="H893" s="126" t="e">
        <f>IF('DATA ENTRY'!#REF!="","",'DATA ENTRY'!#REF!)</f>
        <v>#REF!</v>
      </c>
      <c r="I893" s="14" t="e">
        <f>IF('DATA ENTRY'!#REF!="","",'DATA ENTRY'!#REF!)</f>
        <v>#REF!</v>
      </c>
      <c r="J893" s="125" t="e">
        <f>IF('DATA ENTRY'!#REF!="","",'DATA ENTRY'!#REF!)</f>
        <v>#REF!</v>
      </c>
      <c r="K893" s="14" t="e">
        <f>IF('DATA ENTRY'!#REF!="","",'DATA ENTRY'!#REF!)</f>
        <v>#REF!</v>
      </c>
      <c r="L893" s="125" t="e">
        <f>IF('DATA ENTRY'!#REF!="","",'DATA ENTRY'!#REF!)</f>
        <v>#REF!</v>
      </c>
      <c r="M893" s="14" t="e">
        <f>IF('DATA ENTRY'!#REF!="","",'DATA ENTRY'!#REF!)</f>
        <v>#REF!</v>
      </c>
      <c r="N893" s="125" t="e">
        <f>IF('DATA ENTRY'!#REF!="","",'DATA ENTRY'!#REF!)</f>
        <v>#REF!</v>
      </c>
      <c r="O893" s="125" t="str">
        <f t="shared" si="13"/>
        <v/>
      </c>
      <c r="P893" s="63" t="e">
        <f>IF('DATA ENTRY'!#REF!="","",'DATA ENTRY'!#REF!)</f>
        <v>#REF!</v>
      </c>
      <c r="Q893" s="63" t="e">
        <f>IF('DATA ENTRY'!#REF!="","",'DATA ENTRY'!#REF!)</f>
        <v>#REF!</v>
      </c>
      <c r="R893" s="14" t="e">
        <f>IF('DATA ENTRY'!#REF!="","",'DATA ENTRY'!#REF!)</f>
        <v>#REF!</v>
      </c>
      <c r="S893" s="14" t="e">
        <f>IF('DATA ENTRY'!#REF!="","",'DATA ENTRY'!#REF!)</f>
        <v>#REF!</v>
      </c>
      <c r="T893" s="14" t="e">
        <f>IF('DATA ENTRY'!#REF!="","",'DATA ENTRY'!#REF!)</f>
        <v>#REF!</v>
      </c>
      <c r="U893" s="14" t="str">
        <f>IF(O893="","",SUMPRODUCT(--(D893=$D$5:$D$1071),--(F893=$F$5:$F$1071),--(E893=$E$5:$E$1071),--(O893&lt;$O$5:$O$1071))+COUNTIF($O$5:O893,O893))</f>
        <v/>
      </c>
    </row>
    <row r="894" spans="1:21">
      <c r="A894" s="14" t="e">
        <f>IF(AND(H894="",D894="",F894="",G894="",I894="",J894=""),"",SUBTOTAL(3,$B$5:B894))</f>
        <v>#REF!</v>
      </c>
      <c r="B894" s="63" t="e">
        <f>IF('DATA ENTRY'!#REF!="","",'DATA ENTRY'!#REF!)</f>
        <v>#REF!</v>
      </c>
      <c r="C894" s="63" t="e">
        <f>IF('DATA ENTRY'!#REF!="","",'DATA ENTRY'!#REF!)</f>
        <v>#REF!</v>
      </c>
      <c r="D894" s="63" t="e">
        <f>IF('DATA ENTRY'!#REF!="","",'DATA ENTRY'!#REF!)</f>
        <v>#REF!</v>
      </c>
      <c r="E894" s="14" t="e">
        <f>IF('DATA ENTRY'!#REF!="","",'DATA ENTRY'!#REF!)</f>
        <v>#REF!</v>
      </c>
      <c r="F894" s="14" t="e">
        <f>IF('DATA ENTRY'!#REF!="","",'DATA ENTRY'!#REF!)</f>
        <v>#REF!</v>
      </c>
      <c r="G894" s="126" t="e">
        <f>IF('DATA ENTRY'!#REF!="","",'DATA ENTRY'!#REF!)</f>
        <v>#REF!</v>
      </c>
      <c r="H894" s="126" t="e">
        <f>IF('DATA ENTRY'!#REF!="","",'DATA ENTRY'!#REF!)</f>
        <v>#REF!</v>
      </c>
      <c r="I894" s="14" t="e">
        <f>IF('DATA ENTRY'!#REF!="","",'DATA ENTRY'!#REF!)</f>
        <v>#REF!</v>
      </c>
      <c r="J894" s="125" t="e">
        <f>IF('DATA ENTRY'!#REF!="","",'DATA ENTRY'!#REF!)</f>
        <v>#REF!</v>
      </c>
      <c r="K894" s="14" t="e">
        <f>IF('DATA ENTRY'!#REF!="","",'DATA ENTRY'!#REF!)</f>
        <v>#REF!</v>
      </c>
      <c r="L894" s="125" t="e">
        <f>IF('DATA ENTRY'!#REF!="","",'DATA ENTRY'!#REF!)</f>
        <v>#REF!</v>
      </c>
      <c r="M894" s="14" t="e">
        <f>IF('DATA ENTRY'!#REF!="","",'DATA ENTRY'!#REF!)</f>
        <v>#REF!</v>
      </c>
      <c r="N894" s="125" t="e">
        <f>IF('DATA ENTRY'!#REF!="","",'DATA ENTRY'!#REF!)</f>
        <v>#REF!</v>
      </c>
      <c r="O894" s="125" t="str">
        <f t="shared" si="13"/>
        <v/>
      </c>
      <c r="P894" s="63" t="e">
        <f>IF('DATA ENTRY'!#REF!="","",'DATA ENTRY'!#REF!)</f>
        <v>#REF!</v>
      </c>
      <c r="Q894" s="63" t="e">
        <f>IF('DATA ENTRY'!#REF!="","",'DATA ENTRY'!#REF!)</f>
        <v>#REF!</v>
      </c>
      <c r="R894" s="14" t="e">
        <f>IF('DATA ENTRY'!#REF!="","",'DATA ENTRY'!#REF!)</f>
        <v>#REF!</v>
      </c>
      <c r="S894" s="14" t="e">
        <f>IF('DATA ENTRY'!#REF!="","",'DATA ENTRY'!#REF!)</f>
        <v>#REF!</v>
      </c>
      <c r="T894" s="14" t="e">
        <f>IF('DATA ENTRY'!#REF!="","",'DATA ENTRY'!#REF!)</f>
        <v>#REF!</v>
      </c>
      <c r="U894" s="14" t="str">
        <f>IF(O894="","",SUMPRODUCT(--(D894=$D$5:$D$1071),--(F894=$F$5:$F$1071),--(E894=$E$5:$E$1071),--(O894&lt;$O$5:$O$1071))+COUNTIF($O$5:O894,O894))</f>
        <v/>
      </c>
    </row>
    <row r="895" spans="1:21">
      <c r="A895" s="14" t="e">
        <f>IF(AND(H895="",D895="",F895="",G895="",I895="",J895=""),"",SUBTOTAL(3,$B$5:B895))</f>
        <v>#REF!</v>
      </c>
      <c r="B895" s="63" t="e">
        <f>IF('DATA ENTRY'!#REF!="","",'DATA ENTRY'!#REF!)</f>
        <v>#REF!</v>
      </c>
      <c r="C895" s="63" t="e">
        <f>IF('DATA ENTRY'!#REF!="","",'DATA ENTRY'!#REF!)</f>
        <v>#REF!</v>
      </c>
      <c r="D895" s="63" t="e">
        <f>IF('DATA ENTRY'!#REF!="","",'DATA ENTRY'!#REF!)</f>
        <v>#REF!</v>
      </c>
      <c r="E895" s="14" t="e">
        <f>IF('DATA ENTRY'!#REF!="","",'DATA ENTRY'!#REF!)</f>
        <v>#REF!</v>
      </c>
      <c r="F895" s="14" t="e">
        <f>IF('DATA ENTRY'!#REF!="","",'DATA ENTRY'!#REF!)</f>
        <v>#REF!</v>
      </c>
      <c r="G895" s="126" t="e">
        <f>IF('DATA ENTRY'!#REF!="","",'DATA ENTRY'!#REF!)</f>
        <v>#REF!</v>
      </c>
      <c r="H895" s="126" t="e">
        <f>IF('DATA ENTRY'!#REF!="","",'DATA ENTRY'!#REF!)</f>
        <v>#REF!</v>
      </c>
      <c r="I895" s="14" t="e">
        <f>IF('DATA ENTRY'!#REF!="","",'DATA ENTRY'!#REF!)</f>
        <v>#REF!</v>
      </c>
      <c r="J895" s="125" t="e">
        <f>IF('DATA ENTRY'!#REF!="","",'DATA ENTRY'!#REF!)</f>
        <v>#REF!</v>
      </c>
      <c r="K895" s="14" t="e">
        <f>IF('DATA ENTRY'!#REF!="","",'DATA ENTRY'!#REF!)</f>
        <v>#REF!</v>
      </c>
      <c r="L895" s="125" t="e">
        <f>IF('DATA ENTRY'!#REF!="","",'DATA ENTRY'!#REF!)</f>
        <v>#REF!</v>
      </c>
      <c r="M895" s="14" t="e">
        <f>IF('DATA ENTRY'!#REF!="","",'DATA ENTRY'!#REF!)</f>
        <v>#REF!</v>
      </c>
      <c r="N895" s="125" t="e">
        <f>IF('DATA ENTRY'!#REF!="","",'DATA ENTRY'!#REF!)</f>
        <v>#REF!</v>
      </c>
      <c r="O895" s="125" t="str">
        <f t="shared" si="13"/>
        <v/>
      </c>
      <c r="P895" s="63" t="e">
        <f>IF('DATA ENTRY'!#REF!="","",'DATA ENTRY'!#REF!)</f>
        <v>#REF!</v>
      </c>
      <c r="Q895" s="63" t="e">
        <f>IF('DATA ENTRY'!#REF!="","",'DATA ENTRY'!#REF!)</f>
        <v>#REF!</v>
      </c>
      <c r="R895" s="14" t="e">
        <f>IF('DATA ENTRY'!#REF!="","",'DATA ENTRY'!#REF!)</f>
        <v>#REF!</v>
      </c>
      <c r="S895" s="14" t="e">
        <f>IF('DATA ENTRY'!#REF!="","",'DATA ENTRY'!#REF!)</f>
        <v>#REF!</v>
      </c>
      <c r="T895" s="14" t="e">
        <f>IF('DATA ENTRY'!#REF!="","",'DATA ENTRY'!#REF!)</f>
        <v>#REF!</v>
      </c>
      <c r="U895" s="14" t="str">
        <f>IF(O895="","",SUMPRODUCT(--(D895=$D$5:$D$1071),--(F895=$F$5:$F$1071),--(E895=$E$5:$E$1071),--(O895&lt;$O$5:$O$1071))+COUNTIF($O$5:O895,O895))</f>
        <v/>
      </c>
    </row>
    <row r="896" spans="1:21">
      <c r="A896" s="14" t="e">
        <f>IF(AND(H896="",D896="",F896="",G896="",I896="",J896=""),"",SUBTOTAL(3,$B$5:B896))</f>
        <v>#REF!</v>
      </c>
      <c r="B896" s="63" t="e">
        <f>IF('DATA ENTRY'!#REF!="","",'DATA ENTRY'!#REF!)</f>
        <v>#REF!</v>
      </c>
      <c r="C896" s="63" t="e">
        <f>IF('DATA ENTRY'!#REF!="","",'DATA ENTRY'!#REF!)</f>
        <v>#REF!</v>
      </c>
      <c r="D896" s="63" t="e">
        <f>IF('DATA ENTRY'!#REF!="","",'DATA ENTRY'!#REF!)</f>
        <v>#REF!</v>
      </c>
      <c r="E896" s="14" t="e">
        <f>IF('DATA ENTRY'!#REF!="","",'DATA ENTRY'!#REF!)</f>
        <v>#REF!</v>
      </c>
      <c r="F896" s="14" t="e">
        <f>IF('DATA ENTRY'!#REF!="","",'DATA ENTRY'!#REF!)</f>
        <v>#REF!</v>
      </c>
      <c r="G896" s="126" t="e">
        <f>IF('DATA ENTRY'!#REF!="","",'DATA ENTRY'!#REF!)</f>
        <v>#REF!</v>
      </c>
      <c r="H896" s="126" t="e">
        <f>IF('DATA ENTRY'!#REF!="","",'DATA ENTRY'!#REF!)</f>
        <v>#REF!</v>
      </c>
      <c r="I896" s="14" t="e">
        <f>IF('DATA ENTRY'!#REF!="","",'DATA ENTRY'!#REF!)</f>
        <v>#REF!</v>
      </c>
      <c r="J896" s="125" t="e">
        <f>IF('DATA ENTRY'!#REF!="","",'DATA ENTRY'!#REF!)</f>
        <v>#REF!</v>
      </c>
      <c r="K896" s="14" t="e">
        <f>IF('DATA ENTRY'!#REF!="","",'DATA ENTRY'!#REF!)</f>
        <v>#REF!</v>
      </c>
      <c r="L896" s="125" t="e">
        <f>IF('DATA ENTRY'!#REF!="","",'DATA ENTRY'!#REF!)</f>
        <v>#REF!</v>
      </c>
      <c r="M896" s="14" t="e">
        <f>IF('DATA ENTRY'!#REF!="","",'DATA ENTRY'!#REF!)</f>
        <v>#REF!</v>
      </c>
      <c r="N896" s="125" t="e">
        <f>IF('DATA ENTRY'!#REF!="","",'DATA ENTRY'!#REF!)</f>
        <v>#REF!</v>
      </c>
      <c r="O896" s="125" t="str">
        <f t="shared" si="13"/>
        <v/>
      </c>
      <c r="P896" s="63" t="e">
        <f>IF('DATA ENTRY'!#REF!="","",'DATA ENTRY'!#REF!)</f>
        <v>#REF!</v>
      </c>
      <c r="Q896" s="63" t="e">
        <f>IF('DATA ENTRY'!#REF!="","",'DATA ENTRY'!#REF!)</f>
        <v>#REF!</v>
      </c>
      <c r="R896" s="14" t="e">
        <f>IF('DATA ENTRY'!#REF!="","",'DATA ENTRY'!#REF!)</f>
        <v>#REF!</v>
      </c>
      <c r="S896" s="14" t="e">
        <f>IF('DATA ENTRY'!#REF!="","",'DATA ENTRY'!#REF!)</f>
        <v>#REF!</v>
      </c>
      <c r="T896" s="14" t="e">
        <f>IF('DATA ENTRY'!#REF!="","",'DATA ENTRY'!#REF!)</f>
        <v>#REF!</v>
      </c>
      <c r="U896" s="14" t="str">
        <f>IF(O896="","",SUMPRODUCT(--(D896=$D$5:$D$1071),--(F896=$F$5:$F$1071),--(E896=$E$5:$E$1071),--(O896&lt;$O$5:$O$1071))+COUNTIF($O$5:O896,O896))</f>
        <v/>
      </c>
    </row>
    <row r="897" spans="1:21">
      <c r="A897" s="14" t="e">
        <f>IF(AND(H897="",D897="",F897="",G897="",I897="",J897=""),"",SUBTOTAL(3,$B$5:B897))</f>
        <v>#REF!</v>
      </c>
      <c r="B897" s="63" t="e">
        <f>IF('DATA ENTRY'!#REF!="","",'DATA ENTRY'!#REF!)</f>
        <v>#REF!</v>
      </c>
      <c r="C897" s="63" t="e">
        <f>IF('DATA ENTRY'!#REF!="","",'DATA ENTRY'!#REF!)</f>
        <v>#REF!</v>
      </c>
      <c r="D897" s="63" t="e">
        <f>IF('DATA ENTRY'!#REF!="","",'DATA ENTRY'!#REF!)</f>
        <v>#REF!</v>
      </c>
      <c r="E897" s="14" t="e">
        <f>IF('DATA ENTRY'!#REF!="","",'DATA ENTRY'!#REF!)</f>
        <v>#REF!</v>
      </c>
      <c r="F897" s="14" t="e">
        <f>IF('DATA ENTRY'!#REF!="","",'DATA ENTRY'!#REF!)</f>
        <v>#REF!</v>
      </c>
      <c r="G897" s="126" t="e">
        <f>IF('DATA ENTRY'!#REF!="","",'DATA ENTRY'!#REF!)</f>
        <v>#REF!</v>
      </c>
      <c r="H897" s="126" t="e">
        <f>IF('DATA ENTRY'!#REF!="","",'DATA ENTRY'!#REF!)</f>
        <v>#REF!</v>
      </c>
      <c r="I897" s="14" t="e">
        <f>IF('DATA ENTRY'!#REF!="","",'DATA ENTRY'!#REF!)</f>
        <v>#REF!</v>
      </c>
      <c r="J897" s="125" t="e">
        <f>IF('DATA ENTRY'!#REF!="","",'DATA ENTRY'!#REF!)</f>
        <v>#REF!</v>
      </c>
      <c r="K897" s="14" t="e">
        <f>IF('DATA ENTRY'!#REF!="","",'DATA ENTRY'!#REF!)</f>
        <v>#REF!</v>
      </c>
      <c r="L897" s="125" t="e">
        <f>IF('DATA ENTRY'!#REF!="","",'DATA ENTRY'!#REF!)</f>
        <v>#REF!</v>
      </c>
      <c r="M897" s="14" t="e">
        <f>IF('DATA ENTRY'!#REF!="","",'DATA ENTRY'!#REF!)</f>
        <v>#REF!</v>
      </c>
      <c r="N897" s="125" t="e">
        <f>IF('DATA ENTRY'!#REF!="","",'DATA ENTRY'!#REF!)</f>
        <v>#REF!</v>
      </c>
      <c r="O897" s="125" t="str">
        <f t="shared" si="13"/>
        <v/>
      </c>
      <c r="P897" s="63" t="e">
        <f>IF('DATA ENTRY'!#REF!="","",'DATA ENTRY'!#REF!)</f>
        <v>#REF!</v>
      </c>
      <c r="Q897" s="63" t="e">
        <f>IF('DATA ENTRY'!#REF!="","",'DATA ENTRY'!#REF!)</f>
        <v>#REF!</v>
      </c>
      <c r="R897" s="14" t="e">
        <f>IF('DATA ENTRY'!#REF!="","",'DATA ENTRY'!#REF!)</f>
        <v>#REF!</v>
      </c>
      <c r="S897" s="14" t="e">
        <f>IF('DATA ENTRY'!#REF!="","",'DATA ENTRY'!#REF!)</f>
        <v>#REF!</v>
      </c>
      <c r="T897" s="14" t="e">
        <f>IF('DATA ENTRY'!#REF!="","",'DATA ENTRY'!#REF!)</f>
        <v>#REF!</v>
      </c>
      <c r="U897" s="14" t="str">
        <f>IF(O897="","",SUMPRODUCT(--(D897=$D$5:$D$1071),--(F897=$F$5:$F$1071),--(E897=$E$5:$E$1071),--(O897&lt;$O$5:$O$1071))+COUNTIF($O$5:O897,O897))</f>
        <v/>
      </c>
    </row>
    <row r="898" spans="1:21">
      <c r="A898" s="14" t="e">
        <f>IF(AND(H898="",D898="",F898="",G898="",I898="",J898=""),"",SUBTOTAL(3,$B$5:B898))</f>
        <v>#REF!</v>
      </c>
      <c r="B898" s="63" t="e">
        <f>IF('DATA ENTRY'!#REF!="","",'DATA ENTRY'!#REF!)</f>
        <v>#REF!</v>
      </c>
      <c r="C898" s="63" t="e">
        <f>IF('DATA ENTRY'!#REF!="","",'DATA ENTRY'!#REF!)</f>
        <v>#REF!</v>
      </c>
      <c r="D898" s="63" t="e">
        <f>IF('DATA ENTRY'!#REF!="","",'DATA ENTRY'!#REF!)</f>
        <v>#REF!</v>
      </c>
      <c r="E898" s="14" t="e">
        <f>IF('DATA ENTRY'!#REF!="","",'DATA ENTRY'!#REF!)</f>
        <v>#REF!</v>
      </c>
      <c r="F898" s="14" t="e">
        <f>IF('DATA ENTRY'!#REF!="","",'DATA ENTRY'!#REF!)</f>
        <v>#REF!</v>
      </c>
      <c r="G898" s="126" t="e">
        <f>IF('DATA ENTRY'!#REF!="","",'DATA ENTRY'!#REF!)</f>
        <v>#REF!</v>
      </c>
      <c r="H898" s="126" t="e">
        <f>IF('DATA ENTRY'!#REF!="","",'DATA ENTRY'!#REF!)</f>
        <v>#REF!</v>
      </c>
      <c r="I898" s="14" t="e">
        <f>IF('DATA ENTRY'!#REF!="","",'DATA ENTRY'!#REF!)</f>
        <v>#REF!</v>
      </c>
      <c r="J898" s="125" t="e">
        <f>IF('DATA ENTRY'!#REF!="","",'DATA ENTRY'!#REF!)</f>
        <v>#REF!</v>
      </c>
      <c r="K898" s="14" t="e">
        <f>IF('DATA ENTRY'!#REF!="","",'DATA ENTRY'!#REF!)</f>
        <v>#REF!</v>
      </c>
      <c r="L898" s="125" t="e">
        <f>IF('DATA ENTRY'!#REF!="","",'DATA ENTRY'!#REF!)</f>
        <v>#REF!</v>
      </c>
      <c r="M898" s="14" t="e">
        <f>IF('DATA ENTRY'!#REF!="","",'DATA ENTRY'!#REF!)</f>
        <v>#REF!</v>
      </c>
      <c r="N898" s="125" t="e">
        <f>IF('DATA ENTRY'!#REF!="","",'DATA ENTRY'!#REF!)</f>
        <v>#REF!</v>
      </c>
      <c r="O898" s="125" t="str">
        <f t="shared" si="13"/>
        <v/>
      </c>
      <c r="P898" s="63" t="e">
        <f>IF('DATA ENTRY'!#REF!="","",'DATA ENTRY'!#REF!)</f>
        <v>#REF!</v>
      </c>
      <c r="Q898" s="63" t="e">
        <f>IF('DATA ENTRY'!#REF!="","",'DATA ENTRY'!#REF!)</f>
        <v>#REF!</v>
      </c>
      <c r="R898" s="14" t="e">
        <f>IF('DATA ENTRY'!#REF!="","",'DATA ENTRY'!#REF!)</f>
        <v>#REF!</v>
      </c>
      <c r="S898" s="14" t="e">
        <f>IF('DATA ENTRY'!#REF!="","",'DATA ENTRY'!#REF!)</f>
        <v>#REF!</v>
      </c>
      <c r="T898" s="14" t="e">
        <f>IF('DATA ENTRY'!#REF!="","",'DATA ENTRY'!#REF!)</f>
        <v>#REF!</v>
      </c>
      <c r="U898" s="14" t="str">
        <f>IF(O898="","",SUMPRODUCT(--(D898=$D$5:$D$1071),--(F898=$F$5:$F$1071),--(E898=$E$5:$E$1071),--(O898&lt;$O$5:$O$1071))+COUNTIF($O$5:O898,O898))</f>
        <v/>
      </c>
    </row>
    <row r="899" spans="1:21">
      <c r="A899" s="14" t="e">
        <f>IF(AND(H899="",D899="",F899="",G899="",I899="",J899=""),"",SUBTOTAL(3,$B$5:B899))</f>
        <v>#REF!</v>
      </c>
      <c r="B899" s="63" t="e">
        <f>IF('DATA ENTRY'!#REF!="","",'DATA ENTRY'!#REF!)</f>
        <v>#REF!</v>
      </c>
      <c r="C899" s="63" t="e">
        <f>IF('DATA ENTRY'!#REF!="","",'DATA ENTRY'!#REF!)</f>
        <v>#REF!</v>
      </c>
      <c r="D899" s="63" t="e">
        <f>IF('DATA ENTRY'!#REF!="","",'DATA ENTRY'!#REF!)</f>
        <v>#REF!</v>
      </c>
      <c r="E899" s="14" t="e">
        <f>IF('DATA ENTRY'!#REF!="","",'DATA ENTRY'!#REF!)</f>
        <v>#REF!</v>
      </c>
      <c r="F899" s="14" t="e">
        <f>IF('DATA ENTRY'!#REF!="","",'DATA ENTRY'!#REF!)</f>
        <v>#REF!</v>
      </c>
      <c r="G899" s="126" t="e">
        <f>IF('DATA ENTRY'!#REF!="","",'DATA ENTRY'!#REF!)</f>
        <v>#REF!</v>
      </c>
      <c r="H899" s="126" t="e">
        <f>IF('DATA ENTRY'!#REF!="","",'DATA ENTRY'!#REF!)</f>
        <v>#REF!</v>
      </c>
      <c r="I899" s="14" t="e">
        <f>IF('DATA ENTRY'!#REF!="","",'DATA ENTRY'!#REF!)</f>
        <v>#REF!</v>
      </c>
      <c r="J899" s="125" t="e">
        <f>IF('DATA ENTRY'!#REF!="","",'DATA ENTRY'!#REF!)</f>
        <v>#REF!</v>
      </c>
      <c r="K899" s="14" t="e">
        <f>IF('DATA ENTRY'!#REF!="","",'DATA ENTRY'!#REF!)</f>
        <v>#REF!</v>
      </c>
      <c r="L899" s="125" t="e">
        <f>IF('DATA ENTRY'!#REF!="","",'DATA ENTRY'!#REF!)</f>
        <v>#REF!</v>
      </c>
      <c r="M899" s="14" t="e">
        <f>IF('DATA ENTRY'!#REF!="","",'DATA ENTRY'!#REF!)</f>
        <v>#REF!</v>
      </c>
      <c r="N899" s="125" t="e">
        <f>IF('DATA ENTRY'!#REF!="","",'DATA ENTRY'!#REF!)</f>
        <v>#REF!</v>
      </c>
      <c r="O899" s="125" t="str">
        <f t="shared" si="13"/>
        <v/>
      </c>
      <c r="P899" s="63" t="e">
        <f>IF('DATA ENTRY'!#REF!="","",'DATA ENTRY'!#REF!)</f>
        <v>#REF!</v>
      </c>
      <c r="Q899" s="63" t="e">
        <f>IF('DATA ENTRY'!#REF!="","",'DATA ENTRY'!#REF!)</f>
        <v>#REF!</v>
      </c>
      <c r="R899" s="14" t="e">
        <f>IF('DATA ENTRY'!#REF!="","",'DATA ENTRY'!#REF!)</f>
        <v>#REF!</v>
      </c>
      <c r="S899" s="14" t="e">
        <f>IF('DATA ENTRY'!#REF!="","",'DATA ENTRY'!#REF!)</f>
        <v>#REF!</v>
      </c>
      <c r="T899" s="14" t="e">
        <f>IF('DATA ENTRY'!#REF!="","",'DATA ENTRY'!#REF!)</f>
        <v>#REF!</v>
      </c>
      <c r="U899" s="14" t="str">
        <f>IF(O899="","",SUMPRODUCT(--(D899=$D$5:$D$1071),--(F899=$F$5:$F$1071),--(E899=$E$5:$E$1071),--(O899&lt;$O$5:$O$1071))+COUNTIF($O$5:O899,O899))</f>
        <v/>
      </c>
    </row>
    <row r="900" spans="1:21">
      <c r="A900" s="14" t="e">
        <f>IF(AND(H900="",D900="",F900="",G900="",I900="",J900=""),"",SUBTOTAL(3,$B$5:B900))</f>
        <v>#REF!</v>
      </c>
      <c r="B900" s="63" t="e">
        <f>IF('DATA ENTRY'!#REF!="","",'DATA ENTRY'!#REF!)</f>
        <v>#REF!</v>
      </c>
      <c r="C900" s="63" t="e">
        <f>IF('DATA ENTRY'!#REF!="","",'DATA ENTRY'!#REF!)</f>
        <v>#REF!</v>
      </c>
      <c r="D900" s="63" t="e">
        <f>IF('DATA ENTRY'!#REF!="","",'DATA ENTRY'!#REF!)</f>
        <v>#REF!</v>
      </c>
      <c r="E900" s="14" t="e">
        <f>IF('DATA ENTRY'!#REF!="","",'DATA ENTRY'!#REF!)</f>
        <v>#REF!</v>
      </c>
      <c r="F900" s="14" t="e">
        <f>IF('DATA ENTRY'!#REF!="","",'DATA ENTRY'!#REF!)</f>
        <v>#REF!</v>
      </c>
      <c r="G900" s="126" t="e">
        <f>IF('DATA ENTRY'!#REF!="","",'DATA ENTRY'!#REF!)</f>
        <v>#REF!</v>
      </c>
      <c r="H900" s="126" t="e">
        <f>IF('DATA ENTRY'!#REF!="","",'DATA ENTRY'!#REF!)</f>
        <v>#REF!</v>
      </c>
      <c r="I900" s="14" t="e">
        <f>IF('DATA ENTRY'!#REF!="","",'DATA ENTRY'!#REF!)</f>
        <v>#REF!</v>
      </c>
      <c r="J900" s="125" t="e">
        <f>IF('DATA ENTRY'!#REF!="","",'DATA ENTRY'!#REF!)</f>
        <v>#REF!</v>
      </c>
      <c r="K900" s="14" t="e">
        <f>IF('DATA ENTRY'!#REF!="","",'DATA ENTRY'!#REF!)</f>
        <v>#REF!</v>
      </c>
      <c r="L900" s="125" t="e">
        <f>IF('DATA ENTRY'!#REF!="","",'DATA ENTRY'!#REF!)</f>
        <v>#REF!</v>
      </c>
      <c r="M900" s="14" t="e">
        <f>IF('DATA ENTRY'!#REF!="","",'DATA ENTRY'!#REF!)</f>
        <v>#REF!</v>
      </c>
      <c r="N900" s="125" t="e">
        <f>IF('DATA ENTRY'!#REF!="","",'DATA ENTRY'!#REF!)</f>
        <v>#REF!</v>
      </c>
      <c r="O900" s="125" t="str">
        <f t="shared" si="13"/>
        <v/>
      </c>
      <c r="P900" s="63" t="e">
        <f>IF('DATA ENTRY'!#REF!="","",'DATA ENTRY'!#REF!)</f>
        <v>#REF!</v>
      </c>
      <c r="Q900" s="63" t="e">
        <f>IF('DATA ENTRY'!#REF!="","",'DATA ENTRY'!#REF!)</f>
        <v>#REF!</v>
      </c>
      <c r="R900" s="14" t="e">
        <f>IF('DATA ENTRY'!#REF!="","",'DATA ENTRY'!#REF!)</f>
        <v>#REF!</v>
      </c>
      <c r="S900" s="14" t="e">
        <f>IF('DATA ENTRY'!#REF!="","",'DATA ENTRY'!#REF!)</f>
        <v>#REF!</v>
      </c>
      <c r="T900" s="14" t="e">
        <f>IF('DATA ENTRY'!#REF!="","",'DATA ENTRY'!#REF!)</f>
        <v>#REF!</v>
      </c>
      <c r="U900" s="14" t="str">
        <f>IF(O900="","",SUMPRODUCT(--(D900=$D$5:$D$1071),--(F900=$F$5:$F$1071),--(E900=$E$5:$E$1071),--(O900&lt;$O$5:$O$1071))+COUNTIF($O$5:O900,O900))</f>
        <v/>
      </c>
    </row>
    <row r="901" spans="1:21">
      <c r="A901" s="14" t="e">
        <f>IF(AND(H901="",D901="",F901="",G901="",I901="",J901=""),"",SUBTOTAL(3,$B$5:B901))</f>
        <v>#REF!</v>
      </c>
      <c r="B901" s="63" t="e">
        <f>IF('DATA ENTRY'!#REF!="","",'DATA ENTRY'!#REF!)</f>
        <v>#REF!</v>
      </c>
      <c r="C901" s="63" t="e">
        <f>IF('DATA ENTRY'!#REF!="","",'DATA ENTRY'!#REF!)</f>
        <v>#REF!</v>
      </c>
      <c r="D901" s="63" t="e">
        <f>IF('DATA ENTRY'!#REF!="","",'DATA ENTRY'!#REF!)</f>
        <v>#REF!</v>
      </c>
      <c r="E901" s="14" t="e">
        <f>IF('DATA ENTRY'!#REF!="","",'DATA ENTRY'!#REF!)</f>
        <v>#REF!</v>
      </c>
      <c r="F901" s="14" t="e">
        <f>IF('DATA ENTRY'!#REF!="","",'DATA ENTRY'!#REF!)</f>
        <v>#REF!</v>
      </c>
      <c r="G901" s="126" t="e">
        <f>IF('DATA ENTRY'!#REF!="","",'DATA ENTRY'!#REF!)</f>
        <v>#REF!</v>
      </c>
      <c r="H901" s="126" t="e">
        <f>IF('DATA ENTRY'!#REF!="","",'DATA ENTRY'!#REF!)</f>
        <v>#REF!</v>
      </c>
      <c r="I901" s="14" t="e">
        <f>IF('DATA ENTRY'!#REF!="","",'DATA ENTRY'!#REF!)</f>
        <v>#REF!</v>
      </c>
      <c r="J901" s="125" t="e">
        <f>IF('DATA ENTRY'!#REF!="","",'DATA ENTRY'!#REF!)</f>
        <v>#REF!</v>
      </c>
      <c r="K901" s="14" t="e">
        <f>IF('DATA ENTRY'!#REF!="","",'DATA ENTRY'!#REF!)</f>
        <v>#REF!</v>
      </c>
      <c r="L901" s="125" t="e">
        <f>IF('DATA ENTRY'!#REF!="","",'DATA ENTRY'!#REF!)</f>
        <v>#REF!</v>
      </c>
      <c r="M901" s="14" t="e">
        <f>IF('DATA ENTRY'!#REF!="","",'DATA ENTRY'!#REF!)</f>
        <v>#REF!</v>
      </c>
      <c r="N901" s="125" t="e">
        <f>IF('DATA ENTRY'!#REF!="","",'DATA ENTRY'!#REF!)</f>
        <v>#REF!</v>
      </c>
      <c r="O901" s="125" t="str">
        <f t="shared" si="13"/>
        <v/>
      </c>
      <c r="P901" s="63" t="e">
        <f>IF('DATA ENTRY'!#REF!="","",'DATA ENTRY'!#REF!)</f>
        <v>#REF!</v>
      </c>
      <c r="Q901" s="63" t="e">
        <f>IF('DATA ENTRY'!#REF!="","",'DATA ENTRY'!#REF!)</f>
        <v>#REF!</v>
      </c>
      <c r="R901" s="14" t="e">
        <f>IF('DATA ENTRY'!#REF!="","",'DATA ENTRY'!#REF!)</f>
        <v>#REF!</v>
      </c>
      <c r="S901" s="14" t="e">
        <f>IF('DATA ENTRY'!#REF!="","",'DATA ENTRY'!#REF!)</f>
        <v>#REF!</v>
      </c>
      <c r="T901" s="14" t="e">
        <f>IF('DATA ENTRY'!#REF!="","",'DATA ENTRY'!#REF!)</f>
        <v>#REF!</v>
      </c>
      <c r="U901" s="14" t="str">
        <f>IF(O901="","",SUMPRODUCT(--(D901=$D$5:$D$1071),--(F901=$F$5:$F$1071),--(E901=$E$5:$E$1071),--(O901&lt;$O$5:$O$1071))+COUNTIF($O$5:O901,O901))</f>
        <v/>
      </c>
    </row>
    <row r="902" spans="1:21">
      <c r="A902" s="14" t="e">
        <f>IF(AND(H902="",D902="",F902="",G902="",I902="",J902=""),"",SUBTOTAL(3,$B$5:B902))</f>
        <v>#REF!</v>
      </c>
      <c r="B902" s="63" t="e">
        <f>IF('DATA ENTRY'!#REF!="","",'DATA ENTRY'!#REF!)</f>
        <v>#REF!</v>
      </c>
      <c r="C902" s="63" t="e">
        <f>IF('DATA ENTRY'!#REF!="","",'DATA ENTRY'!#REF!)</f>
        <v>#REF!</v>
      </c>
      <c r="D902" s="63" t="e">
        <f>IF('DATA ENTRY'!#REF!="","",'DATA ENTRY'!#REF!)</f>
        <v>#REF!</v>
      </c>
      <c r="E902" s="14" t="e">
        <f>IF('DATA ENTRY'!#REF!="","",'DATA ENTRY'!#REF!)</f>
        <v>#REF!</v>
      </c>
      <c r="F902" s="14" t="e">
        <f>IF('DATA ENTRY'!#REF!="","",'DATA ENTRY'!#REF!)</f>
        <v>#REF!</v>
      </c>
      <c r="G902" s="126" t="e">
        <f>IF('DATA ENTRY'!#REF!="","",'DATA ENTRY'!#REF!)</f>
        <v>#REF!</v>
      </c>
      <c r="H902" s="126" t="e">
        <f>IF('DATA ENTRY'!#REF!="","",'DATA ENTRY'!#REF!)</f>
        <v>#REF!</v>
      </c>
      <c r="I902" s="14" t="e">
        <f>IF('DATA ENTRY'!#REF!="","",'DATA ENTRY'!#REF!)</f>
        <v>#REF!</v>
      </c>
      <c r="J902" s="125" t="e">
        <f>IF('DATA ENTRY'!#REF!="","",'DATA ENTRY'!#REF!)</f>
        <v>#REF!</v>
      </c>
      <c r="K902" s="14" t="e">
        <f>IF('DATA ENTRY'!#REF!="","",'DATA ENTRY'!#REF!)</f>
        <v>#REF!</v>
      </c>
      <c r="L902" s="125" t="e">
        <f>IF('DATA ENTRY'!#REF!="","",'DATA ENTRY'!#REF!)</f>
        <v>#REF!</v>
      </c>
      <c r="M902" s="14" t="e">
        <f>IF('DATA ENTRY'!#REF!="","",'DATA ENTRY'!#REF!)</f>
        <v>#REF!</v>
      </c>
      <c r="N902" s="125" t="e">
        <f>IF('DATA ENTRY'!#REF!="","",'DATA ENTRY'!#REF!)</f>
        <v>#REF!</v>
      </c>
      <c r="O902" s="125" t="str">
        <f t="shared" ref="O902:O965" si="14">IFERROR(IF(J902="","",SUM(J902*75%+L902*25%)),"")</f>
        <v/>
      </c>
      <c r="P902" s="63" t="e">
        <f>IF('DATA ENTRY'!#REF!="","",'DATA ENTRY'!#REF!)</f>
        <v>#REF!</v>
      </c>
      <c r="Q902" s="63" t="e">
        <f>IF('DATA ENTRY'!#REF!="","",'DATA ENTRY'!#REF!)</f>
        <v>#REF!</v>
      </c>
      <c r="R902" s="14" t="e">
        <f>IF('DATA ENTRY'!#REF!="","",'DATA ENTRY'!#REF!)</f>
        <v>#REF!</v>
      </c>
      <c r="S902" s="14" t="e">
        <f>IF('DATA ENTRY'!#REF!="","",'DATA ENTRY'!#REF!)</f>
        <v>#REF!</v>
      </c>
      <c r="T902" s="14" t="e">
        <f>IF('DATA ENTRY'!#REF!="","",'DATA ENTRY'!#REF!)</f>
        <v>#REF!</v>
      </c>
      <c r="U902" s="14" t="str">
        <f>IF(O902="","",SUMPRODUCT(--(D902=$D$5:$D$1071),--(F902=$F$5:$F$1071),--(E902=$E$5:$E$1071),--(O902&lt;$O$5:$O$1071))+COUNTIF($O$5:O902,O902))</f>
        <v/>
      </c>
    </row>
    <row r="903" spans="1:21">
      <c r="A903" s="14" t="e">
        <f>IF(AND(H903="",D903="",F903="",G903="",I903="",J903=""),"",SUBTOTAL(3,$B$5:B903))</f>
        <v>#REF!</v>
      </c>
      <c r="B903" s="63" t="e">
        <f>IF('DATA ENTRY'!#REF!="","",'DATA ENTRY'!#REF!)</f>
        <v>#REF!</v>
      </c>
      <c r="C903" s="63" t="e">
        <f>IF('DATA ENTRY'!#REF!="","",'DATA ENTRY'!#REF!)</f>
        <v>#REF!</v>
      </c>
      <c r="D903" s="63" t="e">
        <f>IF('DATA ENTRY'!#REF!="","",'DATA ENTRY'!#REF!)</f>
        <v>#REF!</v>
      </c>
      <c r="E903" s="14" t="e">
        <f>IF('DATA ENTRY'!#REF!="","",'DATA ENTRY'!#REF!)</f>
        <v>#REF!</v>
      </c>
      <c r="F903" s="14" t="e">
        <f>IF('DATA ENTRY'!#REF!="","",'DATA ENTRY'!#REF!)</f>
        <v>#REF!</v>
      </c>
      <c r="G903" s="126" t="e">
        <f>IF('DATA ENTRY'!#REF!="","",'DATA ENTRY'!#REF!)</f>
        <v>#REF!</v>
      </c>
      <c r="H903" s="126" t="e">
        <f>IF('DATA ENTRY'!#REF!="","",'DATA ENTRY'!#REF!)</f>
        <v>#REF!</v>
      </c>
      <c r="I903" s="14" t="e">
        <f>IF('DATA ENTRY'!#REF!="","",'DATA ENTRY'!#REF!)</f>
        <v>#REF!</v>
      </c>
      <c r="J903" s="125" t="e">
        <f>IF('DATA ENTRY'!#REF!="","",'DATA ENTRY'!#REF!)</f>
        <v>#REF!</v>
      </c>
      <c r="K903" s="14" t="e">
        <f>IF('DATA ENTRY'!#REF!="","",'DATA ENTRY'!#REF!)</f>
        <v>#REF!</v>
      </c>
      <c r="L903" s="125" t="e">
        <f>IF('DATA ENTRY'!#REF!="","",'DATA ENTRY'!#REF!)</f>
        <v>#REF!</v>
      </c>
      <c r="M903" s="14" t="e">
        <f>IF('DATA ENTRY'!#REF!="","",'DATA ENTRY'!#REF!)</f>
        <v>#REF!</v>
      </c>
      <c r="N903" s="125" t="e">
        <f>IF('DATA ENTRY'!#REF!="","",'DATA ENTRY'!#REF!)</f>
        <v>#REF!</v>
      </c>
      <c r="O903" s="125" t="str">
        <f t="shared" si="14"/>
        <v/>
      </c>
      <c r="P903" s="63" t="e">
        <f>IF('DATA ENTRY'!#REF!="","",'DATA ENTRY'!#REF!)</f>
        <v>#REF!</v>
      </c>
      <c r="Q903" s="63" t="e">
        <f>IF('DATA ENTRY'!#REF!="","",'DATA ENTRY'!#REF!)</f>
        <v>#REF!</v>
      </c>
      <c r="R903" s="14" t="e">
        <f>IF('DATA ENTRY'!#REF!="","",'DATA ENTRY'!#REF!)</f>
        <v>#REF!</v>
      </c>
      <c r="S903" s="14" t="e">
        <f>IF('DATA ENTRY'!#REF!="","",'DATA ENTRY'!#REF!)</f>
        <v>#REF!</v>
      </c>
      <c r="T903" s="14" t="e">
        <f>IF('DATA ENTRY'!#REF!="","",'DATA ENTRY'!#REF!)</f>
        <v>#REF!</v>
      </c>
      <c r="U903" s="14" t="str">
        <f>IF(O903="","",SUMPRODUCT(--(D903=$D$5:$D$1071),--(F903=$F$5:$F$1071),--(E903=$E$5:$E$1071),--(O903&lt;$O$5:$O$1071))+COUNTIF($O$5:O903,O903))</f>
        <v/>
      </c>
    </row>
    <row r="904" spans="1:21">
      <c r="A904" s="14" t="e">
        <f>IF(AND(H904="",D904="",F904="",G904="",I904="",J904=""),"",SUBTOTAL(3,$B$5:B904))</f>
        <v>#REF!</v>
      </c>
      <c r="B904" s="63" t="e">
        <f>IF('DATA ENTRY'!#REF!="","",'DATA ENTRY'!#REF!)</f>
        <v>#REF!</v>
      </c>
      <c r="C904" s="63" t="e">
        <f>IF('DATA ENTRY'!#REF!="","",'DATA ENTRY'!#REF!)</f>
        <v>#REF!</v>
      </c>
      <c r="D904" s="63" t="e">
        <f>IF('DATA ENTRY'!#REF!="","",'DATA ENTRY'!#REF!)</f>
        <v>#REF!</v>
      </c>
      <c r="E904" s="14" t="e">
        <f>IF('DATA ENTRY'!#REF!="","",'DATA ENTRY'!#REF!)</f>
        <v>#REF!</v>
      </c>
      <c r="F904" s="14" t="e">
        <f>IF('DATA ENTRY'!#REF!="","",'DATA ENTRY'!#REF!)</f>
        <v>#REF!</v>
      </c>
      <c r="G904" s="126" t="e">
        <f>IF('DATA ENTRY'!#REF!="","",'DATA ENTRY'!#REF!)</f>
        <v>#REF!</v>
      </c>
      <c r="H904" s="126" t="e">
        <f>IF('DATA ENTRY'!#REF!="","",'DATA ENTRY'!#REF!)</f>
        <v>#REF!</v>
      </c>
      <c r="I904" s="14" t="e">
        <f>IF('DATA ENTRY'!#REF!="","",'DATA ENTRY'!#REF!)</f>
        <v>#REF!</v>
      </c>
      <c r="J904" s="125" t="e">
        <f>IF('DATA ENTRY'!#REF!="","",'DATA ENTRY'!#REF!)</f>
        <v>#REF!</v>
      </c>
      <c r="K904" s="14" t="e">
        <f>IF('DATA ENTRY'!#REF!="","",'DATA ENTRY'!#REF!)</f>
        <v>#REF!</v>
      </c>
      <c r="L904" s="125" t="e">
        <f>IF('DATA ENTRY'!#REF!="","",'DATA ENTRY'!#REF!)</f>
        <v>#REF!</v>
      </c>
      <c r="M904" s="14" t="e">
        <f>IF('DATA ENTRY'!#REF!="","",'DATA ENTRY'!#REF!)</f>
        <v>#REF!</v>
      </c>
      <c r="N904" s="125" t="e">
        <f>IF('DATA ENTRY'!#REF!="","",'DATA ENTRY'!#REF!)</f>
        <v>#REF!</v>
      </c>
      <c r="O904" s="125" t="str">
        <f t="shared" si="14"/>
        <v/>
      </c>
      <c r="P904" s="63" t="e">
        <f>IF('DATA ENTRY'!#REF!="","",'DATA ENTRY'!#REF!)</f>
        <v>#REF!</v>
      </c>
      <c r="Q904" s="63" t="e">
        <f>IF('DATA ENTRY'!#REF!="","",'DATA ENTRY'!#REF!)</f>
        <v>#REF!</v>
      </c>
      <c r="R904" s="14" t="e">
        <f>IF('DATA ENTRY'!#REF!="","",'DATA ENTRY'!#REF!)</f>
        <v>#REF!</v>
      </c>
      <c r="S904" s="14" t="e">
        <f>IF('DATA ENTRY'!#REF!="","",'DATA ENTRY'!#REF!)</f>
        <v>#REF!</v>
      </c>
      <c r="T904" s="14" t="e">
        <f>IF('DATA ENTRY'!#REF!="","",'DATA ENTRY'!#REF!)</f>
        <v>#REF!</v>
      </c>
      <c r="U904" s="14" t="str">
        <f>IF(O904="","",SUMPRODUCT(--(D904=$D$5:$D$1071),--(F904=$F$5:$F$1071),--(E904=$E$5:$E$1071),--(O904&lt;$O$5:$O$1071))+COUNTIF($O$5:O904,O904))</f>
        <v/>
      </c>
    </row>
    <row r="905" spans="1:21">
      <c r="A905" s="14" t="e">
        <f>IF(AND(H905="",D905="",F905="",G905="",I905="",J905=""),"",SUBTOTAL(3,$B$5:B905))</f>
        <v>#REF!</v>
      </c>
      <c r="B905" s="63" t="e">
        <f>IF('DATA ENTRY'!#REF!="","",'DATA ENTRY'!#REF!)</f>
        <v>#REF!</v>
      </c>
      <c r="C905" s="63" t="e">
        <f>IF('DATA ENTRY'!#REF!="","",'DATA ENTRY'!#REF!)</f>
        <v>#REF!</v>
      </c>
      <c r="D905" s="63" t="e">
        <f>IF('DATA ENTRY'!#REF!="","",'DATA ENTRY'!#REF!)</f>
        <v>#REF!</v>
      </c>
      <c r="E905" s="14" t="e">
        <f>IF('DATA ENTRY'!#REF!="","",'DATA ENTRY'!#REF!)</f>
        <v>#REF!</v>
      </c>
      <c r="F905" s="14" t="e">
        <f>IF('DATA ENTRY'!#REF!="","",'DATA ENTRY'!#REF!)</f>
        <v>#REF!</v>
      </c>
      <c r="G905" s="126" t="e">
        <f>IF('DATA ENTRY'!#REF!="","",'DATA ENTRY'!#REF!)</f>
        <v>#REF!</v>
      </c>
      <c r="H905" s="126" t="e">
        <f>IF('DATA ENTRY'!#REF!="","",'DATA ENTRY'!#REF!)</f>
        <v>#REF!</v>
      </c>
      <c r="I905" s="14" t="e">
        <f>IF('DATA ENTRY'!#REF!="","",'DATA ENTRY'!#REF!)</f>
        <v>#REF!</v>
      </c>
      <c r="J905" s="125" t="e">
        <f>IF('DATA ENTRY'!#REF!="","",'DATA ENTRY'!#REF!)</f>
        <v>#REF!</v>
      </c>
      <c r="K905" s="14" t="e">
        <f>IF('DATA ENTRY'!#REF!="","",'DATA ENTRY'!#REF!)</f>
        <v>#REF!</v>
      </c>
      <c r="L905" s="125" t="e">
        <f>IF('DATA ENTRY'!#REF!="","",'DATA ENTRY'!#REF!)</f>
        <v>#REF!</v>
      </c>
      <c r="M905" s="14" t="e">
        <f>IF('DATA ENTRY'!#REF!="","",'DATA ENTRY'!#REF!)</f>
        <v>#REF!</v>
      </c>
      <c r="N905" s="125" t="e">
        <f>IF('DATA ENTRY'!#REF!="","",'DATA ENTRY'!#REF!)</f>
        <v>#REF!</v>
      </c>
      <c r="O905" s="125" t="str">
        <f t="shared" si="14"/>
        <v/>
      </c>
      <c r="P905" s="63" t="e">
        <f>IF('DATA ENTRY'!#REF!="","",'DATA ENTRY'!#REF!)</f>
        <v>#REF!</v>
      </c>
      <c r="Q905" s="63" t="e">
        <f>IF('DATA ENTRY'!#REF!="","",'DATA ENTRY'!#REF!)</f>
        <v>#REF!</v>
      </c>
      <c r="R905" s="14" t="e">
        <f>IF('DATA ENTRY'!#REF!="","",'DATA ENTRY'!#REF!)</f>
        <v>#REF!</v>
      </c>
      <c r="S905" s="14" t="e">
        <f>IF('DATA ENTRY'!#REF!="","",'DATA ENTRY'!#REF!)</f>
        <v>#REF!</v>
      </c>
      <c r="T905" s="14" t="e">
        <f>IF('DATA ENTRY'!#REF!="","",'DATA ENTRY'!#REF!)</f>
        <v>#REF!</v>
      </c>
      <c r="U905" s="14" t="str">
        <f>IF(O905="","",SUMPRODUCT(--(D905=$D$5:$D$1071),--(F905=$F$5:$F$1071),--(E905=$E$5:$E$1071),--(O905&lt;$O$5:$O$1071))+COUNTIF($O$5:O905,O905))</f>
        <v/>
      </c>
    </row>
    <row r="906" spans="1:21">
      <c r="A906" s="14" t="e">
        <f>IF(AND(H906="",D906="",F906="",G906="",I906="",J906=""),"",SUBTOTAL(3,$B$5:B906))</f>
        <v>#REF!</v>
      </c>
      <c r="B906" s="63" t="e">
        <f>IF('DATA ENTRY'!#REF!="","",'DATA ENTRY'!#REF!)</f>
        <v>#REF!</v>
      </c>
      <c r="C906" s="63" t="e">
        <f>IF('DATA ENTRY'!#REF!="","",'DATA ENTRY'!#REF!)</f>
        <v>#REF!</v>
      </c>
      <c r="D906" s="63" t="e">
        <f>IF('DATA ENTRY'!#REF!="","",'DATA ENTRY'!#REF!)</f>
        <v>#REF!</v>
      </c>
      <c r="E906" s="14" t="e">
        <f>IF('DATA ENTRY'!#REF!="","",'DATA ENTRY'!#REF!)</f>
        <v>#REF!</v>
      </c>
      <c r="F906" s="14" t="e">
        <f>IF('DATA ENTRY'!#REF!="","",'DATA ENTRY'!#REF!)</f>
        <v>#REF!</v>
      </c>
      <c r="G906" s="126" t="e">
        <f>IF('DATA ENTRY'!#REF!="","",'DATA ENTRY'!#REF!)</f>
        <v>#REF!</v>
      </c>
      <c r="H906" s="126" t="e">
        <f>IF('DATA ENTRY'!#REF!="","",'DATA ENTRY'!#REF!)</f>
        <v>#REF!</v>
      </c>
      <c r="I906" s="14" t="e">
        <f>IF('DATA ENTRY'!#REF!="","",'DATA ENTRY'!#REF!)</f>
        <v>#REF!</v>
      </c>
      <c r="J906" s="125" t="e">
        <f>IF('DATA ENTRY'!#REF!="","",'DATA ENTRY'!#REF!)</f>
        <v>#REF!</v>
      </c>
      <c r="K906" s="14" t="e">
        <f>IF('DATA ENTRY'!#REF!="","",'DATA ENTRY'!#REF!)</f>
        <v>#REF!</v>
      </c>
      <c r="L906" s="125" t="e">
        <f>IF('DATA ENTRY'!#REF!="","",'DATA ENTRY'!#REF!)</f>
        <v>#REF!</v>
      </c>
      <c r="M906" s="14" t="e">
        <f>IF('DATA ENTRY'!#REF!="","",'DATA ENTRY'!#REF!)</f>
        <v>#REF!</v>
      </c>
      <c r="N906" s="125" t="e">
        <f>IF('DATA ENTRY'!#REF!="","",'DATA ENTRY'!#REF!)</f>
        <v>#REF!</v>
      </c>
      <c r="O906" s="125" t="str">
        <f t="shared" si="14"/>
        <v/>
      </c>
      <c r="P906" s="63" t="e">
        <f>IF('DATA ENTRY'!#REF!="","",'DATA ENTRY'!#REF!)</f>
        <v>#REF!</v>
      </c>
      <c r="Q906" s="63" t="e">
        <f>IF('DATA ENTRY'!#REF!="","",'DATA ENTRY'!#REF!)</f>
        <v>#REF!</v>
      </c>
      <c r="R906" s="14" t="e">
        <f>IF('DATA ENTRY'!#REF!="","",'DATA ENTRY'!#REF!)</f>
        <v>#REF!</v>
      </c>
      <c r="S906" s="14" t="e">
        <f>IF('DATA ENTRY'!#REF!="","",'DATA ENTRY'!#REF!)</f>
        <v>#REF!</v>
      </c>
      <c r="T906" s="14" t="e">
        <f>IF('DATA ENTRY'!#REF!="","",'DATA ENTRY'!#REF!)</f>
        <v>#REF!</v>
      </c>
      <c r="U906" s="14" t="str">
        <f>IF(O906="","",SUMPRODUCT(--(D906=$D$5:$D$1071),--(F906=$F$5:$F$1071),--(E906=$E$5:$E$1071),--(O906&lt;$O$5:$O$1071))+COUNTIF($O$5:O906,O906))</f>
        <v/>
      </c>
    </row>
    <row r="907" spans="1:21">
      <c r="A907" s="14" t="e">
        <f>IF(AND(H907="",D907="",F907="",G907="",I907="",J907=""),"",SUBTOTAL(3,$B$5:B907))</f>
        <v>#REF!</v>
      </c>
      <c r="B907" s="63" t="e">
        <f>IF('DATA ENTRY'!#REF!="","",'DATA ENTRY'!#REF!)</f>
        <v>#REF!</v>
      </c>
      <c r="C907" s="63" t="e">
        <f>IF('DATA ENTRY'!#REF!="","",'DATA ENTRY'!#REF!)</f>
        <v>#REF!</v>
      </c>
      <c r="D907" s="63" t="e">
        <f>IF('DATA ENTRY'!#REF!="","",'DATA ENTRY'!#REF!)</f>
        <v>#REF!</v>
      </c>
      <c r="E907" s="14" t="e">
        <f>IF('DATA ENTRY'!#REF!="","",'DATA ENTRY'!#REF!)</f>
        <v>#REF!</v>
      </c>
      <c r="F907" s="14" t="e">
        <f>IF('DATA ENTRY'!#REF!="","",'DATA ENTRY'!#REF!)</f>
        <v>#REF!</v>
      </c>
      <c r="G907" s="126" t="e">
        <f>IF('DATA ENTRY'!#REF!="","",'DATA ENTRY'!#REF!)</f>
        <v>#REF!</v>
      </c>
      <c r="H907" s="126" t="e">
        <f>IF('DATA ENTRY'!#REF!="","",'DATA ENTRY'!#REF!)</f>
        <v>#REF!</v>
      </c>
      <c r="I907" s="14" t="e">
        <f>IF('DATA ENTRY'!#REF!="","",'DATA ENTRY'!#REF!)</f>
        <v>#REF!</v>
      </c>
      <c r="J907" s="125" t="e">
        <f>IF('DATA ENTRY'!#REF!="","",'DATA ENTRY'!#REF!)</f>
        <v>#REF!</v>
      </c>
      <c r="K907" s="14" t="e">
        <f>IF('DATA ENTRY'!#REF!="","",'DATA ENTRY'!#REF!)</f>
        <v>#REF!</v>
      </c>
      <c r="L907" s="125" t="e">
        <f>IF('DATA ENTRY'!#REF!="","",'DATA ENTRY'!#REF!)</f>
        <v>#REF!</v>
      </c>
      <c r="M907" s="14" t="e">
        <f>IF('DATA ENTRY'!#REF!="","",'DATA ENTRY'!#REF!)</f>
        <v>#REF!</v>
      </c>
      <c r="N907" s="125" t="e">
        <f>IF('DATA ENTRY'!#REF!="","",'DATA ENTRY'!#REF!)</f>
        <v>#REF!</v>
      </c>
      <c r="O907" s="125" t="str">
        <f t="shared" si="14"/>
        <v/>
      </c>
      <c r="P907" s="63" t="e">
        <f>IF('DATA ENTRY'!#REF!="","",'DATA ENTRY'!#REF!)</f>
        <v>#REF!</v>
      </c>
      <c r="Q907" s="63" t="e">
        <f>IF('DATA ENTRY'!#REF!="","",'DATA ENTRY'!#REF!)</f>
        <v>#REF!</v>
      </c>
      <c r="R907" s="14" t="e">
        <f>IF('DATA ENTRY'!#REF!="","",'DATA ENTRY'!#REF!)</f>
        <v>#REF!</v>
      </c>
      <c r="S907" s="14" t="e">
        <f>IF('DATA ENTRY'!#REF!="","",'DATA ENTRY'!#REF!)</f>
        <v>#REF!</v>
      </c>
      <c r="T907" s="14" t="e">
        <f>IF('DATA ENTRY'!#REF!="","",'DATA ENTRY'!#REF!)</f>
        <v>#REF!</v>
      </c>
      <c r="U907" s="14" t="str">
        <f>IF(O907="","",SUMPRODUCT(--(D907=$D$5:$D$1071),--(F907=$F$5:$F$1071),--(E907=$E$5:$E$1071),--(O907&lt;$O$5:$O$1071))+COUNTIF($O$5:O907,O907))</f>
        <v/>
      </c>
    </row>
    <row r="908" spans="1:21">
      <c r="A908" s="14" t="e">
        <f>IF(AND(H908="",D908="",F908="",G908="",I908="",J908=""),"",SUBTOTAL(3,$B$5:B908))</f>
        <v>#REF!</v>
      </c>
      <c r="B908" s="63" t="e">
        <f>IF('DATA ENTRY'!#REF!="","",'DATA ENTRY'!#REF!)</f>
        <v>#REF!</v>
      </c>
      <c r="C908" s="63" t="e">
        <f>IF('DATA ENTRY'!#REF!="","",'DATA ENTRY'!#REF!)</f>
        <v>#REF!</v>
      </c>
      <c r="D908" s="63" t="e">
        <f>IF('DATA ENTRY'!#REF!="","",'DATA ENTRY'!#REF!)</f>
        <v>#REF!</v>
      </c>
      <c r="E908" s="14" t="e">
        <f>IF('DATA ENTRY'!#REF!="","",'DATA ENTRY'!#REF!)</f>
        <v>#REF!</v>
      </c>
      <c r="F908" s="14" t="e">
        <f>IF('DATA ENTRY'!#REF!="","",'DATA ENTRY'!#REF!)</f>
        <v>#REF!</v>
      </c>
      <c r="G908" s="126" t="e">
        <f>IF('DATA ENTRY'!#REF!="","",'DATA ENTRY'!#REF!)</f>
        <v>#REF!</v>
      </c>
      <c r="H908" s="126" t="e">
        <f>IF('DATA ENTRY'!#REF!="","",'DATA ENTRY'!#REF!)</f>
        <v>#REF!</v>
      </c>
      <c r="I908" s="14" t="e">
        <f>IF('DATA ENTRY'!#REF!="","",'DATA ENTRY'!#REF!)</f>
        <v>#REF!</v>
      </c>
      <c r="J908" s="125" t="e">
        <f>IF('DATA ENTRY'!#REF!="","",'DATA ENTRY'!#REF!)</f>
        <v>#REF!</v>
      </c>
      <c r="K908" s="14" t="e">
        <f>IF('DATA ENTRY'!#REF!="","",'DATA ENTRY'!#REF!)</f>
        <v>#REF!</v>
      </c>
      <c r="L908" s="125" t="e">
        <f>IF('DATA ENTRY'!#REF!="","",'DATA ENTRY'!#REF!)</f>
        <v>#REF!</v>
      </c>
      <c r="M908" s="14" t="e">
        <f>IF('DATA ENTRY'!#REF!="","",'DATA ENTRY'!#REF!)</f>
        <v>#REF!</v>
      </c>
      <c r="N908" s="125" t="e">
        <f>IF('DATA ENTRY'!#REF!="","",'DATA ENTRY'!#REF!)</f>
        <v>#REF!</v>
      </c>
      <c r="O908" s="125" t="str">
        <f t="shared" si="14"/>
        <v/>
      </c>
      <c r="P908" s="63" t="e">
        <f>IF('DATA ENTRY'!#REF!="","",'DATA ENTRY'!#REF!)</f>
        <v>#REF!</v>
      </c>
      <c r="Q908" s="63" t="e">
        <f>IF('DATA ENTRY'!#REF!="","",'DATA ENTRY'!#REF!)</f>
        <v>#REF!</v>
      </c>
      <c r="R908" s="14" t="e">
        <f>IF('DATA ENTRY'!#REF!="","",'DATA ENTRY'!#REF!)</f>
        <v>#REF!</v>
      </c>
      <c r="S908" s="14" t="e">
        <f>IF('DATA ENTRY'!#REF!="","",'DATA ENTRY'!#REF!)</f>
        <v>#REF!</v>
      </c>
      <c r="T908" s="14" t="e">
        <f>IF('DATA ENTRY'!#REF!="","",'DATA ENTRY'!#REF!)</f>
        <v>#REF!</v>
      </c>
      <c r="U908" s="14" t="str">
        <f>IF(O908="","",SUMPRODUCT(--(D908=$D$5:$D$1071),--(F908=$F$5:$F$1071),--(E908=$E$5:$E$1071),--(O908&lt;$O$5:$O$1071))+COUNTIF($O$5:O908,O908))</f>
        <v/>
      </c>
    </row>
    <row r="909" spans="1:21">
      <c r="A909" s="14" t="e">
        <f>IF(AND(H909="",D909="",F909="",G909="",I909="",J909=""),"",SUBTOTAL(3,$B$5:B909))</f>
        <v>#REF!</v>
      </c>
      <c r="B909" s="63" t="e">
        <f>IF('DATA ENTRY'!#REF!="","",'DATA ENTRY'!#REF!)</f>
        <v>#REF!</v>
      </c>
      <c r="C909" s="63" t="e">
        <f>IF('DATA ENTRY'!#REF!="","",'DATA ENTRY'!#REF!)</f>
        <v>#REF!</v>
      </c>
      <c r="D909" s="63" t="e">
        <f>IF('DATA ENTRY'!#REF!="","",'DATA ENTRY'!#REF!)</f>
        <v>#REF!</v>
      </c>
      <c r="E909" s="14" t="e">
        <f>IF('DATA ENTRY'!#REF!="","",'DATA ENTRY'!#REF!)</f>
        <v>#REF!</v>
      </c>
      <c r="F909" s="14" t="e">
        <f>IF('DATA ENTRY'!#REF!="","",'DATA ENTRY'!#REF!)</f>
        <v>#REF!</v>
      </c>
      <c r="G909" s="126" t="e">
        <f>IF('DATA ENTRY'!#REF!="","",'DATA ENTRY'!#REF!)</f>
        <v>#REF!</v>
      </c>
      <c r="H909" s="126" t="e">
        <f>IF('DATA ENTRY'!#REF!="","",'DATA ENTRY'!#REF!)</f>
        <v>#REF!</v>
      </c>
      <c r="I909" s="14" t="e">
        <f>IF('DATA ENTRY'!#REF!="","",'DATA ENTRY'!#REF!)</f>
        <v>#REF!</v>
      </c>
      <c r="J909" s="125" t="e">
        <f>IF('DATA ENTRY'!#REF!="","",'DATA ENTRY'!#REF!)</f>
        <v>#REF!</v>
      </c>
      <c r="K909" s="14" t="e">
        <f>IF('DATA ENTRY'!#REF!="","",'DATA ENTRY'!#REF!)</f>
        <v>#REF!</v>
      </c>
      <c r="L909" s="125" t="e">
        <f>IF('DATA ENTRY'!#REF!="","",'DATA ENTRY'!#REF!)</f>
        <v>#REF!</v>
      </c>
      <c r="M909" s="14" t="e">
        <f>IF('DATA ENTRY'!#REF!="","",'DATA ENTRY'!#REF!)</f>
        <v>#REF!</v>
      </c>
      <c r="N909" s="125" t="e">
        <f>IF('DATA ENTRY'!#REF!="","",'DATA ENTRY'!#REF!)</f>
        <v>#REF!</v>
      </c>
      <c r="O909" s="125" t="str">
        <f t="shared" si="14"/>
        <v/>
      </c>
      <c r="P909" s="63" t="e">
        <f>IF('DATA ENTRY'!#REF!="","",'DATA ENTRY'!#REF!)</f>
        <v>#REF!</v>
      </c>
      <c r="Q909" s="63" t="e">
        <f>IF('DATA ENTRY'!#REF!="","",'DATA ENTRY'!#REF!)</f>
        <v>#REF!</v>
      </c>
      <c r="R909" s="14" t="e">
        <f>IF('DATA ENTRY'!#REF!="","",'DATA ENTRY'!#REF!)</f>
        <v>#REF!</v>
      </c>
      <c r="S909" s="14" t="e">
        <f>IF('DATA ENTRY'!#REF!="","",'DATA ENTRY'!#REF!)</f>
        <v>#REF!</v>
      </c>
      <c r="T909" s="14" t="e">
        <f>IF('DATA ENTRY'!#REF!="","",'DATA ENTRY'!#REF!)</f>
        <v>#REF!</v>
      </c>
      <c r="U909" s="14" t="str">
        <f>IF(O909="","",SUMPRODUCT(--(D909=$D$5:$D$1071),--(F909=$F$5:$F$1071),--(E909=$E$5:$E$1071),--(O909&lt;$O$5:$O$1071))+COUNTIF($O$5:O909,O909))</f>
        <v/>
      </c>
    </row>
    <row r="910" spans="1:21">
      <c r="A910" s="14" t="e">
        <f>IF(AND(H910="",D910="",F910="",G910="",I910="",J910=""),"",SUBTOTAL(3,$B$5:B910))</f>
        <v>#REF!</v>
      </c>
      <c r="B910" s="63" t="e">
        <f>IF('DATA ENTRY'!#REF!="","",'DATA ENTRY'!#REF!)</f>
        <v>#REF!</v>
      </c>
      <c r="C910" s="63" t="e">
        <f>IF('DATA ENTRY'!#REF!="","",'DATA ENTRY'!#REF!)</f>
        <v>#REF!</v>
      </c>
      <c r="D910" s="63" t="e">
        <f>IF('DATA ENTRY'!#REF!="","",'DATA ENTRY'!#REF!)</f>
        <v>#REF!</v>
      </c>
      <c r="E910" s="14" t="e">
        <f>IF('DATA ENTRY'!#REF!="","",'DATA ENTRY'!#REF!)</f>
        <v>#REF!</v>
      </c>
      <c r="F910" s="14" t="e">
        <f>IF('DATA ENTRY'!#REF!="","",'DATA ENTRY'!#REF!)</f>
        <v>#REF!</v>
      </c>
      <c r="G910" s="126" t="e">
        <f>IF('DATA ENTRY'!#REF!="","",'DATA ENTRY'!#REF!)</f>
        <v>#REF!</v>
      </c>
      <c r="H910" s="126" t="e">
        <f>IF('DATA ENTRY'!#REF!="","",'DATA ENTRY'!#REF!)</f>
        <v>#REF!</v>
      </c>
      <c r="I910" s="14" t="e">
        <f>IF('DATA ENTRY'!#REF!="","",'DATA ENTRY'!#REF!)</f>
        <v>#REF!</v>
      </c>
      <c r="J910" s="125" t="e">
        <f>IF('DATA ENTRY'!#REF!="","",'DATA ENTRY'!#REF!)</f>
        <v>#REF!</v>
      </c>
      <c r="K910" s="14" t="e">
        <f>IF('DATA ENTRY'!#REF!="","",'DATA ENTRY'!#REF!)</f>
        <v>#REF!</v>
      </c>
      <c r="L910" s="125" t="e">
        <f>IF('DATA ENTRY'!#REF!="","",'DATA ENTRY'!#REF!)</f>
        <v>#REF!</v>
      </c>
      <c r="M910" s="14" t="e">
        <f>IF('DATA ENTRY'!#REF!="","",'DATA ENTRY'!#REF!)</f>
        <v>#REF!</v>
      </c>
      <c r="N910" s="125" t="e">
        <f>IF('DATA ENTRY'!#REF!="","",'DATA ENTRY'!#REF!)</f>
        <v>#REF!</v>
      </c>
      <c r="O910" s="125" t="str">
        <f t="shared" si="14"/>
        <v/>
      </c>
      <c r="P910" s="63" t="e">
        <f>IF('DATA ENTRY'!#REF!="","",'DATA ENTRY'!#REF!)</f>
        <v>#REF!</v>
      </c>
      <c r="Q910" s="63" t="e">
        <f>IF('DATA ENTRY'!#REF!="","",'DATA ENTRY'!#REF!)</f>
        <v>#REF!</v>
      </c>
      <c r="R910" s="14" t="e">
        <f>IF('DATA ENTRY'!#REF!="","",'DATA ENTRY'!#REF!)</f>
        <v>#REF!</v>
      </c>
      <c r="S910" s="14" t="e">
        <f>IF('DATA ENTRY'!#REF!="","",'DATA ENTRY'!#REF!)</f>
        <v>#REF!</v>
      </c>
      <c r="T910" s="14" t="e">
        <f>IF('DATA ENTRY'!#REF!="","",'DATA ENTRY'!#REF!)</f>
        <v>#REF!</v>
      </c>
      <c r="U910" s="14" t="str">
        <f>IF(O910="","",SUMPRODUCT(--(D910=$D$5:$D$1071),--(F910=$F$5:$F$1071),--(E910=$E$5:$E$1071),--(O910&lt;$O$5:$O$1071))+COUNTIF($O$5:O910,O910))</f>
        <v/>
      </c>
    </row>
    <row r="911" spans="1:21">
      <c r="A911" s="14" t="e">
        <f>IF(AND(H911="",D911="",F911="",G911="",I911="",J911=""),"",SUBTOTAL(3,$B$5:B911))</f>
        <v>#REF!</v>
      </c>
      <c r="B911" s="63" t="e">
        <f>IF('DATA ENTRY'!#REF!="","",'DATA ENTRY'!#REF!)</f>
        <v>#REF!</v>
      </c>
      <c r="C911" s="63" t="e">
        <f>IF('DATA ENTRY'!#REF!="","",'DATA ENTRY'!#REF!)</f>
        <v>#REF!</v>
      </c>
      <c r="D911" s="63" t="e">
        <f>IF('DATA ENTRY'!#REF!="","",'DATA ENTRY'!#REF!)</f>
        <v>#REF!</v>
      </c>
      <c r="E911" s="14" t="e">
        <f>IF('DATA ENTRY'!#REF!="","",'DATA ENTRY'!#REF!)</f>
        <v>#REF!</v>
      </c>
      <c r="F911" s="14" t="e">
        <f>IF('DATA ENTRY'!#REF!="","",'DATA ENTRY'!#REF!)</f>
        <v>#REF!</v>
      </c>
      <c r="G911" s="126" t="e">
        <f>IF('DATA ENTRY'!#REF!="","",'DATA ENTRY'!#REF!)</f>
        <v>#REF!</v>
      </c>
      <c r="H911" s="126" t="e">
        <f>IF('DATA ENTRY'!#REF!="","",'DATA ENTRY'!#REF!)</f>
        <v>#REF!</v>
      </c>
      <c r="I911" s="14" t="e">
        <f>IF('DATA ENTRY'!#REF!="","",'DATA ENTRY'!#REF!)</f>
        <v>#REF!</v>
      </c>
      <c r="J911" s="125" t="e">
        <f>IF('DATA ENTRY'!#REF!="","",'DATA ENTRY'!#REF!)</f>
        <v>#REF!</v>
      </c>
      <c r="K911" s="14" t="e">
        <f>IF('DATA ENTRY'!#REF!="","",'DATA ENTRY'!#REF!)</f>
        <v>#REF!</v>
      </c>
      <c r="L911" s="125" t="e">
        <f>IF('DATA ENTRY'!#REF!="","",'DATA ENTRY'!#REF!)</f>
        <v>#REF!</v>
      </c>
      <c r="M911" s="14" t="e">
        <f>IF('DATA ENTRY'!#REF!="","",'DATA ENTRY'!#REF!)</f>
        <v>#REF!</v>
      </c>
      <c r="N911" s="125" t="e">
        <f>IF('DATA ENTRY'!#REF!="","",'DATA ENTRY'!#REF!)</f>
        <v>#REF!</v>
      </c>
      <c r="O911" s="125" t="str">
        <f t="shared" si="14"/>
        <v/>
      </c>
      <c r="P911" s="63" t="e">
        <f>IF('DATA ENTRY'!#REF!="","",'DATA ENTRY'!#REF!)</f>
        <v>#REF!</v>
      </c>
      <c r="Q911" s="63" t="e">
        <f>IF('DATA ENTRY'!#REF!="","",'DATA ENTRY'!#REF!)</f>
        <v>#REF!</v>
      </c>
      <c r="R911" s="14" t="e">
        <f>IF('DATA ENTRY'!#REF!="","",'DATA ENTRY'!#REF!)</f>
        <v>#REF!</v>
      </c>
      <c r="S911" s="14" t="e">
        <f>IF('DATA ENTRY'!#REF!="","",'DATA ENTRY'!#REF!)</f>
        <v>#REF!</v>
      </c>
      <c r="T911" s="14" t="e">
        <f>IF('DATA ENTRY'!#REF!="","",'DATA ENTRY'!#REF!)</f>
        <v>#REF!</v>
      </c>
      <c r="U911" s="14" t="str">
        <f>IF(O911="","",SUMPRODUCT(--(D911=$D$5:$D$1071),--(F911=$F$5:$F$1071),--(E911=$E$5:$E$1071),--(O911&lt;$O$5:$O$1071))+COUNTIF($O$5:O911,O911))</f>
        <v/>
      </c>
    </row>
    <row r="912" spans="1:21">
      <c r="A912" s="14" t="e">
        <f>IF(AND(H912="",D912="",F912="",G912="",I912="",J912=""),"",SUBTOTAL(3,$B$5:B912))</f>
        <v>#REF!</v>
      </c>
      <c r="B912" s="63" t="e">
        <f>IF('DATA ENTRY'!#REF!="","",'DATA ENTRY'!#REF!)</f>
        <v>#REF!</v>
      </c>
      <c r="C912" s="63" t="e">
        <f>IF('DATA ENTRY'!#REF!="","",'DATA ENTRY'!#REF!)</f>
        <v>#REF!</v>
      </c>
      <c r="D912" s="63" t="e">
        <f>IF('DATA ENTRY'!#REF!="","",'DATA ENTRY'!#REF!)</f>
        <v>#REF!</v>
      </c>
      <c r="E912" s="14" t="e">
        <f>IF('DATA ENTRY'!#REF!="","",'DATA ENTRY'!#REF!)</f>
        <v>#REF!</v>
      </c>
      <c r="F912" s="14" t="e">
        <f>IF('DATA ENTRY'!#REF!="","",'DATA ENTRY'!#REF!)</f>
        <v>#REF!</v>
      </c>
      <c r="G912" s="126" t="e">
        <f>IF('DATA ENTRY'!#REF!="","",'DATA ENTRY'!#REF!)</f>
        <v>#REF!</v>
      </c>
      <c r="H912" s="126" t="e">
        <f>IF('DATA ENTRY'!#REF!="","",'DATA ENTRY'!#REF!)</f>
        <v>#REF!</v>
      </c>
      <c r="I912" s="14" t="e">
        <f>IF('DATA ENTRY'!#REF!="","",'DATA ENTRY'!#REF!)</f>
        <v>#REF!</v>
      </c>
      <c r="J912" s="125" t="e">
        <f>IF('DATA ENTRY'!#REF!="","",'DATA ENTRY'!#REF!)</f>
        <v>#REF!</v>
      </c>
      <c r="K912" s="14" t="e">
        <f>IF('DATA ENTRY'!#REF!="","",'DATA ENTRY'!#REF!)</f>
        <v>#REF!</v>
      </c>
      <c r="L912" s="125" t="e">
        <f>IF('DATA ENTRY'!#REF!="","",'DATA ENTRY'!#REF!)</f>
        <v>#REF!</v>
      </c>
      <c r="M912" s="14" t="e">
        <f>IF('DATA ENTRY'!#REF!="","",'DATA ENTRY'!#REF!)</f>
        <v>#REF!</v>
      </c>
      <c r="N912" s="125" t="e">
        <f>IF('DATA ENTRY'!#REF!="","",'DATA ENTRY'!#REF!)</f>
        <v>#REF!</v>
      </c>
      <c r="O912" s="125" t="str">
        <f t="shared" si="14"/>
        <v/>
      </c>
      <c r="P912" s="63" t="e">
        <f>IF('DATA ENTRY'!#REF!="","",'DATA ENTRY'!#REF!)</f>
        <v>#REF!</v>
      </c>
      <c r="Q912" s="63" t="e">
        <f>IF('DATA ENTRY'!#REF!="","",'DATA ENTRY'!#REF!)</f>
        <v>#REF!</v>
      </c>
      <c r="R912" s="14" t="e">
        <f>IF('DATA ENTRY'!#REF!="","",'DATA ENTRY'!#REF!)</f>
        <v>#REF!</v>
      </c>
      <c r="S912" s="14" t="e">
        <f>IF('DATA ENTRY'!#REF!="","",'DATA ENTRY'!#REF!)</f>
        <v>#REF!</v>
      </c>
      <c r="T912" s="14" t="e">
        <f>IF('DATA ENTRY'!#REF!="","",'DATA ENTRY'!#REF!)</f>
        <v>#REF!</v>
      </c>
      <c r="U912" s="14" t="str">
        <f>IF(O912="","",SUMPRODUCT(--(D912=$D$5:$D$1071),--(F912=$F$5:$F$1071),--(E912=$E$5:$E$1071),--(O912&lt;$O$5:$O$1071))+COUNTIF($O$5:O912,O912))</f>
        <v/>
      </c>
    </row>
    <row r="913" spans="1:21">
      <c r="A913" s="14" t="e">
        <f>IF(AND(H913="",D913="",F913="",G913="",I913="",J913=""),"",SUBTOTAL(3,$B$5:B913))</f>
        <v>#REF!</v>
      </c>
      <c r="B913" s="63" t="e">
        <f>IF('DATA ENTRY'!#REF!="","",'DATA ENTRY'!#REF!)</f>
        <v>#REF!</v>
      </c>
      <c r="C913" s="63" t="e">
        <f>IF('DATA ENTRY'!#REF!="","",'DATA ENTRY'!#REF!)</f>
        <v>#REF!</v>
      </c>
      <c r="D913" s="63" t="e">
        <f>IF('DATA ENTRY'!#REF!="","",'DATA ENTRY'!#REF!)</f>
        <v>#REF!</v>
      </c>
      <c r="E913" s="14" t="e">
        <f>IF('DATA ENTRY'!#REF!="","",'DATA ENTRY'!#REF!)</f>
        <v>#REF!</v>
      </c>
      <c r="F913" s="14" t="e">
        <f>IF('DATA ENTRY'!#REF!="","",'DATA ENTRY'!#REF!)</f>
        <v>#REF!</v>
      </c>
      <c r="G913" s="126" t="e">
        <f>IF('DATA ENTRY'!#REF!="","",'DATA ENTRY'!#REF!)</f>
        <v>#REF!</v>
      </c>
      <c r="H913" s="126" t="e">
        <f>IF('DATA ENTRY'!#REF!="","",'DATA ENTRY'!#REF!)</f>
        <v>#REF!</v>
      </c>
      <c r="I913" s="14" t="e">
        <f>IF('DATA ENTRY'!#REF!="","",'DATA ENTRY'!#REF!)</f>
        <v>#REF!</v>
      </c>
      <c r="J913" s="125" t="e">
        <f>IF('DATA ENTRY'!#REF!="","",'DATA ENTRY'!#REF!)</f>
        <v>#REF!</v>
      </c>
      <c r="K913" s="14" t="e">
        <f>IF('DATA ENTRY'!#REF!="","",'DATA ENTRY'!#REF!)</f>
        <v>#REF!</v>
      </c>
      <c r="L913" s="125" t="e">
        <f>IF('DATA ENTRY'!#REF!="","",'DATA ENTRY'!#REF!)</f>
        <v>#REF!</v>
      </c>
      <c r="M913" s="14" t="e">
        <f>IF('DATA ENTRY'!#REF!="","",'DATA ENTRY'!#REF!)</f>
        <v>#REF!</v>
      </c>
      <c r="N913" s="125" t="e">
        <f>IF('DATA ENTRY'!#REF!="","",'DATA ENTRY'!#REF!)</f>
        <v>#REF!</v>
      </c>
      <c r="O913" s="125" t="str">
        <f t="shared" si="14"/>
        <v/>
      </c>
      <c r="P913" s="63" t="e">
        <f>IF('DATA ENTRY'!#REF!="","",'DATA ENTRY'!#REF!)</f>
        <v>#REF!</v>
      </c>
      <c r="Q913" s="63" t="e">
        <f>IF('DATA ENTRY'!#REF!="","",'DATA ENTRY'!#REF!)</f>
        <v>#REF!</v>
      </c>
      <c r="R913" s="14" t="e">
        <f>IF('DATA ENTRY'!#REF!="","",'DATA ENTRY'!#REF!)</f>
        <v>#REF!</v>
      </c>
      <c r="S913" s="14" t="e">
        <f>IF('DATA ENTRY'!#REF!="","",'DATA ENTRY'!#REF!)</f>
        <v>#REF!</v>
      </c>
      <c r="T913" s="14" t="e">
        <f>IF('DATA ENTRY'!#REF!="","",'DATA ENTRY'!#REF!)</f>
        <v>#REF!</v>
      </c>
      <c r="U913" s="14" t="str">
        <f>IF(O913="","",SUMPRODUCT(--(D913=$D$5:$D$1071),--(F913=$F$5:$F$1071),--(E913=$E$5:$E$1071),--(O913&lt;$O$5:$O$1071))+COUNTIF($O$5:O913,O913))</f>
        <v/>
      </c>
    </row>
    <row r="914" spans="1:21">
      <c r="A914" s="14" t="e">
        <f>IF(AND(H914="",D914="",F914="",G914="",I914="",J914=""),"",SUBTOTAL(3,$B$5:B914))</f>
        <v>#REF!</v>
      </c>
      <c r="B914" s="63" t="e">
        <f>IF('DATA ENTRY'!#REF!="","",'DATA ENTRY'!#REF!)</f>
        <v>#REF!</v>
      </c>
      <c r="C914" s="63" t="e">
        <f>IF('DATA ENTRY'!#REF!="","",'DATA ENTRY'!#REF!)</f>
        <v>#REF!</v>
      </c>
      <c r="D914" s="63" t="e">
        <f>IF('DATA ENTRY'!#REF!="","",'DATA ENTRY'!#REF!)</f>
        <v>#REF!</v>
      </c>
      <c r="E914" s="14" t="e">
        <f>IF('DATA ENTRY'!#REF!="","",'DATA ENTRY'!#REF!)</f>
        <v>#REF!</v>
      </c>
      <c r="F914" s="14" t="e">
        <f>IF('DATA ENTRY'!#REF!="","",'DATA ENTRY'!#REF!)</f>
        <v>#REF!</v>
      </c>
      <c r="G914" s="126" t="e">
        <f>IF('DATA ENTRY'!#REF!="","",'DATA ENTRY'!#REF!)</f>
        <v>#REF!</v>
      </c>
      <c r="H914" s="126" t="e">
        <f>IF('DATA ENTRY'!#REF!="","",'DATA ENTRY'!#REF!)</f>
        <v>#REF!</v>
      </c>
      <c r="I914" s="14" t="e">
        <f>IF('DATA ENTRY'!#REF!="","",'DATA ENTRY'!#REF!)</f>
        <v>#REF!</v>
      </c>
      <c r="J914" s="125" t="e">
        <f>IF('DATA ENTRY'!#REF!="","",'DATA ENTRY'!#REF!)</f>
        <v>#REF!</v>
      </c>
      <c r="K914" s="14" t="e">
        <f>IF('DATA ENTRY'!#REF!="","",'DATA ENTRY'!#REF!)</f>
        <v>#REF!</v>
      </c>
      <c r="L914" s="125" t="e">
        <f>IF('DATA ENTRY'!#REF!="","",'DATA ENTRY'!#REF!)</f>
        <v>#REF!</v>
      </c>
      <c r="M914" s="14" t="e">
        <f>IF('DATA ENTRY'!#REF!="","",'DATA ENTRY'!#REF!)</f>
        <v>#REF!</v>
      </c>
      <c r="N914" s="125" t="e">
        <f>IF('DATA ENTRY'!#REF!="","",'DATA ENTRY'!#REF!)</f>
        <v>#REF!</v>
      </c>
      <c r="O914" s="125" t="str">
        <f t="shared" si="14"/>
        <v/>
      </c>
      <c r="P914" s="63" t="e">
        <f>IF('DATA ENTRY'!#REF!="","",'DATA ENTRY'!#REF!)</f>
        <v>#REF!</v>
      </c>
      <c r="Q914" s="63" t="e">
        <f>IF('DATA ENTRY'!#REF!="","",'DATA ENTRY'!#REF!)</f>
        <v>#REF!</v>
      </c>
      <c r="R914" s="14" t="e">
        <f>IF('DATA ENTRY'!#REF!="","",'DATA ENTRY'!#REF!)</f>
        <v>#REF!</v>
      </c>
      <c r="S914" s="14" t="e">
        <f>IF('DATA ENTRY'!#REF!="","",'DATA ENTRY'!#REF!)</f>
        <v>#REF!</v>
      </c>
      <c r="T914" s="14" t="e">
        <f>IF('DATA ENTRY'!#REF!="","",'DATA ENTRY'!#REF!)</f>
        <v>#REF!</v>
      </c>
      <c r="U914" s="14" t="str">
        <f>IF(O914="","",SUMPRODUCT(--(D914=$D$5:$D$1071),--(F914=$F$5:$F$1071),--(E914=$E$5:$E$1071),--(O914&lt;$O$5:$O$1071))+COUNTIF($O$5:O914,O914))</f>
        <v/>
      </c>
    </row>
    <row r="915" spans="1:21">
      <c r="A915" s="14" t="e">
        <f>IF(AND(H915="",D915="",F915="",G915="",I915="",J915=""),"",SUBTOTAL(3,$B$5:B915))</f>
        <v>#REF!</v>
      </c>
      <c r="B915" s="63" t="e">
        <f>IF('DATA ENTRY'!#REF!="","",'DATA ENTRY'!#REF!)</f>
        <v>#REF!</v>
      </c>
      <c r="C915" s="63" t="e">
        <f>IF('DATA ENTRY'!#REF!="","",'DATA ENTRY'!#REF!)</f>
        <v>#REF!</v>
      </c>
      <c r="D915" s="63" t="e">
        <f>IF('DATA ENTRY'!#REF!="","",'DATA ENTRY'!#REF!)</f>
        <v>#REF!</v>
      </c>
      <c r="E915" s="14" t="e">
        <f>IF('DATA ENTRY'!#REF!="","",'DATA ENTRY'!#REF!)</f>
        <v>#REF!</v>
      </c>
      <c r="F915" s="14" t="e">
        <f>IF('DATA ENTRY'!#REF!="","",'DATA ENTRY'!#REF!)</f>
        <v>#REF!</v>
      </c>
      <c r="G915" s="126" t="e">
        <f>IF('DATA ENTRY'!#REF!="","",'DATA ENTRY'!#REF!)</f>
        <v>#REF!</v>
      </c>
      <c r="H915" s="126" t="e">
        <f>IF('DATA ENTRY'!#REF!="","",'DATA ENTRY'!#REF!)</f>
        <v>#REF!</v>
      </c>
      <c r="I915" s="14" t="e">
        <f>IF('DATA ENTRY'!#REF!="","",'DATA ENTRY'!#REF!)</f>
        <v>#REF!</v>
      </c>
      <c r="J915" s="125" t="e">
        <f>IF('DATA ENTRY'!#REF!="","",'DATA ENTRY'!#REF!)</f>
        <v>#REF!</v>
      </c>
      <c r="K915" s="14" t="e">
        <f>IF('DATA ENTRY'!#REF!="","",'DATA ENTRY'!#REF!)</f>
        <v>#REF!</v>
      </c>
      <c r="L915" s="125" t="e">
        <f>IF('DATA ENTRY'!#REF!="","",'DATA ENTRY'!#REF!)</f>
        <v>#REF!</v>
      </c>
      <c r="M915" s="14" t="e">
        <f>IF('DATA ENTRY'!#REF!="","",'DATA ENTRY'!#REF!)</f>
        <v>#REF!</v>
      </c>
      <c r="N915" s="125" t="e">
        <f>IF('DATA ENTRY'!#REF!="","",'DATA ENTRY'!#REF!)</f>
        <v>#REF!</v>
      </c>
      <c r="O915" s="125" t="str">
        <f t="shared" si="14"/>
        <v/>
      </c>
      <c r="P915" s="63" t="e">
        <f>IF('DATA ENTRY'!#REF!="","",'DATA ENTRY'!#REF!)</f>
        <v>#REF!</v>
      </c>
      <c r="Q915" s="63" t="e">
        <f>IF('DATA ENTRY'!#REF!="","",'DATA ENTRY'!#REF!)</f>
        <v>#REF!</v>
      </c>
      <c r="R915" s="14" t="e">
        <f>IF('DATA ENTRY'!#REF!="","",'DATA ENTRY'!#REF!)</f>
        <v>#REF!</v>
      </c>
      <c r="S915" s="14" t="e">
        <f>IF('DATA ENTRY'!#REF!="","",'DATA ENTRY'!#REF!)</f>
        <v>#REF!</v>
      </c>
      <c r="T915" s="14" t="e">
        <f>IF('DATA ENTRY'!#REF!="","",'DATA ENTRY'!#REF!)</f>
        <v>#REF!</v>
      </c>
      <c r="U915" s="14" t="str">
        <f>IF(O915="","",SUMPRODUCT(--(D915=$D$5:$D$1071),--(F915=$F$5:$F$1071),--(E915=$E$5:$E$1071),--(O915&lt;$O$5:$O$1071))+COUNTIF($O$5:O915,O915))</f>
        <v/>
      </c>
    </row>
    <row r="916" spans="1:21">
      <c r="A916" s="14" t="e">
        <f>IF(AND(H916="",D916="",F916="",G916="",I916="",J916=""),"",SUBTOTAL(3,$B$5:B916))</f>
        <v>#REF!</v>
      </c>
      <c r="B916" s="63" t="e">
        <f>IF('DATA ENTRY'!#REF!="","",'DATA ENTRY'!#REF!)</f>
        <v>#REF!</v>
      </c>
      <c r="C916" s="63" t="e">
        <f>IF('DATA ENTRY'!#REF!="","",'DATA ENTRY'!#REF!)</f>
        <v>#REF!</v>
      </c>
      <c r="D916" s="63" t="e">
        <f>IF('DATA ENTRY'!#REF!="","",'DATA ENTRY'!#REF!)</f>
        <v>#REF!</v>
      </c>
      <c r="E916" s="14" t="e">
        <f>IF('DATA ENTRY'!#REF!="","",'DATA ENTRY'!#REF!)</f>
        <v>#REF!</v>
      </c>
      <c r="F916" s="14" t="e">
        <f>IF('DATA ENTRY'!#REF!="","",'DATA ENTRY'!#REF!)</f>
        <v>#REF!</v>
      </c>
      <c r="G916" s="126" t="e">
        <f>IF('DATA ENTRY'!#REF!="","",'DATA ENTRY'!#REF!)</f>
        <v>#REF!</v>
      </c>
      <c r="H916" s="126" t="e">
        <f>IF('DATA ENTRY'!#REF!="","",'DATA ENTRY'!#REF!)</f>
        <v>#REF!</v>
      </c>
      <c r="I916" s="14" t="e">
        <f>IF('DATA ENTRY'!#REF!="","",'DATA ENTRY'!#REF!)</f>
        <v>#REF!</v>
      </c>
      <c r="J916" s="125" t="e">
        <f>IF('DATA ENTRY'!#REF!="","",'DATA ENTRY'!#REF!)</f>
        <v>#REF!</v>
      </c>
      <c r="K916" s="14" t="e">
        <f>IF('DATA ENTRY'!#REF!="","",'DATA ENTRY'!#REF!)</f>
        <v>#REF!</v>
      </c>
      <c r="L916" s="125" t="e">
        <f>IF('DATA ENTRY'!#REF!="","",'DATA ENTRY'!#REF!)</f>
        <v>#REF!</v>
      </c>
      <c r="M916" s="14" t="e">
        <f>IF('DATA ENTRY'!#REF!="","",'DATA ENTRY'!#REF!)</f>
        <v>#REF!</v>
      </c>
      <c r="N916" s="125" t="e">
        <f>IF('DATA ENTRY'!#REF!="","",'DATA ENTRY'!#REF!)</f>
        <v>#REF!</v>
      </c>
      <c r="O916" s="125" t="str">
        <f t="shared" si="14"/>
        <v/>
      </c>
      <c r="P916" s="63" t="e">
        <f>IF('DATA ENTRY'!#REF!="","",'DATA ENTRY'!#REF!)</f>
        <v>#REF!</v>
      </c>
      <c r="Q916" s="63" t="e">
        <f>IF('DATA ENTRY'!#REF!="","",'DATA ENTRY'!#REF!)</f>
        <v>#REF!</v>
      </c>
      <c r="R916" s="14" t="e">
        <f>IF('DATA ENTRY'!#REF!="","",'DATA ENTRY'!#REF!)</f>
        <v>#REF!</v>
      </c>
      <c r="S916" s="14" t="e">
        <f>IF('DATA ENTRY'!#REF!="","",'DATA ENTRY'!#REF!)</f>
        <v>#REF!</v>
      </c>
      <c r="T916" s="14" t="e">
        <f>IF('DATA ENTRY'!#REF!="","",'DATA ENTRY'!#REF!)</f>
        <v>#REF!</v>
      </c>
      <c r="U916" s="14" t="str">
        <f>IF(O916="","",SUMPRODUCT(--(D916=$D$5:$D$1071),--(F916=$F$5:$F$1071),--(E916=$E$5:$E$1071),--(O916&lt;$O$5:$O$1071))+COUNTIF($O$5:O916,O916))</f>
        <v/>
      </c>
    </row>
    <row r="917" spans="1:21">
      <c r="A917" s="14" t="e">
        <f>IF(AND(H917="",D917="",F917="",G917="",I917="",J917=""),"",SUBTOTAL(3,$B$5:B917))</f>
        <v>#REF!</v>
      </c>
      <c r="B917" s="63" t="e">
        <f>IF('DATA ENTRY'!#REF!="","",'DATA ENTRY'!#REF!)</f>
        <v>#REF!</v>
      </c>
      <c r="C917" s="63" t="e">
        <f>IF('DATA ENTRY'!#REF!="","",'DATA ENTRY'!#REF!)</f>
        <v>#REF!</v>
      </c>
      <c r="D917" s="63" t="e">
        <f>IF('DATA ENTRY'!#REF!="","",'DATA ENTRY'!#REF!)</f>
        <v>#REF!</v>
      </c>
      <c r="E917" s="14" t="e">
        <f>IF('DATA ENTRY'!#REF!="","",'DATA ENTRY'!#REF!)</f>
        <v>#REF!</v>
      </c>
      <c r="F917" s="14" t="e">
        <f>IF('DATA ENTRY'!#REF!="","",'DATA ENTRY'!#REF!)</f>
        <v>#REF!</v>
      </c>
      <c r="G917" s="126" t="e">
        <f>IF('DATA ENTRY'!#REF!="","",'DATA ENTRY'!#REF!)</f>
        <v>#REF!</v>
      </c>
      <c r="H917" s="126" t="e">
        <f>IF('DATA ENTRY'!#REF!="","",'DATA ENTRY'!#REF!)</f>
        <v>#REF!</v>
      </c>
      <c r="I917" s="14" t="e">
        <f>IF('DATA ENTRY'!#REF!="","",'DATA ENTRY'!#REF!)</f>
        <v>#REF!</v>
      </c>
      <c r="J917" s="125" t="e">
        <f>IF('DATA ENTRY'!#REF!="","",'DATA ENTRY'!#REF!)</f>
        <v>#REF!</v>
      </c>
      <c r="K917" s="14" t="e">
        <f>IF('DATA ENTRY'!#REF!="","",'DATA ENTRY'!#REF!)</f>
        <v>#REF!</v>
      </c>
      <c r="L917" s="125" t="e">
        <f>IF('DATA ENTRY'!#REF!="","",'DATA ENTRY'!#REF!)</f>
        <v>#REF!</v>
      </c>
      <c r="M917" s="14" t="e">
        <f>IF('DATA ENTRY'!#REF!="","",'DATA ENTRY'!#REF!)</f>
        <v>#REF!</v>
      </c>
      <c r="N917" s="125" t="e">
        <f>IF('DATA ENTRY'!#REF!="","",'DATA ENTRY'!#REF!)</f>
        <v>#REF!</v>
      </c>
      <c r="O917" s="125" t="str">
        <f t="shared" si="14"/>
        <v/>
      </c>
      <c r="P917" s="63" t="e">
        <f>IF('DATA ENTRY'!#REF!="","",'DATA ENTRY'!#REF!)</f>
        <v>#REF!</v>
      </c>
      <c r="Q917" s="63" t="e">
        <f>IF('DATA ENTRY'!#REF!="","",'DATA ENTRY'!#REF!)</f>
        <v>#REF!</v>
      </c>
      <c r="R917" s="14" t="e">
        <f>IF('DATA ENTRY'!#REF!="","",'DATA ENTRY'!#REF!)</f>
        <v>#REF!</v>
      </c>
      <c r="S917" s="14" t="e">
        <f>IF('DATA ENTRY'!#REF!="","",'DATA ENTRY'!#REF!)</f>
        <v>#REF!</v>
      </c>
      <c r="T917" s="14" t="e">
        <f>IF('DATA ENTRY'!#REF!="","",'DATA ENTRY'!#REF!)</f>
        <v>#REF!</v>
      </c>
      <c r="U917" s="14" t="str">
        <f>IF(O917="","",SUMPRODUCT(--(D917=$D$5:$D$1071),--(F917=$F$5:$F$1071),--(E917=$E$5:$E$1071),--(O917&lt;$O$5:$O$1071))+COUNTIF($O$5:O917,O917))</f>
        <v/>
      </c>
    </row>
    <row r="918" spans="1:21">
      <c r="A918" s="14" t="e">
        <f>IF(AND(H918="",D918="",F918="",G918="",I918="",J918=""),"",SUBTOTAL(3,$B$5:B918))</f>
        <v>#REF!</v>
      </c>
      <c r="B918" s="63" t="e">
        <f>IF('DATA ENTRY'!#REF!="","",'DATA ENTRY'!#REF!)</f>
        <v>#REF!</v>
      </c>
      <c r="C918" s="63" t="e">
        <f>IF('DATA ENTRY'!#REF!="","",'DATA ENTRY'!#REF!)</f>
        <v>#REF!</v>
      </c>
      <c r="D918" s="63" t="e">
        <f>IF('DATA ENTRY'!#REF!="","",'DATA ENTRY'!#REF!)</f>
        <v>#REF!</v>
      </c>
      <c r="E918" s="14" t="e">
        <f>IF('DATA ENTRY'!#REF!="","",'DATA ENTRY'!#REF!)</f>
        <v>#REF!</v>
      </c>
      <c r="F918" s="14" t="e">
        <f>IF('DATA ENTRY'!#REF!="","",'DATA ENTRY'!#REF!)</f>
        <v>#REF!</v>
      </c>
      <c r="G918" s="126" t="e">
        <f>IF('DATA ENTRY'!#REF!="","",'DATA ENTRY'!#REF!)</f>
        <v>#REF!</v>
      </c>
      <c r="H918" s="126" t="e">
        <f>IF('DATA ENTRY'!#REF!="","",'DATA ENTRY'!#REF!)</f>
        <v>#REF!</v>
      </c>
      <c r="I918" s="14" t="e">
        <f>IF('DATA ENTRY'!#REF!="","",'DATA ENTRY'!#REF!)</f>
        <v>#REF!</v>
      </c>
      <c r="J918" s="125" t="e">
        <f>IF('DATA ENTRY'!#REF!="","",'DATA ENTRY'!#REF!)</f>
        <v>#REF!</v>
      </c>
      <c r="K918" s="14" t="e">
        <f>IF('DATA ENTRY'!#REF!="","",'DATA ENTRY'!#REF!)</f>
        <v>#REF!</v>
      </c>
      <c r="L918" s="125" t="e">
        <f>IF('DATA ENTRY'!#REF!="","",'DATA ENTRY'!#REF!)</f>
        <v>#REF!</v>
      </c>
      <c r="M918" s="14" t="e">
        <f>IF('DATA ENTRY'!#REF!="","",'DATA ENTRY'!#REF!)</f>
        <v>#REF!</v>
      </c>
      <c r="N918" s="125" t="e">
        <f>IF('DATA ENTRY'!#REF!="","",'DATA ENTRY'!#REF!)</f>
        <v>#REF!</v>
      </c>
      <c r="O918" s="125" t="str">
        <f t="shared" si="14"/>
        <v/>
      </c>
      <c r="P918" s="63" t="e">
        <f>IF('DATA ENTRY'!#REF!="","",'DATA ENTRY'!#REF!)</f>
        <v>#REF!</v>
      </c>
      <c r="Q918" s="63" t="e">
        <f>IF('DATA ENTRY'!#REF!="","",'DATA ENTRY'!#REF!)</f>
        <v>#REF!</v>
      </c>
      <c r="R918" s="14" t="e">
        <f>IF('DATA ENTRY'!#REF!="","",'DATA ENTRY'!#REF!)</f>
        <v>#REF!</v>
      </c>
      <c r="S918" s="14" t="e">
        <f>IF('DATA ENTRY'!#REF!="","",'DATA ENTRY'!#REF!)</f>
        <v>#REF!</v>
      </c>
      <c r="T918" s="14" t="e">
        <f>IF('DATA ENTRY'!#REF!="","",'DATA ENTRY'!#REF!)</f>
        <v>#REF!</v>
      </c>
      <c r="U918" s="14" t="str">
        <f>IF(O918="","",SUMPRODUCT(--(D918=$D$5:$D$1071),--(F918=$F$5:$F$1071),--(E918=$E$5:$E$1071),--(O918&lt;$O$5:$O$1071))+COUNTIF($O$5:O918,O918))</f>
        <v/>
      </c>
    </row>
    <row r="919" spans="1:21">
      <c r="A919" s="14" t="e">
        <f>IF(AND(H919="",D919="",F919="",G919="",I919="",J919=""),"",SUBTOTAL(3,$B$5:B919))</f>
        <v>#REF!</v>
      </c>
      <c r="B919" s="63" t="e">
        <f>IF('DATA ENTRY'!#REF!="","",'DATA ENTRY'!#REF!)</f>
        <v>#REF!</v>
      </c>
      <c r="C919" s="63" t="e">
        <f>IF('DATA ENTRY'!#REF!="","",'DATA ENTRY'!#REF!)</f>
        <v>#REF!</v>
      </c>
      <c r="D919" s="63" t="e">
        <f>IF('DATA ENTRY'!#REF!="","",'DATA ENTRY'!#REF!)</f>
        <v>#REF!</v>
      </c>
      <c r="E919" s="14" t="e">
        <f>IF('DATA ENTRY'!#REF!="","",'DATA ENTRY'!#REF!)</f>
        <v>#REF!</v>
      </c>
      <c r="F919" s="14" t="e">
        <f>IF('DATA ENTRY'!#REF!="","",'DATA ENTRY'!#REF!)</f>
        <v>#REF!</v>
      </c>
      <c r="G919" s="126" t="e">
        <f>IF('DATA ENTRY'!#REF!="","",'DATA ENTRY'!#REF!)</f>
        <v>#REF!</v>
      </c>
      <c r="H919" s="126" t="e">
        <f>IF('DATA ENTRY'!#REF!="","",'DATA ENTRY'!#REF!)</f>
        <v>#REF!</v>
      </c>
      <c r="I919" s="14" t="e">
        <f>IF('DATA ENTRY'!#REF!="","",'DATA ENTRY'!#REF!)</f>
        <v>#REF!</v>
      </c>
      <c r="J919" s="125" t="e">
        <f>IF('DATA ENTRY'!#REF!="","",'DATA ENTRY'!#REF!)</f>
        <v>#REF!</v>
      </c>
      <c r="K919" s="14" t="e">
        <f>IF('DATA ENTRY'!#REF!="","",'DATA ENTRY'!#REF!)</f>
        <v>#REF!</v>
      </c>
      <c r="L919" s="125" t="e">
        <f>IF('DATA ENTRY'!#REF!="","",'DATA ENTRY'!#REF!)</f>
        <v>#REF!</v>
      </c>
      <c r="M919" s="14" t="e">
        <f>IF('DATA ENTRY'!#REF!="","",'DATA ENTRY'!#REF!)</f>
        <v>#REF!</v>
      </c>
      <c r="N919" s="125" t="e">
        <f>IF('DATA ENTRY'!#REF!="","",'DATA ENTRY'!#REF!)</f>
        <v>#REF!</v>
      </c>
      <c r="O919" s="125" t="str">
        <f t="shared" si="14"/>
        <v/>
      </c>
      <c r="P919" s="63" t="e">
        <f>IF('DATA ENTRY'!#REF!="","",'DATA ENTRY'!#REF!)</f>
        <v>#REF!</v>
      </c>
      <c r="Q919" s="63" t="e">
        <f>IF('DATA ENTRY'!#REF!="","",'DATA ENTRY'!#REF!)</f>
        <v>#REF!</v>
      </c>
      <c r="R919" s="14" t="e">
        <f>IF('DATA ENTRY'!#REF!="","",'DATA ENTRY'!#REF!)</f>
        <v>#REF!</v>
      </c>
      <c r="S919" s="14" t="e">
        <f>IF('DATA ENTRY'!#REF!="","",'DATA ENTRY'!#REF!)</f>
        <v>#REF!</v>
      </c>
      <c r="T919" s="14" t="e">
        <f>IF('DATA ENTRY'!#REF!="","",'DATA ENTRY'!#REF!)</f>
        <v>#REF!</v>
      </c>
      <c r="U919" s="14" t="str">
        <f>IF(O919="","",SUMPRODUCT(--(D919=$D$5:$D$1071),--(F919=$F$5:$F$1071),--(E919=$E$5:$E$1071),--(O919&lt;$O$5:$O$1071))+COUNTIF($O$5:O919,O919))</f>
        <v/>
      </c>
    </row>
    <row r="920" spans="1:21">
      <c r="A920" s="14" t="e">
        <f>IF(AND(H920="",D920="",F920="",G920="",I920="",J920=""),"",SUBTOTAL(3,$B$5:B920))</f>
        <v>#REF!</v>
      </c>
      <c r="B920" s="63" t="e">
        <f>IF('DATA ENTRY'!#REF!="","",'DATA ENTRY'!#REF!)</f>
        <v>#REF!</v>
      </c>
      <c r="C920" s="63" t="e">
        <f>IF('DATA ENTRY'!#REF!="","",'DATA ENTRY'!#REF!)</f>
        <v>#REF!</v>
      </c>
      <c r="D920" s="63" t="e">
        <f>IF('DATA ENTRY'!#REF!="","",'DATA ENTRY'!#REF!)</f>
        <v>#REF!</v>
      </c>
      <c r="E920" s="14" t="e">
        <f>IF('DATA ENTRY'!#REF!="","",'DATA ENTRY'!#REF!)</f>
        <v>#REF!</v>
      </c>
      <c r="F920" s="14" t="e">
        <f>IF('DATA ENTRY'!#REF!="","",'DATA ENTRY'!#REF!)</f>
        <v>#REF!</v>
      </c>
      <c r="G920" s="126" t="e">
        <f>IF('DATA ENTRY'!#REF!="","",'DATA ENTRY'!#REF!)</f>
        <v>#REF!</v>
      </c>
      <c r="H920" s="126" t="e">
        <f>IF('DATA ENTRY'!#REF!="","",'DATA ENTRY'!#REF!)</f>
        <v>#REF!</v>
      </c>
      <c r="I920" s="14" t="e">
        <f>IF('DATA ENTRY'!#REF!="","",'DATA ENTRY'!#REF!)</f>
        <v>#REF!</v>
      </c>
      <c r="J920" s="125" t="e">
        <f>IF('DATA ENTRY'!#REF!="","",'DATA ENTRY'!#REF!)</f>
        <v>#REF!</v>
      </c>
      <c r="K920" s="14" t="e">
        <f>IF('DATA ENTRY'!#REF!="","",'DATA ENTRY'!#REF!)</f>
        <v>#REF!</v>
      </c>
      <c r="L920" s="125" t="e">
        <f>IF('DATA ENTRY'!#REF!="","",'DATA ENTRY'!#REF!)</f>
        <v>#REF!</v>
      </c>
      <c r="M920" s="14" t="e">
        <f>IF('DATA ENTRY'!#REF!="","",'DATA ENTRY'!#REF!)</f>
        <v>#REF!</v>
      </c>
      <c r="N920" s="125" t="e">
        <f>IF('DATA ENTRY'!#REF!="","",'DATA ENTRY'!#REF!)</f>
        <v>#REF!</v>
      </c>
      <c r="O920" s="125" t="str">
        <f t="shared" si="14"/>
        <v/>
      </c>
      <c r="P920" s="63" t="e">
        <f>IF('DATA ENTRY'!#REF!="","",'DATA ENTRY'!#REF!)</f>
        <v>#REF!</v>
      </c>
      <c r="Q920" s="63" t="e">
        <f>IF('DATA ENTRY'!#REF!="","",'DATA ENTRY'!#REF!)</f>
        <v>#REF!</v>
      </c>
      <c r="R920" s="14" t="e">
        <f>IF('DATA ENTRY'!#REF!="","",'DATA ENTRY'!#REF!)</f>
        <v>#REF!</v>
      </c>
      <c r="S920" s="14" t="e">
        <f>IF('DATA ENTRY'!#REF!="","",'DATA ENTRY'!#REF!)</f>
        <v>#REF!</v>
      </c>
      <c r="T920" s="14" t="e">
        <f>IF('DATA ENTRY'!#REF!="","",'DATA ENTRY'!#REF!)</f>
        <v>#REF!</v>
      </c>
      <c r="U920" s="14" t="str">
        <f>IF(O920="","",SUMPRODUCT(--(D920=$D$5:$D$1071),--(F920=$F$5:$F$1071),--(E920=$E$5:$E$1071),--(O920&lt;$O$5:$O$1071))+COUNTIF($O$5:O920,O920))</f>
        <v/>
      </c>
    </row>
    <row r="921" spans="1:21">
      <c r="A921" s="14" t="e">
        <f>IF(AND(H921="",D921="",F921="",G921="",I921="",J921=""),"",SUBTOTAL(3,$B$5:B921))</f>
        <v>#REF!</v>
      </c>
      <c r="B921" s="63" t="e">
        <f>IF('DATA ENTRY'!#REF!="","",'DATA ENTRY'!#REF!)</f>
        <v>#REF!</v>
      </c>
      <c r="C921" s="63" t="e">
        <f>IF('DATA ENTRY'!#REF!="","",'DATA ENTRY'!#REF!)</f>
        <v>#REF!</v>
      </c>
      <c r="D921" s="63" t="e">
        <f>IF('DATA ENTRY'!#REF!="","",'DATA ENTRY'!#REF!)</f>
        <v>#REF!</v>
      </c>
      <c r="E921" s="14" t="e">
        <f>IF('DATA ENTRY'!#REF!="","",'DATA ENTRY'!#REF!)</f>
        <v>#REF!</v>
      </c>
      <c r="F921" s="14" t="e">
        <f>IF('DATA ENTRY'!#REF!="","",'DATA ENTRY'!#REF!)</f>
        <v>#REF!</v>
      </c>
      <c r="G921" s="126" t="e">
        <f>IF('DATA ENTRY'!#REF!="","",'DATA ENTRY'!#REF!)</f>
        <v>#REF!</v>
      </c>
      <c r="H921" s="126" t="e">
        <f>IF('DATA ENTRY'!#REF!="","",'DATA ENTRY'!#REF!)</f>
        <v>#REF!</v>
      </c>
      <c r="I921" s="14" t="e">
        <f>IF('DATA ENTRY'!#REF!="","",'DATA ENTRY'!#REF!)</f>
        <v>#REF!</v>
      </c>
      <c r="J921" s="125" t="e">
        <f>IF('DATA ENTRY'!#REF!="","",'DATA ENTRY'!#REF!)</f>
        <v>#REF!</v>
      </c>
      <c r="K921" s="14" t="e">
        <f>IF('DATA ENTRY'!#REF!="","",'DATA ENTRY'!#REF!)</f>
        <v>#REF!</v>
      </c>
      <c r="L921" s="125" t="e">
        <f>IF('DATA ENTRY'!#REF!="","",'DATA ENTRY'!#REF!)</f>
        <v>#REF!</v>
      </c>
      <c r="M921" s="14" t="e">
        <f>IF('DATA ENTRY'!#REF!="","",'DATA ENTRY'!#REF!)</f>
        <v>#REF!</v>
      </c>
      <c r="N921" s="125" t="e">
        <f>IF('DATA ENTRY'!#REF!="","",'DATA ENTRY'!#REF!)</f>
        <v>#REF!</v>
      </c>
      <c r="O921" s="125" t="str">
        <f t="shared" si="14"/>
        <v/>
      </c>
      <c r="P921" s="63" t="e">
        <f>IF('DATA ENTRY'!#REF!="","",'DATA ENTRY'!#REF!)</f>
        <v>#REF!</v>
      </c>
      <c r="Q921" s="63" t="e">
        <f>IF('DATA ENTRY'!#REF!="","",'DATA ENTRY'!#REF!)</f>
        <v>#REF!</v>
      </c>
      <c r="R921" s="14" t="e">
        <f>IF('DATA ENTRY'!#REF!="","",'DATA ENTRY'!#REF!)</f>
        <v>#REF!</v>
      </c>
      <c r="S921" s="14" t="e">
        <f>IF('DATA ENTRY'!#REF!="","",'DATA ENTRY'!#REF!)</f>
        <v>#REF!</v>
      </c>
      <c r="T921" s="14" t="e">
        <f>IF('DATA ENTRY'!#REF!="","",'DATA ENTRY'!#REF!)</f>
        <v>#REF!</v>
      </c>
      <c r="U921" s="14" t="str">
        <f>IF(O921="","",SUMPRODUCT(--(D921=$D$5:$D$1071),--(F921=$F$5:$F$1071),--(E921=$E$5:$E$1071),--(O921&lt;$O$5:$O$1071))+COUNTIF($O$5:O921,O921))</f>
        <v/>
      </c>
    </row>
    <row r="922" spans="1:21">
      <c r="A922" s="14" t="e">
        <f>IF(AND(H922="",D922="",F922="",G922="",I922="",J922=""),"",SUBTOTAL(3,$B$5:B922))</f>
        <v>#REF!</v>
      </c>
      <c r="B922" s="63" t="e">
        <f>IF('DATA ENTRY'!#REF!="","",'DATA ENTRY'!#REF!)</f>
        <v>#REF!</v>
      </c>
      <c r="C922" s="63" t="e">
        <f>IF('DATA ENTRY'!#REF!="","",'DATA ENTRY'!#REF!)</f>
        <v>#REF!</v>
      </c>
      <c r="D922" s="63" t="e">
        <f>IF('DATA ENTRY'!#REF!="","",'DATA ENTRY'!#REF!)</f>
        <v>#REF!</v>
      </c>
      <c r="E922" s="14" t="e">
        <f>IF('DATA ENTRY'!#REF!="","",'DATA ENTRY'!#REF!)</f>
        <v>#REF!</v>
      </c>
      <c r="F922" s="14" t="e">
        <f>IF('DATA ENTRY'!#REF!="","",'DATA ENTRY'!#REF!)</f>
        <v>#REF!</v>
      </c>
      <c r="G922" s="126" t="e">
        <f>IF('DATA ENTRY'!#REF!="","",'DATA ENTRY'!#REF!)</f>
        <v>#REF!</v>
      </c>
      <c r="H922" s="126" t="e">
        <f>IF('DATA ENTRY'!#REF!="","",'DATA ENTRY'!#REF!)</f>
        <v>#REF!</v>
      </c>
      <c r="I922" s="14" t="e">
        <f>IF('DATA ENTRY'!#REF!="","",'DATA ENTRY'!#REF!)</f>
        <v>#REF!</v>
      </c>
      <c r="J922" s="125" t="e">
        <f>IF('DATA ENTRY'!#REF!="","",'DATA ENTRY'!#REF!)</f>
        <v>#REF!</v>
      </c>
      <c r="K922" s="14" t="e">
        <f>IF('DATA ENTRY'!#REF!="","",'DATA ENTRY'!#REF!)</f>
        <v>#REF!</v>
      </c>
      <c r="L922" s="125" t="e">
        <f>IF('DATA ENTRY'!#REF!="","",'DATA ENTRY'!#REF!)</f>
        <v>#REF!</v>
      </c>
      <c r="M922" s="14" t="e">
        <f>IF('DATA ENTRY'!#REF!="","",'DATA ENTRY'!#REF!)</f>
        <v>#REF!</v>
      </c>
      <c r="N922" s="125" t="e">
        <f>IF('DATA ENTRY'!#REF!="","",'DATA ENTRY'!#REF!)</f>
        <v>#REF!</v>
      </c>
      <c r="O922" s="125" t="str">
        <f t="shared" si="14"/>
        <v/>
      </c>
      <c r="P922" s="63" t="e">
        <f>IF('DATA ENTRY'!#REF!="","",'DATA ENTRY'!#REF!)</f>
        <v>#REF!</v>
      </c>
      <c r="Q922" s="63" t="e">
        <f>IF('DATA ENTRY'!#REF!="","",'DATA ENTRY'!#REF!)</f>
        <v>#REF!</v>
      </c>
      <c r="R922" s="14" t="e">
        <f>IF('DATA ENTRY'!#REF!="","",'DATA ENTRY'!#REF!)</f>
        <v>#REF!</v>
      </c>
      <c r="S922" s="14" t="e">
        <f>IF('DATA ENTRY'!#REF!="","",'DATA ENTRY'!#REF!)</f>
        <v>#REF!</v>
      </c>
      <c r="T922" s="14" t="e">
        <f>IF('DATA ENTRY'!#REF!="","",'DATA ENTRY'!#REF!)</f>
        <v>#REF!</v>
      </c>
      <c r="U922" s="14" t="str">
        <f>IF(O922="","",SUMPRODUCT(--(D922=$D$5:$D$1071),--(F922=$F$5:$F$1071),--(E922=$E$5:$E$1071),--(O922&lt;$O$5:$O$1071))+COUNTIF($O$5:O922,O922))</f>
        <v/>
      </c>
    </row>
    <row r="923" spans="1:21">
      <c r="A923" s="14" t="e">
        <f>IF(AND(H923="",D923="",F923="",G923="",I923="",J923=""),"",SUBTOTAL(3,$B$5:B923))</f>
        <v>#REF!</v>
      </c>
      <c r="B923" s="63" t="e">
        <f>IF('DATA ENTRY'!#REF!="","",'DATA ENTRY'!#REF!)</f>
        <v>#REF!</v>
      </c>
      <c r="C923" s="63" t="e">
        <f>IF('DATA ENTRY'!#REF!="","",'DATA ENTRY'!#REF!)</f>
        <v>#REF!</v>
      </c>
      <c r="D923" s="63" t="e">
        <f>IF('DATA ENTRY'!#REF!="","",'DATA ENTRY'!#REF!)</f>
        <v>#REF!</v>
      </c>
      <c r="E923" s="14" t="e">
        <f>IF('DATA ENTRY'!#REF!="","",'DATA ENTRY'!#REF!)</f>
        <v>#REF!</v>
      </c>
      <c r="F923" s="14" t="e">
        <f>IF('DATA ENTRY'!#REF!="","",'DATA ENTRY'!#REF!)</f>
        <v>#REF!</v>
      </c>
      <c r="G923" s="126" t="e">
        <f>IF('DATA ENTRY'!#REF!="","",'DATA ENTRY'!#REF!)</f>
        <v>#REF!</v>
      </c>
      <c r="H923" s="126" t="e">
        <f>IF('DATA ENTRY'!#REF!="","",'DATA ENTRY'!#REF!)</f>
        <v>#REF!</v>
      </c>
      <c r="I923" s="14" t="e">
        <f>IF('DATA ENTRY'!#REF!="","",'DATA ENTRY'!#REF!)</f>
        <v>#REF!</v>
      </c>
      <c r="J923" s="125" t="e">
        <f>IF('DATA ENTRY'!#REF!="","",'DATA ENTRY'!#REF!)</f>
        <v>#REF!</v>
      </c>
      <c r="K923" s="14" t="e">
        <f>IF('DATA ENTRY'!#REF!="","",'DATA ENTRY'!#REF!)</f>
        <v>#REF!</v>
      </c>
      <c r="L923" s="125" t="e">
        <f>IF('DATA ENTRY'!#REF!="","",'DATA ENTRY'!#REF!)</f>
        <v>#REF!</v>
      </c>
      <c r="M923" s="14" t="e">
        <f>IF('DATA ENTRY'!#REF!="","",'DATA ENTRY'!#REF!)</f>
        <v>#REF!</v>
      </c>
      <c r="N923" s="125" t="e">
        <f>IF('DATA ENTRY'!#REF!="","",'DATA ENTRY'!#REF!)</f>
        <v>#REF!</v>
      </c>
      <c r="O923" s="125" t="str">
        <f t="shared" si="14"/>
        <v/>
      </c>
      <c r="P923" s="63" t="e">
        <f>IF('DATA ENTRY'!#REF!="","",'DATA ENTRY'!#REF!)</f>
        <v>#REF!</v>
      </c>
      <c r="Q923" s="63" t="e">
        <f>IF('DATA ENTRY'!#REF!="","",'DATA ENTRY'!#REF!)</f>
        <v>#REF!</v>
      </c>
      <c r="R923" s="14" t="e">
        <f>IF('DATA ENTRY'!#REF!="","",'DATA ENTRY'!#REF!)</f>
        <v>#REF!</v>
      </c>
      <c r="S923" s="14" t="e">
        <f>IF('DATA ENTRY'!#REF!="","",'DATA ENTRY'!#REF!)</f>
        <v>#REF!</v>
      </c>
      <c r="T923" s="14" t="e">
        <f>IF('DATA ENTRY'!#REF!="","",'DATA ENTRY'!#REF!)</f>
        <v>#REF!</v>
      </c>
      <c r="U923" s="14" t="str">
        <f>IF(O923="","",SUMPRODUCT(--(D923=$D$5:$D$1071),--(F923=$F$5:$F$1071),--(E923=$E$5:$E$1071),--(O923&lt;$O$5:$O$1071))+COUNTIF($O$5:O923,O923))</f>
        <v/>
      </c>
    </row>
    <row r="924" spans="1:21">
      <c r="A924" s="14" t="e">
        <f>IF(AND(H924="",D924="",F924="",G924="",I924="",J924=""),"",SUBTOTAL(3,$B$5:B924))</f>
        <v>#REF!</v>
      </c>
      <c r="B924" s="63" t="e">
        <f>IF('DATA ENTRY'!#REF!="","",'DATA ENTRY'!#REF!)</f>
        <v>#REF!</v>
      </c>
      <c r="C924" s="63" t="e">
        <f>IF('DATA ENTRY'!#REF!="","",'DATA ENTRY'!#REF!)</f>
        <v>#REF!</v>
      </c>
      <c r="D924" s="63" t="e">
        <f>IF('DATA ENTRY'!#REF!="","",'DATA ENTRY'!#REF!)</f>
        <v>#REF!</v>
      </c>
      <c r="E924" s="14" t="e">
        <f>IF('DATA ENTRY'!#REF!="","",'DATA ENTRY'!#REF!)</f>
        <v>#REF!</v>
      </c>
      <c r="F924" s="14" t="e">
        <f>IF('DATA ENTRY'!#REF!="","",'DATA ENTRY'!#REF!)</f>
        <v>#REF!</v>
      </c>
      <c r="G924" s="126" t="e">
        <f>IF('DATA ENTRY'!#REF!="","",'DATA ENTRY'!#REF!)</f>
        <v>#REF!</v>
      </c>
      <c r="H924" s="126" t="e">
        <f>IF('DATA ENTRY'!#REF!="","",'DATA ENTRY'!#REF!)</f>
        <v>#REF!</v>
      </c>
      <c r="I924" s="14" t="e">
        <f>IF('DATA ENTRY'!#REF!="","",'DATA ENTRY'!#REF!)</f>
        <v>#REF!</v>
      </c>
      <c r="J924" s="125" t="e">
        <f>IF('DATA ENTRY'!#REF!="","",'DATA ENTRY'!#REF!)</f>
        <v>#REF!</v>
      </c>
      <c r="K924" s="14" t="e">
        <f>IF('DATA ENTRY'!#REF!="","",'DATA ENTRY'!#REF!)</f>
        <v>#REF!</v>
      </c>
      <c r="L924" s="125" t="e">
        <f>IF('DATA ENTRY'!#REF!="","",'DATA ENTRY'!#REF!)</f>
        <v>#REF!</v>
      </c>
      <c r="M924" s="14" t="e">
        <f>IF('DATA ENTRY'!#REF!="","",'DATA ENTRY'!#REF!)</f>
        <v>#REF!</v>
      </c>
      <c r="N924" s="125" t="e">
        <f>IF('DATA ENTRY'!#REF!="","",'DATA ENTRY'!#REF!)</f>
        <v>#REF!</v>
      </c>
      <c r="O924" s="125" t="str">
        <f t="shared" si="14"/>
        <v/>
      </c>
      <c r="P924" s="63" t="e">
        <f>IF('DATA ENTRY'!#REF!="","",'DATA ENTRY'!#REF!)</f>
        <v>#REF!</v>
      </c>
      <c r="Q924" s="63" t="e">
        <f>IF('DATA ENTRY'!#REF!="","",'DATA ENTRY'!#REF!)</f>
        <v>#REF!</v>
      </c>
      <c r="R924" s="14" t="e">
        <f>IF('DATA ENTRY'!#REF!="","",'DATA ENTRY'!#REF!)</f>
        <v>#REF!</v>
      </c>
      <c r="S924" s="14" t="e">
        <f>IF('DATA ENTRY'!#REF!="","",'DATA ENTRY'!#REF!)</f>
        <v>#REF!</v>
      </c>
      <c r="T924" s="14" t="e">
        <f>IF('DATA ENTRY'!#REF!="","",'DATA ENTRY'!#REF!)</f>
        <v>#REF!</v>
      </c>
      <c r="U924" s="14" t="str">
        <f>IF(O924="","",SUMPRODUCT(--(D924=$D$5:$D$1071),--(F924=$F$5:$F$1071),--(E924=$E$5:$E$1071),--(O924&lt;$O$5:$O$1071))+COUNTIF($O$5:O924,O924))</f>
        <v/>
      </c>
    </row>
    <row r="925" spans="1:21">
      <c r="A925" s="14" t="e">
        <f>IF(AND(H925="",D925="",F925="",G925="",I925="",J925=""),"",SUBTOTAL(3,$B$5:B925))</f>
        <v>#REF!</v>
      </c>
      <c r="B925" s="63" t="e">
        <f>IF('DATA ENTRY'!#REF!="","",'DATA ENTRY'!#REF!)</f>
        <v>#REF!</v>
      </c>
      <c r="C925" s="63" t="e">
        <f>IF('DATA ENTRY'!#REF!="","",'DATA ENTRY'!#REF!)</f>
        <v>#REF!</v>
      </c>
      <c r="D925" s="63" t="e">
        <f>IF('DATA ENTRY'!#REF!="","",'DATA ENTRY'!#REF!)</f>
        <v>#REF!</v>
      </c>
      <c r="E925" s="14" t="e">
        <f>IF('DATA ENTRY'!#REF!="","",'DATA ENTRY'!#REF!)</f>
        <v>#REF!</v>
      </c>
      <c r="F925" s="14" t="e">
        <f>IF('DATA ENTRY'!#REF!="","",'DATA ENTRY'!#REF!)</f>
        <v>#REF!</v>
      </c>
      <c r="G925" s="126" t="e">
        <f>IF('DATA ENTRY'!#REF!="","",'DATA ENTRY'!#REF!)</f>
        <v>#REF!</v>
      </c>
      <c r="H925" s="126" t="e">
        <f>IF('DATA ENTRY'!#REF!="","",'DATA ENTRY'!#REF!)</f>
        <v>#REF!</v>
      </c>
      <c r="I925" s="14" t="e">
        <f>IF('DATA ENTRY'!#REF!="","",'DATA ENTRY'!#REF!)</f>
        <v>#REF!</v>
      </c>
      <c r="J925" s="125" t="e">
        <f>IF('DATA ENTRY'!#REF!="","",'DATA ENTRY'!#REF!)</f>
        <v>#REF!</v>
      </c>
      <c r="K925" s="14" t="e">
        <f>IF('DATA ENTRY'!#REF!="","",'DATA ENTRY'!#REF!)</f>
        <v>#REF!</v>
      </c>
      <c r="L925" s="125" t="e">
        <f>IF('DATA ENTRY'!#REF!="","",'DATA ENTRY'!#REF!)</f>
        <v>#REF!</v>
      </c>
      <c r="M925" s="14" t="e">
        <f>IF('DATA ENTRY'!#REF!="","",'DATA ENTRY'!#REF!)</f>
        <v>#REF!</v>
      </c>
      <c r="N925" s="125" t="e">
        <f>IF('DATA ENTRY'!#REF!="","",'DATA ENTRY'!#REF!)</f>
        <v>#REF!</v>
      </c>
      <c r="O925" s="125" t="str">
        <f t="shared" si="14"/>
        <v/>
      </c>
      <c r="P925" s="63" t="e">
        <f>IF('DATA ENTRY'!#REF!="","",'DATA ENTRY'!#REF!)</f>
        <v>#REF!</v>
      </c>
      <c r="Q925" s="63" t="e">
        <f>IF('DATA ENTRY'!#REF!="","",'DATA ENTRY'!#REF!)</f>
        <v>#REF!</v>
      </c>
      <c r="R925" s="14" t="e">
        <f>IF('DATA ENTRY'!#REF!="","",'DATA ENTRY'!#REF!)</f>
        <v>#REF!</v>
      </c>
      <c r="S925" s="14" t="e">
        <f>IF('DATA ENTRY'!#REF!="","",'DATA ENTRY'!#REF!)</f>
        <v>#REF!</v>
      </c>
      <c r="T925" s="14" t="e">
        <f>IF('DATA ENTRY'!#REF!="","",'DATA ENTRY'!#REF!)</f>
        <v>#REF!</v>
      </c>
      <c r="U925" s="14" t="str">
        <f>IF(O925="","",SUMPRODUCT(--(D925=$D$5:$D$1071),--(F925=$F$5:$F$1071),--(E925=$E$5:$E$1071),--(O925&lt;$O$5:$O$1071))+COUNTIF($O$5:O925,O925))</f>
        <v/>
      </c>
    </row>
    <row r="926" spans="1:21">
      <c r="A926" s="14" t="e">
        <f>IF(AND(H926="",D926="",F926="",G926="",I926="",J926=""),"",SUBTOTAL(3,$B$5:B926))</f>
        <v>#REF!</v>
      </c>
      <c r="B926" s="63" t="e">
        <f>IF('DATA ENTRY'!#REF!="","",'DATA ENTRY'!#REF!)</f>
        <v>#REF!</v>
      </c>
      <c r="C926" s="63" t="e">
        <f>IF('DATA ENTRY'!#REF!="","",'DATA ENTRY'!#REF!)</f>
        <v>#REF!</v>
      </c>
      <c r="D926" s="63" t="e">
        <f>IF('DATA ENTRY'!#REF!="","",'DATA ENTRY'!#REF!)</f>
        <v>#REF!</v>
      </c>
      <c r="E926" s="14" t="e">
        <f>IF('DATA ENTRY'!#REF!="","",'DATA ENTRY'!#REF!)</f>
        <v>#REF!</v>
      </c>
      <c r="F926" s="14" t="e">
        <f>IF('DATA ENTRY'!#REF!="","",'DATA ENTRY'!#REF!)</f>
        <v>#REF!</v>
      </c>
      <c r="G926" s="126" t="e">
        <f>IF('DATA ENTRY'!#REF!="","",'DATA ENTRY'!#REF!)</f>
        <v>#REF!</v>
      </c>
      <c r="H926" s="126" t="e">
        <f>IF('DATA ENTRY'!#REF!="","",'DATA ENTRY'!#REF!)</f>
        <v>#REF!</v>
      </c>
      <c r="I926" s="14" t="e">
        <f>IF('DATA ENTRY'!#REF!="","",'DATA ENTRY'!#REF!)</f>
        <v>#REF!</v>
      </c>
      <c r="J926" s="125" t="e">
        <f>IF('DATA ENTRY'!#REF!="","",'DATA ENTRY'!#REF!)</f>
        <v>#REF!</v>
      </c>
      <c r="K926" s="14" t="e">
        <f>IF('DATA ENTRY'!#REF!="","",'DATA ENTRY'!#REF!)</f>
        <v>#REF!</v>
      </c>
      <c r="L926" s="125" t="e">
        <f>IF('DATA ENTRY'!#REF!="","",'DATA ENTRY'!#REF!)</f>
        <v>#REF!</v>
      </c>
      <c r="M926" s="14" t="e">
        <f>IF('DATA ENTRY'!#REF!="","",'DATA ENTRY'!#REF!)</f>
        <v>#REF!</v>
      </c>
      <c r="N926" s="125" t="e">
        <f>IF('DATA ENTRY'!#REF!="","",'DATA ENTRY'!#REF!)</f>
        <v>#REF!</v>
      </c>
      <c r="O926" s="125" t="str">
        <f t="shared" si="14"/>
        <v/>
      </c>
      <c r="P926" s="63" t="e">
        <f>IF('DATA ENTRY'!#REF!="","",'DATA ENTRY'!#REF!)</f>
        <v>#REF!</v>
      </c>
      <c r="Q926" s="63" t="e">
        <f>IF('DATA ENTRY'!#REF!="","",'DATA ENTRY'!#REF!)</f>
        <v>#REF!</v>
      </c>
      <c r="R926" s="14" t="e">
        <f>IF('DATA ENTRY'!#REF!="","",'DATA ENTRY'!#REF!)</f>
        <v>#REF!</v>
      </c>
      <c r="S926" s="14" t="e">
        <f>IF('DATA ENTRY'!#REF!="","",'DATA ENTRY'!#REF!)</f>
        <v>#REF!</v>
      </c>
      <c r="T926" s="14" t="e">
        <f>IF('DATA ENTRY'!#REF!="","",'DATA ENTRY'!#REF!)</f>
        <v>#REF!</v>
      </c>
      <c r="U926" s="14" t="str">
        <f>IF(O926="","",SUMPRODUCT(--(D926=$D$5:$D$1071),--(F926=$F$5:$F$1071),--(E926=$E$5:$E$1071),--(O926&lt;$O$5:$O$1071))+COUNTIF($O$5:O926,O926))</f>
        <v/>
      </c>
    </row>
    <row r="927" spans="1:21">
      <c r="A927" s="14" t="e">
        <f>IF(AND(H927="",D927="",F927="",G927="",I927="",J927=""),"",SUBTOTAL(3,$B$5:B927))</f>
        <v>#REF!</v>
      </c>
      <c r="B927" s="63" t="e">
        <f>IF('DATA ENTRY'!#REF!="","",'DATA ENTRY'!#REF!)</f>
        <v>#REF!</v>
      </c>
      <c r="C927" s="63" t="e">
        <f>IF('DATA ENTRY'!#REF!="","",'DATA ENTRY'!#REF!)</f>
        <v>#REF!</v>
      </c>
      <c r="D927" s="63" t="e">
        <f>IF('DATA ENTRY'!#REF!="","",'DATA ENTRY'!#REF!)</f>
        <v>#REF!</v>
      </c>
      <c r="E927" s="14" t="e">
        <f>IF('DATA ENTRY'!#REF!="","",'DATA ENTRY'!#REF!)</f>
        <v>#REF!</v>
      </c>
      <c r="F927" s="14" t="e">
        <f>IF('DATA ENTRY'!#REF!="","",'DATA ENTRY'!#REF!)</f>
        <v>#REF!</v>
      </c>
      <c r="G927" s="126" t="e">
        <f>IF('DATA ENTRY'!#REF!="","",'DATA ENTRY'!#REF!)</f>
        <v>#REF!</v>
      </c>
      <c r="H927" s="126" t="e">
        <f>IF('DATA ENTRY'!#REF!="","",'DATA ENTRY'!#REF!)</f>
        <v>#REF!</v>
      </c>
      <c r="I927" s="14" t="e">
        <f>IF('DATA ENTRY'!#REF!="","",'DATA ENTRY'!#REF!)</f>
        <v>#REF!</v>
      </c>
      <c r="J927" s="125" t="e">
        <f>IF('DATA ENTRY'!#REF!="","",'DATA ENTRY'!#REF!)</f>
        <v>#REF!</v>
      </c>
      <c r="K927" s="14" t="e">
        <f>IF('DATA ENTRY'!#REF!="","",'DATA ENTRY'!#REF!)</f>
        <v>#REF!</v>
      </c>
      <c r="L927" s="125" t="e">
        <f>IF('DATA ENTRY'!#REF!="","",'DATA ENTRY'!#REF!)</f>
        <v>#REF!</v>
      </c>
      <c r="M927" s="14" t="e">
        <f>IF('DATA ENTRY'!#REF!="","",'DATA ENTRY'!#REF!)</f>
        <v>#REF!</v>
      </c>
      <c r="N927" s="125" t="e">
        <f>IF('DATA ENTRY'!#REF!="","",'DATA ENTRY'!#REF!)</f>
        <v>#REF!</v>
      </c>
      <c r="O927" s="125" t="str">
        <f t="shared" si="14"/>
        <v/>
      </c>
      <c r="P927" s="63" t="e">
        <f>IF('DATA ENTRY'!#REF!="","",'DATA ENTRY'!#REF!)</f>
        <v>#REF!</v>
      </c>
      <c r="Q927" s="63" t="e">
        <f>IF('DATA ENTRY'!#REF!="","",'DATA ENTRY'!#REF!)</f>
        <v>#REF!</v>
      </c>
      <c r="R927" s="14" t="e">
        <f>IF('DATA ENTRY'!#REF!="","",'DATA ENTRY'!#REF!)</f>
        <v>#REF!</v>
      </c>
      <c r="S927" s="14" t="e">
        <f>IF('DATA ENTRY'!#REF!="","",'DATA ENTRY'!#REF!)</f>
        <v>#REF!</v>
      </c>
      <c r="T927" s="14" t="e">
        <f>IF('DATA ENTRY'!#REF!="","",'DATA ENTRY'!#REF!)</f>
        <v>#REF!</v>
      </c>
      <c r="U927" s="14" t="str">
        <f>IF(O927="","",SUMPRODUCT(--(D927=$D$5:$D$1071),--(F927=$F$5:$F$1071),--(E927=$E$5:$E$1071),--(O927&lt;$O$5:$O$1071))+COUNTIF($O$5:O927,O927))</f>
        <v/>
      </c>
    </row>
    <row r="928" spans="1:21">
      <c r="A928" s="14" t="e">
        <f>IF(AND(H928="",D928="",F928="",G928="",I928="",J928=""),"",SUBTOTAL(3,$B$5:B928))</f>
        <v>#REF!</v>
      </c>
      <c r="B928" s="63" t="e">
        <f>IF('DATA ENTRY'!#REF!="","",'DATA ENTRY'!#REF!)</f>
        <v>#REF!</v>
      </c>
      <c r="C928" s="63" t="e">
        <f>IF('DATA ENTRY'!#REF!="","",'DATA ENTRY'!#REF!)</f>
        <v>#REF!</v>
      </c>
      <c r="D928" s="63" t="e">
        <f>IF('DATA ENTRY'!#REF!="","",'DATA ENTRY'!#REF!)</f>
        <v>#REF!</v>
      </c>
      <c r="E928" s="14" t="e">
        <f>IF('DATA ENTRY'!#REF!="","",'DATA ENTRY'!#REF!)</f>
        <v>#REF!</v>
      </c>
      <c r="F928" s="14" t="e">
        <f>IF('DATA ENTRY'!#REF!="","",'DATA ENTRY'!#REF!)</f>
        <v>#REF!</v>
      </c>
      <c r="G928" s="126" t="e">
        <f>IF('DATA ENTRY'!#REF!="","",'DATA ENTRY'!#REF!)</f>
        <v>#REF!</v>
      </c>
      <c r="H928" s="126" t="e">
        <f>IF('DATA ENTRY'!#REF!="","",'DATA ENTRY'!#REF!)</f>
        <v>#REF!</v>
      </c>
      <c r="I928" s="14" t="e">
        <f>IF('DATA ENTRY'!#REF!="","",'DATA ENTRY'!#REF!)</f>
        <v>#REF!</v>
      </c>
      <c r="J928" s="125" t="e">
        <f>IF('DATA ENTRY'!#REF!="","",'DATA ENTRY'!#REF!)</f>
        <v>#REF!</v>
      </c>
      <c r="K928" s="14" t="e">
        <f>IF('DATA ENTRY'!#REF!="","",'DATA ENTRY'!#REF!)</f>
        <v>#REF!</v>
      </c>
      <c r="L928" s="125" t="e">
        <f>IF('DATA ENTRY'!#REF!="","",'DATA ENTRY'!#REF!)</f>
        <v>#REF!</v>
      </c>
      <c r="M928" s="14" t="e">
        <f>IF('DATA ENTRY'!#REF!="","",'DATA ENTRY'!#REF!)</f>
        <v>#REF!</v>
      </c>
      <c r="N928" s="125" t="e">
        <f>IF('DATA ENTRY'!#REF!="","",'DATA ENTRY'!#REF!)</f>
        <v>#REF!</v>
      </c>
      <c r="O928" s="125" t="str">
        <f t="shared" si="14"/>
        <v/>
      </c>
      <c r="P928" s="63" t="e">
        <f>IF('DATA ENTRY'!#REF!="","",'DATA ENTRY'!#REF!)</f>
        <v>#REF!</v>
      </c>
      <c r="Q928" s="63" t="e">
        <f>IF('DATA ENTRY'!#REF!="","",'DATA ENTRY'!#REF!)</f>
        <v>#REF!</v>
      </c>
      <c r="R928" s="14" t="e">
        <f>IF('DATA ENTRY'!#REF!="","",'DATA ENTRY'!#REF!)</f>
        <v>#REF!</v>
      </c>
      <c r="S928" s="14" t="e">
        <f>IF('DATA ENTRY'!#REF!="","",'DATA ENTRY'!#REF!)</f>
        <v>#REF!</v>
      </c>
      <c r="T928" s="14" t="e">
        <f>IF('DATA ENTRY'!#REF!="","",'DATA ENTRY'!#REF!)</f>
        <v>#REF!</v>
      </c>
      <c r="U928" s="14" t="str">
        <f>IF(O928="","",SUMPRODUCT(--(D928=$D$5:$D$1071),--(F928=$F$5:$F$1071),--(E928=$E$5:$E$1071),--(O928&lt;$O$5:$O$1071))+COUNTIF($O$5:O928,O928))</f>
        <v/>
      </c>
    </row>
    <row r="929" spans="1:21">
      <c r="A929" s="14" t="e">
        <f>IF(AND(H929="",D929="",F929="",G929="",I929="",J929=""),"",SUBTOTAL(3,$B$5:B929))</f>
        <v>#REF!</v>
      </c>
      <c r="B929" s="63" t="e">
        <f>IF('DATA ENTRY'!#REF!="","",'DATA ENTRY'!#REF!)</f>
        <v>#REF!</v>
      </c>
      <c r="C929" s="63" t="e">
        <f>IF('DATA ENTRY'!#REF!="","",'DATA ENTRY'!#REF!)</f>
        <v>#REF!</v>
      </c>
      <c r="D929" s="63" t="e">
        <f>IF('DATA ENTRY'!#REF!="","",'DATA ENTRY'!#REF!)</f>
        <v>#REF!</v>
      </c>
      <c r="E929" s="14" t="e">
        <f>IF('DATA ENTRY'!#REF!="","",'DATA ENTRY'!#REF!)</f>
        <v>#REF!</v>
      </c>
      <c r="F929" s="14" t="e">
        <f>IF('DATA ENTRY'!#REF!="","",'DATA ENTRY'!#REF!)</f>
        <v>#REF!</v>
      </c>
      <c r="G929" s="126" t="e">
        <f>IF('DATA ENTRY'!#REF!="","",'DATA ENTRY'!#REF!)</f>
        <v>#REF!</v>
      </c>
      <c r="H929" s="126" t="e">
        <f>IF('DATA ENTRY'!#REF!="","",'DATA ENTRY'!#REF!)</f>
        <v>#REF!</v>
      </c>
      <c r="I929" s="14" t="e">
        <f>IF('DATA ENTRY'!#REF!="","",'DATA ENTRY'!#REF!)</f>
        <v>#REF!</v>
      </c>
      <c r="J929" s="125" t="e">
        <f>IF('DATA ENTRY'!#REF!="","",'DATA ENTRY'!#REF!)</f>
        <v>#REF!</v>
      </c>
      <c r="K929" s="14" t="e">
        <f>IF('DATA ENTRY'!#REF!="","",'DATA ENTRY'!#REF!)</f>
        <v>#REF!</v>
      </c>
      <c r="L929" s="125" t="e">
        <f>IF('DATA ENTRY'!#REF!="","",'DATA ENTRY'!#REF!)</f>
        <v>#REF!</v>
      </c>
      <c r="M929" s="14" t="e">
        <f>IF('DATA ENTRY'!#REF!="","",'DATA ENTRY'!#REF!)</f>
        <v>#REF!</v>
      </c>
      <c r="N929" s="125" t="e">
        <f>IF('DATA ENTRY'!#REF!="","",'DATA ENTRY'!#REF!)</f>
        <v>#REF!</v>
      </c>
      <c r="O929" s="125" t="str">
        <f t="shared" si="14"/>
        <v/>
      </c>
      <c r="P929" s="63" t="e">
        <f>IF('DATA ENTRY'!#REF!="","",'DATA ENTRY'!#REF!)</f>
        <v>#REF!</v>
      </c>
      <c r="Q929" s="63" t="e">
        <f>IF('DATA ENTRY'!#REF!="","",'DATA ENTRY'!#REF!)</f>
        <v>#REF!</v>
      </c>
      <c r="R929" s="14" t="e">
        <f>IF('DATA ENTRY'!#REF!="","",'DATA ENTRY'!#REF!)</f>
        <v>#REF!</v>
      </c>
      <c r="S929" s="14" t="e">
        <f>IF('DATA ENTRY'!#REF!="","",'DATA ENTRY'!#REF!)</f>
        <v>#REF!</v>
      </c>
      <c r="T929" s="14" t="e">
        <f>IF('DATA ENTRY'!#REF!="","",'DATA ENTRY'!#REF!)</f>
        <v>#REF!</v>
      </c>
      <c r="U929" s="14" t="str">
        <f>IF(O929="","",SUMPRODUCT(--(D929=$D$5:$D$1071),--(F929=$F$5:$F$1071),--(E929=$E$5:$E$1071),--(O929&lt;$O$5:$O$1071))+COUNTIF($O$5:O929,O929))</f>
        <v/>
      </c>
    </row>
    <row r="930" spans="1:21">
      <c r="A930" s="14" t="e">
        <f>IF(AND(H930="",D930="",F930="",G930="",I930="",J930=""),"",SUBTOTAL(3,$B$5:B930))</f>
        <v>#REF!</v>
      </c>
      <c r="B930" s="63" t="e">
        <f>IF('DATA ENTRY'!#REF!="","",'DATA ENTRY'!#REF!)</f>
        <v>#REF!</v>
      </c>
      <c r="C930" s="63" t="e">
        <f>IF('DATA ENTRY'!#REF!="","",'DATA ENTRY'!#REF!)</f>
        <v>#REF!</v>
      </c>
      <c r="D930" s="63" t="e">
        <f>IF('DATA ENTRY'!#REF!="","",'DATA ENTRY'!#REF!)</f>
        <v>#REF!</v>
      </c>
      <c r="E930" s="14" t="e">
        <f>IF('DATA ENTRY'!#REF!="","",'DATA ENTRY'!#REF!)</f>
        <v>#REF!</v>
      </c>
      <c r="F930" s="14" t="e">
        <f>IF('DATA ENTRY'!#REF!="","",'DATA ENTRY'!#REF!)</f>
        <v>#REF!</v>
      </c>
      <c r="G930" s="126" t="e">
        <f>IF('DATA ENTRY'!#REF!="","",'DATA ENTRY'!#REF!)</f>
        <v>#REF!</v>
      </c>
      <c r="H930" s="126" t="e">
        <f>IF('DATA ENTRY'!#REF!="","",'DATA ENTRY'!#REF!)</f>
        <v>#REF!</v>
      </c>
      <c r="I930" s="14" t="e">
        <f>IF('DATA ENTRY'!#REF!="","",'DATA ENTRY'!#REF!)</f>
        <v>#REF!</v>
      </c>
      <c r="J930" s="125" t="e">
        <f>IF('DATA ENTRY'!#REF!="","",'DATA ENTRY'!#REF!)</f>
        <v>#REF!</v>
      </c>
      <c r="K930" s="14" t="e">
        <f>IF('DATA ENTRY'!#REF!="","",'DATA ENTRY'!#REF!)</f>
        <v>#REF!</v>
      </c>
      <c r="L930" s="125" t="e">
        <f>IF('DATA ENTRY'!#REF!="","",'DATA ENTRY'!#REF!)</f>
        <v>#REF!</v>
      </c>
      <c r="M930" s="14" t="e">
        <f>IF('DATA ENTRY'!#REF!="","",'DATA ENTRY'!#REF!)</f>
        <v>#REF!</v>
      </c>
      <c r="N930" s="125" t="e">
        <f>IF('DATA ENTRY'!#REF!="","",'DATA ENTRY'!#REF!)</f>
        <v>#REF!</v>
      </c>
      <c r="O930" s="125" t="str">
        <f t="shared" si="14"/>
        <v/>
      </c>
      <c r="P930" s="63" t="e">
        <f>IF('DATA ENTRY'!#REF!="","",'DATA ENTRY'!#REF!)</f>
        <v>#REF!</v>
      </c>
      <c r="Q930" s="63" t="e">
        <f>IF('DATA ENTRY'!#REF!="","",'DATA ENTRY'!#REF!)</f>
        <v>#REF!</v>
      </c>
      <c r="R930" s="14" t="e">
        <f>IF('DATA ENTRY'!#REF!="","",'DATA ENTRY'!#REF!)</f>
        <v>#REF!</v>
      </c>
      <c r="S930" s="14" t="e">
        <f>IF('DATA ENTRY'!#REF!="","",'DATA ENTRY'!#REF!)</f>
        <v>#REF!</v>
      </c>
      <c r="T930" s="14" t="e">
        <f>IF('DATA ENTRY'!#REF!="","",'DATA ENTRY'!#REF!)</f>
        <v>#REF!</v>
      </c>
      <c r="U930" s="14" t="str">
        <f>IF(O930="","",SUMPRODUCT(--(D930=$D$5:$D$1071),--(F930=$F$5:$F$1071),--(E930=$E$5:$E$1071),--(O930&lt;$O$5:$O$1071))+COUNTIF($O$5:O930,O930))</f>
        <v/>
      </c>
    </row>
    <row r="931" spans="1:21">
      <c r="A931" s="14" t="e">
        <f>IF(AND(H931="",D931="",F931="",G931="",I931="",J931=""),"",SUBTOTAL(3,$B$5:B931))</f>
        <v>#REF!</v>
      </c>
      <c r="B931" s="63" t="e">
        <f>IF('DATA ENTRY'!#REF!="","",'DATA ENTRY'!#REF!)</f>
        <v>#REF!</v>
      </c>
      <c r="C931" s="63" t="e">
        <f>IF('DATA ENTRY'!#REF!="","",'DATA ENTRY'!#REF!)</f>
        <v>#REF!</v>
      </c>
      <c r="D931" s="63" t="e">
        <f>IF('DATA ENTRY'!#REF!="","",'DATA ENTRY'!#REF!)</f>
        <v>#REF!</v>
      </c>
      <c r="E931" s="14" t="e">
        <f>IF('DATA ENTRY'!#REF!="","",'DATA ENTRY'!#REF!)</f>
        <v>#REF!</v>
      </c>
      <c r="F931" s="14" t="e">
        <f>IF('DATA ENTRY'!#REF!="","",'DATA ENTRY'!#REF!)</f>
        <v>#REF!</v>
      </c>
      <c r="G931" s="126" t="e">
        <f>IF('DATA ENTRY'!#REF!="","",'DATA ENTRY'!#REF!)</f>
        <v>#REF!</v>
      </c>
      <c r="H931" s="126" t="e">
        <f>IF('DATA ENTRY'!#REF!="","",'DATA ENTRY'!#REF!)</f>
        <v>#REF!</v>
      </c>
      <c r="I931" s="14" t="e">
        <f>IF('DATA ENTRY'!#REF!="","",'DATA ENTRY'!#REF!)</f>
        <v>#REF!</v>
      </c>
      <c r="J931" s="125" t="e">
        <f>IF('DATA ENTRY'!#REF!="","",'DATA ENTRY'!#REF!)</f>
        <v>#REF!</v>
      </c>
      <c r="K931" s="14" t="e">
        <f>IF('DATA ENTRY'!#REF!="","",'DATA ENTRY'!#REF!)</f>
        <v>#REF!</v>
      </c>
      <c r="L931" s="125" t="e">
        <f>IF('DATA ENTRY'!#REF!="","",'DATA ENTRY'!#REF!)</f>
        <v>#REF!</v>
      </c>
      <c r="M931" s="14" t="e">
        <f>IF('DATA ENTRY'!#REF!="","",'DATA ENTRY'!#REF!)</f>
        <v>#REF!</v>
      </c>
      <c r="N931" s="125" t="e">
        <f>IF('DATA ENTRY'!#REF!="","",'DATA ENTRY'!#REF!)</f>
        <v>#REF!</v>
      </c>
      <c r="O931" s="125" t="str">
        <f t="shared" si="14"/>
        <v/>
      </c>
      <c r="P931" s="63" t="e">
        <f>IF('DATA ENTRY'!#REF!="","",'DATA ENTRY'!#REF!)</f>
        <v>#REF!</v>
      </c>
      <c r="Q931" s="63" t="e">
        <f>IF('DATA ENTRY'!#REF!="","",'DATA ENTRY'!#REF!)</f>
        <v>#REF!</v>
      </c>
      <c r="R931" s="14" t="e">
        <f>IF('DATA ENTRY'!#REF!="","",'DATA ENTRY'!#REF!)</f>
        <v>#REF!</v>
      </c>
      <c r="S931" s="14" t="e">
        <f>IF('DATA ENTRY'!#REF!="","",'DATA ENTRY'!#REF!)</f>
        <v>#REF!</v>
      </c>
      <c r="T931" s="14" t="e">
        <f>IF('DATA ENTRY'!#REF!="","",'DATA ENTRY'!#REF!)</f>
        <v>#REF!</v>
      </c>
      <c r="U931" s="14" t="str">
        <f>IF(O931="","",SUMPRODUCT(--(D931=$D$5:$D$1071),--(F931=$F$5:$F$1071),--(E931=$E$5:$E$1071),--(O931&lt;$O$5:$O$1071))+COUNTIF($O$5:O931,O931))</f>
        <v/>
      </c>
    </row>
    <row r="932" spans="1:21">
      <c r="A932" s="14" t="e">
        <f>IF(AND(H932="",D932="",F932="",G932="",I932="",J932=""),"",SUBTOTAL(3,$B$5:B932))</f>
        <v>#REF!</v>
      </c>
      <c r="B932" s="63" t="e">
        <f>IF('DATA ENTRY'!#REF!="","",'DATA ENTRY'!#REF!)</f>
        <v>#REF!</v>
      </c>
      <c r="C932" s="63" t="e">
        <f>IF('DATA ENTRY'!#REF!="","",'DATA ENTRY'!#REF!)</f>
        <v>#REF!</v>
      </c>
      <c r="D932" s="63" t="e">
        <f>IF('DATA ENTRY'!#REF!="","",'DATA ENTRY'!#REF!)</f>
        <v>#REF!</v>
      </c>
      <c r="E932" s="14" t="e">
        <f>IF('DATA ENTRY'!#REF!="","",'DATA ENTRY'!#REF!)</f>
        <v>#REF!</v>
      </c>
      <c r="F932" s="14" t="e">
        <f>IF('DATA ENTRY'!#REF!="","",'DATA ENTRY'!#REF!)</f>
        <v>#REF!</v>
      </c>
      <c r="G932" s="126" t="e">
        <f>IF('DATA ENTRY'!#REF!="","",'DATA ENTRY'!#REF!)</f>
        <v>#REF!</v>
      </c>
      <c r="H932" s="126" t="e">
        <f>IF('DATA ENTRY'!#REF!="","",'DATA ENTRY'!#REF!)</f>
        <v>#REF!</v>
      </c>
      <c r="I932" s="14" t="e">
        <f>IF('DATA ENTRY'!#REF!="","",'DATA ENTRY'!#REF!)</f>
        <v>#REF!</v>
      </c>
      <c r="J932" s="125" t="e">
        <f>IF('DATA ENTRY'!#REF!="","",'DATA ENTRY'!#REF!)</f>
        <v>#REF!</v>
      </c>
      <c r="K932" s="14" t="e">
        <f>IF('DATA ENTRY'!#REF!="","",'DATA ENTRY'!#REF!)</f>
        <v>#REF!</v>
      </c>
      <c r="L932" s="125" t="e">
        <f>IF('DATA ENTRY'!#REF!="","",'DATA ENTRY'!#REF!)</f>
        <v>#REF!</v>
      </c>
      <c r="M932" s="14" t="e">
        <f>IF('DATA ENTRY'!#REF!="","",'DATA ENTRY'!#REF!)</f>
        <v>#REF!</v>
      </c>
      <c r="N932" s="125" t="e">
        <f>IF('DATA ENTRY'!#REF!="","",'DATA ENTRY'!#REF!)</f>
        <v>#REF!</v>
      </c>
      <c r="O932" s="125" t="str">
        <f t="shared" si="14"/>
        <v/>
      </c>
      <c r="P932" s="63" t="e">
        <f>IF('DATA ENTRY'!#REF!="","",'DATA ENTRY'!#REF!)</f>
        <v>#REF!</v>
      </c>
      <c r="Q932" s="63" t="e">
        <f>IF('DATA ENTRY'!#REF!="","",'DATA ENTRY'!#REF!)</f>
        <v>#REF!</v>
      </c>
      <c r="R932" s="14" t="e">
        <f>IF('DATA ENTRY'!#REF!="","",'DATA ENTRY'!#REF!)</f>
        <v>#REF!</v>
      </c>
      <c r="S932" s="14" t="e">
        <f>IF('DATA ENTRY'!#REF!="","",'DATA ENTRY'!#REF!)</f>
        <v>#REF!</v>
      </c>
      <c r="T932" s="14" t="e">
        <f>IF('DATA ENTRY'!#REF!="","",'DATA ENTRY'!#REF!)</f>
        <v>#REF!</v>
      </c>
      <c r="U932" s="14" t="str">
        <f>IF(O932="","",SUMPRODUCT(--(D932=$D$5:$D$1071),--(F932=$F$5:$F$1071),--(E932=$E$5:$E$1071),--(O932&lt;$O$5:$O$1071))+COUNTIF($O$5:O932,O932))</f>
        <v/>
      </c>
    </row>
    <row r="933" spans="1:21">
      <c r="A933" s="14" t="e">
        <f>IF(AND(H933="",D933="",F933="",G933="",I933="",J933=""),"",SUBTOTAL(3,$B$5:B933))</f>
        <v>#REF!</v>
      </c>
      <c r="B933" s="63" t="e">
        <f>IF('DATA ENTRY'!#REF!="","",'DATA ENTRY'!#REF!)</f>
        <v>#REF!</v>
      </c>
      <c r="C933" s="63" t="e">
        <f>IF('DATA ENTRY'!#REF!="","",'DATA ENTRY'!#REF!)</f>
        <v>#REF!</v>
      </c>
      <c r="D933" s="63" t="e">
        <f>IF('DATA ENTRY'!#REF!="","",'DATA ENTRY'!#REF!)</f>
        <v>#REF!</v>
      </c>
      <c r="E933" s="14" t="e">
        <f>IF('DATA ENTRY'!#REF!="","",'DATA ENTRY'!#REF!)</f>
        <v>#REF!</v>
      </c>
      <c r="F933" s="14" t="e">
        <f>IF('DATA ENTRY'!#REF!="","",'DATA ENTRY'!#REF!)</f>
        <v>#REF!</v>
      </c>
      <c r="G933" s="126" t="e">
        <f>IF('DATA ENTRY'!#REF!="","",'DATA ENTRY'!#REF!)</f>
        <v>#REF!</v>
      </c>
      <c r="H933" s="126" t="e">
        <f>IF('DATA ENTRY'!#REF!="","",'DATA ENTRY'!#REF!)</f>
        <v>#REF!</v>
      </c>
      <c r="I933" s="14" t="e">
        <f>IF('DATA ENTRY'!#REF!="","",'DATA ENTRY'!#REF!)</f>
        <v>#REF!</v>
      </c>
      <c r="J933" s="125" t="e">
        <f>IF('DATA ENTRY'!#REF!="","",'DATA ENTRY'!#REF!)</f>
        <v>#REF!</v>
      </c>
      <c r="K933" s="14" t="e">
        <f>IF('DATA ENTRY'!#REF!="","",'DATA ENTRY'!#REF!)</f>
        <v>#REF!</v>
      </c>
      <c r="L933" s="125" t="e">
        <f>IF('DATA ENTRY'!#REF!="","",'DATA ENTRY'!#REF!)</f>
        <v>#REF!</v>
      </c>
      <c r="M933" s="14" t="e">
        <f>IF('DATA ENTRY'!#REF!="","",'DATA ENTRY'!#REF!)</f>
        <v>#REF!</v>
      </c>
      <c r="N933" s="125" t="e">
        <f>IF('DATA ENTRY'!#REF!="","",'DATA ENTRY'!#REF!)</f>
        <v>#REF!</v>
      </c>
      <c r="O933" s="125" t="str">
        <f t="shared" si="14"/>
        <v/>
      </c>
      <c r="P933" s="63" t="e">
        <f>IF('DATA ENTRY'!#REF!="","",'DATA ENTRY'!#REF!)</f>
        <v>#REF!</v>
      </c>
      <c r="Q933" s="63" t="e">
        <f>IF('DATA ENTRY'!#REF!="","",'DATA ENTRY'!#REF!)</f>
        <v>#REF!</v>
      </c>
      <c r="R933" s="14" t="e">
        <f>IF('DATA ENTRY'!#REF!="","",'DATA ENTRY'!#REF!)</f>
        <v>#REF!</v>
      </c>
      <c r="S933" s="14" t="e">
        <f>IF('DATA ENTRY'!#REF!="","",'DATA ENTRY'!#REF!)</f>
        <v>#REF!</v>
      </c>
      <c r="T933" s="14" t="e">
        <f>IF('DATA ENTRY'!#REF!="","",'DATA ENTRY'!#REF!)</f>
        <v>#REF!</v>
      </c>
      <c r="U933" s="14" t="str">
        <f>IF(O933="","",SUMPRODUCT(--(D933=$D$5:$D$1071),--(F933=$F$5:$F$1071),--(E933=$E$5:$E$1071),--(O933&lt;$O$5:$O$1071))+COUNTIF($O$5:O933,O933))</f>
        <v/>
      </c>
    </row>
    <row r="934" spans="1:21">
      <c r="A934" s="14" t="e">
        <f>IF(AND(H934="",D934="",F934="",G934="",I934="",J934=""),"",SUBTOTAL(3,$B$5:B934))</f>
        <v>#REF!</v>
      </c>
      <c r="B934" s="63" t="e">
        <f>IF('DATA ENTRY'!#REF!="","",'DATA ENTRY'!#REF!)</f>
        <v>#REF!</v>
      </c>
      <c r="C934" s="63" t="e">
        <f>IF('DATA ENTRY'!#REF!="","",'DATA ENTRY'!#REF!)</f>
        <v>#REF!</v>
      </c>
      <c r="D934" s="63" t="e">
        <f>IF('DATA ENTRY'!#REF!="","",'DATA ENTRY'!#REF!)</f>
        <v>#REF!</v>
      </c>
      <c r="E934" s="14" t="e">
        <f>IF('DATA ENTRY'!#REF!="","",'DATA ENTRY'!#REF!)</f>
        <v>#REF!</v>
      </c>
      <c r="F934" s="14" t="e">
        <f>IF('DATA ENTRY'!#REF!="","",'DATA ENTRY'!#REF!)</f>
        <v>#REF!</v>
      </c>
      <c r="G934" s="126" t="e">
        <f>IF('DATA ENTRY'!#REF!="","",'DATA ENTRY'!#REF!)</f>
        <v>#REF!</v>
      </c>
      <c r="H934" s="126" t="e">
        <f>IF('DATA ENTRY'!#REF!="","",'DATA ENTRY'!#REF!)</f>
        <v>#REF!</v>
      </c>
      <c r="I934" s="14" t="e">
        <f>IF('DATA ENTRY'!#REF!="","",'DATA ENTRY'!#REF!)</f>
        <v>#REF!</v>
      </c>
      <c r="J934" s="125" t="e">
        <f>IF('DATA ENTRY'!#REF!="","",'DATA ENTRY'!#REF!)</f>
        <v>#REF!</v>
      </c>
      <c r="K934" s="14" t="e">
        <f>IF('DATA ENTRY'!#REF!="","",'DATA ENTRY'!#REF!)</f>
        <v>#REF!</v>
      </c>
      <c r="L934" s="125" t="e">
        <f>IF('DATA ENTRY'!#REF!="","",'DATA ENTRY'!#REF!)</f>
        <v>#REF!</v>
      </c>
      <c r="M934" s="14" t="e">
        <f>IF('DATA ENTRY'!#REF!="","",'DATA ENTRY'!#REF!)</f>
        <v>#REF!</v>
      </c>
      <c r="N934" s="125" t="e">
        <f>IF('DATA ENTRY'!#REF!="","",'DATA ENTRY'!#REF!)</f>
        <v>#REF!</v>
      </c>
      <c r="O934" s="125" t="str">
        <f t="shared" si="14"/>
        <v/>
      </c>
      <c r="P934" s="63" t="e">
        <f>IF('DATA ENTRY'!#REF!="","",'DATA ENTRY'!#REF!)</f>
        <v>#REF!</v>
      </c>
      <c r="Q934" s="63" t="e">
        <f>IF('DATA ENTRY'!#REF!="","",'DATA ENTRY'!#REF!)</f>
        <v>#REF!</v>
      </c>
      <c r="R934" s="14" t="e">
        <f>IF('DATA ENTRY'!#REF!="","",'DATA ENTRY'!#REF!)</f>
        <v>#REF!</v>
      </c>
      <c r="S934" s="14" t="e">
        <f>IF('DATA ENTRY'!#REF!="","",'DATA ENTRY'!#REF!)</f>
        <v>#REF!</v>
      </c>
      <c r="T934" s="14" t="e">
        <f>IF('DATA ENTRY'!#REF!="","",'DATA ENTRY'!#REF!)</f>
        <v>#REF!</v>
      </c>
      <c r="U934" s="14" t="str">
        <f>IF(O934="","",SUMPRODUCT(--(D934=$D$5:$D$1071),--(F934=$F$5:$F$1071),--(E934=$E$5:$E$1071),--(O934&lt;$O$5:$O$1071))+COUNTIF($O$5:O934,O934))</f>
        <v/>
      </c>
    </row>
    <row r="935" spans="1:21">
      <c r="A935" s="14" t="e">
        <f>IF(AND(H935="",D935="",F935="",G935="",I935="",J935=""),"",SUBTOTAL(3,$B$5:B935))</f>
        <v>#REF!</v>
      </c>
      <c r="B935" s="63" t="e">
        <f>IF('DATA ENTRY'!#REF!="","",'DATA ENTRY'!#REF!)</f>
        <v>#REF!</v>
      </c>
      <c r="C935" s="63" t="e">
        <f>IF('DATA ENTRY'!#REF!="","",'DATA ENTRY'!#REF!)</f>
        <v>#REF!</v>
      </c>
      <c r="D935" s="63" t="e">
        <f>IF('DATA ENTRY'!#REF!="","",'DATA ENTRY'!#REF!)</f>
        <v>#REF!</v>
      </c>
      <c r="E935" s="14" t="e">
        <f>IF('DATA ENTRY'!#REF!="","",'DATA ENTRY'!#REF!)</f>
        <v>#REF!</v>
      </c>
      <c r="F935" s="14" t="e">
        <f>IF('DATA ENTRY'!#REF!="","",'DATA ENTRY'!#REF!)</f>
        <v>#REF!</v>
      </c>
      <c r="G935" s="126" t="e">
        <f>IF('DATA ENTRY'!#REF!="","",'DATA ENTRY'!#REF!)</f>
        <v>#REF!</v>
      </c>
      <c r="H935" s="126" t="e">
        <f>IF('DATA ENTRY'!#REF!="","",'DATA ENTRY'!#REF!)</f>
        <v>#REF!</v>
      </c>
      <c r="I935" s="14" t="e">
        <f>IF('DATA ENTRY'!#REF!="","",'DATA ENTRY'!#REF!)</f>
        <v>#REF!</v>
      </c>
      <c r="J935" s="125" t="e">
        <f>IF('DATA ENTRY'!#REF!="","",'DATA ENTRY'!#REF!)</f>
        <v>#REF!</v>
      </c>
      <c r="K935" s="14" t="e">
        <f>IF('DATA ENTRY'!#REF!="","",'DATA ENTRY'!#REF!)</f>
        <v>#REF!</v>
      </c>
      <c r="L935" s="125" t="e">
        <f>IF('DATA ENTRY'!#REF!="","",'DATA ENTRY'!#REF!)</f>
        <v>#REF!</v>
      </c>
      <c r="M935" s="14" t="e">
        <f>IF('DATA ENTRY'!#REF!="","",'DATA ENTRY'!#REF!)</f>
        <v>#REF!</v>
      </c>
      <c r="N935" s="125" t="e">
        <f>IF('DATA ENTRY'!#REF!="","",'DATA ENTRY'!#REF!)</f>
        <v>#REF!</v>
      </c>
      <c r="O935" s="125" t="str">
        <f t="shared" si="14"/>
        <v/>
      </c>
      <c r="P935" s="63" t="e">
        <f>IF('DATA ENTRY'!#REF!="","",'DATA ENTRY'!#REF!)</f>
        <v>#REF!</v>
      </c>
      <c r="Q935" s="63" t="e">
        <f>IF('DATA ENTRY'!#REF!="","",'DATA ENTRY'!#REF!)</f>
        <v>#REF!</v>
      </c>
      <c r="R935" s="14" t="e">
        <f>IF('DATA ENTRY'!#REF!="","",'DATA ENTRY'!#REF!)</f>
        <v>#REF!</v>
      </c>
      <c r="S935" s="14" t="e">
        <f>IF('DATA ENTRY'!#REF!="","",'DATA ENTRY'!#REF!)</f>
        <v>#REF!</v>
      </c>
      <c r="T935" s="14" t="e">
        <f>IF('DATA ENTRY'!#REF!="","",'DATA ENTRY'!#REF!)</f>
        <v>#REF!</v>
      </c>
      <c r="U935" s="14" t="str">
        <f>IF(O935="","",SUMPRODUCT(--(D935=$D$5:$D$1071),--(F935=$F$5:$F$1071),--(E935=$E$5:$E$1071),--(O935&lt;$O$5:$O$1071))+COUNTIF($O$5:O935,O935))</f>
        <v/>
      </c>
    </row>
    <row r="936" spans="1:21">
      <c r="A936" s="14" t="e">
        <f>IF(AND(H936="",D936="",F936="",G936="",I936="",J936=""),"",SUBTOTAL(3,$B$5:B936))</f>
        <v>#REF!</v>
      </c>
      <c r="B936" s="63" t="e">
        <f>IF('DATA ENTRY'!#REF!="","",'DATA ENTRY'!#REF!)</f>
        <v>#REF!</v>
      </c>
      <c r="C936" s="63" t="e">
        <f>IF('DATA ENTRY'!#REF!="","",'DATA ENTRY'!#REF!)</f>
        <v>#REF!</v>
      </c>
      <c r="D936" s="63" t="e">
        <f>IF('DATA ENTRY'!#REF!="","",'DATA ENTRY'!#REF!)</f>
        <v>#REF!</v>
      </c>
      <c r="E936" s="14" t="e">
        <f>IF('DATA ENTRY'!#REF!="","",'DATA ENTRY'!#REF!)</f>
        <v>#REF!</v>
      </c>
      <c r="F936" s="14" t="e">
        <f>IF('DATA ENTRY'!#REF!="","",'DATA ENTRY'!#REF!)</f>
        <v>#REF!</v>
      </c>
      <c r="G936" s="126" t="e">
        <f>IF('DATA ENTRY'!#REF!="","",'DATA ENTRY'!#REF!)</f>
        <v>#REF!</v>
      </c>
      <c r="H936" s="126" t="e">
        <f>IF('DATA ENTRY'!#REF!="","",'DATA ENTRY'!#REF!)</f>
        <v>#REF!</v>
      </c>
      <c r="I936" s="14" t="e">
        <f>IF('DATA ENTRY'!#REF!="","",'DATA ENTRY'!#REF!)</f>
        <v>#REF!</v>
      </c>
      <c r="J936" s="125" t="e">
        <f>IF('DATA ENTRY'!#REF!="","",'DATA ENTRY'!#REF!)</f>
        <v>#REF!</v>
      </c>
      <c r="K936" s="14" t="e">
        <f>IF('DATA ENTRY'!#REF!="","",'DATA ENTRY'!#REF!)</f>
        <v>#REF!</v>
      </c>
      <c r="L936" s="125" t="e">
        <f>IF('DATA ENTRY'!#REF!="","",'DATA ENTRY'!#REF!)</f>
        <v>#REF!</v>
      </c>
      <c r="M936" s="14" t="e">
        <f>IF('DATA ENTRY'!#REF!="","",'DATA ENTRY'!#REF!)</f>
        <v>#REF!</v>
      </c>
      <c r="N936" s="125" t="e">
        <f>IF('DATA ENTRY'!#REF!="","",'DATA ENTRY'!#REF!)</f>
        <v>#REF!</v>
      </c>
      <c r="O936" s="125" t="str">
        <f t="shared" si="14"/>
        <v/>
      </c>
      <c r="P936" s="63" t="e">
        <f>IF('DATA ENTRY'!#REF!="","",'DATA ENTRY'!#REF!)</f>
        <v>#REF!</v>
      </c>
      <c r="Q936" s="63" t="e">
        <f>IF('DATA ENTRY'!#REF!="","",'DATA ENTRY'!#REF!)</f>
        <v>#REF!</v>
      </c>
      <c r="R936" s="14" t="e">
        <f>IF('DATA ENTRY'!#REF!="","",'DATA ENTRY'!#REF!)</f>
        <v>#REF!</v>
      </c>
      <c r="S936" s="14" t="e">
        <f>IF('DATA ENTRY'!#REF!="","",'DATA ENTRY'!#REF!)</f>
        <v>#REF!</v>
      </c>
      <c r="T936" s="14" t="e">
        <f>IF('DATA ENTRY'!#REF!="","",'DATA ENTRY'!#REF!)</f>
        <v>#REF!</v>
      </c>
      <c r="U936" s="14" t="str">
        <f>IF(O936="","",SUMPRODUCT(--(D936=$D$5:$D$1071),--(F936=$F$5:$F$1071),--(E936=$E$5:$E$1071),--(O936&lt;$O$5:$O$1071))+COUNTIF($O$5:O936,O936))</f>
        <v/>
      </c>
    </row>
    <row r="937" spans="1:21">
      <c r="A937" s="14" t="e">
        <f>IF(AND(H937="",D937="",F937="",G937="",I937="",J937=""),"",SUBTOTAL(3,$B$5:B937))</f>
        <v>#REF!</v>
      </c>
      <c r="B937" s="63" t="e">
        <f>IF('DATA ENTRY'!#REF!="","",'DATA ENTRY'!#REF!)</f>
        <v>#REF!</v>
      </c>
      <c r="C937" s="63" t="e">
        <f>IF('DATA ENTRY'!#REF!="","",'DATA ENTRY'!#REF!)</f>
        <v>#REF!</v>
      </c>
      <c r="D937" s="63" t="e">
        <f>IF('DATA ENTRY'!#REF!="","",'DATA ENTRY'!#REF!)</f>
        <v>#REF!</v>
      </c>
      <c r="E937" s="14" t="e">
        <f>IF('DATA ENTRY'!#REF!="","",'DATA ENTRY'!#REF!)</f>
        <v>#REF!</v>
      </c>
      <c r="F937" s="14" t="e">
        <f>IF('DATA ENTRY'!#REF!="","",'DATA ENTRY'!#REF!)</f>
        <v>#REF!</v>
      </c>
      <c r="G937" s="126" t="e">
        <f>IF('DATA ENTRY'!#REF!="","",'DATA ENTRY'!#REF!)</f>
        <v>#REF!</v>
      </c>
      <c r="H937" s="126" t="e">
        <f>IF('DATA ENTRY'!#REF!="","",'DATA ENTRY'!#REF!)</f>
        <v>#REF!</v>
      </c>
      <c r="I937" s="14" t="e">
        <f>IF('DATA ENTRY'!#REF!="","",'DATA ENTRY'!#REF!)</f>
        <v>#REF!</v>
      </c>
      <c r="J937" s="125" t="e">
        <f>IF('DATA ENTRY'!#REF!="","",'DATA ENTRY'!#REF!)</f>
        <v>#REF!</v>
      </c>
      <c r="K937" s="14" t="e">
        <f>IF('DATA ENTRY'!#REF!="","",'DATA ENTRY'!#REF!)</f>
        <v>#REF!</v>
      </c>
      <c r="L937" s="125" t="e">
        <f>IF('DATA ENTRY'!#REF!="","",'DATA ENTRY'!#REF!)</f>
        <v>#REF!</v>
      </c>
      <c r="M937" s="14" t="e">
        <f>IF('DATA ENTRY'!#REF!="","",'DATA ENTRY'!#REF!)</f>
        <v>#REF!</v>
      </c>
      <c r="N937" s="125" t="e">
        <f>IF('DATA ENTRY'!#REF!="","",'DATA ENTRY'!#REF!)</f>
        <v>#REF!</v>
      </c>
      <c r="O937" s="125" t="str">
        <f t="shared" si="14"/>
        <v/>
      </c>
      <c r="P937" s="63" t="e">
        <f>IF('DATA ENTRY'!#REF!="","",'DATA ENTRY'!#REF!)</f>
        <v>#REF!</v>
      </c>
      <c r="Q937" s="63" t="e">
        <f>IF('DATA ENTRY'!#REF!="","",'DATA ENTRY'!#REF!)</f>
        <v>#REF!</v>
      </c>
      <c r="R937" s="14" t="e">
        <f>IF('DATA ENTRY'!#REF!="","",'DATA ENTRY'!#REF!)</f>
        <v>#REF!</v>
      </c>
      <c r="S937" s="14" t="e">
        <f>IF('DATA ENTRY'!#REF!="","",'DATA ENTRY'!#REF!)</f>
        <v>#REF!</v>
      </c>
      <c r="T937" s="14" t="e">
        <f>IF('DATA ENTRY'!#REF!="","",'DATA ENTRY'!#REF!)</f>
        <v>#REF!</v>
      </c>
      <c r="U937" s="14" t="str">
        <f>IF(O937="","",SUMPRODUCT(--(D937=$D$5:$D$1071),--(F937=$F$5:$F$1071),--(E937=$E$5:$E$1071),--(O937&lt;$O$5:$O$1071))+COUNTIF($O$5:O937,O937))</f>
        <v/>
      </c>
    </row>
    <row r="938" spans="1:21">
      <c r="A938" s="14" t="e">
        <f>IF(AND(H938="",D938="",F938="",G938="",I938="",J938=""),"",SUBTOTAL(3,$B$5:B938))</f>
        <v>#REF!</v>
      </c>
      <c r="B938" s="63" t="e">
        <f>IF('DATA ENTRY'!#REF!="","",'DATA ENTRY'!#REF!)</f>
        <v>#REF!</v>
      </c>
      <c r="C938" s="63" t="e">
        <f>IF('DATA ENTRY'!#REF!="","",'DATA ENTRY'!#REF!)</f>
        <v>#REF!</v>
      </c>
      <c r="D938" s="63" t="e">
        <f>IF('DATA ENTRY'!#REF!="","",'DATA ENTRY'!#REF!)</f>
        <v>#REF!</v>
      </c>
      <c r="E938" s="14" t="e">
        <f>IF('DATA ENTRY'!#REF!="","",'DATA ENTRY'!#REF!)</f>
        <v>#REF!</v>
      </c>
      <c r="F938" s="14" t="e">
        <f>IF('DATA ENTRY'!#REF!="","",'DATA ENTRY'!#REF!)</f>
        <v>#REF!</v>
      </c>
      <c r="G938" s="126" t="e">
        <f>IF('DATA ENTRY'!#REF!="","",'DATA ENTRY'!#REF!)</f>
        <v>#REF!</v>
      </c>
      <c r="H938" s="126" t="e">
        <f>IF('DATA ENTRY'!#REF!="","",'DATA ENTRY'!#REF!)</f>
        <v>#REF!</v>
      </c>
      <c r="I938" s="14" t="e">
        <f>IF('DATA ENTRY'!#REF!="","",'DATA ENTRY'!#REF!)</f>
        <v>#REF!</v>
      </c>
      <c r="J938" s="125" t="e">
        <f>IF('DATA ENTRY'!#REF!="","",'DATA ENTRY'!#REF!)</f>
        <v>#REF!</v>
      </c>
      <c r="K938" s="14" t="e">
        <f>IF('DATA ENTRY'!#REF!="","",'DATA ENTRY'!#REF!)</f>
        <v>#REF!</v>
      </c>
      <c r="L938" s="125" t="e">
        <f>IF('DATA ENTRY'!#REF!="","",'DATA ENTRY'!#REF!)</f>
        <v>#REF!</v>
      </c>
      <c r="M938" s="14" t="e">
        <f>IF('DATA ENTRY'!#REF!="","",'DATA ENTRY'!#REF!)</f>
        <v>#REF!</v>
      </c>
      <c r="N938" s="125" t="e">
        <f>IF('DATA ENTRY'!#REF!="","",'DATA ENTRY'!#REF!)</f>
        <v>#REF!</v>
      </c>
      <c r="O938" s="125" t="str">
        <f t="shared" si="14"/>
        <v/>
      </c>
      <c r="P938" s="63" t="e">
        <f>IF('DATA ENTRY'!#REF!="","",'DATA ENTRY'!#REF!)</f>
        <v>#REF!</v>
      </c>
      <c r="Q938" s="63" t="e">
        <f>IF('DATA ENTRY'!#REF!="","",'DATA ENTRY'!#REF!)</f>
        <v>#REF!</v>
      </c>
      <c r="R938" s="14" t="e">
        <f>IF('DATA ENTRY'!#REF!="","",'DATA ENTRY'!#REF!)</f>
        <v>#REF!</v>
      </c>
      <c r="S938" s="14" t="e">
        <f>IF('DATA ENTRY'!#REF!="","",'DATA ENTRY'!#REF!)</f>
        <v>#REF!</v>
      </c>
      <c r="T938" s="14" t="e">
        <f>IF('DATA ENTRY'!#REF!="","",'DATA ENTRY'!#REF!)</f>
        <v>#REF!</v>
      </c>
      <c r="U938" s="14" t="str">
        <f>IF(O938="","",SUMPRODUCT(--(D938=$D$5:$D$1071),--(F938=$F$5:$F$1071),--(E938=$E$5:$E$1071),--(O938&lt;$O$5:$O$1071))+COUNTIF($O$5:O938,O938))</f>
        <v/>
      </c>
    </row>
    <row r="939" spans="1:21">
      <c r="A939" s="14" t="e">
        <f>IF(AND(H939="",D939="",F939="",G939="",I939="",J939=""),"",SUBTOTAL(3,$B$5:B939))</f>
        <v>#REF!</v>
      </c>
      <c r="B939" s="63" t="e">
        <f>IF('DATA ENTRY'!#REF!="","",'DATA ENTRY'!#REF!)</f>
        <v>#REF!</v>
      </c>
      <c r="C939" s="63" t="e">
        <f>IF('DATA ENTRY'!#REF!="","",'DATA ENTRY'!#REF!)</f>
        <v>#REF!</v>
      </c>
      <c r="D939" s="63" t="e">
        <f>IF('DATA ENTRY'!#REF!="","",'DATA ENTRY'!#REF!)</f>
        <v>#REF!</v>
      </c>
      <c r="E939" s="14" t="e">
        <f>IF('DATA ENTRY'!#REF!="","",'DATA ENTRY'!#REF!)</f>
        <v>#REF!</v>
      </c>
      <c r="F939" s="14" t="e">
        <f>IF('DATA ENTRY'!#REF!="","",'DATA ENTRY'!#REF!)</f>
        <v>#REF!</v>
      </c>
      <c r="G939" s="126" t="e">
        <f>IF('DATA ENTRY'!#REF!="","",'DATA ENTRY'!#REF!)</f>
        <v>#REF!</v>
      </c>
      <c r="H939" s="126" t="e">
        <f>IF('DATA ENTRY'!#REF!="","",'DATA ENTRY'!#REF!)</f>
        <v>#REF!</v>
      </c>
      <c r="I939" s="14" t="e">
        <f>IF('DATA ENTRY'!#REF!="","",'DATA ENTRY'!#REF!)</f>
        <v>#REF!</v>
      </c>
      <c r="J939" s="125" t="e">
        <f>IF('DATA ENTRY'!#REF!="","",'DATA ENTRY'!#REF!)</f>
        <v>#REF!</v>
      </c>
      <c r="K939" s="14" t="e">
        <f>IF('DATA ENTRY'!#REF!="","",'DATA ENTRY'!#REF!)</f>
        <v>#REF!</v>
      </c>
      <c r="L939" s="125" t="e">
        <f>IF('DATA ENTRY'!#REF!="","",'DATA ENTRY'!#REF!)</f>
        <v>#REF!</v>
      </c>
      <c r="M939" s="14" t="e">
        <f>IF('DATA ENTRY'!#REF!="","",'DATA ENTRY'!#REF!)</f>
        <v>#REF!</v>
      </c>
      <c r="N939" s="125" t="e">
        <f>IF('DATA ENTRY'!#REF!="","",'DATA ENTRY'!#REF!)</f>
        <v>#REF!</v>
      </c>
      <c r="O939" s="125" t="str">
        <f t="shared" si="14"/>
        <v/>
      </c>
      <c r="P939" s="63" t="e">
        <f>IF('DATA ENTRY'!#REF!="","",'DATA ENTRY'!#REF!)</f>
        <v>#REF!</v>
      </c>
      <c r="Q939" s="63" t="e">
        <f>IF('DATA ENTRY'!#REF!="","",'DATA ENTRY'!#REF!)</f>
        <v>#REF!</v>
      </c>
      <c r="R939" s="14" t="e">
        <f>IF('DATA ENTRY'!#REF!="","",'DATA ENTRY'!#REF!)</f>
        <v>#REF!</v>
      </c>
      <c r="S939" s="14" t="e">
        <f>IF('DATA ENTRY'!#REF!="","",'DATA ENTRY'!#REF!)</f>
        <v>#REF!</v>
      </c>
      <c r="T939" s="14" t="e">
        <f>IF('DATA ENTRY'!#REF!="","",'DATA ENTRY'!#REF!)</f>
        <v>#REF!</v>
      </c>
      <c r="U939" s="14" t="str">
        <f>IF(O939="","",SUMPRODUCT(--(D939=$D$5:$D$1071),--(F939=$F$5:$F$1071),--(E939=$E$5:$E$1071),--(O939&lt;$O$5:$O$1071))+COUNTIF($O$5:O939,O939))</f>
        <v/>
      </c>
    </row>
    <row r="940" spans="1:21">
      <c r="A940" s="14" t="e">
        <f>IF(AND(H940="",D940="",F940="",G940="",I940="",J940=""),"",SUBTOTAL(3,$B$5:B940))</f>
        <v>#REF!</v>
      </c>
      <c r="B940" s="63" t="e">
        <f>IF('DATA ENTRY'!#REF!="","",'DATA ENTRY'!#REF!)</f>
        <v>#REF!</v>
      </c>
      <c r="C940" s="63" t="e">
        <f>IF('DATA ENTRY'!#REF!="","",'DATA ENTRY'!#REF!)</f>
        <v>#REF!</v>
      </c>
      <c r="D940" s="63" t="e">
        <f>IF('DATA ENTRY'!#REF!="","",'DATA ENTRY'!#REF!)</f>
        <v>#REF!</v>
      </c>
      <c r="E940" s="14" t="e">
        <f>IF('DATA ENTRY'!#REF!="","",'DATA ENTRY'!#REF!)</f>
        <v>#REF!</v>
      </c>
      <c r="F940" s="14" t="e">
        <f>IF('DATA ENTRY'!#REF!="","",'DATA ENTRY'!#REF!)</f>
        <v>#REF!</v>
      </c>
      <c r="G940" s="126" t="e">
        <f>IF('DATA ENTRY'!#REF!="","",'DATA ENTRY'!#REF!)</f>
        <v>#REF!</v>
      </c>
      <c r="H940" s="126" t="e">
        <f>IF('DATA ENTRY'!#REF!="","",'DATA ENTRY'!#REF!)</f>
        <v>#REF!</v>
      </c>
      <c r="I940" s="14" t="e">
        <f>IF('DATA ENTRY'!#REF!="","",'DATA ENTRY'!#REF!)</f>
        <v>#REF!</v>
      </c>
      <c r="J940" s="125" t="e">
        <f>IF('DATA ENTRY'!#REF!="","",'DATA ENTRY'!#REF!)</f>
        <v>#REF!</v>
      </c>
      <c r="K940" s="14" t="e">
        <f>IF('DATA ENTRY'!#REF!="","",'DATA ENTRY'!#REF!)</f>
        <v>#REF!</v>
      </c>
      <c r="L940" s="125" t="e">
        <f>IF('DATA ENTRY'!#REF!="","",'DATA ENTRY'!#REF!)</f>
        <v>#REF!</v>
      </c>
      <c r="M940" s="14" t="e">
        <f>IF('DATA ENTRY'!#REF!="","",'DATA ENTRY'!#REF!)</f>
        <v>#REF!</v>
      </c>
      <c r="N940" s="125" t="e">
        <f>IF('DATA ENTRY'!#REF!="","",'DATA ENTRY'!#REF!)</f>
        <v>#REF!</v>
      </c>
      <c r="O940" s="125" t="str">
        <f t="shared" si="14"/>
        <v/>
      </c>
      <c r="P940" s="63" t="e">
        <f>IF('DATA ENTRY'!#REF!="","",'DATA ENTRY'!#REF!)</f>
        <v>#REF!</v>
      </c>
      <c r="Q940" s="63" t="e">
        <f>IF('DATA ENTRY'!#REF!="","",'DATA ENTRY'!#REF!)</f>
        <v>#REF!</v>
      </c>
      <c r="R940" s="14" t="e">
        <f>IF('DATA ENTRY'!#REF!="","",'DATA ENTRY'!#REF!)</f>
        <v>#REF!</v>
      </c>
      <c r="S940" s="14" t="e">
        <f>IF('DATA ENTRY'!#REF!="","",'DATA ENTRY'!#REF!)</f>
        <v>#REF!</v>
      </c>
      <c r="T940" s="14" t="e">
        <f>IF('DATA ENTRY'!#REF!="","",'DATA ENTRY'!#REF!)</f>
        <v>#REF!</v>
      </c>
      <c r="U940" s="14" t="str">
        <f>IF(O940="","",SUMPRODUCT(--(D940=$D$5:$D$1071),--(F940=$F$5:$F$1071),--(E940=$E$5:$E$1071),--(O940&lt;$O$5:$O$1071))+COUNTIF($O$5:O940,O940))</f>
        <v/>
      </c>
    </row>
    <row r="941" spans="1:21">
      <c r="A941" s="14" t="e">
        <f>IF(AND(H941="",D941="",F941="",G941="",I941="",J941=""),"",SUBTOTAL(3,$B$5:B941))</f>
        <v>#REF!</v>
      </c>
      <c r="B941" s="63" t="e">
        <f>IF('DATA ENTRY'!#REF!="","",'DATA ENTRY'!#REF!)</f>
        <v>#REF!</v>
      </c>
      <c r="C941" s="63" t="e">
        <f>IF('DATA ENTRY'!#REF!="","",'DATA ENTRY'!#REF!)</f>
        <v>#REF!</v>
      </c>
      <c r="D941" s="63" t="e">
        <f>IF('DATA ENTRY'!#REF!="","",'DATA ENTRY'!#REF!)</f>
        <v>#REF!</v>
      </c>
      <c r="E941" s="14" t="e">
        <f>IF('DATA ENTRY'!#REF!="","",'DATA ENTRY'!#REF!)</f>
        <v>#REF!</v>
      </c>
      <c r="F941" s="14" t="e">
        <f>IF('DATA ENTRY'!#REF!="","",'DATA ENTRY'!#REF!)</f>
        <v>#REF!</v>
      </c>
      <c r="G941" s="126" t="e">
        <f>IF('DATA ENTRY'!#REF!="","",'DATA ENTRY'!#REF!)</f>
        <v>#REF!</v>
      </c>
      <c r="H941" s="126" t="e">
        <f>IF('DATA ENTRY'!#REF!="","",'DATA ENTRY'!#REF!)</f>
        <v>#REF!</v>
      </c>
      <c r="I941" s="14" t="e">
        <f>IF('DATA ENTRY'!#REF!="","",'DATA ENTRY'!#REF!)</f>
        <v>#REF!</v>
      </c>
      <c r="J941" s="125" t="e">
        <f>IF('DATA ENTRY'!#REF!="","",'DATA ENTRY'!#REF!)</f>
        <v>#REF!</v>
      </c>
      <c r="K941" s="14" t="e">
        <f>IF('DATA ENTRY'!#REF!="","",'DATA ENTRY'!#REF!)</f>
        <v>#REF!</v>
      </c>
      <c r="L941" s="125" t="e">
        <f>IF('DATA ENTRY'!#REF!="","",'DATA ENTRY'!#REF!)</f>
        <v>#REF!</v>
      </c>
      <c r="M941" s="14" t="e">
        <f>IF('DATA ENTRY'!#REF!="","",'DATA ENTRY'!#REF!)</f>
        <v>#REF!</v>
      </c>
      <c r="N941" s="125" t="e">
        <f>IF('DATA ENTRY'!#REF!="","",'DATA ENTRY'!#REF!)</f>
        <v>#REF!</v>
      </c>
      <c r="O941" s="125" t="str">
        <f t="shared" si="14"/>
        <v/>
      </c>
      <c r="P941" s="63" t="e">
        <f>IF('DATA ENTRY'!#REF!="","",'DATA ENTRY'!#REF!)</f>
        <v>#REF!</v>
      </c>
      <c r="Q941" s="63" t="e">
        <f>IF('DATA ENTRY'!#REF!="","",'DATA ENTRY'!#REF!)</f>
        <v>#REF!</v>
      </c>
      <c r="R941" s="14" t="e">
        <f>IF('DATA ENTRY'!#REF!="","",'DATA ENTRY'!#REF!)</f>
        <v>#REF!</v>
      </c>
      <c r="S941" s="14" t="e">
        <f>IF('DATA ENTRY'!#REF!="","",'DATA ENTRY'!#REF!)</f>
        <v>#REF!</v>
      </c>
      <c r="T941" s="14" t="e">
        <f>IF('DATA ENTRY'!#REF!="","",'DATA ENTRY'!#REF!)</f>
        <v>#REF!</v>
      </c>
      <c r="U941" s="14" t="str">
        <f>IF(O941="","",SUMPRODUCT(--(D941=$D$5:$D$1071),--(F941=$F$5:$F$1071),--(E941=$E$5:$E$1071),--(O941&lt;$O$5:$O$1071))+COUNTIF($O$5:O941,O941))</f>
        <v/>
      </c>
    </row>
    <row r="942" spans="1:21">
      <c r="A942" s="14" t="e">
        <f>IF(AND(H942="",D942="",F942="",G942="",I942="",J942=""),"",SUBTOTAL(3,$B$5:B942))</f>
        <v>#REF!</v>
      </c>
      <c r="B942" s="63" t="e">
        <f>IF('DATA ENTRY'!#REF!="","",'DATA ENTRY'!#REF!)</f>
        <v>#REF!</v>
      </c>
      <c r="C942" s="63" t="e">
        <f>IF('DATA ENTRY'!#REF!="","",'DATA ENTRY'!#REF!)</f>
        <v>#REF!</v>
      </c>
      <c r="D942" s="63" t="e">
        <f>IF('DATA ENTRY'!#REF!="","",'DATA ENTRY'!#REF!)</f>
        <v>#REF!</v>
      </c>
      <c r="E942" s="14" t="e">
        <f>IF('DATA ENTRY'!#REF!="","",'DATA ENTRY'!#REF!)</f>
        <v>#REF!</v>
      </c>
      <c r="F942" s="14" t="e">
        <f>IF('DATA ENTRY'!#REF!="","",'DATA ENTRY'!#REF!)</f>
        <v>#REF!</v>
      </c>
      <c r="G942" s="126" t="e">
        <f>IF('DATA ENTRY'!#REF!="","",'DATA ENTRY'!#REF!)</f>
        <v>#REF!</v>
      </c>
      <c r="H942" s="126" t="e">
        <f>IF('DATA ENTRY'!#REF!="","",'DATA ENTRY'!#REF!)</f>
        <v>#REF!</v>
      </c>
      <c r="I942" s="14" t="e">
        <f>IF('DATA ENTRY'!#REF!="","",'DATA ENTRY'!#REF!)</f>
        <v>#REF!</v>
      </c>
      <c r="J942" s="125" t="e">
        <f>IF('DATA ENTRY'!#REF!="","",'DATA ENTRY'!#REF!)</f>
        <v>#REF!</v>
      </c>
      <c r="K942" s="14" t="e">
        <f>IF('DATA ENTRY'!#REF!="","",'DATA ENTRY'!#REF!)</f>
        <v>#REF!</v>
      </c>
      <c r="L942" s="125" t="e">
        <f>IF('DATA ENTRY'!#REF!="","",'DATA ENTRY'!#REF!)</f>
        <v>#REF!</v>
      </c>
      <c r="M942" s="14" t="e">
        <f>IF('DATA ENTRY'!#REF!="","",'DATA ENTRY'!#REF!)</f>
        <v>#REF!</v>
      </c>
      <c r="N942" s="125" t="e">
        <f>IF('DATA ENTRY'!#REF!="","",'DATA ENTRY'!#REF!)</f>
        <v>#REF!</v>
      </c>
      <c r="O942" s="125" t="str">
        <f t="shared" si="14"/>
        <v/>
      </c>
      <c r="P942" s="63" t="e">
        <f>IF('DATA ENTRY'!#REF!="","",'DATA ENTRY'!#REF!)</f>
        <v>#REF!</v>
      </c>
      <c r="Q942" s="63" t="e">
        <f>IF('DATA ENTRY'!#REF!="","",'DATA ENTRY'!#REF!)</f>
        <v>#REF!</v>
      </c>
      <c r="R942" s="14" t="e">
        <f>IF('DATA ENTRY'!#REF!="","",'DATA ENTRY'!#REF!)</f>
        <v>#REF!</v>
      </c>
      <c r="S942" s="14" t="e">
        <f>IF('DATA ENTRY'!#REF!="","",'DATA ENTRY'!#REF!)</f>
        <v>#REF!</v>
      </c>
      <c r="T942" s="14" t="e">
        <f>IF('DATA ENTRY'!#REF!="","",'DATA ENTRY'!#REF!)</f>
        <v>#REF!</v>
      </c>
      <c r="U942" s="14" t="str">
        <f>IF(O942="","",SUMPRODUCT(--(D942=$D$5:$D$1071),--(F942=$F$5:$F$1071),--(E942=$E$5:$E$1071),--(O942&lt;$O$5:$O$1071))+COUNTIF($O$5:O942,O942))</f>
        <v/>
      </c>
    </row>
    <row r="943" spans="1:21">
      <c r="A943" s="14" t="e">
        <f>IF(AND(H943="",D943="",F943="",G943="",I943="",J943=""),"",SUBTOTAL(3,$B$5:B943))</f>
        <v>#REF!</v>
      </c>
      <c r="B943" s="63" t="e">
        <f>IF('DATA ENTRY'!#REF!="","",'DATA ENTRY'!#REF!)</f>
        <v>#REF!</v>
      </c>
      <c r="C943" s="63" t="e">
        <f>IF('DATA ENTRY'!#REF!="","",'DATA ENTRY'!#REF!)</f>
        <v>#REF!</v>
      </c>
      <c r="D943" s="63" t="e">
        <f>IF('DATA ENTRY'!#REF!="","",'DATA ENTRY'!#REF!)</f>
        <v>#REF!</v>
      </c>
      <c r="E943" s="14" t="e">
        <f>IF('DATA ENTRY'!#REF!="","",'DATA ENTRY'!#REF!)</f>
        <v>#REF!</v>
      </c>
      <c r="F943" s="14" t="e">
        <f>IF('DATA ENTRY'!#REF!="","",'DATA ENTRY'!#REF!)</f>
        <v>#REF!</v>
      </c>
      <c r="G943" s="126" t="e">
        <f>IF('DATA ENTRY'!#REF!="","",'DATA ENTRY'!#REF!)</f>
        <v>#REF!</v>
      </c>
      <c r="H943" s="126" t="e">
        <f>IF('DATA ENTRY'!#REF!="","",'DATA ENTRY'!#REF!)</f>
        <v>#REF!</v>
      </c>
      <c r="I943" s="14" t="e">
        <f>IF('DATA ENTRY'!#REF!="","",'DATA ENTRY'!#REF!)</f>
        <v>#REF!</v>
      </c>
      <c r="J943" s="125" t="e">
        <f>IF('DATA ENTRY'!#REF!="","",'DATA ENTRY'!#REF!)</f>
        <v>#REF!</v>
      </c>
      <c r="K943" s="14" t="e">
        <f>IF('DATA ENTRY'!#REF!="","",'DATA ENTRY'!#REF!)</f>
        <v>#REF!</v>
      </c>
      <c r="L943" s="125" t="e">
        <f>IF('DATA ENTRY'!#REF!="","",'DATA ENTRY'!#REF!)</f>
        <v>#REF!</v>
      </c>
      <c r="M943" s="14" t="e">
        <f>IF('DATA ENTRY'!#REF!="","",'DATA ENTRY'!#REF!)</f>
        <v>#REF!</v>
      </c>
      <c r="N943" s="125" t="e">
        <f>IF('DATA ENTRY'!#REF!="","",'DATA ENTRY'!#REF!)</f>
        <v>#REF!</v>
      </c>
      <c r="O943" s="125" t="str">
        <f t="shared" si="14"/>
        <v/>
      </c>
      <c r="P943" s="63" t="e">
        <f>IF('DATA ENTRY'!#REF!="","",'DATA ENTRY'!#REF!)</f>
        <v>#REF!</v>
      </c>
      <c r="Q943" s="63" t="e">
        <f>IF('DATA ENTRY'!#REF!="","",'DATA ENTRY'!#REF!)</f>
        <v>#REF!</v>
      </c>
      <c r="R943" s="14" t="e">
        <f>IF('DATA ENTRY'!#REF!="","",'DATA ENTRY'!#REF!)</f>
        <v>#REF!</v>
      </c>
      <c r="S943" s="14" t="e">
        <f>IF('DATA ENTRY'!#REF!="","",'DATA ENTRY'!#REF!)</f>
        <v>#REF!</v>
      </c>
      <c r="T943" s="14" t="e">
        <f>IF('DATA ENTRY'!#REF!="","",'DATA ENTRY'!#REF!)</f>
        <v>#REF!</v>
      </c>
      <c r="U943" s="14" t="str">
        <f>IF(O943="","",SUMPRODUCT(--(D943=$D$5:$D$1071),--(F943=$F$5:$F$1071),--(E943=$E$5:$E$1071),--(O943&lt;$O$5:$O$1071))+COUNTIF($O$5:O943,O943))</f>
        <v/>
      </c>
    </row>
    <row r="944" spans="1:21">
      <c r="A944" s="14" t="e">
        <f>IF(AND(H944="",D944="",F944="",G944="",I944="",J944=""),"",SUBTOTAL(3,$B$5:B944))</f>
        <v>#REF!</v>
      </c>
      <c r="B944" s="63" t="e">
        <f>IF('DATA ENTRY'!#REF!="","",'DATA ENTRY'!#REF!)</f>
        <v>#REF!</v>
      </c>
      <c r="C944" s="63" t="e">
        <f>IF('DATA ENTRY'!#REF!="","",'DATA ENTRY'!#REF!)</f>
        <v>#REF!</v>
      </c>
      <c r="D944" s="63" t="e">
        <f>IF('DATA ENTRY'!#REF!="","",'DATA ENTRY'!#REF!)</f>
        <v>#REF!</v>
      </c>
      <c r="E944" s="14" t="e">
        <f>IF('DATA ENTRY'!#REF!="","",'DATA ENTRY'!#REF!)</f>
        <v>#REF!</v>
      </c>
      <c r="F944" s="14" t="e">
        <f>IF('DATA ENTRY'!#REF!="","",'DATA ENTRY'!#REF!)</f>
        <v>#REF!</v>
      </c>
      <c r="G944" s="126" t="e">
        <f>IF('DATA ENTRY'!#REF!="","",'DATA ENTRY'!#REF!)</f>
        <v>#REF!</v>
      </c>
      <c r="H944" s="126" t="e">
        <f>IF('DATA ENTRY'!#REF!="","",'DATA ENTRY'!#REF!)</f>
        <v>#REF!</v>
      </c>
      <c r="I944" s="14" t="e">
        <f>IF('DATA ENTRY'!#REF!="","",'DATA ENTRY'!#REF!)</f>
        <v>#REF!</v>
      </c>
      <c r="J944" s="125" t="e">
        <f>IF('DATA ENTRY'!#REF!="","",'DATA ENTRY'!#REF!)</f>
        <v>#REF!</v>
      </c>
      <c r="K944" s="14" t="e">
        <f>IF('DATA ENTRY'!#REF!="","",'DATA ENTRY'!#REF!)</f>
        <v>#REF!</v>
      </c>
      <c r="L944" s="125" t="e">
        <f>IF('DATA ENTRY'!#REF!="","",'DATA ENTRY'!#REF!)</f>
        <v>#REF!</v>
      </c>
      <c r="M944" s="14" t="e">
        <f>IF('DATA ENTRY'!#REF!="","",'DATA ENTRY'!#REF!)</f>
        <v>#REF!</v>
      </c>
      <c r="N944" s="125" t="e">
        <f>IF('DATA ENTRY'!#REF!="","",'DATA ENTRY'!#REF!)</f>
        <v>#REF!</v>
      </c>
      <c r="O944" s="125" t="str">
        <f t="shared" si="14"/>
        <v/>
      </c>
      <c r="P944" s="63" t="e">
        <f>IF('DATA ENTRY'!#REF!="","",'DATA ENTRY'!#REF!)</f>
        <v>#REF!</v>
      </c>
      <c r="Q944" s="63" t="e">
        <f>IF('DATA ENTRY'!#REF!="","",'DATA ENTRY'!#REF!)</f>
        <v>#REF!</v>
      </c>
      <c r="R944" s="14" t="e">
        <f>IF('DATA ENTRY'!#REF!="","",'DATA ENTRY'!#REF!)</f>
        <v>#REF!</v>
      </c>
      <c r="S944" s="14" t="e">
        <f>IF('DATA ENTRY'!#REF!="","",'DATA ENTRY'!#REF!)</f>
        <v>#REF!</v>
      </c>
      <c r="T944" s="14" t="e">
        <f>IF('DATA ENTRY'!#REF!="","",'DATA ENTRY'!#REF!)</f>
        <v>#REF!</v>
      </c>
      <c r="U944" s="14" t="str">
        <f>IF(O944="","",SUMPRODUCT(--(D944=$D$5:$D$1071),--(F944=$F$5:$F$1071),--(E944=$E$5:$E$1071),--(O944&lt;$O$5:$O$1071))+COUNTIF($O$5:O944,O944))</f>
        <v/>
      </c>
    </row>
    <row r="945" spans="1:21">
      <c r="A945" s="14" t="e">
        <f>IF(AND(H945="",D945="",F945="",G945="",I945="",J945=""),"",SUBTOTAL(3,$B$5:B945))</f>
        <v>#REF!</v>
      </c>
      <c r="B945" s="63" t="e">
        <f>IF('DATA ENTRY'!#REF!="","",'DATA ENTRY'!#REF!)</f>
        <v>#REF!</v>
      </c>
      <c r="C945" s="63" t="e">
        <f>IF('DATA ENTRY'!#REF!="","",'DATA ENTRY'!#REF!)</f>
        <v>#REF!</v>
      </c>
      <c r="D945" s="63" t="e">
        <f>IF('DATA ENTRY'!#REF!="","",'DATA ENTRY'!#REF!)</f>
        <v>#REF!</v>
      </c>
      <c r="E945" s="14" t="e">
        <f>IF('DATA ENTRY'!#REF!="","",'DATA ENTRY'!#REF!)</f>
        <v>#REF!</v>
      </c>
      <c r="F945" s="14" t="e">
        <f>IF('DATA ENTRY'!#REF!="","",'DATA ENTRY'!#REF!)</f>
        <v>#REF!</v>
      </c>
      <c r="G945" s="126" t="e">
        <f>IF('DATA ENTRY'!#REF!="","",'DATA ENTRY'!#REF!)</f>
        <v>#REF!</v>
      </c>
      <c r="H945" s="126" t="e">
        <f>IF('DATA ENTRY'!#REF!="","",'DATA ENTRY'!#REF!)</f>
        <v>#REF!</v>
      </c>
      <c r="I945" s="14" t="e">
        <f>IF('DATA ENTRY'!#REF!="","",'DATA ENTRY'!#REF!)</f>
        <v>#REF!</v>
      </c>
      <c r="J945" s="125" t="e">
        <f>IF('DATA ENTRY'!#REF!="","",'DATA ENTRY'!#REF!)</f>
        <v>#REF!</v>
      </c>
      <c r="K945" s="14" t="e">
        <f>IF('DATA ENTRY'!#REF!="","",'DATA ENTRY'!#REF!)</f>
        <v>#REF!</v>
      </c>
      <c r="L945" s="125" t="e">
        <f>IF('DATA ENTRY'!#REF!="","",'DATA ENTRY'!#REF!)</f>
        <v>#REF!</v>
      </c>
      <c r="M945" s="14" t="e">
        <f>IF('DATA ENTRY'!#REF!="","",'DATA ENTRY'!#REF!)</f>
        <v>#REF!</v>
      </c>
      <c r="N945" s="125" t="e">
        <f>IF('DATA ENTRY'!#REF!="","",'DATA ENTRY'!#REF!)</f>
        <v>#REF!</v>
      </c>
      <c r="O945" s="125" t="str">
        <f t="shared" si="14"/>
        <v/>
      </c>
      <c r="P945" s="63" t="e">
        <f>IF('DATA ENTRY'!#REF!="","",'DATA ENTRY'!#REF!)</f>
        <v>#REF!</v>
      </c>
      <c r="Q945" s="63" t="e">
        <f>IF('DATA ENTRY'!#REF!="","",'DATA ENTRY'!#REF!)</f>
        <v>#REF!</v>
      </c>
      <c r="R945" s="14" t="e">
        <f>IF('DATA ENTRY'!#REF!="","",'DATA ENTRY'!#REF!)</f>
        <v>#REF!</v>
      </c>
      <c r="S945" s="14" t="e">
        <f>IF('DATA ENTRY'!#REF!="","",'DATA ENTRY'!#REF!)</f>
        <v>#REF!</v>
      </c>
      <c r="T945" s="14" t="e">
        <f>IF('DATA ENTRY'!#REF!="","",'DATA ENTRY'!#REF!)</f>
        <v>#REF!</v>
      </c>
      <c r="U945" s="14" t="str">
        <f>IF(O945="","",SUMPRODUCT(--(D945=$D$5:$D$1071),--(F945=$F$5:$F$1071),--(E945=$E$5:$E$1071),--(O945&lt;$O$5:$O$1071))+COUNTIF($O$5:O945,O945))</f>
        <v/>
      </c>
    </row>
    <row r="946" spans="1:21">
      <c r="A946" s="14" t="e">
        <f>IF(AND(H946="",D946="",F946="",G946="",I946="",J946=""),"",SUBTOTAL(3,$B$5:B946))</f>
        <v>#REF!</v>
      </c>
      <c r="B946" s="63" t="e">
        <f>IF('DATA ENTRY'!#REF!="","",'DATA ENTRY'!#REF!)</f>
        <v>#REF!</v>
      </c>
      <c r="C946" s="63" t="e">
        <f>IF('DATA ENTRY'!#REF!="","",'DATA ENTRY'!#REF!)</f>
        <v>#REF!</v>
      </c>
      <c r="D946" s="63" t="e">
        <f>IF('DATA ENTRY'!#REF!="","",'DATA ENTRY'!#REF!)</f>
        <v>#REF!</v>
      </c>
      <c r="E946" s="14" t="e">
        <f>IF('DATA ENTRY'!#REF!="","",'DATA ENTRY'!#REF!)</f>
        <v>#REF!</v>
      </c>
      <c r="F946" s="14" t="e">
        <f>IF('DATA ENTRY'!#REF!="","",'DATA ENTRY'!#REF!)</f>
        <v>#REF!</v>
      </c>
      <c r="G946" s="126" t="e">
        <f>IF('DATA ENTRY'!#REF!="","",'DATA ENTRY'!#REF!)</f>
        <v>#REF!</v>
      </c>
      <c r="H946" s="126" t="e">
        <f>IF('DATA ENTRY'!#REF!="","",'DATA ENTRY'!#REF!)</f>
        <v>#REF!</v>
      </c>
      <c r="I946" s="14" t="e">
        <f>IF('DATA ENTRY'!#REF!="","",'DATA ENTRY'!#REF!)</f>
        <v>#REF!</v>
      </c>
      <c r="J946" s="125" t="e">
        <f>IF('DATA ENTRY'!#REF!="","",'DATA ENTRY'!#REF!)</f>
        <v>#REF!</v>
      </c>
      <c r="K946" s="14" t="e">
        <f>IF('DATA ENTRY'!#REF!="","",'DATA ENTRY'!#REF!)</f>
        <v>#REF!</v>
      </c>
      <c r="L946" s="125" t="e">
        <f>IF('DATA ENTRY'!#REF!="","",'DATA ENTRY'!#REF!)</f>
        <v>#REF!</v>
      </c>
      <c r="M946" s="14" t="e">
        <f>IF('DATA ENTRY'!#REF!="","",'DATA ENTRY'!#REF!)</f>
        <v>#REF!</v>
      </c>
      <c r="N946" s="125" t="e">
        <f>IF('DATA ENTRY'!#REF!="","",'DATA ENTRY'!#REF!)</f>
        <v>#REF!</v>
      </c>
      <c r="O946" s="125" t="str">
        <f t="shared" si="14"/>
        <v/>
      </c>
      <c r="P946" s="63" t="e">
        <f>IF('DATA ENTRY'!#REF!="","",'DATA ENTRY'!#REF!)</f>
        <v>#REF!</v>
      </c>
      <c r="Q946" s="63" t="e">
        <f>IF('DATA ENTRY'!#REF!="","",'DATA ENTRY'!#REF!)</f>
        <v>#REF!</v>
      </c>
      <c r="R946" s="14" t="e">
        <f>IF('DATA ENTRY'!#REF!="","",'DATA ENTRY'!#REF!)</f>
        <v>#REF!</v>
      </c>
      <c r="S946" s="14" t="e">
        <f>IF('DATA ENTRY'!#REF!="","",'DATA ENTRY'!#REF!)</f>
        <v>#REF!</v>
      </c>
      <c r="T946" s="14" t="e">
        <f>IF('DATA ENTRY'!#REF!="","",'DATA ENTRY'!#REF!)</f>
        <v>#REF!</v>
      </c>
      <c r="U946" s="14" t="str">
        <f>IF(O946="","",SUMPRODUCT(--(D946=$D$5:$D$1071),--(F946=$F$5:$F$1071),--(E946=$E$5:$E$1071),--(O946&lt;$O$5:$O$1071))+COUNTIF($O$5:O946,O946))</f>
        <v/>
      </c>
    </row>
    <row r="947" spans="1:21">
      <c r="A947" s="14" t="e">
        <f>IF(AND(H947="",D947="",F947="",G947="",I947="",J947=""),"",SUBTOTAL(3,$B$5:B947))</f>
        <v>#REF!</v>
      </c>
      <c r="B947" s="63" t="e">
        <f>IF('DATA ENTRY'!#REF!="","",'DATA ENTRY'!#REF!)</f>
        <v>#REF!</v>
      </c>
      <c r="C947" s="63" t="e">
        <f>IF('DATA ENTRY'!#REF!="","",'DATA ENTRY'!#REF!)</f>
        <v>#REF!</v>
      </c>
      <c r="D947" s="63" t="e">
        <f>IF('DATA ENTRY'!#REF!="","",'DATA ENTRY'!#REF!)</f>
        <v>#REF!</v>
      </c>
      <c r="E947" s="14" t="e">
        <f>IF('DATA ENTRY'!#REF!="","",'DATA ENTRY'!#REF!)</f>
        <v>#REF!</v>
      </c>
      <c r="F947" s="14" t="e">
        <f>IF('DATA ENTRY'!#REF!="","",'DATA ENTRY'!#REF!)</f>
        <v>#REF!</v>
      </c>
      <c r="G947" s="126" t="e">
        <f>IF('DATA ENTRY'!#REF!="","",'DATA ENTRY'!#REF!)</f>
        <v>#REF!</v>
      </c>
      <c r="H947" s="126" t="e">
        <f>IF('DATA ENTRY'!#REF!="","",'DATA ENTRY'!#REF!)</f>
        <v>#REF!</v>
      </c>
      <c r="I947" s="14" t="e">
        <f>IF('DATA ENTRY'!#REF!="","",'DATA ENTRY'!#REF!)</f>
        <v>#REF!</v>
      </c>
      <c r="J947" s="125" t="e">
        <f>IF('DATA ENTRY'!#REF!="","",'DATA ENTRY'!#REF!)</f>
        <v>#REF!</v>
      </c>
      <c r="K947" s="14" t="e">
        <f>IF('DATA ENTRY'!#REF!="","",'DATA ENTRY'!#REF!)</f>
        <v>#REF!</v>
      </c>
      <c r="L947" s="125" t="e">
        <f>IF('DATA ENTRY'!#REF!="","",'DATA ENTRY'!#REF!)</f>
        <v>#REF!</v>
      </c>
      <c r="M947" s="14" t="e">
        <f>IF('DATA ENTRY'!#REF!="","",'DATA ENTRY'!#REF!)</f>
        <v>#REF!</v>
      </c>
      <c r="N947" s="125" t="e">
        <f>IF('DATA ENTRY'!#REF!="","",'DATA ENTRY'!#REF!)</f>
        <v>#REF!</v>
      </c>
      <c r="O947" s="125" t="str">
        <f t="shared" si="14"/>
        <v/>
      </c>
      <c r="P947" s="63" t="e">
        <f>IF('DATA ENTRY'!#REF!="","",'DATA ENTRY'!#REF!)</f>
        <v>#REF!</v>
      </c>
      <c r="Q947" s="63" t="e">
        <f>IF('DATA ENTRY'!#REF!="","",'DATA ENTRY'!#REF!)</f>
        <v>#REF!</v>
      </c>
      <c r="R947" s="14" t="e">
        <f>IF('DATA ENTRY'!#REF!="","",'DATA ENTRY'!#REF!)</f>
        <v>#REF!</v>
      </c>
      <c r="S947" s="14" t="e">
        <f>IF('DATA ENTRY'!#REF!="","",'DATA ENTRY'!#REF!)</f>
        <v>#REF!</v>
      </c>
      <c r="T947" s="14" t="e">
        <f>IF('DATA ENTRY'!#REF!="","",'DATA ENTRY'!#REF!)</f>
        <v>#REF!</v>
      </c>
      <c r="U947" s="14" t="str">
        <f>IF(O947="","",SUMPRODUCT(--(D947=$D$5:$D$1071),--(F947=$F$5:$F$1071),--(E947=$E$5:$E$1071),--(O947&lt;$O$5:$O$1071))+COUNTIF($O$5:O947,O947))</f>
        <v/>
      </c>
    </row>
    <row r="948" spans="1:21">
      <c r="A948" s="14" t="e">
        <f>IF(AND(H948="",D948="",F948="",G948="",I948="",J948=""),"",SUBTOTAL(3,$B$5:B948))</f>
        <v>#REF!</v>
      </c>
      <c r="B948" s="63" t="e">
        <f>IF('DATA ENTRY'!#REF!="","",'DATA ENTRY'!#REF!)</f>
        <v>#REF!</v>
      </c>
      <c r="C948" s="63" t="e">
        <f>IF('DATA ENTRY'!#REF!="","",'DATA ENTRY'!#REF!)</f>
        <v>#REF!</v>
      </c>
      <c r="D948" s="63" t="e">
        <f>IF('DATA ENTRY'!#REF!="","",'DATA ENTRY'!#REF!)</f>
        <v>#REF!</v>
      </c>
      <c r="E948" s="14" t="e">
        <f>IF('DATA ENTRY'!#REF!="","",'DATA ENTRY'!#REF!)</f>
        <v>#REF!</v>
      </c>
      <c r="F948" s="14" t="e">
        <f>IF('DATA ENTRY'!#REF!="","",'DATA ENTRY'!#REF!)</f>
        <v>#REF!</v>
      </c>
      <c r="G948" s="126" t="e">
        <f>IF('DATA ENTRY'!#REF!="","",'DATA ENTRY'!#REF!)</f>
        <v>#REF!</v>
      </c>
      <c r="H948" s="126" t="e">
        <f>IF('DATA ENTRY'!#REF!="","",'DATA ENTRY'!#REF!)</f>
        <v>#REF!</v>
      </c>
      <c r="I948" s="14" t="e">
        <f>IF('DATA ENTRY'!#REF!="","",'DATA ENTRY'!#REF!)</f>
        <v>#REF!</v>
      </c>
      <c r="J948" s="125" t="e">
        <f>IF('DATA ENTRY'!#REF!="","",'DATA ENTRY'!#REF!)</f>
        <v>#REF!</v>
      </c>
      <c r="K948" s="14" t="e">
        <f>IF('DATA ENTRY'!#REF!="","",'DATA ENTRY'!#REF!)</f>
        <v>#REF!</v>
      </c>
      <c r="L948" s="125" t="e">
        <f>IF('DATA ENTRY'!#REF!="","",'DATA ENTRY'!#REF!)</f>
        <v>#REF!</v>
      </c>
      <c r="M948" s="14" t="e">
        <f>IF('DATA ENTRY'!#REF!="","",'DATA ENTRY'!#REF!)</f>
        <v>#REF!</v>
      </c>
      <c r="N948" s="125" t="e">
        <f>IF('DATA ENTRY'!#REF!="","",'DATA ENTRY'!#REF!)</f>
        <v>#REF!</v>
      </c>
      <c r="O948" s="125" t="str">
        <f t="shared" si="14"/>
        <v/>
      </c>
      <c r="P948" s="63" t="e">
        <f>IF('DATA ENTRY'!#REF!="","",'DATA ENTRY'!#REF!)</f>
        <v>#REF!</v>
      </c>
      <c r="Q948" s="63" t="e">
        <f>IF('DATA ENTRY'!#REF!="","",'DATA ENTRY'!#REF!)</f>
        <v>#REF!</v>
      </c>
      <c r="R948" s="14" t="e">
        <f>IF('DATA ENTRY'!#REF!="","",'DATA ENTRY'!#REF!)</f>
        <v>#REF!</v>
      </c>
      <c r="S948" s="14" t="e">
        <f>IF('DATA ENTRY'!#REF!="","",'DATA ENTRY'!#REF!)</f>
        <v>#REF!</v>
      </c>
      <c r="T948" s="14" t="e">
        <f>IF('DATA ENTRY'!#REF!="","",'DATA ENTRY'!#REF!)</f>
        <v>#REF!</v>
      </c>
      <c r="U948" s="14" t="str">
        <f>IF(O948="","",SUMPRODUCT(--(D948=$D$5:$D$1071),--(F948=$F$5:$F$1071),--(E948=$E$5:$E$1071),--(O948&lt;$O$5:$O$1071))+COUNTIF($O$5:O948,O948))</f>
        <v/>
      </c>
    </row>
    <row r="949" spans="1:21">
      <c r="A949" s="14" t="e">
        <f>IF(AND(H949="",D949="",F949="",G949="",I949="",J949=""),"",SUBTOTAL(3,$B$5:B949))</f>
        <v>#REF!</v>
      </c>
      <c r="B949" s="63" t="e">
        <f>IF('DATA ENTRY'!#REF!="","",'DATA ENTRY'!#REF!)</f>
        <v>#REF!</v>
      </c>
      <c r="C949" s="63" t="e">
        <f>IF('DATA ENTRY'!#REF!="","",'DATA ENTRY'!#REF!)</f>
        <v>#REF!</v>
      </c>
      <c r="D949" s="63" t="e">
        <f>IF('DATA ENTRY'!#REF!="","",'DATA ENTRY'!#REF!)</f>
        <v>#REF!</v>
      </c>
      <c r="E949" s="14" t="e">
        <f>IF('DATA ENTRY'!#REF!="","",'DATA ENTRY'!#REF!)</f>
        <v>#REF!</v>
      </c>
      <c r="F949" s="14" t="e">
        <f>IF('DATA ENTRY'!#REF!="","",'DATA ENTRY'!#REF!)</f>
        <v>#REF!</v>
      </c>
      <c r="G949" s="126" t="e">
        <f>IF('DATA ENTRY'!#REF!="","",'DATA ENTRY'!#REF!)</f>
        <v>#REF!</v>
      </c>
      <c r="H949" s="126" t="e">
        <f>IF('DATA ENTRY'!#REF!="","",'DATA ENTRY'!#REF!)</f>
        <v>#REF!</v>
      </c>
      <c r="I949" s="14" t="e">
        <f>IF('DATA ENTRY'!#REF!="","",'DATA ENTRY'!#REF!)</f>
        <v>#REF!</v>
      </c>
      <c r="J949" s="125" t="e">
        <f>IF('DATA ENTRY'!#REF!="","",'DATA ENTRY'!#REF!)</f>
        <v>#REF!</v>
      </c>
      <c r="K949" s="14" t="e">
        <f>IF('DATA ENTRY'!#REF!="","",'DATA ENTRY'!#REF!)</f>
        <v>#REF!</v>
      </c>
      <c r="L949" s="125" t="e">
        <f>IF('DATA ENTRY'!#REF!="","",'DATA ENTRY'!#REF!)</f>
        <v>#REF!</v>
      </c>
      <c r="M949" s="14" t="e">
        <f>IF('DATA ENTRY'!#REF!="","",'DATA ENTRY'!#REF!)</f>
        <v>#REF!</v>
      </c>
      <c r="N949" s="125" t="e">
        <f>IF('DATA ENTRY'!#REF!="","",'DATA ENTRY'!#REF!)</f>
        <v>#REF!</v>
      </c>
      <c r="O949" s="125" t="str">
        <f t="shared" si="14"/>
        <v/>
      </c>
      <c r="P949" s="63" t="e">
        <f>IF('DATA ENTRY'!#REF!="","",'DATA ENTRY'!#REF!)</f>
        <v>#REF!</v>
      </c>
      <c r="Q949" s="63" t="e">
        <f>IF('DATA ENTRY'!#REF!="","",'DATA ENTRY'!#REF!)</f>
        <v>#REF!</v>
      </c>
      <c r="R949" s="14" t="e">
        <f>IF('DATA ENTRY'!#REF!="","",'DATA ENTRY'!#REF!)</f>
        <v>#REF!</v>
      </c>
      <c r="S949" s="14" t="e">
        <f>IF('DATA ENTRY'!#REF!="","",'DATA ENTRY'!#REF!)</f>
        <v>#REF!</v>
      </c>
      <c r="T949" s="14" t="e">
        <f>IF('DATA ENTRY'!#REF!="","",'DATA ENTRY'!#REF!)</f>
        <v>#REF!</v>
      </c>
      <c r="U949" s="14" t="str">
        <f>IF(O949="","",SUMPRODUCT(--(D949=$D$5:$D$1071),--(F949=$F$5:$F$1071),--(E949=$E$5:$E$1071),--(O949&lt;$O$5:$O$1071))+COUNTIF($O$5:O949,O949))</f>
        <v/>
      </c>
    </row>
    <row r="950" spans="1:21">
      <c r="A950" s="14" t="e">
        <f>IF(AND(H950="",D950="",F950="",G950="",I950="",J950=""),"",SUBTOTAL(3,$B$5:B950))</f>
        <v>#REF!</v>
      </c>
      <c r="B950" s="63" t="e">
        <f>IF('DATA ENTRY'!#REF!="","",'DATA ENTRY'!#REF!)</f>
        <v>#REF!</v>
      </c>
      <c r="C950" s="63" t="e">
        <f>IF('DATA ENTRY'!#REF!="","",'DATA ENTRY'!#REF!)</f>
        <v>#REF!</v>
      </c>
      <c r="D950" s="63" t="e">
        <f>IF('DATA ENTRY'!#REF!="","",'DATA ENTRY'!#REF!)</f>
        <v>#REF!</v>
      </c>
      <c r="E950" s="14" t="e">
        <f>IF('DATA ENTRY'!#REF!="","",'DATA ENTRY'!#REF!)</f>
        <v>#REF!</v>
      </c>
      <c r="F950" s="14" t="e">
        <f>IF('DATA ENTRY'!#REF!="","",'DATA ENTRY'!#REF!)</f>
        <v>#REF!</v>
      </c>
      <c r="G950" s="126" t="e">
        <f>IF('DATA ENTRY'!#REF!="","",'DATA ENTRY'!#REF!)</f>
        <v>#REF!</v>
      </c>
      <c r="H950" s="126" t="e">
        <f>IF('DATA ENTRY'!#REF!="","",'DATA ENTRY'!#REF!)</f>
        <v>#REF!</v>
      </c>
      <c r="I950" s="14" t="e">
        <f>IF('DATA ENTRY'!#REF!="","",'DATA ENTRY'!#REF!)</f>
        <v>#REF!</v>
      </c>
      <c r="J950" s="125" t="e">
        <f>IF('DATA ENTRY'!#REF!="","",'DATA ENTRY'!#REF!)</f>
        <v>#REF!</v>
      </c>
      <c r="K950" s="14" t="e">
        <f>IF('DATA ENTRY'!#REF!="","",'DATA ENTRY'!#REF!)</f>
        <v>#REF!</v>
      </c>
      <c r="L950" s="125" t="e">
        <f>IF('DATA ENTRY'!#REF!="","",'DATA ENTRY'!#REF!)</f>
        <v>#REF!</v>
      </c>
      <c r="M950" s="14" t="e">
        <f>IF('DATA ENTRY'!#REF!="","",'DATA ENTRY'!#REF!)</f>
        <v>#REF!</v>
      </c>
      <c r="N950" s="125" t="e">
        <f>IF('DATA ENTRY'!#REF!="","",'DATA ENTRY'!#REF!)</f>
        <v>#REF!</v>
      </c>
      <c r="O950" s="125" t="str">
        <f t="shared" si="14"/>
        <v/>
      </c>
      <c r="P950" s="63" t="e">
        <f>IF('DATA ENTRY'!#REF!="","",'DATA ENTRY'!#REF!)</f>
        <v>#REF!</v>
      </c>
      <c r="Q950" s="63" t="e">
        <f>IF('DATA ENTRY'!#REF!="","",'DATA ENTRY'!#REF!)</f>
        <v>#REF!</v>
      </c>
      <c r="R950" s="14" t="e">
        <f>IF('DATA ENTRY'!#REF!="","",'DATA ENTRY'!#REF!)</f>
        <v>#REF!</v>
      </c>
      <c r="S950" s="14" t="e">
        <f>IF('DATA ENTRY'!#REF!="","",'DATA ENTRY'!#REF!)</f>
        <v>#REF!</v>
      </c>
      <c r="T950" s="14" t="e">
        <f>IF('DATA ENTRY'!#REF!="","",'DATA ENTRY'!#REF!)</f>
        <v>#REF!</v>
      </c>
      <c r="U950" s="14" t="str">
        <f>IF(O950="","",SUMPRODUCT(--(D950=$D$5:$D$1071),--(F950=$F$5:$F$1071),--(E950=$E$5:$E$1071),--(O950&lt;$O$5:$O$1071))+COUNTIF($O$5:O950,O950))</f>
        <v/>
      </c>
    </row>
    <row r="951" spans="1:21">
      <c r="A951" s="14" t="e">
        <f>IF(AND(H951="",D951="",F951="",G951="",I951="",J951=""),"",SUBTOTAL(3,$B$5:B951))</f>
        <v>#REF!</v>
      </c>
      <c r="B951" s="63" t="e">
        <f>IF('DATA ENTRY'!#REF!="","",'DATA ENTRY'!#REF!)</f>
        <v>#REF!</v>
      </c>
      <c r="C951" s="63" t="e">
        <f>IF('DATA ENTRY'!#REF!="","",'DATA ENTRY'!#REF!)</f>
        <v>#REF!</v>
      </c>
      <c r="D951" s="63" t="e">
        <f>IF('DATA ENTRY'!#REF!="","",'DATA ENTRY'!#REF!)</f>
        <v>#REF!</v>
      </c>
      <c r="E951" s="14" t="e">
        <f>IF('DATA ENTRY'!#REF!="","",'DATA ENTRY'!#REF!)</f>
        <v>#REF!</v>
      </c>
      <c r="F951" s="14" t="e">
        <f>IF('DATA ENTRY'!#REF!="","",'DATA ENTRY'!#REF!)</f>
        <v>#REF!</v>
      </c>
      <c r="G951" s="126" t="e">
        <f>IF('DATA ENTRY'!#REF!="","",'DATA ENTRY'!#REF!)</f>
        <v>#REF!</v>
      </c>
      <c r="H951" s="126" t="e">
        <f>IF('DATA ENTRY'!#REF!="","",'DATA ENTRY'!#REF!)</f>
        <v>#REF!</v>
      </c>
      <c r="I951" s="14" t="e">
        <f>IF('DATA ENTRY'!#REF!="","",'DATA ENTRY'!#REF!)</f>
        <v>#REF!</v>
      </c>
      <c r="J951" s="125" t="e">
        <f>IF('DATA ENTRY'!#REF!="","",'DATA ENTRY'!#REF!)</f>
        <v>#REF!</v>
      </c>
      <c r="K951" s="14" t="e">
        <f>IF('DATA ENTRY'!#REF!="","",'DATA ENTRY'!#REF!)</f>
        <v>#REF!</v>
      </c>
      <c r="L951" s="125" t="e">
        <f>IF('DATA ENTRY'!#REF!="","",'DATA ENTRY'!#REF!)</f>
        <v>#REF!</v>
      </c>
      <c r="M951" s="14" t="e">
        <f>IF('DATA ENTRY'!#REF!="","",'DATA ENTRY'!#REF!)</f>
        <v>#REF!</v>
      </c>
      <c r="N951" s="125" t="e">
        <f>IF('DATA ENTRY'!#REF!="","",'DATA ENTRY'!#REF!)</f>
        <v>#REF!</v>
      </c>
      <c r="O951" s="125" t="str">
        <f t="shared" si="14"/>
        <v/>
      </c>
      <c r="P951" s="63" t="e">
        <f>IF('DATA ENTRY'!#REF!="","",'DATA ENTRY'!#REF!)</f>
        <v>#REF!</v>
      </c>
      <c r="Q951" s="63" t="e">
        <f>IF('DATA ENTRY'!#REF!="","",'DATA ENTRY'!#REF!)</f>
        <v>#REF!</v>
      </c>
      <c r="R951" s="14" t="e">
        <f>IF('DATA ENTRY'!#REF!="","",'DATA ENTRY'!#REF!)</f>
        <v>#REF!</v>
      </c>
      <c r="S951" s="14" t="e">
        <f>IF('DATA ENTRY'!#REF!="","",'DATA ENTRY'!#REF!)</f>
        <v>#REF!</v>
      </c>
      <c r="T951" s="14" t="e">
        <f>IF('DATA ENTRY'!#REF!="","",'DATA ENTRY'!#REF!)</f>
        <v>#REF!</v>
      </c>
      <c r="U951" s="14" t="str">
        <f>IF(O951="","",SUMPRODUCT(--(D951=$D$5:$D$1071),--(F951=$F$5:$F$1071),--(E951=$E$5:$E$1071),--(O951&lt;$O$5:$O$1071))+COUNTIF($O$5:O951,O951))</f>
        <v/>
      </c>
    </row>
    <row r="952" spans="1:21">
      <c r="A952" s="14" t="e">
        <f>IF(AND(H952="",D952="",F952="",G952="",I952="",J952=""),"",SUBTOTAL(3,$B$5:B952))</f>
        <v>#REF!</v>
      </c>
      <c r="B952" s="63" t="e">
        <f>IF('DATA ENTRY'!#REF!="","",'DATA ENTRY'!#REF!)</f>
        <v>#REF!</v>
      </c>
      <c r="C952" s="63" t="e">
        <f>IF('DATA ENTRY'!#REF!="","",'DATA ENTRY'!#REF!)</f>
        <v>#REF!</v>
      </c>
      <c r="D952" s="63" t="e">
        <f>IF('DATA ENTRY'!#REF!="","",'DATA ENTRY'!#REF!)</f>
        <v>#REF!</v>
      </c>
      <c r="E952" s="14" t="e">
        <f>IF('DATA ENTRY'!#REF!="","",'DATA ENTRY'!#REF!)</f>
        <v>#REF!</v>
      </c>
      <c r="F952" s="14" t="e">
        <f>IF('DATA ENTRY'!#REF!="","",'DATA ENTRY'!#REF!)</f>
        <v>#REF!</v>
      </c>
      <c r="G952" s="126" t="e">
        <f>IF('DATA ENTRY'!#REF!="","",'DATA ENTRY'!#REF!)</f>
        <v>#REF!</v>
      </c>
      <c r="H952" s="126" t="e">
        <f>IF('DATA ENTRY'!#REF!="","",'DATA ENTRY'!#REF!)</f>
        <v>#REF!</v>
      </c>
      <c r="I952" s="14" t="e">
        <f>IF('DATA ENTRY'!#REF!="","",'DATA ENTRY'!#REF!)</f>
        <v>#REF!</v>
      </c>
      <c r="J952" s="125" t="e">
        <f>IF('DATA ENTRY'!#REF!="","",'DATA ENTRY'!#REF!)</f>
        <v>#REF!</v>
      </c>
      <c r="K952" s="14" t="e">
        <f>IF('DATA ENTRY'!#REF!="","",'DATA ENTRY'!#REF!)</f>
        <v>#REF!</v>
      </c>
      <c r="L952" s="125" t="e">
        <f>IF('DATA ENTRY'!#REF!="","",'DATA ENTRY'!#REF!)</f>
        <v>#REF!</v>
      </c>
      <c r="M952" s="14" t="e">
        <f>IF('DATA ENTRY'!#REF!="","",'DATA ENTRY'!#REF!)</f>
        <v>#REF!</v>
      </c>
      <c r="N952" s="125" t="e">
        <f>IF('DATA ENTRY'!#REF!="","",'DATA ENTRY'!#REF!)</f>
        <v>#REF!</v>
      </c>
      <c r="O952" s="125" t="str">
        <f t="shared" si="14"/>
        <v/>
      </c>
      <c r="P952" s="63" t="e">
        <f>IF('DATA ENTRY'!#REF!="","",'DATA ENTRY'!#REF!)</f>
        <v>#REF!</v>
      </c>
      <c r="Q952" s="63" t="e">
        <f>IF('DATA ENTRY'!#REF!="","",'DATA ENTRY'!#REF!)</f>
        <v>#REF!</v>
      </c>
      <c r="R952" s="14" t="e">
        <f>IF('DATA ENTRY'!#REF!="","",'DATA ENTRY'!#REF!)</f>
        <v>#REF!</v>
      </c>
      <c r="S952" s="14" t="e">
        <f>IF('DATA ENTRY'!#REF!="","",'DATA ENTRY'!#REF!)</f>
        <v>#REF!</v>
      </c>
      <c r="T952" s="14" t="e">
        <f>IF('DATA ENTRY'!#REF!="","",'DATA ENTRY'!#REF!)</f>
        <v>#REF!</v>
      </c>
      <c r="U952" s="14" t="str">
        <f>IF(O952="","",SUMPRODUCT(--(D952=$D$5:$D$1071),--(F952=$F$5:$F$1071),--(E952=$E$5:$E$1071),--(O952&lt;$O$5:$O$1071))+COUNTIF($O$5:O952,O952))</f>
        <v/>
      </c>
    </row>
    <row r="953" spans="1:21">
      <c r="A953" s="14" t="e">
        <f>IF(AND(H953="",D953="",F953="",G953="",I953="",J953=""),"",SUBTOTAL(3,$B$5:B953))</f>
        <v>#REF!</v>
      </c>
      <c r="B953" s="63" t="e">
        <f>IF('DATA ENTRY'!#REF!="","",'DATA ENTRY'!#REF!)</f>
        <v>#REF!</v>
      </c>
      <c r="C953" s="63" t="e">
        <f>IF('DATA ENTRY'!#REF!="","",'DATA ENTRY'!#REF!)</f>
        <v>#REF!</v>
      </c>
      <c r="D953" s="63" t="e">
        <f>IF('DATA ENTRY'!#REF!="","",'DATA ENTRY'!#REF!)</f>
        <v>#REF!</v>
      </c>
      <c r="E953" s="14" t="e">
        <f>IF('DATA ENTRY'!#REF!="","",'DATA ENTRY'!#REF!)</f>
        <v>#REF!</v>
      </c>
      <c r="F953" s="14" t="e">
        <f>IF('DATA ENTRY'!#REF!="","",'DATA ENTRY'!#REF!)</f>
        <v>#REF!</v>
      </c>
      <c r="G953" s="126" t="e">
        <f>IF('DATA ENTRY'!#REF!="","",'DATA ENTRY'!#REF!)</f>
        <v>#REF!</v>
      </c>
      <c r="H953" s="126" t="e">
        <f>IF('DATA ENTRY'!#REF!="","",'DATA ENTRY'!#REF!)</f>
        <v>#REF!</v>
      </c>
      <c r="I953" s="14" t="e">
        <f>IF('DATA ENTRY'!#REF!="","",'DATA ENTRY'!#REF!)</f>
        <v>#REF!</v>
      </c>
      <c r="J953" s="125" t="e">
        <f>IF('DATA ENTRY'!#REF!="","",'DATA ENTRY'!#REF!)</f>
        <v>#REF!</v>
      </c>
      <c r="K953" s="14" t="e">
        <f>IF('DATA ENTRY'!#REF!="","",'DATA ENTRY'!#REF!)</f>
        <v>#REF!</v>
      </c>
      <c r="L953" s="125" t="e">
        <f>IF('DATA ENTRY'!#REF!="","",'DATA ENTRY'!#REF!)</f>
        <v>#REF!</v>
      </c>
      <c r="M953" s="14" t="e">
        <f>IF('DATA ENTRY'!#REF!="","",'DATA ENTRY'!#REF!)</f>
        <v>#REF!</v>
      </c>
      <c r="N953" s="125" t="e">
        <f>IF('DATA ENTRY'!#REF!="","",'DATA ENTRY'!#REF!)</f>
        <v>#REF!</v>
      </c>
      <c r="O953" s="125" t="str">
        <f t="shared" si="14"/>
        <v/>
      </c>
      <c r="P953" s="63" t="e">
        <f>IF('DATA ENTRY'!#REF!="","",'DATA ENTRY'!#REF!)</f>
        <v>#REF!</v>
      </c>
      <c r="Q953" s="63" t="e">
        <f>IF('DATA ENTRY'!#REF!="","",'DATA ENTRY'!#REF!)</f>
        <v>#REF!</v>
      </c>
      <c r="R953" s="14" t="e">
        <f>IF('DATA ENTRY'!#REF!="","",'DATA ENTRY'!#REF!)</f>
        <v>#REF!</v>
      </c>
      <c r="S953" s="14" t="e">
        <f>IF('DATA ENTRY'!#REF!="","",'DATA ENTRY'!#REF!)</f>
        <v>#REF!</v>
      </c>
      <c r="T953" s="14" t="e">
        <f>IF('DATA ENTRY'!#REF!="","",'DATA ENTRY'!#REF!)</f>
        <v>#REF!</v>
      </c>
      <c r="U953" s="14" t="str">
        <f>IF(O953="","",SUMPRODUCT(--(D953=$D$5:$D$1071),--(F953=$F$5:$F$1071),--(E953=$E$5:$E$1071),--(O953&lt;$O$5:$O$1071))+COUNTIF($O$5:O953,O953))</f>
        <v/>
      </c>
    </row>
    <row r="954" spans="1:21">
      <c r="A954" s="14" t="e">
        <f>IF(AND(H954="",D954="",F954="",G954="",I954="",J954=""),"",SUBTOTAL(3,$B$5:B954))</f>
        <v>#REF!</v>
      </c>
      <c r="B954" s="63" t="e">
        <f>IF('DATA ENTRY'!#REF!="","",'DATA ENTRY'!#REF!)</f>
        <v>#REF!</v>
      </c>
      <c r="C954" s="63" t="e">
        <f>IF('DATA ENTRY'!#REF!="","",'DATA ENTRY'!#REF!)</f>
        <v>#REF!</v>
      </c>
      <c r="D954" s="63" t="e">
        <f>IF('DATA ENTRY'!#REF!="","",'DATA ENTRY'!#REF!)</f>
        <v>#REF!</v>
      </c>
      <c r="E954" s="14" t="e">
        <f>IF('DATA ENTRY'!#REF!="","",'DATA ENTRY'!#REF!)</f>
        <v>#REF!</v>
      </c>
      <c r="F954" s="14" t="e">
        <f>IF('DATA ENTRY'!#REF!="","",'DATA ENTRY'!#REF!)</f>
        <v>#REF!</v>
      </c>
      <c r="G954" s="126" t="e">
        <f>IF('DATA ENTRY'!#REF!="","",'DATA ENTRY'!#REF!)</f>
        <v>#REF!</v>
      </c>
      <c r="H954" s="126" t="e">
        <f>IF('DATA ENTRY'!#REF!="","",'DATA ENTRY'!#REF!)</f>
        <v>#REF!</v>
      </c>
      <c r="I954" s="14" t="e">
        <f>IF('DATA ENTRY'!#REF!="","",'DATA ENTRY'!#REF!)</f>
        <v>#REF!</v>
      </c>
      <c r="J954" s="125" t="e">
        <f>IF('DATA ENTRY'!#REF!="","",'DATA ENTRY'!#REF!)</f>
        <v>#REF!</v>
      </c>
      <c r="K954" s="14" t="e">
        <f>IF('DATA ENTRY'!#REF!="","",'DATA ENTRY'!#REF!)</f>
        <v>#REF!</v>
      </c>
      <c r="L954" s="125" t="e">
        <f>IF('DATA ENTRY'!#REF!="","",'DATA ENTRY'!#REF!)</f>
        <v>#REF!</v>
      </c>
      <c r="M954" s="14" t="e">
        <f>IF('DATA ENTRY'!#REF!="","",'DATA ENTRY'!#REF!)</f>
        <v>#REF!</v>
      </c>
      <c r="N954" s="125" t="e">
        <f>IF('DATA ENTRY'!#REF!="","",'DATA ENTRY'!#REF!)</f>
        <v>#REF!</v>
      </c>
      <c r="O954" s="125" t="str">
        <f t="shared" si="14"/>
        <v/>
      </c>
      <c r="P954" s="63" t="e">
        <f>IF('DATA ENTRY'!#REF!="","",'DATA ENTRY'!#REF!)</f>
        <v>#REF!</v>
      </c>
      <c r="Q954" s="63" t="e">
        <f>IF('DATA ENTRY'!#REF!="","",'DATA ENTRY'!#REF!)</f>
        <v>#REF!</v>
      </c>
      <c r="R954" s="14" t="e">
        <f>IF('DATA ENTRY'!#REF!="","",'DATA ENTRY'!#REF!)</f>
        <v>#REF!</v>
      </c>
      <c r="S954" s="14" t="e">
        <f>IF('DATA ENTRY'!#REF!="","",'DATA ENTRY'!#REF!)</f>
        <v>#REF!</v>
      </c>
      <c r="T954" s="14" t="e">
        <f>IF('DATA ENTRY'!#REF!="","",'DATA ENTRY'!#REF!)</f>
        <v>#REF!</v>
      </c>
      <c r="U954" s="14" t="str">
        <f>IF(O954="","",SUMPRODUCT(--(D954=$D$5:$D$1071),--(F954=$F$5:$F$1071),--(E954=$E$5:$E$1071),--(O954&lt;$O$5:$O$1071))+COUNTIF($O$5:O954,O954))</f>
        <v/>
      </c>
    </row>
    <row r="955" spans="1:21">
      <c r="A955" s="14" t="e">
        <f>IF(AND(H955="",D955="",F955="",G955="",I955="",J955=""),"",SUBTOTAL(3,$B$5:B955))</f>
        <v>#REF!</v>
      </c>
      <c r="B955" s="63" t="e">
        <f>IF('DATA ENTRY'!#REF!="","",'DATA ENTRY'!#REF!)</f>
        <v>#REF!</v>
      </c>
      <c r="C955" s="63" t="e">
        <f>IF('DATA ENTRY'!#REF!="","",'DATA ENTRY'!#REF!)</f>
        <v>#REF!</v>
      </c>
      <c r="D955" s="63" t="e">
        <f>IF('DATA ENTRY'!#REF!="","",'DATA ENTRY'!#REF!)</f>
        <v>#REF!</v>
      </c>
      <c r="E955" s="14" t="e">
        <f>IF('DATA ENTRY'!#REF!="","",'DATA ENTRY'!#REF!)</f>
        <v>#REF!</v>
      </c>
      <c r="F955" s="14" t="e">
        <f>IF('DATA ENTRY'!#REF!="","",'DATA ENTRY'!#REF!)</f>
        <v>#REF!</v>
      </c>
      <c r="G955" s="126" t="e">
        <f>IF('DATA ENTRY'!#REF!="","",'DATA ENTRY'!#REF!)</f>
        <v>#REF!</v>
      </c>
      <c r="H955" s="126" t="e">
        <f>IF('DATA ENTRY'!#REF!="","",'DATA ENTRY'!#REF!)</f>
        <v>#REF!</v>
      </c>
      <c r="I955" s="14" t="e">
        <f>IF('DATA ENTRY'!#REF!="","",'DATA ENTRY'!#REF!)</f>
        <v>#REF!</v>
      </c>
      <c r="J955" s="125" t="e">
        <f>IF('DATA ENTRY'!#REF!="","",'DATA ENTRY'!#REF!)</f>
        <v>#REF!</v>
      </c>
      <c r="K955" s="14" t="e">
        <f>IF('DATA ENTRY'!#REF!="","",'DATA ENTRY'!#REF!)</f>
        <v>#REF!</v>
      </c>
      <c r="L955" s="125" t="e">
        <f>IF('DATA ENTRY'!#REF!="","",'DATA ENTRY'!#REF!)</f>
        <v>#REF!</v>
      </c>
      <c r="M955" s="14" t="e">
        <f>IF('DATA ENTRY'!#REF!="","",'DATA ENTRY'!#REF!)</f>
        <v>#REF!</v>
      </c>
      <c r="N955" s="125" t="e">
        <f>IF('DATA ENTRY'!#REF!="","",'DATA ENTRY'!#REF!)</f>
        <v>#REF!</v>
      </c>
      <c r="O955" s="125" t="str">
        <f t="shared" si="14"/>
        <v/>
      </c>
      <c r="P955" s="63" t="e">
        <f>IF('DATA ENTRY'!#REF!="","",'DATA ENTRY'!#REF!)</f>
        <v>#REF!</v>
      </c>
      <c r="Q955" s="63" t="e">
        <f>IF('DATA ENTRY'!#REF!="","",'DATA ENTRY'!#REF!)</f>
        <v>#REF!</v>
      </c>
      <c r="R955" s="14" t="e">
        <f>IF('DATA ENTRY'!#REF!="","",'DATA ENTRY'!#REF!)</f>
        <v>#REF!</v>
      </c>
      <c r="S955" s="14" t="e">
        <f>IF('DATA ENTRY'!#REF!="","",'DATA ENTRY'!#REF!)</f>
        <v>#REF!</v>
      </c>
      <c r="T955" s="14" t="e">
        <f>IF('DATA ENTRY'!#REF!="","",'DATA ENTRY'!#REF!)</f>
        <v>#REF!</v>
      </c>
      <c r="U955" s="14" t="str">
        <f>IF(O955="","",SUMPRODUCT(--(D955=$D$5:$D$1071),--(F955=$F$5:$F$1071),--(E955=$E$5:$E$1071),--(O955&lt;$O$5:$O$1071))+COUNTIF($O$5:O955,O955))</f>
        <v/>
      </c>
    </row>
    <row r="956" spans="1:21">
      <c r="A956" s="14" t="e">
        <f>IF(AND(H956="",D956="",F956="",G956="",I956="",J956=""),"",SUBTOTAL(3,$B$5:B956))</f>
        <v>#REF!</v>
      </c>
      <c r="B956" s="63" t="e">
        <f>IF('DATA ENTRY'!#REF!="","",'DATA ENTRY'!#REF!)</f>
        <v>#REF!</v>
      </c>
      <c r="C956" s="63" t="e">
        <f>IF('DATA ENTRY'!#REF!="","",'DATA ENTRY'!#REF!)</f>
        <v>#REF!</v>
      </c>
      <c r="D956" s="63" t="e">
        <f>IF('DATA ENTRY'!#REF!="","",'DATA ENTRY'!#REF!)</f>
        <v>#REF!</v>
      </c>
      <c r="E956" s="14" t="e">
        <f>IF('DATA ENTRY'!#REF!="","",'DATA ENTRY'!#REF!)</f>
        <v>#REF!</v>
      </c>
      <c r="F956" s="14" t="e">
        <f>IF('DATA ENTRY'!#REF!="","",'DATA ENTRY'!#REF!)</f>
        <v>#REF!</v>
      </c>
      <c r="G956" s="126" t="e">
        <f>IF('DATA ENTRY'!#REF!="","",'DATA ENTRY'!#REF!)</f>
        <v>#REF!</v>
      </c>
      <c r="H956" s="126" t="e">
        <f>IF('DATA ENTRY'!#REF!="","",'DATA ENTRY'!#REF!)</f>
        <v>#REF!</v>
      </c>
      <c r="I956" s="14" t="e">
        <f>IF('DATA ENTRY'!#REF!="","",'DATA ENTRY'!#REF!)</f>
        <v>#REF!</v>
      </c>
      <c r="J956" s="125" t="e">
        <f>IF('DATA ENTRY'!#REF!="","",'DATA ENTRY'!#REF!)</f>
        <v>#REF!</v>
      </c>
      <c r="K956" s="14" t="e">
        <f>IF('DATA ENTRY'!#REF!="","",'DATA ENTRY'!#REF!)</f>
        <v>#REF!</v>
      </c>
      <c r="L956" s="125" t="e">
        <f>IF('DATA ENTRY'!#REF!="","",'DATA ENTRY'!#REF!)</f>
        <v>#REF!</v>
      </c>
      <c r="M956" s="14" t="e">
        <f>IF('DATA ENTRY'!#REF!="","",'DATA ENTRY'!#REF!)</f>
        <v>#REF!</v>
      </c>
      <c r="N956" s="125" t="e">
        <f>IF('DATA ENTRY'!#REF!="","",'DATA ENTRY'!#REF!)</f>
        <v>#REF!</v>
      </c>
      <c r="O956" s="125" t="str">
        <f t="shared" si="14"/>
        <v/>
      </c>
      <c r="P956" s="63" t="e">
        <f>IF('DATA ENTRY'!#REF!="","",'DATA ENTRY'!#REF!)</f>
        <v>#REF!</v>
      </c>
      <c r="Q956" s="63" t="e">
        <f>IF('DATA ENTRY'!#REF!="","",'DATA ENTRY'!#REF!)</f>
        <v>#REF!</v>
      </c>
      <c r="R956" s="14" t="e">
        <f>IF('DATA ENTRY'!#REF!="","",'DATA ENTRY'!#REF!)</f>
        <v>#REF!</v>
      </c>
      <c r="S956" s="14" t="e">
        <f>IF('DATA ENTRY'!#REF!="","",'DATA ENTRY'!#REF!)</f>
        <v>#REF!</v>
      </c>
      <c r="T956" s="14" t="e">
        <f>IF('DATA ENTRY'!#REF!="","",'DATA ENTRY'!#REF!)</f>
        <v>#REF!</v>
      </c>
      <c r="U956" s="14" t="str">
        <f>IF(O956="","",SUMPRODUCT(--(D956=$D$5:$D$1071),--(F956=$F$5:$F$1071),--(E956=$E$5:$E$1071),--(O956&lt;$O$5:$O$1071))+COUNTIF($O$5:O956,O956))</f>
        <v/>
      </c>
    </row>
    <row r="957" spans="1:21">
      <c r="A957" s="14" t="e">
        <f>IF(AND(H957="",D957="",F957="",G957="",I957="",J957=""),"",SUBTOTAL(3,$B$5:B957))</f>
        <v>#REF!</v>
      </c>
      <c r="B957" s="63" t="e">
        <f>IF('DATA ENTRY'!#REF!="","",'DATA ENTRY'!#REF!)</f>
        <v>#REF!</v>
      </c>
      <c r="C957" s="63" t="e">
        <f>IF('DATA ENTRY'!#REF!="","",'DATA ENTRY'!#REF!)</f>
        <v>#REF!</v>
      </c>
      <c r="D957" s="63" t="e">
        <f>IF('DATA ENTRY'!#REF!="","",'DATA ENTRY'!#REF!)</f>
        <v>#REF!</v>
      </c>
      <c r="E957" s="14" t="e">
        <f>IF('DATA ENTRY'!#REF!="","",'DATA ENTRY'!#REF!)</f>
        <v>#REF!</v>
      </c>
      <c r="F957" s="14" t="e">
        <f>IF('DATA ENTRY'!#REF!="","",'DATA ENTRY'!#REF!)</f>
        <v>#REF!</v>
      </c>
      <c r="G957" s="126" t="e">
        <f>IF('DATA ENTRY'!#REF!="","",'DATA ENTRY'!#REF!)</f>
        <v>#REF!</v>
      </c>
      <c r="H957" s="126" t="e">
        <f>IF('DATA ENTRY'!#REF!="","",'DATA ENTRY'!#REF!)</f>
        <v>#REF!</v>
      </c>
      <c r="I957" s="14" t="e">
        <f>IF('DATA ENTRY'!#REF!="","",'DATA ENTRY'!#REF!)</f>
        <v>#REF!</v>
      </c>
      <c r="J957" s="125" t="e">
        <f>IF('DATA ENTRY'!#REF!="","",'DATA ENTRY'!#REF!)</f>
        <v>#REF!</v>
      </c>
      <c r="K957" s="14" t="e">
        <f>IF('DATA ENTRY'!#REF!="","",'DATA ENTRY'!#REF!)</f>
        <v>#REF!</v>
      </c>
      <c r="L957" s="125" t="e">
        <f>IF('DATA ENTRY'!#REF!="","",'DATA ENTRY'!#REF!)</f>
        <v>#REF!</v>
      </c>
      <c r="M957" s="14" t="e">
        <f>IF('DATA ENTRY'!#REF!="","",'DATA ENTRY'!#REF!)</f>
        <v>#REF!</v>
      </c>
      <c r="N957" s="125" t="e">
        <f>IF('DATA ENTRY'!#REF!="","",'DATA ENTRY'!#REF!)</f>
        <v>#REF!</v>
      </c>
      <c r="O957" s="125" t="str">
        <f t="shared" si="14"/>
        <v/>
      </c>
      <c r="P957" s="63" t="e">
        <f>IF('DATA ENTRY'!#REF!="","",'DATA ENTRY'!#REF!)</f>
        <v>#REF!</v>
      </c>
      <c r="Q957" s="63" t="e">
        <f>IF('DATA ENTRY'!#REF!="","",'DATA ENTRY'!#REF!)</f>
        <v>#REF!</v>
      </c>
      <c r="R957" s="14" t="e">
        <f>IF('DATA ENTRY'!#REF!="","",'DATA ENTRY'!#REF!)</f>
        <v>#REF!</v>
      </c>
      <c r="S957" s="14" t="e">
        <f>IF('DATA ENTRY'!#REF!="","",'DATA ENTRY'!#REF!)</f>
        <v>#REF!</v>
      </c>
      <c r="T957" s="14" t="e">
        <f>IF('DATA ENTRY'!#REF!="","",'DATA ENTRY'!#REF!)</f>
        <v>#REF!</v>
      </c>
      <c r="U957" s="14" t="str">
        <f>IF(O957="","",SUMPRODUCT(--(D957=$D$5:$D$1071),--(F957=$F$5:$F$1071),--(E957=$E$5:$E$1071),--(O957&lt;$O$5:$O$1071))+COUNTIF($O$5:O957,O957))</f>
        <v/>
      </c>
    </row>
    <row r="958" spans="1:21">
      <c r="A958" s="14" t="e">
        <f>IF(AND(H958="",D958="",F958="",G958="",I958="",J958=""),"",SUBTOTAL(3,$B$5:B958))</f>
        <v>#REF!</v>
      </c>
      <c r="B958" s="63" t="e">
        <f>IF('DATA ENTRY'!#REF!="","",'DATA ENTRY'!#REF!)</f>
        <v>#REF!</v>
      </c>
      <c r="C958" s="63" t="e">
        <f>IF('DATA ENTRY'!#REF!="","",'DATA ENTRY'!#REF!)</f>
        <v>#REF!</v>
      </c>
      <c r="D958" s="63" t="e">
        <f>IF('DATA ENTRY'!#REF!="","",'DATA ENTRY'!#REF!)</f>
        <v>#REF!</v>
      </c>
      <c r="E958" s="14" t="e">
        <f>IF('DATA ENTRY'!#REF!="","",'DATA ENTRY'!#REF!)</f>
        <v>#REF!</v>
      </c>
      <c r="F958" s="14" t="e">
        <f>IF('DATA ENTRY'!#REF!="","",'DATA ENTRY'!#REF!)</f>
        <v>#REF!</v>
      </c>
      <c r="G958" s="126" t="e">
        <f>IF('DATA ENTRY'!#REF!="","",'DATA ENTRY'!#REF!)</f>
        <v>#REF!</v>
      </c>
      <c r="H958" s="126" t="e">
        <f>IF('DATA ENTRY'!#REF!="","",'DATA ENTRY'!#REF!)</f>
        <v>#REF!</v>
      </c>
      <c r="I958" s="14" t="e">
        <f>IF('DATA ENTRY'!#REF!="","",'DATA ENTRY'!#REF!)</f>
        <v>#REF!</v>
      </c>
      <c r="J958" s="125" t="e">
        <f>IF('DATA ENTRY'!#REF!="","",'DATA ENTRY'!#REF!)</f>
        <v>#REF!</v>
      </c>
      <c r="K958" s="14" t="e">
        <f>IF('DATA ENTRY'!#REF!="","",'DATA ENTRY'!#REF!)</f>
        <v>#REF!</v>
      </c>
      <c r="L958" s="125" t="e">
        <f>IF('DATA ENTRY'!#REF!="","",'DATA ENTRY'!#REF!)</f>
        <v>#REF!</v>
      </c>
      <c r="M958" s="14" t="e">
        <f>IF('DATA ENTRY'!#REF!="","",'DATA ENTRY'!#REF!)</f>
        <v>#REF!</v>
      </c>
      <c r="N958" s="125" t="e">
        <f>IF('DATA ENTRY'!#REF!="","",'DATA ENTRY'!#REF!)</f>
        <v>#REF!</v>
      </c>
      <c r="O958" s="125" t="str">
        <f t="shared" si="14"/>
        <v/>
      </c>
      <c r="P958" s="63" t="e">
        <f>IF('DATA ENTRY'!#REF!="","",'DATA ENTRY'!#REF!)</f>
        <v>#REF!</v>
      </c>
      <c r="Q958" s="63" t="e">
        <f>IF('DATA ENTRY'!#REF!="","",'DATA ENTRY'!#REF!)</f>
        <v>#REF!</v>
      </c>
      <c r="R958" s="14" t="e">
        <f>IF('DATA ENTRY'!#REF!="","",'DATA ENTRY'!#REF!)</f>
        <v>#REF!</v>
      </c>
      <c r="S958" s="14" t="e">
        <f>IF('DATA ENTRY'!#REF!="","",'DATA ENTRY'!#REF!)</f>
        <v>#REF!</v>
      </c>
      <c r="T958" s="14" t="e">
        <f>IF('DATA ENTRY'!#REF!="","",'DATA ENTRY'!#REF!)</f>
        <v>#REF!</v>
      </c>
      <c r="U958" s="14" t="str">
        <f>IF(O958="","",SUMPRODUCT(--(D958=$D$5:$D$1071),--(F958=$F$5:$F$1071),--(E958=$E$5:$E$1071),--(O958&lt;$O$5:$O$1071))+COUNTIF($O$5:O958,O958))</f>
        <v/>
      </c>
    </row>
    <row r="959" spans="1:21">
      <c r="A959" s="14" t="e">
        <f>IF(AND(H959="",D959="",F959="",G959="",I959="",J959=""),"",SUBTOTAL(3,$B$5:B959))</f>
        <v>#REF!</v>
      </c>
      <c r="B959" s="63" t="e">
        <f>IF('DATA ENTRY'!#REF!="","",'DATA ENTRY'!#REF!)</f>
        <v>#REF!</v>
      </c>
      <c r="C959" s="63" t="e">
        <f>IF('DATA ENTRY'!#REF!="","",'DATA ENTRY'!#REF!)</f>
        <v>#REF!</v>
      </c>
      <c r="D959" s="63" t="e">
        <f>IF('DATA ENTRY'!#REF!="","",'DATA ENTRY'!#REF!)</f>
        <v>#REF!</v>
      </c>
      <c r="E959" s="14" t="e">
        <f>IF('DATA ENTRY'!#REF!="","",'DATA ENTRY'!#REF!)</f>
        <v>#REF!</v>
      </c>
      <c r="F959" s="14" t="e">
        <f>IF('DATA ENTRY'!#REF!="","",'DATA ENTRY'!#REF!)</f>
        <v>#REF!</v>
      </c>
      <c r="G959" s="126" t="e">
        <f>IF('DATA ENTRY'!#REF!="","",'DATA ENTRY'!#REF!)</f>
        <v>#REF!</v>
      </c>
      <c r="H959" s="126" t="e">
        <f>IF('DATA ENTRY'!#REF!="","",'DATA ENTRY'!#REF!)</f>
        <v>#REF!</v>
      </c>
      <c r="I959" s="14" t="e">
        <f>IF('DATA ENTRY'!#REF!="","",'DATA ENTRY'!#REF!)</f>
        <v>#REF!</v>
      </c>
      <c r="J959" s="125" t="e">
        <f>IF('DATA ENTRY'!#REF!="","",'DATA ENTRY'!#REF!)</f>
        <v>#REF!</v>
      </c>
      <c r="K959" s="14" t="e">
        <f>IF('DATA ENTRY'!#REF!="","",'DATA ENTRY'!#REF!)</f>
        <v>#REF!</v>
      </c>
      <c r="L959" s="125" t="e">
        <f>IF('DATA ENTRY'!#REF!="","",'DATA ENTRY'!#REF!)</f>
        <v>#REF!</v>
      </c>
      <c r="M959" s="14" t="e">
        <f>IF('DATA ENTRY'!#REF!="","",'DATA ENTRY'!#REF!)</f>
        <v>#REF!</v>
      </c>
      <c r="N959" s="125" t="e">
        <f>IF('DATA ENTRY'!#REF!="","",'DATA ENTRY'!#REF!)</f>
        <v>#REF!</v>
      </c>
      <c r="O959" s="125" t="str">
        <f t="shared" si="14"/>
        <v/>
      </c>
      <c r="P959" s="63" t="e">
        <f>IF('DATA ENTRY'!#REF!="","",'DATA ENTRY'!#REF!)</f>
        <v>#REF!</v>
      </c>
      <c r="Q959" s="63" t="e">
        <f>IF('DATA ENTRY'!#REF!="","",'DATA ENTRY'!#REF!)</f>
        <v>#REF!</v>
      </c>
      <c r="R959" s="14" t="e">
        <f>IF('DATA ENTRY'!#REF!="","",'DATA ENTRY'!#REF!)</f>
        <v>#REF!</v>
      </c>
      <c r="S959" s="14" t="e">
        <f>IF('DATA ENTRY'!#REF!="","",'DATA ENTRY'!#REF!)</f>
        <v>#REF!</v>
      </c>
      <c r="T959" s="14" t="e">
        <f>IF('DATA ENTRY'!#REF!="","",'DATA ENTRY'!#REF!)</f>
        <v>#REF!</v>
      </c>
      <c r="U959" s="14" t="str">
        <f>IF(O959="","",SUMPRODUCT(--(D959=$D$5:$D$1071),--(F959=$F$5:$F$1071),--(E959=$E$5:$E$1071),--(O959&lt;$O$5:$O$1071))+COUNTIF($O$5:O959,O959))</f>
        <v/>
      </c>
    </row>
    <row r="960" spans="1:21">
      <c r="A960" s="14" t="e">
        <f>IF(AND(H960="",D960="",F960="",G960="",I960="",J960=""),"",SUBTOTAL(3,$B$5:B960))</f>
        <v>#REF!</v>
      </c>
      <c r="B960" s="63" t="e">
        <f>IF('DATA ENTRY'!#REF!="","",'DATA ENTRY'!#REF!)</f>
        <v>#REF!</v>
      </c>
      <c r="C960" s="63" t="e">
        <f>IF('DATA ENTRY'!#REF!="","",'DATA ENTRY'!#REF!)</f>
        <v>#REF!</v>
      </c>
      <c r="D960" s="63" t="e">
        <f>IF('DATA ENTRY'!#REF!="","",'DATA ENTRY'!#REF!)</f>
        <v>#REF!</v>
      </c>
      <c r="E960" s="14" t="e">
        <f>IF('DATA ENTRY'!#REF!="","",'DATA ENTRY'!#REF!)</f>
        <v>#REF!</v>
      </c>
      <c r="F960" s="14" t="e">
        <f>IF('DATA ENTRY'!#REF!="","",'DATA ENTRY'!#REF!)</f>
        <v>#REF!</v>
      </c>
      <c r="G960" s="126" t="e">
        <f>IF('DATA ENTRY'!#REF!="","",'DATA ENTRY'!#REF!)</f>
        <v>#REF!</v>
      </c>
      <c r="H960" s="126" t="e">
        <f>IF('DATA ENTRY'!#REF!="","",'DATA ENTRY'!#REF!)</f>
        <v>#REF!</v>
      </c>
      <c r="I960" s="14" t="e">
        <f>IF('DATA ENTRY'!#REF!="","",'DATA ENTRY'!#REF!)</f>
        <v>#REF!</v>
      </c>
      <c r="J960" s="125" t="e">
        <f>IF('DATA ENTRY'!#REF!="","",'DATA ENTRY'!#REF!)</f>
        <v>#REF!</v>
      </c>
      <c r="K960" s="14" t="e">
        <f>IF('DATA ENTRY'!#REF!="","",'DATA ENTRY'!#REF!)</f>
        <v>#REF!</v>
      </c>
      <c r="L960" s="125" t="e">
        <f>IF('DATA ENTRY'!#REF!="","",'DATA ENTRY'!#REF!)</f>
        <v>#REF!</v>
      </c>
      <c r="M960" s="14" t="e">
        <f>IF('DATA ENTRY'!#REF!="","",'DATA ENTRY'!#REF!)</f>
        <v>#REF!</v>
      </c>
      <c r="N960" s="125" t="e">
        <f>IF('DATA ENTRY'!#REF!="","",'DATA ENTRY'!#REF!)</f>
        <v>#REF!</v>
      </c>
      <c r="O960" s="125" t="str">
        <f t="shared" si="14"/>
        <v/>
      </c>
      <c r="P960" s="63" t="e">
        <f>IF('DATA ENTRY'!#REF!="","",'DATA ENTRY'!#REF!)</f>
        <v>#REF!</v>
      </c>
      <c r="Q960" s="63" t="e">
        <f>IF('DATA ENTRY'!#REF!="","",'DATA ENTRY'!#REF!)</f>
        <v>#REF!</v>
      </c>
      <c r="R960" s="14" t="e">
        <f>IF('DATA ENTRY'!#REF!="","",'DATA ENTRY'!#REF!)</f>
        <v>#REF!</v>
      </c>
      <c r="S960" s="14" t="e">
        <f>IF('DATA ENTRY'!#REF!="","",'DATA ENTRY'!#REF!)</f>
        <v>#REF!</v>
      </c>
      <c r="T960" s="14" t="e">
        <f>IF('DATA ENTRY'!#REF!="","",'DATA ENTRY'!#REF!)</f>
        <v>#REF!</v>
      </c>
      <c r="U960" s="14" t="str">
        <f>IF(O960="","",SUMPRODUCT(--(D960=$D$5:$D$1071),--(F960=$F$5:$F$1071),--(E960=$E$5:$E$1071),--(O960&lt;$O$5:$O$1071))+COUNTIF($O$5:O960,O960))</f>
        <v/>
      </c>
    </row>
    <row r="961" spans="1:21">
      <c r="A961" s="14" t="e">
        <f>IF(AND(H961="",D961="",F961="",G961="",I961="",J961=""),"",SUBTOTAL(3,$B$5:B961))</f>
        <v>#REF!</v>
      </c>
      <c r="B961" s="63" t="e">
        <f>IF('DATA ENTRY'!#REF!="","",'DATA ENTRY'!#REF!)</f>
        <v>#REF!</v>
      </c>
      <c r="C961" s="63" t="e">
        <f>IF('DATA ENTRY'!#REF!="","",'DATA ENTRY'!#REF!)</f>
        <v>#REF!</v>
      </c>
      <c r="D961" s="63" t="e">
        <f>IF('DATA ENTRY'!#REF!="","",'DATA ENTRY'!#REF!)</f>
        <v>#REF!</v>
      </c>
      <c r="E961" s="14" t="e">
        <f>IF('DATA ENTRY'!#REF!="","",'DATA ENTRY'!#REF!)</f>
        <v>#REF!</v>
      </c>
      <c r="F961" s="14" t="e">
        <f>IF('DATA ENTRY'!#REF!="","",'DATA ENTRY'!#REF!)</f>
        <v>#REF!</v>
      </c>
      <c r="G961" s="126" t="e">
        <f>IF('DATA ENTRY'!#REF!="","",'DATA ENTRY'!#REF!)</f>
        <v>#REF!</v>
      </c>
      <c r="H961" s="126" t="e">
        <f>IF('DATA ENTRY'!#REF!="","",'DATA ENTRY'!#REF!)</f>
        <v>#REF!</v>
      </c>
      <c r="I961" s="14" t="e">
        <f>IF('DATA ENTRY'!#REF!="","",'DATA ENTRY'!#REF!)</f>
        <v>#REF!</v>
      </c>
      <c r="J961" s="125" t="e">
        <f>IF('DATA ENTRY'!#REF!="","",'DATA ENTRY'!#REF!)</f>
        <v>#REF!</v>
      </c>
      <c r="K961" s="14" t="e">
        <f>IF('DATA ENTRY'!#REF!="","",'DATA ENTRY'!#REF!)</f>
        <v>#REF!</v>
      </c>
      <c r="L961" s="125" t="e">
        <f>IF('DATA ENTRY'!#REF!="","",'DATA ENTRY'!#REF!)</f>
        <v>#REF!</v>
      </c>
      <c r="M961" s="14" t="e">
        <f>IF('DATA ENTRY'!#REF!="","",'DATA ENTRY'!#REF!)</f>
        <v>#REF!</v>
      </c>
      <c r="N961" s="125" t="e">
        <f>IF('DATA ENTRY'!#REF!="","",'DATA ENTRY'!#REF!)</f>
        <v>#REF!</v>
      </c>
      <c r="O961" s="125" t="str">
        <f t="shared" si="14"/>
        <v/>
      </c>
      <c r="P961" s="63" t="e">
        <f>IF('DATA ENTRY'!#REF!="","",'DATA ENTRY'!#REF!)</f>
        <v>#REF!</v>
      </c>
      <c r="Q961" s="63" t="e">
        <f>IF('DATA ENTRY'!#REF!="","",'DATA ENTRY'!#REF!)</f>
        <v>#REF!</v>
      </c>
      <c r="R961" s="14" t="e">
        <f>IF('DATA ENTRY'!#REF!="","",'DATA ENTRY'!#REF!)</f>
        <v>#REF!</v>
      </c>
      <c r="S961" s="14" t="e">
        <f>IF('DATA ENTRY'!#REF!="","",'DATA ENTRY'!#REF!)</f>
        <v>#REF!</v>
      </c>
      <c r="T961" s="14" t="e">
        <f>IF('DATA ENTRY'!#REF!="","",'DATA ENTRY'!#REF!)</f>
        <v>#REF!</v>
      </c>
      <c r="U961" s="14" t="str">
        <f>IF(O961="","",SUMPRODUCT(--(D961=$D$5:$D$1071),--(F961=$F$5:$F$1071),--(E961=$E$5:$E$1071),--(O961&lt;$O$5:$O$1071))+COUNTIF($O$5:O961,O961))</f>
        <v/>
      </c>
    </row>
    <row r="962" spans="1:21">
      <c r="A962" s="14" t="e">
        <f>IF(AND(H962="",D962="",F962="",G962="",I962="",J962=""),"",SUBTOTAL(3,$B$5:B962))</f>
        <v>#REF!</v>
      </c>
      <c r="B962" s="63" t="e">
        <f>IF('DATA ENTRY'!#REF!="","",'DATA ENTRY'!#REF!)</f>
        <v>#REF!</v>
      </c>
      <c r="C962" s="63" t="e">
        <f>IF('DATA ENTRY'!#REF!="","",'DATA ENTRY'!#REF!)</f>
        <v>#REF!</v>
      </c>
      <c r="D962" s="63" t="e">
        <f>IF('DATA ENTRY'!#REF!="","",'DATA ENTRY'!#REF!)</f>
        <v>#REF!</v>
      </c>
      <c r="E962" s="14" t="e">
        <f>IF('DATA ENTRY'!#REF!="","",'DATA ENTRY'!#REF!)</f>
        <v>#REF!</v>
      </c>
      <c r="F962" s="14" t="e">
        <f>IF('DATA ENTRY'!#REF!="","",'DATA ENTRY'!#REF!)</f>
        <v>#REF!</v>
      </c>
      <c r="G962" s="126" t="e">
        <f>IF('DATA ENTRY'!#REF!="","",'DATA ENTRY'!#REF!)</f>
        <v>#REF!</v>
      </c>
      <c r="H962" s="126" t="e">
        <f>IF('DATA ENTRY'!#REF!="","",'DATA ENTRY'!#REF!)</f>
        <v>#REF!</v>
      </c>
      <c r="I962" s="14" t="e">
        <f>IF('DATA ENTRY'!#REF!="","",'DATA ENTRY'!#REF!)</f>
        <v>#REF!</v>
      </c>
      <c r="J962" s="125" t="e">
        <f>IF('DATA ENTRY'!#REF!="","",'DATA ENTRY'!#REF!)</f>
        <v>#REF!</v>
      </c>
      <c r="K962" s="14" t="e">
        <f>IF('DATA ENTRY'!#REF!="","",'DATA ENTRY'!#REF!)</f>
        <v>#REF!</v>
      </c>
      <c r="L962" s="125" t="e">
        <f>IF('DATA ENTRY'!#REF!="","",'DATA ENTRY'!#REF!)</f>
        <v>#REF!</v>
      </c>
      <c r="M962" s="14" t="e">
        <f>IF('DATA ENTRY'!#REF!="","",'DATA ENTRY'!#REF!)</f>
        <v>#REF!</v>
      </c>
      <c r="N962" s="125" t="e">
        <f>IF('DATA ENTRY'!#REF!="","",'DATA ENTRY'!#REF!)</f>
        <v>#REF!</v>
      </c>
      <c r="O962" s="125" t="str">
        <f t="shared" si="14"/>
        <v/>
      </c>
      <c r="P962" s="63" t="e">
        <f>IF('DATA ENTRY'!#REF!="","",'DATA ENTRY'!#REF!)</f>
        <v>#REF!</v>
      </c>
      <c r="Q962" s="63" t="e">
        <f>IF('DATA ENTRY'!#REF!="","",'DATA ENTRY'!#REF!)</f>
        <v>#REF!</v>
      </c>
      <c r="R962" s="14" t="e">
        <f>IF('DATA ENTRY'!#REF!="","",'DATA ENTRY'!#REF!)</f>
        <v>#REF!</v>
      </c>
      <c r="S962" s="14" t="e">
        <f>IF('DATA ENTRY'!#REF!="","",'DATA ENTRY'!#REF!)</f>
        <v>#REF!</v>
      </c>
      <c r="T962" s="14" t="e">
        <f>IF('DATA ENTRY'!#REF!="","",'DATA ENTRY'!#REF!)</f>
        <v>#REF!</v>
      </c>
      <c r="U962" s="14" t="str">
        <f>IF(O962="","",SUMPRODUCT(--(D962=$D$5:$D$1071),--(F962=$F$5:$F$1071),--(E962=$E$5:$E$1071),--(O962&lt;$O$5:$O$1071))+COUNTIF($O$5:O962,O962))</f>
        <v/>
      </c>
    </row>
    <row r="963" spans="1:21">
      <c r="A963" s="14" t="e">
        <f>IF(AND(H963="",D963="",F963="",G963="",I963="",J963=""),"",SUBTOTAL(3,$B$5:B963))</f>
        <v>#REF!</v>
      </c>
      <c r="B963" s="63" t="e">
        <f>IF('DATA ENTRY'!#REF!="","",'DATA ENTRY'!#REF!)</f>
        <v>#REF!</v>
      </c>
      <c r="C963" s="63" t="e">
        <f>IF('DATA ENTRY'!#REF!="","",'DATA ENTRY'!#REF!)</f>
        <v>#REF!</v>
      </c>
      <c r="D963" s="63" t="e">
        <f>IF('DATA ENTRY'!#REF!="","",'DATA ENTRY'!#REF!)</f>
        <v>#REF!</v>
      </c>
      <c r="E963" s="14" t="e">
        <f>IF('DATA ENTRY'!#REF!="","",'DATA ENTRY'!#REF!)</f>
        <v>#REF!</v>
      </c>
      <c r="F963" s="14" t="e">
        <f>IF('DATA ENTRY'!#REF!="","",'DATA ENTRY'!#REF!)</f>
        <v>#REF!</v>
      </c>
      <c r="G963" s="126" t="e">
        <f>IF('DATA ENTRY'!#REF!="","",'DATA ENTRY'!#REF!)</f>
        <v>#REF!</v>
      </c>
      <c r="H963" s="126" t="e">
        <f>IF('DATA ENTRY'!#REF!="","",'DATA ENTRY'!#REF!)</f>
        <v>#REF!</v>
      </c>
      <c r="I963" s="14" t="e">
        <f>IF('DATA ENTRY'!#REF!="","",'DATA ENTRY'!#REF!)</f>
        <v>#REF!</v>
      </c>
      <c r="J963" s="125" t="e">
        <f>IF('DATA ENTRY'!#REF!="","",'DATA ENTRY'!#REF!)</f>
        <v>#REF!</v>
      </c>
      <c r="K963" s="14" t="e">
        <f>IF('DATA ENTRY'!#REF!="","",'DATA ENTRY'!#REF!)</f>
        <v>#REF!</v>
      </c>
      <c r="L963" s="125" t="e">
        <f>IF('DATA ENTRY'!#REF!="","",'DATA ENTRY'!#REF!)</f>
        <v>#REF!</v>
      </c>
      <c r="M963" s="14" t="e">
        <f>IF('DATA ENTRY'!#REF!="","",'DATA ENTRY'!#REF!)</f>
        <v>#REF!</v>
      </c>
      <c r="N963" s="125" t="e">
        <f>IF('DATA ENTRY'!#REF!="","",'DATA ENTRY'!#REF!)</f>
        <v>#REF!</v>
      </c>
      <c r="O963" s="125" t="str">
        <f t="shared" si="14"/>
        <v/>
      </c>
      <c r="P963" s="63" t="e">
        <f>IF('DATA ENTRY'!#REF!="","",'DATA ENTRY'!#REF!)</f>
        <v>#REF!</v>
      </c>
      <c r="Q963" s="63" t="e">
        <f>IF('DATA ENTRY'!#REF!="","",'DATA ENTRY'!#REF!)</f>
        <v>#REF!</v>
      </c>
      <c r="R963" s="14" t="e">
        <f>IF('DATA ENTRY'!#REF!="","",'DATA ENTRY'!#REF!)</f>
        <v>#REF!</v>
      </c>
      <c r="S963" s="14" t="e">
        <f>IF('DATA ENTRY'!#REF!="","",'DATA ENTRY'!#REF!)</f>
        <v>#REF!</v>
      </c>
      <c r="T963" s="14" t="e">
        <f>IF('DATA ENTRY'!#REF!="","",'DATA ENTRY'!#REF!)</f>
        <v>#REF!</v>
      </c>
      <c r="U963" s="14" t="str">
        <f>IF(O963="","",SUMPRODUCT(--(D963=$D$5:$D$1071),--(F963=$F$5:$F$1071),--(E963=$E$5:$E$1071),--(O963&lt;$O$5:$O$1071))+COUNTIF($O$5:O963,O963))</f>
        <v/>
      </c>
    </row>
    <row r="964" spans="1:21">
      <c r="A964" s="14" t="e">
        <f>IF(AND(H964="",D964="",F964="",G964="",I964="",J964=""),"",SUBTOTAL(3,$B$5:B964))</f>
        <v>#REF!</v>
      </c>
      <c r="B964" s="63" t="e">
        <f>IF('DATA ENTRY'!#REF!="","",'DATA ENTRY'!#REF!)</f>
        <v>#REF!</v>
      </c>
      <c r="C964" s="63" t="e">
        <f>IF('DATA ENTRY'!#REF!="","",'DATA ENTRY'!#REF!)</f>
        <v>#REF!</v>
      </c>
      <c r="D964" s="63" t="e">
        <f>IF('DATA ENTRY'!#REF!="","",'DATA ENTRY'!#REF!)</f>
        <v>#REF!</v>
      </c>
      <c r="E964" s="14" t="e">
        <f>IF('DATA ENTRY'!#REF!="","",'DATA ENTRY'!#REF!)</f>
        <v>#REF!</v>
      </c>
      <c r="F964" s="14" t="e">
        <f>IF('DATA ENTRY'!#REF!="","",'DATA ENTRY'!#REF!)</f>
        <v>#REF!</v>
      </c>
      <c r="G964" s="126" t="e">
        <f>IF('DATA ENTRY'!#REF!="","",'DATA ENTRY'!#REF!)</f>
        <v>#REF!</v>
      </c>
      <c r="H964" s="126" t="e">
        <f>IF('DATA ENTRY'!#REF!="","",'DATA ENTRY'!#REF!)</f>
        <v>#REF!</v>
      </c>
      <c r="I964" s="14" t="e">
        <f>IF('DATA ENTRY'!#REF!="","",'DATA ENTRY'!#REF!)</f>
        <v>#REF!</v>
      </c>
      <c r="J964" s="125" t="e">
        <f>IF('DATA ENTRY'!#REF!="","",'DATA ENTRY'!#REF!)</f>
        <v>#REF!</v>
      </c>
      <c r="K964" s="14" t="e">
        <f>IF('DATA ENTRY'!#REF!="","",'DATA ENTRY'!#REF!)</f>
        <v>#REF!</v>
      </c>
      <c r="L964" s="125" t="e">
        <f>IF('DATA ENTRY'!#REF!="","",'DATA ENTRY'!#REF!)</f>
        <v>#REF!</v>
      </c>
      <c r="M964" s="14" t="e">
        <f>IF('DATA ENTRY'!#REF!="","",'DATA ENTRY'!#REF!)</f>
        <v>#REF!</v>
      </c>
      <c r="N964" s="125" t="e">
        <f>IF('DATA ENTRY'!#REF!="","",'DATA ENTRY'!#REF!)</f>
        <v>#REF!</v>
      </c>
      <c r="O964" s="125" t="str">
        <f t="shared" si="14"/>
        <v/>
      </c>
      <c r="P964" s="63" t="e">
        <f>IF('DATA ENTRY'!#REF!="","",'DATA ENTRY'!#REF!)</f>
        <v>#REF!</v>
      </c>
      <c r="Q964" s="63" t="e">
        <f>IF('DATA ENTRY'!#REF!="","",'DATA ENTRY'!#REF!)</f>
        <v>#REF!</v>
      </c>
      <c r="R964" s="14" t="e">
        <f>IF('DATA ENTRY'!#REF!="","",'DATA ENTRY'!#REF!)</f>
        <v>#REF!</v>
      </c>
      <c r="S964" s="14" t="e">
        <f>IF('DATA ENTRY'!#REF!="","",'DATA ENTRY'!#REF!)</f>
        <v>#REF!</v>
      </c>
      <c r="T964" s="14" t="e">
        <f>IF('DATA ENTRY'!#REF!="","",'DATA ENTRY'!#REF!)</f>
        <v>#REF!</v>
      </c>
      <c r="U964" s="14" t="str">
        <f>IF(O964="","",SUMPRODUCT(--(D964=$D$5:$D$1071),--(F964=$F$5:$F$1071),--(E964=$E$5:$E$1071),--(O964&lt;$O$5:$O$1071))+COUNTIF($O$5:O964,O964))</f>
        <v/>
      </c>
    </row>
    <row r="965" spans="1:21">
      <c r="A965" s="14" t="e">
        <f>IF(AND(H965="",D965="",F965="",G965="",I965="",J965=""),"",SUBTOTAL(3,$B$5:B965))</f>
        <v>#REF!</v>
      </c>
      <c r="B965" s="63" t="e">
        <f>IF('DATA ENTRY'!#REF!="","",'DATA ENTRY'!#REF!)</f>
        <v>#REF!</v>
      </c>
      <c r="C965" s="63" t="e">
        <f>IF('DATA ENTRY'!#REF!="","",'DATA ENTRY'!#REF!)</f>
        <v>#REF!</v>
      </c>
      <c r="D965" s="63" t="e">
        <f>IF('DATA ENTRY'!#REF!="","",'DATA ENTRY'!#REF!)</f>
        <v>#REF!</v>
      </c>
      <c r="E965" s="14" t="e">
        <f>IF('DATA ENTRY'!#REF!="","",'DATA ENTRY'!#REF!)</f>
        <v>#REF!</v>
      </c>
      <c r="F965" s="14" t="e">
        <f>IF('DATA ENTRY'!#REF!="","",'DATA ENTRY'!#REF!)</f>
        <v>#REF!</v>
      </c>
      <c r="G965" s="126" t="e">
        <f>IF('DATA ENTRY'!#REF!="","",'DATA ENTRY'!#REF!)</f>
        <v>#REF!</v>
      </c>
      <c r="H965" s="126" t="e">
        <f>IF('DATA ENTRY'!#REF!="","",'DATA ENTRY'!#REF!)</f>
        <v>#REF!</v>
      </c>
      <c r="I965" s="14" t="e">
        <f>IF('DATA ENTRY'!#REF!="","",'DATA ENTRY'!#REF!)</f>
        <v>#REF!</v>
      </c>
      <c r="J965" s="125" t="e">
        <f>IF('DATA ENTRY'!#REF!="","",'DATA ENTRY'!#REF!)</f>
        <v>#REF!</v>
      </c>
      <c r="K965" s="14" t="e">
        <f>IF('DATA ENTRY'!#REF!="","",'DATA ENTRY'!#REF!)</f>
        <v>#REF!</v>
      </c>
      <c r="L965" s="125" t="e">
        <f>IF('DATA ENTRY'!#REF!="","",'DATA ENTRY'!#REF!)</f>
        <v>#REF!</v>
      </c>
      <c r="M965" s="14" t="e">
        <f>IF('DATA ENTRY'!#REF!="","",'DATA ENTRY'!#REF!)</f>
        <v>#REF!</v>
      </c>
      <c r="N965" s="125" t="e">
        <f>IF('DATA ENTRY'!#REF!="","",'DATA ENTRY'!#REF!)</f>
        <v>#REF!</v>
      </c>
      <c r="O965" s="125" t="str">
        <f t="shared" si="14"/>
        <v/>
      </c>
      <c r="P965" s="63" t="e">
        <f>IF('DATA ENTRY'!#REF!="","",'DATA ENTRY'!#REF!)</f>
        <v>#REF!</v>
      </c>
      <c r="Q965" s="63" t="e">
        <f>IF('DATA ENTRY'!#REF!="","",'DATA ENTRY'!#REF!)</f>
        <v>#REF!</v>
      </c>
      <c r="R965" s="14" t="e">
        <f>IF('DATA ENTRY'!#REF!="","",'DATA ENTRY'!#REF!)</f>
        <v>#REF!</v>
      </c>
      <c r="S965" s="14" t="e">
        <f>IF('DATA ENTRY'!#REF!="","",'DATA ENTRY'!#REF!)</f>
        <v>#REF!</v>
      </c>
      <c r="T965" s="14" t="e">
        <f>IF('DATA ENTRY'!#REF!="","",'DATA ENTRY'!#REF!)</f>
        <v>#REF!</v>
      </c>
      <c r="U965" s="14" t="str">
        <f>IF(O965="","",SUMPRODUCT(--(D965=$D$5:$D$1071),--(F965=$F$5:$F$1071),--(E965=$E$5:$E$1071),--(O965&lt;$O$5:$O$1071))+COUNTIF($O$5:O965,O965))</f>
        <v/>
      </c>
    </row>
    <row r="966" spans="1:21">
      <c r="A966" s="14" t="e">
        <f>IF(AND(H966="",D966="",F966="",G966="",I966="",J966=""),"",SUBTOTAL(3,$B$5:B966))</f>
        <v>#REF!</v>
      </c>
      <c r="B966" s="63" t="e">
        <f>IF('DATA ENTRY'!#REF!="","",'DATA ENTRY'!#REF!)</f>
        <v>#REF!</v>
      </c>
      <c r="C966" s="63" t="e">
        <f>IF('DATA ENTRY'!#REF!="","",'DATA ENTRY'!#REF!)</f>
        <v>#REF!</v>
      </c>
      <c r="D966" s="63" t="e">
        <f>IF('DATA ENTRY'!#REF!="","",'DATA ENTRY'!#REF!)</f>
        <v>#REF!</v>
      </c>
      <c r="E966" s="14" t="e">
        <f>IF('DATA ENTRY'!#REF!="","",'DATA ENTRY'!#REF!)</f>
        <v>#REF!</v>
      </c>
      <c r="F966" s="14" t="e">
        <f>IF('DATA ENTRY'!#REF!="","",'DATA ENTRY'!#REF!)</f>
        <v>#REF!</v>
      </c>
      <c r="G966" s="126" t="e">
        <f>IF('DATA ENTRY'!#REF!="","",'DATA ENTRY'!#REF!)</f>
        <v>#REF!</v>
      </c>
      <c r="H966" s="126" t="e">
        <f>IF('DATA ENTRY'!#REF!="","",'DATA ENTRY'!#REF!)</f>
        <v>#REF!</v>
      </c>
      <c r="I966" s="14" t="e">
        <f>IF('DATA ENTRY'!#REF!="","",'DATA ENTRY'!#REF!)</f>
        <v>#REF!</v>
      </c>
      <c r="J966" s="125" t="e">
        <f>IF('DATA ENTRY'!#REF!="","",'DATA ENTRY'!#REF!)</f>
        <v>#REF!</v>
      </c>
      <c r="K966" s="14" t="e">
        <f>IF('DATA ENTRY'!#REF!="","",'DATA ENTRY'!#REF!)</f>
        <v>#REF!</v>
      </c>
      <c r="L966" s="125" t="e">
        <f>IF('DATA ENTRY'!#REF!="","",'DATA ENTRY'!#REF!)</f>
        <v>#REF!</v>
      </c>
      <c r="M966" s="14" t="e">
        <f>IF('DATA ENTRY'!#REF!="","",'DATA ENTRY'!#REF!)</f>
        <v>#REF!</v>
      </c>
      <c r="N966" s="125" t="e">
        <f>IF('DATA ENTRY'!#REF!="","",'DATA ENTRY'!#REF!)</f>
        <v>#REF!</v>
      </c>
      <c r="O966" s="125" t="str">
        <f t="shared" ref="O966:O1029" si="15">IFERROR(IF(J966="","",SUM(J966*75%+L966*25%)),"")</f>
        <v/>
      </c>
      <c r="P966" s="63" t="e">
        <f>IF('DATA ENTRY'!#REF!="","",'DATA ENTRY'!#REF!)</f>
        <v>#REF!</v>
      </c>
      <c r="Q966" s="63" t="e">
        <f>IF('DATA ENTRY'!#REF!="","",'DATA ENTRY'!#REF!)</f>
        <v>#REF!</v>
      </c>
      <c r="R966" s="14" t="e">
        <f>IF('DATA ENTRY'!#REF!="","",'DATA ENTRY'!#REF!)</f>
        <v>#REF!</v>
      </c>
      <c r="S966" s="14" t="e">
        <f>IF('DATA ENTRY'!#REF!="","",'DATA ENTRY'!#REF!)</f>
        <v>#REF!</v>
      </c>
      <c r="T966" s="14" t="e">
        <f>IF('DATA ENTRY'!#REF!="","",'DATA ENTRY'!#REF!)</f>
        <v>#REF!</v>
      </c>
      <c r="U966" s="14" t="str">
        <f>IF(O966="","",SUMPRODUCT(--(D966=$D$5:$D$1071),--(F966=$F$5:$F$1071),--(E966=$E$5:$E$1071),--(O966&lt;$O$5:$O$1071))+COUNTIF($O$5:O966,O966))</f>
        <v/>
      </c>
    </row>
    <row r="967" spans="1:21">
      <c r="A967" s="14" t="e">
        <f>IF(AND(H967="",D967="",F967="",G967="",I967="",J967=""),"",SUBTOTAL(3,$B$5:B967))</f>
        <v>#REF!</v>
      </c>
      <c r="B967" s="63" t="e">
        <f>IF('DATA ENTRY'!#REF!="","",'DATA ENTRY'!#REF!)</f>
        <v>#REF!</v>
      </c>
      <c r="C967" s="63" t="e">
        <f>IF('DATA ENTRY'!#REF!="","",'DATA ENTRY'!#REF!)</f>
        <v>#REF!</v>
      </c>
      <c r="D967" s="63" t="e">
        <f>IF('DATA ENTRY'!#REF!="","",'DATA ENTRY'!#REF!)</f>
        <v>#REF!</v>
      </c>
      <c r="E967" s="14" t="e">
        <f>IF('DATA ENTRY'!#REF!="","",'DATA ENTRY'!#REF!)</f>
        <v>#REF!</v>
      </c>
      <c r="F967" s="14" t="e">
        <f>IF('DATA ENTRY'!#REF!="","",'DATA ENTRY'!#REF!)</f>
        <v>#REF!</v>
      </c>
      <c r="G967" s="126" t="e">
        <f>IF('DATA ENTRY'!#REF!="","",'DATA ENTRY'!#REF!)</f>
        <v>#REF!</v>
      </c>
      <c r="H967" s="126" t="e">
        <f>IF('DATA ENTRY'!#REF!="","",'DATA ENTRY'!#REF!)</f>
        <v>#REF!</v>
      </c>
      <c r="I967" s="14" t="e">
        <f>IF('DATA ENTRY'!#REF!="","",'DATA ENTRY'!#REF!)</f>
        <v>#REF!</v>
      </c>
      <c r="J967" s="125" t="e">
        <f>IF('DATA ENTRY'!#REF!="","",'DATA ENTRY'!#REF!)</f>
        <v>#REF!</v>
      </c>
      <c r="K967" s="14" t="e">
        <f>IF('DATA ENTRY'!#REF!="","",'DATA ENTRY'!#REF!)</f>
        <v>#REF!</v>
      </c>
      <c r="L967" s="125" t="e">
        <f>IF('DATA ENTRY'!#REF!="","",'DATA ENTRY'!#REF!)</f>
        <v>#REF!</v>
      </c>
      <c r="M967" s="14" t="e">
        <f>IF('DATA ENTRY'!#REF!="","",'DATA ENTRY'!#REF!)</f>
        <v>#REF!</v>
      </c>
      <c r="N967" s="125" t="e">
        <f>IF('DATA ENTRY'!#REF!="","",'DATA ENTRY'!#REF!)</f>
        <v>#REF!</v>
      </c>
      <c r="O967" s="125" t="str">
        <f t="shared" si="15"/>
        <v/>
      </c>
      <c r="P967" s="63" t="e">
        <f>IF('DATA ENTRY'!#REF!="","",'DATA ENTRY'!#REF!)</f>
        <v>#REF!</v>
      </c>
      <c r="Q967" s="63" t="e">
        <f>IF('DATA ENTRY'!#REF!="","",'DATA ENTRY'!#REF!)</f>
        <v>#REF!</v>
      </c>
      <c r="R967" s="14" t="e">
        <f>IF('DATA ENTRY'!#REF!="","",'DATA ENTRY'!#REF!)</f>
        <v>#REF!</v>
      </c>
      <c r="S967" s="14" t="e">
        <f>IF('DATA ENTRY'!#REF!="","",'DATA ENTRY'!#REF!)</f>
        <v>#REF!</v>
      </c>
      <c r="T967" s="14" t="e">
        <f>IF('DATA ENTRY'!#REF!="","",'DATA ENTRY'!#REF!)</f>
        <v>#REF!</v>
      </c>
      <c r="U967" s="14" t="str">
        <f>IF(O967="","",SUMPRODUCT(--(D967=$D$5:$D$1071),--(F967=$F$5:$F$1071),--(E967=$E$5:$E$1071),--(O967&lt;$O$5:$O$1071))+COUNTIF($O$5:O967,O967))</f>
        <v/>
      </c>
    </row>
    <row r="968" spans="1:21">
      <c r="A968" s="14" t="e">
        <f>IF(AND(H968="",D968="",F968="",G968="",I968="",J968=""),"",SUBTOTAL(3,$B$5:B968))</f>
        <v>#REF!</v>
      </c>
      <c r="B968" s="63" t="e">
        <f>IF('DATA ENTRY'!#REF!="","",'DATA ENTRY'!#REF!)</f>
        <v>#REF!</v>
      </c>
      <c r="C968" s="63" t="e">
        <f>IF('DATA ENTRY'!#REF!="","",'DATA ENTRY'!#REF!)</f>
        <v>#REF!</v>
      </c>
      <c r="D968" s="63" t="e">
        <f>IF('DATA ENTRY'!#REF!="","",'DATA ENTRY'!#REF!)</f>
        <v>#REF!</v>
      </c>
      <c r="E968" s="14" t="e">
        <f>IF('DATA ENTRY'!#REF!="","",'DATA ENTRY'!#REF!)</f>
        <v>#REF!</v>
      </c>
      <c r="F968" s="14" t="e">
        <f>IF('DATA ENTRY'!#REF!="","",'DATA ENTRY'!#REF!)</f>
        <v>#REF!</v>
      </c>
      <c r="G968" s="126" t="e">
        <f>IF('DATA ENTRY'!#REF!="","",'DATA ENTRY'!#REF!)</f>
        <v>#REF!</v>
      </c>
      <c r="H968" s="126" t="e">
        <f>IF('DATA ENTRY'!#REF!="","",'DATA ENTRY'!#REF!)</f>
        <v>#REF!</v>
      </c>
      <c r="I968" s="14" t="e">
        <f>IF('DATA ENTRY'!#REF!="","",'DATA ENTRY'!#REF!)</f>
        <v>#REF!</v>
      </c>
      <c r="J968" s="125" t="e">
        <f>IF('DATA ENTRY'!#REF!="","",'DATA ENTRY'!#REF!)</f>
        <v>#REF!</v>
      </c>
      <c r="K968" s="14" t="e">
        <f>IF('DATA ENTRY'!#REF!="","",'DATA ENTRY'!#REF!)</f>
        <v>#REF!</v>
      </c>
      <c r="L968" s="125" t="e">
        <f>IF('DATA ENTRY'!#REF!="","",'DATA ENTRY'!#REF!)</f>
        <v>#REF!</v>
      </c>
      <c r="M968" s="14" t="e">
        <f>IF('DATA ENTRY'!#REF!="","",'DATA ENTRY'!#REF!)</f>
        <v>#REF!</v>
      </c>
      <c r="N968" s="125" t="e">
        <f>IF('DATA ENTRY'!#REF!="","",'DATA ENTRY'!#REF!)</f>
        <v>#REF!</v>
      </c>
      <c r="O968" s="125" t="str">
        <f t="shared" si="15"/>
        <v/>
      </c>
      <c r="P968" s="63" t="e">
        <f>IF('DATA ENTRY'!#REF!="","",'DATA ENTRY'!#REF!)</f>
        <v>#REF!</v>
      </c>
      <c r="Q968" s="63" t="e">
        <f>IF('DATA ENTRY'!#REF!="","",'DATA ENTRY'!#REF!)</f>
        <v>#REF!</v>
      </c>
      <c r="R968" s="14" t="e">
        <f>IF('DATA ENTRY'!#REF!="","",'DATA ENTRY'!#REF!)</f>
        <v>#REF!</v>
      </c>
      <c r="S968" s="14" t="e">
        <f>IF('DATA ENTRY'!#REF!="","",'DATA ENTRY'!#REF!)</f>
        <v>#REF!</v>
      </c>
      <c r="T968" s="14" t="e">
        <f>IF('DATA ENTRY'!#REF!="","",'DATA ENTRY'!#REF!)</f>
        <v>#REF!</v>
      </c>
      <c r="U968" s="14" t="str">
        <f>IF(O968="","",SUMPRODUCT(--(D968=$D$5:$D$1071),--(F968=$F$5:$F$1071),--(E968=$E$5:$E$1071),--(O968&lt;$O$5:$O$1071))+COUNTIF($O$5:O968,O968))</f>
        <v/>
      </c>
    </row>
    <row r="969" spans="1:21">
      <c r="A969" s="14" t="e">
        <f>IF(AND(H969="",D969="",F969="",G969="",I969="",J969=""),"",SUBTOTAL(3,$B$5:B969))</f>
        <v>#REF!</v>
      </c>
      <c r="B969" s="63" t="e">
        <f>IF('DATA ENTRY'!#REF!="","",'DATA ENTRY'!#REF!)</f>
        <v>#REF!</v>
      </c>
      <c r="C969" s="63" t="e">
        <f>IF('DATA ENTRY'!#REF!="","",'DATA ENTRY'!#REF!)</f>
        <v>#REF!</v>
      </c>
      <c r="D969" s="63" t="e">
        <f>IF('DATA ENTRY'!#REF!="","",'DATA ENTRY'!#REF!)</f>
        <v>#REF!</v>
      </c>
      <c r="E969" s="14" t="e">
        <f>IF('DATA ENTRY'!#REF!="","",'DATA ENTRY'!#REF!)</f>
        <v>#REF!</v>
      </c>
      <c r="F969" s="14" t="e">
        <f>IF('DATA ENTRY'!#REF!="","",'DATA ENTRY'!#REF!)</f>
        <v>#REF!</v>
      </c>
      <c r="G969" s="126" t="e">
        <f>IF('DATA ENTRY'!#REF!="","",'DATA ENTRY'!#REF!)</f>
        <v>#REF!</v>
      </c>
      <c r="H969" s="126" t="e">
        <f>IF('DATA ENTRY'!#REF!="","",'DATA ENTRY'!#REF!)</f>
        <v>#REF!</v>
      </c>
      <c r="I969" s="14" t="e">
        <f>IF('DATA ENTRY'!#REF!="","",'DATA ENTRY'!#REF!)</f>
        <v>#REF!</v>
      </c>
      <c r="J969" s="125" t="e">
        <f>IF('DATA ENTRY'!#REF!="","",'DATA ENTRY'!#REF!)</f>
        <v>#REF!</v>
      </c>
      <c r="K969" s="14" t="e">
        <f>IF('DATA ENTRY'!#REF!="","",'DATA ENTRY'!#REF!)</f>
        <v>#REF!</v>
      </c>
      <c r="L969" s="125" t="e">
        <f>IF('DATA ENTRY'!#REF!="","",'DATA ENTRY'!#REF!)</f>
        <v>#REF!</v>
      </c>
      <c r="M969" s="14" t="e">
        <f>IF('DATA ENTRY'!#REF!="","",'DATA ENTRY'!#REF!)</f>
        <v>#REF!</v>
      </c>
      <c r="N969" s="125" t="e">
        <f>IF('DATA ENTRY'!#REF!="","",'DATA ENTRY'!#REF!)</f>
        <v>#REF!</v>
      </c>
      <c r="O969" s="125" t="str">
        <f t="shared" si="15"/>
        <v/>
      </c>
      <c r="P969" s="63" t="e">
        <f>IF('DATA ENTRY'!#REF!="","",'DATA ENTRY'!#REF!)</f>
        <v>#REF!</v>
      </c>
      <c r="Q969" s="63" t="e">
        <f>IF('DATA ENTRY'!#REF!="","",'DATA ENTRY'!#REF!)</f>
        <v>#REF!</v>
      </c>
      <c r="R969" s="14" t="e">
        <f>IF('DATA ENTRY'!#REF!="","",'DATA ENTRY'!#REF!)</f>
        <v>#REF!</v>
      </c>
      <c r="S969" s="14" t="e">
        <f>IF('DATA ENTRY'!#REF!="","",'DATA ENTRY'!#REF!)</f>
        <v>#REF!</v>
      </c>
      <c r="T969" s="14" t="e">
        <f>IF('DATA ENTRY'!#REF!="","",'DATA ENTRY'!#REF!)</f>
        <v>#REF!</v>
      </c>
      <c r="U969" s="14" t="str">
        <f>IF(O969="","",SUMPRODUCT(--(D969=$D$5:$D$1071),--(F969=$F$5:$F$1071),--(E969=$E$5:$E$1071),--(O969&lt;$O$5:$O$1071))+COUNTIF($O$5:O969,O969))</f>
        <v/>
      </c>
    </row>
    <row r="970" spans="1:21">
      <c r="A970" s="14" t="e">
        <f>IF(AND(H970="",D970="",F970="",G970="",I970="",J970=""),"",SUBTOTAL(3,$B$5:B970))</f>
        <v>#REF!</v>
      </c>
      <c r="B970" s="63" t="e">
        <f>IF('DATA ENTRY'!#REF!="","",'DATA ENTRY'!#REF!)</f>
        <v>#REF!</v>
      </c>
      <c r="C970" s="63" t="e">
        <f>IF('DATA ENTRY'!#REF!="","",'DATA ENTRY'!#REF!)</f>
        <v>#REF!</v>
      </c>
      <c r="D970" s="63" t="e">
        <f>IF('DATA ENTRY'!#REF!="","",'DATA ENTRY'!#REF!)</f>
        <v>#REF!</v>
      </c>
      <c r="E970" s="14" t="e">
        <f>IF('DATA ENTRY'!#REF!="","",'DATA ENTRY'!#REF!)</f>
        <v>#REF!</v>
      </c>
      <c r="F970" s="14" t="e">
        <f>IF('DATA ENTRY'!#REF!="","",'DATA ENTRY'!#REF!)</f>
        <v>#REF!</v>
      </c>
      <c r="G970" s="126" t="e">
        <f>IF('DATA ENTRY'!#REF!="","",'DATA ENTRY'!#REF!)</f>
        <v>#REF!</v>
      </c>
      <c r="H970" s="126" t="e">
        <f>IF('DATA ENTRY'!#REF!="","",'DATA ENTRY'!#REF!)</f>
        <v>#REF!</v>
      </c>
      <c r="I970" s="14" t="e">
        <f>IF('DATA ENTRY'!#REF!="","",'DATA ENTRY'!#REF!)</f>
        <v>#REF!</v>
      </c>
      <c r="J970" s="125" t="e">
        <f>IF('DATA ENTRY'!#REF!="","",'DATA ENTRY'!#REF!)</f>
        <v>#REF!</v>
      </c>
      <c r="K970" s="14" t="e">
        <f>IF('DATA ENTRY'!#REF!="","",'DATA ENTRY'!#REF!)</f>
        <v>#REF!</v>
      </c>
      <c r="L970" s="125" t="e">
        <f>IF('DATA ENTRY'!#REF!="","",'DATA ENTRY'!#REF!)</f>
        <v>#REF!</v>
      </c>
      <c r="M970" s="14" t="e">
        <f>IF('DATA ENTRY'!#REF!="","",'DATA ENTRY'!#REF!)</f>
        <v>#REF!</v>
      </c>
      <c r="N970" s="125" t="e">
        <f>IF('DATA ENTRY'!#REF!="","",'DATA ENTRY'!#REF!)</f>
        <v>#REF!</v>
      </c>
      <c r="O970" s="125" t="str">
        <f t="shared" si="15"/>
        <v/>
      </c>
      <c r="P970" s="63" t="e">
        <f>IF('DATA ENTRY'!#REF!="","",'DATA ENTRY'!#REF!)</f>
        <v>#REF!</v>
      </c>
      <c r="Q970" s="63" t="e">
        <f>IF('DATA ENTRY'!#REF!="","",'DATA ENTRY'!#REF!)</f>
        <v>#REF!</v>
      </c>
      <c r="R970" s="14" t="e">
        <f>IF('DATA ENTRY'!#REF!="","",'DATA ENTRY'!#REF!)</f>
        <v>#REF!</v>
      </c>
      <c r="S970" s="14" t="e">
        <f>IF('DATA ENTRY'!#REF!="","",'DATA ENTRY'!#REF!)</f>
        <v>#REF!</v>
      </c>
      <c r="T970" s="14" t="e">
        <f>IF('DATA ENTRY'!#REF!="","",'DATA ENTRY'!#REF!)</f>
        <v>#REF!</v>
      </c>
      <c r="U970" s="14" t="str">
        <f>IF(O970="","",SUMPRODUCT(--(D970=$D$5:$D$1071),--(F970=$F$5:$F$1071),--(E970=$E$5:$E$1071),--(O970&lt;$O$5:$O$1071))+COUNTIF($O$5:O970,O970))</f>
        <v/>
      </c>
    </row>
    <row r="971" spans="1:21">
      <c r="A971" s="14" t="e">
        <f>IF(AND(H971="",D971="",F971="",G971="",I971="",J971=""),"",SUBTOTAL(3,$B$5:B971))</f>
        <v>#REF!</v>
      </c>
      <c r="B971" s="63" t="e">
        <f>IF('DATA ENTRY'!#REF!="","",'DATA ENTRY'!#REF!)</f>
        <v>#REF!</v>
      </c>
      <c r="C971" s="63" t="e">
        <f>IF('DATA ENTRY'!#REF!="","",'DATA ENTRY'!#REF!)</f>
        <v>#REF!</v>
      </c>
      <c r="D971" s="63" t="e">
        <f>IF('DATA ENTRY'!#REF!="","",'DATA ENTRY'!#REF!)</f>
        <v>#REF!</v>
      </c>
      <c r="E971" s="14" t="e">
        <f>IF('DATA ENTRY'!#REF!="","",'DATA ENTRY'!#REF!)</f>
        <v>#REF!</v>
      </c>
      <c r="F971" s="14" t="e">
        <f>IF('DATA ENTRY'!#REF!="","",'DATA ENTRY'!#REF!)</f>
        <v>#REF!</v>
      </c>
      <c r="G971" s="126" t="e">
        <f>IF('DATA ENTRY'!#REF!="","",'DATA ENTRY'!#REF!)</f>
        <v>#REF!</v>
      </c>
      <c r="H971" s="126" t="e">
        <f>IF('DATA ENTRY'!#REF!="","",'DATA ENTRY'!#REF!)</f>
        <v>#REF!</v>
      </c>
      <c r="I971" s="14" t="e">
        <f>IF('DATA ENTRY'!#REF!="","",'DATA ENTRY'!#REF!)</f>
        <v>#REF!</v>
      </c>
      <c r="J971" s="125" t="e">
        <f>IF('DATA ENTRY'!#REF!="","",'DATA ENTRY'!#REF!)</f>
        <v>#REF!</v>
      </c>
      <c r="K971" s="14" t="e">
        <f>IF('DATA ENTRY'!#REF!="","",'DATA ENTRY'!#REF!)</f>
        <v>#REF!</v>
      </c>
      <c r="L971" s="125" t="e">
        <f>IF('DATA ENTRY'!#REF!="","",'DATA ENTRY'!#REF!)</f>
        <v>#REF!</v>
      </c>
      <c r="M971" s="14" t="e">
        <f>IF('DATA ENTRY'!#REF!="","",'DATA ENTRY'!#REF!)</f>
        <v>#REF!</v>
      </c>
      <c r="N971" s="125" t="e">
        <f>IF('DATA ENTRY'!#REF!="","",'DATA ENTRY'!#REF!)</f>
        <v>#REF!</v>
      </c>
      <c r="O971" s="125" t="str">
        <f t="shared" si="15"/>
        <v/>
      </c>
      <c r="P971" s="63" t="e">
        <f>IF('DATA ENTRY'!#REF!="","",'DATA ENTRY'!#REF!)</f>
        <v>#REF!</v>
      </c>
      <c r="Q971" s="63" t="e">
        <f>IF('DATA ENTRY'!#REF!="","",'DATA ENTRY'!#REF!)</f>
        <v>#REF!</v>
      </c>
      <c r="R971" s="14" t="e">
        <f>IF('DATA ENTRY'!#REF!="","",'DATA ENTRY'!#REF!)</f>
        <v>#REF!</v>
      </c>
      <c r="S971" s="14" t="e">
        <f>IF('DATA ENTRY'!#REF!="","",'DATA ENTRY'!#REF!)</f>
        <v>#REF!</v>
      </c>
      <c r="T971" s="14" t="e">
        <f>IF('DATA ENTRY'!#REF!="","",'DATA ENTRY'!#REF!)</f>
        <v>#REF!</v>
      </c>
      <c r="U971" s="14" t="str">
        <f>IF(O971="","",SUMPRODUCT(--(D971=$D$5:$D$1071),--(F971=$F$5:$F$1071),--(E971=$E$5:$E$1071),--(O971&lt;$O$5:$O$1071))+COUNTIF($O$5:O971,O971))</f>
        <v/>
      </c>
    </row>
    <row r="972" spans="1:21">
      <c r="A972" s="14" t="e">
        <f>IF(AND(H972="",D972="",F972="",G972="",I972="",J972=""),"",SUBTOTAL(3,$B$5:B972))</f>
        <v>#REF!</v>
      </c>
      <c r="B972" s="63" t="e">
        <f>IF('DATA ENTRY'!#REF!="","",'DATA ENTRY'!#REF!)</f>
        <v>#REF!</v>
      </c>
      <c r="C972" s="63" t="e">
        <f>IF('DATA ENTRY'!#REF!="","",'DATA ENTRY'!#REF!)</f>
        <v>#REF!</v>
      </c>
      <c r="D972" s="63" t="e">
        <f>IF('DATA ENTRY'!#REF!="","",'DATA ENTRY'!#REF!)</f>
        <v>#REF!</v>
      </c>
      <c r="E972" s="14" t="e">
        <f>IF('DATA ENTRY'!#REF!="","",'DATA ENTRY'!#REF!)</f>
        <v>#REF!</v>
      </c>
      <c r="F972" s="14" t="e">
        <f>IF('DATA ENTRY'!#REF!="","",'DATA ENTRY'!#REF!)</f>
        <v>#REF!</v>
      </c>
      <c r="G972" s="126" t="e">
        <f>IF('DATA ENTRY'!#REF!="","",'DATA ENTRY'!#REF!)</f>
        <v>#REF!</v>
      </c>
      <c r="H972" s="126" t="e">
        <f>IF('DATA ENTRY'!#REF!="","",'DATA ENTRY'!#REF!)</f>
        <v>#REF!</v>
      </c>
      <c r="I972" s="14" t="e">
        <f>IF('DATA ENTRY'!#REF!="","",'DATA ENTRY'!#REF!)</f>
        <v>#REF!</v>
      </c>
      <c r="J972" s="125" t="e">
        <f>IF('DATA ENTRY'!#REF!="","",'DATA ENTRY'!#REF!)</f>
        <v>#REF!</v>
      </c>
      <c r="K972" s="14" t="e">
        <f>IF('DATA ENTRY'!#REF!="","",'DATA ENTRY'!#REF!)</f>
        <v>#REF!</v>
      </c>
      <c r="L972" s="125" t="e">
        <f>IF('DATA ENTRY'!#REF!="","",'DATA ENTRY'!#REF!)</f>
        <v>#REF!</v>
      </c>
      <c r="M972" s="14" t="e">
        <f>IF('DATA ENTRY'!#REF!="","",'DATA ENTRY'!#REF!)</f>
        <v>#REF!</v>
      </c>
      <c r="N972" s="125" t="e">
        <f>IF('DATA ENTRY'!#REF!="","",'DATA ENTRY'!#REF!)</f>
        <v>#REF!</v>
      </c>
      <c r="O972" s="125" t="str">
        <f t="shared" si="15"/>
        <v/>
      </c>
      <c r="P972" s="63" t="e">
        <f>IF('DATA ENTRY'!#REF!="","",'DATA ENTRY'!#REF!)</f>
        <v>#REF!</v>
      </c>
      <c r="Q972" s="63" t="e">
        <f>IF('DATA ENTRY'!#REF!="","",'DATA ENTRY'!#REF!)</f>
        <v>#REF!</v>
      </c>
      <c r="R972" s="14" t="e">
        <f>IF('DATA ENTRY'!#REF!="","",'DATA ENTRY'!#REF!)</f>
        <v>#REF!</v>
      </c>
      <c r="S972" s="14" t="e">
        <f>IF('DATA ENTRY'!#REF!="","",'DATA ENTRY'!#REF!)</f>
        <v>#REF!</v>
      </c>
      <c r="T972" s="14" t="e">
        <f>IF('DATA ENTRY'!#REF!="","",'DATA ENTRY'!#REF!)</f>
        <v>#REF!</v>
      </c>
      <c r="U972" s="14" t="str">
        <f>IF(O972="","",SUMPRODUCT(--(D972=$D$5:$D$1071),--(F972=$F$5:$F$1071),--(E972=$E$5:$E$1071),--(O972&lt;$O$5:$O$1071))+COUNTIF($O$5:O972,O972))</f>
        <v/>
      </c>
    </row>
    <row r="973" spans="1:21">
      <c r="A973" s="14" t="e">
        <f>IF(AND(H973="",D973="",F973="",G973="",I973="",J973=""),"",SUBTOTAL(3,$B$5:B973))</f>
        <v>#REF!</v>
      </c>
      <c r="B973" s="63" t="e">
        <f>IF('DATA ENTRY'!#REF!="","",'DATA ENTRY'!#REF!)</f>
        <v>#REF!</v>
      </c>
      <c r="C973" s="63" t="e">
        <f>IF('DATA ENTRY'!#REF!="","",'DATA ENTRY'!#REF!)</f>
        <v>#REF!</v>
      </c>
      <c r="D973" s="63" t="e">
        <f>IF('DATA ENTRY'!#REF!="","",'DATA ENTRY'!#REF!)</f>
        <v>#REF!</v>
      </c>
      <c r="E973" s="14" t="e">
        <f>IF('DATA ENTRY'!#REF!="","",'DATA ENTRY'!#REF!)</f>
        <v>#REF!</v>
      </c>
      <c r="F973" s="14" t="e">
        <f>IF('DATA ENTRY'!#REF!="","",'DATA ENTRY'!#REF!)</f>
        <v>#REF!</v>
      </c>
      <c r="G973" s="126" t="e">
        <f>IF('DATA ENTRY'!#REF!="","",'DATA ENTRY'!#REF!)</f>
        <v>#REF!</v>
      </c>
      <c r="H973" s="126" t="e">
        <f>IF('DATA ENTRY'!#REF!="","",'DATA ENTRY'!#REF!)</f>
        <v>#REF!</v>
      </c>
      <c r="I973" s="14" t="e">
        <f>IF('DATA ENTRY'!#REF!="","",'DATA ENTRY'!#REF!)</f>
        <v>#REF!</v>
      </c>
      <c r="J973" s="125" t="e">
        <f>IF('DATA ENTRY'!#REF!="","",'DATA ENTRY'!#REF!)</f>
        <v>#REF!</v>
      </c>
      <c r="K973" s="14" t="e">
        <f>IF('DATA ENTRY'!#REF!="","",'DATA ENTRY'!#REF!)</f>
        <v>#REF!</v>
      </c>
      <c r="L973" s="125" t="e">
        <f>IF('DATA ENTRY'!#REF!="","",'DATA ENTRY'!#REF!)</f>
        <v>#REF!</v>
      </c>
      <c r="M973" s="14" t="e">
        <f>IF('DATA ENTRY'!#REF!="","",'DATA ENTRY'!#REF!)</f>
        <v>#REF!</v>
      </c>
      <c r="N973" s="125" t="e">
        <f>IF('DATA ENTRY'!#REF!="","",'DATA ENTRY'!#REF!)</f>
        <v>#REF!</v>
      </c>
      <c r="O973" s="125" t="str">
        <f t="shared" si="15"/>
        <v/>
      </c>
      <c r="P973" s="63" t="e">
        <f>IF('DATA ENTRY'!#REF!="","",'DATA ENTRY'!#REF!)</f>
        <v>#REF!</v>
      </c>
      <c r="Q973" s="63" t="e">
        <f>IF('DATA ENTRY'!#REF!="","",'DATA ENTRY'!#REF!)</f>
        <v>#REF!</v>
      </c>
      <c r="R973" s="14" t="e">
        <f>IF('DATA ENTRY'!#REF!="","",'DATA ENTRY'!#REF!)</f>
        <v>#REF!</v>
      </c>
      <c r="S973" s="14" t="e">
        <f>IF('DATA ENTRY'!#REF!="","",'DATA ENTRY'!#REF!)</f>
        <v>#REF!</v>
      </c>
      <c r="T973" s="14" t="e">
        <f>IF('DATA ENTRY'!#REF!="","",'DATA ENTRY'!#REF!)</f>
        <v>#REF!</v>
      </c>
      <c r="U973" s="14" t="str">
        <f>IF(O973="","",SUMPRODUCT(--(D973=$D$5:$D$1071),--(F973=$F$5:$F$1071),--(E973=$E$5:$E$1071),--(O973&lt;$O$5:$O$1071))+COUNTIF($O$5:O973,O973))</f>
        <v/>
      </c>
    </row>
    <row r="974" spans="1:21">
      <c r="A974" s="14" t="e">
        <f>IF(AND(H974="",D974="",F974="",G974="",I974="",J974=""),"",SUBTOTAL(3,$B$5:B974))</f>
        <v>#REF!</v>
      </c>
      <c r="B974" s="63" t="e">
        <f>IF('DATA ENTRY'!#REF!="","",'DATA ENTRY'!#REF!)</f>
        <v>#REF!</v>
      </c>
      <c r="C974" s="63" t="e">
        <f>IF('DATA ENTRY'!#REF!="","",'DATA ENTRY'!#REF!)</f>
        <v>#REF!</v>
      </c>
      <c r="D974" s="63" t="e">
        <f>IF('DATA ENTRY'!#REF!="","",'DATA ENTRY'!#REF!)</f>
        <v>#REF!</v>
      </c>
      <c r="E974" s="14" t="e">
        <f>IF('DATA ENTRY'!#REF!="","",'DATA ENTRY'!#REF!)</f>
        <v>#REF!</v>
      </c>
      <c r="F974" s="14" t="e">
        <f>IF('DATA ENTRY'!#REF!="","",'DATA ENTRY'!#REF!)</f>
        <v>#REF!</v>
      </c>
      <c r="G974" s="126" t="e">
        <f>IF('DATA ENTRY'!#REF!="","",'DATA ENTRY'!#REF!)</f>
        <v>#REF!</v>
      </c>
      <c r="H974" s="126" t="e">
        <f>IF('DATA ENTRY'!#REF!="","",'DATA ENTRY'!#REF!)</f>
        <v>#REF!</v>
      </c>
      <c r="I974" s="14" t="e">
        <f>IF('DATA ENTRY'!#REF!="","",'DATA ENTRY'!#REF!)</f>
        <v>#REF!</v>
      </c>
      <c r="J974" s="125" t="e">
        <f>IF('DATA ENTRY'!#REF!="","",'DATA ENTRY'!#REF!)</f>
        <v>#REF!</v>
      </c>
      <c r="K974" s="14" t="e">
        <f>IF('DATA ENTRY'!#REF!="","",'DATA ENTRY'!#REF!)</f>
        <v>#REF!</v>
      </c>
      <c r="L974" s="125" t="e">
        <f>IF('DATA ENTRY'!#REF!="","",'DATA ENTRY'!#REF!)</f>
        <v>#REF!</v>
      </c>
      <c r="M974" s="14" t="e">
        <f>IF('DATA ENTRY'!#REF!="","",'DATA ENTRY'!#REF!)</f>
        <v>#REF!</v>
      </c>
      <c r="N974" s="125" t="e">
        <f>IF('DATA ENTRY'!#REF!="","",'DATA ENTRY'!#REF!)</f>
        <v>#REF!</v>
      </c>
      <c r="O974" s="125" t="str">
        <f t="shared" si="15"/>
        <v/>
      </c>
      <c r="P974" s="63" t="e">
        <f>IF('DATA ENTRY'!#REF!="","",'DATA ENTRY'!#REF!)</f>
        <v>#REF!</v>
      </c>
      <c r="Q974" s="63" t="e">
        <f>IF('DATA ENTRY'!#REF!="","",'DATA ENTRY'!#REF!)</f>
        <v>#REF!</v>
      </c>
      <c r="R974" s="14" t="e">
        <f>IF('DATA ENTRY'!#REF!="","",'DATA ENTRY'!#REF!)</f>
        <v>#REF!</v>
      </c>
      <c r="S974" s="14" t="e">
        <f>IF('DATA ENTRY'!#REF!="","",'DATA ENTRY'!#REF!)</f>
        <v>#REF!</v>
      </c>
      <c r="T974" s="14" t="e">
        <f>IF('DATA ENTRY'!#REF!="","",'DATA ENTRY'!#REF!)</f>
        <v>#REF!</v>
      </c>
      <c r="U974" s="14" t="str">
        <f>IF(O974="","",SUMPRODUCT(--(D974=$D$5:$D$1071),--(F974=$F$5:$F$1071),--(E974=$E$5:$E$1071),--(O974&lt;$O$5:$O$1071))+COUNTIF($O$5:O974,O974))</f>
        <v/>
      </c>
    </row>
    <row r="975" spans="1:21">
      <c r="A975" s="14" t="e">
        <f>IF(AND(H975="",D975="",F975="",G975="",I975="",J975=""),"",SUBTOTAL(3,$B$5:B975))</f>
        <v>#REF!</v>
      </c>
      <c r="B975" s="63" t="e">
        <f>IF('DATA ENTRY'!#REF!="","",'DATA ENTRY'!#REF!)</f>
        <v>#REF!</v>
      </c>
      <c r="C975" s="63" t="e">
        <f>IF('DATA ENTRY'!#REF!="","",'DATA ENTRY'!#REF!)</f>
        <v>#REF!</v>
      </c>
      <c r="D975" s="63" t="e">
        <f>IF('DATA ENTRY'!#REF!="","",'DATA ENTRY'!#REF!)</f>
        <v>#REF!</v>
      </c>
      <c r="E975" s="14" t="e">
        <f>IF('DATA ENTRY'!#REF!="","",'DATA ENTRY'!#REF!)</f>
        <v>#REF!</v>
      </c>
      <c r="F975" s="14" t="e">
        <f>IF('DATA ENTRY'!#REF!="","",'DATA ENTRY'!#REF!)</f>
        <v>#REF!</v>
      </c>
      <c r="G975" s="126" t="e">
        <f>IF('DATA ENTRY'!#REF!="","",'DATA ENTRY'!#REF!)</f>
        <v>#REF!</v>
      </c>
      <c r="H975" s="126" t="e">
        <f>IF('DATA ENTRY'!#REF!="","",'DATA ENTRY'!#REF!)</f>
        <v>#REF!</v>
      </c>
      <c r="I975" s="14" t="e">
        <f>IF('DATA ENTRY'!#REF!="","",'DATA ENTRY'!#REF!)</f>
        <v>#REF!</v>
      </c>
      <c r="J975" s="125" t="e">
        <f>IF('DATA ENTRY'!#REF!="","",'DATA ENTRY'!#REF!)</f>
        <v>#REF!</v>
      </c>
      <c r="K975" s="14" t="e">
        <f>IF('DATA ENTRY'!#REF!="","",'DATA ENTRY'!#REF!)</f>
        <v>#REF!</v>
      </c>
      <c r="L975" s="125" t="e">
        <f>IF('DATA ENTRY'!#REF!="","",'DATA ENTRY'!#REF!)</f>
        <v>#REF!</v>
      </c>
      <c r="M975" s="14" t="e">
        <f>IF('DATA ENTRY'!#REF!="","",'DATA ENTRY'!#REF!)</f>
        <v>#REF!</v>
      </c>
      <c r="N975" s="125" t="e">
        <f>IF('DATA ENTRY'!#REF!="","",'DATA ENTRY'!#REF!)</f>
        <v>#REF!</v>
      </c>
      <c r="O975" s="125" t="str">
        <f t="shared" si="15"/>
        <v/>
      </c>
      <c r="P975" s="63" t="e">
        <f>IF('DATA ENTRY'!#REF!="","",'DATA ENTRY'!#REF!)</f>
        <v>#REF!</v>
      </c>
      <c r="Q975" s="63" t="e">
        <f>IF('DATA ENTRY'!#REF!="","",'DATA ENTRY'!#REF!)</f>
        <v>#REF!</v>
      </c>
      <c r="R975" s="14" t="e">
        <f>IF('DATA ENTRY'!#REF!="","",'DATA ENTRY'!#REF!)</f>
        <v>#REF!</v>
      </c>
      <c r="S975" s="14" t="e">
        <f>IF('DATA ENTRY'!#REF!="","",'DATA ENTRY'!#REF!)</f>
        <v>#REF!</v>
      </c>
      <c r="T975" s="14" t="e">
        <f>IF('DATA ENTRY'!#REF!="","",'DATA ENTRY'!#REF!)</f>
        <v>#REF!</v>
      </c>
      <c r="U975" s="14" t="str">
        <f>IF(O975="","",SUMPRODUCT(--(D975=$D$5:$D$1071),--(F975=$F$5:$F$1071),--(E975=$E$5:$E$1071),--(O975&lt;$O$5:$O$1071))+COUNTIF($O$5:O975,O975))</f>
        <v/>
      </c>
    </row>
    <row r="976" spans="1:21">
      <c r="A976" s="14" t="e">
        <f>IF(AND(H976="",D976="",F976="",G976="",I976="",J976=""),"",SUBTOTAL(3,$B$5:B976))</f>
        <v>#REF!</v>
      </c>
      <c r="B976" s="63" t="e">
        <f>IF('DATA ENTRY'!#REF!="","",'DATA ENTRY'!#REF!)</f>
        <v>#REF!</v>
      </c>
      <c r="C976" s="63" t="e">
        <f>IF('DATA ENTRY'!#REF!="","",'DATA ENTRY'!#REF!)</f>
        <v>#REF!</v>
      </c>
      <c r="D976" s="63" t="e">
        <f>IF('DATA ENTRY'!#REF!="","",'DATA ENTRY'!#REF!)</f>
        <v>#REF!</v>
      </c>
      <c r="E976" s="14" t="e">
        <f>IF('DATA ENTRY'!#REF!="","",'DATA ENTRY'!#REF!)</f>
        <v>#REF!</v>
      </c>
      <c r="F976" s="14" t="e">
        <f>IF('DATA ENTRY'!#REF!="","",'DATA ENTRY'!#REF!)</f>
        <v>#REF!</v>
      </c>
      <c r="G976" s="126" t="e">
        <f>IF('DATA ENTRY'!#REF!="","",'DATA ENTRY'!#REF!)</f>
        <v>#REF!</v>
      </c>
      <c r="H976" s="126" t="e">
        <f>IF('DATA ENTRY'!#REF!="","",'DATA ENTRY'!#REF!)</f>
        <v>#REF!</v>
      </c>
      <c r="I976" s="14" t="e">
        <f>IF('DATA ENTRY'!#REF!="","",'DATA ENTRY'!#REF!)</f>
        <v>#REF!</v>
      </c>
      <c r="J976" s="125" t="e">
        <f>IF('DATA ENTRY'!#REF!="","",'DATA ENTRY'!#REF!)</f>
        <v>#REF!</v>
      </c>
      <c r="K976" s="14" t="e">
        <f>IF('DATA ENTRY'!#REF!="","",'DATA ENTRY'!#REF!)</f>
        <v>#REF!</v>
      </c>
      <c r="L976" s="125" t="e">
        <f>IF('DATA ENTRY'!#REF!="","",'DATA ENTRY'!#REF!)</f>
        <v>#REF!</v>
      </c>
      <c r="M976" s="14" t="e">
        <f>IF('DATA ENTRY'!#REF!="","",'DATA ENTRY'!#REF!)</f>
        <v>#REF!</v>
      </c>
      <c r="N976" s="125" t="e">
        <f>IF('DATA ENTRY'!#REF!="","",'DATA ENTRY'!#REF!)</f>
        <v>#REF!</v>
      </c>
      <c r="O976" s="125" t="str">
        <f t="shared" si="15"/>
        <v/>
      </c>
      <c r="P976" s="63" t="e">
        <f>IF('DATA ENTRY'!#REF!="","",'DATA ENTRY'!#REF!)</f>
        <v>#REF!</v>
      </c>
      <c r="Q976" s="63" t="e">
        <f>IF('DATA ENTRY'!#REF!="","",'DATA ENTRY'!#REF!)</f>
        <v>#REF!</v>
      </c>
      <c r="R976" s="14" t="e">
        <f>IF('DATA ENTRY'!#REF!="","",'DATA ENTRY'!#REF!)</f>
        <v>#REF!</v>
      </c>
      <c r="S976" s="14" t="e">
        <f>IF('DATA ENTRY'!#REF!="","",'DATA ENTRY'!#REF!)</f>
        <v>#REF!</v>
      </c>
      <c r="T976" s="14" t="e">
        <f>IF('DATA ENTRY'!#REF!="","",'DATA ENTRY'!#REF!)</f>
        <v>#REF!</v>
      </c>
      <c r="U976" s="14" t="str">
        <f>IF(O976="","",SUMPRODUCT(--(D976=$D$5:$D$1071),--(F976=$F$5:$F$1071),--(E976=$E$5:$E$1071),--(O976&lt;$O$5:$O$1071))+COUNTIF($O$5:O976,O976))</f>
        <v/>
      </c>
    </row>
    <row r="977" spans="1:21">
      <c r="A977" s="14" t="e">
        <f>IF(AND(H977="",D977="",F977="",G977="",I977="",J977=""),"",SUBTOTAL(3,$B$5:B977))</f>
        <v>#REF!</v>
      </c>
      <c r="B977" s="63" t="e">
        <f>IF('DATA ENTRY'!#REF!="","",'DATA ENTRY'!#REF!)</f>
        <v>#REF!</v>
      </c>
      <c r="C977" s="63" t="e">
        <f>IF('DATA ENTRY'!#REF!="","",'DATA ENTRY'!#REF!)</f>
        <v>#REF!</v>
      </c>
      <c r="D977" s="63" t="e">
        <f>IF('DATA ENTRY'!#REF!="","",'DATA ENTRY'!#REF!)</f>
        <v>#REF!</v>
      </c>
      <c r="E977" s="14" t="e">
        <f>IF('DATA ENTRY'!#REF!="","",'DATA ENTRY'!#REF!)</f>
        <v>#REF!</v>
      </c>
      <c r="F977" s="14" t="e">
        <f>IF('DATA ENTRY'!#REF!="","",'DATA ENTRY'!#REF!)</f>
        <v>#REF!</v>
      </c>
      <c r="G977" s="126" t="e">
        <f>IF('DATA ENTRY'!#REF!="","",'DATA ENTRY'!#REF!)</f>
        <v>#REF!</v>
      </c>
      <c r="H977" s="126" t="e">
        <f>IF('DATA ENTRY'!#REF!="","",'DATA ENTRY'!#REF!)</f>
        <v>#REF!</v>
      </c>
      <c r="I977" s="14" t="e">
        <f>IF('DATA ENTRY'!#REF!="","",'DATA ENTRY'!#REF!)</f>
        <v>#REF!</v>
      </c>
      <c r="J977" s="125" t="e">
        <f>IF('DATA ENTRY'!#REF!="","",'DATA ENTRY'!#REF!)</f>
        <v>#REF!</v>
      </c>
      <c r="K977" s="14" t="e">
        <f>IF('DATA ENTRY'!#REF!="","",'DATA ENTRY'!#REF!)</f>
        <v>#REF!</v>
      </c>
      <c r="L977" s="125" t="e">
        <f>IF('DATA ENTRY'!#REF!="","",'DATA ENTRY'!#REF!)</f>
        <v>#REF!</v>
      </c>
      <c r="M977" s="14" t="e">
        <f>IF('DATA ENTRY'!#REF!="","",'DATA ENTRY'!#REF!)</f>
        <v>#REF!</v>
      </c>
      <c r="N977" s="125" t="e">
        <f>IF('DATA ENTRY'!#REF!="","",'DATA ENTRY'!#REF!)</f>
        <v>#REF!</v>
      </c>
      <c r="O977" s="125" t="str">
        <f t="shared" si="15"/>
        <v/>
      </c>
      <c r="P977" s="63" t="e">
        <f>IF('DATA ENTRY'!#REF!="","",'DATA ENTRY'!#REF!)</f>
        <v>#REF!</v>
      </c>
      <c r="Q977" s="63" t="e">
        <f>IF('DATA ENTRY'!#REF!="","",'DATA ENTRY'!#REF!)</f>
        <v>#REF!</v>
      </c>
      <c r="R977" s="14" t="e">
        <f>IF('DATA ENTRY'!#REF!="","",'DATA ENTRY'!#REF!)</f>
        <v>#REF!</v>
      </c>
      <c r="S977" s="14" t="e">
        <f>IF('DATA ENTRY'!#REF!="","",'DATA ENTRY'!#REF!)</f>
        <v>#REF!</v>
      </c>
      <c r="T977" s="14" t="e">
        <f>IF('DATA ENTRY'!#REF!="","",'DATA ENTRY'!#REF!)</f>
        <v>#REF!</v>
      </c>
      <c r="U977" s="14" t="str">
        <f>IF(O977="","",SUMPRODUCT(--(D977=$D$5:$D$1071),--(F977=$F$5:$F$1071),--(E977=$E$5:$E$1071),--(O977&lt;$O$5:$O$1071))+COUNTIF($O$5:O977,O977))</f>
        <v/>
      </c>
    </row>
    <row r="978" spans="1:21">
      <c r="A978" s="14" t="e">
        <f>IF(AND(H978="",D978="",F978="",G978="",I978="",J978=""),"",SUBTOTAL(3,$B$5:B978))</f>
        <v>#REF!</v>
      </c>
      <c r="B978" s="63" t="e">
        <f>IF('DATA ENTRY'!#REF!="","",'DATA ENTRY'!#REF!)</f>
        <v>#REF!</v>
      </c>
      <c r="C978" s="63" t="e">
        <f>IF('DATA ENTRY'!#REF!="","",'DATA ENTRY'!#REF!)</f>
        <v>#REF!</v>
      </c>
      <c r="D978" s="63" t="e">
        <f>IF('DATA ENTRY'!#REF!="","",'DATA ENTRY'!#REF!)</f>
        <v>#REF!</v>
      </c>
      <c r="E978" s="14" t="e">
        <f>IF('DATA ENTRY'!#REF!="","",'DATA ENTRY'!#REF!)</f>
        <v>#REF!</v>
      </c>
      <c r="F978" s="14" t="e">
        <f>IF('DATA ENTRY'!#REF!="","",'DATA ENTRY'!#REF!)</f>
        <v>#REF!</v>
      </c>
      <c r="G978" s="126" t="e">
        <f>IF('DATA ENTRY'!#REF!="","",'DATA ENTRY'!#REF!)</f>
        <v>#REF!</v>
      </c>
      <c r="H978" s="126" t="e">
        <f>IF('DATA ENTRY'!#REF!="","",'DATA ENTRY'!#REF!)</f>
        <v>#REF!</v>
      </c>
      <c r="I978" s="14" t="e">
        <f>IF('DATA ENTRY'!#REF!="","",'DATA ENTRY'!#REF!)</f>
        <v>#REF!</v>
      </c>
      <c r="J978" s="125" t="e">
        <f>IF('DATA ENTRY'!#REF!="","",'DATA ENTRY'!#REF!)</f>
        <v>#REF!</v>
      </c>
      <c r="K978" s="14" t="e">
        <f>IF('DATA ENTRY'!#REF!="","",'DATA ENTRY'!#REF!)</f>
        <v>#REF!</v>
      </c>
      <c r="L978" s="125" t="e">
        <f>IF('DATA ENTRY'!#REF!="","",'DATA ENTRY'!#REF!)</f>
        <v>#REF!</v>
      </c>
      <c r="M978" s="14" t="e">
        <f>IF('DATA ENTRY'!#REF!="","",'DATA ENTRY'!#REF!)</f>
        <v>#REF!</v>
      </c>
      <c r="N978" s="125" t="e">
        <f>IF('DATA ENTRY'!#REF!="","",'DATA ENTRY'!#REF!)</f>
        <v>#REF!</v>
      </c>
      <c r="O978" s="125" t="str">
        <f t="shared" si="15"/>
        <v/>
      </c>
      <c r="P978" s="63" t="e">
        <f>IF('DATA ENTRY'!#REF!="","",'DATA ENTRY'!#REF!)</f>
        <v>#REF!</v>
      </c>
      <c r="Q978" s="63" t="e">
        <f>IF('DATA ENTRY'!#REF!="","",'DATA ENTRY'!#REF!)</f>
        <v>#REF!</v>
      </c>
      <c r="R978" s="14" t="e">
        <f>IF('DATA ENTRY'!#REF!="","",'DATA ENTRY'!#REF!)</f>
        <v>#REF!</v>
      </c>
      <c r="S978" s="14" t="e">
        <f>IF('DATA ENTRY'!#REF!="","",'DATA ENTRY'!#REF!)</f>
        <v>#REF!</v>
      </c>
      <c r="T978" s="14" t="e">
        <f>IF('DATA ENTRY'!#REF!="","",'DATA ENTRY'!#REF!)</f>
        <v>#REF!</v>
      </c>
      <c r="U978" s="14" t="str">
        <f>IF(O978="","",SUMPRODUCT(--(D978=$D$5:$D$1071),--(F978=$F$5:$F$1071),--(E978=$E$5:$E$1071),--(O978&lt;$O$5:$O$1071))+COUNTIF($O$5:O978,O978))</f>
        <v/>
      </c>
    </row>
    <row r="979" spans="1:21">
      <c r="A979" s="14" t="e">
        <f>IF(AND(H979="",D979="",F979="",G979="",I979="",J979=""),"",SUBTOTAL(3,$B$5:B979))</f>
        <v>#REF!</v>
      </c>
      <c r="B979" s="63" t="e">
        <f>IF('DATA ENTRY'!#REF!="","",'DATA ENTRY'!#REF!)</f>
        <v>#REF!</v>
      </c>
      <c r="C979" s="63" t="e">
        <f>IF('DATA ENTRY'!#REF!="","",'DATA ENTRY'!#REF!)</f>
        <v>#REF!</v>
      </c>
      <c r="D979" s="63" t="e">
        <f>IF('DATA ENTRY'!#REF!="","",'DATA ENTRY'!#REF!)</f>
        <v>#REF!</v>
      </c>
      <c r="E979" s="14" t="e">
        <f>IF('DATA ENTRY'!#REF!="","",'DATA ENTRY'!#REF!)</f>
        <v>#REF!</v>
      </c>
      <c r="F979" s="14" t="e">
        <f>IF('DATA ENTRY'!#REF!="","",'DATA ENTRY'!#REF!)</f>
        <v>#REF!</v>
      </c>
      <c r="G979" s="126" t="e">
        <f>IF('DATA ENTRY'!#REF!="","",'DATA ENTRY'!#REF!)</f>
        <v>#REF!</v>
      </c>
      <c r="H979" s="126" t="e">
        <f>IF('DATA ENTRY'!#REF!="","",'DATA ENTRY'!#REF!)</f>
        <v>#REF!</v>
      </c>
      <c r="I979" s="14" t="e">
        <f>IF('DATA ENTRY'!#REF!="","",'DATA ENTRY'!#REF!)</f>
        <v>#REF!</v>
      </c>
      <c r="J979" s="125" t="e">
        <f>IF('DATA ENTRY'!#REF!="","",'DATA ENTRY'!#REF!)</f>
        <v>#REF!</v>
      </c>
      <c r="K979" s="14" t="e">
        <f>IF('DATA ENTRY'!#REF!="","",'DATA ENTRY'!#REF!)</f>
        <v>#REF!</v>
      </c>
      <c r="L979" s="125" t="e">
        <f>IF('DATA ENTRY'!#REF!="","",'DATA ENTRY'!#REF!)</f>
        <v>#REF!</v>
      </c>
      <c r="M979" s="14" t="e">
        <f>IF('DATA ENTRY'!#REF!="","",'DATA ENTRY'!#REF!)</f>
        <v>#REF!</v>
      </c>
      <c r="N979" s="125" t="e">
        <f>IF('DATA ENTRY'!#REF!="","",'DATA ENTRY'!#REF!)</f>
        <v>#REF!</v>
      </c>
      <c r="O979" s="125" t="str">
        <f t="shared" si="15"/>
        <v/>
      </c>
      <c r="P979" s="63" t="e">
        <f>IF('DATA ENTRY'!#REF!="","",'DATA ENTRY'!#REF!)</f>
        <v>#REF!</v>
      </c>
      <c r="Q979" s="63" t="e">
        <f>IF('DATA ENTRY'!#REF!="","",'DATA ENTRY'!#REF!)</f>
        <v>#REF!</v>
      </c>
      <c r="R979" s="14" t="e">
        <f>IF('DATA ENTRY'!#REF!="","",'DATA ENTRY'!#REF!)</f>
        <v>#REF!</v>
      </c>
      <c r="S979" s="14" t="e">
        <f>IF('DATA ENTRY'!#REF!="","",'DATA ENTRY'!#REF!)</f>
        <v>#REF!</v>
      </c>
      <c r="T979" s="14" t="e">
        <f>IF('DATA ENTRY'!#REF!="","",'DATA ENTRY'!#REF!)</f>
        <v>#REF!</v>
      </c>
      <c r="U979" s="14" t="str">
        <f>IF(O979="","",SUMPRODUCT(--(D979=$D$5:$D$1071),--(F979=$F$5:$F$1071),--(E979=$E$5:$E$1071),--(O979&lt;$O$5:$O$1071))+COUNTIF($O$5:O979,O979))</f>
        <v/>
      </c>
    </row>
    <row r="980" spans="1:21">
      <c r="A980" s="14" t="e">
        <f>IF(AND(H980="",D980="",F980="",G980="",I980="",J980=""),"",SUBTOTAL(3,$B$5:B980))</f>
        <v>#REF!</v>
      </c>
      <c r="B980" s="63" t="e">
        <f>IF('DATA ENTRY'!#REF!="","",'DATA ENTRY'!#REF!)</f>
        <v>#REF!</v>
      </c>
      <c r="C980" s="63" t="e">
        <f>IF('DATA ENTRY'!#REF!="","",'DATA ENTRY'!#REF!)</f>
        <v>#REF!</v>
      </c>
      <c r="D980" s="63" t="e">
        <f>IF('DATA ENTRY'!#REF!="","",'DATA ENTRY'!#REF!)</f>
        <v>#REF!</v>
      </c>
      <c r="E980" s="14" t="e">
        <f>IF('DATA ENTRY'!#REF!="","",'DATA ENTRY'!#REF!)</f>
        <v>#REF!</v>
      </c>
      <c r="F980" s="14" t="e">
        <f>IF('DATA ENTRY'!#REF!="","",'DATA ENTRY'!#REF!)</f>
        <v>#REF!</v>
      </c>
      <c r="G980" s="126" t="e">
        <f>IF('DATA ENTRY'!#REF!="","",'DATA ENTRY'!#REF!)</f>
        <v>#REF!</v>
      </c>
      <c r="H980" s="126" t="e">
        <f>IF('DATA ENTRY'!#REF!="","",'DATA ENTRY'!#REF!)</f>
        <v>#REF!</v>
      </c>
      <c r="I980" s="14" t="e">
        <f>IF('DATA ENTRY'!#REF!="","",'DATA ENTRY'!#REF!)</f>
        <v>#REF!</v>
      </c>
      <c r="J980" s="125" t="e">
        <f>IF('DATA ENTRY'!#REF!="","",'DATA ENTRY'!#REF!)</f>
        <v>#REF!</v>
      </c>
      <c r="K980" s="14" t="e">
        <f>IF('DATA ENTRY'!#REF!="","",'DATA ENTRY'!#REF!)</f>
        <v>#REF!</v>
      </c>
      <c r="L980" s="125" t="e">
        <f>IF('DATA ENTRY'!#REF!="","",'DATA ENTRY'!#REF!)</f>
        <v>#REF!</v>
      </c>
      <c r="M980" s="14" t="e">
        <f>IF('DATA ENTRY'!#REF!="","",'DATA ENTRY'!#REF!)</f>
        <v>#REF!</v>
      </c>
      <c r="N980" s="125" t="e">
        <f>IF('DATA ENTRY'!#REF!="","",'DATA ENTRY'!#REF!)</f>
        <v>#REF!</v>
      </c>
      <c r="O980" s="125" t="str">
        <f t="shared" si="15"/>
        <v/>
      </c>
      <c r="P980" s="63" t="e">
        <f>IF('DATA ENTRY'!#REF!="","",'DATA ENTRY'!#REF!)</f>
        <v>#REF!</v>
      </c>
      <c r="Q980" s="63" t="e">
        <f>IF('DATA ENTRY'!#REF!="","",'DATA ENTRY'!#REF!)</f>
        <v>#REF!</v>
      </c>
      <c r="R980" s="14" t="e">
        <f>IF('DATA ENTRY'!#REF!="","",'DATA ENTRY'!#REF!)</f>
        <v>#REF!</v>
      </c>
      <c r="S980" s="14" t="e">
        <f>IF('DATA ENTRY'!#REF!="","",'DATA ENTRY'!#REF!)</f>
        <v>#REF!</v>
      </c>
      <c r="T980" s="14" t="e">
        <f>IF('DATA ENTRY'!#REF!="","",'DATA ENTRY'!#REF!)</f>
        <v>#REF!</v>
      </c>
      <c r="U980" s="14" t="str">
        <f>IF(O980="","",SUMPRODUCT(--(D980=$D$5:$D$1071),--(F980=$F$5:$F$1071),--(E980=$E$5:$E$1071),--(O980&lt;$O$5:$O$1071))+COUNTIF($O$5:O980,O980))</f>
        <v/>
      </c>
    </row>
    <row r="981" spans="1:21">
      <c r="A981" s="14" t="e">
        <f>IF(AND(H981="",D981="",F981="",G981="",I981="",J981=""),"",SUBTOTAL(3,$B$5:B981))</f>
        <v>#REF!</v>
      </c>
      <c r="B981" s="63" t="e">
        <f>IF('DATA ENTRY'!#REF!="","",'DATA ENTRY'!#REF!)</f>
        <v>#REF!</v>
      </c>
      <c r="C981" s="63" t="e">
        <f>IF('DATA ENTRY'!#REF!="","",'DATA ENTRY'!#REF!)</f>
        <v>#REF!</v>
      </c>
      <c r="D981" s="63" t="e">
        <f>IF('DATA ENTRY'!#REF!="","",'DATA ENTRY'!#REF!)</f>
        <v>#REF!</v>
      </c>
      <c r="E981" s="14" t="e">
        <f>IF('DATA ENTRY'!#REF!="","",'DATA ENTRY'!#REF!)</f>
        <v>#REF!</v>
      </c>
      <c r="F981" s="14" t="e">
        <f>IF('DATA ENTRY'!#REF!="","",'DATA ENTRY'!#REF!)</f>
        <v>#REF!</v>
      </c>
      <c r="G981" s="126" t="e">
        <f>IF('DATA ENTRY'!#REF!="","",'DATA ENTRY'!#REF!)</f>
        <v>#REF!</v>
      </c>
      <c r="H981" s="126" t="e">
        <f>IF('DATA ENTRY'!#REF!="","",'DATA ENTRY'!#REF!)</f>
        <v>#REF!</v>
      </c>
      <c r="I981" s="14" t="e">
        <f>IF('DATA ENTRY'!#REF!="","",'DATA ENTRY'!#REF!)</f>
        <v>#REF!</v>
      </c>
      <c r="J981" s="125" t="e">
        <f>IF('DATA ENTRY'!#REF!="","",'DATA ENTRY'!#REF!)</f>
        <v>#REF!</v>
      </c>
      <c r="K981" s="14" t="e">
        <f>IF('DATA ENTRY'!#REF!="","",'DATA ENTRY'!#REF!)</f>
        <v>#REF!</v>
      </c>
      <c r="L981" s="125" t="e">
        <f>IF('DATA ENTRY'!#REF!="","",'DATA ENTRY'!#REF!)</f>
        <v>#REF!</v>
      </c>
      <c r="M981" s="14" t="e">
        <f>IF('DATA ENTRY'!#REF!="","",'DATA ENTRY'!#REF!)</f>
        <v>#REF!</v>
      </c>
      <c r="N981" s="125" t="e">
        <f>IF('DATA ENTRY'!#REF!="","",'DATA ENTRY'!#REF!)</f>
        <v>#REF!</v>
      </c>
      <c r="O981" s="125" t="str">
        <f t="shared" si="15"/>
        <v/>
      </c>
      <c r="P981" s="63" t="e">
        <f>IF('DATA ENTRY'!#REF!="","",'DATA ENTRY'!#REF!)</f>
        <v>#REF!</v>
      </c>
      <c r="Q981" s="63" t="e">
        <f>IF('DATA ENTRY'!#REF!="","",'DATA ENTRY'!#REF!)</f>
        <v>#REF!</v>
      </c>
      <c r="R981" s="14" t="e">
        <f>IF('DATA ENTRY'!#REF!="","",'DATA ENTRY'!#REF!)</f>
        <v>#REF!</v>
      </c>
      <c r="S981" s="14" t="e">
        <f>IF('DATA ENTRY'!#REF!="","",'DATA ENTRY'!#REF!)</f>
        <v>#REF!</v>
      </c>
      <c r="T981" s="14" t="e">
        <f>IF('DATA ENTRY'!#REF!="","",'DATA ENTRY'!#REF!)</f>
        <v>#REF!</v>
      </c>
      <c r="U981" s="14" t="str">
        <f>IF(O981="","",SUMPRODUCT(--(D981=$D$5:$D$1071),--(F981=$F$5:$F$1071),--(E981=$E$5:$E$1071),--(O981&lt;$O$5:$O$1071))+COUNTIF($O$5:O981,O981))</f>
        <v/>
      </c>
    </row>
    <row r="982" spans="1:21">
      <c r="A982" s="14" t="e">
        <f>IF(AND(H982="",D982="",F982="",G982="",I982="",J982=""),"",SUBTOTAL(3,$B$5:B982))</f>
        <v>#REF!</v>
      </c>
      <c r="B982" s="63" t="e">
        <f>IF('DATA ENTRY'!#REF!="","",'DATA ENTRY'!#REF!)</f>
        <v>#REF!</v>
      </c>
      <c r="C982" s="63" t="e">
        <f>IF('DATA ENTRY'!#REF!="","",'DATA ENTRY'!#REF!)</f>
        <v>#REF!</v>
      </c>
      <c r="D982" s="63" t="e">
        <f>IF('DATA ENTRY'!#REF!="","",'DATA ENTRY'!#REF!)</f>
        <v>#REF!</v>
      </c>
      <c r="E982" s="14" t="e">
        <f>IF('DATA ENTRY'!#REF!="","",'DATA ENTRY'!#REF!)</f>
        <v>#REF!</v>
      </c>
      <c r="F982" s="14" t="e">
        <f>IF('DATA ENTRY'!#REF!="","",'DATA ENTRY'!#REF!)</f>
        <v>#REF!</v>
      </c>
      <c r="G982" s="126" t="e">
        <f>IF('DATA ENTRY'!#REF!="","",'DATA ENTRY'!#REF!)</f>
        <v>#REF!</v>
      </c>
      <c r="H982" s="126" t="e">
        <f>IF('DATA ENTRY'!#REF!="","",'DATA ENTRY'!#REF!)</f>
        <v>#REF!</v>
      </c>
      <c r="I982" s="14" t="e">
        <f>IF('DATA ENTRY'!#REF!="","",'DATA ENTRY'!#REF!)</f>
        <v>#REF!</v>
      </c>
      <c r="J982" s="125" t="e">
        <f>IF('DATA ENTRY'!#REF!="","",'DATA ENTRY'!#REF!)</f>
        <v>#REF!</v>
      </c>
      <c r="K982" s="14" t="e">
        <f>IF('DATA ENTRY'!#REF!="","",'DATA ENTRY'!#REF!)</f>
        <v>#REF!</v>
      </c>
      <c r="L982" s="125" t="e">
        <f>IF('DATA ENTRY'!#REF!="","",'DATA ENTRY'!#REF!)</f>
        <v>#REF!</v>
      </c>
      <c r="M982" s="14" t="e">
        <f>IF('DATA ENTRY'!#REF!="","",'DATA ENTRY'!#REF!)</f>
        <v>#REF!</v>
      </c>
      <c r="N982" s="125" t="e">
        <f>IF('DATA ENTRY'!#REF!="","",'DATA ENTRY'!#REF!)</f>
        <v>#REF!</v>
      </c>
      <c r="O982" s="125" t="str">
        <f t="shared" si="15"/>
        <v/>
      </c>
      <c r="P982" s="63" t="e">
        <f>IF('DATA ENTRY'!#REF!="","",'DATA ENTRY'!#REF!)</f>
        <v>#REF!</v>
      </c>
      <c r="Q982" s="63" t="e">
        <f>IF('DATA ENTRY'!#REF!="","",'DATA ENTRY'!#REF!)</f>
        <v>#REF!</v>
      </c>
      <c r="R982" s="14" t="e">
        <f>IF('DATA ENTRY'!#REF!="","",'DATA ENTRY'!#REF!)</f>
        <v>#REF!</v>
      </c>
      <c r="S982" s="14" t="e">
        <f>IF('DATA ENTRY'!#REF!="","",'DATA ENTRY'!#REF!)</f>
        <v>#REF!</v>
      </c>
      <c r="T982" s="14" t="e">
        <f>IF('DATA ENTRY'!#REF!="","",'DATA ENTRY'!#REF!)</f>
        <v>#REF!</v>
      </c>
      <c r="U982" s="14" t="str">
        <f>IF(O982="","",SUMPRODUCT(--(D982=$D$5:$D$1071),--(F982=$F$5:$F$1071),--(E982=$E$5:$E$1071),--(O982&lt;$O$5:$O$1071))+COUNTIF($O$5:O982,O982))</f>
        <v/>
      </c>
    </row>
    <row r="983" spans="1:21">
      <c r="A983" s="14" t="e">
        <f>IF(AND(H983="",D983="",F983="",G983="",I983="",J983=""),"",SUBTOTAL(3,$B$5:B983))</f>
        <v>#REF!</v>
      </c>
      <c r="B983" s="63" t="e">
        <f>IF('DATA ENTRY'!#REF!="","",'DATA ENTRY'!#REF!)</f>
        <v>#REF!</v>
      </c>
      <c r="C983" s="63" t="e">
        <f>IF('DATA ENTRY'!#REF!="","",'DATA ENTRY'!#REF!)</f>
        <v>#REF!</v>
      </c>
      <c r="D983" s="63" t="e">
        <f>IF('DATA ENTRY'!#REF!="","",'DATA ENTRY'!#REF!)</f>
        <v>#REF!</v>
      </c>
      <c r="E983" s="14" t="e">
        <f>IF('DATA ENTRY'!#REF!="","",'DATA ENTRY'!#REF!)</f>
        <v>#REF!</v>
      </c>
      <c r="F983" s="14" t="e">
        <f>IF('DATA ENTRY'!#REF!="","",'DATA ENTRY'!#REF!)</f>
        <v>#REF!</v>
      </c>
      <c r="G983" s="126" t="e">
        <f>IF('DATA ENTRY'!#REF!="","",'DATA ENTRY'!#REF!)</f>
        <v>#REF!</v>
      </c>
      <c r="H983" s="126" t="e">
        <f>IF('DATA ENTRY'!#REF!="","",'DATA ENTRY'!#REF!)</f>
        <v>#REF!</v>
      </c>
      <c r="I983" s="14" t="e">
        <f>IF('DATA ENTRY'!#REF!="","",'DATA ENTRY'!#REF!)</f>
        <v>#REF!</v>
      </c>
      <c r="J983" s="125" t="e">
        <f>IF('DATA ENTRY'!#REF!="","",'DATA ENTRY'!#REF!)</f>
        <v>#REF!</v>
      </c>
      <c r="K983" s="14" t="e">
        <f>IF('DATA ENTRY'!#REF!="","",'DATA ENTRY'!#REF!)</f>
        <v>#REF!</v>
      </c>
      <c r="L983" s="125" t="e">
        <f>IF('DATA ENTRY'!#REF!="","",'DATA ENTRY'!#REF!)</f>
        <v>#REF!</v>
      </c>
      <c r="M983" s="14" t="e">
        <f>IF('DATA ENTRY'!#REF!="","",'DATA ENTRY'!#REF!)</f>
        <v>#REF!</v>
      </c>
      <c r="N983" s="125" t="e">
        <f>IF('DATA ENTRY'!#REF!="","",'DATA ENTRY'!#REF!)</f>
        <v>#REF!</v>
      </c>
      <c r="O983" s="125" t="str">
        <f t="shared" si="15"/>
        <v/>
      </c>
      <c r="P983" s="63" t="e">
        <f>IF('DATA ENTRY'!#REF!="","",'DATA ENTRY'!#REF!)</f>
        <v>#REF!</v>
      </c>
      <c r="Q983" s="63" t="e">
        <f>IF('DATA ENTRY'!#REF!="","",'DATA ENTRY'!#REF!)</f>
        <v>#REF!</v>
      </c>
      <c r="R983" s="14" t="e">
        <f>IF('DATA ENTRY'!#REF!="","",'DATA ENTRY'!#REF!)</f>
        <v>#REF!</v>
      </c>
      <c r="S983" s="14" t="e">
        <f>IF('DATA ENTRY'!#REF!="","",'DATA ENTRY'!#REF!)</f>
        <v>#REF!</v>
      </c>
      <c r="T983" s="14" t="e">
        <f>IF('DATA ENTRY'!#REF!="","",'DATA ENTRY'!#REF!)</f>
        <v>#REF!</v>
      </c>
      <c r="U983" s="14" t="str">
        <f>IF(O983="","",SUMPRODUCT(--(D983=$D$5:$D$1071),--(F983=$F$5:$F$1071),--(E983=$E$5:$E$1071),--(O983&lt;$O$5:$O$1071))+COUNTIF($O$5:O983,O983))</f>
        <v/>
      </c>
    </row>
    <row r="984" spans="1:21">
      <c r="A984" s="14" t="e">
        <f>IF(AND(H984="",D984="",F984="",G984="",I984="",J984=""),"",SUBTOTAL(3,$B$5:B984))</f>
        <v>#REF!</v>
      </c>
      <c r="B984" s="63" t="e">
        <f>IF('DATA ENTRY'!#REF!="","",'DATA ENTRY'!#REF!)</f>
        <v>#REF!</v>
      </c>
      <c r="C984" s="63" t="e">
        <f>IF('DATA ENTRY'!#REF!="","",'DATA ENTRY'!#REF!)</f>
        <v>#REF!</v>
      </c>
      <c r="D984" s="63" t="e">
        <f>IF('DATA ENTRY'!#REF!="","",'DATA ENTRY'!#REF!)</f>
        <v>#REF!</v>
      </c>
      <c r="E984" s="14" t="e">
        <f>IF('DATA ENTRY'!#REF!="","",'DATA ENTRY'!#REF!)</f>
        <v>#REF!</v>
      </c>
      <c r="F984" s="14" t="e">
        <f>IF('DATA ENTRY'!#REF!="","",'DATA ENTRY'!#REF!)</f>
        <v>#REF!</v>
      </c>
      <c r="G984" s="126" t="e">
        <f>IF('DATA ENTRY'!#REF!="","",'DATA ENTRY'!#REF!)</f>
        <v>#REF!</v>
      </c>
      <c r="H984" s="126" t="e">
        <f>IF('DATA ENTRY'!#REF!="","",'DATA ENTRY'!#REF!)</f>
        <v>#REF!</v>
      </c>
      <c r="I984" s="14" t="e">
        <f>IF('DATA ENTRY'!#REF!="","",'DATA ENTRY'!#REF!)</f>
        <v>#REF!</v>
      </c>
      <c r="J984" s="125" t="e">
        <f>IF('DATA ENTRY'!#REF!="","",'DATA ENTRY'!#REF!)</f>
        <v>#REF!</v>
      </c>
      <c r="K984" s="14" t="e">
        <f>IF('DATA ENTRY'!#REF!="","",'DATA ENTRY'!#REF!)</f>
        <v>#REF!</v>
      </c>
      <c r="L984" s="125" t="e">
        <f>IF('DATA ENTRY'!#REF!="","",'DATA ENTRY'!#REF!)</f>
        <v>#REF!</v>
      </c>
      <c r="M984" s="14" t="e">
        <f>IF('DATA ENTRY'!#REF!="","",'DATA ENTRY'!#REF!)</f>
        <v>#REF!</v>
      </c>
      <c r="N984" s="125" t="e">
        <f>IF('DATA ENTRY'!#REF!="","",'DATA ENTRY'!#REF!)</f>
        <v>#REF!</v>
      </c>
      <c r="O984" s="125" t="str">
        <f t="shared" si="15"/>
        <v/>
      </c>
      <c r="P984" s="63" t="e">
        <f>IF('DATA ENTRY'!#REF!="","",'DATA ENTRY'!#REF!)</f>
        <v>#REF!</v>
      </c>
      <c r="Q984" s="63" t="e">
        <f>IF('DATA ENTRY'!#REF!="","",'DATA ENTRY'!#REF!)</f>
        <v>#REF!</v>
      </c>
      <c r="R984" s="14" t="e">
        <f>IF('DATA ENTRY'!#REF!="","",'DATA ENTRY'!#REF!)</f>
        <v>#REF!</v>
      </c>
      <c r="S984" s="14" t="e">
        <f>IF('DATA ENTRY'!#REF!="","",'DATA ENTRY'!#REF!)</f>
        <v>#REF!</v>
      </c>
      <c r="T984" s="14" t="e">
        <f>IF('DATA ENTRY'!#REF!="","",'DATA ENTRY'!#REF!)</f>
        <v>#REF!</v>
      </c>
      <c r="U984" s="14" t="str">
        <f>IF(O984="","",SUMPRODUCT(--(D984=$D$5:$D$1071),--(F984=$F$5:$F$1071),--(E984=$E$5:$E$1071),--(O984&lt;$O$5:$O$1071))+COUNTIF($O$5:O984,O984))</f>
        <v/>
      </c>
    </row>
    <row r="985" spans="1:21">
      <c r="A985" s="14" t="e">
        <f>IF(AND(H985="",D985="",F985="",G985="",I985="",J985=""),"",SUBTOTAL(3,$B$5:B985))</f>
        <v>#REF!</v>
      </c>
      <c r="B985" s="63" t="e">
        <f>IF('DATA ENTRY'!#REF!="","",'DATA ENTRY'!#REF!)</f>
        <v>#REF!</v>
      </c>
      <c r="C985" s="63" t="e">
        <f>IF('DATA ENTRY'!#REF!="","",'DATA ENTRY'!#REF!)</f>
        <v>#REF!</v>
      </c>
      <c r="D985" s="63" t="e">
        <f>IF('DATA ENTRY'!#REF!="","",'DATA ENTRY'!#REF!)</f>
        <v>#REF!</v>
      </c>
      <c r="E985" s="14" t="e">
        <f>IF('DATA ENTRY'!#REF!="","",'DATA ENTRY'!#REF!)</f>
        <v>#REF!</v>
      </c>
      <c r="F985" s="14" t="e">
        <f>IF('DATA ENTRY'!#REF!="","",'DATA ENTRY'!#REF!)</f>
        <v>#REF!</v>
      </c>
      <c r="G985" s="126" t="e">
        <f>IF('DATA ENTRY'!#REF!="","",'DATA ENTRY'!#REF!)</f>
        <v>#REF!</v>
      </c>
      <c r="H985" s="126" t="e">
        <f>IF('DATA ENTRY'!#REF!="","",'DATA ENTRY'!#REF!)</f>
        <v>#REF!</v>
      </c>
      <c r="I985" s="14" t="e">
        <f>IF('DATA ENTRY'!#REF!="","",'DATA ENTRY'!#REF!)</f>
        <v>#REF!</v>
      </c>
      <c r="J985" s="125" t="e">
        <f>IF('DATA ENTRY'!#REF!="","",'DATA ENTRY'!#REF!)</f>
        <v>#REF!</v>
      </c>
      <c r="K985" s="14" t="e">
        <f>IF('DATA ENTRY'!#REF!="","",'DATA ENTRY'!#REF!)</f>
        <v>#REF!</v>
      </c>
      <c r="L985" s="125" t="e">
        <f>IF('DATA ENTRY'!#REF!="","",'DATA ENTRY'!#REF!)</f>
        <v>#REF!</v>
      </c>
      <c r="M985" s="14" t="e">
        <f>IF('DATA ENTRY'!#REF!="","",'DATA ENTRY'!#REF!)</f>
        <v>#REF!</v>
      </c>
      <c r="N985" s="125" t="e">
        <f>IF('DATA ENTRY'!#REF!="","",'DATA ENTRY'!#REF!)</f>
        <v>#REF!</v>
      </c>
      <c r="O985" s="125" t="str">
        <f t="shared" si="15"/>
        <v/>
      </c>
      <c r="P985" s="63" t="e">
        <f>IF('DATA ENTRY'!#REF!="","",'DATA ENTRY'!#REF!)</f>
        <v>#REF!</v>
      </c>
      <c r="Q985" s="63" t="e">
        <f>IF('DATA ENTRY'!#REF!="","",'DATA ENTRY'!#REF!)</f>
        <v>#REF!</v>
      </c>
      <c r="R985" s="14" t="e">
        <f>IF('DATA ENTRY'!#REF!="","",'DATA ENTRY'!#REF!)</f>
        <v>#REF!</v>
      </c>
      <c r="S985" s="14" t="e">
        <f>IF('DATA ENTRY'!#REF!="","",'DATA ENTRY'!#REF!)</f>
        <v>#REF!</v>
      </c>
      <c r="T985" s="14" t="e">
        <f>IF('DATA ENTRY'!#REF!="","",'DATA ENTRY'!#REF!)</f>
        <v>#REF!</v>
      </c>
      <c r="U985" s="14" t="str">
        <f>IF(O985="","",SUMPRODUCT(--(D985=$D$5:$D$1071),--(F985=$F$5:$F$1071),--(E985=$E$5:$E$1071),--(O985&lt;$O$5:$O$1071))+COUNTIF($O$5:O985,O985))</f>
        <v/>
      </c>
    </row>
    <row r="986" spans="1:21">
      <c r="A986" s="14" t="e">
        <f>IF(AND(H986="",D986="",F986="",G986="",I986="",J986=""),"",SUBTOTAL(3,$B$5:B986))</f>
        <v>#REF!</v>
      </c>
      <c r="B986" s="63" t="e">
        <f>IF('DATA ENTRY'!#REF!="","",'DATA ENTRY'!#REF!)</f>
        <v>#REF!</v>
      </c>
      <c r="C986" s="63" t="e">
        <f>IF('DATA ENTRY'!#REF!="","",'DATA ENTRY'!#REF!)</f>
        <v>#REF!</v>
      </c>
      <c r="D986" s="63" t="e">
        <f>IF('DATA ENTRY'!#REF!="","",'DATA ENTRY'!#REF!)</f>
        <v>#REF!</v>
      </c>
      <c r="E986" s="14" t="e">
        <f>IF('DATA ENTRY'!#REF!="","",'DATA ENTRY'!#REF!)</f>
        <v>#REF!</v>
      </c>
      <c r="F986" s="14" t="e">
        <f>IF('DATA ENTRY'!#REF!="","",'DATA ENTRY'!#REF!)</f>
        <v>#REF!</v>
      </c>
      <c r="G986" s="126" t="e">
        <f>IF('DATA ENTRY'!#REF!="","",'DATA ENTRY'!#REF!)</f>
        <v>#REF!</v>
      </c>
      <c r="H986" s="126" t="e">
        <f>IF('DATA ENTRY'!#REF!="","",'DATA ENTRY'!#REF!)</f>
        <v>#REF!</v>
      </c>
      <c r="I986" s="14" t="e">
        <f>IF('DATA ENTRY'!#REF!="","",'DATA ENTRY'!#REF!)</f>
        <v>#REF!</v>
      </c>
      <c r="J986" s="125" t="e">
        <f>IF('DATA ENTRY'!#REF!="","",'DATA ENTRY'!#REF!)</f>
        <v>#REF!</v>
      </c>
      <c r="K986" s="14" t="e">
        <f>IF('DATA ENTRY'!#REF!="","",'DATA ENTRY'!#REF!)</f>
        <v>#REF!</v>
      </c>
      <c r="L986" s="125" t="e">
        <f>IF('DATA ENTRY'!#REF!="","",'DATA ENTRY'!#REF!)</f>
        <v>#REF!</v>
      </c>
      <c r="M986" s="14" t="e">
        <f>IF('DATA ENTRY'!#REF!="","",'DATA ENTRY'!#REF!)</f>
        <v>#REF!</v>
      </c>
      <c r="N986" s="125" t="e">
        <f>IF('DATA ENTRY'!#REF!="","",'DATA ENTRY'!#REF!)</f>
        <v>#REF!</v>
      </c>
      <c r="O986" s="125" t="str">
        <f t="shared" si="15"/>
        <v/>
      </c>
      <c r="P986" s="63" t="e">
        <f>IF('DATA ENTRY'!#REF!="","",'DATA ENTRY'!#REF!)</f>
        <v>#REF!</v>
      </c>
      <c r="Q986" s="63" t="e">
        <f>IF('DATA ENTRY'!#REF!="","",'DATA ENTRY'!#REF!)</f>
        <v>#REF!</v>
      </c>
      <c r="R986" s="14" t="e">
        <f>IF('DATA ENTRY'!#REF!="","",'DATA ENTRY'!#REF!)</f>
        <v>#REF!</v>
      </c>
      <c r="S986" s="14" t="e">
        <f>IF('DATA ENTRY'!#REF!="","",'DATA ENTRY'!#REF!)</f>
        <v>#REF!</v>
      </c>
      <c r="T986" s="14" t="e">
        <f>IF('DATA ENTRY'!#REF!="","",'DATA ENTRY'!#REF!)</f>
        <v>#REF!</v>
      </c>
      <c r="U986" s="14" t="str">
        <f>IF(O986="","",SUMPRODUCT(--(D986=$D$5:$D$1071),--(F986=$F$5:$F$1071),--(E986=$E$5:$E$1071),--(O986&lt;$O$5:$O$1071))+COUNTIF($O$5:O986,O986))</f>
        <v/>
      </c>
    </row>
    <row r="987" spans="1:21">
      <c r="A987" s="14" t="e">
        <f>IF(AND(H987="",D987="",F987="",G987="",I987="",J987=""),"",SUBTOTAL(3,$B$5:B987))</f>
        <v>#REF!</v>
      </c>
      <c r="B987" s="63" t="e">
        <f>IF('DATA ENTRY'!#REF!="","",'DATA ENTRY'!#REF!)</f>
        <v>#REF!</v>
      </c>
      <c r="C987" s="63" t="e">
        <f>IF('DATA ENTRY'!#REF!="","",'DATA ENTRY'!#REF!)</f>
        <v>#REF!</v>
      </c>
      <c r="D987" s="63" t="e">
        <f>IF('DATA ENTRY'!#REF!="","",'DATA ENTRY'!#REF!)</f>
        <v>#REF!</v>
      </c>
      <c r="E987" s="14" t="e">
        <f>IF('DATA ENTRY'!#REF!="","",'DATA ENTRY'!#REF!)</f>
        <v>#REF!</v>
      </c>
      <c r="F987" s="14" t="e">
        <f>IF('DATA ENTRY'!#REF!="","",'DATA ENTRY'!#REF!)</f>
        <v>#REF!</v>
      </c>
      <c r="G987" s="126" t="e">
        <f>IF('DATA ENTRY'!#REF!="","",'DATA ENTRY'!#REF!)</f>
        <v>#REF!</v>
      </c>
      <c r="H987" s="126" t="e">
        <f>IF('DATA ENTRY'!#REF!="","",'DATA ENTRY'!#REF!)</f>
        <v>#REF!</v>
      </c>
      <c r="I987" s="14" t="e">
        <f>IF('DATA ENTRY'!#REF!="","",'DATA ENTRY'!#REF!)</f>
        <v>#REF!</v>
      </c>
      <c r="J987" s="125" t="e">
        <f>IF('DATA ENTRY'!#REF!="","",'DATA ENTRY'!#REF!)</f>
        <v>#REF!</v>
      </c>
      <c r="K987" s="14" t="e">
        <f>IF('DATA ENTRY'!#REF!="","",'DATA ENTRY'!#REF!)</f>
        <v>#REF!</v>
      </c>
      <c r="L987" s="125" t="e">
        <f>IF('DATA ENTRY'!#REF!="","",'DATA ENTRY'!#REF!)</f>
        <v>#REF!</v>
      </c>
      <c r="M987" s="14" t="e">
        <f>IF('DATA ENTRY'!#REF!="","",'DATA ENTRY'!#REF!)</f>
        <v>#REF!</v>
      </c>
      <c r="N987" s="125" t="e">
        <f>IF('DATA ENTRY'!#REF!="","",'DATA ENTRY'!#REF!)</f>
        <v>#REF!</v>
      </c>
      <c r="O987" s="125" t="str">
        <f t="shared" si="15"/>
        <v/>
      </c>
      <c r="P987" s="63" t="e">
        <f>IF('DATA ENTRY'!#REF!="","",'DATA ENTRY'!#REF!)</f>
        <v>#REF!</v>
      </c>
      <c r="Q987" s="63" t="e">
        <f>IF('DATA ENTRY'!#REF!="","",'DATA ENTRY'!#REF!)</f>
        <v>#REF!</v>
      </c>
      <c r="R987" s="14" t="e">
        <f>IF('DATA ENTRY'!#REF!="","",'DATA ENTRY'!#REF!)</f>
        <v>#REF!</v>
      </c>
      <c r="S987" s="14" t="e">
        <f>IF('DATA ENTRY'!#REF!="","",'DATA ENTRY'!#REF!)</f>
        <v>#REF!</v>
      </c>
      <c r="T987" s="14" t="e">
        <f>IF('DATA ENTRY'!#REF!="","",'DATA ENTRY'!#REF!)</f>
        <v>#REF!</v>
      </c>
      <c r="U987" s="14" t="str">
        <f>IF(O987="","",SUMPRODUCT(--(D987=$D$5:$D$1071),--(F987=$F$5:$F$1071),--(E987=$E$5:$E$1071),--(O987&lt;$O$5:$O$1071))+COUNTIF($O$5:O987,O987))</f>
        <v/>
      </c>
    </row>
    <row r="988" spans="1:21">
      <c r="A988" s="14" t="e">
        <f>IF(AND(H988="",D988="",F988="",G988="",I988="",J988=""),"",SUBTOTAL(3,$B$5:B988))</f>
        <v>#REF!</v>
      </c>
      <c r="B988" s="63" t="e">
        <f>IF('DATA ENTRY'!#REF!="","",'DATA ENTRY'!#REF!)</f>
        <v>#REF!</v>
      </c>
      <c r="C988" s="63" t="e">
        <f>IF('DATA ENTRY'!#REF!="","",'DATA ENTRY'!#REF!)</f>
        <v>#REF!</v>
      </c>
      <c r="D988" s="63" t="e">
        <f>IF('DATA ENTRY'!#REF!="","",'DATA ENTRY'!#REF!)</f>
        <v>#REF!</v>
      </c>
      <c r="E988" s="14" t="e">
        <f>IF('DATA ENTRY'!#REF!="","",'DATA ENTRY'!#REF!)</f>
        <v>#REF!</v>
      </c>
      <c r="F988" s="14" t="e">
        <f>IF('DATA ENTRY'!#REF!="","",'DATA ENTRY'!#REF!)</f>
        <v>#REF!</v>
      </c>
      <c r="G988" s="126" t="e">
        <f>IF('DATA ENTRY'!#REF!="","",'DATA ENTRY'!#REF!)</f>
        <v>#REF!</v>
      </c>
      <c r="H988" s="126" t="e">
        <f>IF('DATA ENTRY'!#REF!="","",'DATA ENTRY'!#REF!)</f>
        <v>#REF!</v>
      </c>
      <c r="I988" s="14" t="e">
        <f>IF('DATA ENTRY'!#REF!="","",'DATA ENTRY'!#REF!)</f>
        <v>#REF!</v>
      </c>
      <c r="J988" s="125" t="e">
        <f>IF('DATA ENTRY'!#REF!="","",'DATA ENTRY'!#REF!)</f>
        <v>#REF!</v>
      </c>
      <c r="K988" s="14" t="e">
        <f>IF('DATA ENTRY'!#REF!="","",'DATA ENTRY'!#REF!)</f>
        <v>#REF!</v>
      </c>
      <c r="L988" s="125" t="e">
        <f>IF('DATA ENTRY'!#REF!="","",'DATA ENTRY'!#REF!)</f>
        <v>#REF!</v>
      </c>
      <c r="M988" s="14" t="e">
        <f>IF('DATA ENTRY'!#REF!="","",'DATA ENTRY'!#REF!)</f>
        <v>#REF!</v>
      </c>
      <c r="N988" s="125" t="e">
        <f>IF('DATA ENTRY'!#REF!="","",'DATA ENTRY'!#REF!)</f>
        <v>#REF!</v>
      </c>
      <c r="O988" s="125" t="str">
        <f t="shared" si="15"/>
        <v/>
      </c>
      <c r="P988" s="63" t="e">
        <f>IF('DATA ENTRY'!#REF!="","",'DATA ENTRY'!#REF!)</f>
        <v>#REF!</v>
      </c>
      <c r="Q988" s="63" t="e">
        <f>IF('DATA ENTRY'!#REF!="","",'DATA ENTRY'!#REF!)</f>
        <v>#REF!</v>
      </c>
      <c r="R988" s="14" t="e">
        <f>IF('DATA ENTRY'!#REF!="","",'DATA ENTRY'!#REF!)</f>
        <v>#REF!</v>
      </c>
      <c r="S988" s="14" t="e">
        <f>IF('DATA ENTRY'!#REF!="","",'DATA ENTRY'!#REF!)</f>
        <v>#REF!</v>
      </c>
      <c r="T988" s="14" t="e">
        <f>IF('DATA ENTRY'!#REF!="","",'DATA ENTRY'!#REF!)</f>
        <v>#REF!</v>
      </c>
      <c r="U988" s="14" t="str">
        <f>IF(O988="","",SUMPRODUCT(--(D988=$D$5:$D$1071),--(F988=$F$5:$F$1071),--(E988=$E$5:$E$1071),--(O988&lt;$O$5:$O$1071))+COUNTIF($O$5:O988,O988))</f>
        <v/>
      </c>
    </row>
    <row r="989" spans="1:21">
      <c r="A989" s="14" t="e">
        <f>IF(AND(H989="",D989="",F989="",G989="",I989="",J989=""),"",SUBTOTAL(3,$B$5:B989))</f>
        <v>#REF!</v>
      </c>
      <c r="B989" s="63" t="e">
        <f>IF('DATA ENTRY'!#REF!="","",'DATA ENTRY'!#REF!)</f>
        <v>#REF!</v>
      </c>
      <c r="C989" s="63" t="e">
        <f>IF('DATA ENTRY'!#REF!="","",'DATA ENTRY'!#REF!)</f>
        <v>#REF!</v>
      </c>
      <c r="D989" s="63" t="e">
        <f>IF('DATA ENTRY'!#REF!="","",'DATA ENTRY'!#REF!)</f>
        <v>#REF!</v>
      </c>
      <c r="E989" s="14" t="e">
        <f>IF('DATA ENTRY'!#REF!="","",'DATA ENTRY'!#REF!)</f>
        <v>#REF!</v>
      </c>
      <c r="F989" s="14" t="e">
        <f>IF('DATA ENTRY'!#REF!="","",'DATA ENTRY'!#REF!)</f>
        <v>#REF!</v>
      </c>
      <c r="G989" s="126" t="e">
        <f>IF('DATA ENTRY'!#REF!="","",'DATA ENTRY'!#REF!)</f>
        <v>#REF!</v>
      </c>
      <c r="H989" s="126" t="e">
        <f>IF('DATA ENTRY'!#REF!="","",'DATA ENTRY'!#REF!)</f>
        <v>#REF!</v>
      </c>
      <c r="I989" s="14" t="e">
        <f>IF('DATA ENTRY'!#REF!="","",'DATA ENTRY'!#REF!)</f>
        <v>#REF!</v>
      </c>
      <c r="J989" s="125" t="e">
        <f>IF('DATA ENTRY'!#REF!="","",'DATA ENTRY'!#REF!)</f>
        <v>#REF!</v>
      </c>
      <c r="K989" s="14" t="e">
        <f>IF('DATA ENTRY'!#REF!="","",'DATA ENTRY'!#REF!)</f>
        <v>#REF!</v>
      </c>
      <c r="L989" s="125" t="e">
        <f>IF('DATA ENTRY'!#REF!="","",'DATA ENTRY'!#REF!)</f>
        <v>#REF!</v>
      </c>
      <c r="M989" s="14" t="e">
        <f>IF('DATA ENTRY'!#REF!="","",'DATA ENTRY'!#REF!)</f>
        <v>#REF!</v>
      </c>
      <c r="N989" s="125" t="e">
        <f>IF('DATA ENTRY'!#REF!="","",'DATA ENTRY'!#REF!)</f>
        <v>#REF!</v>
      </c>
      <c r="O989" s="125" t="str">
        <f t="shared" si="15"/>
        <v/>
      </c>
      <c r="P989" s="63" t="e">
        <f>IF('DATA ENTRY'!#REF!="","",'DATA ENTRY'!#REF!)</f>
        <v>#REF!</v>
      </c>
      <c r="Q989" s="63" t="e">
        <f>IF('DATA ENTRY'!#REF!="","",'DATA ENTRY'!#REF!)</f>
        <v>#REF!</v>
      </c>
      <c r="R989" s="14" t="e">
        <f>IF('DATA ENTRY'!#REF!="","",'DATA ENTRY'!#REF!)</f>
        <v>#REF!</v>
      </c>
      <c r="S989" s="14" t="e">
        <f>IF('DATA ENTRY'!#REF!="","",'DATA ENTRY'!#REF!)</f>
        <v>#REF!</v>
      </c>
      <c r="T989" s="14" t="e">
        <f>IF('DATA ENTRY'!#REF!="","",'DATA ENTRY'!#REF!)</f>
        <v>#REF!</v>
      </c>
      <c r="U989" s="14" t="str">
        <f>IF(O989="","",SUMPRODUCT(--(D989=$D$5:$D$1071),--(F989=$F$5:$F$1071),--(E989=$E$5:$E$1071),--(O989&lt;$O$5:$O$1071))+COUNTIF($O$5:O989,O989))</f>
        <v/>
      </c>
    </row>
    <row r="990" spans="1:21">
      <c r="A990" s="14" t="e">
        <f>IF(AND(H990="",D990="",F990="",G990="",I990="",J990=""),"",SUBTOTAL(3,$B$5:B990))</f>
        <v>#REF!</v>
      </c>
      <c r="B990" s="63" t="e">
        <f>IF('DATA ENTRY'!#REF!="","",'DATA ENTRY'!#REF!)</f>
        <v>#REF!</v>
      </c>
      <c r="C990" s="63" t="e">
        <f>IF('DATA ENTRY'!#REF!="","",'DATA ENTRY'!#REF!)</f>
        <v>#REF!</v>
      </c>
      <c r="D990" s="63" t="e">
        <f>IF('DATA ENTRY'!#REF!="","",'DATA ENTRY'!#REF!)</f>
        <v>#REF!</v>
      </c>
      <c r="E990" s="14" t="e">
        <f>IF('DATA ENTRY'!#REF!="","",'DATA ENTRY'!#REF!)</f>
        <v>#REF!</v>
      </c>
      <c r="F990" s="14" t="e">
        <f>IF('DATA ENTRY'!#REF!="","",'DATA ENTRY'!#REF!)</f>
        <v>#REF!</v>
      </c>
      <c r="G990" s="126" t="e">
        <f>IF('DATA ENTRY'!#REF!="","",'DATA ENTRY'!#REF!)</f>
        <v>#REF!</v>
      </c>
      <c r="H990" s="126" t="e">
        <f>IF('DATA ENTRY'!#REF!="","",'DATA ENTRY'!#REF!)</f>
        <v>#REF!</v>
      </c>
      <c r="I990" s="14" t="e">
        <f>IF('DATA ENTRY'!#REF!="","",'DATA ENTRY'!#REF!)</f>
        <v>#REF!</v>
      </c>
      <c r="J990" s="125" t="e">
        <f>IF('DATA ENTRY'!#REF!="","",'DATA ENTRY'!#REF!)</f>
        <v>#REF!</v>
      </c>
      <c r="K990" s="14" t="e">
        <f>IF('DATA ENTRY'!#REF!="","",'DATA ENTRY'!#REF!)</f>
        <v>#REF!</v>
      </c>
      <c r="L990" s="125" t="e">
        <f>IF('DATA ENTRY'!#REF!="","",'DATA ENTRY'!#REF!)</f>
        <v>#REF!</v>
      </c>
      <c r="M990" s="14" t="e">
        <f>IF('DATA ENTRY'!#REF!="","",'DATA ENTRY'!#REF!)</f>
        <v>#REF!</v>
      </c>
      <c r="N990" s="125" t="e">
        <f>IF('DATA ENTRY'!#REF!="","",'DATA ENTRY'!#REF!)</f>
        <v>#REF!</v>
      </c>
      <c r="O990" s="125" t="str">
        <f t="shared" si="15"/>
        <v/>
      </c>
      <c r="P990" s="63" t="e">
        <f>IF('DATA ENTRY'!#REF!="","",'DATA ENTRY'!#REF!)</f>
        <v>#REF!</v>
      </c>
      <c r="Q990" s="63" t="e">
        <f>IF('DATA ENTRY'!#REF!="","",'DATA ENTRY'!#REF!)</f>
        <v>#REF!</v>
      </c>
      <c r="R990" s="14" t="e">
        <f>IF('DATA ENTRY'!#REF!="","",'DATA ENTRY'!#REF!)</f>
        <v>#REF!</v>
      </c>
      <c r="S990" s="14" t="e">
        <f>IF('DATA ENTRY'!#REF!="","",'DATA ENTRY'!#REF!)</f>
        <v>#REF!</v>
      </c>
      <c r="T990" s="14" t="e">
        <f>IF('DATA ENTRY'!#REF!="","",'DATA ENTRY'!#REF!)</f>
        <v>#REF!</v>
      </c>
      <c r="U990" s="14" t="str">
        <f>IF(O990="","",SUMPRODUCT(--(D990=$D$5:$D$1071),--(F990=$F$5:$F$1071),--(E990=$E$5:$E$1071),--(O990&lt;$O$5:$O$1071))+COUNTIF($O$5:O990,O990))</f>
        <v/>
      </c>
    </row>
    <row r="991" spans="1:21">
      <c r="A991" s="14" t="e">
        <f>IF(AND(H991="",D991="",F991="",G991="",I991="",J991=""),"",SUBTOTAL(3,$B$5:B991))</f>
        <v>#REF!</v>
      </c>
      <c r="B991" s="63" t="e">
        <f>IF('DATA ENTRY'!#REF!="","",'DATA ENTRY'!#REF!)</f>
        <v>#REF!</v>
      </c>
      <c r="C991" s="63" t="e">
        <f>IF('DATA ENTRY'!#REF!="","",'DATA ENTRY'!#REF!)</f>
        <v>#REF!</v>
      </c>
      <c r="D991" s="63" t="e">
        <f>IF('DATA ENTRY'!#REF!="","",'DATA ENTRY'!#REF!)</f>
        <v>#REF!</v>
      </c>
      <c r="E991" s="14" t="e">
        <f>IF('DATA ENTRY'!#REF!="","",'DATA ENTRY'!#REF!)</f>
        <v>#REF!</v>
      </c>
      <c r="F991" s="14" t="e">
        <f>IF('DATA ENTRY'!#REF!="","",'DATA ENTRY'!#REF!)</f>
        <v>#REF!</v>
      </c>
      <c r="G991" s="126" t="e">
        <f>IF('DATA ENTRY'!#REF!="","",'DATA ENTRY'!#REF!)</f>
        <v>#REF!</v>
      </c>
      <c r="H991" s="126" t="e">
        <f>IF('DATA ENTRY'!#REF!="","",'DATA ENTRY'!#REF!)</f>
        <v>#REF!</v>
      </c>
      <c r="I991" s="14" t="e">
        <f>IF('DATA ENTRY'!#REF!="","",'DATA ENTRY'!#REF!)</f>
        <v>#REF!</v>
      </c>
      <c r="J991" s="125" t="e">
        <f>IF('DATA ENTRY'!#REF!="","",'DATA ENTRY'!#REF!)</f>
        <v>#REF!</v>
      </c>
      <c r="K991" s="14" t="e">
        <f>IF('DATA ENTRY'!#REF!="","",'DATA ENTRY'!#REF!)</f>
        <v>#REF!</v>
      </c>
      <c r="L991" s="125" t="e">
        <f>IF('DATA ENTRY'!#REF!="","",'DATA ENTRY'!#REF!)</f>
        <v>#REF!</v>
      </c>
      <c r="M991" s="14" t="e">
        <f>IF('DATA ENTRY'!#REF!="","",'DATA ENTRY'!#REF!)</f>
        <v>#REF!</v>
      </c>
      <c r="N991" s="125" t="e">
        <f>IF('DATA ENTRY'!#REF!="","",'DATA ENTRY'!#REF!)</f>
        <v>#REF!</v>
      </c>
      <c r="O991" s="125" t="str">
        <f t="shared" si="15"/>
        <v/>
      </c>
      <c r="P991" s="63" t="e">
        <f>IF('DATA ENTRY'!#REF!="","",'DATA ENTRY'!#REF!)</f>
        <v>#REF!</v>
      </c>
      <c r="Q991" s="63" t="e">
        <f>IF('DATA ENTRY'!#REF!="","",'DATA ENTRY'!#REF!)</f>
        <v>#REF!</v>
      </c>
      <c r="R991" s="14" t="e">
        <f>IF('DATA ENTRY'!#REF!="","",'DATA ENTRY'!#REF!)</f>
        <v>#REF!</v>
      </c>
      <c r="S991" s="14" t="e">
        <f>IF('DATA ENTRY'!#REF!="","",'DATA ENTRY'!#REF!)</f>
        <v>#REF!</v>
      </c>
      <c r="T991" s="14" t="e">
        <f>IF('DATA ENTRY'!#REF!="","",'DATA ENTRY'!#REF!)</f>
        <v>#REF!</v>
      </c>
      <c r="U991" s="14" t="str">
        <f>IF(O991="","",SUMPRODUCT(--(D991=$D$5:$D$1071),--(F991=$F$5:$F$1071),--(E991=$E$5:$E$1071),--(O991&lt;$O$5:$O$1071))+COUNTIF($O$5:O991,O991))</f>
        <v/>
      </c>
    </row>
    <row r="992" spans="1:21">
      <c r="A992" s="14" t="e">
        <f>IF(AND(H992="",D992="",F992="",G992="",I992="",J992=""),"",SUBTOTAL(3,$B$5:B992))</f>
        <v>#REF!</v>
      </c>
      <c r="B992" s="63" t="e">
        <f>IF('DATA ENTRY'!#REF!="","",'DATA ENTRY'!#REF!)</f>
        <v>#REF!</v>
      </c>
      <c r="C992" s="63" t="e">
        <f>IF('DATA ENTRY'!#REF!="","",'DATA ENTRY'!#REF!)</f>
        <v>#REF!</v>
      </c>
      <c r="D992" s="63" t="e">
        <f>IF('DATA ENTRY'!#REF!="","",'DATA ENTRY'!#REF!)</f>
        <v>#REF!</v>
      </c>
      <c r="E992" s="14" t="e">
        <f>IF('DATA ENTRY'!#REF!="","",'DATA ENTRY'!#REF!)</f>
        <v>#REF!</v>
      </c>
      <c r="F992" s="14" t="e">
        <f>IF('DATA ENTRY'!#REF!="","",'DATA ENTRY'!#REF!)</f>
        <v>#REF!</v>
      </c>
      <c r="G992" s="126" t="e">
        <f>IF('DATA ENTRY'!#REF!="","",'DATA ENTRY'!#REF!)</f>
        <v>#REF!</v>
      </c>
      <c r="H992" s="126" t="e">
        <f>IF('DATA ENTRY'!#REF!="","",'DATA ENTRY'!#REF!)</f>
        <v>#REF!</v>
      </c>
      <c r="I992" s="14" t="e">
        <f>IF('DATA ENTRY'!#REF!="","",'DATA ENTRY'!#REF!)</f>
        <v>#REF!</v>
      </c>
      <c r="J992" s="125" t="e">
        <f>IF('DATA ENTRY'!#REF!="","",'DATA ENTRY'!#REF!)</f>
        <v>#REF!</v>
      </c>
      <c r="K992" s="14" t="e">
        <f>IF('DATA ENTRY'!#REF!="","",'DATA ENTRY'!#REF!)</f>
        <v>#REF!</v>
      </c>
      <c r="L992" s="125" t="e">
        <f>IF('DATA ENTRY'!#REF!="","",'DATA ENTRY'!#REF!)</f>
        <v>#REF!</v>
      </c>
      <c r="M992" s="14" t="e">
        <f>IF('DATA ENTRY'!#REF!="","",'DATA ENTRY'!#REF!)</f>
        <v>#REF!</v>
      </c>
      <c r="N992" s="125" t="e">
        <f>IF('DATA ENTRY'!#REF!="","",'DATA ENTRY'!#REF!)</f>
        <v>#REF!</v>
      </c>
      <c r="O992" s="125" t="str">
        <f t="shared" si="15"/>
        <v/>
      </c>
      <c r="P992" s="63" t="e">
        <f>IF('DATA ENTRY'!#REF!="","",'DATA ENTRY'!#REF!)</f>
        <v>#REF!</v>
      </c>
      <c r="Q992" s="63" t="e">
        <f>IF('DATA ENTRY'!#REF!="","",'DATA ENTRY'!#REF!)</f>
        <v>#REF!</v>
      </c>
      <c r="R992" s="14" t="e">
        <f>IF('DATA ENTRY'!#REF!="","",'DATA ENTRY'!#REF!)</f>
        <v>#REF!</v>
      </c>
      <c r="S992" s="14" t="e">
        <f>IF('DATA ENTRY'!#REF!="","",'DATA ENTRY'!#REF!)</f>
        <v>#REF!</v>
      </c>
      <c r="T992" s="14" t="e">
        <f>IF('DATA ENTRY'!#REF!="","",'DATA ENTRY'!#REF!)</f>
        <v>#REF!</v>
      </c>
      <c r="U992" s="14" t="str">
        <f>IF(O992="","",SUMPRODUCT(--(D992=$D$5:$D$1071),--(F992=$F$5:$F$1071),--(E992=$E$5:$E$1071),--(O992&lt;$O$5:$O$1071))+COUNTIF($O$5:O992,O992))</f>
        <v/>
      </c>
    </row>
    <row r="993" spans="1:21">
      <c r="A993" s="14" t="e">
        <f>IF(AND(H993="",D993="",F993="",G993="",I993="",J993=""),"",SUBTOTAL(3,$B$5:B993))</f>
        <v>#REF!</v>
      </c>
      <c r="B993" s="63" t="e">
        <f>IF('DATA ENTRY'!#REF!="","",'DATA ENTRY'!#REF!)</f>
        <v>#REF!</v>
      </c>
      <c r="C993" s="63" t="e">
        <f>IF('DATA ENTRY'!#REF!="","",'DATA ENTRY'!#REF!)</f>
        <v>#REF!</v>
      </c>
      <c r="D993" s="63" t="e">
        <f>IF('DATA ENTRY'!#REF!="","",'DATA ENTRY'!#REF!)</f>
        <v>#REF!</v>
      </c>
      <c r="E993" s="14" t="e">
        <f>IF('DATA ENTRY'!#REF!="","",'DATA ENTRY'!#REF!)</f>
        <v>#REF!</v>
      </c>
      <c r="F993" s="14" t="e">
        <f>IF('DATA ENTRY'!#REF!="","",'DATA ENTRY'!#REF!)</f>
        <v>#REF!</v>
      </c>
      <c r="G993" s="126" t="e">
        <f>IF('DATA ENTRY'!#REF!="","",'DATA ENTRY'!#REF!)</f>
        <v>#REF!</v>
      </c>
      <c r="H993" s="126" t="e">
        <f>IF('DATA ENTRY'!#REF!="","",'DATA ENTRY'!#REF!)</f>
        <v>#REF!</v>
      </c>
      <c r="I993" s="14" t="e">
        <f>IF('DATA ENTRY'!#REF!="","",'DATA ENTRY'!#REF!)</f>
        <v>#REF!</v>
      </c>
      <c r="J993" s="125" t="e">
        <f>IF('DATA ENTRY'!#REF!="","",'DATA ENTRY'!#REF!)</f>
        <v>#REF!</v>
      </c>
      <c r="K993" s="14" t="e">
        <f>IF('DATA ENTRY'!#REF!="","",'DATA ENTRY'!#REF!)</f>
        <v>#REF!</v>
      </c>
      <c r="L993" s="125" t="e">
        <f>IF('DATA ENTRY'!#REF!="","",'DATA ENTRY'!#REF!)</f>
        <v>#REF!</v>
      </c>
      <c r="M993" s="14" t="e">
        <f>IF('DATA ENTRY'!#REF!="","",'DATA ENTRY'!#REF!)</f>
        <v>#REF!</v>
      </c>
      <c r="N993" s="125" t="e">
        <f>IF('DATA ENTRY'!#REF!="","",'DATA ENTRY'!#REF!)</f>
        <v>#REF!</v>
      </c>
      <c r="O993" s="125" t="str">
        <f t="shared" si="15"/>
        <v/>
      </c>
      <c r="P993" s="63" t="e">
        <f>IF('DATA ENTRY'!#REF!="","",'DATA ENTRY'!#REF!)</f>
        <v>#REF!</v>
      </c>
      <c r="Q993" s="63" t="e">
        <f>IF('DATA ENTRY'!#REF!="","",'DATA ENTRY'!#REF!)</f>
        <v>#REF!</v>
      </c>
      <c r="R993" s="14" t="e">
        <f>IF('DATA ENTRY'!#REF!="","",'DATA ENTRY'!#REF!)</f>
        <v>#REF!</v>
      </c>
      <c r="S993" s="14" t="e">
        <f>IF('DATA ENTRY'!#REF!="","",'DATA ENTRY'!#REF!)</f>
        <v>#REF!</v>
      </c>
      <c r="T993" s="14" t="e">
        <f>IF('DATA ENTRY'!#REF!="","",'DATA ENTRY'!#REF!)</f>
        <v>#REF!</v>
      </c>
      <c r="U993" s="14" t="str">
        <f>IF(O993="","",SUMPRODUCT(--(D993=$D$5:$D$1071),--(F993=$F$5:$F$1071),--(E993=$E$5:$E$1071),--(O993&lt;$O$5:$O$1071))+COUNTIF($O$5:O993,O993))</f>
        <v/>
      </c>
    </row>
    <row r="994" spans="1:21">
      <c r="A994" s="14" t="e">
        <f>IF(AND(H994="",D994="",F994="",G994="",I994="",J994=""),"",SUBTOTAL(3,$B$5:B994))</f>
        <v>#REF!</v>
      </c>
      <c r="B994" s="63" t="e">
        <f>IF('DATA ENTRY'!#REF!="","",'DATA ENTRY'!#REF!)</f>
        <v>#REF!</v>
      </c>
      <c r="C994" s="63" t="e">
        <f>IF('DATA ENTRY'!#REF!="","",'DATA ENTRY'!#REF!)</f>
        <v>#REF!</v>
      </c>
      <c r="D994" s="63" t="e">
        <f>IF('DATA ENTRY'!#REF!="","",'DATA ENTRY'!#REF!)</f>
        <v>#REF!</v>
      </c>
      <c r="E994" s="14" t="e">
        <f>IF('DATA ENTRY'!#REF!="","",'DATA ENTRY'!#REF!)</f>
        <v>#REF!</v>
      </c>
      <c r="F994" s="14" t="e">
        <f>IF('DATA ENTRY'!#REF!="","",'DATA ENTRY'!#REF!)</f>
        <v>#REF!</v>
      </c>
      <c r="G994" s="126" t="e">
        <f>IF('DATA ENTRY'!#REF!="","",'DATA ENTRY'!#REF!)</f>
        <v>#REF!</v>
      </c>
      <c r="H994" s="126" t="e">
        <f>IF('DATA ENTRY'!#REF!="","",'DATA ENTRY'!#REF!)</f>
        <v>#REF!</v>
      </c>
      <c r="I994" s="14" t="e">
        <f>IF('DATA ENTRY'!#REF!="","",'DATA ENTRY'!#REF!)</f>
        <v>#REF!</v>
      </c>
      <c r="J994" s="125" t="e">
        <f>IF('DATA ENTRY'!#REF!="","",'DATA ENTRY'!#REF!)</f>
        <v>#REF!</v>
      </c>
      <c r="K994" s="14" t="e">
        <f>IF('DATA ENTRY'!#REF!="","",'DATA ENTRY'!#REF!)</f>
        <v>#REF!</v>
      </c>
      <c r="L994" s="125" t="e">
        <f>IF('DATA ENTRY'!#REF!="","",'DATA ENTRY'!#REF!)</f>
        <v>#REF!</v>
      </c>
      <c r="M994" s="14" t="e">
        <f>IF('DATA ENTRY'!#REF!="","",'DATA ENTRY'!#REF!)</f>
        <v>#REF!</v>
      </c>
      <c r="N994" s="125" t="e">
        <f>IF('DATA ENTRY'!#REF!="","",'DATA ENTRY'!#REF!)</f>
        <v>#REF!</v>
      </c>
      <c r="O994" s="125" t="str">
        <f t="shared" si="15"/>
        <v/>
      </c>
      <c r="P994" s="63" t="e">
        <f>IF('DATA ENTRY'!#REF!="","",'DATA ENTRY'!#REF!)</f>
        <v>#REF!</v>
      </c>
      <c r="Q994" s="63" t="e">
        <f>IF('DATA ENTRY'!#REF!="","",'DATA ENTRY'!#REF!)</f>
        <v>#REF!</v>
      </c>
      <c r="R994" s="14" t="e">
        <f>IF('DATA ENTRY'!#REF!="","",'DATA ENTRY'!#REF!)</f>
        <v>#REF!</v>
      </c>
      <c r="S994" s="14" t="e">
        <f>IF('DATA ENTRY'!#REF!="","",'DATA ENTRY'!#REF!)</f>
        <v>#REF!</v>
      </c>
      <c r="T994" s="14" t="e">
        <f>IF('DATA ENTRY'!#REF!="","",'DATA ENTRY'!#REF!)</f>
        <v>#REF!</v>
      </c>
      <c r="U994" s="14" t="str">
        <f>IF(O994="","",SUMPRODUCT(--(D994=$D$5:$D$1071),--(F994=$F$5:$F$1071),--(E994=$E$5:$E$1071),--(O994&lt;$O$5:$O$1071))+COUNTIF($O$5:O994,O994))</f>
        <v/>
      </c>
    </row>
    <row r="995" spans="1:21">
      <c r="A995" s="14" t="e">
        <f>IF(AND(H995="",D995="",F995="",G995="",I995="",J995=""),"",SUBTOTAL(3,$B$5:B995))</f>
        <v>#REF!</v>
      </c>
      <c r="B995" s="63" t="e">
        <f>IF('DATA ENTRY'!#REF!="","",'DATA ENTRY'!#REF!)</f>
        <v>#REF!</v>
      </c>
      <c r="C995" s="63" t="e">
        <f>IF('DATA ENTRY'!#REF!="","",'DATA ENTRY'!#REF!)</f>
        <v>#REF!</v>
      </c>
      <c r="D995" s="63" t="e">
        <f>IF('DATA ENTRY'!#REF!="","",'DATA ENTRY'!#REF!)</f>
        <v>#REF!</v>
      </c>
      <c r="E995" s="14" t="e">
        <f>IF('DATA ENTRY'!#REF!="","",'DATA ENTRY'!#REF!)</f>
        <v>#REF!</v>
      </c>
      <c r="F995" s="14" t="e">
        <f>IF('DATA ENTRY'!#REF!="","",'DATA ENTRY'!#REF!)</f>
        <v>#REF!</v>
      </c>
      <c r="G995" s="126" t="e">
        <f>IF('DATA ENTRY'!#REF!="","",'DATA ENTRY'!#REF!)</f>
        <v>#REF!</v>
      </c>
      <c r="H995" s="126" t="e">
        <f>IF('DATA ENTRY'!#REF!="","",'DATA ENTRY'!#REF!)</f>
        <v>#REF!</v>
      </c>
      <c r="I995" s="14" t="e">
        <f>IF('DATA ENTRY'!#REF!="","",'DATA ENTRY'!#REF!)</f>
        <v>#REF!</v>
      </c>
      <c r="J995" s="125" t="e">
        <f>IF('DATA ENTRY'!#REF!="","",'DATA ENTRY'!#REF!)</f>
        <v>#REF!</v>
      </c>
      <c r="K995" s="14" t="e">
        <f>IF('DATA ENTRY'!#REF!="","",'DATA ENTRY'!#REF!)</f>
        <v>#REF!</v>
      </c>
      <c r="L995" s="125" t="e">
        <f>IF('DATA ENTRY'!#REF!="","",'DATA ENTRY'!#REF!)</f>
        <v>#REF!</v>
      </c>
      <c r="M995" s="14" t="e">
        <f>IF('DATA ENTRY'!#REF!="","",'DATA ENTRY'!#REF!)</f>
        <v>#REF!</v>
      </c>
      <c r="N995" s="125" t="e">
        <f>IF('DATA ENTRY'!#REF!="","",'DATA ENTRY'!#REF!)</f>
        <v>#REF!</v>
      </c>
      <c r="O995" s="125" t="str">
        <f t="shared" si="15"/>
        <v/>
      </c>
      <c r="P995" s="63" t="e">
        <f>IF('DATA ENTRY'!#REF!="","",'DATA ENTRY'!#REF!)</f>
        <v>#REF!</v>
      </c>
      <c r="Q995" s="63" t="e">
        <f>IF('DATA ENTRY'!#REF!="","",'DATA ENTRY'!#REF!)</f>
        <v>#REF!</v>
      </c>
      <c r="R995" s="14" t="e">
        <f>IF('DATA ENTRY'!#REF!="","",'DATA ENTRY'!#REF!)</f>
        <v>#REF!</v>
      </c>
      <c r="S995" s="14" t="e">
        <f>IF('DATA ENTRY'!#REF!="","",'DATA ENTRY'!#REF!)</f>
        <v>#REF!</v>
      </c>
      <c r="T995" s="14" t="e">
        <f>IF('DATA ENTRY'!#REF!="","",'DATA ENTRY'!#REF!)</f>
        <v>#REF!</v>
      </c>
      <c r="U995" s="14" t="str">
        <f>IF(O995="","",SUMPRODUCT(--(D995=$D$5:$D$1071),--(F995=$F$5:$F$1071),--(E995=$E$5:$E$1071),--(O995&lt;$O$5:$O$1071))+COUNTIF($O$5:O995,O995))</f>
        <v/>
      </c>
    </row>
    <row r="996" spans="1:21">
      <c r="A996" s="14" t="e">
        <f>IF(AND(H996="",D996="",F996="",G996="",I996="",J996=""),"",SUBTOTAL(3,$B$5:B996))</f>
        <v>#REF!</v>
      </c>
      <c r="B996" s="63" t="e">
        <f>IF('DATA ENTRY'!#REF!="","",'DATA ENTRY'!#REF!)</f>
        <v>#REF!</v>
      </c>
      <c r="C996" s="63" t="e">
        <f>IF('DATA ENTRY'!#REF!="","",'DATA ENTRY'!#REF!)</f>
        <v>#REF!</v>
      </c>
      <c r="D996" s="63" t="e">
        <f>IF('DATA ENTRY'!#REF!="","",'DATA ENTRY'!#REF!)</f>
        <v>#REF!</v>
      </c>
      <c r="E996" s="14" t="e">
        <f>IF('DATA ENTRY'!#REF!="","",'DATA ENTRY'!#REF!)</f>
        <v>#REF!</v>
      </c>
      <c r="F996" s="14" t="e">
        <f>IF('DATA ENTRY'!#REF!="","",'DATA ENTRY'!#REF!)</f>
        <v>#REF!</v>
      </c>
      <c r="G996" s="126" t="e">
        <f>IF('DATA ENTRY'!#REF!="","",'DATA ENTRY'!#REF!)</f>
        <v>#REF!</v>
      </c>
      <c r="H996" s="126" t="e">
        <f>IF('DATA ENTRY'!#REF!="","",'DATA ENTRY'!#REF!)</f>
        <v>#REF!</v>
      </c>
      <c r="I996" s="14" t="e">
        <f>IF('DATA ENTRY'!#REF!="","",'DATA ENTRY'!#REF!)</f>
        <v>#REF!</v>
      </c>
      <c r="J996" s="125" t="e">
        <f>IF('DATA ENTRY'!#REF!="","",'DATA ENTRY'!#REF!)</f>
        <v>#REF!</v>
      </c>
      <c r="K996" s="14" t="e">
        <f>IF('DATA ENTRY'!#REF!="","",'DATA ENTRY'!#REF!)</f>
        <v>#REF!</v>
      </c>
      <c r="L996" s="125" t="e">
        <f>IF('DATA ENTRY'!#REF!="","",'DATA ENTRY'!#REF!)</f>
        <v>#REF!</v>
      </c>
      <c r="M996" s="14" t="e">
        <f>IF('DATA ENTRY'!#REF!="","",'DATA ENTRY'!#REF!)</f>
        <v>#REF!</v>
      </c>
      <c r="N996" s="125" t="e">
        <f>IF('DATA ENTRY'!#REF!="","",'DATA ENTRY'!#REF!)</f>
        <v>#REF!</v>
      </c>
      <c r="O996" s="125" t="str">
        <f t="shared" si="15"/>
        <v/>
      </c>
      <c r="P996" s="63" t="e">
        <f>IF('DATA ENTRY'!#REF!="","",'DATA ENTRY'!#REF!)</f>
        <v>#REF!</v>
      </c>
      <c r="Q996" s="63" t="e">
        <f>IF('DATA ENTRY'!#REF!="","",'DATA ENTRY'!#REF!)</f>
        <v>#REF!</v>
      </c>
      <c r="R996" s="14" t="e">
        <f>IF('DATA ENTRY'!#REF!="","",'DATA ENTRY'!#REF!)</f>
        <v>#REF!</v>
      </c>
      <c r="S996" s="14" t="e">
        <f>IF('DATA ENTRY'!#REF!="","",'DATA ENTRY'!#REF!)</f>
        <v>#REF!</v>
      </c>
      <c r="T996" s="14" t="e">
        <f>IF('DATA ENTRY'!#REF!="","",'DATA ENTRY'!#REF!)</f>
        <v>#REF!</v>
      </c>
      <c r="U996" s="14" t="str">
        <f>IF(O996="","",SUMPRODUCT(--(D996=$D$5:$D$1071),--(F996=$F$5:$F$1071),--(E996=$E$5:$E$1071),--(O996&lt;$O$5:$O$1071))+COUNTIF($O$5:O996,O996))</f>
        <v/>
      </c>
    </row>
    <row r="997" spans="1:21">
      <c r="A997" s="14" t="e">
        <f>IF(AND(H997="",D997="",F997="",G997="",I997="",J997=""),"",SUBTOTAL(3,$B$5:B997))</f>
        <v>#REF!</v>
      </c>
      <c r="B997" s="63" t="e">
        <f>IF('DATA ENTRY'!#REF!="","",'DATA ENTRY'!#REF!)</f>
        <v>#REF!</v>
      </c>
      <c r="C997" s="63" t="e">
        <f>IF('DATA ENTRY'!#REF!="","",'DATA ENTRY'!#REF!)</f>
        <v>#REF!</v>
      </c>
      <c r="D997" s="63" t="e">
        <f>IF('DATA ENTRY'!#REF!="","",'DATA ENTRY'!#REF!)</f>
        <v>#REF!</v>
      </c>
      <c r="E997" s="14" t="e">
        <f>IF('DATA ENTRY'!#REF!="","",'DATA ENTRY'!#REF!)</f>
        <v>#REF!</v>
      </c>
      <c r="F997" s="14" t="e">
        <f>IF('DATA ENTRY'!#REF!="","",'DATA ENTRY'!#REF!)</f>
        <v>#REF!</v>
      </c>
      <c r="G997" s="126" t="e">
        <f>IF('DATA ENTRY'!#REF!="","",'DATA ENTRY'!#REF!)</f>
        <v>#REF!</v>
      </c>
      <c r="H997" s="126" t="e">
        <f>IF('DATA ENTRY'!#REF!="","",'DATA ENTRY'!#REF!)</f>
        <v>#REF!</v>
      </c>
      <c r="I997" s="14" t="e">
        <f>IF('DATA ENTRY'!#REF!="","",'DATA ENTRY'!#REF!)</f>
        <v>#REF!</v>
      </c>
      <c r="J997" s="125" t="e">
        <f>IF('DATA ENTRY'!#REF!="","",'DATA ENTRY'!#REF!)</f>
        <v>#REF!</v>
      </c>
      <c r="K997" s="14" t="e">
        <f>IF('DATA ENTRY'!#REF!="","",'DATA ENTRY'!#REF!)</f>
        <v>#REF!</v>
      </c>
      <c r="L997" s="125" t="e">
        <f>IF('DATA ENTRY'!#REF!="","",'DATA ENTRY'!#REF!)</f>
        <v>#REF!</v>
      </c>
      <c r="M997" s="14" t="e">
        <f>IF('DATA ENTRY'!#REF!="","",'DATA ENTRY'!#REF!)</f>
        <v>#REF!</v>
      </c>
      <c r="N997" s="125" t="e">
        <f>IF('DATA ENTRY'!#REF!="","",'DATA ENTRY'!#REF!)</f>
        <v>#REF!</v>
      </c>
      <c r="O997" s="125" t="str">
        <f t="shared" si="15"/>
        <v/>
      </c>
      <c r="P997" s="63" t="e">
        <f>IF('DATA ENTRY'!#REF!="","",'DATA ENTRY'!#REF!)</f>
        <v>#REF!</v>
      </c>
      <c r="Q997" s="63" t="e">
        <f>IF('DATA ENTRY'!#REF!="","",'DATA ENTRY'!#REF!)</f>
        <v>#REF!</v>
      </c>
      <c r="R997" s="14" t="e">
        <f>IF('DATA ENTRY'!#REF!="","",'DATA ENTRY'!#REF!)</f>
        <v>#REF!</v>
      </c>
      <c r="S997" s="14" t="e">
        <f>IF('DATA ENTRY'!#REF!="","",'DATA ENTRY'!#REF!)</f>
        <v>#REF!</v>
      </c>
      <c r="T997" s="14" t="e">
        <f>IF('DATA ENTRY'!#REF!="","",'DATA ENTRY'!#REF!)</f>
        <v>#REF!</v>
      </c>
      <c r="U997" s="14" t="str">
        <f>IF(O997="","",SUMPRODUCT(--(D997=$D$5:$D$1071),--(F997=$F$5:$F$1071),--(E997=$E$5:$E$1071),--(O997&lt;$O$5:$O$1071))+COUNTIF($O$5:O997,O997))</f>
        <v/>
      </c>
    </row>
    <row r="998" spans="1:21">
      <c r="A998" s="14" t="e">
        <f>IF(AND(H998="",D998="",F998="",G998="",I998="",J998=""),"",SUBTOTAL(3,$B$5:B998))</f>
        <v>#REF!</v>
      </c>
      <c r="B998" s="63" t="e">
        <f>IF('DATA ENTRY'!#REF!="","",'DATA ENTRY'!#REF!)</f>
        <v>#REF!</v>
      </c>
      <c r="C998" s="63" t="e">
        <f>IF('DATA ENTRY'!#REF!="","",'DATA ENTRY'!#REF!)</f>
        <v>#REF!</v>
      </c>
      <c r="D998" s="63" t="e">
        <f>IF('DATA ENTRY'!#REF!="","",'DATA ENTRY'!#REF!)</f>
        <v>#REF!</v>
      </c>
      <c r="E998" s="14" t="e">
        <f>IF('DATA ENTRY'!#REF!="","",'DATA ENTRY'!#REF!)</f>
        <v>#REF!</v>
      </c>
      <c r="F998" s="14" t="e">
        <f>IF('DATA ENTRY'!#REF!="","",'DATA ENTRY'!#REF!)</f>
        <v>#REF!</v>
      </c>
      <c r="G998" s="126" t="e">
        <f>IF('DATA ENTRY'!#REF!="","",'DATA ENTRY'!#REF!)</f>
        <v>#REF!</v>
      </c>
      <c r="H998" s="126" t="e">
        <f>IF('DATA ENTRY'!#REF!="","",'DATA ENTRY'!#REF!)</f>
        <v>#REF!</v>
      </c>
      <c r="I998" s="14" t="e">
        <f>IF('DATA ENTRY'!#REF!="","",'DATA ENTRY'!#REF!)</f>
        <v>#REF!</v>
      </c>
      <c r="J998" s="125" t="e">
        <f>IF('DATA ENTRY'!#REF!="","",'DATA ENTRY'!#REF!)</f>
        <v>#REF!</v>
      </c>
      <c r="K998" s="14" t="e">
        <f>IF('DATA ENTRY'!#REF!="","",'DATA ENTRY'!#REF!)</f>
        <v>#REF!</v>
      </c>
      <c r="L998" s="125" t="e">
        <f>IF('DATA ENTRY'!#REF!="","",'DATA ENTRY'!#REF!)</f>
        <v>#REF!</v>
      </c>
      <c r="M998" s="14" t="e">
        <f>IF('DATA ENTRY'!#REF!="","",'DATA ENTRY'!#REF!)</f>
        <v>#REF!</v>
      </c>
      <c r="N998" s="125" t="e">
        <f>IF('DATA ENTRY'!#REF!="","",'DATA ENTRY'!#REF!)</f>
        <v>#REF!</v>
      </c>
      <c r="O998" s="125" t="str">
        <f t="shared" si="15"/>
        <v/>
      </c>
      <c r="P998" s="63" t="e">
        <f>IF('DATA ENTRY'!#REF!="","",'DATA ENTRY'!#REF!)</f>
        <v>#REF!</v>
      </c>
      <c r="Q998" s="63" t="e">
        <f>IF('DATA ENTRY'!#REF!="","",'DATA ENTRY'!#REF!)</f>
        <v>#REF!</v>
      </c>
      <c r="R998" s="14" t="e">
        <f>IF('DATA ENTRY'!#REF!="","",'DATA ENTRY'!#REF!)</f>
        <v>#REF!</v>
      </c>
      <c r="S998" s="14" t="e">
        <f>IF('DATA ENTRY'!#REF!="","",'DATA ENTRY'!#REF!)</f>
        <v>#REF!</v>
      </c>
      <c r="T998" s="14" t="e">
        <f>IF('DATA ENTRY'!#REF!="","",'DATA ENTRY'!#REF!)</f>
        <v>#REF!</v>
      </c>
      <c r="U998" s="14" t="str">
        <f>IF(O998="","",SUMPRODUCT(--(D998=$D$5:$D$1071),--(F998=$F$5:$F$1071),--(E998=$E$5:$E$1071),--(O998&lt;$O$5:$O$1071))+COUNTIF($O$5:O998,O998))</f>
        <v/>
      </c>
    </row>
    <row r="999" spans="1:21">
      <c r="A999" s="14" t="e">
        <f>IF(AND(H999="",D999="",F999="",G999="",I999="",J999=""),"",SUBTOTAL(3,$B$5:B999))</f>
        <v>#REF!</v>
      </c>
      <c r="B999" s="63" t="e">
        <f>IF('DATA ENTRY'!#REF!="","",'DATA ENTRY'!#REF!)</f>
        <v>#REF!</v>
      </c>
      <c r="C999" s="63" t="e">
        <f>IF('DATA ENTRY'!#REF!="","",'DATA ENTRY'!#REF!)</f>
        <v>#REF!</v>
      </c>
      <c r="D999" s="63" t="e">
        <f>IF('DATA ENTRY'!#REF!="","",'DATA ENTRY'!#REF!)</f>
        <v>#REF!</v>
      </c>
      <c r="E999" s="14" t="e">
        <f>IF('DATA ENTRY'!#REF!="","",'DATA ENTRY'!#REF!)</f>
        <v>#REF!</v>
      </c>
      <c r="F999" s="14" t="e">
        <f>IF('DATA ENTRY'!#REF!="","",'DATA ENTRY'!#REF!)</f>
        <v>#REF!</v>
      </c>
      <c r="G999" s="126" t="e">
        <f>IF('DATA ENTRY'!#REF!="","",'DATA ENTRY'!#REF!)</f>
        <v>#REF!</v>
      </c>
      <c r="H999" s="126" t="e">
        <f>IF('DATA ENTRY'!#REF!="","",'DATA ENTRY'!#REF!)</f>
        <v>#REF!</v>
      </c>
      <c r="I999" s="14" t="e">
        <f>IF('DATA ENTRY'!#REF!="","",'DATA ENTRY'!#REF!)</f>
        <v>#REF!</v>
      </c>
      <c r="J999" s="125" t="e">
        <f>IF('DATA ENTRY'!#REF!="","",'DATA ENTRY'!#REF!)</f>
        <v>#REF!</v>
      </c>
      <c r="K999" s="14" t="e">
        <f>IF('DATA ENTRY'!#REF!="","",'DATA ENTRY'!#REF!)</f>
        <v>#REF!</v>
      </c>
      <c r="L999" s="125" t="e">
        <f>IF('DATA ENTRY'!#REF!="","",'DATA ENTRY'!#REF!)</f>
        <v>#REF!</v>
      </c>
      <c r="M999" s="14" t="e">
        <f>IF('DATA ENTRY'!#REF!="","",'DATA ENTRY'!#REF!)</f>
        <v>#REF!</v>
      </c>
      <c r="N999" s="125" t="e">
        <f>IF('DATA ENTRY'!#REF!="","",'DATA ENTRY'!#REF!)</f>
        <v>#REF!</v>
      </c>
      <c r="O999" s="125" t="str">
        <f t="shared" si="15"/>
        <v/>
      </c>
      <c r="P999" s="63" t="e">
        <f>IF('DATA ENTRY'!#REF!="","",'DATA ENTRY'!#REF!)</f>
        <v>#REF!</v>
      </c>
      <c r="Q999" s="63" t="e">
        <f>IF('DATA ENTRY'!#REF!="","",'DATA ENTRY'!#REF!)</f>
        <v>#REF!</v>
      </c>
      <c r="R999" s="14" t="e">
        <f>IF('DATA ENTRY'!#REF!="","",'DATA ENTRY'!#REF!)</f>
        <v>#REF!</v>
      </c>
      <c r="S999" s="14" t="e">
        <f>IF('DATA ENTRY'!#REF!="","",'DATA ENTRY'!#REF!)</f>
        <v>#REF!</v>
      </c>
      <c r="T999" s="14" t="e">
        <f>IF('DATA ENTRY'!#REF!="","",'DATA ENTRY'!#REF!)</f>
        <v>#REF!</v>
      </c>
      <c r="U999" s="14" t="str">
        <f>IF(O999="","",SUMPRODUCT(--(D999=$D$5:$D$1071),--(F999=$F$5:$F$1071),--(E999=$E$5:$E$1071),--(O999&lt;$O$5:$O$1071))+COUNTIF($O$5:O999,O999))</f>
        <v/>
      </c>
    </row>
    <row r="1000" spans="1:21">
      <c r="A1000" s="14" t="e">
        <f>IF(AND(H1000="",D1000="",F1000="",G1000="",I1000="",J1000=""),"",SUBTOTAL(3,$B$5:B1000))</f>
        <v>#REF!</v>
      </c>
      <c r="B1000" s="63" t="e">
        <f>IF('DATA ENTRY'!#REF!="","",'DATA ENTRY'!#REF!)</f>
        <v>#REF!</v>
      </c>
      <c r="C1000" s="63" t="e">
        <f>IF('DATA ENTRY'!#REF!="","",'DATA ENTRY'!#REF!)</f>
        <v>#REF!</v>
      </c>
      <c r="D1000" s="63" t="e">
        <f>IF('DATA ENTRY'!#REF!="","",'DATA ENTRY'!#REF!)</f>
        <v>#REF!</v>
      </c>
      <c r="E1000" s="14" t="e">
        <f>IF('DATA ENTRY'!#REF!="","",'DATA ENTRY'!#REF!)</f>
        <v>#REF!</v>
      </c>
      <c r="F1000" s="14" t="e">
        <f>IF('DATA ENTRY'!#REF!="","",'DATA ENTRY'!#REF!)</f>
        <v>#REF!</v>
      </c>
      <c r="G1000" s="126" t="e">
        <f>IF('DATA ENTRY'!#REF!="","",'DATA ENTRY'!#REF!)</f>
        <v>#REF!</v>
      </c>
      <c r="H1000" s="126" t="e">
        <f>IF('DATA ENTRY'!#REF!="","",'DATA ENTRY'!#REF!)</f>
        <v>#REF!</v>
      </c>
      <c r="I1000" s="14" t="e">
        <f>IF('DATA ENTRY'!#REF!="","",'DATA ENTRY'!#REF!)</f>
        <v>#REF!</v>
      </c>
      <c r="J1000" s="125" t="e">
        <f>IF('DATA ENTRY'!#REF!="","",'DATA ENTRY'!#REF!)</f>
        <v>#REF!</v>
      </c>
      <c r="K1000" s="14" t="e">
        <f>IF('DATA ENTRY'!#REF!="","",'DATA ENTRY'!#REF!)</f>
        <v>#REF!</v>
      </c>
      <c r="L1000" s="125" t="e">
        <f>IF('DATA ENTRY'!#REF!="","",'DATA ENTRY'!#REF!)</f>
        <v>#REF!</v>
      </c>
      <c r="M1000" s="14" t="e">
        <f>IF('DATA ENTRY'!#REF!="","",'DATA ENTRY'!#REF!)</f>
        <v>#REF!</v>
      </c>
      <c r="N1000" s="125" t="e">
        <f>IF('DATA ENTRY'!#REF!="","",'DATA ENTRY'!#REF!)</f>
        <v>#REF!</v>
      </c>
      <c r="O1000" s="125" t="str">
        <f t="shared" si="15"/>
        <v/>
      </c>
      <c r="P1000" s="63" t="e">
        <f>IF('DATA ENTRY'!#REF!="","",'DATA ENTRY'!#REF!)</f>
        <v>#REF!</v>
      </c>
      <c r="Q1000" s="63" t="e">
        <f>IF('DATA ENTRY'!#REF!="","",'DATA ENTRY'!#REF!)</f>
        <v>#REF!</v>
      </c>
      <c r="R1000" s="14" t="e">
        <f>IF('DATA ENTRY'!#REF!="","",'DATA ENTRY'!#REF!)</f>
        <v>#REF!</v>
      </c>
      <c r="S1000" s="14" t="e">
        <f>IF('DATA ENTRY'!#REF!="","",'DATA ENTRY'!#REF!)</f>
        <v>#REF!</v>
      </c>
      <c r="T1000" s="14" t="e">
        <f>IF('DATA ENTRY'!#REF!="","",'DATA ENTRY'!#REF!)</f>
        <v>#REF!</v>
      </c>
      <c r="U1000" s="14" t="str">
        <f>IF(O1000="","",SUMPRODUCT(--(D1000=$D$5:$D$1071),--(F1000=$F$5:$F$1071),--(E1000=$E$5:$E$1071),--(O1000&lt;$O$5:$O$1071))+COUNTIF($O$5:O1000,O1000))</f>
        <v/>
      </c>
    </row>
    <row r="1001" spans="1:21">
      <c r="A1001" s="14" t="e">
        <f>IF(AND(H1001="",D1001="",F1001="",G1001="",I1001="",J1001=""),"",SUBTOTAL(3,$B$5:B1001))</f>
        <v>#REF!</v>
      </c>
      <c r="B1001" s="63" t="e">
        <f>IF('DATA ENTRY'!#REF!="","",'DATA ENTRY'!#REF!)</f>
        <v>#REF!</v>
      </c>
      <c r="C1001" s="63" t="e">
        <f>IF('DATA ENTRY'!#REF!="","",'DATA ENTRY'!#REF!)</f>
        <v>#REF!</v>
      </c>
      <c r="D1001" s="63" t="e">
        <f>IF('DATA ENTRY'!#REF!="","",'DATA ENTRY'!#REF!)</f>
        <v>#REF!</v>
      </c>
      <c r="E1001" s="14" t="e">
        <f>IF('DATA ENTRY'!#REF!="","",'DATA ENTRY'!#REF!)</f>
        <v>#REF!</v>
      </c>
      <c r="F1001" s="14" t="e">
        <f>IF('DATA ENTRY'!#REF!="","",'DATA ENTRY'!#REF!)</f>
        <v>#REF!</v>
      </c>
      <c r="G1001" s="126" t="e">
        <f>IF('DATA ENTRY'!#REF!="","",'DATA ENTRY'!#REF!)</f>
        <v>#REF!</v>
      </c>
      <c r="H1001" s="126" t="e">
        <f>IF('DATA ENTRY'!#REF!="","",'DATA ENTRY'!#REF!)</f>
        <v>#REF!</v>
      </c>
      <c r="I1001" s="14" t="e">
        <f>IF('DATA ENTRY'!#REF!="","",'DATA ENTRY'!#REF!)</f>
        <v>#REF!</v>
      </c>
      <c r="J1001" s="125" t="e">
        <f>IF('DATA ENTRY'!#REF!="","",'DATA ENTRY'!#REF!)</f>
        <v>#REF!</v>
      </c>
      <c r="K1001" s="14" t="e">
        <f>IF('DATA ENTRY'!#REF!="","",'DATA ENTRY'!#REF!)</f>
        <v>#REF!</v>
      </c>
      <c r="L1001" s="125" t="e">
        <f>IF('DATA ENTRY'!#REF!="","",'DATA ENTRY'!#REF!)</f>
        <v>#REF!</v>
      </c>
      <c r="M1001" s="14" t="e">
        <f>IF('DATA ENTRY'!#REF!="","",'DATA ENTRY'!#REF!)</f>
        <v>#REF!</v>
      </c>
      <c r="N1001" s="125" t="e">
        <f>IF('DATA ENTRY'!#REF!="","",'DATA ENTRY'!#REF!)</f>
        <v>#REF!</v>
      </c>
      <c r="O1001" s="125" t="str">
        <f t="shared" si="15"/>
        <v/>
      </c>
      <c r="P1001" s="63" t="e">
        <f>IF('DATA ENTRY'!#REF!="","",'DATA ENTRY'!#REF!)</f>
        <v>#REF!</v>
      </c>
      <c r="Q1001" s="63" t="e">
        <f>IF('DATA ENTRY'!#REF!="","",'DATA ENTRY'!#REF!)</f>
        <v>#REF!</v>
      </c>
      <c r="R1001" s="14" t="e">
        <f>IF('DATA ENTRY'!#REF!="","",'DATA ENTRY'!#REF!)</f>
        <v>#REF!</v>
      </c>
      <c r="S1001" s="14" t="e">
        <f>IF('DATA ENTRY'!#REF!="","",'DATA ENTRY'!#REF!)</f>
        <v>#REF!</v>
      </c>
      <c r="T1001" s="14" t="e">
        <f>IF('DATA ENTRY'!#REF!="","",'DATA ENTRY'!#REF!)</f>
        <v>#REF!</v>
      </c>
      <c r="U1001" s="14" t="str">
        <f>IF(O1001="","",SUMPRODUCT(--(D1001=$D$5:$D$1071),--(F1001=$F$5:$F$1071),--(E1001=$E$5:$E$1071),--(O1001&lt;$O$5:$O$1071))+COUNTIF($O$5:O1001,O1001))</f>
        <v/>
      </c>
    </row>
    <row r="1002" spans="1:21">
      <c r="A1002" s="14" t="e">
        <f>IF(AND(H1002="",D1002="",F1002="",G1002="",I1002="",J1002=""),"",SUBTOTAL(3,$B$5:B1002))</f>
        <v>#REF!</v>
      </c>
      <c r="B1002" s="63" t="e">
        <f>IF('DATA ENTRY'!#REF!="","",'DATA ENTRY'!#REF!)</f>
        <v>#REF!</v>
      </c>
      <c r="C1002" s="63" t="e">
        <f>IF('DATA ENTRY'!#REF!="","",'DATA ENTRY'!#REF!)</f>
        <v>#REF!</v>
      </c>
      <c r="D1002" s="63" t="e">
        <f>IF('DATA ENTRY'!#REF!="","",'DATA ENTRY'!#REF!)</f>
        <v>#REF!</v>
      </c>
      <c r="E1002" s="14" t="e">
        <f>IF('DATA ENTRY'!#REF!="","",'DATA ENTRY'!#REF!)</f>
        <v>#REF!</v>
      </c>
      <c r="F1002" s="14" t="e">
        <f>IF('DATA ENTRY'!#REF!="","",'DATA ENTRY'!#REF!)</f>
        <v>#REF!</v>
      </c>
      <c r="G1002" s="126" t="e">
        <f>IF('DATA ENTRY'!#REF!="","",'DATA ENTRY'!#REF!)</f>
        <v>#REF!</v>
      </c>
      <c r="H1002" s="126" t="e">
        <f>IF('DATA ENTRY'!#REF!="","",'DATA ENTRY'!#REF!)</f>
        <v>#REF!</v>
      </c>
      <c r="I1002" s="14" t="e">
        <f>IF('DATA ENTRY'!#REF!="","",'DATA ENTRY'!#REF!)</f>
        <v>#REF!</v>
      </c>
      <c r="J1002" s="125" t="e">
        <f>IF('DATA ENTRY'!#REF!="","",'DATA ENTRY'!#REF!)</f>
        <v>#REF!</v>
      </c>
      <c r="K1002" s="14" t="e">
        <f>IF('DATA ENTRY'!#REF!="","",'DATA ENTRY'!#REF!)</f>
        <v>#REF!</v>
      </c>
      <c r="L1002" s="125" t="e">
        <f>IF('DATA ENTRY'!#REF!="","",'DATA ENTRY'!#REF!)</f>
        <v>#REF!</v>
      </c>
      <c r="M1002" s="14" t="e">
        <f>IF('DATA ENTRY'!#REF!="","",'DATA ENTRY'!#REF!)</f>
        <v>#REF!</v>
      </c>
      <c r="N1002" s="125" t="e">
        <f>IF('DATA ENTRY'!#REF!="","",'DATA ENTRY'!#REF!)</f>
        <v>#REF!</v>
      </c>
      <c r="O1002" s="125" t="str">
        <f t="shared" si="15"/>
        <v/>
      </c>
      <c r="P1002" s="63" t="e">
        <f>IF('DATA ENTRY'!#REF!="","",'DATA ENTRY'!#REF!)</f>
        <v>#REF!</v>
      </c>
      <c r="Q1002" s="63" t="e">
        <f>IF('DATA ENTRY'!#REF!="","",'DATA ENTRY'!#REF!)</f>
        <v>#REF!</v>
      </c>
      <c r="R1002" s="14" t="e">
        <f>IF('DATA ENTRY'!#REF!="","",'DATA ENTRY'!#REF!)</f>
        <v>#REF!</v>
      </c>
      <c r="S1002" s="14" t="e">
        <f>IF('DATA ENTRY'!#REF!="","",'DATA ENTRY'!#REF!)</f>
        <v>#REF!</v>
      </c>
      <c r="T1002" s="14" t="e">
        <f>IF('DATA ENTRY'!#REF!="","",'DATA ENTRY'!#REF!)</f>
        <v>#REF!</v>
      </c>
      <c r="U1002" s="14" t="str">
        <f>IF(O1002="","",SUMPRODUCT(--(D1002=$D$5:$D$1071),--(F1002=$F$5:$F$1071),--(E1002=$E$5:$E$1071),--(O1002&lt;$O$5:$O$1071))+COUNTIF($O$5:O1002,O1002))</f>
        <v/>
      </c>
    </row>
    <row r="1003" spans="1:21">
      <c r="A1003" s="14" t="e">
        <f>IF(AND(H1003="",D1003="",F1003="",G1003="",I1003="",J1003=""),"",SUBTOTAL(3,$B$5:B1003))</f>
        <v>#REF!</v>
      </c>
      <c r="B1003" s="63" t="e">
        <f>IF('DATA ENTRY'!#REF!="","",'DATA ENTRY'!#REF!)</f>
        <v>#REF!</v>
      </c>
      <c r="C1003" s="63" t="e">
        <f>IF('DATA ENTRY'!#REF!="","",'DATA ENTRY'!#REF!)</f>
        <v>#REF!</v>
      </c>
      <c r="D1003" s="63" t="e">
        <f>IF('DATA ENTRY'!#REF!="","",'DATA ENTRY'!#REF!)</f>
        <v>#REF!</v>
      </c>
      <c r="E1003" s="14" t="e">
        <f>IF('DATA ENTRY'!#REF!="","",'DATA ENTRY'!#REF!)</f>
        <v>#REF!</v>
      </c>
      <c r="F1003" s="14" t="e">
        <f>IF('DATA ENTRY'!#REF!="","",'DATA ENTRY'!#REF!)</f>
        <v>#REF!</v>
      </c>
      <c r="G1003" s="126" t="e">
        <f>IF('DATA ENTRY'!#REF!="","",'DATA ENTRY'!#REF!)</f>
        <v>#REF!</v>
      </c>
      <c r="H1003" s="126" t="e">
        <f>IF('DATA ENTRY'!#REF!="","",'DATA ENTRY'!#REF!)</f>
        <v>#REF!</v>
      </c>
      <c r="I1003" s="14" t="e">
        <f>IF('DATA ENTRY'!#REF!="","",'DATA ENTRY'!#REF!)</f>
        <v>#REF!</v>
      </c>
      <c r="J1003" s="125" t="e">
        <f>IF('DATA ENTRY'!#REF!="","",'DATA ENTRY'!#REF!)</f>
        <v>#REF!</v>
      </c>
      <c r="K1003" s="14" t="e">
        <f>IF('DATA ENTRY'!#REF!="","",'DATA ENTRY'!#REF!)</f>
        <v>#REF!</v>
      </c>
      <c r="L1003" s="125" t="e">
        <f>IF('DATA ENTRY'!#REF!="","",'DATA ENTRY'!#REF!)</f>
        <v>#REF!</v>
      </c>
      <c r="M1003" s="14" t="e">
        <f>IF('DATA ENTRY'!#REF!="","",'DATA ENTRY'!#REF!)</f>
        <v>#REF!</v>
      </c>
      <c r="N1003" s="125" t="e">
        <f>IF('DATA ENTRY'!#REF!="","",'DATA ENTRY'!#REF!)</f>
        <v>#REF!</v>
      </c>
      <c r="O1003" s="125" t="str">
        <f t="shared" si="15"/>
        <v/>
      </c>
      <c r="P1003" s="63" t="e">
        <f>IF('DATA ENTRY'!#REF!="","",'DATA ENTRY'!#REF!)</f>
        <v>#REF!</v>
      </c>
      <c r="Q1003" s="63" t="e">
        <f>IF('DATA ENTRY'!#REF!="","",'DATA ENTRY'!#REF!)</f>
        <v>#REF!</v>
      </c>
      <c r="R1003" s="14" t="e">
        <f>IF('DATA ENTRY'!#REF!="","",'DATA ENTRY'!#REF!)</f>
        <v>#REF!</v>
      </c>
      <c r="S1003" s="14" t="e">
        <f>IF('DATA ENTRY'!#REF!="","",'DATA ENTRY'!#REF!)</f>
        <v>#REF!</v>
      </c>
      <c r="T1003" s="14" t="e">
        <f>IF('DATA ENTRY'!#REF!="","",'DATA ENTRY'!#REF!)</f>
        <v>#REF!</v>
      </c>
      <c r="U1003" s="14" t="str">
        <f>IF(O1003="","",SUMPRODUCT(--(D1003=$D$5:$D$1071),--(F1003=$F$5:$F$1071),--(E1003=$E$5:$E$1071),--(O1003&lt;$O$5:$O$1071))+COUNTIF($O$5:O1003,O1003))</f>
        <v/>
      </c>
    </row>
    <row r="1004" spans="1:21">
      <c r="A1004" s="14" t="e">
        <f>IF(AND(H1004="",D1004="",F1004="",G1004="",I1004="",J1004=""),"",SUBTOTAL(3,$B$5:B1004))</f>
        <v>#REF!</v>
      </c>
      <c r="B1004" s="63" t="e">
        <f>IF('DATA ENTRY'!#REF!="","",'DATA ENTRY'!#REF!)</f>
        <v>#REF!</v>
      </c>
      <c r="C1004" s="63" t="e">
        <f>IF('DATA ENTRY'!#REF!="","",'DATA ENTRY'!#REF!)</f>
        <v>#REF!</v>
      </c>
      <c r="D1004" s="63" t="e">
        <f>IF('DATA ENTRY'!#REF!="","",'DATA ENTRY'!#REF!)</f>
        <v>#REF!</v>
      </c>
      <c r="E1004" s="14" t="e">
        <f>IF('DATA ENTRY'!#REF!="","",'DATA ENTRY'!#REF!)</f>
        <v>#REF!</v>
      </c>
      <c r="F1004" s="14" t="e">
        <f>IF('DATA ENTRY'!#REF!="","",'DATA ENTRY'!#REF!)</f>
        <v>#REF!</v>
      </c>
      <c r="G1004" s="126" t="e">
        <f>IF('DATA ENTRY'!#REF!="","",'DATA ENTRY'!#REF!)</f>
        <v>#REF!</v>
      </c>
      <c r="H1004" s="126" t="e">
        <f>IF('DATA ENTRY'!#REF!="","",'DATA ENTRY'!#REF!)</f>
        <v>#REF!</v>
      </c>
      <c r="I1004" s="14" t="e">
        <f>IF('DATA ENTRY'!#REF!="","",'DATA ENTRY'!#REF!)</f>
        <v>#REF!</v>
      </c>
      <c r="J1004" s="125" t="e">
        <f>IF('DATA ENTRY'!#REF!="","",'DATA ENTRY'!#REF!)</f>
        <v>#REF!</v>
      </c>
      <c r="K1004" s="14" t="e">
        <f>IF('DATA ENTRY'!#REF!="","",'DATA ENTRY'!#REF!)</f>
        <v>#REF!</v>
      </c>
      <c r="L1004" s="125" t="e">
        <f>IF('DATA ENTRY'!#REF!="","",'DATA ENTRY'!#REF!)</f>
        <v>#REF!</v>
      </c>
      <c r="M1004" s="14" t="e">
        <f>IF('DATA ENTRY'!#REF!="","",'DATA ENTRY'!#REF!)</f>
        <v>#REF!</v>
      </c>
      <c r="N1004" s="125" t="e">
        <f>IF('DATA ENTRY'!#REF!="","",'DATA ENTRY'!#REF!)</f>
        <v>#REF!</v>
      </c>
      <c r="O1004" s="125" t="str">
        <f t="shared" si="15"/>
        <v/>
      </c>
      <c r="P1004" s="63" t="e">
        <f>IF('DATA ENTRY'!#REF!="","",'DATA ENTRY'!#REF!)</f>
        <v>#REF!</v>
      </c>
      <c r="Q1004" s="63" t="e">
        <f>IF('DATA ENTRY'!#REF!="","",'DATA ENTRY'!#REF!)</f>
        <v>#REF!</v>
      </c>
      <c r="R1004" s="14" t="e">
        <f>IF('DATA ENTRY'!#REF!="","",'DATA ENTRY'!#REF!)</f>
        <v>#REF!</v>
      </c>
      <c r="S1004" s="14" t="e">
        <f>IF('DATA ENTRY'!#REF!="","",'DATA ENTRY'!#REF!)</f>
        <v>#REF!</v>
      </c>
      <c r="T1004" s="14" t="e">
        <f>IF('DATA ENTRY'!#REF!="","",'DATA ENTRY'!#REF!)</f>
        <v>#REF!</v>
      </c>
      <c r="U1004" s="14" t="str">
        <f>IF(O1004="","",SUMPRODUCT(--(D1004=$D$5:$D$1071),--(F1004=$F$5:$F$1071),--(E1004=$E$5:$E$1071),--(O1004&lt;$O$5:$O$1071))+COUNTIF($O$5:O1004,O1004))</f>
        <v/>
      </c>
    </row>
    <row r="1005" spans="1:21">
      <c r="A1005" s="14" t="e">
        <f>IF(AND(H1005="",D1005="",F1005="",G1005="",I1005="",J1005=""),"",SUBTOTAL(3,$B$5:B1005))</f>
        <v>#REF!</v>
      </c>
      <c r="B1005" s="63" t="e">
        <f>IF('DATA ENTRY'!#REF!="","",'DATA ENTRY'!#REF!)</f>
        <v>#REF!</v>
      </c>
      <c r="C1005" s="63" t="e">
        <f>IF('DATA ENTRY'!#REF!="","",'DATA ENTRY'!#REF!)</f>
        <v>#REF!</v>
      </c>
      <c r="D1005" s="63" t="e">
        <f>IF('DATA ENTRY'!#REF!="","",'DATA ENTRY'!#REF!)</f>
        <v>#REF!</v>
      </c>
      <c r="E1005" s="14" t="e">
        <f>IF('DATA ENTRY'!#REF!="","",'DATA ENTRY'!#REF!)</f>
        <v>#REF!</v>
      </c>
      <c r="F1005" s="14" t="e">
        <f>IF('DATA ENTRY'!#REF!="","",'DATA ENTRY'!#REF!)</f>
        <v>#REF!</v>
      </c>
      <c r="G1005" s="126" t="e">
        <f>IF('DATA ENTRY'!#REF!="","",'DATA ENTRY'!#REF!)</f>
        <v>#REF!</v>
      </c>
      <c r="H1005" s="126" t="e">
        <f>IF('DATA ENTRY'!#REF!="","",'DATA ENTRY'!#REF!)</f>
        <v>#REF!</v>
      </c>
      <c r="I1005" s="14" t="e">
        <f>IF('DATA ENTRY'!#REF!="","",'DATA ENTRY'!#REF!)</f>
        <v>#REF!</v>
      </c>
      <c r="J1005" s="125" t="e">
        <f>IF('DATA ENTRY'!#REF!="","",'DATA ENTRY'!#REF!)</f>
        <v>#REF!</v>
      </c>
      <c r="K1005" s="14" t="e">
        <f>IF('DATA ENTRY'!#REF!="","",'DATA ENTRY'!#REF!)</f>
        <v>#REF!</v>
      </c>
      <c r="L1005" s="125" t="e">
        <f>IF('DATA ENTRY'!#REF!="","",'DATA ENTRY'!#REF!)</f>
        <v>#REF!</v>
      </c>
      <c r="M1005" s="14" t="e">
        <f>IF('DATA ENTRY'!#REF!="","",'DATA ENTRY'!#REF!)</f>
        <v>#REF!</v>
      </c>
      <c r="N1005" s="125" t="e">
        <f>IF('DATA ENTRY'!#REF!="","",'DATA ENTRY'!#REF!)</f>
        <v>#REF!</v>
      </c>
      <c r="O1005" s="125" t="str">
        <f t="shared" si="15"/>
        <v/>
      </c>
      <c r="P1005" s="63" t="e">
        <f>IF('DATA ENTRY'!#REF!="","",'DATA ENTRY'!#REF!)</f>
        <v>#REF!</v>
      </c>
      <c r="Q1005" s="63" t="e">
        <f>IF('DATA ENTRY'!#REF!="","",'DATA ENTRY'!#REF!)</f>
        <v>#REF!</v>
      </c>
      <c r="R1005" s="14" t="e">
        <f>IF('DATA ENTRY'!#REF!="","",'DATA ENTRY'!#REF!)</f>
        <v>#REF!</v>
      </c>
      <c r="S1005" s="14" t="e">
        <f>IF('DATA ENTRY'!#REF!="","",'DATA ENTRY'!#REF!)</f>
        <v>#REF!</v>
      </c>
      <c r="T1005" s="14" t="e">
        <f>IF('DATA ENTRY'!#REF!="","",'DATA ENTRY'!#REF!)</f>
        <v>#REF!</v>
      </c>
      <c r="U1005" s="14" t="str">
        <f>IF(O1005="","",SUMPRODUCT(--(D1005=$D$5:$D$1071),--(F1005=$F$5:$F$1071),--(E1005=$E$5:$E$1071),--(O1005&lt;$O$5:$O$1071))+COUNTIF($O$5:O1005,O1005))</f>
        <v/>
      </c>
    </row>
    <row r="1006" spans="1:21">
      <c r="A1006" s="14" t="e">
        <f>IF(AND(H1006="",D1006="",F1006="",G1006="",I1006="",J1006=""),"",SUBTOTAL(3,$B$5:B1006))</f>
        <v>#REF!</v>
      </c>
      <c r="B1006" s="63" t="e">
        <f>IF('DATA ENTRY'!#REF!="","",'DATA ENTRY'!#REF!)</f>
        <v>#REF!</v>
      </c>
      <c r="C1006" s="63" t="e">
        <f>IF('DATA ENTRY'!#REF!="","",'DATA ENTRY'!#REF!)</f>
        <v>#REF!</v>
      </c>
      <c r="D1006" s="63" t="e">
        <f>IF('DATA ENTRY'!#REF!="","",'DATA ENTRY'!#REF!)</f>
        <v>#REF!</v>
      </c>
      <c r="E1006" s="14" t="e">
        <f>IF('DATA ENTRY'!#REF!="","",'DATA ENTRY'!#REF!)</f>
        <v>#REF!</v>
      </c>
      <c r="F1006" s="14" t="e">
        <f>IF('DATA ENTRY'!#REF!="","",'DATA ENTRY'!#REF!)</f>
        <v>#REF!</v>
      </c>
      <c r="G1006" s="126" t="e">
        <f>IF('DATA ENTRY'!#REF!="","",'DATA ENTRY'!#REF!)</f>
        <v>#REF!</v>
      </c>
      <c r="H1006" s="126" t="e">
        <f>IF('DATA ENTRY'!#REF!="","",'DATA ENTRY'!#REF!)</f>
        <v>#REF!</v>
      </c>
      <c r="I1006" s="14" t="e">
        <f>IF('DATA ENTRY'!#REF!="","",'DATA ENTRY'!#REF!)</f>
        <v>#REF!</v>
      </c>
      <c r="J1006" s="125" t="e">
        <f>IF('DATA ENTRY'!#REF!="","",'DATA ENTRY'!#REF!)</f>
        <v>#REF!</v>
      </c>
      <c r="K1006" s="14" t="e">
        <f>IF('DATA ENTRY'!#REF!="","",'DATA ENTRY'!#REF!)</f>
        <v>#REF!</v>
      </c>
      <c r="L1006" s="125" t="e">
        <f>IF('DATA ENTRY'!#REF!="","",'DATA ENTRY'!#REF!)</f>
        <v>#REF!</v>
      </c>
      <c r="M1006" s="14" t="e">
        <f>IF('DATA ENTRY'!#REF!="","",'DATA ENTRY'!#REF!)</f>
        <v>#REF!</v>
      </c>
      <c r="N1006" s="125" t="e">
        <f>IF('DATA ENTRY'!#REF!="","",'DATA ENTRY'!#REF!)</f>
        <v>#REF!</v>
      </c>
      <c r="O1006" s="125" t="str">
        <f t="shared" si="15"/>
        <v/>
      </c>
      <c r="P1006" s="63" t="e">
        <f>IF('DATA ENTRY'!#REF!="","",'DATA ENTRY'!#REF!)</f>
        <v>#REF!</v>
      </c>
      <c r="Q1006" s="63" t="e">
        <f>IF('DATA ENTRY'!#REF!="","",'DATA ENTRY'!#REF!)</f>
        <v>#REF!</v>
      </c>
      <c r="R1006" s="14" t="e">
        <f>IF('DATA ENTRY'!#REF!="","",'DATA ENTRY'!#REF!)</f>
        <v>#REF!</v>
      </c>
      <c r="S1006" s="14" t="e">
        <f>IF('DATA ENTRY'!#REF!="","",'DATA ENTRY'!#REF!)</f>
        <v>#REF!</v>
      </c>
      <c r="T1006" s="14" t="e">
        <f>IF('DATA ENTRY'!#REF!="","",'DATA ENTRY'!#REF!)</f>
        <v>#REF!</v>
      </c>
      <c r="U1006" s="14" t="str">
        <f>IF(O1006="","",SUMPRODUCT(--(D1006=$D$5:$D$1071),--(F1006=$F$5:$F$1071),--(E1006=$E$5:$E$1071),--(O1006&lt;$O$5:$O$1071))+COUNTIF($O$5:O1006,O1006))</f>
        <v/>
      </c>
    </row>
    <row r="1007" spans="1:21">
      <c r="A1007" s="14" t="e">
        <f>IF(AND(H1007="",D1007="",F1007="",G1007="",I1007="",J1007=""),"",SUBTOTAL(3,$B$5:B1007))</f>
        <v>#REF!</v>
      </c>
      <c r="B1007" s="63" t="e">
        <f>IF('DATA ENTRY'!#REF!="","",'DATA ENTRY'!#REF!)</f>
        <v>#REF!</v>
      </c>
      <c r="C1007" s="63" t="e">
        <f>IF('DATA ENTRY'!#REF!="","",'DATA ENTRY'!#REF!)</f>
        <v>#REF!</v>
      </c>
      <c r="D1007" s="63" t="e">
        <f>IF('DATA ENTRY'!#REF!="","",'DATA ENTRY'!#REF!)</f>
        <v>#REF!</v>
      </c>
      <c r="E1007" s="14" t="e">
        <f>IF('DATA ENTRY'!#REF!="","",'DATA ENTRY'!#REF!)</f>
        <v>#REF!</v>
      </c>
      <c r="F1007" s="14" t="e">
        <f>IF('DATA ENTRY'!#REF!="","",'DATA ENTRY'!#REF!)</f>
        <v>#REF!</v>
      </c>
      <c r="G1007" s="126" t="e">
        <f>IF('DATA ENTRY'!#REF!="","",'DATA ENTRY'!#REF!)</f>
        <v>#REF!</v>
      </c>
      <c r="H1007" s="126" t="e">
        <f>IF('DATA ENTRY'!#REF!="","",'DATA ENTRY'!#REF!)</f>
        <v>#REF!</v>
      </c>
      <c r="I1007" s="14" t="e">
        <f>IF('DATA ENTRY'!#REF!="","",'DATA ENTRY'!#REF!)</f>
        <v>#REF!</v>
      </c>
      <c r="J1007" s="125" t="e">
        <f>IF('DATA ENTRY'!#REF!="","",'DATA ENTRY'!#REF!)</f>
        <v>#REF!</v>
      </c>
      <c r="K1007" s="14" t="e">
        <f>IF('DATA ENTRY'!#REF!="","",'DATA ENTRY'!#REF!)</f>
        <v>#REF!</v>
      </c>
      <c r="L1007" s="125" t="e">
        <f>IF('DATA ENTRY'!#REF!="","",'DATA ENTRY'!#REF!)</f>
        <v>#REF!</v>
      </c>
      <c r="M1007" s="14" t="e">
        <f>IF('DATA ENTRY'!#REF!="","",'DATA ENTRY'!#REF!)</f>
        <v>#REF!</v>
      </c>
      <c r="N1007" s="125" t="e">
        <f>IF('DATA ENTRY'!#REF!="","",'DATA ENTRY'!#REF!)</f>
        <v>#REF!</v>
      </c>
      <c r="O1007" s="125" t="str">
        <f t="shared" si="15"/>
        <v/>
      </c>
      <c r="P1007" s="63" t="e">
        <f>IF('DATA ENTRY'!#REF!="","",'DATA ENTRY'!#REF!)</f>
        <v>#REF!</v>
      </c>
      <c r="Q1007" s="63" t="e">
        <f>IF('DATA ENTRY'!#REF!="","",'DATA ENTRY'!#REF!)</f>
        <v>#REF!</v>
      </c>
      <c r="R1007" s="14" t="e">
        <f>IF('DATA ENTRY'!#REF!="","",'DATA ENTRY'!#REF!)</f>
        <v>#REF!</v>
      </c>
      <c r="S1007" s="14" t="e">
        <f>IF('DATA ENTRY'!#REF!="","",'DATA ENTRY'!#REF!)</f>
        <v>#REF!</v>
      </c>
      <c r="T1007" s="14" t="e">
        <f>IF('DATA ENTRY'!#REF!="","",'DATA ENTRY'!#REF!)</f>
        <v>#REF!</v>
      </c>
      <c r="U1007" s="14" t="str">
        <f>IF(O1007="","",SUMPRODUCT(--(D1007=$D$5:$D$1071),--(F1007=$F$5:$F$1071),--(E1007=$E$5:$E$1071),--(O1007&lt;$O$5:$O$1071))+COUNTIF($O$5:O1007,O1007))</f>
        <v/>
      </c>
    </row>
    <row r="1008" spans="1:21">
      <c r="A1008" s="14" t="e">
        <f>IF(AND(H1008="",D1008="",F1008="",G1008="",I1008="",J1008=""),"",SUBTOTAL(3,$B$5:B1008))</f>
        <v>#REF!</v>
      </c>
      <c r="B1008" s="63" t="e">
        <f>IF('DATA ENTRY'!#REF!="","",'DATA ENTRY'!#REF!)</f>
        <v>#REF!</v>
      </c>
      <c r="C1008" s="63" t="e">
        <f>IF('DATA ENTRY'!#REF!="","",'DATA ENTRY'!#REF!)</f>
        <v>#REF!</v>
      </c>
      <c r="D1008" s="63" t="e">
        <f>IF('DATA ENTRY'!#REF!="","",'DATA ENTRY'!#REF!)</f>
        <v>#REF!</v>
      </c>
      <c r="E1008" s="14" t="e">
        <f>IF('DATA ENTRY'!#REF!="","",'DATA ENTRY'!#REF!)</f>
        <v>#REF!</v>
      </c>
      <c r="F1008" s="14" t="e">
        <f>IF('DATA ENTRY'!#REF!="","",'DATA ENTRY'!#REF!)</f>
        <v>#REF!</v>
      </c>
      <c r="G1008" s="126" t="e">
        <f>IF('DATA ENTRY'!#REF!="","",'DATA ENTRY'!#REF!)</f>
        <v>#REF!</v>
      </c>
      <c r="H1008" s="126" t="e">
        <f>IF('DATA ENTRY'!#REF!="","",'DATA ENTRY'!#REF!)</f>
        <v>#REF!</v>
      </c>
      <c r="I1008" s="14" t="e">
        <f>IF('DATA ENTRY'!#REF!="","",'DATA ENTRY'!#REF!)</f>
        <v>#REF!</v>
      </c>
      <c r="J1008" s="125" t="e">
        <f>IF('DATA ENTRY'!#REF!="","",'DATA ENTRY'!#REF!)</f>
        <v>#REF!</v>
      </c>
      <c r="K1008" s="14" t="e">
        <f>IF('DATA ENTRY'!#REF!="","",'DATA ENTRY'!#REF!)</f>
        <v>#REF!</v>
      </c>
      <c r="L1008" s="125" t="e">
        <f>IF('DATA ENTRY'!#REF!="","",'DATA ENTRY'!#REF!)</f>
        <v>#REF!</v>
      </c>
      <c r="M1008" s="14" t="e">
        <f>IF('DATA ENTRY'!#REF!="","",'DATA ENTRY'!#REF!)</f>
        <v>#REF!</v>
      </c>
      <c r="N1008" s="125" t="e">
        <f>IF('DATA ENTRY'!#REF!="","",'DATA ENTRY'!#REF!)</f>
        <v>#REF!</v>
      </c>
      <c r="O1008" s="125" t="str">
        <f t="shared" si="15"/>
        <v/>
      </c>
      <c r="P1008" s="63" t="e">
        <f>IF('DATA ENTRY'!#REF!="","",'DATA ENTRY'!#REF!)</f>
        <v>#REF!</v>
      </c>
      <c r="Q1008" s="63" t="e">
        <f>IF('DATA ENTRY'!#REF!="","",'DATA ENTRY'!#REF!)</f>
        <v>#REF!</v>
      </c>
      <c r="R1008" s="14" t="e">
        <f>IF('DATA ENTRY'!#REF!="","",'DATA ENTRY'!#REF!)</f>
        <v>#REF!</v>
      </c>
      <c r="S1008" s="14" t="e">
        <f>IF('DATA ENTRY'!#REF!="","",'DATA ENTRY'!#REF!)</f>
        <v>#REF!</v>
      </c>
      <c r="T1008" s="14" t="e">
        <f>IF('DATA ENTRY'!#REF!="","",'DATA ENTRY'!#REF!)</f>
        <v>#REF!</v>
      </c>
      <c r="U1008" s="14" t="str">
        <f>IF(O1008="","",SUMPRODUCT(--(D1008=$D$5:$D$1071),--(F1008=$F$5:$F$1071),--(E1008=$E$5:$E$1071),--(O1008&lt;$O$5:$O$1071))+COUNTIF($O$5:O1008,O1008))</f>
        <v/>
      </c>
    </row>
    <row r="1009" spans="1:21">
      <c r="A1009" s="14" t="e">
        <f>IF(AND(H1009="",D1009="",F1009="",G1009="",I1009="",J1009=""),"",SUBTOTAL(3,$B$5:B1009))</f>
        <v>#REF!</v>
      </c>
      <c r="B1009" s="63" t="e">
        <f>IF('DATA ENTRY'!#REF!="","",'DATA ENTRY'!#REF!)</f>
        <v>#REF!</v>
      </c>
      <c r="C1009" s="63" t="e">
        <f>IF('DATA ENTRY'!#REF!="","",'DATA ENTRY'!#REF!)</f>
        <v>#REF!</v>
      </c>
      <c r="D1009" s="63" t="e">
        <f>IF('DATA ENTRY'!#REF!="","",'DATA ENTRY'!#REF!)</f>
        <v>#REF!</v>
      </c>
      <c r="E1009" s="14" t="e">
        <f>IF('DATA ENTRY'!#REF!="","",'DATA ENTRY'!#REF!)</f>
        <v>#REF!</v>
      </c>
      <c r="F1009" s="14" t="e">
        <f>IF('DATA ENTRY'!#REF!="","",'DATA ENTRY'!#REF!)</f>
        <v>#REF!</v>
      </c>
      <c r="G1009" s="126" t="e">
        <f>IF('DATA ENTRY'!#REF!="","",'DATA ENTRY'!#REF!)</f>
        <v>#REF!</v>
      </c>
      <c r="H1009" s="126" t="e">
        <f>IF('DATA ENTRY'!#REF!="","",'DATA ENTRY'!#REF!)</f>
        <v>#REF!</v>
      </c>
      <c r="I1009" s="14" t="e">
        <f>IF('DATA ENTRY'!#REF!="","",'DATA ENTRY'!#REF!)</f>
        <v>#REF!</v>
      </c>
      <c r="J1009" s="125" t="e">
        <f>IF('DATA ENTRY'!#REF!="","",'DATA ENTRY'!#REF!)</f>
        <v>#REF!</v>
      </c>
      <c r="K1009" s="14" t="e">
        <f>IF('DATA ENTRY'!#REF!="","",'DATA ENTRY'!#REF!)</f>
        <v>#REF!</v>
      </c>
      <c r="L1009" s="125" t="e">
        <f>IF('DATA ENTRY'!#REF!="","",'DATA ENTRY'!#REF!)</f>
        <v>#REF!</v>
      </c>
      <c r="M1009" s="14" t="e">
        <f>IF('DATA ENTRY'!#REF!="","",'DATA ENTRY'!#REF!)</f>
        <v>#REF!</v>
      </c>
      <c r="N1009" s="125" t="e">
        <f>IF('DATA ENTRY'!#REF!="","",'DATA ENTRY'!#REF!)</f>
        <v>#REF!</v>
      </c>
      <c r="O1009" s="125" t="str">
        <f t="shared" si="15"/>
        <v/>
      </c>
      <c r="P1009" s="63" t="e">
        <f>IF('DATA ENTRY'!#REF!="","",'DATA ENTRY'!#REF!)</f>
        <v>#REF!</v>
      </c>
      <c r="Q1009" s="63" t="e">
        <f>IF('DATA ENTRY'!#REF!="","",'DATA ENTRY'!#REF!)</f>
        <v>#REF!</v>
      </c>
      <c r="R1009" s="14" t="e">
        <f>IF('DATA ENTRY'!#REF!="","",'DATA ENTRY'!#REF!)</f>
        <v>#REF!</v>
      </c>
      <c r="S1009" s="14" t="e">
        <f>IF('DATA ENTRY'!#REF!="","",'DATA ENTRY'!#REF!)</f>
        <v>#REF!</v>
      </c>
      <c r="T1009" s="14" t="e">
        <f>IF('DATA ENTRY'!#REF!="","",'DATA ENTRY'!#REF!)</f>
        <v>#REF!</v>
      </c>
      <c r="U1009" s="14" t="str">
        <f>IF(O1009="","",SUMPRODUCT(--(D1009=$D$5:$D$1071),--(F1009=$F$5:$F$1071),--(E1009=$E$5:$E$1071),--(O1009&lt;$O$5:$O$1071))+COUNTIF($O$5:O1009,O1009))</f>
        <v/>
      </c>
    </row>
    <row r="1010" spans="1:21">
      <c r="A1010" s="14" t="e">
        <f>IF(AND(H1010="",D1010="",F1010="",G1010="",I1010="",J1010=""),"",SUBTOTAL(3,$B$5:B1010))</f>
        <v>#REF!</v>
      </c>
      <c r="B1010" s="63" t="e">
        <f>IF('DATA ENTRY'!#REF!="","",'DATA ENTRY'!#REF!)</f>
        <v>#REF!</v>
      </c>
      <c r="C1010" s="63" t="e">
        <f>IF('DATA ENTRY'!#REF!="","",'DATA ENTRY'!#REF!)</f>
        <v>#REF!</v>
      </c>
      <c r="D1010" s="63" t="e">
        <f>IF('DATA ENTRY'!#REF!="","",'DATA ENTRY'!#REF!)</f>
        <v>#REF!</v>
      </c>
      <c r="E1010" s="14" t="e">
        <f>IF('DATA ENTRY'!#REF!="","",'DATA ENTRY'!#REF!)</f>
        <v>#REF!</v>
      </c>
      <c r="F1010" s="14" t="e">
        <f>IF('DATA ENTRY'!#REF!="","",'DATA ENTRY'!#REF!)</f>
        <v>#REF!</v>
      </c>
      <c r="G1010" s="126" t="e">
        <f>IF('DATA ENTRY'!#REF!="","",'DATA ENTRY'!#REF!)</f>
        <v>#REF!</v>
      </c>
      <c r="H1010" s="126" t="e">
        <f>IF('DATA ENTRY'!#REF!="","",'DATA ENTRY'!#REF!)</f>
        <v>#REF!</v>
      </c>
      <c r="I1010" s="14" t="e">
        <f>IF('DATA ENTRY'!#REF!="","",'DATA ENTRY'!#REF!)</f>
        <v>#REF!</v>
      </c>
      <c r="J1010" s="125" t="e">
        <f>IF('DATA ENTRY'!#REF!="","",'DATA ENTRY'!#REF!)</f>
        <v>#REF!</v>
      </c>
      <c r="K1010" s="14" t="e">
        <f>IF('DATA ENTRY'!#REF!="","",'DATA ENTRY'!#REF!)</f>
        <v>#REF!</v>
      </c>
      <c r="L1010" s="125" t="e">
        <f>IF('DATA ENTRY'!#REF!="","",'DATA ENTRY'!#REF!)</f>
        <v>#REF!</v>
      </c>
      <c r="M1010" s="14" t="e">
        <f>IF('DATA ENTRY'!#REF!="","",'DATA ENTRY'!#REF!)</f>
        <v>#REF!</v>
      </c>
      <c r="N1010" s="125" t="e">
        <f>IF('DATA ENTRY'!#REF!="","",'DATA ENTRY'!#REF!)</f>
        <v>#REF!</v>
      </c>
      <c r="O1010" s="125" t="str">
        <f t="shared" si="15"/>
        <v/>
      </c>
      <c r="P1010" s="63" t="e">
        <f>IF('DATA ENTRY'!#REF!="","",'DATA ENTRY'!#REF!)</f>
        <v>#REF!</v>
      </c>
      <c r="Q1010" s="63" t="e">
        <f>IF('DATA ENTRY'!#REF!="","",'DATA ENTRY'!#REF!)</f>
        <v>#REF!</v>
      </c>
      <c r="R1010" s="14" t="e">
        <f>IF('DATA ENTRY'!#REF!="","",'DATA ENTRY'!#REF!)</f>
        <v>#REF!</v>
      </c>
      <c r="S1010" s="14" t="e">
        <f>IF('DATA ENTRY'!#REF!="","",'DATA ENTRY'!#REF!)</f>
        <v>#REF!</v>
      </c>
      <c r="T1010" s="14" t="e">
        <f>IF('DATA ENTRY'!#REF!="","",'DATA ENTRY'!#REF!)</f>
        <v>#REF!</v>
      </c>
      <c r="U1010" s="14" t="str">
        <f>IF(O1010="","",SUMPRODUCT(--(D1010=$D$5:$D$1071),--(F1010=$F$5:$F$1071),--(E1010=$E$5:$E$1071),--(O1010&lt;$O$5:$O$1071))+COUNTIF($O$5:O1010,O1010))</f>
        <v/>
      </c>
    </row>
    <row r="1011" spans="1:21">
      <c r="A1011" s="14" t="str">
        <f>IF(AND(H1011="",D1011="",F1011="",G1011="",I1011="",J1011=""),"",SUBTOTAL(3,$B$5:B1011))</f>
        <v/>
      </c>
      <c r="B1011" s="63" t="str">
        <f>IF('DATA ENTRY'!B112="","",'DATA ENTRY'!B112)</f>
        <v/>
      </c>
      <c r="C1011" s="63" t="str">
        <f>IF('DATA ENTRY'!C112="","",'DATA ENTRY'!C112)</f>
        <v/>
      </c>
      <c r="D1011" s="63" t="str">
        <f>IF('DATA ENTRY'!E112="","",'DATA ENTRY'!E112)</f>
        <v/>
      </c>
      <c r="E1011" s="14" t="str">
        <f>IF('DATA ENTRY'!G112="","",'DATA ENTRY'!G112)</f>
        <v/>
      </c>
      <c r="F1011" s="14" t="str">
        <f>IF('DATA ENTRY'!F112="","",'DATA ENTRY'!F112)</f>
        <v/>
      </c>
      <c r="G1011" s="126" t="str">
        <f>IF('DATA ENTRY'!H112="","",'DATA ENTRY'!H112)</f>
        <v/>
      </c>
      <c r="H1011" s="126" t="str">
        <f>IF('DATA ENTRY'!I112="","",'DATA ENTRY'!I112)</f>
        <v/>
      </c>
      <c r="I1011" s="14" t="str">
        <f>IF('DATA ENTRY'!N112="","",'DATA ENTRY'!N112)</f>
        <v/>
      </c>
      <c r="J1011" s="125" t="str">
        <f>IF('DATA ENTRY'!O112="","",'DATA ENTRY'!O112)</f>
        <v/>
      </c>
      <c r="K1011" s="14" t="str">
        <f>IF('DATA ENTRY'!P112="","",'DATA ENTRY'!P112)</f>
        <v/>
      </c>
      <c r="L1011" s="125" t="str">
        <f>IF('DATA ENTRY'!Q112="","",'DATA ENTRY'!Q112)</f>
        <v/>
      </c>
      <c r="M1011" s="14" t="str">
        <f>IF('DATA ENTRY'!R112="","",'DATA ENTRY'!R112)</f>
        <v/>
      </c>
      <c r="N1011" s="125" t="str">
        <f>IF('DATA ENTRY'!S112="","",'DATA ENTRY'!S112)</f>
        <v/>
      </c>
      <c r="O1011" s="125" t="str">
        <f t="shared" si="15"/>
        <v/>
      </c>
      <c r="P1011" s="63" t="str">
        <f>IF('DATA ENTRY'!U112="","",'DATA ENTRY'!U112)</f>
        <v/>
      </c>
      <c r="Q1011" s="63" t="str">
        <f>IF('DATA ENTRY'!V112="","",'DATA ENTRY'!V112)</f>
        <v/>
      </c>
      <c r="R1011" s="14" t="str">
        <f>IF('DATA ENTRY'!X112="","",'DATA ENTRY'!X112)</f>
        <v/>
      </c>
      <c r="S1011" s="14" t="str">
        <f>IF('DATA ENTRY'!Y112="","",'DATA ENTRY'!Y112)</f>
        <v/>
      </c>
      <c r="T1011" s="14" t="str">
        <f>IF('DATA ENTRY'!AB112="","",'DATA ENTRY'!AB112)</f>
        <v/>
      </c>
      <c r="U1011" s="14" t="str">
        <f>IF(O1011="","",SUMPRODUCT(--(D1011=$D$5:$D$1071),--(F1011=$F$5:$F$1071),--(E1011=$E$5:$E$1071),--(O1011&lt;$O$5:$O$1071))+COUNTIF($O$5:O1011,O1011))</f>
        <v/>
      </c>
    </row>
    <row r="1012" spans="1:21">
      <c r="A1012" s="14" t="str">
        <f>IF(AND(H1012="",D1012="",F1012="",G1012="",I1012="",J1012=""),"",SUBTOTAL(3,$B$5:B1012))</f>
        <v/>
      </c>
      <c r="B1012" s="63" t="str">
        <f>IF('DATA ENTRY'!B113="","",'DATA ENTRY'!B113)</f>
        <v/>
      </c>
      <c r="C1012" s="63" t="str">
        <f>IF('DATA ENTRY'!C113="","",'DATA ENTRY'!C113)</f>
        <v/>
      </c>
      <c r="D1012" s="63" t="str">
        <f>IF('DATA ENTRY'!E113="","",'DATA ENTRY'!E113)</f>
        <v/>
      </c>
      <c r="E1012" s="14" t="str">
        <f>IF('DATA ENTRY'!G113="","",'DATA ENTRY'!G113)</f>
        <v/>
      </c>
      <c r="F1012" s="14" t="str">
        <f>IF('DATA ENTRY'!F113="","",'DATA ENTRY'!F113)</f>
        <v/>
      </c>
      <c r="G1012" s="126" t="str">
        <f>IF('DATA ENTRY'!H113="","",'DATA ENTRY'!H113)</f>
        <v/>
      </c>
      <c r="H1012" s="126" t="str">
        <f>IF('DATA ENTRY'!I113="","",'DATA ENTRY'!I113)</f>
        <v/>
      </c>
      <c r="I1012" s="14" t="str">
        <f>IF('DATA ENTRY'!N113="","",'DATA ENTRY'!N113)</f>
        <v/>
      </c>
      <c r="J1012" s="125" t="str">
        <f>IF('DATA ENTRY'!O113="","",'DATA ENTRY'!O113)</f>
        <v/>
      </c>
      <c r="K1012" s="14" t="str">
        <f>IF('DATA ENTRY'!P113="","",'DATA ENTRY'!P113)</f>
        <v/>
      </c>
      <c r="L1012" s="125" t="str">
        <f>IF('DATA ENTRY'!Q113="","",'DATA ENTRY'!Q113)</f>
        <v/>
      </c>
      <c r="M1012" s="14" t="str">
        <f>IF('DATA ENTRY'!R113="","",'DATA ENTRY'!R113)</f>
        <v/>
      </c>
      <c r="N1012" s="125" t="str">
        <f>IF('DATA ENTRY'!S113="","",'DATA ENTRY'!S113)</f>
        <v/>
      </c>
      <c r="O1012" s="125" t="str">
        <f t="shared" si="15"/>
        <v/>
      </c>
      <c r="P1012" s="63" t="str">
        <f>IF('DATA ENTRY'!U113="","",'DATA ENTRY'!U113)</f>
        <v/>
      </c>
      <c r="Q1012" s="63" t="str">
        <f>IF('DATA ENTRY'!V113="","",'DATA ENTRY'!V113)</f>
        <v/>
      </c>
      <c r="R1012" s="14" t="str">
        <f>IF('DATA ENTRY'!X113="","",'DATA ENTRY'!X113)</f>
        <v/>
      </c>
      <c r="S1012" s="14" t="str">
        <f>IF('DATA ENTRY'!Y113="","",'DATA ENTRY'!Y113)</f>
        <v/>
      </c>
      <c r="T1012" s="14" t="str">
        <f>IF('DATA ENTRY'!AB113="","",'DATA ENTRY'!AB113)</f>
        <v/>
      </c>
      <c r="U1012" s="14" t="str">
        <f>IF(O1012="","",SUMPRODUCT(--(D1012=$D$5:$D$1071),--(F1012=$F$5:$F$1071),--(E1012=$E$5:$E$1071),--(O1012&lt;$O$5:$O$1071))+COUNTIF($O$5:O1012,O1012))</f>
        <v/>
      </c>
    </row>
    <row r="1013" spans="1:21">
      <c r="A1013" s="14" t="str">
        <f>IF(AND(H1013="",D1013="",F1013="",G1013="",I1013="",J1013=""),"",SUBTOTAL(3,$B$5:B1013))</f>
        <v/>
      </c>
      <c r="B1013" s="63" t="str">
        <f>IF('DATA ENTRY'!B114="","",'DATA ENTRY'!B114)</f>
        <v/>
      </c>
      <c r="C1013" s="63" t="str">
        <f>IF('DATA ENTRY'!C114="","",'DATA ENTRY'!C114)</f>
        <v/>
      </c>
      <c r="D1013" s="63" t="str">
        <f>IF('DATA ENTRY'!E114="","",'DATA ENTRY'!E114)</f>
        <v/>
      </c>
      <c r="E1013" s="14" t="str">
        <f>IF('DATA ENTRY'!G114="","",'DATA ENTRY'!G114)</f>
        <v/>
      </c>
      <c r="F1013" s="14" t="str">
        <f>IF('DATA ENTRY'!F114="","",'DATA ENTRY'!F114)</f>
        <v/>
      </c>
      <c r="G1013" s="126" t="str">
        <f>IF('DATA ENTRY'!H114="","",'DATA ENTRY'!H114)</f>
        <v/>
      </c>
      <c r="H1013" s="126" t="str">
        <f>IF('DATA ENTRY'!I114="","",'DATA ENTRY'!I114)</f>
        <v/>
      </c>
      <c r="I1013" s="14" t="str">
        <f>IF('DATA ENTRY'!N114="","",'DATA ENTRY'!N114)</f>
        <v/>
      </c>
      <c r="J1013" s="125" t="str">
        <f>IF('DATA ENTRY'!O114="","",'DATA ENTRY'!O114)</f>
        <v/>
      </c>
      <c r="K1013" s="14" t="str">
        <f>IF('DATA ENTRY'!P114="","",'DATA ENTRY'!P114)</f>
        <v/>
      </c>
      <c r="L1013" s="125" t="str">
        <f>IF('DATA ENTRY'!Q114="","",'DATA ENTRY'!Q114)</f>
        <v/>
      </c>
      <c r="M1013" s="14" t="str">
        <f>IF('DATA ENTRY'!R114="","",'DATA ENTRY'!R114)</f>
        <v/>
      </c>
      <c r="N1013" s="125" t="str">
        <f>IF('DATA ENTRY'!S114="","",'DATA ENTRY'!S114)</f>
        <v/>
      </c>
      <c r="O1013" s="125" t="str">
        <f t="shared" si="15"/>
        <v/>
      </c>
      <c r="P1013" s="63" t="str">
        <f>IF('DATA ENTRY'!U114="","",'DATA ENTRY'!U114)</f>
        <v/>
      </c>
      <c r="Q1013" s="63" t="str">
        <f>IF('DATA ENTRY'!V114="","",'DATA ENTRY'!V114)</f>
        <v/>
      </c>
      <c r="R1013" s="14" t="str">
        <f>IF('DATA ENTRY'!X114="","",'DATA ENTRY'!X114)</f>
        <v/>
      </c>
      <c r="S1013" s="14" t="str">
        <f>IF('DATA ENTRY'!Y114="","",'DATA ENTRY'!Y114)</f>
        <v/>
      </c>
      <c r="T1013" s="14" t="str">
        <f>IF('DATA ENTRY'!AB114="","",'DATA ENTRY'!AB114)</f>
        <v/>
      </c>
      <c r="U1013" s="14" t="str">
        <f>IF(O1013="","",SUMPRODUCT(--(D1013=$D$5:$D$1071),--(F1013=$F$5:$F$1071),--(E1013=$E$5:$E$1071),--(O1013&lt;$O$5:$O$1071))+COUNTIF($O$5:O1013,O1013))</f>
        <v/>
      </c>
    </row>
    <row r="1014" spans="1:21">
      <c r="A1014" s="14" t="str">
        <f>IF(AND(H1014="",D1014="",F1014="",G1014="",I1014="",J1014=""),"",SUBTOTAL(3,$B$5:B1014))</f>
        <v/>
      </c>
      <c r="B1014" s="63" t="str">
        <f>IF('DATA ENTRY'!B115="","",'DATA ENTRY'!B115)</f>
        <v/>
      </c>
      <c r="C1014" s="63" t="str">
        <f>IF('DATA ENTRY'!C115="","",'DATA ENTRY'!C115)</f>
        <v/>
      </c>
      <c r="D1014" s="63" t="str">
        <f>IF('DATA ENTRY'!E115="","",'DATA ENTRY'!E115)</f>
        <v/>
      </c>
      <c r="E1014" s="14" t="str">
        <f>IF('DATA ENTRY'!G115="","",'DATA ENTRY'!G115)</f>
        <v/>
      </c>
      <c r="F1014" s="14" t="str">
        <f>IF('DATA ENTRY'!F115="","",'DATA ENTRY'!F115)</f>
        <v/>
      </c>
      <c r="G1014" s="126" t="str">
        <f>IF('DATA ENTRY'!H115="","",'DATA ENTRY'!H115)</f>
        <v/>
      </c>
      <c r="H1014" s="126" t="str">
        <f>IF('DATA ENTRY'!I115="","",'DATA ENTRY'!I115)</f>
        <v/>
      </c>
      <c r="I1014" s="14" t="str">
        <f>IF('DATA ENTRY'!N115="","",'DATA ENTRY'!N115)</f>
        <v/>
      </c>
      <c r="J1014" s="125" t="str">
        <f>IF('DATA ENTRY'!O115="","",'DATA ENTRY'!O115)</f>
        <v/>
      </c>
      <c r="K1014" s="14" t="str">
        <f>IF('DATA ENTRY'!P115="","",'DATA ENTRY'!P115)</f>
        <v/>
      </c>
      <c r="L1014" s="125" t="str">
        <f>IF('DATA ENTRY'!Q115="","",'DATA ENTRY'!Q115)</f>
        <v/>
      </c>
      <c r="M1014" s="14" t="str">
        <f>IF('DATA ENTRY'!R115="","",'DATA ENTRY'!R115)</f>
        <v/>
      </c>
      <c r="N1014" s="125" t="str">
        <f>IF('DATA ENTRY'!S115="","",'DATA ENTRY'!S115)</f>
        <v/>
      </c>
      <c r="O1014" s="125" t="str">
        <f t="shared" si="15"/>
        <v/>
      </c>
      <c r="P1014" s="63" t="str">
        <f>IF('DATA ENTRY'!U115="","",'DATA ENTRY'!U115)</f>
        <v/>
      </c>
      <c r="Q1014" s="63" t="str">
        <f>IF('DATA ENTRY'!V115="","",'DATA ENTRY'!V115)</f>
        <v/>
      </c>
      <c r="R1014" s="14" t="str">
        <f>IF('DATA ENTRY'!X115="","",'DATA ENTRY'!X115)</f>
        <v/>
      </c>
      <c r="S1014" s="14" t="str">
        <f>IF('DATA ENTRY'!Y115="","",'DATA ENTRY'!Y115)</f>
        <v/>
      </c>
      <c r="T1014" s="14" t="str">
        <f>IF('DATA ENTRY'!AB115="","",'DATA ENTRY'!AB115)</f>
        <v/>
      </c>
      <c r="U1014" s="14" t="str">
        <f>IF(O1014="","",SUMPRODUCT(--(D1014=$D$5:$D$1071),--(F1014=$F$5:$F$1071),--(E1014=$E$5:$E$1071),--(O1014&lt;$O$5:$O$1071))+COUNTIF($O$5:O1014,O1014))</f>
        <v/>
      </c>
    </row>
    <row r="1015" spans="1:21">
      <c r="A1015" s="14" t="str">
        <f>IF(AND(H1015="",D1015="",F1015="",G1015="",I1015="",J1015=""),"",SUBTOTAL(3,$B$5:B1015))</f>
        <v/>
      </c>
      <c r="B1015" s="63" t="str">
        <f>IF('DATA ENTRY'!B116="","",'DATA ENTRY'!B116)</f>
        <v/>
      </c>
      <c r="C1015" s="63" t="str">
        <f>IF('DATA ENTRY'!C116="","",'DATA ENTRY'!C116)</f>
        <v/>
      </c>
      <c r="D1015" s="63" t="str">
        <f>IF('DATA ENTRY'!E116="","",'DATA ENTRY'!E116)</f>
        <v/>
      </c>
      <c r="E1015" s="14" t="str">
        <f>IF('DATA ENTRY'!G116="","",'DATA ENTRY'!G116)</f>
        <v/>
      </c>
      <c r="F1015" s="14" t="str">
        <f>IF('DATA ENTRY'!F116="","",'DATA ENTRY'!F116)</f>
        <v/>
      </c>
      <c r="G1015" s="126" t="str">
        <f>IF('DATA ENTRY'!H116="","",'DATA ENTRY'!H116)</f>
        <v/>
      </c>
      <c r="H1015" s="126" t="str">
        <f>IF('DATA ENTRY'!I116="","",'DATA ENTRY'!I116)</f>
        <v/>
      </c>
      <c r="I1015" s="14" t="str">
        <f>IF('DATA ENTRY'!N116="","",'DATA ENTRY'!N116)</f>
        <v/>
      </c>
      <c r="J1015" s="125" t="str">
        <f>IF('DATA ENTRY'!O116="","",'DATA ENTRY'!O116)</f>
        <v/>
      </c>
      <c r="K1015" s="14" t="str">
        <f>IF('DATA ENTRY'!P116="","",'DATA ENTRY'!P116)</f>
        <v/>
      </c>
      <c r="L1015" s="125" t="str">
        <f>IF('DATA ENTRY'!Q116="","",'DATA ENTRY'!Q116)</f>
        <v/>
      </c>
      <c r="M1015" s="14" t="str">
        <f>IF('DATA ENTRY'!R116="","",'DATA ENTRY'!R116)</f>
        <v/>
      </c>
      <c r="N1015" s="125" t="str">
        <f>IF('DATA ENTRY'!S116="","",'DATA ENTRY'!S116)</f>
        <v/>
      </c>
      <c r="O1015" s="125" t="str">
        <f t="shared" si="15"/>
        <v/>
      </c>
      <c r="P1015" s="63" t="str">
        <f>IF('DATA ENTRY'!U116="","",'DATA ENTRY'!U116)</f>
        <v/>
      </c>
      <c r="Q1015" s="63" t="str">
        <f>IF('DATA ENTRY'!V116="","",'DATA ENTRY'!V116)</f>
        <v/>
      </c>
      <c r="R1015" s="14" t="str">
        <f>IF('DATA ENTRY'!X116="","",'DATA ENTRY'!X116)</f>
        <v/>
      </c>
      <c r="S1015" s="14" t="str">
        <f>IF('DATA ENTRY'!Y116="","",'DATA ENTRY'!Y116)</f>
        <v/>
      </c>
      <c r="T1015" s="14" t="str">
        <f>IF('DATA ENTRY'!AB116="","",'DATA ENTRY'!AB116)</f>
        <v/>
      </c>
      <c r="U1015" s="14" t="str">
        <f>IF(O1015="","",SUMPRODUCT(--(D1015=$D$5:$D$1071),--(F1015=$F$5:$F$1071),--(E1015=$E$5:$E$1071),--(O1015&lt;$O$5:$O$1071))+COUNTIF($O$5:O1015,O1015))</f>
        <v/>
      </c>
    </row>
    <row r="1016" spans="1:21">
      <c r="A1016" s="14" t="str">
        <f>IF(AND(H1016="",D1016="",F1016="",G1016="",I1016="",J1016=""),"",SUBTOTAL(3,$B$5:B1016))</f>
        <v/>
      </c>
      <c r="B1016" s="63" t="str">
        <f>IF('DATA ENTRY'!B117="","",'DATA ENTRY'!B117)</f>
        <v/>
      </c>
      <c r="C1016" s="63" t="str">
        <f>IF('DATA ENTRY'!C117="","",'DATA ENTRY'!C117)</f>
        <v/>
      </c>
      <c r="D1016" s="63" t="str">
        <f>IF('DATA ENTRY'!E117="","",'DATA ENTRY'!E117)</f>
        <v/>
      </c>
      <c r="E1016" s="14" t="str">
        <f>IF('DATA ENTRY'!G117="","",'DATA ENTRY'!G117)</f>
        <v/>
      </c>
      <c r="F1016" s="14" t="str">
        <f>IF('DATA ENTRY'!F117="","",'DATA ENTRY'!F117)</f>
        <v/>
      </c>
      <c r="G1016" s="126" t="str">
        <f>IF('DATA ENTRY'!H117="","",'DATA ENTRY'!H117)</f>
        <v/>
      </c>
      <c r="H1016" s="126" t="str">
        <f>IF('DATA ENTRY'!I117="","",'DATA ENTRY'!I117)</f>
        <v/>
      </c>
      <c r="I1016" s="14" t="str">
        <f>IF('DATA ENTRY'!N117="","",'DATA ENTRY'!N117)</f>
        <v/>
      </c>
      <c r="J1016" s="125" t="str">
        <f>IF('DATA ENTRY'!O117="","",'DATA ENTRY'!O117)</f>
        <v/>
      </c>
      <c r="K1016" s="14" t="str">
        <f>IF('DATA ENTRY'!P117="","",'DATA ENTRY'!P117)</f>
        <v/>
      </c>
      <c r="L1016" s="125" t="str">
        <f>IF('DATA ENTRY'!Q117="","",'DATA ENTRY'!Q117)</f>
        <v/>
      </c>
      <c r="M1016" s="14" t="str">
        <f>IF('DATA ENTRY'!R117="","",'DATA ENTRY'!R117)</f>
        <v/>
      </c>
      <c r="N1016" s="125" t="str">
        <f>IF('DATA ENTRY'!S117="","",'DATA ENTRY'!S117)</f>
        <v/>
      </c>
      <c r="O1016" s="125" t="str">
        <f t="shared" si="15"/>
        <v/>
      </c>
      <c r="P1016" s="63" t="str">
        <f>IF('DATA ENTRY'!U117="","",'DATA ENTRY'!U117)</f>
        <v/>
      </c>
      <c r="Q1016" s="63" t="str">
        <f>IF('DATA ENTRY'!V117="","",'DATA ENTRY'!V117)</f>
        <v/>
      </c>
      <c r="R1016" s="14" t="str">
        <f>IF('DATA ENTRY'!X117="","",'DATA ENTRY'!X117)</f>
        <v/>
      </c>
      <c r="S1016" s="14" t="str">
        <f>IF('DATA ENTRY'!Y117="","",'DATA ENTRY'!Y117)</f>
        <v/>
      </c>
      <c r="T1016" s="14" t="str">
        <f>IF('DATA ENTRY'!AB117="","",'DATA ENTRY'!AB117)</f>
        <v/>
      </c>
      <c r="U1016" s="14" t="str">
        <f>IF(O1016="","",SUMPRODUCT(--(D1016=$D$5:$D$1071),--(F1016=$F$5:$F$1071),--(E1016=$E$5:$E$1071),--(O1016&lt;$O$5:$O$1071))+COUNTIF($O$5:O1016,O1016))</f>
        <v/>
      </c>
    </row>
    <row r="1017" spans="1:21">
      <c r="A1017" s="14" t="str">
        <f>IF(AND(H1017="",D1017="",F1017="",G1017="",I1017="",J1017=""),"",SUBTOTAL(3,$B$5:B1017))</f>
        <v/>
      </c>
      <c r="B1017" s="63" t="str">
        <f>IF('DATA ENTRY'!B118="","",'DATA ENTRY'!B118)</f>
        <v/>
      </c>
      <c r="C1017" s="63" t="str">
        <f>IF('DATA ENTRY'!C118="","",'DATA ENTRY'!C118)</f>
        <v/>
      </c>
      <c r="D1017" s="63" t="str">
        <f>IF('DATA ENTRY'!E118="","",'DATA ENTRY'!E118)</f>
        <v/>
      </c>
      <c r="E1017" s="14" t="str">
        <f>IF('DATA ENTRY'!G118="","",'DATA ENTRY'!G118)</f>
        <v/>
      </c>
      <c r="F1017" s="14" t="str">
        <f>IF('DATA ENTRY'!F118="","",'DATA ENTRY'!F118)</f>
        <v/>
      </c>
      <c r="G1017" s="126" t="str">
        <f>IF('DATA ENTRY'!H118="","",'DATA ENTRY'!H118)</f>
        <v/>
      </c>
      <c r="H1017" s="126" t="str">
        <f>IF('DATA ENTRY'!I118="","",'DATA ENTRY'!I118)</f>
        <v/>
      </c>
      <c r="I1017" s="14" t="str">
        <f>IF('DATA ENTRY'!N118="","",'DATA ENTRY'!N118)</f>
        <v/>
      </c>
      <c r="J1017" s="125" t="str">
        <f>IF('DATA ENTRY'!O118="","",'DATA ENTRY'!O118)</f>
        <v/>
      </c>
      <c r="K1017" s="14" t="str">
        <f>IF('DATA ENTRY'!P118="","",'DATA ENTRY'!P118)</f>
        <v/>
      </c>
      <c r="L1017" s="125" t="str">
        <f>IF('DATA ENTRY'!Q118="","",'DATA ENTRY'!Q118)</f>
        <v/>
      </c>
      <c r="M1017" s="14" t="str">
        <f>IF('DATA ENTRY'!R118="","",'DATA ENTRY'!R118)</f>
        <v/>
      </c>
      <c r="N1017" s="125" t="str">
        <f>IF('DATA ENTRY'!S118="","",'DATA ENTRY'!S118)</f>
        <v/>
      </c>
      <c r="O1017" s="125" t="str">
        <f t="shared" si="15"/>
        <v/>
      </c>
      <c r="P1017" s="63" t="str">
        <f>IF('DATA ENTRY'!U118="","",'DATA ENTRY'!U118)</f>
        <v/>
      </c>
      <c r="Q1017" s="63" t="str">
        <f>IF('DATA ENTRY'!V118="","",'DATA ENTRY'!V118)</f>
        <v/>
      </c>
      <c r="R1017" s="14" t="str">
        <f>IF('DATA ENTRY'!X118="","",'DATA ENTRY'!X118)</f>
        <v/>
      </c>
      <c r="S1017" s="14" t="str">
        <f>IF('DATA ENTRY'!Y118="","",'DATA ENTRY'!Y118)</f>
        <v/>
      </c>
      <c r="T1017" s="14" t="str">
        <f>IF('DATA ENTRY'!AB118="","",'DATA ENTRY'!AB118)</f>
        <v/>
      </c>
      <c r="U1017" s="14" t="str">
        <f>IF(O1017="","",SUMPRODUCT(--(D1017=$D$5:$D$1071),--(F1017=$F$5:$F$1071),--(E1017=$E$5:$E$1071),--(O1017&lt;$O$5:$O$1071))+COUNTIF($O$5:O1017,O1017))</f>
        <v/>
      </c>
    </row>
    <row r="1018" spans="1:21">
      <c r="A1018" s="14" t="str">
        <f>IF(AND(H1018="",D1018="",F1018="",G1018="",I1018="",J1018=""),"",SUBTOTAL(3,$B$5:B1018))</f>
        <v/>
      </c>
      <c r="B1018" s="63" t="str">
        <f>IF('DATA ENTRY'!B119="","",'DATA ENTRY'!B119)</f>
        <v/>
      </c>
      <c r="C1018" s="63" t="str">
        <f>IF('DATA ENTRY'!C119="","",'DATA ENTRY'!C119)</f>
        <v/>
      </c>
      <c r="D1018" s="63" t="str">
        <f>IF('DATA ENTRY'!E119="","",'DATA ENTRY'!E119)</f>
        <v/>
      </c>
      <c r="E1018" s="14" t="str">
        <f>IF('DATA ENTRY'!G119="","",'DATA ENTRY'!G119)</f>
        <v/>
      </c>
      <c r="F1018" s="14" t="str">
        <f>IF('DATA ENTRY'!F119="","",'DATA ENTRY'!F119)</f>
        <v/>
      </c>
      <c r="G1018" s="126" t="str">
        <f>IF('DATA ENTRY'!H119="","",'DATA ENTRY'!H119)</f>
        <v/>
      </c>
      <c r="H1018" s="126" t="str">
        <f>IF('DATA ENTRY'!I119="","",'DATA ENTRY'!I119)</f>
        <v/>
      </c>
      <c r="I1018" s="14" t="str">
        <f>IF('DATA ENTRY'!N119="","",'DATA ENTRY'!N119)</f>
        <v/>
      </c>
      <c r="J1018" s="125" t="str">
        <f>IF('DATA ENTRY'!O119="","",'DATA ENTRY'!O119)</f>
        <v/>
      </c>
      <c r="K1018" s="14" t="str">
        <f>IF('DATA ENTRY'!P119="","",'DATA ENTRY'!P119)</f>
        <v/>
      </c>
      <c r="L1018" s="125" t="str">
        <f>IF('DATA ENTRY'!Q119="","",'DATA ENTRY'!Q119)</f>
        <v/>
      </c>
      <c r="M1018" s="14" t="str">
        <f>IF('DATA ENTRY'!R119="","",'DATA ENTRY'!R119)</f>
        <v/>
      </c>
      <c r="N1018" s="125" t="str">
        <f>IF('DATA ENTRY'!S119="","",'DATA ENTRY'!S119)</f>
        <v/>
      </c>
      <c r="O1018" s="125" t="str">
        <f t="shared" si="15"/>
        <v/>
      </c>
      <c r="P1018" s="63" t="str">
        <f>IF('DATA ENTRY'!U119="","",'DATA ENTRY'!U119)</f>
        <v/>
      </c>
      <c r="Q1018" s="63" t="str">
        <f>IF('DATA ENTRY'!V119="","",'DATA ENTRY'!V119)</f>
        <v/>
      </c>
      <c r="R1018" s="14" t="str">
        <f>IF('DATA ENTRY'!X119="","",'DATA ENTRY'!X119)</f>
        <v/>
      </c>
      <c r="S1018" s="14" t="str">
        <f>IF('DATA ENTRY'!Y119="","",'DATA ENTRY'!Y119)</f>
        <v/>
      </c>
      <c r="T1018" s="14" t="str">
        <f>IF('DATA ENTRY'!AB119="","",'DATA ENTRY'!AB119)</f>
        <v/>
      </c>
      <c r="U1018" s="14" t="str">
        <f>IF(O1018="","",SUMPRODUCT(--(D1018=$D$5:$D$1071),--(F1018=$F$5:$F$1071),--(E1018=$E$5:$E$1071),--(O1018&lt;$O$5:$O$1071))+COUNTIF($O$5:O1018,O1018))</f>
        <v/>
      </c>
    </row>
    <row r="1019" spans="1:21">
      <c r="A1019" s="14" t="str">
        <f>IF(AND(H1019="",D1019="",F1019="",G1019="",I1019="",J1019=""),"",SUBTOTAL(3,$B$5:B1019))</f>
        <v/>
      </c>
      <c r="B1019" s="63" t="str">
        <f>IF('DATA ENTRY'!B120="","",'DATA ENTRY'!B120)</f>
        <v/>
      </c>
      <c r="C1019" s="63" t="str">
        <f>IF('DATA ENTRY'!C120="","",'DATA ENTRY'!C120)</f>
        <v/>
      </c>
      <c r="D1019" s="63" t="str">
        <f>IF('DATA ENTRY'!E120="","",'DATA ENTRY'!E120)</f>
        <v/>
      </c>
      <c r="E1019" s="14" t="str">
        <f>IF('DATA ENTRY'!G120="","",'DATA ENTRY'!G120)</f>
        <v/>
      </c>
      <c r="F1019" s="14" t="str">
        <f>IF('DATA ENTRY'!F120="","",'DATA ENTRY'!F120)</f>
        <v/>
      </c>
      <c r="G1019" s="126" t="str">
        <f>IF('DATA ENTRY'!H120="","",'DATA ENTRY'!H120)</f>
        <v/>
      </c>
      <c r="H1019" s="126" t="str">
        <f>IF('DATA ENTRY'!I120="","",'DATA ENTRY'!I120)</f>
        <v/>
      </c>
      <c r="I1019" s="14" t="str">
        <f>IF('DATA ENTRY'!N120="","",'DATA ENTRY'!N120)</f>
        <v/>
      </c>
      <c r="J1019" s="125" t="str">
        <f>IF('DATA ENTRY'!O120="","",'DATA ENTRY'!O120)</f>
        <v/>
      </c>
      <c r="K1019" s="14" t="str">
        <f>IF('DATA ENTRY'!P120="","",'DATA ENTRY'!P120)</f>
        <v/>
      </c>
      <c r="L1019" s="125" t="str">
        <f>IF('DATA ENTRY'!Q120="","",'DATA ENTRY'!Q120)</f>
        <v/>
      </c>
      <c r="M1019" s="14" t="str">
        <f>IF('DATA ENTRY'!R120="","",'DATA ENTRY'!R120)</f>
        <v/>
      </c>
      <c r="N1019" s="125" t="str">
        <f>IF('DATA ENTRY'!S120="","",'DATA ENTRY'!S120)</f>
        <v/>
      </c>
      <c r="O1019" s="125" t="str">
        <f t="shared" si="15"/>
        <v/>
      </c>
      <c r="P1019" s="63" t="str">
        <f>IF('DATA ENTRY'!U120="","",'DATA ENTRY'!U120)</f>
        <v/>
      </c>
      <c r="Q1019" s="63" t="str">
        <f>IF('DATA ENTRY'!V120="","",'DATA ENTRY'!V120)</f>
        <v/>
      </c>
      <c r="R1019" s="14" t="str">
        <f>IF('DATA ENTRY'!X120="","",'DATA ENTRY'!X120)</f>
        <v/>
      </c>
      <c r="S1019" s="14" t="str">
        <f>IF('DATA ENTRY'!Y120="","",'DATA ENTRY'!Y120)</f>
        <v/>
      </c>
      <c r="T1019" s="14" t="str">
        <f>IF('DATA ENTRY'!AB120="","",'DATA ENTRY'!AB120)</f>
        <v/>
      </c>
      <c r="U1019" s="14" t="str">
        <f>IF(O1019="","",SUMPRODUCT(--(D1019=$D$5:$D$1071),--(F1019=$F$5:$F$1071),--(E1019=$E$5:$E$1071),--(O1019&lt;$O$5:$O$1071))+COUNTIF($O$5:O1019,O1019))</f>
        <v/>
      </c>
    </row>
    <row r="1020" spans="1:21">
      <c r="A1020" s="14" t="str">
        <f>IF(AND(H1020="",D1020="",F1020="",G1020="",I1020="",J1020=""),"",SUBTOTAL(3,$B$5:B1020))</f>
        <v/>
      </c>
      <c r="B1020" s="63" t="str">
        <f>IF('DATA ENTRY'!B121="","",'DATA ENTRY'!B121)</f>
        <v/>
      </c>
      <c r="C1020" s="63" t="str">
        <f>IF('DATA ENTRY'!C121="","",'DATA ENTRY'!C121)</f>
        <v/>
      </c>
      <c r="D1020" s="63" t="str">
        <f>IF('DATA ENTRY'!E121="","",'DATA ENTRY'!E121)</f>
        <v/>
      </c>
      <c r="E1020" s="14" t="str">
        <f>IF('DATA ENTRY'!G121="","",'DATA ENTRY'!G121)</f>
        <v/>
      </c>
      <c r="F1020" s="14" t="str">
        <f>IF('DATA ENTRY'!F121="","",'DATA ENTRY'!F121)</f>
        <v/>
      </c>
      <c r="G1020" s="126" t="str">
        <f>IF('DATA ENTRY'!H121="","",'DATA ENTRY'!H121)</f>
        <v/>
      </c>
      <c r="H1020" s="126" t="str">
        <f>IF('DATA ENTRY'!I121="","",'DATA ENTRY'!I121)</f>
        <v/>
      </c>
      <c r="I1020" s="14" t="str">
        <f>IF('DATA ENTRY'!N121="","",'DATA ENTRY'!N121)</f>
        <v/>
      </c>
      <c r="J1020" s="125" t="str">
        <f>IF('DATA ENTRY'!O121="","",'DATA ENTRY'!O121)</f>
        <v/>
      </c>
      <c r="K1020" s="14" t="str">
        <f>IF('DATA ENTRY'!P121="","",'DATA ENTRY'!P121)</f>
        <v/>
      </c>
      <c r="L1020" s="125" t="str">
        <f>IF('DATA ENTRY'!Q121="","",'DATA ENTRY'!Q121)</f>
        <v/>
      </c>
      <c r="M1020" s="14" t="str">
        <f>IF('DATA ENTRY'!R121="","",'DATA ENTRY'!R121)</f>
        <v/>
      </c>
      <c r="N1020" s="125" t="str">
        <f>IF('DATA ENTRY'!S121="","",'DATA ENTRY'!S121)</f>
        <v/>
      </c>
      <c r="O1020" s="125" t="str">
        <f t="shared" si="15"/>
        <v/>
      </c>
      <c r="P1020" s="63" t="str">
        <f>IF('DATA ENTRY'!U121="","",'DATA ENTRY'!U121)</f>
        <v/>
      </c>
      <c r="Q1020" s="63" t="str">
        <f>IF('DATA ENTRY'!V121="","",'DATA ENTRY'!V121)</f>
        <v/>
      </c>
      <c r="R1020" s="14" t="str">
        <f>IF('DATA ENTRY'!X121="","",'DATA ENTRY'!X121)</f>
        <v/>
      </c>
      <c r="S1020" s="14" t="str">
        <f>IF('DATA ENTRY'!Y121="","",'DATA ENTRY'!Y121)</f>
        <v/>
      </c>
      <c r="T1020" s="14" t="str">
        <f>IF('DATA ENTRY'!AB121="","",'DATA ENTRY'!AB121)</f>
        <v/>
      </c>
      <c r="U1020" s="14" t="str">
        <f>IF(O1020="","",SUMPRODUCT(--(D1020=$D$5:$D$1071),--(F1020=$F$5:$F$1071),--(E1020=$E$5:$E$1071),--(O1020&lt;$O$5:$O$1071))+COUNTIF($O$5:O1020,O1020))</f>
        <v/>
      </c>
    </row>
    <row r="1021" spans="1:21">
      <c r="A1021" s="14" t="str">
        <f>IF(AND(H1021="",D1021="",F1021="",G1021="",I1021="",J1021=""),"",SUBTOTAL(3,$B$5:B1021))</f>
        <v/>
      </c>
      <c r="B1021" s="63" t="str">
        <f>IF('DATA ENTRY'!B122="","",'DATA ENTRY'!B122)</f>
        <v/>
      </c>
      <c r="C1021" s="63" t="str">
        <f>IF('DATA ENTRY'!C122="","",'DATA ENTRY'!C122)</f>
        <v/>
      </c>
      <c r="D1021" s="63" t="str">
        <f>IF('DATA ENTRY'!E122="","",'DATA ENTRY'!E122)</f>
        <v/>
      </c>
      <c r="E1021" s="14" t="str">
        <f>IF('DATA ENTRY'!G122="","",'DATA ENTRY'!G122)</f>
        <v/>
      </c>
      <c r="F1021" s="14" t="str">
        <f>IF('DATA ENTRY'!F122="","",'DATA ENTRY'!F122)</f>
        <v/>
      </c>
      <c r="G1021" s="126" t="str">
        <f>IF('DATA ENTRY'!H122="","",'DATA ENTRY'!H122)</f>
        <v/>
      </c>
      <c r="H1021" s="126" t="str">
        <f>IF('DATA ENTRY'!I122="","",'DATA ENTRY'!I122)</f>
        <v/>
      </c>
      <c r="I1021" s="14" t="str">
        <f>IF('DATA ENTRY'!N122="","",'DATA ENTRY'!N122)</f>
        <v/>
      </c>
      <c r="J1021" s="125" t="str">
        <f>IF('DATA ENTRY'!O122="","",'DATA ENTRY'!O122)</f>
        <v/>
      </c>
      <c r="K1021" s="14" t="str">
        <f>IF('DATA ENTRY'!P122="","",'DATA ENTRY'!P122)</f>
        <v/>
      </c>
      <c r="L1021" s="125" t="str">
        <f>IF('DATA ENTRY'!Q122="","",'DATA ENTRY'!Q122)</f>
        <v/>
      </c>
      <c r="M1021" s="14" t="str">
        <f>IF('DATA ENTRY'!R122="","",'DATA ENTRY'!R122)</f>
        <v/>
      </c>
      <c r="N1021" s="125" t="str">
        <f>IF('DATA ENTRY'!S122="","",'DATA ENTRY'!S122)</f>
        <v/>
      </c>
      <c r="O1021" s="125" t="str">
        <f t="shared" si="15"/>
        <v/>
      </c>
      <c r="P1021" s="63" t="str">
        <f>IF('DATA ENTRY'!U122="","",'DATA ENTRY'!U122)</f>
        <v/>
      </c>
      <c r="Q1021" s="63" t="str">
        <f>IF('DATA ENTRY'!V122="","",'DATA ENTRY'!V122)</f>
        <v/>
      </c>
      <c r="R1021" s="14" t="str">
        <f>IF('DATA ENTRY'!X122="","",'DATA ENTRY'!X122)</f>
        <v/>
      </c>
      <c r="S1021" s="14" t="str">
        <f>IF('DATA ENTRY'!Y122="","",'DATA ENTRY'!Y122)</f>
        <v/>
      </c>
      <c r="T1021" s="14" t="str">
        <f>IF('DATA ENTRY'!AB122="","",'DATA ENTRY'!AB122)</f>
        <v/>
      </c>
      <c r="U1021" s="14" t="str">
        <f>IF(O1021="","",SUMPRODUCT(--(D1021=$D$5:$D$1071),--(F1021=$F$5:$F$1071),--(E1021=$E$5:$E$1071),--(O1021&lt;$O$5:$O$1071))+COUNTIF($O$5:O1021,O1021))</f>
        <v/>
      </c>
    </row>
    <row r="1022" spans="1:21">
      <c r="A1022" s="14" t="str">
        <f>IF(AND(H1022="",D1022="",F1022="",G1022="",I1022="",J1022=""),"",SUBTOTAL(3,$B$5:B1022))</f>
        <v/>
      </c>
      <c r="B1022" s="63" t="str">
        <f>IF('DATA ENTRY'!B123="","",'DATA ENTRY'!B123)</f>
        <v/>
      </c>
      <c r="C1022" s="63" t="str">
        <f>IF('DATA ENTRY'!C123="","",'DATA ENTRY'!C123)</f>
        <v/>
      </c>
      <c r="D1022" s="63" t="str">
        <f>IF('DATA ENTRY'!E123="","",'DATA ENTRY'!E123)</f>
        <v/>
      </c>
      <c r="E1022" s="14" t="str">
        <f>IF('DATA ENTRY'!G123="","",'DATA ENTRY'!G123)</f>
        <v/>
      </c>
      <c r="F1022" s="14" t="str">
        <f>IF('DATA ENTRY'!F123="","",'DATA ENTRY'!F123)</f>
        <v/>
      </c>
      <c r="G1022" s="126" t="str">
        <f>IF('DATA ENTRY'!H123="","",'DATA ENTRY'!H123)</f>
        <v/>
      </c>
      <c r="H1022" s="126" t="str">
        <f>IF('DATA ENTRY'!I123="","",'DATA ENTRY'!I123)</f>
        <v/>
      </c>
      <c r="I1022" s="14" t="str">
        <f>IF('DATA ENTRY'!N123="","",'DATA ENTRY'!N123)</f>
        <v/>
      </c>
      <c r="J1022" s="125" t="str">
        <f>IF('DATA ENTRY'!O123="","",'DATA ENTRY'!O123)</f>
        <v/>
      </c>
      <c r="K1022" s="14" t="str">
        <f>IF('DATA ENTRY'!P123="","",'DATA ENTRY'!P123)</f>
        <v/>
      </c>
      <c r="L1022" s="125" t="str">
        <f>IF('DATA ENTRY'!Q123="","",'DATA ENTRY'!Q123)</f>
        <v/>
      </c>
      <c r="M1022" s="14" t="str">
        <f>IF('DATA ENTRY'!R123="","",'DATA ENTRY'!R123)</f>
        <v/>
      </c>
      <c r="N1022" s="125" t="str">
        <f>IF('DATA ENTRY'!S123="","",'DATA ENTRY'!S123)</f>
        <v/>
      </c>
      <c r="O1022" s="125" t="str">
        <f t="shared" si="15"/>
        <v/>
      </c>
      <c r="P1022" s="63" t="str">
        <f>IF('DATA ENTRY'!U123="","",'DATA ENTRY'!U123)</f>
        <v/>
      </c>
      <c r="Q1022" s="63" t="str">
        <f>IF('DATA ENTRY'!V123="","",'DATA ENTRY'!V123)</f>
        <v/>
      </c>
      <c r="R1022" s="14" t="str">
        <f>IF('DATA ENTRY'!X123="","",'DATA ENTRY'!X123)</f>
        <v/>
      </c>
      <c r="S1022" s="14" t="str">
        <f>IF('DATA ENTRY'!Y123="","",'DATA ENTRY'!Y123)</f>
        <v/>
      </c>
      <c r="T1022" s="14" t="str">
        <f>IF('DATA ENTRY'!AB123="","",'DATA ENTRY'!AB123)</f>
        <v/>
      </c>
      <c r="U1022" s="14" t="str">
        <f>IF(O1022="","",SUMPRODUCT(--(D1022=$D$5:$D$1071),--(F1022=$F$5:$F$1071),--(E1022=$E$5:$E$1071),--(O1022&lt;$O$5:$O$1071))+COUNTIF($O$5:O1022,O1022))</f>
        <v/>
      </c>
    </row>
    <row r="1023" spans="1:21">
      <c r="A1023" s="14" t="str">
        <f>IF(AND(H1023="",D1023="",F1023="",G1023="",I1023="",J1023=""),"",SUBTOTAL(3,$B$5:B1023))</f>
        <v/>
      </c>
      <c r="B1023" s="63" t="str">
        <f>IF('DATA ENTRY'!B124="","",'DATA ENTRY'!B124)</f>
        <v/>
      </c>
      <c r="C1023" s="63" t="str">
        <f>IF('DATA ENTRY'!C124="","",'DATA ENTRY'!C124)</f>
        <v/>
      </c>
      <c r="D1023" s="63" t="str">
        <f>IF('DATA ENTRY'!E124="","",'DATA ENTRY'!E124)</f>
        <v/>
      </c>
      <c r="E1023" s="14" t="str">
        <f>IF('DATA ENTRY'!G124="","",'DATA ENTRY'!G124)</f>
        <v/>
      </c>
      <c r="F1023" s="14" t="str">
        <f>IF('DATA ENTRY'!F124="","",'DATA ENTRY'!F124)</f>
        <v/>
      </c>
      <c r="G1023" s="126" t="str">
        <f>IF('DATA ENTRY'!H124="","",'DATA ENTRY'!H124)</f>
        <v/>
      </c>
      <c r="H1023" s="126" t="str">
        <f>IF('DATA ENTRY'!I124="","",'DATA ENTRY'!I124)</f>
        <v/>
      </c>
      <c r="I1023" s="14" t="str">
        <f>IF('DATA ENTRY'!N124="","",'DATA ENTRY'!N124)</f>
        <v/>
      </c>
      <c r="J1023" s="125" t="str">
        <f>IF('DATA ENTRY'!O124="","",'DATA ENTRY'!O124)</f>
        <v/>
      </c>
      <c r="K1023" s="14" t="str">
        <f>IF('DATA ENTRY'!P124="","",'DATA ENTRY'!P124)</f>
        <v/>
      </c>
      <c r="L1023" s="125" t="str">
        <f>IF('DATA ENTRY'!Q124="","",'DATA ENTRY'!Q124)</f>
        <v/>
      </c>
      <c r="M1023" s="14" t="str">
        <f>IF('DATA ENTRY'!R124="","",'DATA ENTRY'!R124)</f>
        <v/>
      </c>
      <c r="N1023" s="125" t="str">
        <f>IF('DATA ENTRY'!S124="","",'DATA ENTRY'!S124)</f>
        <v/>
      </c>
      <c r="O1023" s="125" t="str">
        <f t="shared" si="15"/>
        <v/>
      </c>
      <c r="P1023" s="63" t="str">
        <f>IF('DATA ENTRY'!U124="","",'DATA ENTRY'!U124)</f>
        <v/>
      </c>
      <c r="Q1023" s="63" t="str">
        <f>IF('DATA ENTRY'!V124="","",'DATA ENTRY'!V124)</f>
        <v/>
      </c>
      <c r="R1023" s="14" t="str">
        <f>IF('DATA ENTRY'!X124="","",'DATA ENTRY'!X124)</f>
        <v/>
      </c>
      <c r="S1023" s="14" t="str">
        <f>IF('DATA ENTRY'!Y124="","",'DATA ENTRY'!Y124)</f>
        <v/>
      </c>
      <c r="T1023" s="14" t="str">
        <f>IF('DATA ENTRY'!AB124="","",'DATA ENTRY'!AB124)</f>
        <v/>
      </c>
      <c r="U1023" s="14" t="str">
        <f>IF(O1023="","",SUMPRODUCT(--(D1023=$D$5:$D$1071),--(F1023=$F$5:$F$1071),--(E1023=$E$5:$E$1071),--(O1023&lt;$O$5:$O$1071))+COUNTIF($O$5:O1023,O1023))</f>
        <v/>
      </c>
    </row>
    <row r="1024" spans="1:21">
      <c r="A1024" s="14" t="str">
        <f>IF(AND(H1024="",D1024="",F1024="",G1024="",I1024="",J1024=""),"",SUBTOTAL(3,$B$5:B1024))</f>
        <v/>
      </c>
      <c r="B1024" s="63" t="str">
        <f>IF('DATA ENTRY'!B125="","",'DATA ENTRY'!B125)</f>
        <v/>
      </c>
      <c r="C1024" s="63" t="str">
        <f>IF('DATA ENTRY'!C125="","",'DATA ENTRY'!C125)</f>
        <v/>
      </c>
      <c r="D1024" s="63" t="str">
        <f>IF('DATA ENTRY'!E125="","",'DATA ENTRY'!E125)</f>
        <v/>
      </c>
      <c r="E1024" s="14" t="str">
        <f>IF('DATA ENTRY'!G125="","",'DATA ENTRY'!G125)</f>
        <v/>
      </c>
      <c r="F1024" s="14" t="str">
        <f>IF('DATA ENTRY'!F125="","",'DATA ENTRY'!F125)</f>
        <v/>
      </c>
      <c r="G1024" s="126" t="str">
        <f>IF('DATA ENTRY'!H125="","",'DATA ENTRY'!H125)</f>
        <v/>
      </c>
      <c r="H1024" s="126" t="str">
        <f>IF('DATA ENTRY'!I125="","",'DATA ENTRY'!I125)</f>
        <v/>
      </c>
      <c r="I1024" s="14" t="str">
        <f>IF('DATA ENTRY'!N125="","",'DATA ENTRY'!N125)</f>
        <v/>
      </c>
      <c r="J1024" s="125" t="str">
        <f>IF('DATA ENTRY'!O125="","",'DATA ENTRY'!O125)</f>
        <v/>
      </c>
      <c r="K1024" s="14" t="str">
        <f>IF('DATA ENTRY'!P125="","",'DATA ENTRY'!P125)</f>
        <v/>
      </c>
      <c r="L1024" s="125" t="str">
        <f>IF('DATA ENTRY'!Q125="","",'DATA ENTRY'!Q125)</f>
        <v/>
      </c>
      <c r="M1024" s="14" t="str">
        <f>IF('DATA ENTRY'!R125="","",'DATA ENTRY'!R125)</f>
        <v/>
      </c>
      <c r="N1024" s="125" t="str">
        <f>IF('DATA ENTRY'!S125="","",'DATA ENTRY'!S125)</f>
        <v/>
      </c>
      <c r="O1024" s="125" t="str">
        <f t="shared" si="15"/>
        <v/>
      </c>
      <c r="P1024" s="63" t="str">
        <f>IF('DATA ENTRY'!U125="","",'DATA ENTRY'!U125)</f>
        <v/>
      </c>
      <c r="Q1024" s="63" t="str">
        <f>IF('DATA ENTRY'!V125="","",'DATA ENTRY'!V125)</f>
        <v/>
      </c>
      <c r="R1024" s="14" t="str">
        <f>IF('DATA ENTRY'!X125="","",'DATA ENTRY'!X125)</f>
        <v/>
      </c>
      <c r="S1024" s="14" t="str">
        <f>IF('DATA ENTRY'!Y125="","",'DATA ENTRY'!Y125)</f>
        <v/>
      </c>
      <c r="T1024" s="14" t="str">
        <f>IF('DATA ENTRY'!AB125="","",'DATA ENTRY'!AB125)</f>
        <v/>
      </c>
      <c r="U1024" s="14" t="str">
        <f>IF(O1024="","",SUMPRODUCT(--(D1024=$D$5:$D$1071),--(F1024=$F$5:$F$1071),--(E1024=$E$5:$E$1071),--(O1024&lt;$O$5:$O$1071))+COUNTIF($O$5:O1024,O1024))</f>
        <v/>
      </c>
    </row>
    <row r="1025" spans="1:21">
      <c r="A1025" s="14" t="e">
        <f>IF(AND(H1025="",D1025="",F1025="",G1025="",I1025="",J1025=""),"",SUBTOTAL(3,$B$5:B1025))</f>
        <v>#REF!</v>
      </c>
      <c r="B1025" s="63" t="e">
        <f>IF('DATA ENTRY'!#REF!="","",'DATA ENTRY'!#REF!)</f>
        <v>#REF!</v>
      </c>
      <c r="C1025" s="63" t="e">
        <f>IF('DATA ENTRY'!#REF!="","",'DATA ENTRY'!#REF!)</f>
        <v>#REF!</v>
      </c>
      <c r="D1025" s="63" t="e">
        <f>IF('DATA ENTRY'!#REF!="","",'DATA ENTRY'!#REF!)</f>
        <v>#REF!</v>
      </c>
      <c r="E1025" s="14" t="e">
        <f>IF('DATA ENTRY'!#REF!="","",'DATA ENTRY'!#REF!)</f>
        <v>#REF!</v>
      </c>
      <c r="F1025" s="14" t="e">
        <f>IF('DATA ENTRY'!#REF!="","",'DATA ENTRY'!#REF!)</f>
        <v>#REF!</v>
      </c>
      <c r="G1025" s="126" t="e">
        <f>IF('DATA ENTRY'!#REF!="","",'DATA ENTRY'!#REF!)</f>
        <v>#REF!</v>
      </c>
      <c r="H1025" s="126" t="e">
        <f>IF('DATA ENTRY'!#REF!="","",'DATA ENTRY'!#REF!)</f>
        <v>#REF!</v>
      </c>
      <c r="I1025" s="14" t="e">
        <f>IF('DATA ENTRY'!#REF!="","",'DATA ENTRY'!#REF!)</f>
        <v>#REF!</v>
      </c>
      <c r="J1025" s="125" t="e">
        <f>IF('DATA ENTRY'!#REF!="","",'DATA ENTRY'!#REF!)</f>
        <v>#REF!</v>
      </c>
      <c r="K1025" s="14" t="e">
        <f>IF('DATA ENTRY'!#REF!="","",'DATA ENTRY'!#REF!)</f>
        <v>#REF!</v>
      </c>
      <c r="L1025" s="125" t="e">
        <f>IF('DATA ENTRY'!#REF!="","",'DATA ENTRY'!#REF!)</f>
        <v>#REF!</v>
      </c>
      <c r="M1025" s="14" t="e">
        <f>IF('DATA ENTRY'!#REF!="","",'DATA ENTRY'!#REF!)</f>
        <v>#REF!</v>
      </c>
      <c r="N1025" s="125" t="e">
        <f>IF('DATA ENTRY'!#REF!="","",'DATA ENTRY'!#REF!)</f>
        <v>#REF!</v>
      </c>
      <c r="O1025" s="125" t="str">
        <f t="shared" si="15"/>
        <v/>
      </c>
      <c r="P1025" s="63" t="e">
        <f>IF('DATA ENTRY'!#REF!="","",'DATA ENTRY'!#REF!)</f>
        <v>#REF!</v>
      </c>
      <c r="Q1025" s="63" t="e">
        <f>IF('DATA ENTRY'!#REF!="","",'DATA ENTRY'!#REF!)</f>
        <v>#REF!</v>
      </c>
      <c r="R1025" s="14" t="e">
        <f>IF('DATA ENTRY'!#REF!="","",'DATA ENTRY'!#REF!)</f>
        <v>#REF!</v>
      </c>
      <c r="S1025" s="14" t="e">
        <f>IF('DATA ENTRY'!#REF!="","",'DATA ENTRY'!#REF!)</f>
        <v>#REF!</v>
      </c>
      <c r="T1025" s="14" t="e">
        <f>IF('DATA ENTRY'!#REF!="","",'DATA ENTRY'!#REF!)</f>
        <v>#REF!</v>
      </c>
      <c r="U1025" s="14" t="str">
        <f>IF(O1025="","",SUMPRODUCT(--(D1025=$D$5:$D$1071),--(F1025=$F$5:$F$1071),--(E1025=$E$5:$E$1071),--(O1025&lt;$O$5:$O$1071))+COUNTIF($O$5:O1025,O1025))</f>
        <v/>
      </c>
    </row>
    <row r="1026" spans="1:21">
      <c r="A1026" s="14" t="e">
        <f>IF(AND(H1026="",D1026="",F1026="",G1026="",I1026="",J1026=""),"",SUBTOTAL(3,$B$5:B1026))</f>
        <v>#REF!</v>
      </c>
      <c r="B1026" s="63" t="e">
        <f>IF('DATA ENTRY'!#REF!="","",'DATA ENTRY'!#REF!)</f>
        <v>#REF!</v>
      </c>
      <c r="C1026" s="63" t="e">
        <f>IF('DATA ENTRY'!#REF!="","",'DATA ENTRY'!#REF!)</f>
        <v>#REF!</v>
      </c>
      <c r="D1026" s="63" t="e">
        <f>IF('DATA ENTRY'!#REF!="","",'DATA ENTRY'!#REF!)</f>
        <v>#REF!</v>
      </c>
      <c r="E1026" s="14" t="e">
        <f>IF('DATA ENTRY'!#REF!="","",'DATA ENTRY'!#REF!)</f>
        <v>#REF!</v>
      </c>
      <c r="F1026" s="14" t="e">
        <f>IF('DATA ENTRY'!#REF!="","",'DATA ENTRY'!#REF!)</f>
        <v>#REF!</v>
      </c>
      <c r="G1026" s="126" t="e">
        <f>IF('DATA ENTRY'!#REF!="","",'DATA ENTRY'!#REF!)</f>
        <v>#REF!</v>
      </c>
      <c r="H1026" s="126" t="e">
        <f>IF('DATA ENTRY'!#REF!="","",'DATA ENTRY'!#REF!)</f>
        <v>#REF!</v>
      </c>
      <c r="I1026" s="14" t="e">
        <f>IF('DATA ENTRY'!#REF!="","",'DATA ENTRY'!#REF!)</f>
        <v>#REF!</v>
      </c>
      <c r="J1026" s="125" t="e">
        <f>IF('DATA ENTRY'!#REF!="","",'DATA ENTRY'!#REF!)</f>
        <v>#REF!</v>
      </c>
      <c r="K1026" s="14" t="e">
        <f>IF('DATA ENTRY'!#REF!="","",'DATA ENTRY'!#REF!)</f>
        <v>#REF!</v>
      </c>
      <c r="L1026" s="125" t="e">
        <f>IF('DATA ENTRY'!#REF!="","",'DATA ENTRY'!#REF!)</f>
        <v>#REF!</v>
      </c>
      <c r="M1026" s="14" t="e">
        <f>IF('DATA ENTRY'!#REF!="","",'DATA ENTRY'!#REF!)</f>
        <v>#REF!</v>
      </c>
      <c r="N1026" s="125" t="e">
        <f>IF('DATA ENTRY'!#REF!="","",'DATA ENTRY'!#REF!)</f>
        <v>#REF!</v>
      </c>
      <c r="O1026" s="125" t="str">
        <f t="shared" si="15"/>
        <v/>
      </c>
      <c r="P1026" s="63" t="e">
        <f>IF('DATA ENTRY'!#REF!="","",'DATA ENTRY'!#REF!)</f>
        <v>#REF!</v>
      </c>
      <c r="Q1026" s="63" t="e">
        <f>IF('DATA ENTRY'!#REF!="","",'DATA ENTRY'!#REF!)</f>
        <v>#REF!</v>
      </c>
      <c r="R1026" s="14" t="e">
        <f>IF('DATA ENTRY'!#REF!="","",'DATA ENTRY'!#REF!)</f>
        <v>#REF!</v>
      </c>
      <c r="S1026" s="14" t="e">
        <f>IF('DATA ENTRY'!#REF!="","",'DATA ENTRY'!#REF!)</f>
        <v>#REF!</v>
      </c>
      <c r="T1026" s="14" t="e">
        <f>IF('DATA ENTRY'!#REF!="","",'DATA ENTRY'!#REF!)</f>
        <v>#REF!</v>
      </c>
      <c r="U1026" s="14" t="str">
        <f>IF(O1026="","",SUMPRODUCT(--(D1026=$D$5:$D$1071),--(F1026=$F$5:$F$1071),--(E1026=$E$5:$E$1071),--(O1026&lt;$O$5:$O$1071))+COUNTIF($O$5:O1026,O1026))</f>
        <v/>
      </c>
    </row>
    <row r="1027" spans="1:21">
      <c r="A1027" s="14" t="e">
        <f>IF(AND(H1027="",D1027="",F1027="",G1027="",I1027="",J1027=""),"",SUBTOTAL(3,$B$5:B1027))</f>
        <v>#REF!</v>
      </c>
      <c r="B1027" s="63" t="e">
        <f>IF('DATA ENTRY'!#REF!="","",'DATA ENTRY'!#REF!)</f>
        <v>#REF!</v>
      </c>
      <c r="C1027" s="63" t="e">
        <f>IF('DATA ENTRY'!#REF!="","",'DATA ENTRY'!#REF!)</f>
        <v>#REF!</v>
      </c>
      <c r="D1027" s="63" t="e">
        <f>IF('DATA ENTRY'!#REF!="","",'DATA ENTRY'!#REF!)</f>
        <v>#REF!</v>
      </c>
      <c r="E1027" s="14" t="e">
        <f>IF('DATA ENTRY'!#REF!="","",'DATA ENTRY'!#REF!)</f>
        <v>#REF!</v>
      </c>
      <c r="F1027" s="14" t="e">
        <f>IF('DATA ENTRY'!#REF!="","",'DATA ENTRY'!#REF!)</f>
        <v>#REF!</v>
      </c>
      <c r="G1027" s="126" t="e">
        <f>IF('DATA ENTRY'!#REF!="","",'DATA ENTRY'!#REF!)</f>
        <v>#REF!</v>
      </c>
      <c r="H1027" s="126" t="e">
        <f>IF('DATA ENTRY'!#REF!="","",'DATA ENTRY'!#REF!)</f>
        <v>#REF!</v>
      </c>
      <c r="I1027" s="14" t="e">
        <f>IF('DATA ENTRY'!#REF!="","",'DATA ENTRY'!#REF!)</f>
        <v>#REF!</v>
      </c>
      <c r="J1027" s="125" t="e">
        <f>IF('DATA ENTRY'!#REF!="","",'DATA ENTRY'!#REF!)</f>
        <v>#REF!</v>
      </c>
      <c r="K1027" s="14" t="e">
        <f>IF('DATA ENTRY'!#REF!="","",'DATA ENTRY'!#REF!)</f>
        <v>#REF!</v>
      </c>
      <c r="L1027" s="125" t="e">
        <f>IF('DATA ENTRY'!#REF!="","",'DATA ENTRY'!#REF!)</f>
        <v>#REF!</v>
      </c>
      <c r="M1027" s="14" t="e">
        <f>IF('DATA ENTRY'!#REF!="","",'DATA ENTRY'!#REF!)</f>
        <v>#REF!</v>
      </c>
      <c r="N1027" s="125" t="e">
        <f>IF('DATA ENTRY'!#REF!="","",'DATA ENTRY'!#REF!)</f>
        <v>#REF!</v>
      </c>
      <c r="O1027" s="125" t="str">
        <f t="shared" si="15"/>
        <v/>
      </c>
      <c r="P1027" s="63" t="e">
        <f>IF('DATA ENTRY'!#REF!="","",'DATA ENTRY'!#REF!)</f>
        <v>#REF!</v>
      </c>
      <c r="Q1027" s="63" t="e">
        <f>IF('DATA ENTRY'!#REF!="","",'DATA ENTRY'!#REF!)</f>
        <v>#REF!</v>
      </c>
      <c r="R1027" s="14" t="e">
        <f>IF('DATA ENTRY'!#REF!="","",'DATA ENTRY'!#REF!)</f>
        <v>#REF!</v>
      </c>
      <c r="S1027" s="14" t="e">
        <f>IF('DATA ENTRY'!#REF!="","",'DATA ENTRY'!#REF!)</f>
        <v>#REF!</v>
      </c>
      <c r="T1027" s="14" t="e">
        <f>IF('DATA ENTRY'!#REF!="","",'DATA ENTRY'!#REF!)</f>
        <v>#REF!</v>
      </c>
      <c r="U1027" s="14" t="str">
        <f>IF(O1027="","",SUMPRODUCT(--(D1027=$D$5:$D$1071),--(F1027=$F$5:$F$1071),--(E1027=$E$5:$E$1071),--(O1027&lt;$O$5:$O$1071))+COUNTIF($O$5:O1027,O1027))</f>
        <v/>
      </c>
    </row>
    <row r="1028" spans="1:21">
      <c r="A1028" s="14" t="e">
        <f>IF(AND(H1028="",D1028="",F1028="",G1028="",I1028="",J1028=""),"",SUBTOTAL(3,$B$5:B1028))</f>
        <v>#REF!</v>
      </c>
      <c r="B1028" s="63" t="e">
        <f>IF('DATA ENTRY'!#REF!="","",'DATA ENTRY'!#REF!)</f>
        <v>#REF!</v>
      </c>
      <c r="C1028" s="63" t="e">
        <f>IF('DATA ENTRY'!#REF!="","",'DATA ENTRY'!#REF!)</f>
        <v>#REF!</v>
      </c>
      <c r="D1028" s="63" t="e">
        <f>IF('DATA ENTRY'!#REF!="","",'DATA ENTRY'!#REF!)</f>
        <v>#REF!</v>
      </c>
      <c r="E1028" s="14" t="e">
        <f>IF('DATA ENTRY'!#REF!="","",'DATA ENTRY'!#REF!)</f>
        <v>#REF!</v>
      </c>
      <c r="F1028" s="14" t="e">
        <f>IF('DATA ENTRY'!#REF!="","",'DATA ENTRY'!#REF!)</f>
        <v>#REF!</v>
      </c>
      <c r="G1028" s="126" t="e">
        <f>IF('DATA ENTRY'!#REF!="","",'DATA ENTRY'!#REF!)</f>
        <v>#REF!</v>
      </c>
      <c r="H1028" s="126" t="e">
        <f>IF('DATA ENTRY'!#REF!="","",'DATA ENTRY'!#REF!)</f>
        <v>#REF!</v>
      </c>
      <c r="I1028" s="14" t="e">
        <f>IF('DATA ENTRY'!#REF!="","",'DATA ENTRY'!#REF!)</f>
        <v>#REF!</v>
      </c>
      <c r="J1028" s="125" t="e">
        <f>IF('DATA ENTRY'!#REF!="","",'DATA ENTRY'!#REF!)</f>
        <v>#REF!</v>
      </c>
      <c r="K1028" s="14" t="e">
        <f>IF('DATA ENTRY'!#REF!="","",'DATA ENTRY'!#REF!)</f>
        <v>#REF!</v>
      </c>
      <c r="L1028" s="125" t="e">
        <f>IF('DATA ENTRY'!#REF!="","",'DATA ENTRY'!#REF!)</f>
        <v>#REF!</v>
      </c>
      <c r="M1028" s="14" t="e">
        <f>IF('DATA ENTRY'!#REF!="","",'DATA ENTRY'!#REF!)</f>
        <v>#REF!</v>
      </c>
      <c r="N1028" s="125" t="e">
        <f>IF('DATA ENTRY'!#REF!="","",'DATA ENTRY'!#REF!)</f>
        <v>#REF!</v>
      </c>
      <c r="O1028" s="125" t="str">
        <f t="shared" si="15"/>
        <v/>
      </c>
      <c r="P1028" s="63" t="e">
        <f>IF('DATA ENTRY'!#REF!="","",'DATA ENTRY'!#REF!)</f>
        <v>#REF!</v>
      </c>
      <c r="Q1028" s="63" t="e">
        <f>IF('DATA ENTRY'!#REF!="","",'DATA ENTRY'!#REF!)</f>
        <v>#REF!</v>
      </c>
      <c r="R1028" s="14" t="e">
        <f>IF('DATA ENTRY'!#REF!="","",'DATA ENTRY'!#REF!)</f>
        <v>#REF!</v>
      </c>
      <c r="S1028" s="14" t="e">
        <f>IF('DATA ENTRY'!#REF!="","",'DATA ENTRY'!#REF!)</f>
        <v>#REF!</v>
      </c>
      <c r="T1028" s="14" t="e">
        <f>IF('DATA ENTRY'!#REF!="","",'DATA ENTRY'!#REF!)</f>
        <v>#REF!</v>
      </c>
      <c r="U1028" s="14" t="str">
        <f>IF(O1028="","",SUMPRODUCT(--(D1028=$D$5:$D$1071),--(F1028=$F$5:$F$1071),--(E1028=$E$5:$E$1071),--(O1028&lt;$O$5:$O$1071))+COUNTIF($O$5:O1028,O1028))</f>
        <v/>
      </c>
    </row>
    <row r="1029" spans="1:21">
      <c r="A1029" s="14" t="e">
        <f>IF(AND(H1029="",D1029="",F1029="",G1029="",I1029="",J1029=""),"",SUBTOTAL(3,$B$5:B1029))</f>
        <v>#REF!</v>
      </c>
      <c r="B1029" s="63" t="e">
        <f>IF('DATA ENTRY'!#REF!="","",'DATA ENTRY'!#REF!)</f>
        <v>#REF!</v>
      </c>
      <c r="C1029" s="63" t="e">
        <f>IF('DATA ENTRY'!#REF!="","",'DATA ENTRY'!#REF!)</f>
        <v>#REF!</v>
      </c>
      <c r="D1029" s="63" t="e">
        <f>IF('DATA ENTRY'!#REF!="","",'DATA ENTRY'!#REF!)</f>
        <v>#REF!</v>
      </c>
      <c r="E1029" s="14" t="e">
        <f>IF('DATA ENTRY'!#REF!="","",'DATA ENTRY'!#REF!)</f>
        <v>#REF!</v>
      </c>
      <c r="F1029" s="14" t="e">
        <f>IF('DATA ENTRY'!#REF!="","",'DATA ENTRY'!#REF!)</f>
        <v>#REF!</v>
      </c>
      <c r="G1029" s="126" t="e">
        <f>IF('DATA ENTRY'!#REF!="","",'DATA ENTRY'!#REF!)</f>
        <v>#REF!</v>
      </c>
      <c r="H1029" s="126" t="e">
        <f>IF('DATA ENTRY'!#REF!="","",'DATA ENTRY'!#REF!)</f>
        <v>#REF!</v>
      </c>
      <c r="I1029" s="14" t="e">
        <f>IF('DATA ENTRY'!#REF!="","",'DATA ENTRY'!#REF!)</f>
        <v>#REF!</v>
      </c>
      <c r="J1029" s="125" t="e">
        <f>IF('DATA ENTRY'!#REF!="","",'DATA ENTRY'!#REF!)</f>
        <v>#REF!</v>
      </c>
      <c r="K1029" s="14" t="e">
        <f>IF('DATA ENTRY'!#REF!="","",'DATA ENTRY'!#REF!)</f>
        <v>#REF!</v>
      </c>
      <c r="L1029" s="125" t="e">
        <f>IF('DATA ENTRY'!#REF!="","",'DATA ENTRY'!#REF!)</f>
        <v>#REF!</v>
      </c>
      <c r="M1029" s="14" t="e">
        <f>IF('DATA ENTRY'!#REF!="","",'DATA ENTRY'!#REF!)</f>
        <v>#REF!</v>
      </c>
      <c r="N1029" s="125" t="e">
        <f>IF('DATA ENTRY'!#REF!="","",'DATA ENTRY'!#REF!)</f>
        <v>#REF!</v>
      </c>
      <c r="O1029" s="125" t="str">
        <f t="shared" si="15"/>
        <v/>
      </c>
      <c r="P1029" s="63" t="e">
        <f>IF('DATA ENTRY'!#REF!="","",'DATA ENTRY'!#REF!)</f>
        <v>#REF!</v>
      </c>
      <c r="Q1029" s="63" t="e">
        <f>IF('DATA ENTRY'!#REF!="","",'DATA ENTRY'!#REF!)</f>
        <v>#REF!</v>
      </c>
      <c r="R1029" s="14" t="e">
        <f>IF('DATA ENTRY'!#REF!="","",'DATA ENTRY'!#REF!)</f>
        <v>#REF!</v>
      </c>
      <c r="S1029" s="14" t="e">
        <f>IF('DATA ENTRY'!#REF!="","",'DATA ENTRY'!#REF!)</f>
        <v>#REF!</v>
      </c>
      <c r="T1029" s="14" t="e">
        <f>IF('DATA ENTRY'!#REF!="","",'DATA ENTRY'!#REF!)</f>
        <v>#REF!</v>
      </c>
      <c r="U1029" s="14" t="str">
        <f>IF(O1029="","",SUMPRODUCT(--(D1029=$D$5:$D$1071),--(F1029=$F$5:$F$1071),--(E1029=$E$5:$E$1071),--(O1029&lt;$O$5:$O$1071))+COUNTIF($O$5:O1029,O1029))</f>
        <v/>
      </c>
    </row>
    <row r="1030" spans="1:21">
      <c r="A1030" s="14" t="e">
        <f>IF(AND(H1030="",D1030="",F1030="",G1030="",I1030="",J1030=""),"",SUBTOTAL(3,$B$5:B1030))</f>
        <v>#REF!</v>
      </c>
      <c r="B1030" s="63" t="e">
        <f>IF('DATA ENTRY'!#REF!="","",'DATA ENTRY'!#REF!)</f>
        <v>#REF!</v>
      </c>
      <c r="C1030" s="63" t="e">
        <f>IF('DATA ENTRY'!#REF!="","",'DATA ENTRY'!#REF!)</f>
        <v>#REF!</v>
      </c>
      <c r="D1030" s="63" t="e">
        <f>IF('DATA ENTRY'!#REF!="","",'DATA ENTRY'!#REF!)</f>
        <v>#REF!</v>
      </c>
      <c r="E1030" s="14" t="e">
        <f>IF('DATA ENTRY'!#REF!="","",'DATA ENTRY'!#REF!)</f>
        <v>#REF!</v>
      </c>
      <c r="F1030" s="14" t="e">
        <f>IF('DATA ENTRY'!#REF!="","",'DATA ENTRY'!#REF!)</f>
        <v>#REF!</v>
      </c>
      <c r="G1030" s="126" t="e">
        <f>IF('DATA ENTRY'!#REF!="","",'DATA ENTRY'!#REF!)</f>
        <v>#REF!</v>
      </c>
      <c r="H1030" s="126" t="e">
        <f>IF('DATA ENTRY'!#REF!="","",'DATA ENTRY'!#REF!)</f>
        <v>#REF!</v>
      </c>
      <c r="I1030" s="14" t="e">
        <f>IF('DATA ENTRY'!#REF!="","",'DATA ENTRY'!#REF!)</f>
        <v>#REF!</v>
      </c>
      <c r="J1030" s="125" t="e">
        <f>IF('DATA ENTRY'!#REF!="","",'DATA ENTRY'!#REF!)</f>
        <v>#REF!</v>
      </c>
      <c r="K1030" s="14" t="e">
        <f>IF('DATA ENTRY'!#REF!="","",'DATA ENTRY'!#REF!)</f>
        <v>#REF!</v>
      </c>
      <c r="L1030" s="125" t="e">
        <f>IF('DATA ENTRY'!#REF!="","",'DATA ENTRY'!#REF!)</f>
        <v>#REF!</v>
      </c>
      <c r="M1030" s="14" t="e">
        <f>IF('DATA ENTRY'!#REF!="","",'DATA ENTRY'!#REF!)</f>
        <v>#REF!</v>
      </c>
      <c r="N1030" s="125" t="e">
        <f>IF('DATA ENTRY'!#REF!="","",'DATA ENTRY'!#REF!)</f>
        <v>#REF!</v>
      </c>
      <c r="O1030" s="125" t="str">
        <f t="shared" ref="O1030:O1071" si="16">IFERROR(IF(J1030="","",SUM(J1030*75%+L1030*25%)),"")</f>
        <v/>
      </c>
      <c r="P1030" s="63" t="e">
        <f>IF('DATA ENTRY'!#REF!="","",'DATA ENTRY'!#REF!)</f>
        <v>#REF!</v>
      </c>
      <c r="Q1030" s="63" t="e">
        <f>IF('DATA ENTRY'!#REF!="","",'DATA ENTRY'!#REF!)</f>
        <v>#REF!</v>
      </c>
      <c r="R1030" s="14" t="e">
        <f>IF('DATA ENTRY'!#REF!="","",'DATA ENTRY'!#REF!)</f>
        <v>#REF!</v>
      </c>
      <c r="S1030" s="14" t="e">
        <f>IF('DATA ENTRY'!#REF!="","",'DATA ENTRY'!#REF!)</f>
        <v>#REF!</v>
      </c>
      <c r="T1030" s="14" t="e">
        <f>IF('DATA ENTRY'!#REF!="","",'DATA ENTRY'!#REF!)</f>
        <v>#REF!</v>
      </c>
      <c r="U1030" s="14" t="str">
        <f>IF(O1030="","",SUMPRODUCT(--(D1030=$D$5:$D$1071),--(F1030=$F$5:$F$1071),--(E1030=$E$5:$E$1071),--(O1030&lt;$O$5:$O$1071))+COUNTIF($O$5:O1030,O1030))</f>
        <v/>
      </c>
    </row>
    <row r="1031" spans="1:21">
      <c r="A1031" s="14" t="e">
        <f>IF(AND(H1031="",D1031="",F1031="",G1031="",I1031="",J1031=""),"",SUBTOTAL(3,$B$5:B1031))</f>
        <v>#REF!</v>
      </c>
      <c r="B1031" s="63" t="e">
        <f>IF('DATA ENTRY'!#REF!="","",'DATA ENTRY'!#REF!)</f>
        <v>#REF!</v>
      </c>
      <c r="C1031" s="63" t="e">
        <f>IF('DATA ENTRY'!#REF!="","",'DATA ENTRY'!#REF!)</f>
        <v>#REF!</v>
      </c>
      <c r="D1031" s="63" t="e">
        <f>IF('DATA ENTRY'!#REF!="","",'DATA ENTRY'!#REF!)</f>
        <v>#REF!</v>
      </c>
      <c r="E1031" s="14" t="e">
        <f>IF('DATA ENTRY'!#REF!="","",'DATA ENTRY'!#REF!)</f>
        <v>#REF!</v>
      </c>
      <c r="F1031" s="14" t="e">
        <f>IF('DATA ENTRY'!#REF!="","",'DATA ENTRY'!#REF!)</f>
        <v>#REF!</v>
      </c>
      <c r="G1031" s="126" t="e">
        <f>IF('DATA ENTRY'!#REF!="","",'DATA ENTRY'!#REF!)</f>
        <v>#REF!</v>
      </c>
      <c r="H1031" s="126" t="e">
        <f>IF('DATA ENTRY'!#REF!="","",'DATA ENTRY'!#REF!)</f>
        <v>#REF!</v>
      </c>
      <c r="I1031" s="14" t="e">
        <f>IF('DATA ENTRY'!#REF!="","",'DATA ENTRY'!#REF!)</f>
        <v>#REF!</v>
      </c>
      <c r="J1031" s="125" t="e">
        <f>IF('DATA ENTRY'!#REF!="","",'DATA ENTRY'!#REF!)</f>
        <v>#REF!</v>
      </c>
      <c r="K1031" s="14" t="e">
        <f>IF('DATA ENTRY'!#REF!="","",'DATA ENTRY'!#REF!)</f>
        <v>#REF!</v>
      </c>
      <c r="L1031" s="125" t="e">
        <f>IF('DATA ENTRY'!#REF!="","",'DATA ENTRY'!#REF!)</f>
        <v>#REF!</v>
      </c>
      <c r="M1031" s="14" t="e">
        <f>IF('DATA ENTRY'!#REF!="","",'DATA ENTRY'!#REF!)</f>
        <v>#REF!</v>
      </c>
      <c r="N1031" s="125" t="e">
        <f>IF('DATA ENTRY'!#REF!="","",'DATA ENTRY'!#REF!)</f>
        <v>#REF!</v>
      </c>
      <c r="O1031" s="125" t="str">
        <f t="shared" si="16"/>
        <v/>
      </c>
      <c r="P1031" s="63" t="e">
        <f>IF('DATA ENTRY'!#REF!="","",'DATA ENTRY'!#REF!)</f>
        <v>#REF!</v>
      </c>
      <c r="Q1031" s="63" t="e">
        <f>IF('DATA ENTRY'!#REF!="","",'DATA ENTRY'!#REF!)</f>
        <v>#REF!</v>
      </c>
      <c r="R1031" s="14" t="e">
        <f>IF('DATA ENTRY'!#REF!="","",'DATA ENTRY'!#REF!)</f>
        <v>#REF!</v>
      </c>
      <c r="S1031" s="14" t="e">
        <f>IF('DATA ENTRY'!#REF!="","",'DATA ENTRY'!#REF!)</f>
        <v>#REF!</v>
      </c>
      <c r="T1031" s="14" t="e">
        <f>IF('DATA ENTRY'!#REF!="","",'DATA ENTRY'!#REF!)</f>
        <v>#REF!</v>
      </c>
      <c r="U1031" s="14" t="str">
        <f>IF(O1031="","",SUMPRODUCT(--(D1031=$D$5:$D$1071),--(F1031=$F$5:$F$1071),--(E1031=$E$5:$E$1071),--(O1031&lt;$O$5:$O$1071))+COUNTIF($O$5:O1031,O1031))</f>
        <v/>
      </c>
    </row>
    <row r="1032" spans="1:21">
      <c r="A1032" s="14" t="e">
        <f>IF(AND(H1032="",D1032="",F1032="",G1032="",I1032="",J1032=""),"",SUBTOTAL(3,$B$5:B1032))</f>
        <v>#REF!</v>
      </c>
      <c r="B1032" s="63" t="e">
        <f>IF('DATA ENTRY'!#REF!="","",'DATA ENTRY'!#REF!)</f>
        <v>#REF!</v>
      </c>
      <c r="C1032" s="63" t="e">
        <f>IF('DATA ENTRY'!#REF!="","",'DATA ENTRY'!#REF!)</f>
        <v>#REF!</v>
      </c>
      <c r="D1032" s="63" t="e">
        <f>IF('DATA ENTRY'!#REF!="","",'DATA ENTRY'!#REF!)</f>
        <v>#REF!</v>
      </c>
      <c r="E1032" s="14" t="e">
        <f>IF('DATA ENTRY'!#REF!="","",'DATA ENTRY'!#REF!)</f>
        <v>#REF!</v>
      </c>
      <c r="F1032" s="14" t="e">
        <f>IF('DATA ENTRY'!#REF!="","",'DATA ENTRY'!#REF!)</f>
        <v>#REF!</v>
      </c>
      <c r="G1032" s="126" t="e">
        <f>IF('DATA ENTRY'!#REF!="","",'DATA ENTRY'!#REF!)</f>
        <v>#REF!</v>
      </c>
      <c r="H1032" s="126" t="e">
        <f>IF('DATA ENTRY'!#REF!="","",'DATA ENTRY'!#REF!)</f>
        <v>#REF!</v>
      </c>
      <c r="I1032" s="14" t="e">
        <f>IF('DATA ENTRY'!#REF!="","",'DATA ENTRY'!#REF!)</f>
        <v>#REF!</v>
      </c>
      <c r="J1032" s="125" t="e">
        <f>IF('DATA ENTRY'!#REF!="","",'DATA ENTRY'!#REF!)</f>
        <v>#REF!</v>
      </c>
      <c r="K1032" s="14" t="e">
        <f>IF('DATA ENTRY'!#REF!="","",'DATA ENTRY'!#REF!)</f>
        <v>#REF!</v>
      </c>
      <c r="L1032" s="125" t="e">
        <f>IF('DATA ENTRY'!#REF!="","",'DATA ENTRY'!#REF!)</f>
        <v>#REF!</v>
      </c>
      <c r="M1032" s="14" t="e">
        <f>IF('DATA ENTRY'!#REF!="","",'DATA ENTRY'!#REF!)</f>
        <v>#REF!</v>
      </c>
      <c r="N1032" s="125" t="e">
        <f>IF('DATA ENTRY'!#REF!="","",'DATA ENTRY'!#REF!)</f>
        <v>#REF!</v>
      </c>
      <c r="O1032" s="125" t="str">
        <f t="shared" si="16"/>
        <v/>
      </c>
      <c r="P1032" s="63" t="e">
        <f>IF('DATA ENTRY'!#REF!="","",'DATA ENTRY'!#REF!)</f>
        <v>#REF!</v>
      </c>
      <c r="Q1032" s="63" t="e">
        <f>IF('DATA ENTRY'!#REF!="","",'DATA ENTRY'!#REF!)</f>
        <v>#REF!</v>
      </c>
      <c r="R1032" s="14" t="e">
        <f>IF('DATA ENTRY'!#REF!="","",'DATA ENTRY'!#REF!)</f>
        <v>#REF!</v>
      </c>
      <c r="S1032" s="14" t="e">
        <f>IF('DATA ENTRY'!#REF!="","",'DATA ENTRY'!#REF!)</f>
        <v>#REF!</v>
      </c>
      <c r="T1032" s="14" t="e">
        <f>IF('DATA ENTRY'!#REF!="","",'DATA ENTRY'!#REF!)</f>
        <v>#REF!</v>
      </c>
      <c r="U1032" s="14" t="str">
        <f>IF(O1032="","",SUMPRODUCT(--(D1032=$D$5:$D$1071),--(F1032=$F$5:$F$1071),--(E1032=$E$5:$E$1071),--(O1032&lt;$O$5:$O$1071))+COUNTIF($O$5:O1032,O1032))</f>
        <v/>
      </c>
    </row>
    <row r="1033" spans="1:21">
      <c r="A1033" s="14" t="e">
        <f>IF(AND(H1033="",D1033="",F1033="",G1033="",I1033="",J1033=""),"",SUBTOTAL(3,$B$5:B1033))</f>
        <v>#REF!</v>
      </c>
      <c r="B1033" s="63" t="e">
        <f>IF('DATA ENTRY'!#REF!="","",'DATA ENTRY'!#REF!)</f>
        <v>#REF!</v>
      </c>
      <c r="C1033" s="63" t="e">
        <f>IF('DATA ENTRY'!#REF!="","",'DATA ENTRY'!#REF!)</f>
        <v>#REF!</v>
      </c>
      <c r="D1033" s="63" t="e">
        <f>IF('DATA ENTRY'!#REF!="","",'DATA ENTRY'!#REF!)</f>
        <v>#REF!</v>
      </c>
      <c r="E1033" s="14" t="e">
        <f>IF('DATA ENTRY'!#REF!="","",'DATA ENTRY'!#REF!)</f>
        <v>#REF!</v>
      </c>
      <c r="F1033" s="14" t="e">
        <f>IF('DATA ENTRY'!#REF!="","",'DATA ENTRY'!#REF!)</f>
        <v>#REF!</v>
      </c>
      <c r="G1033" s="126" t="e">
        <f>IF('DATA ENTRY'!#REF!="","",'DATA ENTRY'!#REF!)</f>
        <v>#REF!</v>
      </c>
      <c r="H1033" s="126" t="e">
        <f>IF('DATA ENTRY'!#REF!="","",'DATA ENTRY'!#REF!)</f>
        <v>#REF!</v>
      </c>
      <c r="I1033" s="14" t="e">
        <f>IF('DATA ENTRY'!#REF!="","",'DATA ENTRY'!#REF!)</f>
        <v>#REF!</v>
      </c>
      <c r="J1033" s="125" t="e">
        <f>IF('DATA ENTRY'!#REF!="","",'DATA ENTRY'!#REF!)</f>
        <v>#REF!</v>
      </c>
      <c r="K1033" s="14" t="e">
        <f>IF('DATA ENTRY'!#REF!="","",'DATA ENTRY'!#REF!)</f>
        <v>#REF!</v>
      </c>
      <c r="L1033" s="125" t="e">
        <f>IF('DATA ENTRY'!#REF!="","",'DATA ENTRY'!#REF!)</f>
        <v>#REF!</v>
      </c>
      <c r="M1033" s="14" t="e">
        <f>IF('DATA ENTRY'!#REF!="","",'DATA ENTRY'!#REF!)</f>
        <v>#REF!</v>
      </c>
      <c r="N1033" s="125" t="e">
        <f>IF('DATA ENTRY'!#REF!="","",'DATA ENTRY'!#REF!)</f>
        <v>#REF!</v>
      </c>
      <c r="O1033" s="125" t="str">
        <f t="shared" si="16"/>
        <v/>
      </c>
      <c r="P1033" s="63" t="e">
        <f>IF('DATA ENTRY'!#REF!="","",'DATA ENTRY'!#REF!)</f>
        <v>#REF!</v>
      </c>
      <c r="Q1033" s="63" t="e">
        <f>IF('DATA ENTRY'!#REF!="","",'DATA ENTRY'!#REF!)</f>
        <v>#REF!</v>
      </c>
      <c r="R1033" s="14" t="e">
        <f>IF('DATA ENTRY'!#REF!="","",'DATA ENTRY'!#REF!)</f>
        <v>#REF!</v>
      </c>
      <c r="S1033" s="14" t="e">
        <f>IF('DATA ENTRY'!#REF!="","",'DATA ENTRY'!#REF!)</f>
        <v>#REF!</v>
      </c>
      <c r="T1033" s="14" t="e">
        <f>IF('DATA ENTRY'!#REF!="","",'DATA ENTRY'!#REF!)</f>
        <v>#REF!</v>
      </c>
      <c r="U1033" s="14" t="str">
        <f>IF(O1033="","",SUMPRODUCT(--(D1033=$D$5:$D$1071),--(F1033=$F$5:$F$1071),--(E1033=$E$5:$E$1071),--(O1033&lt;$O$5:$O$1071))+COUNTIF($O$5:O1033,O1033))</f>
        <v/>
      </c>
    </row>
    <row r="1034" spans="1:21">
      <c r="A1034" s="14" t="e">
        <f>IF(AND(H1034="",D1034="",F1034="",G1034="",I1034="",J1034=""),"",SUBTOTAL(3,$B$5:B1034))</f>
        <v>#REF!</v>
      </c>
      <c r="B1034" s="63" t="e">
        <f>IF('DATA ENTRY'!#REF!="","",'DATA ENTRY'!#REF!)</f>
        <v>#REF!</v>
      </c>
      <c r="C1034" s="63" t="e">
        <f>IF('DATA ENTRY'!#REF!="","",'DATA ENTRY'!#REF!)</f>
        <v>#REF!</v>
      </c>
      <c r="D1034" s="63" t="e">
        <f>IF('DATA ENTRY'!#REF!="","",'DATA ENTRY'!#REF!)</f>
        <v>#REF!</v>
      </c>
      <c r="E1034" s="14" t="e">
        <f>IF('DATA ENTRY'!#REF!="","",'DATA ENTRY'!#REF!)</f>
        <v>#REF!</v>
      </c>
      <c r="F1034" s="14" t="e">
        <f>IF('DATA ENTRY'!#REF!="","",'DATA ENTRY'!#REF!)</f>
        <v>#REF!</v>
      </c>
      <c r="G1034" s="126" t="e">
        <f>IF('DATA ENTRY'!#REF!="","",'DATA ENTRY'!#REF!)</f>
        <v>#REF!</v>
      </c>
      <c r="H1034" s="126" t="e">
        <f>IF('DATA ENTRY'!#REF!="","",'DATA ENTRY'!#REF!)</f>
        <v>#REF!</v>
      </c>
      <c r="I1034" s="14" t="e">
        <f>IF('DATA ENTRY'!#REF!="","",'DATA ENTRY'!#REF!)</f>
        <v>#REF!</v>
      </c>
      <c r="J1034" s="125" t="e">
        <f>IF('DATA ENTRY'!#REF!="","",'DATA ENTRY'!#REF!)</f>
        <v>#REF!</v>
      </c>
      <c r="K1034" s="14" t="e">
        <f>IF('DATA ENTRY'!#REF!="","",'DATA ENTRY'!#REF!)</f>
        <v>#REF!</v>
      </c>
      <c r="L1034" s="125" t="e">
        <f>IF('DATA ENTRY'!#REF!="","",'DATA ENTRY'!#REF!)</f>
        <v>#REF!</v>
      </c>
      <c r="M1034" s="14" t="e">
        <f>IF('DATA ENTRY'!#REF!="","",'DATA ENTRY'!#REF!)</f>
        <v>#REF!</v>
      </c>
      <c r="N1034" s="125" t="e">
        <f>IF('DATA ENTRY'!#REF!="","",'DATA ENTRY'!#REF!)</f>
        <v>#REF!</v>
      </c>
      <c r="O1034" s="125" t="str">
        <f t="shared" si="16"/>
        <v/>
      </c>
      <c r="P1034" s="63" t="e">
        <f>IF('DATA ENTRY'!#REF!="","",'DATA ENTRY'!#REF!)</f>
        <v>#REF!</v>
      </c>
      <c r="Q1034" s="63" t="e">
        <f>IF('DATA ENTRY'!#REF!="","",'DATA ENTRY'!#REF!)</f>
        <v>#REF!</v>
      </c>
      <c r="R1034" s="14" t="e">
        <f>IF('DATA ENTRY'!#REF!="","",'DATA ENTRY'!#REF!)</f>
        <v>#REF!</v>
      </c>
      <c r="S1034" s="14" t="e">
        <f>IF('DATA ENTRY'!#REF!="","",'DATA ENTRY'!#REF!)</f>
        <v>#REF!</v>
      </c>
      <c r="T1034" s="14" t="e">
        <f>IF('DATA ENTRY'!#REF!="","",'DATA ENTRY'!#REF!)</f>
        <v>#REF!</v>
      </c>
      <c r="U1034" s="14" t="str">
        <f>IF(O1034="","",SUMPRODUCT(--(D1034=$D$5:$D$1071),--(F1034=$F$5:$F$1071),--(E1034=$E$5:$E$1071),--(O1034&lt;$O$5:$O$1071))+COUNTIF($O$5:O1034,O1034))</f>
        <v/>
      </c>
    </row>
    <row r="1035" spans="1:21">
      <c r="A1035" s="14" t="e">
        <f>IF(AND(H1035="",D1035="",F1035="",G1035="",I1035="",J1035=""),"",SUBTOTAL(3,$B$5:B1035))</f>
        <v>#REF!</v>
      </c>
      <c r="B1035" s="63" t="e">
        <f>IF('DATA ENTRY'!#REF!="","",'DATA ENTRY'!#REF!)</f>
        <v>#REF!</v>
      </c>
      <c r="C1035" s="63" t="e">
        <f>IF('DATA ENTRY'!#REF!="","",'DATA ENTRY'!#REF!)</f>
        <v>#REF!</v>
      </c>
      <c r="D1035" s="63" t="e">
        <f>IF('DATA ENTRY'!#REF!="","",'DATA ENTRY'!#REF!)</f>
        <v>#REF!</v>
      </c>
      <c r="E1035" s="14" t="e">
        <f>IF('DATA ENTRY'!#REF!="","",'DATA ENTRY'!#REF!)</f>
        <v>#REF!</v>
      </c>
      <c r="F1035" s="14" t="e">
        <f>IF('DATA ENTRY'!#REF!="","",'DATA ENTRY'!#REF!)</f>
        <v>#REF!</v>
      </c>
      <c r="G1035" s="126" t="e">
        <f>IF('DATA ENTRY'!#REF!="","",'DATA ENTRY'!#REF!)</f>
        <v>#REF!</v>
      </c>
      <c r="H1035" s="126" t="e">
        <f>IF('DATA ENTRY'!#REF!="","",'DATA ENTRY'!#REF!)</f>
        <v>#REF!</v>
      </c>
      <c r="I1035" s="14" t="e">
        <f>IF('DATA ENTRY'!#REF!="","",'DATA ENTRY'!#REF!)</f>
        <v>#REF!</v>
      </c>
      <c r="J1035" s="125" t="e">
        <f>IF('DATA ENTRY'!#REF!="","",'DATA ENTRY'!#REF!)</f>
        <v>#REF!</v>
      </c>
      <c r="K1035" s="14" t="e">
        <f>IF('DATA ENTRY'!#REF!="","",'DATA ENTRY'!#REF!)</f>
        <v>#REF!</v>
      </c>
      <c r="L1035" s="125" t="e">
        <f>IF('DATA ENTRY'!#REF!="","",'DATA ENTRY'!#REF!)</f>
        <v>#REF!</v>
      </c>
      <c r="M1035" s="14" t="e">
        <f>IF('DATA ENTRY'!#REF!="","",'DATA ENTRY'!#REF!)</f>
        <v>#REF!</v>
      </c>
      <c r="N1035" s="125" t="e">
        <f>IF('DATA ENTRY'!#REF!="","",'DATA ENTRY'!#REF!)</f>
        <v>#REF!</v>
      </c>
      <c r="O1035" s="125" t="str">
        <f t="shared" si="16"/>
        <v/>
      </c>
      <c r="P1035" s="63" t="e">
        <f>IF('DATA ENTRY'!#REF!="","",'DATA ENTRY'!#REF!)</f>
        <v>#REF!</v>
      </c>
      <c r="Q1035" s="63" t="e">
        <f>IF('DATA ENTRY'!#REF!="","",'DATA ENTRY'!#REF!)</f>
        <v>#REF!</v>
      </c>
      <c r="R1035" s="14" t="e">
        <f>IF('DATA ENTRY'!#REF!="","",'DATA ENTRY'!#REF!)</f>
        <v>#REF!</v>
      </c>
      <c r="S1035" s="14" t="e">
        <f>IF('DATA ENTRY'!#REF!="","",'DATA ENTRY'!#REF!)</f>
        <v>#REF!</v>
      </c>
      <c r="T1035" s="14" t="e">
        <f>IF('DATA ENTRY'!#REF!="","",'DATA ENTRY'!#REF!)</f>
        <v>#REF!</v>
      </c>
      <c r="U1035" s="14" t="str">
        <f>IF(O1035="","",SUMPRODUCT(--(D1035=$D$5:$D$1071),--(F1035=$F$5:$F$1071),--(E1035=$E$5:$E$1071),--(O1035&lt;$O$5:$O$1071))+COUNTIF($O$5:O1035,O1035))</f>
        <v/>
      </c>
    </row>
    <row r="1036" spans="1:21">
      <c r="A1036" s="14" t="e">
        <f>IF(AND(H1036="",D1036="",F1036="",G1036="",I1036="",J1036=""),"",SUBTOTAL(3,$B$5:B1036))</f>
        <v>#REF!</v>
      </c>
      <c r="B1036" s="63" t="e">
        <f>IF('DATA ENTRY'!#REF!="","",'DATA ENTRY'!#REF!)</f>
        <v>#REF!</v>
      </c>
      <c r="C1036" s="63" t="e">
        <f>IF('DATA ENTRY'!#REF!="","",'DATA ENTRY'!#REF!)</f>
        <v>#REF!</v>
      </c>
      <c r="D1036" s="63" t="e">
        <f>IF('DATA ENTRY'!#REF!="","",'DATA ENTRY'!#REF!)</f>
        <v>#REF!</v>
      </c>
      <c r="E1036" s="14" t="e">
        <f>IF('DATA ENTRY'!#REF!="","",'DATA ENTRY'!#REF!)</f>
        <v>#REF!</v>
      </c>
      <c r="F1036" s="14" t="e">
        <f>IF('DATA ENTRY'!#REF!="","",'DATA ENTRY'!#REF!)</f>
        <v>#REF!</v>
      </c>
      <c r="G1036" s="126" t="e">
        <f>IF('DATA ENTRY'!#REF!="","",'DATA ENTRY'!#REF!)</f>
        <v>#REF!</v>
      </c>
      <c r="H1036" s="126" t="e">
        <f>IF('DATA ENTRY'!#REF!="","",'DATA ENTRY'!#REF!)</f>
        <v>#REF!</v>
      </c>
      <c r="I1036" s="14" t="e">
        <f>IF('DATA ENTRY'!#REF!="","",'DATA ENTRY'!#REF!)</f>
        <v>#REF!</v>
      </c>
      <c r="J1036" s="125" t="e">
        <f>IF('DATA ENTRY'!#REF!="","",'DATA ENTRY'!#REF!)</f>
        <v>#REF!</v>
      </c>
      <c r="K1036" s="14" t="e">
        <f>IF('DATA ENTRY'!#REF!="","",'DATA ENTRY'!#REF!)</f>
        <v>#REF!</v>
      </c>
      <c r="L1036" s="125" t="e">
        <f>IF('DATA ENTRY'!#REF!="","",'DATA ENTRY'!#REF!)</f>
        <v>#REF!</v>
      </c>
      <c r="M1036" s="14" t="e">
        <f>IF('DATA ENTRY'!#REF!="","",'DATA ENTRY'!#REF!)</f>
        <v>#REF!</v>
      </c>
      <c r="N1036" s="125" t="e">
        <f>IF('DATA ENTRY'!#REF!="","",'DATA ENTRY'!#REF!)</f>
        <v>#REF!</v>
      </c>
      <c r="O1036" s="125" t="str">
        <f t="shared" si="16"/>
        <v/>
      </c>
      <c r="P1036" s="63" t="e">
        <f>IF('DATA ENTRY'!#REF!="","",'DATA ENTRY'!#REF!)</f>
        <v>#REF!</v>
      </c>
      <c r="Q1036" s="63" t="e">
        <f>IF('DATA ENTRY'!#REF!="","",'DATA ENTRY'!#REF!)</f>
        <v>#REF!</v>
      </c>
      <c r="R1036" s="14" t="e">
        <f>IF('DATA ENTRY'!#REF!="","",'DATA ENTRY'!#REF!)</f>
        <v>#REF!</v>
      </c>
      <c r="S1036" s="14" t="e">
        <f>IF('DATA ENTRY'!#REF!="","",'DATA ENTRY'!#REF!)</f>
        <v>#REF!</v>
      </c>
      <c r="T1036" s="14" t="e">
        <f>IF('DATA ENTRY'!#REF!="","",'DATA ENTRY'!#REF!)</f>
        <v>#REF!</v>
      </c>
      <c r="U1036" s="14" t="str">
        <f>IF(O1036="","",SUMPRODUCT(--(D1036=$D$5:$D$1071),--(F1036=$F$5:$F$1071),--(E1036=$E$5:$E$1071),--(O1036&lt;$O$5:$O$1071))+COUNTIF($O$5:O1036,O1036))</f>
        <v/>
      </c>
    </row>
    <row r="1037" spans="1:21">
      <c r="A1037" s="14" t="e">
        <f>IF(AND(H1037="",D1037="",F1037="",G1037="",I1037="",J1037=""),"",SUBTOTAL(3,$B$5:B1037))</f>
        <v>#REF!</v>
      </c>
      <c r="B1037" s="63" t="e">
        <f>IF('DATA ENTRY'!#REF!="","",'DATA ENTRY'!#REF!)</f>
        <v>#REF!</v>
      </c>
      <c r="C1037" s="63" t="e">
        <f>IF('DATA ENTRY'!#REF!="","",'DATA ENTRY'!#REF!)</f>
        <v>#REF!</v>
      </c>
      <c r="D1037" s="63" t="e">
        <f>IF('DATA ENTRY'!#REF!="","",'DATA ENTRY'!#REF!)</f>
        <v>#REF!</v>
      </c>
      <c r="E1037" s="14" t="e">
        <f>IF('DATA ENTRY'!#REF!="","",'DATA ENTRY'!#REF!)</f>
        <v>#REF!</v>
      </c>
      <c r="F1037" s="14" t="e">
        <f>IF('DATA ENTRY'!#REF!="","",'DATA ENTRY'!#REF!)</f>
        <v>#REF!</v>
      </c>
      <c r="G1037" s="126" t="e">
        <f>IF('DATA ENTRY'!#REF!="","",'DATA ENTRY'!#REF!)</f>
        <v>#REF!</v>
      </c>
      <c r="H1037" s="126" t="e">
        <f>IF('DATA ENTRY'!#REF!="","",'DATA ENTRY'!#REF!)</f>
        <v>#REF!</v>
      </c>
      <c r="I1037" s="14" t="e">
        <f>IF('DATA ENTRY'!#REF!="","",'DATA ENTRY'!#REF!)</f>
        <v>#REF!</v>
      </c>
      <c r="J1037" s="125" t="e">
        <f>IF('DATA ENTRY'!#REF!="","",'DATA ENTRY'!#REF!)</f>
        <v>#REF!</v>
      </c>
      <c r="K1037" s="14" t="e">
        <f>IF('DATA ENTRY'!#REF!="","",'DATA ENTRY'!#REF!)</f>
        <v>#REF!</v>
      </c>
      <c r="L1037" s="125" t="e">
        <f>IF('DATA ENTRY'!#REF!="","",'DATA ENTRY'!#REF!)</f>
        <v>#REF!</v>
      </c>
      <c r="M1037" s="14" t="e">
        <f>IF('DATA ENTRY'!#REF!="","",'DATA ENTRY'!#REF!)</f>
        <v>#REF!</v>
      </c>
      <c r="N1037" s="125" t="e">
        <f>IF('DATA ENTRY'!#REF!="","",'DATA ENTRY'!#REF!)</f>
        <v>#REF!</v>
      </c>
      <c r="O1037" s="125" t="str">
        <f t="shared" si="16"/>
        <v/>
      </c>
      <c r="P1037" s="63" t="e">
        <f>IF('DATA ENTRY'!#REF!="","",'DATA ENTRY'!#REF!)</f>
        <v>#REF!</v>
      </c>
      <c r="Q1037" s="63" t="e">
        <f>IF('DATA ENTRY'!#REF!="","",'DATA ENTRY'!#REF!)</f>
        <v>#REF!</v>
      </c>
      <c r="R1037" s="14" t="e">
        <f>IF('DATA ENTRY'!#REF!="","",'DATA ENTRY'!#REF!)</f>
        <v>#REF!</v>
      </c>
      <c r="S1037" s="14" t="e">
        <f>IF('DATA ENTRY'!#REF!="","",'DATA ENTRY'!#REF!)</f>
        <v>#REF!</v>
      </c>
      <c r="T1037" s="14" t="e">
        <f>IF('DATA ENTRY'!#REF!="","",'DATA ENTRY'!#REF!)</f>
        <v>#REF!</v>
      </c>
      <c r="U1037" s="14" t="str">
        <f>IF(O1037="","",SUMPRODUCT(--(D1037=$D$5:$D$1071),--(F1037=$F$5:$F$1071),--(E1037=$E$5:$E$1071),--(O1037&lt;$O$5:$O$1071))+COUNTIF($O$5:O1037,O1037))</f>
        <v/>
      </c>
    </row>
    <row r="1038" spans="1:21">
      <c r="A1038" s="14" t="e">
        <f>IF(AND(H1038="",D1038="",F1038="",G1038="",I1038="",J1038=""),"",SUBTOTAL(3,$B$5:B1038))</f>
        <v>#REF!</v>
      </c>
      <c r="B1038" s="63" t="e">
        <f>IF('DATA ENTRY'!#REF!="","",'DATA ENTRY'!#REF!)</f>
        <v>#REF!</v>
      </c>
      <c r="C1038" s="63" t="e">
        <f>IF('DATA ENTRY'!#REF!="","",'DATA ENTRY'!#REF!)</f>
        <v>#REF!</v>
      </c>
      <c r="D1038" s="63" t="e">
        <f>IF('DATA ENTRY'!#REF!="","",'DATA ENTRY'!#REF!)</f>
        <v>#REF!</v>
      </c>
      <c r="E1038" s="14" t="e">
        <f>IF('DATA ENTRY'!#REF!="","",'DATA ENTRY'!#REF!)</f>
        <v>#REF!</v>
      </c>
      <c r="F1038" s="14" t="e">
        <f>IF('DATA ENTRY'!#REF!="","",'DATA ENTRY'!#REF!)</f>
        <v>#REF!</v>
      </c>
      <c r="G1038" s="126" t="e">
        <f>IF('DATA ENTRY'!#REF!="","",'DATA ENTRY'!#REF!)</f>
        <v>#REF!</v>
      </c>
      <c r="H1038" s="126" t="e">
        <f>IF('DATA ENTRY'!#REF!="","",'DATA ENTRY'!#REF!)</f>
        <v>#REF!</v>
      </c>
      <c r="I1038" s="14" t="e">
        <f>IF('DATA ENTRY'!#REF!="","",'DATA ENTRY'!#REF!)</f>
        <v>#REF!</v>
      </c>
      <c r="J1038" s="125" t="e">
        <f>IF('DATA ENTRY'!#REF!="","",'DATA ENTRY'!#REF!)</f>
        <v>#REF!</v>
      </c>
      <c r="K1038" s="14" t="e">
        <f>IF('DATA ENTRY'!#REF!="","",'DATA ENTRY'!#REF!)</f>
        <v>#REF!</v>
      </c>
      <c r="L1038" s="125" t="e">
        <f>IF('DATA ENTRY'!#REF!="","",'DATA ENTRY'!#REF!)</f>
        <v>#REF!</v>
      </c>
      <c r="M1038" s="14" t="e">
        <f>IF('DATA ENTRY'!#REF!="","",'DATA ENTRY'!#REF!)</f>
        <v>#REF!</v>
      </c>
      <c r="N1038" s="125" t="e">
        <f>IF('DATA ENTRY'!#REF!="","",'DATA ENTRY'!#REF!)</f>
        <v>#REF!</v>
      </c>
      <c r="O1038" s="125" t="str">
        <f t="shared" si="16"/>
        <v/>
      </c>
      <c r="P1038" s="63" t="e">
        <f>IF('DATA ENTRY'!#REF!="","",'DATA ENTRY'!#REF!)</f>
        <v>#REF!</v>
      </c>
      <c r="Q1038" s="63" t="e">
        <f>IF('DATA ENTRY'!#REF!="","",'DATA ENTRY'!#REF!)</f>
        <v>#REF!</v>
      </c>
      <c r="R1038" s="14" t="e">
        <f>IF('DATA ENTRY'!#REF!="","",'DATA ENTRY'!#REF!)</f>
        <v>#REF!</v>
      </c>
      <c r="S1038" s="14" t="e">
        <f>IF('DATA ENTRY'!#REF!="","",'DATA ENTRY'!#REF!)</f>
        <v>#REF!</v>
      </c>
      <c r="T1038" s="14" t="e">
        <f>IF('DATA ENTRY'!#REF!="","",'DATA ENTRY'!#REF!)</f>
        <v>#REF!</v>
      </c>
      <c r="U1038" s="14" t="str">
        <f>IF(O1038="","",SUMPRODUCT(--(D1038=$D$5:$D$1071),--(F1038=$F$5:$F$1071),--(E1038=$E$5:$E$1071),--(O1038&lt;$O$5:$O$1071))+COUNTIF($O$5:O1038,O1038))</f>
        <v/>
      </c>
    </row>
    <row r="1039" spans="1:21">
      <c r="A1039" s="14" t="e">
        <f>IF(AND(H1039="",D1039="",F1039="",G1039="",I1039="",J1039=""),"",SUBTOTAL(3,$B$5:B1039))</f>
        <v>#REF!</v>
      </c>
      <c r="B1039" s="63" t="e">
        <f>IF('DATA ENTRY'!#REF!="","",'DATA ENTRY'!#REF!)</f>
        <v>#REF!</v>
      </c>
      <c r="C1039" s="63" t="e">
        <f>IF('DATA ENTRY'!#REF!="","",'DATA ENTRY'!#REF!)</f>
        <v>#REF!</v>
      </c>
      <c r="D1039" s="63" t="e">
        <f>IF('DATA ENTRY'!#REF!="","",'DATA ENTRY'!#REF!)</f>
        <v>#REF!</v>
      </c>
      <c r="E1039" s="14" t="e">
        <f>IF('DATA ENTRY'!#REF!="","",'DATA ENTRY'!#REF!)</f>
        <v>#REF!</v>
      </c>
      <c r="F1039" s="14" t="e">
        <f>IF('DATA ENTRY'!#REF!="","",'DATA ENTRY'!#REF!)</f>
        <v>#REF!</v>
      </c>
      <c r="G1039" s="126" t="e">
        <f>IF('DATA ENTRY'!#REF!="","",'DATA ENTRY'!#REF!)</f>
        <v>#REF!</v>
      </c>
      <c r="H1039" s="126" t="e">
        <f>IF('DATA ENTRY'!#REF!="","",'DATA ENTRY'!#REF!)</f>
        <v>#REF!</v>
      </c>
      <c r="I1039" s="14" t="e">
        <f>IF('DATA ENTRY'!#REF!="","",'DATA ENTRY'!#REF!)</f>
        <v>#REF!</v>
      </c>
      <c r="J1039" s="125" t="e">
        <f>IF('DATA ENTRY'!#REF!="","",'DATA ENTRY'!#REF!)</f>
        <v>#REF!</v>
      </c>
      <c r="K1039" s="14" t="e">
        <f>IF('DATA ENTRY'!#REF!="","",'DATA ENTRY'!#REF!)</f>
        <v>#REF!</v>
      </c>
      <c r="L1039" s="125" t="e">
        <f>IF('DATA ENTRY'!#REF!="","",'DATA ENTRY'!#REF!)</f>
        <v>#REF!</v>
      </c>
      <c r="M1039" s="14" t="e">
        <f>IF('DATA ENTRY'!#REF!="","",'DATA ENTRY'!#REF!)</f>
        <v>#REF!</v>
      </c>
      <c r="N1039" s="125" t="e">
        <f>IF('DATA ENTRY'!#REF!="","",'DATA ENTRY'!#REF!)</f>
        <v>#REF!</v>
      </c>
      <c r="O1039" s="125" t="str">
        <f t="shared" si="16"/>
        <v/>
      </c>
      <c r="P1039" s="63" t="e">
        <f>IF('DATA ENTRY'!#REF!="","",'DATA ENTRY'!#REF!)</f>
        <v>#REF!</v>
      </c>
      <c r="Q1039" s="63" t="e">
        <f>IF('DATA ENTRY'!#REF!="","",'DATA ENTRY'!#REF!)</f>
        <v>#REF!</v>
      </c>
      <c r="R1039" s="14" t="e">
        <f>IF('DATA ENTRY'!#REF!="","",'DATA ENTRY'!#REF!)</f>
        <v>#REF!</v>
      </c>
      <c r="S1039" s="14" t="e">
        <f>IF('DATA ENTRY'!#REF!="","",'DATA ENTRY'!#REF!)</f>
        <v>#REF!</v>
      </c>
      <c r="T1039" s="14" t="e">
        <f>IF('DATA ENTRY'!#REF!="","",'DATA ENTRY'!#REF!)</f>
        <v>#REF!</v>
      </c>
      <c r="U1039" s="14" t="str">
        <f>IF(O1039="","",SUMPRODUCT(--(D1039=$D$5:$D$1071),--(F1039=$F$5:$F$1071),--(E1039=$E$5:$E$1071),--(O1039&lt;$O$5:$O$1071))+COUNTIF($O$5:O1039,O1039))</f>
        <v/>
      </c>
    </row>
    <row r="1040" spans="1:21">
      <c r="A1040" s="14" t="e">
        <f>IF(AND(H1040="",D1040="",F1040="",G1040="",I1040="",J1040=""),"",SUBTOTAL(3,$B$5:B1040))</f>
        <v>#REF!</v>
      </c>
      <c r="B1040" s="63" t="e">
        <f>IF('DATA ENTRY'!#REF!="","",'DATA ENTRY'!#REF!)</f>
        <v>#REF!</v>
      </c>
      <c r="C1040" s="63" t="e">
        <f>IF('DATA ENTRY'!#REF!="","",'DATA ENTRY'!#REF!)</f>
        <v>#REF!</v>
      </c>
      <c r="D1040" s="63" t="e">
        <f>IF('DATA ENTRY'!#REF!="","",'DATA ENTRY'!#REF!)</f>
        <v>#REF!</v>
      </c>
      <c r="E1040" s="14" t="e">
        <f>IF('DATA ENTRY'!#REF!="","",'DATA ENTRY'!#REF!)</f>
        <v>#REF!</v>
      </c>
      <c r="F1040" s="14" t="e">
        <f>IF('DATA ENTRY'!#REF!="","",'DATA ENTRY'!#REF!)</f>
        <v>#REF!</v>
      </c>
      <c r="G1040" s="126" t="e">
        <f>IF('DATA ENTRY'!#REF!="","",'DATA ENTRY'!#REF!)</f>
        <v>#REF!</v>
      </c>
      <c r="H1040" s="126" t="e">
        <f>IF('DATA ENTRY'!#REF!="","",'DATA ENTRY'!#REF!)</f>
        <v>#REF!</v>
      </c>
      <c r="I1040" s="14" t="e">
        <f>IF('DATA ENTRY'!#REF!="","",'DATA ENTRY'!#REF!)</f>
        <v>#REF!</v>
      </c>
      <c r="J1040" s="125" t="e">
        <f>IF('DATA ENTRY'!#REF!="","",'DATA ENTRY'!#REF!)</f>
        <v>#REF!</v>
      </c>
      <c r="K1040" s="14" t="e">
        <f>IF('DATA ENTRY'!#REF!="","",'DATA ENTRY'!#REF!)</f>
        <v>#REF!</v>
      </c>
      <c r="L1040" s="125" t="e">
        <f>IF('DATA ENTRY'!#REF!="","",'DATA ENTRY'!#REF!)</f>
        <v>#REF!</v>
      </c>
      <c r="M1040" s="14" t="e">
        <f>IF('DATA ENTRY'!#REF!="","",'DATA ENTRY'!#REF!)</f>
        <v>#REF!</v>
      </c>
      <c r="N1040" s="125" t="e">
        <f>IF('DATA ENTRY'!#REF!="","",'DATA ENTRY'!#REF!)</f>
        <v>#REF!</v>
      </c>
      <c r="O1040" s="125" t="str">
        <f t="shared" si="16"/>
        <v/>
      </c>
      <c r="P1040" s="63" t="e">
        <f>IF('DATA ENTRY'!#REF!="","",'DATA ENTRY'!#REF!)</f>
        <v>#REF!</v>
      </c>
      <c r="Q1040" s="63" t="e">
        <f>IF('DATA ENTRY'!#REF!="","",'DATA ENTRY'!#REF!)</f>
        <v>#REF!</v>
      </c>
      <c r="R1040" s="14" t="e">
        <f>IF('DATA ENTRY'!#REF!="","",'DATA ENTRY'!#REF!)</f>
        <v>#REF!</v>
      </c>
      <c r="S1040" s="14" t="e">
        <f>IF('DATA ENTRY'!#REF!="","",'DATA ENTRY'!#REF!)</f>
        <v>#REF!</v>
      </c>
      <c r="T1040" s="14" t="e">
        <f>IF('DATA ENTRY'!#REF!="","",'DATA ENTRY'!#REF!)</f>
        <v>#REF!</v>
      </c>
      <c r="U1040" s="14" t="str">
        <f>IF(O1040="","",SUMPRODUCT(--(D1040=$D$5:$D$1071),--(F1040=$F$5:$F$1071),--(E1040=$E$5:$E$1071),--(O1040&lt;$O$5:$O$1071))+COUNTIF($O$5:O1040,O1040))</f>
        <v/>
      </c>
    </row>
    <row r="1041" spans="1:21">
      <c r="A1041" s="14" t="e">
        <f>IF(AND(H1041="",D1041="",F1041="",G1041="",I1041="",J1041=""),"",SUBTOTAL(3,$B$5:B1041))</f>
        <v>#REF!</v>
      </c>
      <c r="B1041" s="63" t="e">
        <f>IF('DATA ENTRY'!#REF!="","",'DATA ENTRY'!#REF!)</f>
        <v>#REF!</v>
      </c>
      <c r="C1041" s="63" t="e">
        <f>IF('DATA ENTRY'!#REF!="","",'DATA ENTRY'!#REF!)</f>
        <v>#REF!</v>
      </c>
      <c r="D1041" s="63" t="e">
        <f>IF('DATA ENTRY'!#REF!="","",'DATA ENTRY'!#REF!)</f>
        <v>#REF!</v>
      </c>
      <c r="E1041" s="14" t="e">
        <f>IF('DATA ENTRY'!#REF!="","",'DATA ENTRY'!#REF!)</f>
        <v>#REF!</v>
      </c>
      <c r="F1041" s="14" t="e">
        <f>IF('DATA ENTRY'!#REF!="","",'DATA ENTRY'!#REF!)</f>
        <v>#REF!</v>
      </c>
      <c r="G1041" s="126" t="e">
        <f>IF('DATA ENTRY'!#REF!="","",'DATA ENTRY'!#REF!)</f>
        <v>#REF!</v>
      </c>
      <c r="H1041" s="126" t="e">
        <f>IF('DATA ENTRY'!#REF!="","",'DATA ENTRY'!#REF!)</f>
        <v>#REF!</v>
      </c>
      <c r="I1041" s="14" t="e">
        <f>IF('DATA ENTRY'!#REF!="","",'DATA ENTRY'!#REF!)</f>
        <v>#REF!</v>
      </c>
      <c r="J1041" s="125" t="e">
        <f>IF('DATA ENTRY'!#REF!="","",'DATA ENTRY'!#REF!)</f>
        <v>#REF!</v>
      </c>
      <c r="K1041" s="14" t="e">
        <f>IF('DATA ENTRY'!#REF!="","",'DATA ENTRY'!#REF!)</f>
        <v>#REF!</v>
      </c>
      <c r="L1041" s="125" t="e">
        <f>IF('DATA ENTRY'!#REF!="","",'DATA ENTRY'!#REF!)</f>
        <v>#REF!</v>
      </c>
      <c r="M1041" s="14" t="e">
        <f>IF('DATA ENTRY'!#REF!="","",'DATA ENTRY'!#REF!)</f>
        <v>#REF!</v>
      </c>
      <c r="N1041" s="125" t="e">
        <f>IF('DATA ENTRY'!#REF!="","",'DATA ENTRY'!#REF!)</f>
        <v>#REF!</v>
      </c>
      <c r="O1041" s="125" t="str">
        <f t="shared" si="16"/>
        <v/>
      </c>
      <c r="P1041" s="63" t="e">
        <f>IF('DATA ENTRY'!#REF!="","",'DATA ENTRY'!#REF!)</f>
        <v>#REF!</v>
      </c>
      <c r="Q1041" s="63" t="e">
        <f>IF('DATA ENTRY'!#REF!="","",'DATA ENTRY'!#REF!)</f>
        <v>#REF!</v>
      </c>
      <c r="R1041" s="14" t="e">
        <f>IF('DATA ENTRY'!#REF!="","",'DATA ENTRY'!#REF!)</f>
        <v>#REF!</v>
      </c>
      <c r="S1041" s="14" t="e">
        <f>IF('DATA ENTRY'!#REF!="","",'DATA ENTRY'!#REF!)</f>
        <v>#REF!</v>
      </c>
      <c r="T1041" s="14" t="e">
        <f>IF('DATA ENTRY'!#REF!="","",'DATA ENTRY'!#REF!)</f>
        <v>#REF!</v>
      </c>
      <c r="U1041" s="14" t="str">
        <f>IF(O1041="","",SUMPRODUCT(--(D1041=$D$5:$D$1071),--(F1041=$F$5:$F$1071),--(E1041=$E$5:$E$1071),--(O1041&lt;$O$5:$O$1071))+COUNTIF($O$5:O1041,O1041))</f>
        <v/>
      </c>
    </row>
    <row r="1042" spans="1:21">
      <c r="A1042" s="14" t="e">
        <f>IF(AND(H1042="",D1042="",F1042="",G1042="",I1042="",J1042=""),"",SUBTOTAL(3,$B$5:B1042))</f>
        <v>#REF!</v>
      </c>
      <c r="B1042" s="63" t="e">
        <f>IF('DATA ENTRY'!#REF!="","",'DATA ENTRY'!#REF!)</f>
        <v>#REF!</v>
      </c>
      <c r="C1042" s="63" t="e">
        <f>IF('DATA ENTRY'!#REF!="","",'DATA ENTRY'!#REF!)</f>
        <v>#REF!</v>
      </c>
      <c r="D1042" s="63" t="e">
        <f>IF('DATA ENTRY'!#REF!="","",'DATA ENTRY'!#REF!)</f>
        <v>#REF!</v>
      </c>
      <c r="E1042" s="14" t="e">
        <f>IF('DATA ENTRY'!#REF!="","",'DATA ENTRY'!#REF!)</f>
        <v>#REF!</v>
      </c>
      <c r="F1042" s="14" t="e">
        <f>IF('DATA ENTRY'!#REF!="","",'DATA ENTRY'!#REF!)</f>
        <v>#REF!</v>
      </c>
      <c r="G1042" s="126" t="e">
        <f>IF('DATA ENTRY'!#REF!="","",'DATA ENTRY'!#REF!)</f>
        <v>#REF!</v>
      </c>
      <c r="H1042" s="126" t="e">
        <f>IF('DATA ENTRY'!#REF!="","",'DATA ENTRY'!#REF!)</f>
        <v>#REF!</v>
      </c>
      <c r="I1042" s="14" t="e">
        <f>IF('DATA ENTRY'!#REF!="","",'DATA ENTRY'!#REF!)</f>
        <v>#REF!</v>
      </c>
      <c r="J1042" s="125" t="e">
        <f>IF('DATA ENTRY'!#REF!="","",'DATA ENTRY'!#REF!)</f>
        <v>#REF!</v>
      </c>
      <c r="K1042" s="14" t="e">
        <f>IF('DATA ENTRY'!#REF!="","",'DATA ENTRY'!#REF!)</f>
        <v>#REF!</v>
      </c>
      <c r="L1042" s="125" t="e">
        <f>IF('DATA ENTRY'!#REF!="","",'DATA ENTRY'!#REF!)</f>
        <v>#REF!</v>
      </c>
      <c r="M1042" s="14" t="e">
        <f>IF('DATA ENTRY'!#REF!="","",'DATA ENTRY'!#REF!)</f>
        <v>#REF!</v>
      </c>
      <c r="N1042" s="125" t="e">
        <f>IF('DATA ENTRY'!#REF!="","",'DATA ENTRY'!#REF!)</f>
        <v>#REF!</v>
      </c>
      <c r="O1042" s="125" t="str">
        <f t="shared" si="16"/>
        <v/>
      </c>
      <c r="P1042" s="63" t="e">
        <f>IF('DATA ENTRY'!#REF!="","",'DATA ENTRY'!#REF!)</f>
        <v>#REF!</v>
      </c>
      <c r="Q1042" s="63" t="e">
        <f>IF('DATA ENTRY'!#REF!="","",'DATA ENTRY'!#REF!)</f>
        <v>#REF!</v>
      </c>
      <c r="R1042" s="14" t="e">
        <f>IF('DATA ENTRY'!#REF!="","",'DATA ENTRY'!#REF!)</f>
        <v>#REF!</v>
      </c>
      <c r="S1042" s="14" t="e">
        <f>IF('DATA ENTRY'!#REF!="","",'DATA ENTRY'!#REF!)</f>
        <v>#REF!</v>
      </c>
      <c r="T1042" s="14" t="e">
        <f>IF('DATA ENTRY'!#REF!="","",'DATA ENTRY'!#REF!)</f>
        <v>#REF!</v>
      </c>
      <c r="U1042" s="14" t="str">
        <f>IF(O1042="","",SUMPRODUCT(--(D1042=$D$5:$D$1071),--(F1042=$F$5:$F$1071),--(E1042=$E$5:$E$1071),--(O1042&lt;$O$5:$O$1071))+COUNTIF($O$5:O1042,O1042))</f>
        <v/>
      </c>
    </row>
    <row r="1043" spans="1:21">
      <c r="A1043" s="14" t="e">
        <f>IF(AND(H1043="",D1043="",F1043="",G1043="",I1043="",J1043=""),"",SUBTOTAL(3,$B$5:B1043))</f>
        <v>#REF!</v>
      </c>
      <c r="B1043" s="63" t="e">
        <f>IF('DATA ENTRY'!#REF!="","",'DATA ENTRY'!#REF!)</f>
        <v>#REF!</v>
      </c>
      <c r="C1043" s="63" t="e">
        <f>IF('DATA ENTRY'!#REF!="","",'DATA ENTRY'!#REF!)</f>
        <v>#REF!</v>
      </c>
      <c r="D1043" s="63" t="e">
        <f>IF('DATA ENTRY'!#REF!="","",'DATA ENTRY'!#REF!)</f>
        <v>#REF!</v>
      </c>
      <c r="E1043" s="14" t="e">
        <f>IF('DATA ENTRY'!#REF!="","",'DATA ENTRY'!#REF!)</f>
        <v>#REF!</v>
      </c>
      <c r="F1043" s="14" t="e">
        <f>IF('DATA ENTRY'!#REF!="","",'DATA ENTRY'!#REF!)</f>
        <v>#REF!</v>
      </c>
      <c r="G1043" s="126" t="e">
        <f>IF('DATA ENTRY'!#REF!="","",'DATA ENTRY'!#REF!)</f>
        <v>#REF!</v>
      </c>
      <c r="H1043" s="126" t="e">
        <f>IF('DATA ENTRY'!#REF!="","",'DATA ENTRY'!#REF!)</f>
        <v>#REF!</v>
      </c>
      <c r="I1043" s="14" t="e">
        <f>IF('DATA ENTRY'!#REF!="","",'DATA ENTRY'!#REF!)</f>
        <v>#REF!</v>
      </c>
      <c r="J1043" s="125" t="e">
        <f>IF('DATA ENTRY'!#REF!="","",'DATA ENTRY'!#REF!)</f>
        <v>#REF!</v>
      </c>
      <c r="K1043" s="14" t="e">
        <f>IF('DATA ENTRY'!#REF!="","",'DATA ENTRY'!#REF!)</f>
        <v>#REF!</v>
      </c>
      <c r="L1043" s="125" t="e">
        <f>IF('DATA ENTRY'!#REF!="","",'DATA ENTRY'!#REF!)</f>
        <v>#REF!</v>
      </c>
      <c r="M1043" s="14" t="e">
        <f>IF('DATA ENTRY'!#REF!="","",'DATA ENTRY'!#REF!)</f>
        <v>#REF!</v>
      </c>
      <c r="N1043" s="125" t="e">
        <f>IF('DATA ENTRY'!#REF!="","",'DATA ENTRY'!#REF!)</f>
        <v>#REF!</v>
      </c>
      <c r="O1043" s="125" t="str">
        <f t="shared" si="16"/>
        <v/>
      </c>
      <c r="P1043" s="63" t="e">
        <f>IF('DATA ENTRY'!#REF!="","",'DATA ENTRY'!#REF!)</f>
        <v>#REF!</v>
      </c>
      <c r="Q1043" s="63" t="e">
        <f>IF('DATA ENTRY'!#REF!="","",'DATA ENTRY'!#REF!)</f>
        <v>#REF!</v>
      </c>
      <c r="R1043" s="14" t="e">
        <f>IF('DATA ENTRY'!#REF!="","",'DATA ENTRY'!#REF!)</f>
        <v>#REF!</v>
      </c>
      <c r="S1043" s="14" t="e">
        <f>IF('DATA ENTRY'!#REF!="","",'DATA ENTRY'!#REF!)</f>
        <v>#REF!</v>
      </c>
      <c r="T1043" s="14" t="e">
        <f>IF('DATA ENTRY'!#REF!="","",'DATA ENTRY'!#REF!)</f>
        <v>#REF!</v>
      </c>
      <c r="U1043" s="14" t="str">
        <f>IF(O1043="","",SUMPRODUCT(--(D1043=$D$5:$D$1071),--(F1043=$F$5:$F$1071),--(E1043=$E$5:$E$1071),--(O1043&lt;$O$5:$O$1071))+COUNTIF($O$5:O1043,O1043))</f>
        <v/>
      </c>
    </row>
    <row r="1044" spans="1:21">
      <c r="A1044" s="14" t="e">
        <f>IF(AND(H1044="",D1044="",F1044="",G1044="",I1044="",J1044=""),"",SUBTOTAL(3,$B$5:B1044))</f>
        <v>#REF!</v>
      </c>
      <c r="B1044" s="63" t="e">
        <f>IF('DATA ENTRY'!#REF!="","",'DATA ENTRY'!#REF!)</f>
        <v>#REF!</v>
      </c>
      <c r="C1044" s="63" t="e">
        <f>IF('DATA ENTRY'!#REF!="","",'DATA ENTRY'!#REF!)</f>
        <v>#REF!</v>
      </c>
      <c r="D1044" s="63" t="e">
        <f>IF('DATA ENTRY'!#REF!="","",'DATA ENTRY'!#REF!)</f>
        <v>#REF!</v>
      </c>
      <c r="E1044" s="14" t="e">
        <f>IF('DATA ENTRY'!#REF!="","",'DATA ENTRY'!#REF!)</f>
        <v>#REF!</v>
      </c>
      <c r="F1044" s="14" t="e">
        <f>IF('DATA ENTRY'!#REF!="","",'DATA ENTRY'!#REF!)</f>
        <v>#REF!</v>
      </c>
      <c r="G1044" s="126" t="e">
        <f>IF('DATA ENTRY'!#REF!="","",'DATA ENTRY'!#REF!)</f>
        <v>#REF!</v>
      </c>
      <c r="H1044" s="126" t="e">
        <f>IF('DATA ENTRY'!#REF!="","",'DATA ENTRY'!#REF!)</f>
        <v>#REF!</v>
      </c>
      <c r="I1044" s="14" t="e">
        <f>IF('DATA ENTRY'!#REF!="","",'DATA ENTRY'!#REF!)</f>
        <v>#REF!</v>
      </c>
      <c r="J1044" s="125" t="e">
        <f>IF('DATA ENTRY'!#REF!="","",'DATA ENTRY'!#REF!)</f>
        <v>#REF!</v>
      </c>
      <c r="K1044" s="14" t="e">
        <f>IF('DATA ENTRY'!#REF!="","",'DATA ENTRY'!#REF!)</f>
        <v>#REF!</v>
      </c>
      <c r="L1044" s="125" t="e">
        <f>IF('DATA ENTRY'!#REF!="","",'DATA ENTRY'!#REF!)</f>
        <v>#REF!</v>
      </c>
      <c r="M1044" s="14" t="e">
        <f>IF('DATA ENTRY'!#REF!="","",'DATA ENTRY'!#REF!)</f>
        <v>#REF!</v>
      </c>
      <c r="N1044" s="125" t="e">
        <f>IF('DATA ENTRY'!#REF!="","",'DATA ENTRY'!#REF!)</f>
        <v>#REF!</v>
      </c>
      <c r="O1044" s="125" t="str">
        <f t="shared" si="16"/>
        <v/>
      </c>
      <c r="P1044" s="63" t="e">
        <f>IF('DATA ENTRY'!#REF!="","",'DATA ENTRY'!#REF!)</f>
        <v>#REF!</v>
      </c>
      <c r="Q1044" s="63" t="e">
        <f>IF('DATA ENTRY'!#REF!="","",'DATA ENTRY'!#REF!)</f>
        <v>#REF!</v>
      </c>
      <c r="R1044" s="14" t="e">
        <f>IF('DATA ENTRY'!#REF!="","",'DATA ENTRY'!#REF!)</f>
        <v>#REF!</v>
      </c>
      <c r="S1044" s="14" t="e">
        <f>IF('DATA ENTRY'!#REF!="","",'DATA ENTRY'!#REF!)</f>
        <v>#REF!</v>
      </c>
      <c r="T1044" s="14" t="e">
        <f>IF('DATA ENTRY'!#REF!="","",'DATA ENTRY'!#REF!)</f>
        <v>#REF!</v>
      </c>
      <c r="U1044" s="14" t="str">
        <f>IF(O1044="","",SUMPRODUCT(--(D1044=$D$5:$D$1071),--(F1044=$F$5:$F$1071),--(E1044=$E$5:$E$1071),--(O1044&lt;$O$5:$O$1071))+COUNTIF($O$5:O1044,O1044))</f>
        <v/>
      </c>
    </row>
    <row r="1045" spans="1:21">
      <c r="A1045" s="14" t="e">
        <f>IF(AND(H1045="",D1045="",F1045="",G1045="",I1045="",J1045=""),"",SUBTOTAL(3,$B$5:B1045))</f>
        <v>#REF!</v>
      </c>
      <c r="B1045" s="63" t="e">
        <f>IF('DATA ENTRY'!#REF!="","",'DATA ENTRY'!#REF!)</f>
        <v>#REF!</v>
      </c>
      <c r="C1045" s="63" t="e">
        <f>IF('DATA ENTRY'!#REF!="","",'DATA ENTRY'!#REF!)</f>
        <v>#REF!</v>
      </c>
      <c r="D1045" s="63" t="e">
        <f>IF('DATA ENTRY'!#REF!="","",'DATA ENTRY'!#REF!)</f>
        <v>#REF!</v>
      </c>
      <c r="E1045" s="14" t="e">
        <f>IF('DATA ENTRY'!#REF!="","",'DATA ENTRY'!#REF!)</f>
        <v>#REF!</v>
      </c>
      <c r="F1045" s="14" t="e">
        <f>IF('DATA ENTRY'!#REF!="","",'DATA ENTRY'!#REF!)</f>
        <v>#REF!</v>
      </c>
      <c r="G1045" s="126" t="e">
        <f>IF('DATA ENTRY'!#REF!="","",'DATA ENTRY'!#REF!)</f>
        <v>#REF!</v>
      </c>
      <c r="H1045" s="126" t="e">
        <f>IF('DATA ENTRY'!#REF!="","",'DATA ENTRY'!#REF!)</f>
        <v>#REF!</v>
      </c>
      <c r="I1045" s="14" t="e">
        <f>IF('DATA ENTRY'!#REF!="","",'DATA ENTRY'!#REF!)</f>
        <v>#REF!</v>
      </c>
      <c r="J1045" s="125" t="e">
        <f>IF('DATA ENTRY'!#REF!="","",'DATA ENTRY'!#REF!)</f>
        <v>#REF!</v>
      </c>
      <c r="K1045" s="14" t="e">
        <f>IF('DATA ENTRY'!#REF!="","",'DATA ENTRY'!#REF!)</f>
        <v>#REF!</v>
      </c>
      <c r="L1045" s="125" t="e">
        <f>IF('DATA ENTRY'!#REF!="","",'DATA ENTRY'!#REF!)</f>
        <v>#REF!</v>
      </c>
      <c r="M1045" s="14" t="e">
        <f>IF('DATA ENTRY'!#REF!="","",'DATA ENTRY'!#REF!)</f>
        <v>#REF!</v>
      </c>
      <c r="N1045" s="125" t="e">
        <f>IF('DATA ENTRY'!#REF!="","",'DATA ENTRY'!#REF!)</f>
        <v>#REF!</v>
      </c>
      <c r="O1045" s="125" t="str">
        <f t="shared" si="16"/>
        <v/>
      </c>
      <c r="P1045" s="63" t="e">
        <f>IF('DATA ENTRY'!#REF!="","",'DATA ENTRY'!#REF!)</f>
        <v>#REF!</v>
      </c>
      <c r="Q1045" s="63" t="e">
        <f>IF('DATA ENTRY'!#REF!="","",'DATA ENTRY'!#REF!)</f>
        <v>#REF!</v>
      </c>
      <c r="R1045" s="14" t="e">
        <f>IF('DATA ENTRY'!#REF!="","",'DATA ENTRY'!#REF!)</f>
        <v>#REF!</v>
      </c>
      <c r="S1045" s="14" t="e">
        <f>IF('DATA ENTRY'!#REF!="","",'DATA ENTRY'!#REF!)</f>
        <v>#REF!</v>
      </c>
      <c r="T1045" s="14" t="e">
        <f>IF('DATA ENTRY'!#REF!="","",'DATA ENTRY'!#REF!)</f>
        <v>#REF!</v>
      </c>
      <c r="U1045" s="14" t="str">
        <f>IF(O1045="","",SUMPRODUCT(--(D1045=$D$5:$D$1071),--(F1045=$F$5:$F$1071),--(E1045=$E$5:$E$1071),--(O1045&lt;$O$5:$O$1071))+COUNTIF($O$5:O1045,O1045))</f>
        <v/>
      </c>
    </row>
    <row r="1046" spans="1:21">
      <c r="A1046" s="14" t="e">
        <f>IF(AND(H1046="",D1046="",F1046="",G1046="",I1046="",J1046=""),"",SUBTOTAL(3,$B$5:B1046))</f>
        <v>#REF!</v>
      </c>
      <c r="B1046" s="63" t="e">
        <f>IF('DATA ENTRY'!#REF!="","",'DATA ENTRY'!#REF!)</f>
        <v>#REF!</v>
      </c>
      <c r="C1046" s="63" t="e">
        <f>IF('DATA ENTRY'!#REF!="","",'DATA ENTRY'!#REF!)</f>
        <v>#REF!</v>
      </c>
      <c r="D1046" s="63" t="e">
        <f>IF('DATA ENTRY'!#REF!="","",'DATA ENTRY'!#REF!)</f>
        <v>#REF!</v>
      </c>
      <c r="E1046" s="14" t="e">
        <f>IF('DATA ENTRY'!#REF!="","",'DATA ENTRY'!#REF!)</f>
        <v>#REF!</v>
      </c>
      <c r="F1046" s="14" t="e">
        <f>IF('DATA ENTRY'!#REF!="","",'DATA ENTRY'!#REF!)</f>
        <v>#REF!</v>
      </c>
      <c r="G1046" s="126" t="e">
        <f>IF('DATA ENTRY'!#REF!="","",'DATA ENTRY'!#REF!)</f>
        <v>#REF!</v>
      </c>
      <c r="H1046" s="126" t="e">
        <f>IF('DATA ENTRY'!#REF!="","",'DATA ENTRY'!#REF!)</f>
        <v>#REF!</v>
      </c>
      <c r="I1046" s="14" t="e">
        <f>IF('DATA ENTRY'!#REF!="","",'DATA ENTRY'!#REF!)</f>
        <v>#REF!</v>
      </c>
      <c r="J1046" s="125" t="e">
        <f>IF('DATA ENTRY'!#REF!="","",'DATA ENTRY'!#REF!)</f>
        <v>#REF!</v>
      </c>
      <c r="K1046" s="14" t="e">
        <f>IF('DATA ENTRY'!#REF!="","",'DATA ENTRY'!#REF!)</f>
        <v>#REF!</v>
      </c>
      <c r="L1046" s="125" t="e">
        <f>IF('DATA ENTRY'!#REF!="","",'DATA ENTRY'!#REF!)</f>
        <v>#REF!</v>
      </c>
      <c r="M1046" s="14" t="e">
        <f>IF('DATA ENTRY'!#REF!="","",'DATA ENTRY'!#REF!)</f>
        <v>#REF!</v>
      </c>
      <c r="N1046" s="125" t="e">
        <f>IF('DATA ENTRY'!#REF!="","",'DATA ENTRY'!#REF!)</f>
        <v>#REF!</v>
      </c>
      <c r="O1046" s="125" t="str">
        <f t="shared" si="16"/>
        <v/>
      </c>
      <c r="P1046" s="63" t="e">
        <f>IF('DATA ENTRY'!#REF!="","",'DATA ENTRY'!#REF!)</f>
        <v>#REF!</v>
      </c>
      <c r="Q1046" s="63" t="e">
        <f>IF('DATA ENTRY'!#REF!="","",'DATA ENTRY'!#REF!)</f>
        <v>#REF!</v>
      </c>
      <c r="R1046" s="14" t="e">
        <f>IF('DATA ENTRY'!#REF!="","",'DATA ENTRY'!#REF!)</f>
        <v>#REF!</v>
      </c>
      <c r="S1046" s="14" t="e">
        <f>IF('DATA ENTRY'!#REF!="","",'DATA ENTRY'!#REF!)</f>
        <v>#REF!</v>
      </c>
      <c r="T1046" s="14" t="e">
        <f>IF('DATA ENTRY'!#REF!="","",'DATA ENTRY'!#REF!)</f>
        <v>#REF!</v>
      </c>
      <c r="U1046" s="14" t="str">
        <f>IF(O1046="","",SUMPRODUCT(--(D1046=$D$5:$D$1071),--(F1046=$F$5:$F$1071),--(E1046=$E$5:$E$1071),--(O1046&lt;$O$5:$O$1071))+COUNTIF($O$5:O1046,O1046))</f>
        <v/>
      </c>
    </row>
    <row r="1047" spans="1:21">
      <c r="A1047" s="14" t="e">
        <f>IF(AND(H1047="",D1047="",F1047="",G1047="",I1047="",J1047=""),"",SUBTOTAL(3,$B$5:B1047))</f>
        <v>#REF!</v>
      </c>
      <c r="B1047" s="63" t="e">
        <f>IF('DATA ENTRY'!#REF!="","",'DATA ENTRY'!#REF!)</f>
        <v>#REF!</v>
      </c>
      <c r="C1047" s="63" t="e">
        <f>IF('DATA ENTRY'!#REF!="","",'DATA ENTRY'!#REF!)</f>
        <v>#REF!</v>
      </c>
      <c r="D1047" s="63" t="e">
        <f>IF('DATA ENTRY'!#REF!="","",'DATA ENTRY'!#REF!)</f>
        <v>#REF!</v>
      </c>
      <c r="E1047" s="14" t="e">
        <f>IF('DATA ENTRY'!#REF!="","",'DATA ENTRY'!#REF!)</f>
        <v>#REF!</v>
      </c>
      <c r="F1047" s="14" t="e">
        <f>IF('DATA ENTRY'!#REF!="","",'DATA ENTRY'!#REF!)</f>
        <v>#REF!</v>
      </c>
      <c r="G1047" s="126" t="e">
        <f>IF('DATA ENTRY'!#REF!="","",'DATA ENTRY'!#REF!)</f>
        <v>#REF!</v>
      </c>
      <c r="H1047" s="126" t="e">
        <f>IF('DATA ENTRY'!#REF!="","",'DATA ENTRY'!#REF!)</f>
        <v>#REF!</v>
      </c>
      <c r="I1047" s="14" t="e">
        <f>IF('DATA ENTRY'!#REF!="","",'DATA ENTRY'!#REF!)</f>
        <v>#REF!</v>
      </c>
      <c r="J1047" s="125" t="e">
        <f>IF('DATA ENTRY'!#REF!="","",'DATA ENTRY'!#REF!)</f>
        <v>#REF!</v>
      </c>
      <c r="K1047" s="14" t="e">
        <f>IF('DATA ENTRY'!#REF!="","",'DATA ENTRY'!#REF!)</f>
        <v>#REF!</v>
      </c>
      <c r="L1047" s="125" t="e">
        <f>IF('DATA ENTRY'!#REF!="","",'DATA ENTRY'!#REF!)</f>
        <v>#REF!</v>
      </c>
      <c r="M1047" s="14" t="e">
        <f>IF('DATA ENTRY'!#REF!="","",'DATA ENTRY'!#REF!)</f>
        <v>#REF!</v>
      </c>
      <c r="N1047" s="125" t="e">
        <f>IF('DATA ENTRY'!#REF!="","",'DATA ENTRY'!#REF!)</f>
        <v>#REF!</v>
      </c>
      <c r="O1047" s="125" t="str">
        <f t="shared" si="16"/>
        <v/>
      </c>
      <c r="P1047" s="63" t="e">
        <f>IF('DATA ENTRY'!#REF!="","",'DATA ENTRY'!#REF!)</f>
        <v>#REF!</v>
      </c>
      <c r="Q1047" s="63" t="e">
        <f>IF('DATA ENTRY'!#REF!="","",'DATA ENTRY'!#REF!)</f>
        <v>#REF!</v>
      </c>
      <c r="R1047" s="14" t="e">
        <f>IF('DATA ENTRY'!#REF!="","",'DATA ENTRY'!#REF!)</f>
        <v>#REF!</v>
      </c>
      <c r="S1047" s="14" t="e">
        <f>IF('DATA ENTRY'!#REF!="","",'DATA ENTRY'!#REF!)</f>
        <v>#REF!</v>
      </c>
      <c r="T1047" s="14" t="e">
        <f>IF('DATA ENTRY'!#REF!="","",'DATA ENTRY'!#REF!)</f>
        <v>#REF!</v>
      </c>
      <c r="U1047" s="14" t="str">
        <f>IF(O1047="","",SUMPRODUCT(--(D1047=$D$5:$D$1071),--(F1047=$F$5:$F$1071),--(E1047=$E$5:$E$1071),--(O1047&lt;$O$5:$O$1071))+COUNTIF($O$5:O1047,O1047))</f>
        <v/>
      </c>
    </row>
    <row r="1048" spans="1:21">
      <c r="A1048" s="14" t="e">
        <f>IF(AND(H1048="",D1048="",F1048="",G1048="",I1048="",J1048=""),"",SUBTOTAL(3,$B$5:B1048))</f>
        <v>#REF!</v>
      </c>
      <c r="B1048" s="63" t="e">
        <f>IF('DATA ENTRY'!#REF!="","",'DATA ENTRY'!#REF!)</f>
        <v>#REF!</v>
      </c>
      <c r="C1048" s="63" t="e">
        <f>IF('DATA ENTRY'!#REF!="","",'DATA ENTRY'!#REF!)</f>
        <v>#REF!</v>
      </c>
      <c r="D1048" s="63" t="e">
        <f>IF('DATA ENTRY'!#REF!="","",'DATA ENTRY'!#REF!)</f>
        <v>#REF!</v>
      </c>
      <c r="E1048" s="14" t="e">
        <f>IF('DATA ENTRY'!#REF!="","",'DATA ENTRY'!#REF!)</f>
        <v>#REF!</v>
      </c>
      <c r="F1048" s="14" t="e">
        <f>IF('DATA ENTRY'!#REF!="","",'DATA ENTRY'!#REF!)</f>
        <v>#REF!</v>
      </c>
      <c r="G1048" s="126" t="e">
        <f>IF('DATA ENTRY'!#REF!="","",'DATA ENTRY'!#REF!)</f>
        <v>#REF!</v>
      </c>
      <c r="H1048" s="126" t="e">
        <f>IF('DATA ENTRY'!#REF!="","",'DATA ENTRY'!#REF!)</f>
        <v>#REF!</v>
      </c>
      <c r="I1048" s="14" t="e">
        <f>IF('DATA ENTRY'!#REF!="","",'DATA ENTRY'!#REF!)</f>
        <v>#REF!</v>
      </c>
      <c r="J1048" s="125" t="e">
        <f>IF('DATA ENTRY'!#REF!="","",'DATA ENTRY'!#REF!)</f>
        <v>#REF!</v>
      </c>
      <c r="K1048" s="14" t="e">
        <f>IF('DATA ENTRY'!#REF!="","",'DATA ENTRY'!#REF!)</f>
        <v>#REF!</v>
      </c>
      <c r="L1048" s="125" t="e">
        <f>IF('DATA ENTRY'!#REF!="","",'DATA ENTRY'!#REF!)</f>
        <v>#REF!</v>
      </c>
      <c r="M1048" s="14" t="e">
        <f>IF('DATA ENTRY'!#REF!="","",'DATA ENTRY'!#REF!)</f>
        <v>#REF!</v>
      </c>
      <c r="N1048" s="125" t="e">
        <f>IF('DATA ENTRY'!#REF!="","",'DATA ENTRY'!#REF!)</f>
        <v>#REF!</v>
      </c>
      <c r="O1048" s="125" t="str">
        <f t="shared" si="16"/>
        <v/>
      </c>
      <c r="P1048" s="63" t="e">
        <f>IF('DATA ENTRY'!#REF!="","",'DATA ENTRY'!#REF!)</f>
        <v>#REF!</v>
      </c>
      <c r="Q1048" s="63" t="e">
        <f>IF('DATA ENTRY'!#REF!="","",'DATA ENTRY'!#REF!)</f>
        <v>#REF!</v>
      </c>
      <c r="R1048" s="14" t="e">
        <f>IF('DATA ENTRY'!#REF!="","",'DATA ENTRY'!#REF!)</f>
        <v>#REF!</v>
      </c>
      <c r="S1048" s="14" t="e">
        <f>IF('DATA ENTRY'!#REF!="","",'DATA ENTRY'!#REF!)</f>
        <v>#REF!</v>
      </c>
      <c r="T1048" s="14" t="e">
        <f>IF('DATA ENTRY'!#REF!="","",'DATA ENTRY'!#REF!)</f>
        <v>#REF!</v>
      </c>
      <c r="U1048" s="14" t="str">
        <f>IF(O1048="","",SUMPRODUCT(--(D1048=$D$5:$D$1071),--(F1048=$F$5:$F$1071),--(E1048=$E$5:$E$1071),--(O1048&lt;$O$5:$O$1071))+COUNTIF($O$5:O1048,O1048))</f>
        <v/>
      </c>
    </row>
    <row r="1049" spans="1:21">
      <c r="A1049" s="14" t="e">
        <f>IF(AND(H1049="",D1049="",F1049="",G1049="",I1049="",J1049=""),"",SUBTOTAL(3,$B$5:B1049))</f>
        <v>#REF!</v>
      </c>
      <c r="B1049" s="63" t="e">
        <f>IF('DATA ENTRY'!#REF!="","",'DATA ENTRY'!#REF!)</f>
        <v>#REF!</v>
      </c>
      <c r="C1049" s="63" t="e">
        <f>IF('DATA ENTRY'!#REF!="","",'DATA ENTRY'!#REF!)</f>
        <v>#REF!</v>
      </c>
      <c r="D1049" s="63" t="e">
        <f>IF('DATA ENTRY'!#REF!="","",'DATA ENTRY'!#REF!)</f>
        <v>#REF!</v>
      </c>
      <c r="E1049" s="14" t="e">
        <f>IF('DATA ENTRY'!#REF!="","",'DATA ENTRY'!#REF!)</f>
        <v>#REF!</v>
      </c>
      <c r="F1049" s="14" t="e">
        <f>IF('DATA ENTRY'!#REF!="","",'DATA ENTRY'!#REF!)</f>
        <v>#REF!</v>
      </c>
      <c r="G1049" s="126" t="e">
        <f>IF('DATA ENTRY'!#REF!="","",'DATA ENTRY'!#REF!)</f>
        <v>#REF!</v>
      </c>
      <c r="H1049" s="126" t="e">
        <f>IF('DATA ENTRY'!#REF!="","",'DATA ENTRY'!#REF!)</f>
        <v>#REF!</v>
      </c>
      <c r="I1049" s="14" t="e">
        <f>IF('DATA ENTRY'!#REF!="","",'DATA ENTRY'!#REF!)</f>
        <v>#REF!</v>
      </c>
      <c r="J1049" s="125" t="e">
        <f>IF('DATA ENTRY'!#REF!="","",'DATA ENTRY'!#REF!)</f>
        <v>#REF!</v>
      </c>
      <c r="K1049" s="14" t="e">
        <f>IF('DATA ENTRY'!#REF!="","",'DATA ENTRY'!#REF!)</f>
        <v>#REF!</v>
      </c>
      <c r="L1049" s="125" t="e">
        <f>IF('DATA ENTRY'!#REF!="","",'DATA ENTRY'!#REF!)</f>
        <v>#REF!</v>
      </c>
      <c r="M1049" s="14" t="e">
        <f>IF('DATA ENTRY'!#REF!="","",'DATA ENTRY'!#REF!)</f>
        <v>#REF!</v>
      </c>
      <c r="N1049" s="125" t="e">
        <f>IF('DATA ENTRY'!#REF!="","",'DATA ENTRY'!#REF!)</f>
        <v>#REF!</v>
      </c>
      <c r="O1049" s="125" t="str">
        <f t="shared" si="16"/>
        <v/>
      </c>
      <c r="P1049" s="63" t="e">
        <f>IF('DATA ENTRY'!#REF!="","",'DATA ENTRY'!#REF!)</f>
        <v>#REF!</v>
      </c>
      <c r="Q1049" s="63" t="e">
        <f>IF('DATA ENTRY'!#REF!="","",'DATA ENTRY'!#REF!)</f>
        <v>#REF!</v>
      </c>
      <c r="R1049" s="14" t="e">
        <f>IF('DATA ENTRY'!#REF!="","",'DATA ENTRY'!#REF!)</f>
        <v>#REF!</v>
      </c>
      <c r="S1049" s="14" t="e">
        <f>IF('DATA ENTRY'!#REF!="","",'DATA ENTRY'!#REF!)</f>
        <v>#REF!</v>
      </c>
      <c r="T1049" s="14" t="e">
        <f>IF('DATA ENTRY'!#REF!="","",'DATA ENTRY'!#REF!)</f>
        <v>#REF!</v>
      </c>
      <c r="U1049" s="14" t="str">
        <f>IF(O1049="","",SUMPRODUCT(--(D1049=$D$5:$D$1071),--(F1049=$F$5:$F$1071),--(E1049=$E$5:$E$1071),--(O1049&lt;$O$5:$O$1071))+COUNTIF($O$5:O1049,O1049))</f>
        <v/>
      </c>
    </row>
    <row r="1050" spans="1:21">
      <c r="A1050" s="14" t="e">
        <f>IF(AND(H1050="",D1050="",F1050="",G1050="",I1050="",J1050=""),"",SUBTOTAL(3,$B$5:B1050))</f>
        <v>#REF!</v>
      </c>
      <c r="B1050" s="63" t="e">
        <f>IF('DATA ENTRY'!#REF!="","",'DATA ENTRY'!#REF!)</f>
        <v>#REF!</v>
      </c>
      <c r="C1050" s="63" t="e">
        <f>IF('DATA ENTRY'!#REF!="","",'DATA ENTRY'!#REF!)</f>
        <v>#REF!</v>
      </c>
      <c r="D1050" s="63" t="e">
        <f>IF('DATA ENTRY'!#REF!="","",'DATA ENTRY'!#REF!)</f>
        <v>#REF!</v>
      </c>
      <c r="E1050" s="14" t="e">
        <f>IF('DATA ENTRY'!#REF!="","",'DATA ENTRY'!#REF!)</f>
        <v>#REF!</v>
      </c>
      <c r="F1050" s="14" t="e">
        <f>IF('DATA ENTRY'!#REF!="","",'DATA ENTRY'!#REF!)</f>
        <v>#REF!</v>
      </c>
      <c r="G1050" s="126" t="e">
        <f>IF('DATA ENTRY'!#REF!="","",'DATA ENTRY'!#REF!)</f>
        <v>#REF!</v>
      </c>
      <c r="H1050" s="126" t="e">
        <f>IF('DATA ENTRY'!#REF!="","",'DATA ENTRY'!#REF!)</f>
        <v>#REF!</v>
      </c>
      <c r="I1050" s="14" t="e">
        <f>IF('DATA ENTRY'!#REF!="","",'DATA ENTRY'!#REF!)</f>
        <v>#REF!</v>
      </c>
      <c r="J1050" s="125" t="e">
        <f>IF('DATA ENTRY'!#REF!="","",'DATA ENTRY'!#REF!)</f>
        <v>#REF!</v>
      </c>
      <c r="K1050" s="14" t="e">
        <f>IF('DATA ENTRY'!#REF!="","",'DATA ENTRY'!#REF!)</f>
        <v>#REF!</v>
      </c>
      <c r="L1050" s="125" t="e">
        <f>IF('DATA ENTRY'!#REF!="","",'DATA ENTRY'!#REF!)</f>
        <v>#REF!</v>
      </c>
      <c r="M1050" s="14" t="e">
        <f>IF('DATA ENTRY'!#REF!="","",'DATA ENTRY'!#REF!)</f>
        <v>#REF!</v>
      </c>
      <c r="N1050" s="125" t="e">
        <f>IF('DATA ENTRY'!#REF!="","",'DATA ENTRY'!#REF!)</f>
        <v>#REF!</v>
      </c>
      <c r="O1050" s="125" t="str">
        <f t="shared" si="16"/>
        <v/>
      </c>
      <c r="P1050" s="63" t="e">
        <f>IF('DATA ENTRY'!#REF!="","",'DATA ENTRY'!#REF!)</f>
        <v>#REF!</v>
      </c>
      <c r="Q1050" s="63" t="e">
        <f>IF('DATA ENTRY'!#REF!="","",'DATA ENTRY'!#REF!)</f>
        <v>#REF!</v>
      </c>
      <c r="R1050" s="14" t="e">
        <f>IF('DATA ENTRY'!#REF!="","",'DATA ENTRY'!#REF!)</f>
        <v>#REF!</v>
      </c>
      <c r="S1050" s="14" t="e">
        <f>IF('DATA ENTRY'!#REF!="","",'DATA ENTRY'!#REF!)</f>
        <v>#REF!</v>
      </c>
      <c r="T1050" s="14" t="e">
        <f>IF('DATA ENTRY'!#REF!="","",'DATA ENTRY'!#REF!)</f>
        <v>#REF!</v>
      </c>
      <c r="U1050" s="14" t="str">
        <f>IF(O1050="","",SUMPRODUCT(--(D1050=$D$5:$D$1071),--(F1050=$F$5:$F$1071),--(E1050=$E$5:$E$1071),--(O1050&lt;$O$5:$O$1071))+COUNTIF($O$5:O1050,O1050))</f>
        <v/>
      </c>
    </row>
    <row r="1051" spans="1:21">
      <c r="A1051" s="14" t="e">
        <f>IF(AND(H1051="",D1051="",F1051="",G1051="",I1051="",J1051=""),"",SUBTOTAL(3,$B$5:B1051))</f>
        <v>#REF!</v>
      </c>
      <c r="B1051" s="63" t="e">
        <f>IF('DATA ENTRY'!#REF!="","",'DATA ENTRY'!#REF!)</f>
        <v>#REF!</v>
      </c>
      <c r="C1051" s="63" t="e">
        <f>IF('DATA ENTRY'!#REF!="","",'DATA ENTRY'!#REF!)</f>
        <v>#REF!</v>
      </c>
      <c r="D1051" s="63" t="e">
        <f>IF('DATA ENTRY'!#REF!="","",'DATA ENTRY'!#REF!)</f>
        <v>#REF!</v>
      </c>
      <c r="E1051" s="14" t="e">
        <f>IF('DATA ENTRY'!#REF!="","",'DATA ENTRY'!#REF!)</f>
        <v>#REF!</v>
      </c>
      <c r="F1051" s="14" t="e">
        <f>IF('DATA ENTRY'!#REF!="","",'DATA ENTRY'!#REF!)</f>
        <v>#REF!</v>
      </c>
      <c r="G1051" s="126" t="e">
        <f>IF('DATA ENTRY'!#REF!="","",'DATA ENTRY'!#REF!)</f>
        <v>#REF!</v>
      </c>
      <c r="H1051" s="126" t="e">
        <f>IF('DATA ENTRY'!#REF!="","",'DATA ENTRY'!#REF!)</f>
        <v>#REF!</v>
      </c>
      <c r="I1051" s="14" t="e">
        <f>IF('DATA ENTRY'!#REF!="","",'DATA ENTRY'!#REF!)</f>
        <v>#REF!</v>
      </c>
      <c r="J1051" s="125" t="e">
        <f>IF('DATA ENTRY'!#REF!="","",'DATA ENTRY'!#REF!)</f>
        <v>#REF!</v>
      </c>
      <c r="K1051" s="14" t="e">
        <f>IF('DATA ENTRY'!#REF!="","",'DATA ENTRY'!#REF!)</f>
        <v>#REF!</v>
      </c>
      <c r="L1051" s="125" t="e">
        <f>IF('DATA ENTRY'!#REF!="","",'DATA ENTRY'!#REF!)</f>
        <v>#REF!</v>
      </c>
      <c r="M1051" s="14" t="e">
        <f>IF('DATA ENTRY'!#REF!="","",'DATA ENTRY'!#REF!)</f>
        <v>#REF!</v>
      </c>
      <c r="N1051" s="125" t="e">
        <f>IF('DATA ENTRY'!#REF!="","",'DATA ENTRY'!#REF!)</f>
        <v>#REF!</v>
      </c>
      <c r="O1051" s="125" t="str">
        <f t="shared" si="16"/>
        <v/>
      </c>
      <c r="P1051" s="63" t="e">
        <f>IF('DATA ENTRY'!#REF!="","",'DATA ENTRY'!#REF!)</f>
        <v>#REF!</v>
      </c>
      <c r="Q1051" s="63" t="e">
        <f>IF('DATA ENTRY'!#REF!="","",'DATA ENTRY'!#REF!)</f>
        <v>#REF!</v>
      </c>
      <c r="R1051" s="14" t="e">
        <f>IF('DATA ENTRY'!#REF!="","",'DATA ENTRY'!#REF!)</f>
        <v>#REF!</v>
      </c>
      <c r="S1051" s="14" t="e">
        <f>IF('DATA ENTRY'!#REF!="","",'DATA ENTRY'!#REF!)</f>
        <v>#REF!</v>
      </c>
      <c r="T1051" s="14" t="e">
        <f>IF('DATA ENTRY'!#REF!="","",'DATA ENTRY'!#REF!)</f>
        <v>#REF!</v>
      </c>
      <c r="U1051" s="14" t="str">
        <f>IF(O1051="","",SUMPRODUCT(--(D1051=$D$5:$D$1071),--(F1051=$F$5:$F$1071),--(E1051=$E$5:$E$1071),--(O1051&lt;$O$5:$O$1071))+COUNTIF($O$5:O1051,O1051))</f>
        <v/>
      </c>
    </row>
    <row r="1052" spans="1:21">
      <c r="A1052" s="14" t="e">
        <f>IF(AND(H1052="",D1052="",F1052="",G1052="",I1052="",J1052=""),"",SUBTOTAL(3,$B$5:B1052))</f>
        <v>#REF!</v>
      </c>
      <c r="B1052" s="63" t="e">
        <f>IF('DATA ENTRY'!#REF!="","",'DATA ENTRY'!#REF!)</f>
        <v>#REF!</v>
      </c>
      <c r="C1052" s="63" t="e">
        <f>IF('DATA ENTRY'!#REF!="","",'DATA ENTRY'!#REF!)</f>
        <v>#REF!</v>
      </c>
      <c r="D1052" s="63" t="e">
        <f>IF('DATA ENTRY'!#REF!="","",'DATA ENTRY'!#REF!)</f>
        <v>#REF!</v>
      </c>
      <c r="E1052" s="14" t="e">
        <f>IF('DATA ENTRY'!#REF!="","",'DATA ENTRY'!#REF!)</f>
        <v>#REF!</v>
      </c>
      <c r="F1052" s="14" t="e">
        <f>IF('DATA ENTRY'!#REF!="","",'DATA ENTRY'!#REF!)</f>
        <v>#REF!</v>
      </c>
      <c r="G1052" s="126" t="e">
        <f>IF('DATA ENTRY'!#REF!="","",'DATA ENTRY'!#REF!)</f>
        <v>#REF!</v>
      </c>
      <c r="H1052" s="126" t="e">
        <f>IF('DATA ENTRY'!#REF!="","",'DATA ENTRY'!#REF!)</f>
        <v>#REF!</v>
      </c>
      <c r="I1052" s="14" t="e">
        <f>IF('DATA ENTRY'!#REF!="","",'DATA ENTRY'!#REF!)</f>
        <v>#REF!</v>
      </c>
      <c r="J1052" s="125" t="e">
        <f>IF('DATA ENTRY'!#REF!="","",'DATA ENTRY'!#REF!)</f>
        <v>#REF!</v>
      </c>
      <c r="K1052" s="14" t="e">
        <f>IF('DATA ENTRY'!#REF!="","",'DATA ENTRY'!#REF!)</f>
        <v>#REF!</v>
      </c>
      <c r="L1052" s="125" t="e">
        <f>IF('DATA ENTRY'!#REF!="","",'DATA ENTRY'!#REF!)</f>
        <v>#REF!</v>
      </c>
      <c r="M1052" s="14" t="e">
        <f>IF('DATA ENTRY'!#REF!="","",'DATA ENTRY'!#REF!)</f>
        <v>#REF!</v>
      </c>
      <c r="N1052" s="125" t="e">
        <f>IF('DATA ENTRY'!#REF!="","",'DATA ENTRY'!#REF!)</f>
        <v>#REF!</v>
      </c>
      <c r="O1052" s="125" t="str">
        <f t="shared" si="16"/>
        <v/>
      </c>
      <c r="P1052" s="63" t="e">
        <f>IF('DATA ENTRY'!#REF!="","",'DATA ENTRY'!#REF!)</f>
        <v>#REF!</v>
      </c>
      <c r="Q1052" s="63" t="e">
        <f>IF('DATA ENTRY'!#REF!="","",'DATA ENTRY'!#REF!)</f>
        <v>#REF!</v>
      </c>
      <c r="R1052" s="14" t="e">
        <f>IF('DATA ENTRY'!#REF!="","",'DATA ENTRY'!#REF!)</f>
        <v>#REF!</v>
      </c>
      <c r="S1052" s="14" t="e">
        <f>IF('DATA ENTRY'!#REF!="","",'DATA ENTRY'!#REF!)</f>
        <v>#REF!</v>
      </c>
      <c r="T1052" s="14" t="e">
        <f>IF('DATA ENTRY'!#REF!="","",'DATA ENTRY'!#REF!)</f>
        <v>#REF!</v>
      </c>
      <c r="U1052" s="14" t="str">
        <f>IF(O1052="","",SUMPRODUCT(--(D1052=$D$5:$D$1071),--(F1052=$F$5:$F$1071),--(E1052=$E$5:$E$1071),--(O1052&lt;$O$5:$O$1071))+COUNTIF($O$5:O1052,O1052))</f>
        <v/>
      </c>
    </row>
    <row r="1053" spans="1:21">
      <c r="A1053" s="14" t="e">
        <f>IF(AND(H1053="",D1053="",F1053="",G1053="",I1053="",J1053=""),"",SUBTOTAL(3,$B$5:B1053))</f>
        <v>#REF!</v>
      </c>
      <c r="B1053" s="63" t="e">
        <f>IF('DATA ENTRY'!#REF!="","",'DATA ENTRY'!#REF!)</f>
        <v>#REF!</v>
      </c>
      <c r="C1053" s="63" t="e">
        <f>IF('DATA ENTRY'!#REF!="","",'DATA ENTRY'!#REF!)</f>
        <v>#REF!</v>
      </c>
      <c r="D1053" s="63" t="e">
        <f>IF('DATA ENTRY'!#REF!="","",'DATA ENTRY'!#REF!)</f>
        <v>#REF!</v>
      </c>
      <c r="E1053" s="14" t="e">
        <f>IF('DATA ENTRY'!#REF!="","",'DATA ENTRY'!#REF!)</f>
        <v>#REF!</v>
      </c>
      <c r="F1053" s="14" t="e">
        <f>IF('DATA ENTRY'!#REF!="","",'DATA ENTRY'!#REF!)</f>
        <v>#REF!</v>
      </c>
      <c r="G1053" s="126" t="e">
        <f>IF('DATA ENTRY'!#REF!="","",'DATA ENTRY'!#REF!)</f>
        <v>#REF!</v>
      </c>
      <c r="H1053" s="126" t="e">
        <f>IF('DATA ENTRY'!#REF!="","",'DATA ENTRY'!#REF!)</f>
        <v>#REF!</v>
      </c>
      <c r="I1053" s="14" t="e">
        <f>IF('DATA ENTRY'!#REF!="","",'DATA ENTRY'!#REF!)</f>
        <v>#REF!</v>
      </c>
      <c r="J1053" s="125" t="e">
        <f>IF('DATA ENTRY'!#REF!="","",'DATA ENTRY'!#REF!)</f>
        <v>#REF!</v>
      </c>
      <c r="K1053" s="14" t="e">
        <f>IF('DATA ENTRY'!#REF!="","",'DATA ENTRY'!#REF!)</f>
        <v>#REF!</v>
      </c>
      <c r="L1053" s="125" t="e">
        <f>IF('DATA ENTRY'!#REF!="","",'DATA ENTRY'!#REF!)</f>
        <v>#REF!</v>
      </c>
      <c r="M1053" s="14" t="e">
        <f>IF('DATA ENTRY'!#REF!="","",'DATA ENTRY'!#REF!)</f>
        <v>#REF!</v>
      </c>
      <c r="N1053" s="125" t="e">
        <f>IF('DATA ENTRY'!#REF!="","",'DATA ENTRY'!#REF!)</f>
        <v>#REF!</v>
      </c>
      <c r="O1053" s="125" t="str">
        <f t="shared" si="16"/>
        <v/>
      </c>
      <c r="P1053" s="63" t="e">
        <f>IF('DATA ENTRY'!#REF!="","",'DATA ENTRY'!#REF!)</f>
        <v>#REF!</v>
      </c>
      <c r="Q1053" s="63" t="e">
        <f>IF('DATA ENTRY'!#REF!="","",'DATA ENTRY'!#REF!)</f>
        <v>#REF!</v>
      </c>
      <c r="R1053" s="14" t="e">
        <f>IF('DATA ENTRY'!#REF!="","",'DATA ENTRY'!#REF!)</f>
        <v>#REF!</v>
      </c>
      <c r="S1053" s="14" t="e">
        <f>IF('DATA ENTRY'!#REF!="","",'DATA ENTRY'!#REF!)</f>
        <v>#REF!</v>
      </c>
      <c r="T1053" s="14" t="e">
        <f>IF('DATA ENTRY'!#REF!="","",'DATA ENTRY'!#REF!)</f>
        <v>#REF!</v>
      </c>
      <c r="U1053" s="14" t="str">
        <f>IF(O1053="","",SUMPRODUCT(--(D1053=$D$5:$D$1071),--(F1053=$F$5:$F$1071),--(E1053=$E$5:$E$1071),--(O1053&lt;$O$5:$O$1071))+COUNTIF($O$5:O1053,O1053))</f>
        <v/>
      </c>
    </row>
    <row r="1054" spans="1:21">
      <c r="A1054" s="14" t="e">
        <f>IF(AND(H1054="",D1054="",F1054="",G1054="",I1054="",J1054=""),"",SUBTOTAL(3,$B$5:B1054))</f>
        <v>#REF!</v>
      </c>
      <c r="B1054" s="63" t="e">
        <f>IF('DATA ENTRY'!#REF!="","",'DATA ENTRY'!#REF!)</f>
        <v>#REF!</v>
      </c>
      <c r="C1054" s="63" t="e">
        <f>IF('DATA ENTRY'!#REF!="","",'DATA ENTRY'!#REF!)</f>
        <v>#REF!</v>
      </c>
      <c r="D1054" s="63" t="e">
        <f>IF('DATA ENTRY'!#REF!="","",'DATA ENTRY'!#REF!)</f>
        <v>#REF!</v>
      </c>
      <c r="E1054" s="14" t="e">
        <f>IF('DATA ENTRY'!#REF!="","",'DATA ENTRY'!#REF!)</f>
        <v>#REF!</v>
      </c>
      <c r="F1054" s="14" t="e">
        <f>IF('DATA ENTRY'!#REF!="","",'DATA ENTRY'!#REF!)</f>
        <v>#REF!</v>
      </c>
      <c r="G1054" s="126" t="e">
        <f>IF('DATA ENTRY'!#REF!="","",'DATA ENTRY'!#REF!)</f>
        <v>#REF!</v>
      </c>
      <c r="H1054" s="126" t="e">
        <f>IF('DATA ENTRY'!#REF!="","",'DATA ENTRY'!#REF!)</f>
        <v>#REF!</v>
      </c>
      <c r="I1054" s="14" t="e">
        <f>IF('DATA ENTRY'!#REF!="","",'DATA ENTRY'!#REF!)</f>
        <v>#REF!</v>
      </c>
      <c r="J1054" s="125" t="e">
        <f>IF('DATA ENTRY'!#REF!="","",'DATA ENTRY'!#REF!)</f>
        <v>#REF!</v>
      </c>
      <c r="K1054" s="14" t="e">
        <f>IF('DATA ENTRY'!#REF!="","",'DATA ENTRY'!#REF!)</f>
        <v>#REF!</v>
      </c>
      <c r="L1054" s="125" t="e">
        <f>IF('DATA ENTRY'!#REF!="","",'DATA ENTRY'!#REF!)</f>
        <v>#REF!</v>
      </c>
      <c r="M1054" s="14" t="e">
        <f>IF('DATA ENTRY'!#REF!="","",'DATA ENTRY'!#REF!)</f>
        <v>#REF!</v>
      </c>
      <c r="N1054" s="125" t="e">
        <f>IF('DATA ENTRY'!#REF!="","",'DATA ENTRY'!#REF!)</f>
        <v>#REF!</v>
      </c>
      <c r="O1054" s="125" t="str">
        <f t="shared" si="16"/>
        <v/>
      </c>
      <c r="P1054" s="63" t="e">
        <f>IF('DATA ENTRY'!#REF!="","",'DATA ENTRY'!#REF!)</f>
        <v>#REF!</v>
      </c>
      <c r="Q1054" s="63" t="e">
        <f>IF('DATA ENTRY'!#REF!="","",'DATA ENTRY'!#REF!)</f>
        <v>#REF!</v>
      </c>
      <c r="R1054" s="14" t="e">
        <f>IF('DATA ENTRY'!#REF!="","",'DATA ENTRY'!#REF!)</f>
        <v>#REF!</v>
      </c>
      <c r="S1054" s="14" t="e">
        <f>IF('DATA ENTRY'!#REF!="","",'DATA ENTRY'!#REF!)</f>
        <v>#REF!</v>
      </c>
      <c r="T1054" s="14" t="e">
        <f>IF('DATA ENTRY'!#REF!="","",'DATA ENTRY'!#REF!)</f>
        <v>#REF!</v>
      </c>
      <c r="U1054" s="14" t="str">
        <f>IF(O1054="","",SUMPRODUCT(--(D1054=$D$5:$D$1071),--(F1054=$F$5:$F$1071),--(E1054=$E$5:$E$1071),--(O1054&lt;$O$5:$O$1071))+COUNTIF($O$5:O1054,O1054))</f>
        <v/>
      </c>
    </row>
    <row r="1055" spans="1:21">
      <c r="A1055" s="14" t="e">
        <f>IF(AND(H1055="",D1055="",F1055="",G1055="",I1055="",J1055=""),"",SUBTOTAL(3,$B$5:B1055))</f>
        <v>#REF!</v>
      </c>
      <c r="B1055" s="63" t="e">
        <f>IF('DATA ENTRY'!#REF!="","",'DATA ENTRY'!#REF!)</f>
        <v>#REF!</v>
      </c>
      <c r="C1055" s="63" t="e">
        <f>IF('DATA ENTRY'!#REF!="","",'DATA ENTRY'!#REF!)</f>
        <v>#REF!</v>
      </c>
      <c r="D1055" s="63" t="e">
        <f>IF('DATA ENTRY'!#REF!="","",'DATA ENTRY'!#REF!)</f>
        <v>#REF!</v>
      </c>
      <c r="E1055" s="14" t="e">
        <f>IF('DATA ENTRY'!#REF!="","",'DATA ENTRY'!#REF!)</f>
        <v>#REF!</v>
      </c>
      <c r="F1055" s="14" t="e">
        <f>IF('DATA ENTRY'!#REF!="","",'DATA ENTRY'!#REF!)</f>
        <v>#REF!</v>
      </c>
      <c r="G1055" s="126" t="e">
        <f>IF('DATA ENTRY'!#REF!="","",'DATA ENTRY'!#REF!)</f>
        <v>#REF!</v>
      </c>
      <c r="H1055" s="126" t="e">
        <f>IF('DATA ENTRY'!#REF!="","",'DATA ENTRY'!#REF!)</f>
        <v>#REF!</v>
      </c>
      <c r="I1055" s="14" t="e">
        <f>IF('DATA ENTRY'!#REF!="","",'DATA ENTRY'!#REF!)</f>
        <v>#REF!</v>
      </c>
      <c r="J1055" s="125" t="e">
        <f>IF('DATA ENTRY'!#REF!="","",'DATA ENTRY'!#REF!)</f>
        <v>#REF!</v>
      </c>
      <c r="K1055" s="14" t="e">
        <f>IF('DATA ENTRY'!#REF!="","",'DATA ENTRY'!#REF!)</f>
        <v>#REF!</v>
      </c>
      <c r="L1055" s="125" t="e">
        <f>IF('DATA ENTRY'!#REF!="","",'DATA ENTRY'!#REF!)</f>
        <v>#REF!</v>
      </c>
      <c r="M1055" s="14" t="e">
        <f>IF('DATA ENTRY'!#REF!="","",'DATA ENTRY'!#REF!)</f>
        <v>#REF!</v>
      </c>
      <c r="N1055" s="125" t="e">
        <f>IF('DATA ENTRY'!#REF!="","",'DATA ENTRY'!#REF!)</f>
        <v>#REF!</v>
      </c>
      <c r="O1055" s="125" t="str">
        <f t="shared" si="16"/>
        <v/>
      </c>
      <c r="P1055" s="63" t="e">
        <f>IF('DATA ENTRY'!#REF!="","",'DATA ENTRY'!#REF!)</f>
        <v>#REF!</v>
      </c>
      <c r="Q1055" s="63" t="e">
        <f>IF('DATA ENTRY'!#REF!="","",'DATA ENTRY'!#REF!)</f>
        <v>#REF!</v>
      </c>
      <c r="R1055" s="14" t="e">
        <f>IF('DATA ENTRY'!#REF!="","",'DATA ENTRY'!#REF!)</f>
        <v>#REF!</v>
      </c>
      <c r="S1055" s="14" t="e">
        <f>IF('DATA ENTRY'!#REF!="","",'DATA ENTRY'!#REF!)</f>
        <v>#REF!</v>
      </c>
      <c r="T1055" s="14" t="e">
        <f>IF('DATA ENTRY'!#REF!="","",'DATA ENTRY'!#REF!)</f>
        <v>#REF!</v>
      </c>
      <c r="U1055" s="14" t="str">
        <f>IF(O1055="","",SUMPRODUCT(--(D1055=$D$5:$D$1071),--(F1055=$F$5:$F$1071),--(E1055=$E$5:$E$1071),--(O1055&lt;$O$5:$O$1071))+COUNTIF($O$5:O1055,O1055))</f>
        <v/>
      </c>
    </row>
    <row r="1056" spans="1:21">
      <c r="A1056" s="14" t="e">
        <f>IF(AND(H1056="",D1056="",F1056="",G1056="",I1056="",J1056=""),"",SUBTOTAL(3,$B$5:B1056))</f>
        <v>#REF!</v>
      </c>
      <c r="B1056" s="63" t="e">
        <f>IF('DATA ENTRY'!#REF!="","",'DATA ENTRY'!#REF!)</f>
        <v>#REF!</v>
      </c>
      <c r="C1056" s="63" t="e">
        <f>IF('DATA ENTRY'!#REF!="","",'DATA ENTRY'!#REF!)</f>
        <v>#REF!</v>
      </c>
      <c r="D1056" s="63" t="e">
        <f>IF('DATA ENTRY'!#REF!="","",'DATA ENTRY'!#REF!)</f>
        <v>#REF!</v>
      </c>
      <c r="E1056" s="14" t="e">
        <f>IF('DATA ENTRY'!#REF!="","",'DATA ENTRY'!#REF!)</f>
        <v>#REF!</v>
      </c>
      <c r="F1056" s="14" t="e">
        <f>IF('DATA ENTRY'!#REF!="","",'DATA ENTRY'!#REF!)</f>
        <v>#REF!</v>
      </c>
      <c r="G1056" s="126" t="e">
        <f>IF('DATA ENTRY'!#REF!="","",'DATA ENTRY'!#REF!)</f>
        <v>#REF!</v>
      </c>
      <c r="H1056" s="126" t="e">
        <f>IF('DATA ENTRY'!#REF!="","",'DATA ENTRY'!#REF!)</f>
        <v>#REF!</v>
      </c>
      <c r="I1056" s="14" t="e">
        <f>IF('DATA ENTRY'!#REF!="","",'DATA ENTRY'!#REF!)</f>
        <v>#REF!</v>
      </c>
      <c r="J1056" s="125" t="e">
        <f>IF('DATA ENTRY'!#REF!="","",'DATA ENTRY'!#REF!)</f>
        <v>#REF!</v>
      </c>
      <c r="K1056" s="14" t="e">
        <f>IF('DATA ENTRY'!#REF!="","",'DATA ENTRY'!#REF!)</f>
        <v>#REF!</v>
      </c>
      <c r="L1056" s="125" t="e">
        <f>IF('DATA ENTRY'!#REF!="","",'DATA ENTRY'!#REF!)</f>
        <v>#REF!</v>
      </c>
      <c r="M1056" s="14" t="e">
        <f>IF('DATA ENTRY'!#REF!="","",'DATA ENTRY'!#REF!)</f>
        <v>#REF!</v>
      </c>
      <c r="N1056" s="125" t="e">
        <f>IF('DATA ENTRY'!#REF!="","",'DATA ENTRY'!#REF!)</f>
        <v>#REF!</v>
      </c>
      <c r="O1056" s="125" t="str">
        <f t="shared" si="16"/>
        <v/>
      </c>
      <c r="P1056" s="63" t="e">
        <f>IF('DATA ENTRY'!#REF!="","",'DATA ENTRY'!#REF!)</f>
        <v>#REF!</v>
      </c>
      <c r="Q1056" s="63" t="e">
        <f>IF('DATA ENTRY'!#REF!="","",'DATA ENTRY'!#REF!)</f>
        <v>#REF!</v>
      </c>
      <c r="R1056" s="14" t="e">
        <f>IF('DATA ENTRY'!#REF!="","",'DATA ENTRY'!#REF!)</f>
        <v>#REF!</v>
      </c>
      <c r="S1056" s="14" t="e">
        <f>IF('DATA ENTRY'!#REF!="","",'DATA ENTRY'!#REF!)</f>
        <v>#REF!</v>
      </c>
      <c r="T1056" s="14" t="e">
        <f>IF('DATA ENTRY'!#REF!="","",'DATA ENTRY'!#REF!)</f>
        <v>#REF!</v>
      </c>
      <c r="U1056" s="14" t="str">
        <f>IF(O1056="","",SUMPRODUCT(--(D1056=$D$5:$D$1071),--(F1056=$F$5:$F$1071),--(E1056=$E$5:$E$1071),--(O1056&lt;$O$5:$O$1071))+COUNTIF($O$5:O1056,O1056))</f>
        <v/>
      </c>
    </row>
    <row r="1057" spans="1:21">
      <c r="A1057" s="14" t="e">
        <f>IF(AND(H1057="",D1057="",F1057="",G1057="",I1057="",J1057=""),"",SUBTOTAL(3,$B$5:B1057))</f>
        <v>#REF!</v>
      </c>
      <c r="B1057" s="63" t="e">
        <f>IF('DATA ENTRY'!#REF!="","",'DATA ENTRY'!#REF!)</f>
        <v>#REF!</v>
      </c>
      <c r="C1057" s="63" t="e">
        <f>IF('DATA ENTRY'!#REF!="","",'DATA ENTRY'!#REF!)</f>
        <v>#REF!</v>
      </c>
      <c r="D1057" s="63" t="e">
        <f>IF('DATA ENTRY'!#REF!="","",'DATA ENTRY'!#REF!)</f>
        <v>#REF!</v>
      </c>
      <c r="E1057" s="14" t="e">
        <f>IF('DATA ENTRY'!#REF!="","",'DATA ENTRY'!#REF!)</f>
        <v>#REF!</v>
      </c>
      <c r="F1057" s="14" t="e">
        <f>IF('DATA ENTRY'!#REF!="","",'DATA ENTRY'!#REF!)</f>
        <v>#REF!</v>
      </c>
      <c r="G1057" s="126" t="e">
        <f>IF('DATA ENTRY'!#REF!="","",'DATA ENTRY'!#REF!)</f>
        <v>#REF!</v>
      </c>
      <c r="H1057" s="126" t="e">
        <f>IF('DATA ENTRY'!#REF!="","",'DATA ENTRY'!#REF!)</f>
        <v>#REF!</v>
      </c>
      <c r="I1057" s="14" t="e">
        <f>IF('DATA ENTRY'!#REF!="","",'DATA ENTRY'!#REF!)</f>
        <v>#REF!</v>
      </c>
      <c r="J1057" s="125" t="e">
        <f>IF('DATA ENTRY'!#REF!="","",'DATA ENTRY'!#REF!)</f>
        <v>#REF!</v>
      </c>
      <c r="K1057" s="14" t="e">
        <f>IF('DATA ENTRY'!#REF!="","",'DATA ENTRY'!#REF!)</f>
        <v>#REF!</v>
      </c>
      <c r="L1057" s="125" t="e">
        <f>IF('DATA ENTRY'!#REF!="","",'DATA ENTRY'!#REF!)</f>
        <v>#REF!</v>
      </c>
      <c r="M1057" s="14" t="e">
        <f>IF('DATA ENTRY'!#REF!="","",'DATA ENTRY'!#REF!)</f>
        <v>#REF!</v>
      </c>
      <c r="N1057" s="125" t="e">
        <f>IF('DATA ENTRY'!#REF!="","",'DATA ENTRY'!#REF!)</f>
        <v>#REF!</v>
      </c>
      <c r="O1057" s="125" t="str">
        <f t="shared" si="16"/>
        <v/>
      </c>
      <c r="P1057" s="63" t="e">
        <f>IF('DATA ENTRY'!#REF!="","",'DATA ENTRY'!#REF!)</f>
        <v>#REF!</v>
      </c>
      <c r="Q1057" s="63" t="e">
        <f>IF('DATA ENTRY'!#REF!="","",'DATA ENTRY'!#REF!)</f>
        <v>#REF!</v>
      </c>
      <c r="R1057" s="14" t="e">
        <f>IF('DATA ENTRY'!#REF!="","",'DATA ENTRY'!#REF!)</f>
        <v>#REF!</v>
      </c>
      <c r="S1057" s="14" t="e">
        <f>IF('DATA ENTRY'!#REF!="","",'DATA ENTRY'!#REF!)</f>
        <v>#REF!</v>
      </c>
      <c r="T1057" s="14" t="e">
        <f>IF('DATA ENTRY'!#REF!="","",'DATA ENTRY'!#REF!)</f>
        <v>#REF!</v>
      </c>
      <c r="U1057" s="14" t="str">
        <f>IF(O1057="","",SUMPRODUCT(--(D1057=$D$5:$D$1071),--(F1057=$F$5:$F$1071),--(E1057=$E$5:$E$1071),--(O1057&lt;$O$5:$O$1071))+COUNTIF($O$5:O1057,O1057))</f>
        <v/>
      </c>
    </row>
    <row r="1058" spans="1:21">
      <c r="A1058" s="14" t="e">
        <f>IF(AND(H1058="",D1058="",F1058="",G1058="",I1058="",J1058=""),"",SUBTOTAL(3,$B$5:B1058))</f>
        <v>#REF!</v>
      </c>
      <c r="B1058" s="63" t="e">
        <f>IF('DATA ENTRY'!#REF!="","",'DATA ENTRY'!#REF!)</f>
        <v>#REF!</v>
      </c>
      <c r="C1058" s="63" t="e">
        <f>IF('DATA ENTRY'!#REF!="","",'DATA ENTRY'!#REF!)</f>
        <v>#REF!</v>
      </c>
      <c r="D1058" s="63" t="e">
        <f>IF('DATA ENTRY'!#REF!="","",'DATA ENTRY'!#REF!)</f>
        <v>#REF!</v>
      </c>
      <c r="E1058" s="14" t="e">
        <f>IF('DATA ENTRY'!#REF!="","",'DATA ENTRY'!#REF!)</f>
        <v>#REF!</v>
      </c>
      <c r="F1058" s="14" t="e">
        <f>IF('DATA ENTRY'!#REF!="","",'DATA ENTRY'!#REF!)</f>
        <v>#REF!</v>
      </c>
      <c r="G1058" s="126" t="e">
        <f>IF('DATA ENTRY'!#REF!="","",'DATA ENTRY'!#REF!)</f>
        <v>#REF!</v>
      </c>
      <c r="H1058" s="126" t="e">
        <f>IF('DATA ENTRY'!#REF!="","",'DATA ENTRY'!#REF!)</f>
        <v>#REF!</v>
      </c>
      <c r="I1058" s="14" t="e">
        <f>IF('DATA ENTRY'!#REF!="","",'DATA ENTRY'!#REF!)</f>
        <v>#REF!</v>
      </c>
      <c r="J1058" s="125" t="e">
        <f>IF('DATA ENTRY'!#REF!="","",'DATA ENTRY'!#REF!)</f>
        <v>#REF!</v>
      </c>
      <c r="K1058" s="14" t="e">
        <f>IF('DATA ENTRY'!#REF!="","",'DATA ENTRY'!#REF!)</f>
        <v>#REF!</v>
      </c>
      <c r="L1058" s="125" t="e">
        <f>IF('DATA ENTRY'!#REF!="","",'DATA ENTRY'!#REF!)</f>
        <v>#REF!</v>
      </c>
      <c r="M1058" s="14" t="e">
        <f>IF('DATA ENTRY'!#REF!="","",'DATA ENTRY'!#REF!)</f>
        <v>#REF!</v>
      </c>
      <c r="N1058" s="125" t="e">
        <f>IF('DATA ENTRY'!#REF!="","",'DATA ENTRY'!#REF!)</f>
        <v>#REF!</v>
      </c>
      <c r="O1058" s="125" t="str">
        <f t="shared" si="16"/>
        <v/>
      </c>
      <c r="P1058" s="63" t="e">
        <f>IF('DATA ENTRY'!#REF!="","",'DATA ENTRY'!#REF!)</f>
        <v>#REF!</v>
      </c>
      <c r="Q1058" s="63" t="e">
        <f>IF('DATA ENTRY'!#REF!="","",'DATA ENTRY'!#REF!)</f>
        <v>#REF!</v>
      </c>
      <c r="R1058" s="14" t="e">
        <f>IF('DATA ENTRY'!#REF!="","",'DATA ENTRY'!#REF!)</f>
        <v>#REF!</v>
      </c>
      <c r="S1058" s="14" t="e">
        <f>IF('DATA ENTRY'!#REF!="","",'DATA ENTRY'!#REF!)</f>
        <v>#REF!</v>
      </c>
      <c r="T1058" s="14" t="e">
        <f>IF('DATA ENTRY'!#REF!="","",'DATA ENTRY'!#REF!)</f>
        <v>#REF!</v>
      </c>
      <c r="U1058" s="14" t="str">
        <f>IF(O1058="","",SUMPRODUCT(--(D1058=$D$5:$D$1071),--(F1058=$F$5:$F$1071),--(E1058=$E$5:$E$1071),--(O1058&lt;$O$5:$O$1071))+COUNTIF($O$5:O1058,O1058))</f>
        <v/>
      </c>
    </row>
    <row r="1059" spans="1:21">
      <c r="A1059" s="14" t="e">
        <f>IF(AND(H1059="",D1059="",F1059="",G1059="",I1059="",J1059=""),"",SUBTOTAL(3,$B$5:B1059))</f>
        <v>#REF!</v>
      </c>
      <c r="B1059" s="63" t="e">
        <f>IF('DATA ENTRY'!#REF!="","",'DATA ENTRY'!#REF!)</f>
        <v>#REF!</v>
      </c>
      <c r="C1059" s="63" t="e">
        <f>IF('DATA ENTRY'!#REF!="","",'DATA ENTRY'!#REF!)</f>
        <v>#REF!</v>
      </c>
      <c r="D1059" s="63" t="e">
        <f>IF('DATA ENTRY'!#REF!="","",'DATA ENTRY'!#REF!)</f>
        <v>#REF!</v>
      </c>
      <c r="E1059" s="14" t="e">
        <f>IF('DATA ENTRY'!#REF!="","",'DATA ENTRY'!#REF!)</f>
        <v>#REF!</v>
      </c>
      <c r="F1059" s="14" t="e">
        <f>IF('DATA ENTRY'!#REF!="","",'DATA ENTRY'!#REF!)</f>
        <v>#REF!</v>
      </c>
      <c r="G1059" s="126" t="e">
        <f>IF('DATA ENTRY'!#REF!="","",'DATA ENTRY'!#REF!)</f>
        <v>#REF!</v>
      </c>
      <c r="H1059" s="126" t="e">
        <f>IF('DATA ENTRY'!#REF!="","",'DATA ENTRY'!#REF!)</f>
        <v>#REF!</v>
      </c>
      <c r="I1059" s="14" t="e">
        <f>IF('DATA ENTRY'!#REF!="","",'DATA ENTRY'!#REF!)</f>
        <v>#REF!</v>
      </c>
      <c r="J1059" s="125" t="e">
        <f>IF('DATA ENTRY'!#REF!="","",'DATA ENTRY'!#REF!)</f>
        <v>#REF!</v>
      </c>
      <c r="K1059" s="14" t="e">
        <f>IF('DATA ENTRY'!#REF!="","",'DATA ENTRY'!#REF!)</f>
        <v>#REF!</v>
      </c>
      <c r="L1059" s="125" t="e">
        <f>IF('DATA ENTRY'!#REF!="","",'DATA ENTRY'!#REF!)</f>
        <v>#REF!</v>
      </c>
      <c r="M1059" s="14" t="e">
        <f>IF('DATA ENTRY'!#REF!="","",'DATA ENTRY'!#REF!)</f>
        <v>#REF!</v>
      </c>
      <c r="N1059" s="125" t="e">
        <f>IF('DATA ENTRY'!#REF!="","",'DATA ENTRY'!#REF!)</f>
        <v>#REF!</v>
      </c>
      <c r="O1059" s="125" t="str">
        <f t="shared" si="16"/>
        <v/>
      </c>
      <c r="P1059" s="63" t="e">
        <f>IF('DATA ENTRY'!#REF!="","",'DATA ENTRY'!#REF!)</f>
        <v>#REF!</v>
      </c>
      <c r="Q1059" s="63" t="e">
        <f>IF('DATA ENTRY'!#REF!="","",'DATA ENTRY'!#REF!)</f>
        <v>#REF!</v>
      </c>
      <c r="R1059" s="14" t="e">
        <f>IF('DATA ENTRY'!#REF!="","",'DATA ENTRY'!#REF!)</f>
        <v>#REF!</v>
      </c>
      <c r="S1059" s="14" t="e">
        <f>IF('DATA ENTRY'!#REF!="","",'DATA ENTRY'!#REF!)</f>
        <v>#REF!</v>
      </c>
      <c r="T1059" s="14" t="e">
        <f>IF('DATA ENTRY'!#REF!="","",'DATA ENTRY'!#REF!)</f>
        <v>#REF!</v>
      </c>
      <c r="U1059" s="14" t="str">
        <f>IF(O1059="","",SUMPRODUCT(--(D1059=$D$5:$D$1071),--(F1059=$F$5:$F$1071),--(E1059=$E$5:$E$1071),--(O1059&lt;$O$5:$O$1071))+COUNTIF($O$5:O1059,O1059))</f>
        <v/>
      </c>
    </row>
    <row r="1060" spans="1:21">
      <c r="A1060" s="14" t="e">
        <f>IF(AND(H1060="",D1060="",F1060="",G1060="",I1060="",J1060=""),"",SUBTOTAL(3,$B$5:B1060))</f>
        <v>#REF!</v>
      </c>
      <c r="B1060" s="63" t="e">
        <f>IF('DATA ENTRY'!#REF!="","",'DATA ENTRY'!#REF!)</f>
        <v>#REF!</v>
      </c>
      <c r="C1060" s="63" t="e">
        <f>IF('DATA ENTRY'!#REF!="","",'DATA ENTRY'!#REF!)</f>
        <v>#REF!</v>
      </c>
      <c r="D1060" s="63" t="e">
        <f>IF('DATA ENTRY'!#REF!="","",'DATA ENTRY'!#REF!)</f>
        <v>#REF!</v>
      </c>
      <c r="E1060" s="14" t="e">
        <f>IF('DATA ENTRY'!#REF!="","",'DATA ENTRY'!#REF!)</f>
        <v>#REF!</v>
      </c>
      <c r="F1060" s="14" t="e">
        <f>IF('DATA ENTRY'!#REF!="","",'DATA ENTRY'!#REF!)</f>
        <v>#REF!</v>
      </c>
      <c r="G1060" s="126" t="e">
        <f>IF('DATA ENTRY'!#REF!="","",'DATA ENTRY'!#REF!)</f>
        <v>#REF!</v>
      </c>
      <c r="H1060" s="126" t="e">
        <f>IF('DATA ENTRY'!#REF!="","",'DATA ENTRY'!#REF!)</f>
        <v>#REF!</v>
      </c>
      <c r="I1060" s="14" t="e">
        <f>IF('DATA ENTRY'!#REF!="","",'DATA ENTRY'!#REF!)</f>
        <v>#REF!</v>
      </c>
      <c r="J1060" s="125" t="e">
        <f>IF('DATA ENTRY'!#REF!="","",'DATA ENTRY'!#REF!)</f>
        <v>#REF!</v>
      </c>
      <c r="K1060" s="14" t="e">
        <f>IF('DATA ENTRY'!#REF!="","",'DATA ENTRY'!#REF!)</f>
        <v>#REF!</v>
      </c>
      <c r="L1060" s="125" t="e">
        <f>IF('DATA ENTRY'!#REF!="","",'DATA ENTRY'!#REF!)</f>
        <v>#REF!</v>
      </c>
      <c r="M1060" s="14" t="e">
        <f>IF('DATA ENTRY'!#REF!="","",'DATA ENTRY'!#REF!)</f>
        <v>#REF!</v>
      </c>
      <c r="N1060" s="125" t="e">
        <f>IF('DATA ENTRY'!#REF!="","",'DATA ENTRY'!#REF!)</f>
        <v>#REF!</v>
      </c>
      <c r="O1060" s="125" t="str">
        <f t="shared" si="16"/>
        <v/>
      </c>
      <c r="P1060" s="63" t="e">
        <f>IF('DATA ENTRY'!#REF!="","",'DATA ENTRY'!#REF!)</f>
        <v>#REF!</v>
      </c>
      <c r="Q1060" s="63" t="e">
        <f>IF('DATA ENTRY'!#REF!="","",'DATA ENTRY'!#REF!)</f>
        <v>#REF!</v>
      </c>
      <c r="R1060" s="14" t="e">
        <f>IF('DATA ENTRY'!#REF!="","",'DATA ENTRY'!#REF!)</f>
        <v>#REF!</v>
      </c>
      <c r="S1060" s="14" t="e">
        <f>IF('DATA ENTRY'!#REF!="","",'DATA ENTRY'!#REF!)</f>
        <v>#REF!</v>
      </c>
      <c r="T1060" s="14" t="e">
        <f>IF('DATA ENTRY'!#REF!="","",'DATA ENTRY'!#REF!)</f>
        <v>#REF!</v>
      </c>
      <c r="U1060" s="14" t="str">
        <f>IF(O1060="","",SUMPRODUCT(--(D1060=$D$5:$D$1071),--(F1060=$F$5:$F$1071),--(E1060=$E$5:$E$1071),--(O1060&lt;$O$5:$O$1071))+COUNTIF($O$5:O1060,O1060))</f>
        <v/>
      </c>
    </row>
    <row r="1061" spans="1:21">
      <c r="A1061" s="14" t="e">
        <f>IF(AND(H1061="",D1061="",F1061="",G1061="",I1061="",J1061=""),"",SUBTOTAL(3,$B$5:B1061))</f>
        <v>#REF!</v>
      </c>
      <c r="B1061" s="63" t="e">
        <f>IF('DATA ENTRY'!#REF!="","",'DATA ENTRY'!#REF!)</f>
        <v>#REF!</v>
      </c>
      <c r="C1061" s="63" t="e">
        <f>IF('DATA ENTRY'!#REF!="","",'DATA ENTRY'!#REF!)</f>
        <v>#REF!</v>
      </c>
      <c r="D1061" s="63" t="e">
        <f>IF('DATA ENTRY'!#REF!="","",'DATA ENTRY'!#REF!)</f>
        <v>#REF!</v>
      </c>
      <c r="E1061" s="14" t="e">
        <f>IF('DATA ENTRY'!#REF!="","",'DATA ENTRY'!#REF!)</f>
        <v>#REF!</v>
      </c>
      <c r="F1061" s="14" t="e">
        <f>IF('DATA ENTRY'!#REF!="","",'DATA ENTRY'!#REF!)</f>
        <v>#REF!</v>
      </c>
      <c r="G1061" s="126" t="e">
        <f>IF('DATA ENTRY'!#REF!="","",'DATA ENTRY'!#REF!)</f>
        <v>#REF!</v>
      </c>
      <c r="H1061" s="126" t="e">
        <f>IF('DATA ENTRY'!#REF!="","",'DATA ENTRY'!#REF!)</f>
        <v>#REF!</v>
      </c>
      <c r="I1061" s="14" t="e">
        <f>IF('DATA ENTRY'!#REF!="","",'DATA ENTRY'!#REF!)</f>
        <v>#REF!</v>
      </c>
      <c r="J1061" s="125" t="e">
        <f>IF('DATA ENTRY'!#REF!="","",'DATA ENTRY'!#REF!)</f>
        <v>#REF!</v>
      </c>
      <c r="K1061" s="14" t="e">
        <f>IF('DATA ENTRY'!#REF!="","",'DATA ENTRY'!#REF!)</f>
        <v>#REF!</v>
      </c>
      <c r="L1061" s="125" t="e">
        <f>IF('DATA ENTRY'!#REF!="","",'DATA ENTRY'!#REF!)</f>
        <v>#REF!</v>
      </c>
      <c r="M1061" s="14" t="e">
        <f>IF('DATA ENTRY'!#REF!="","",'DATA ENTRY'!#REF!)</f>
        <v>#REF!</v>
      </c>
      <c r="N1061" s="125" t="e">
        <f>IF('DATA ENTRY'!#REF!="","",'DATA ENTRY'!#REF!)</f>
        <v>#REF!</v>
      </c>
      <c r="O1061" s="125" t="str">
        <f t="shared" si="16"/>
        <v/>
      </c>
      <c r="P1061" s="63" t="e">
        <f>IF('DATA ENTRY'!#REF!="","",'DATA ENTRY'!#REF!)</f>
        <v>#REF!</v>
      </c>
      <c r="Q1061" s="63" t="e">
        <f>IF('DATA ENTRY'!#REF!="","",'DATA ENTRY'!#REF!)</f>
        <v>#REF!</v>
      </c>
      <c r="R1061" s="14" t="e">
        <f>IF('DATA ENTRY'!#REF!="","",'DATA ENTRY'!#REF!)</f>
        <v>#REF!</v>
      </c>
      <c r="S1061" s="14" t="e">
        <f>IF('DATA ENTRY'!#REF!="","",'DATA ENTRY'!#REF!)</f>
        <v>#REF!</v>
      </c>
      <c r="T1061" s="14" t="e">
        <f>IF('DATA ENTRY'!#REF!="","",'DATA ENTRY'!#REF!)</f>
        <v>#REF!</v>
      </c>
      <c r="U1061" s="14" t="str">
        <f>IF(O1061="","",SUMPRODUCT(--(D1061=$D$5:$D$1071),--(F1061=$F$5:$F$1071),--(E1061=$E$5:$E$1071),--(O1061&lt;$O$5:$O$1071))+COUNTIF($O$5:O1061,O1061))</f>
        <v/>
      </c>
    </row>
    <row r="1062" spans="1:21">
      <c r="A1062" s="14" t="e">
        <f>IF(AND(H1062="",D1062="",F1062="",G1062="",I1062="",J1062=""),"",SUBTOTAL(3,$B$5:B1062))</f>
        <v>#REF!</v>
      </c>
      <c r="B1062" s="63" t="e">
        <f>IF('DATA ENTRY'!#REF!="","",'DATA ENTRY'!#REF!)</f>
        <v>#REF!</v>
      </c>
      <c r="C1062" s="63" t="e">
        <f>IF('DATA ENTRY'!#REF!="","",'DATA ENTRY'!#REF!)</f>
        <v>#REF!</v>
      </c>
      <c r="D1062" s="63" t="e">
        <f>IF('DATA ENTRY'!#REF!="","",'DATA ENTRY'!#REF!)</f>
        <v>#REF!</v>
      </c>
      <c r="E1062" s="14" t="e">
        <f>IF('DATA ENTRY'!#REF!="","",'DATA ENTRY'!#REF!)</f>
        <v>#REF!</v>
      </c>
      <c r="F1062" s="14" t="e">
        <f>IF('DATA ENTRY'!#REF!="","",'DATA ENTRY'!#REF!)</f>
        <v>#REF!</v>
      </c>
      <c r="G1062" s="126" t="e">
        <f>IF('DATA ENTRY'!#REF!="","",'DATA ENTRY'!#REF!)</f>
        <v>#REF!</v>
      </c>
      <c r="H1062" s="126" t="e">
        <f>IF('DATA ENTRY'!#REF!="","",'DATA ENTRY'!#REF!)</f>
        <v>#REF!</v>
      </c>
      <c r="I1062" s="14" t="e">
        <f>IF('DATA ENTRY'!#REF!="","",'DATA ENTRY'!#REF!)</f>
        <v>#REF!</v>
      </c>
      <c r="J1062" s="125" t="e">
        <f>IF('DATA ENTRY'!#REF!="","",'DATA ENTRY'!#REF!)</f>
        <v>#REF!</v>
      </c>
      <c r="K1062" s="14" t="e">
        <f>IF('DATA ENTRY'!#REF!="","",'DATA ENTRY'!#REF!)</f>
        <v>#REF!</v>
      </c>
      <c r="L1062" s="125" t="e">
        <f>IF('DATA ENTRY'!#REF!="","",'DATA ENTRY'!#REF!)</f>
        <v>#REF!</v>
      </c>
      <c r="M1062" s="14" t="e">
        <f>IF('DATA ENTRY'!#REF!="","",'DATA ENTRY'!#REF!)</f>
        <v>#REF!</v>
      </c>
      <c r="N1062" s="125" t="e">
        <f>IF('DATA ENTRY'!#REF!="","",'DATA ENTRY'!#REF!)</f>
        <v>#REF!</v>
      </c>
      <c r="O1062" s="125" t="str">
        <f t="shared" si="16"/>
        <v/>
      </c>
      <c r="P1062" s="63" t="e">
        <f>IF('DATA ENTRY'!#REF!="","",'DATA ENTRY'!#REF!)</f>
        <v>#REF!</v>
      </c>
      <c r="Q1062" s="63" t="e">
        <f>IF('DATA ENTRY'!#REF!="","",'DATA ENTRY'!#REF!)</f>
        <v>#REF!</v>
      </c>
      <c r="R1062" s="14" t="e">
        <f>IF('DATA ENTRY'!#REF!="","",'DATA ENTRY'!#REF!)</f>
        <v>#REF!</v>
      </c>
      <c r="S1062" s="14" t="e">
        <f>IF('DATA ENTRY'!#REF!="","",'DATA ENTRY'!#REF!)</f>
        <v>#REF!</v>
      </c>
      <c r="T1062" s="14" t="e">
        <f>IF('DATA ENTRY'!#REF!="","",'DATA ENTRY'!#REF!)</f>
        <v>#REF!</v>
      </c>
      <c r="U1062" s="14" t="str">
        <f>IF(O1062="","",SUMPRODUCT(--(D1062=$D$5:$D$1071),--(F1062=$F$5:$F$1071),--(E1062=$E$5:$E$1071),--(O1062&lt;$O$5:$O$1071))+COUNTIF($O$5:O1062,O1062))</f>
        <v/>
      </c>
    </row>
    <row r="1063" spans="1:21">
      <c r="A1063" s="14" t="e">
        <f>IF(AND(H1063="",D1063="",F1063="",G1063="",I1063="",J1063=""),"",SUBTOTAL(3,$B$5:B1063))</f>
        <v>#REF!</v>
      </c>
      <c r="B1063" s="63" t="e">
        <f>IF('DATA ENTRY'!#REF!="","",'DATA ENTRY'!#REF!)</f>
        <v>#REF!</v>
      </c>
      <c r="C1063" s="63" t="e">
        <f>IF('DATA ENTRY'!#REF!="","",'DATA ENTRY'!#REF!)</f>
        <v>#REF!</v>
      </c>
      <c r="D1063" s="63" t="e">
        <f>IF('DATA ENTRY'!#REF!="","",'DATA ENTRY'!#REF!)</f>
        <v>#REF!</v>
      </c>
      <c r="E1063" s="14" t="e">
        <f>IF('DATA ENTRY'!#REF!="","",'DATA ENTRY'!#REF!)</f>
        <v>#REF!</v>
      </c>
      <c r="F1063" s="14" t="e">
        <f>IF('DATA ENTRY'!#REF!="","",'DATA ENTRY'!#REF!)</f>
        <v>#REF!</v>
      </c>
      <c r="G1063" s="126" t="e">
        <f>IF('DATA ENTRY'!#REF!="","",'DATA ENTRY'!#REF!)</f>
        <v>#REF!</v>
      </c>
      <c r="H1063" s="126" t="e">
        <f>IF('DATA ENTRY'!#REF!="","",'DATA ENTRY'!#REF!)</f>
        <v>#REF!</v>
      </c>
      <c r="I1063" s="14" t="e">
        <f>IF('DATA ENTRY'!#REF!="","",'DATA ENTRY'!#REF!)</f>
        <v>#REF!</v>
      </c>
      <c r="J1063" s="125" t="e">
        <f>IF('DATA ENTRY'!#REF!="","",'DATA ENTRY'!#REF!)</f>
        <v>#REF!</v>
      </c>
      <c r="K1063" s="14" t="e">
        <f>IF('DATA ENTRY'!#REF!="","",'DATA ENTRY'!#REF!)</f>
        <v>#REF!</v>
      </c>
      <c r="L1063" s="125" t="e">
        <f>IF('DATA ENTRY'!#REF!="","",'DATA ENTRY'!#REF!)</f>
        <v>#REF!</v>
      </c>
      <c r="M1063" s="14" t="e">
        <f>IF('DATA ENTRY'!#REF!="","",'DATA ENTRY'!#REF!)</f>
        <v>#REF!</v>
      </c>
      <c r="N1063" s="125" t="e">
        <f>IF('DATA ENTRY'!#REF!="","",'DATA ENTRY'!#REF!)</f>
        <v>#REF!</v>
      </c>
      <c r="O1063" s="125" t="str">
        <f t="shared" si="16"/>
        <v/>
      </c>
      <c r="P1063" s="63" t="e">
        <f>IF('DATA ENTRY'!#REF!="","",'DATA ENTRY'!#REF!)</f>
        <v>#REF!</v>
      </c>
      <c r="Q1063" s="63" t="e">
        <f>IF('DATA ENTRY'!#REF!="","",'DATA ENTRY'!#REF!)</f>
        <v>#REF!</v>
      </c>
      <c r="R1063" s="14" t="e">
        <f>IF('DATA ENTRY'!#REF!="","",'DATA ENTRY'!#REF!)</f>
        <v>#REF!</v>
      </c>
      <c r="S1063" s="14" t="e">
        <f>IF('DATA ENTRY'!#REF!="","",'DATA ENTRY'!#REF!)</f>
        <v>#REF!</v>
      </c>
      <c r="T1063" s="14" t="e">
        <f>IF('DATA ENTRY'!#REF!="","",'DATA ENTRY'!#REF!)</f>
        <v>#REF!</v>
      </c>
      <c r="U1063" s="14" t="str">
        <f>IF(O1063="","",SUMPRODUCT(--(D1063=$D$5:$D$1071),--(F1063=$F$5:$F$1071),--(E1063=$E$5:$E$1071),--(O1063&lt;$O$5:$O$1071))+COUNTIF($O$5:O1063,O1063))</f>
        <v/>
      </c>
    </row>
    <row r="1064" spans="1:21">
      <c r="A1064" s="14" t="e">
        <f>IF(AND(H1064="",D1064="",F1064="",G1064="",I1064="",J1064=""),"",SUBTOTAL(3,$B$5:B1064))</f>
        <v>#REF!</v>
      </c>
      <c r="B1064" s="63" t="e">
        <f>IF('DATA ENTRY'!#REF!="","",'DATA ENTRY'!#REF!)</f>
        <v>#REF!</v>
      </c>
      <c r="C1064" s="63" t="e">
        <f>IF('DATA ENTRY'!#REF!="","",'DATA ENTRY'!#REF!)</f>
        <v>#REF!</v>
      </c>
      <c r="D1064" s="63" t="e">
        <f>IF('DATA ENTRY'!#REF!="","",'DATA ENTRY'!#REF!)</f>
        <v>#REF!</v>
      </c>
      <c r="E1064" s="14" t="e">
        <f>IF('DATA ENTRY'!#REF!="","",'DATA ENTRY'!#REF!)</f>
        <v>#REF!</v>
      </c>
      <c r="F1064" s="14" t="e">
        <f>IF('DATA ENTRY'!#REF!="","",'DATA ENTRY'!#REF!)</f>
        <v>#REF!</v>
      </c>
      <c r="G1064" s="126" t="e">
        <f>IF('DATA ENTRY'!#REF!="","",'DATA ENTRY'!#REF!)</f>
        <v>#REF!</v>
      </c>
      <c r="H1064" s="126" t="e">
        <f>IF('DATA ENTRY'!#REF!="","",'DATA ENTRY'!#REF!)</f>
        <v>#REF!</v>
      </c>
      <c r="I1064" s="14" t="e">
        <f>IF('DATA ENTRY'!#REF!="","",'DATA ENTRY'!#REF!)</f>
        <v>#REF!</v>
      </c>
      <c r="J1064" s="125" t="e">
        <f>IF('DATA ENTRY'!#REF!="","",'DATA ENTRY'!#REF!)</f>
        <v>#REF!</v>
      </c>
      <c r="K1064" s="14" t="e">
        <f>IF('DATA ENTRY'!#REF!="","",'DATA ENTRY'!#REF!)</f>
        <v>#REF!</v>
      </c>
      <c r="L1064" s="125" t="e">
        <f>IF('DATA ENTRY'!#REF!="","",'DATA ENTRY'!#REF!)</f>
        <v>#REF!</v>
      </c>
      <c r="M1064" s="14" t="e">
        <f>IF('DATA ENTRY'!#REF!="","",'DATA ENTRY'!#REF!)</f>
        <v>#REF!</v>
      </c>
      <c r="N1064" s="125" t="e">
        <f>IF('DATA ENTRY'!#REF!="","",'DATA ENTRY'!#REF!)</f>
        <v>#REF!</v>
      </c>
      <c r="O1064" s="125" t="str">
        <f t="shared" si="16"/>
        <v/>
      </c>
      <c r="P1064" s="63" t="e">
        <f>IF('DATA ENTRY'!#REF!="","",'DATA ENTRY'!#REF!)</f>
        <v>#REF!</v>
      </c>
      <c r="Q1064" s="63" t="e">
        <f>IF('DATA ENTRY'!#REF!="","",'DATA ENTRY'!#REF!)</f>
        <v>#REF!</v>
      </c>
      <c r="R1064" s="14" t="e">
        <f>IF('DATA ENTRY'!#REF!="","",'DATA ENTRY'!#REF!)</f>
        <v>#REF!</v>
      </c>
      <c r="S1064" s="14" t="e">
        <f>IF('DATA ENTRY'!#REF!="","",'DATA ENTRY'!#REF!)</f>
        <v>#REF!</v>
      </c>
      <c r="T1064" s="14" t="e">
        <f>IF('DATA ENTRY'!#REF!="","",'DATA ENTRY'!#REF!)</f>
        <v>#REF!</v>
      </c>
      <c r="U1064" s="14" t="str">
        <f>IF(O1064="","",SUMPRODUCT(--(D1064=$D$5:$D$1071),--(F1064=$F$5:$F$1071),--(E1064=$E$5:$E$1071),--(O1064&lt;$O$5:$O$1071))+COUNTIF($O$5:O1064,O1064))</f>
        <v/>
      </c>
    </row>
    <row r="1065" spans="1:21">
      <c r="A1065" s="14" t="e">
        <f>IF(AND(H1065="",D1065="",F1065="",G1065="",I1065="",J1065=""),"",SUBTOTAL(3,$B$5:B1065))</f>
        <v>#REF!</v>
      </c>
      <c r="B1065" s="63" t="e">
        <f>IF('DATA ENTRY'!#REF!="","",'DATA ENTRY'!#REF!)</f>
        <v>#REF!</v>
      </c>
      <c r="C1065" s="63" t="e">
        <f>IF('DATA ENTRY'!#REF!="","",'DATA ENTRY'!#REF!)</f>
        <v>#REF!</v>
      </c>
      <c r="D1065" s="63" t="e">
        <f>IF('DATA ENTRY'!#REF!="","",'DATA ENTRY'!#REF!)</f>
        <v>#REF!</v>
      </c>
      <c r="E1065" s="14" t="e">
        <f>IF('DATA ENTRY'!#REF!="","",'DATA ENTRY'!#REF!)</f>
        <v>#REF!</v>
      </c>
      <c r="F1065" s="14" t="e">
        <f>IF('DATA ENTRY'!#REF!="","",'DATA ENTRY'!#REF!)</f>
        <v>#REF!</v>
      </c>
      <c r="G1065" s="126" t="e">
        <f>IF('DATA ENTRY'!#REF!="","",'DATA ENTRY'!#REF!)</f>
        <v>#REF!</v>
      </c>
      <c r="H1065" s="126" t="e">
        <f>IF('DATA ENTRY'!#REF!="","",'DATA ENTRY'!#REF!)</f>
        <v>#REF!</v>
      </c>
      <c r="I1065" s="14" t="e">
        <f>IF('DATA ENTRY'!#REF!="","",'DATA ENTRY'!#REF!)</f>
        <v>#REF!</v>
      </c>
      <c r="J1065" s="125" t="e">
        <f>IF('DATA ENTRY'!#REF!="","",'DATA ENTRY'!#REF!)</f>
        <v>#REF!</v>
      </c>
      <c r="K1065" s="14" t="e">
        <f>IF('DATA ENTRY'!#REF!="","",'DATA ENTRY'!#REF!)</f>
        <v>#REF!</v>
      </c>
      <c r="L1065" s="125" t="e">
        <f>IF('DATA ENTRY'!#REF!="","",'DATA ENTRY'!#REF!)</f>
        <v>#REF!</v>
      </c>
      <c r="M1065" s="14" t="e">
        <f>IF('DATA ENTRY'!#REF!="","",'DATA ENTRY'!#REF!)</f>
        <v>#REF!</v>
      </c>
      <c r="N1065" s="125" t="e">
        <f>IF('DATA ENTRY'!#REF!="","",'DATA ENTRY'!#REF!)</f>
        <v>#REF!</v>
      </c>
      <c r="O1065" s="125" t="str">
        <f t="shared" si="16"/>
        <v/>
      </c>
      <c r="P1065" s="63" t="e">
        <f>IF('DATA ENTRY'!#REF!="","",'DATA ENTRY'!#REF!)</f>
        <v>#REF!</v>
      </c>
      <c r="Q1065" s="63" t="e">
        <f>IF('DATA ENTRY'!#REF!="","",'DATA ENTRY'!#REF!)</f>
        <v>#REF!</v>
      </c>
      <c r="R1065" s="14" t="e">
        <f>IF('DATA ENTRY'!#REF!="","",'DATA ENTRY'!#REF!)</f>
        <v>#REF!</v>
      </c>
      <c r="S1065" s="14" t="e">
        <f>IF('DATA ENTRY'!#REF!="","",'DATA ENTRY'!#REF!)</f>
        <v>#REF!</v>
      </c>
      <c r="T1065" s="14" t="e">
        <f>IF('DATA ENTRY'!#REF!="","",'DATA ENTRY'!#REF!)</f>
        <v>#REF!</v>
      </c>
      <c r="U1065" s="14" t="str">
        <f>IF(O1065="","",SUMPRODUCT(--(D1065=$D$5:$D$1071),--(F1065=$F$5:$F$1071),--(E1065=$E$5:$E$1071),--(O1065&lt;$O$5:$O$1071))+COUNTIF($O$5:O1065,O1065))</f>
        <v/>
      </c>
    </row>
    <row r="1066" spans="1:21">
      <c r="A1066" s="14" t="e">
        <f>IF(AND(H1066="",D1066="",F1066="",G1066="",I1066="",J1066=""),"",SUBTOTAL(3,$B$5:B1066))</f>
        <v>#REF!</v>
      </c>
      <c r="B1066" s="63" t="e">
        <f>IF('DATA ENTRY'!#REF!="","",'DATA ENTRY'!#REF!)</f>
        <v>#REF!</v>
      </c>
      <c r="C1066" s="63" t="e">
        <f>IF('DATA ENTRY'!#REF!="","",'DATA ENTRY'!#REF!)</f>
        <v>#REF!</v>
      </c>
      <c r="D1066" s="63" t="e">
        <f>IF('DATA ENTRY'!#REF!="","",'DATA ENTRY'!#REF!)</f>
        <v>#REF!</v>
      </c>
      <c r="E1066" s="14" t="e">
        <f>IF('DATA ENTRY'!#REF!="","",'DATA ENTRY'!#REF!)</f>
        <v>#REF!</v>
      </c>
      <c r="F1066" s="14" t="e">
        <f>IF('DATA ENTRY'!#REF!="","",'DATA ENTRY'!#REF!)</f>
        <v>#REF!</v>
      </c>
      <c r="G1066" s="126" t="e">
        <f>IF('DATA ENTRY'!#REF!="","",'DATA ENTRY'!#REF!)</f>
        <v>#REF!</v>
      </c>
      <c r="H1066" s="126" t="e">
        <f>IF('DATA ENTRY'!#REF!="","",'DATA ENTRY'!#REF!)</f>
        <v>#REF!</v>
      </c>
      <c r="I1066" s="14" t="e">
        <f>IF('DATA ENTRY'!#REF!="","",'DATA ENTRY'!#REF!)</f>
        <v>#REF!</v>
      </c>
      <c r="J1066" s="125" t="e">
        <f>IF('DATA ENTRY'!#REF!="","",'DATA ENTRY'!#REF!)</f>
        <v>#REF!</v>
      </c>
      <c r="K1066" s="14" t="e">
        <f>IF('DATA ENTRY'!#REF!="","",'DATA ENTRY'!#REF!)</f>
        <v>#REF!</v>
      </c>
      <c r="L1066" s="125" t="e">
        <f>IF('DATA ENTRY'!#REF!="","",'DATA ENTRY'!#REF!)</f>
        <v>#REF!</v>
      </c>
      <c r="M1066" s="14" t="e">
        <f>IF('DATA ENTRY'!#REF!="","",'DATA ENTRY'!#REF!)</f>
        <v>#REF!</v>
      </c>
      <c r="N1066" s="125" t="e">
        <f>IF('DATA ENTRY'!#REF!="","",'DATA ENTRY'!#REF!)</f>
        <v>#REF!</v>
      </c>
      <c r="O1066" s="125" t="str">
        <f t="shared" si="16"/>
        <v/>
      </c>
      <c r="P1066" s="63" t="e">
        <f>IF('DATA ENTRY'!#REF!="","",'DATA ENTRY'!#REF!)</f>
        <v>#REF!</v>
      </c>
      <c r="Q1066" s="63" t="e">
        <f>IF('DATA ENTRY'!#REF!="","",'DATA ENTRY'!#REF!)</f>
        <v>#REF!</v>
      </c>
      <c r="R1066" s="14" t="e">
        <f>IF('DATA ENTRY'!#REF!="","",'DATA ENTRY'!#REF!)</f>
        <v>#REF!</v>
      </c>
      <c r="S1066" s="14" t="e">
        <f>IF('DATA ENTRY'!#REF!="","",'DATA ENTRY'!#REF!)</f>
        <v>#REF!</v>
      </c>
      <c r="T1066" s="14" t="e">
        <f>IF('DATA ENTRY'!#REF!="","",'DATA ENTRY'!#REF!)</f>
        <v>#REF!</v>
      </c>
      <c r="U1066" s="14" t="str">
        <f>IF(O1066="","",SUMPRODUCT(--(D1066=$D$5:$D$1071),--(F1066=$F$5:$F$1071),--(E1066=$E$5:$E$1071),--(O1066&lt;$O$5:$O$1071))+COUNTIF($O$5:O1066,O1066))</f>
        <v/>
      </c>
    </row>
    <row r="1067" spans="1:21">
      <c r="A1067" s="14" t="e">
        <f>IF(AND(H1067="",D1067="",F1067="",G1067="",I1067="",J1067=""),"",SUBTOTAL(3,$B$5:B1067))</f>
        <v>#REF!</v>
      </c>
      <c r="B1067" s="63" t="e">
        <f>IF('DATA ENTRY'!#REF!="","",'DATA ENTRY'!#REF!)</f>
        <v>#REF!</v>
      </c>
      <c r="C1067" s="63" t="e">
        <f>IF('DATA ENTRY'!#REF!="","",'DATA ENTRY'!#REF!)</f>
        <v>#REF!</v>
      </c>
      <c r="D1067" s="63" t="e">
        <f>IF('DATA ENTRY'!#REF!="","",'DATA ENTRY'!#REF!)</f>
        <v>#REF!</v>
      </c>
      <c r="E1067" s="14" t="e">
        <f>IF('DATA ENTRY'!#REF!="","",'DATA ENTRY'!#REF!)</f>
        <v>#REF!</v>
      </c>
      <c r="F1067" s="14" t="e">
        <f>IF('DATA ENTRY'!#REF!="","",'DATA ENTRY'!#REF!)</f>
        <v>#REF!</v>
      </c>
      <c r="G1067" s="126" t="e">
        <f>IF('DATA ENTRY'!#REF!="","",'DATA ENTRY'!#REF!)</f>
        <v>#REF!</v>
      </c>
      <c r="H1067" s="126" t="e">
        <f>IF('DATA ENTRY'!#REF!="","",'DATA ENTRY'!#REF!)</f>
        <v>#REF!</v>
      </c>
      <c r="I1067" s="14" t="e">
        <f>IF('DATA ENTRY'!#REF!="","",'DATA ENTRY'!#REF!)</f>
        <v>#REF!</v>
      </c>
      <c r="J1067" s="125" t="e">
        <f>IF('DATA ENTRY'!#REF!="","",'DATA ENTRY'!#REF!)</f>
        <v>#REF!</v>
      </c>
      <c r="K1067" s="14" t="e">
        <f>IF('DATA ENTRY'!#REF!="","",'DATA ENTRY'!#REF!)</f>
        <v>#REF!</v>
      </c>
      <c r="L1067" s="125" t="e">
        <f>IF('DATA ENTRY'!#REF!="","",'DATA ENTRY'!#REF!)</f>
        <v>#REF!</v>
      </c>
      <c r="M1067" s="14" t="e">
        <f>IF('DATA ENTRY'!#REF!="","",'DATA ENTRY'!#REF!)</f>
        <v>#REF!</v>
      </c>
      <c r="N1067" s="125" t="e">
        <f>IF('DATA ENTRY'!#REF!="","",'DATA ENTRY'!#REF!)</f>
        <v>#REF!</v>
      </c>
      <c r="O1067" s="125" t="str">
        <f t="shared" si="16"/>
        <v/>
      </c>
      <c r="P1067" s="63" t="e">
        <f>IF('DATA ENTRY'!#REF!="","",'DATA ENTRY'!#REF!)</f>
        <v>#REF!</v>
      </c>
      <c r="Q1067" s="63" t="e">
        <f>IF('DATA ENTRY'!#REF!="","",'DATA ENTRY'!#REF!)</f>
        <v>#REF!</v>
      </c>
      <c r="R1067" s="14" t="e">
        <f>IF('DATA ENTRY'!#REF!="","",'DATA ENTRY'!#REF!)</f>
        <v>#REF!</v>
      </c>
      <c r="S1067" s="14" t="e">
        <f>IF('DATA ENTRY'!#REF!="","",'DATA ENTRY'!#REF!)</f>
        <v>#REF!</v>
      </c>
      <c r="T1067" s="14" t="e">
        <f>IF('DATA ENTRY'!#REF!="","",'DATA ENTRY'!#REF!)</f>
        <v>#REF!</v>
      </c>
      <c r="U1067" s="14" t="str">
        <f>IF(O1067="","",SUMPRODUCT(--(D1067=$D$5:$D$1071),--(F1067=$F$5:$F$1071),--(E1067=$E$5:$E$1071),--(O1067&lt;$O$5:$O$1071))+COUNTIF($O$5:O1067,O1067))</f>
        <v/>
      </c>
    </row>
    <row r="1068" spans="1:21">
      <c r="A1068" s="14" t="e">
        <f>IF(AND(H1068="",D1068="",F1068="",G1068="",I1068="",J1068=""),"",SUBTOTAL(3,$B$5:B1068))</f>
        <v>#REF!</v>
      </c>
      <c r="B1068" s="63" t="e">
        <f>IF('DATA ENTRY'!#REF!="","",'DATA ENTRY'!#REF!)</f>
        <v>#REF!</v>
      </c>
      <c r="C1068" s="63" t="e">
        <f>IF('DATA ENTRY'!#REF!="","",'DATA ENTRY'!#REF!)</f>
        <v>#REF!</v>
      </c>
      <c r="D1068" s="63" t="e">
        <f>IF('DATA ENTRY'!#REF!="","",'DATA ENTRY'!#REF!)</f>
        <v>#REF!</v>
      </c>
      <c r="E1068" s="14" t="e">
        <f>IF('DATA ENTRY'!#REF!="","",'DATA ENTRY'!#REF!)</f>
        <v>#REF!</v>
      </c>
      <c r="F1068" s="14" t="e">
        <f>IF('DATA ENTRY'!#REF!="","",'DATA ENTRY'!#REF!)</f>
        <v>#REF!</v>
      </c>
      <c r="G1068" s="126" t="e">
        <f>IF('DATA ENTRY'!#REF!="","",'DATA ENTRY'!#REF!)</f>
        <v>#REF!</v>
      </c>
      <c r="H1068" s="126" t="e">
        <f>IF('DATA ENTRY'!#REF!="","",'DATA ENTRY'!#REF!)</f>
        <v>#REF!</v>
      </c>
      <c r="I1068" s="14" t="e">
        <f>IF('DATA ENTRY'!#REF!="","",'DATA ENTRY'!#REF!)</f>
        <v>#REF!</v>
      </c>
      <c r="J1068" s="125" t="e">
        <f>IF('DATA ENTRY'!#REF!="","",'DATA ENTRY'!#REF!)</f>
        <v>#REF!</v>
      </c>
      <c r="K1068" s="14" t="e">
        <f>IF('DATA ENTRY'!#REF!="","",'DATA ENTRY'!#REF!)</f>
        <v>#REF!</v>
      </c>
      <c r="L1068" s="125" t="e">
        <f>IF('DATA ENTRY'!#REF!="","",'DATA ENTRY'!#REF!)</f>
        <v>#REF!</v>
      </c>
      <c r="M1068" s="14" t="e">
        <f>IF('DATA ENTRY'!#REF!="","",'DATA ENTRY'!#REF!)</f>
        <v>#REF!</v>
      </c>
      <c r="N1068" s="125" t="e">
        <f>IF('DATA ENTRY'!#REF!="","",'DATA ENTRY'!#REF!)</f>
        <v>#REF!</v>
      </c>
      <c r="O1068" s="125" t="str">
        <f t="shared" si="16"/>
        <v/>
      </c>
      <c r="P1068" s="63" t="e">
        <f>IF('DATA ENTRY'!#REF!="","",'DATA ENTRY'!#REF!)</f>
        <v>#REF!</v>
      </c>
      <c r="Q1068" s="63" t="e">
        <f>IF('DATA ENTRY'!#REF!="","",'DATA ENTRY'!#REF!)</f>
        <v>#REF!</v>
      </c>
      <c r="R1068" s="14" t="e">
        <f>IF('DATA ENTRY'!#REF!="","",'DATA ENTRY'!#REF!)</f>
        <v>#REF!</v>
      </c>
      <c r="S1068" s="14" t="e">
        <f>IF('DATA ENTRY'!#REF!="","",'DATA ENTRY'!#REF!)</f>
        <v>#REF!</v>
      </c>
      <c r="T1068" s="14" t="e">
        <f>IF('DATA ENTRY'!#REF!="","",'DATA ENTRY'!#REF!)</f>
        <v>#REF!</v>
      </c>
      <c r="U1068" s="14" t="str">
        <f>IF(O1068="","",SUMPRODUCT(--(D1068=$D$5:$D$1071),--(F1068=$F$5:$F$1071),--(E1068=$E$5:$E$1071),--(O1068&lt;$O$5:$O$1071))+COUNTIF($O$5:O1068,O1068))</f>
        <v/>
      </c>
    </row>
    <row r="1069" spans="1:21">
      <c r="A1069" s="14" t="e">
        <f>IF(AND(H1069="",D1069="",F1069="",G1069="",I1069="",J1069=""),"",SUBTOTAL(3,$B$5:B1069))</f>
        <v>#REF!</v>
      </c>
      <c r="B1069" s="63" t="e">
        <f>IF('DATA ENTRY'!#REF!="","",'DATA ENTRY'!#REF!)</f>
        <v>#REF!</v>
      </c>
      <c r="C1069" s="63" t="e">
        <f>IF('DATA ENTRY'!#REF!="","",'DATA ENTRY'!#REF!)</f>
        <v>#REF!</v>
      </c>
      <c r="D1069" s="63" t="e">
        <f>IF('DATA ENTRY'!#REF!="","",'DATA ENTRY'!#REF!)</f>
        <v>#REF!</v>
      </c>
      <c r="E1069" s="14" t="e">
        <f>IF('DATA ENTRY'!#REF!="","",'DATA ENTRY'!#REF!)</f>
        <v>#REF!</v>
      </c>
      <c r="F1069" s="14" t="e">
        <f>IF('DATA ENTRY'!#REF!="","",'DATA ENTRY'!#REF!)</f>
        <v>#REF!</v>
      </c>
      <c r="G1069" s="126" t="e">
        <f>IF('DATA ENTRY'!#REF!="","",'DATA ENTRY'!#REF!)</f>
        <v>#REF!</v>
      </c>
      <c r="H1069" s="126" t="e">
        <f>IF('DATA ENTRY'!#REF!="","",'DATA ENTRY'!#REF!)</f>
        <v>#REF!</v>
      </c>
      <c r="I1069" s="14" t="e">
        <f>IF('DATA ENTRY'!#REF!="","",'DATA ENTRY'!#REF!)</f>
        <v>#REF!</v>
      </c>
      <c r="J1069" s="125" t="e">
        <f>IF('DATA ENTRY'!#REF!="","",'DATA ENTRY'!#REF!)</f>
        <v>#REF!</v>
      </c>
      <c r="K1069" s="14" t="e">
        <f>IF('DATA ENTRY'!#REF!="","",'DATA ENTRY'!#REF!)</f>
        <v>#REF!</v>
      </c>
      <c r="L1069" s="125" t="e">
        <f>IF('DATA ENTRY'!#REF!="","",'DATA ENTRY'!#REF!)</f>
        <v>#REF!</v>
      </c>
      <c r="M1069" s="14" t="e">
        <f>IF('DATA ENTRY'!#REF!="","",'DATA ENTRY'!#REF!)</f>
        <v>#REF!</v>
      </c>
      <c r="N1069" s="125" t="e">
        <f>IF('DATA ENTRY'!#REF!="","",'DATA ENTRY'!#REF!)</f>
        <v>#REF!</v>
      </c>
      <c r="O1069" s="125" t="str">
        <f t="shared" si="16"/>
        <v/>
      </c>
      <c r="P1069" s="63" t="e">
        <f>IF('DATA ENTRY'!#REF!="","",'DATA ENTRY'!#REF!)</f>
        <v>#REF!</v>
      </c>
      <c r="Q1069" s="63" t="e">
        <f>IF('DATA ENTRY'!#REF!="","",'DATA ENTRY'!#REF!)</f>
        <v>#REF!</v>
      </c>
      <c r="R1069" s="14" t="e">
        <f>IF('DATA ENTRY'!#REF!="","",'DATA ENTRY'!#REF!)</f>
        <v>#REF!</v>
      </c>
      <c r="S1069" s="14" t="e">
        <f>IF('DATA ENTRY'!#REF!="","",'DATA ENTRY'!#REF!)</f>
        <v>#REF!</v>
      </c>
      <c r="T1069" s="14" t="e">
        <f>IF('DATA ENTRY'!#REF!="","",'DATA ENTRY'!#REF!)</f>
        <v>#REF!</v>
      </c>
      <c r="U1069" s="14" t="str">
        <f>IF(O1069="","",SUMPRODUCT(--(D1069=$D$5:$D$1071),--(F1069=$F$5:$F$1071),--(E1069=$E$5:$E$1071),--(O1069&lt;$O$5:$O$1071))+COUNTIF($O$5:O1069,O1069))</f>
        <v/>
      </c>
    </row>
    <row r="1070" spans="1:21">
      <c r="A1070" s="14" t="e">
        <f>IF(AND(H1070="",D1070="",F1070="",G1070="",I1070="",J1070=""),"",SUBTOTAL(3,$B$5:B1070))</f>
        <v>#REF!</v>
      </c>
      <c r="B1070" s="63" t="e">
        <f>IF('DATA ENTRY'!#REF!="","",'DATA ENTRY'!#REF!)</f>
        <v>#REF!</v>
      </c>
      <c r="C1070" s="63" t="e">
        <f>IF('DATA ENTRY'!#REF!="","",'DATA ENTRY'!#REF!)</f>
        <v>#REF!</v>
      </c>
      <c r="D1070" s="63" t="e">
        <f>IF('DATA ENTRY'!#REF!="","",'DATA ENTRY'!#REF!)</f>
        <v>#REF!</v>
      </c>
      <c r="E1070" s="14" t="e">
        <f>IF('DATA ENTRY'!#REF!="","",'DATA ENTRY'!#REF!)</f>
        <v>#REF!</v>
      </c>
      <c r="F1070" s="14" t="e">
        <f>IF('DATA ENTRY'!#REF!="","",'DATA ENTRY'!#REF!)</f>
        <v>#REF!</v>
      </c>
      <c r="G1070" s="126" t="e">
        <f>IF('DATA ENTRY'!#REF!="","",'DATA ENTRY'!#REF!)</f>
        <v>#REF!</v>
      </c>
      <c r="H1070" s="126" t="e">
        <f>IF('DATA ENTRY'!#REF!="","",'DATA ENTRY'!#REF!)</f>
        <v>#REF!</v>
      </c>
      <c r="I1070" s="14" t="e">
        <f>IF('DATA ENTRY'!#REF!="","",'DATA ENTRY'!#REF!)</f>
        <v>#REF!</v>
      </c>
      <c r="J1070" s="125" t="e">
        <f>IF('DATA ENTRY'!#REF!="","",'DATA ENTRY'!#REF!)</f>
        <v>#REF!</v>
      </c>
      <c r="K1070" s="14" t="e">
        <f>IF('DATA ENTRY'!#REF!="","",'DATA ENTRY'!#REF!)</f>
        <v>#REF!</v>
      </c>
      <c r="L1070" s="125" t="e">
        <f>IF('DATA ENTRY'!#REF!="","",'DATA ENTRY'!#REF!)</f>
        <v>#REF!</v>
      </c>
      <c r="M1070" s="14" t="e">
        <f>IF('DATA ENTRY'!#REF!="","",'DATA ENTRY'!#REF!)</f>
        <v>#REF!</v>
      </c>
      <c r="N1070" s="125" t="e">
        <f>IF('DATA ENTRY'!#REF!="","",'DATA ENTRY'!#REF!)</f>
        <v>#REF!</v>
      </c>
      <c r="O1070" s="125" t="str">
        <f t="shared" si="16"/>
        <v/>
      </c>
      <c r="P1070" s="63" t="e">
        <f>IF('DATA ENTRY'!#REF!="","",'DATA ENTRY'!#REF!)</f>
        <v>#REF!</v>
      </c>
      <c r="Q1070" s="63" t="e">
        <f>IF('DATA ENTRY'!#REF!="","",'DATA ENTRY'!#REF!)</f>
        <v>#REF!</v>
      </c>
      <c r="R1070" s="14" t="e">
        <f>IF('DATA ENTRY'!#REF!="","",'DATA ENTRY'!#REF!)</f>
        <v>#REF!</v>
      </c>
      <c r="S1070" s="14" t="e">
        <f>IF('DATA ENTRY'!#REF!="","",'DATA ENTRY'!#REF!)</f>
        <v>#REF!</v>
      </c>
      <c r="T1070" s="14" t="e">
        <f>IF('DATA ENTRY'!#REF!="","",'DATA ENTRY'!#REF!)</f>
        <v>#REF!</v>
      </c>
      <c r="U1070" s="14" t="str">
        <f>IF(O1070="","",SUMPRODUCT(--(D1070=$D$5:$D$1071),--(F1070=$F$5:$F$1071),--(E1070=$E$5:$E$1071),--(O1070&lt;$O$5:$O$1071))+COUNTIF($O$5:O1070,O1070))</f>
        <v/>
      </c>
    </row>
    <row r="1071" spans="1:21">
      <c r="A1071" s="14" t="e">
        <f>IF(AND(H1071="",D1071="",F1071="",G1071="",I1071="",J1071=""),"",SUBTOTAL(3,$B$5:B1071))</f>
        <v>#REF!</v>
      </c>
      <c r="B1071" s="63" t="e">
        <f>IF('DATA ENTRY'!#REF!="","",'DATA ENTRY'!#REF!)</f>
        <v>#REF!</v>
      </c>
      <c r="C1071" s="63" t="e">
        <f>IF('DATA ENTRY'!#REF!="","",'DATA ENTRY'!#REF!)</f>
        <v>#REF!</v>
      </c>
      <c r="D1071" s="63" t="e">
        <f>IF('DATA ENTRY'!#REF!="","",'DATA ENTRY'!#REF!)</f>
        <v>#REF!</v>
      </c>
      <c r="E1071" s="14" t="e">
        <f>IF('DATA ENTRY'!#REF!="","",'DATA ENTRY'!#REF!)</f>
        <v>#REF!</v>
      </c>
      <c r="F1071" s="14" t="e">
        <f>IF('DATA ENTRY'!#REF!="","",'DATA ENTRY'!#REF!)</f>
        <v>#REF!</v>
      </c>
      <c r="G1071" s="126" t="e">
        <f>IF('DATA ENTRY'!#REF!="","",'DATA ENTRY'!#REF!)</f>
        <v>#REF!</v>
      </c>
      <c r="H1071" s="126" t="e">
        <f>IF('DATA ENTRY'!#REF!="","",'DATA ENTRY'!#REF!)</f>
        <v>#REF!</v>
      </c>
      <c r="I1071" s="14" t="e">
        <f>IF('DATA ENTRY'!#REF!="","",'DATA ENTRY'!#REF!)</f>
        <v>#REF!</v>
      </c>
      <c r="J1071" s="125" t="e">
        <f>IF('DATA ENTRY'!#REF!="","",'DATA ENTRY'!#REF!)</f>
        <v>#REF!</v>
      </c>
      <c r="K1071" s="14" t="e">
        <f>IF('DATA ENTRY'!#REF!="","",'DATA ENTRY'!#REF!)</f>
        <v>#REF!</v>
      </c>
      <c r="L1071" s="125" t="e">
        <f>IF('DATA ENTRY'!#REF!="","",'DATA ENTRY'!#REF!)</f>
        <v>#REF!</v>
      </c>
      <c r="M1071" s="14" t="e">
        <f>IF('DATA ENTRY'!#REF!="","",'DATA ENTRY'!#REF!)</f>
        <v>#REF!</v>
      </c>
      <c r="N1071" s="125" t="e">
        <f>IF('DATA ENTRY'!#REF!="","",'DATA ENTRY'!#REF!)</f>
        <v>#REF!</v>
      </c>
      <c r="O1071" s="125" t="str">
        <f t="shared" si="16"/>
        <v/>
      </c>
      <c r="P1071" s="63" t="e">
        <f>IF('DATA ENTRY'!#REF!="","",'DATA ENTRY'!#REF!)</f>
        <v>#REF!</v>
      </c>
      <c r="Q1071" s="63" t="e">
        <f>IF('DATA ENTRY'!#REF!="","",'DATA ENTRY'!#REF!)</f>
        <v>#REF!</v>
      </c>
      <c r="R1071" s="14" t="e">
        <f>IF('DATA ENTRY'!#REF!="","",'DATA ENTRY'!#REF!)</f>
        <v>#REF!</v>
      </c>
      <c r="S1071" s="14" t="e">
        <f>IF('DATA ENTRY'!#REF!="","",'DATA ENTRY'!#REF!)</f>
        <v>#REF!</v>
      </c>
      <c r="T1071" s="14" t="e">
        <f>IF('DATA ENTRY'!#REF!="","",'DATA ENTRY'!#REF!)</f>
        <v>#REF!</v>
      </c>
      <c r="U1071" s="14" t="str">
        <f>IF(O1071="","",SUMPRODUCT(--(D1071=$D$5:$D$1071),--(F1071=$F$5:$F$1071),--(E1071=$E$5:$E$1071),--(O1071&lt;$O$5:$O$1071))+COUNTIF($O$5:O1071,O1071))</f>
        <v/>
      </c>
    </row>
  </sheetData>
  <sheetProtection formatCells="0" formatColumns="0" formatRows="0"/>
  <autoFilter ref="A4:U1071">
    <filterColumn colId="4"/>
    <filterColumn colId="10"/>
    <filterColumn colId="11"/>
    <filterColumn colId="12"/>
    <filterColumn colId="13"/>
    <filterColumn colId="14"/>
    <filterColumn colId="15"/>
    <filterColumn colId="16"/>
    <filterColumn colId="17"/>
    <filterColumn colId="18"/>
    <filterColumn colId="19"/>
  </autoFilter>
  <mergeCells count="2">
    <mergeCell ref="A1:T1"/>
    <mergeCell ref="B2:T2"/>
  </mergeCells>
  <conditionalFormatting sqref="A5:V427 B6:U1071 A11:A1071">
    <cfRule type="expression" dxfId="8" priority="1">
      <formula>$A5=""</formula>
    </cfRule>
  </conditionalFormatting>
  <pageMargins left="0.4" right="0.3" top="0.17" bottom="0.2" header="0.3" footer="0.3"/>
  <pageSetup paperSize="9" scale="55" fitToHeight="5" orientation="landscape" blackAndWhite="1" r:id="rId1"/>
</worksheet>
</file>

<file path=xl/worksheets/sheet11.xml><?xml version="1.0" encoding="utf-8"?>
<worksheet xmlns="http://schemas.openxmlformats.org/spreadsheetml/2006/main" xmlns:r="http://schemas.openxmlformats.org/officeDocument/2006/relationships">
  <sheetPr codeName="Sheet1">
    <tabColor rgb="FFC00000"/>
    <pageSetUpPr fitToPage="1"/>
  </sheetPr>
  <dimension ref="A1:F35"/>
  <sheetViews>
    <sheetView workbookViewId="0">
      <selection activeCell="N15" sqref="N15"/>
    </sheetView>
  </sheetViews>
  <sheetFormatPr defaultColWidth="9.125" defaultRowHeight="15"/>
  <cols>
    <col min="1" max="1" width="4" style="1" customWidth="1"/>
    <col min="2" max="2" width="31.25" style="94" bestFit="1" customWidth="1"/>
    <col min="3" max="3" width="16.75" style="94" customWidth="1"/>
    <col min="4" max="4" width="21" style="94" customWidth="1"/>
    <col min="5" max="5" width="9.125" style="94"/>
    <col min="6" max="6" width="9.125" style="94" customWidth="1"/>
    <col min="7" max="16384" width="9.125" style="94"/>
  </cols>
  <sheetData>
    <row r="1" spans="1:6" ht="25.5" customHeight="1">
      <c r="A1" s="335" t="s">
        <v>496</v>
      </c>
      <c r="B1" s="335"/>
      <c r="C1" s="335"/>
      <c r="D1" s="335"/>
      <c r="E1" s="335"/>
      <c r="F1" s="335"/>
    </row>
    <row r="2" spans="1:6" ht="20.25" customHeight="1">
      <c r="A2" s="336" t="s">
        <v>497</v>
      </c>
      <c r="B2" s="336"/>
      <c r="C2" s="336"/>
      <c r="D2" s="336"/>
      <c r="E2" s="336"/>
      <c r="F2" s="336"/>
    </row>
    <row r="3" spans="1:6" s="118" customFormat="1" ht="9" customHeight="1" thickBot="1">
      <c r="A3" s="119"/>
      <c r="B3" s="119"/>
      <c r="C3" s="119"/>
      <c r="D3" s="119"/>
      <c r="E3" s="119"/>
      <c r="F3" s="119"/>
    </row>
    <row r="4" spans="1:6" ht="24.95" customHeight="1" thickTop="1">
      <c r="A4" s="130">
        <v>1</v>
      </c>
      <c r="B4" s="131" t="s">
        <v>498</v>
      </c>
      <c r="C4" s="337"/>
      <c r="D4" s="338"/>
      <c r="E4" s="339" t="s">
        <v>499</v>
      </c>
      <c r="F4" s="340"/>
    </row>
    <row r="5" spans="1:6" ht="24.95" customHeight="1">
      <c r="A5" s="132">
        <v>2</v>
      </c>
      <c r="B5" s="120" t="s">
        <v>500</v>
      </c>
      <c r="C5" s="330"/>
      <c r="D5" s="345"/>
      <c r="E5" s="341"/>
      <c r="F5" s="342"/>
    </row>
    <row r="6" spans="1:6" ht="24.95" customHeight="1">
      <c r="A6" s="132">
        <v>3</v>
      </c>
      <c r="B6" s="120" t="s">
        <v>501</v>
      </c>
      <c r="C6" s="330"/>
      <c r="D6" s="345"/>
      <c r="E6" s="341"/>
      <c r="F6" s="342"/>
    </row>
    <row r="7" spans="1:6" ht="24.95" customHeight="1">
      <c r="A7" s="132">
        <v>4</v>
      </c>
      <c r="B7" s="120" t="s">
        <v>502</v>
      </c>
      <c r="C7" s="330"/>
      <c r="D7" s="345"/>
      <c r="E7" s="341"/>
      <c r="F7" s="342"/>
    </row>
    <row r="8" spans="1:6" ht="24.95" customHeight="1" thickBot="1">
      <c r="A8" s="132">
        <v>5</v>
      </c>
      <c r="B8" s="120" t="s">
        <v>503</v>
      </c>
      <c r="C8" s="330"/>
      <c r="D8" s="345"/>
      <c r="E8" s="343"/>
      <c r="F8" s="344"/>
    </row>
    <row r="9" spans="1:6" ht="24.95" customHeight="1" thickTop="1">
      <c r="A9" s="132">
        <v>6</v>
      </c>
      <c r="B9" s="120" t="s">
        <v>504</v>
      </c>
      <c r="C9" s="330"/>
      <c r="D9" s="330"/>
      <c r="E9" s="332"/>
      <c r="F9" s="333"/>
    </row>
    <row r="10" spans="1:6" ht="20.100000000000001" customHeight="1">
      <c r="A10" s="321">
        <v>7</v>
      </c>
      <c r="B10" s="327" t="s">
        <v>505</v>
      </c>
      <c r="C10" s="328"/>
      <c r="D10" s="334"/>
      <c r="E10" s="312"/>
      <c r="F10" s="313"/>
    </row>
    <row r="11" spans="1:6" ht="20.100000000000001" customHeight="1">
      <c r="A11" s="321"/>
      <c r="B11" s="129" t="s">
        <v>506</v>
      </c>
      <c r="C11" s="129" t="s">
        <v>507</v>
      </c>
      <c r="D11" s="129" t="s">
        <v>508</v>
      </c>
      <c r="E11" s="312"/>
      <c r="F11" s="313"/>
    </row>
    <row r="12" spans="1:6" ht="24.95" customHeight="1">
      <c r="A12" s="321"/>
      <c r="B12" s="120" t="s">
        <v>509</v>
      </c>
      <c r="C12" s="120"/>
      <c r="D12" s="120"/>
      <c r="E12" s="312" t="s">
        <v>510</v>
      </c>
      <c r="F12" s="313"/>
    </row>
    <row r="13" spans="1:6" ht="24.95" customHeight="1">
      <c r="A13" s="321"/>
      <c r="B13" s="120" t="s">
        <v>511</v>
      </c>
      <c r="C13" s="120"/>
      <c r="D13" s="120"/>
      <c r="E13" s="312" t="s">
        <v>512</v>
      </c>
      <c r="F13" s="313"/>
    </row>
    <row r="14" spans="1:6" ht="24.95" customHeight="1">
      <c r="A14" s="321"/>
      <c r="B14" s="120" t="s">
        <v>513</v>
      </c>
      <c r="C14" s="120"/>
      <c r="D14" s="120"/>
      <c r="E14" s="312" t="s">
        <v>514</v>
      </c>
      <c r="F14" s="313"/>
    </row>
    <row r="15" spans="1:6" ht="24.95" customHeight="1">
      <c r="A15" s="321"/>
      <c r="B15" s="120" t="s">
        <v>515</v>
      </c>
      <c r="C15" s="120"/>
      <c r="D15" s="120"/>
      <c r="E15" s="312" t="s">
        <v>516</v>
      </c>
      <c r="F15" s="313"/>
    </row>
    <row r="16" spans="1:6" ht="20.100000000000001" customHeight="1">
      <c r="A16" s="321">
        <v>8</v>
      </c>
      <c r="B16" s="322" t="s">
        <v>517</v>
      </c>
      <c r="C16" s="322"/>
      <c r="D16" s="322"/>
      <c r="E16" s="323"/>
      <c r="F16" s="324"/>
    </row>
    <row r="17" spans="1:6" ht="20.100000000000001" customHeight="1">
      <c r="A17" s="321"/>
      <c r="B17" s="129" t="s">
        <v>506</v>
      </c>
      <c r="C17" s="129" t="s">
        <v>507</v>
      </c>
      <c r="D17" s="129" t="s">
        <v>508</v>
      </c>
      <c r="E17" s="325"/>
      <c r="F17" s="326"/>
    </row>
    <row r="18" spans="1:6" ht="24.95" customHeight="1">
      <c r="A18" s="321"/>
      <c r="B18" s="95" t="s">
        <v>518</v>
      </c>
      <c r="C18" s="120"/>
      <c r="D18" s="120"/>
      <c r="E18" s="312" t="s">
        <v>519</v>
      </c>
      <c r="F18" s="313"/>
    </row>
    <row r="19" spans="1:6" ht="24.95" customHeight="1">
      <c r="A19" s="321"/>
      <c r="B19" s="95" t="s">
        <v>520</v>
      </c>
      <c r="C19" s="120"/>
      <c r="D19" s="120"/>
      <c r="E19" s="312" t="s">
        <v>521</v>
      </c>
      <c r="F19" s="313"/>
    </row>
    <row r="20" spans="1:6" ht="20.100000000000001" customHeight="1">
      <c r="A20" s="321">
        <v>9</v>
      </c>
      <c r="B20" s="322" t="s">
        <v>522</v>
      </c>
      <c r="C20" s="322"/>
      <c r="D20" s="322"/>
      <c r="E20" s="323"/>
      <c r="F20" s="324"/>
    </row>
    <row r="21" spans="1:6" ht="20.100000000000001" customHeight="1">
      <c r="A21" s="321"/>
      <c r="B21" s="129" t="s">
        <v>506</v>
      </c>
      <c r="C21" s="129" t="s">
        <v>507</v>
      </c>
      <c r="D21" s="129" t="s">
        <v>508</v>
      </c>
      <c r="E21" s="325"/>
      <c r="F21" s="326"/>
    </row>
    <row r="22" spans="1:6" ht="24.95" customHeight="1">
      <c r="A22" s="321"/>
      <c r="B22" s="95" t="s">
        <v>523</v>
      </c>
      <c r="C22" s="120"/>
      <c r="D22" s="120"/>
      <c r="E22" s="312" t="s">
        <v>524</v>
      </c>
      <c r="F22" s="313"/>
    </row>
    <row r="23" spans="1:6" ht="20.100000000000001" customHeight="1">
      <c r="A23" s="321">
        <v>10</v>
      </c>
      <c r="B23" s="327" t="s">
        <v>525</v>
      </c>
      <c r="C23" s="328"/>
      <c r="D23" s="328"/>
      <c r="E23" s="328"/>
      <c r="F23" s="329"/>
    </row>
    <row r="24" spans="1:6" ht="39.950000000000003" customHeight="1">
      <c r="A24" s="321"/>
      <c r="B24" s="95" t="s">
        <v>526</v>
      </c>
      <c r="C24" s="330"/>
      <c r="D24" s="330"/>
      <c r="E24" s="330"/>
      <c r="F24" s="331"/>
    </row>
    <row r="25" spans="1:6" ht="39.950000000000003" customHeight="1">
      <c r="A25" s="321"/>
      <c r="B25" s="95" t="s">
        <v>527</v>
      </c>
      <c r="C25" s="330"/>
      <c r="D25" s="330"/>
      <c r="E25" s="330"/>
      <c r="F25" s="331"/>
    </row>
    <row r="26" spans="1:6" ht="24.95" customHeight="1">
      <c r="A26" s="132">
        <v>11</v>
      </c>
      <c r="B26" s="120" t="s">
        <v>528</v>
      </c>
      <c r="C26" s="312"/>
      <c r="D26" s="312"/>
      <c r="E26" s="312"/>
      <c r="F26" s="313"/>
    </row>
    <row r="27" spans="1:6" ht="24.95" customHeight="1">
      <c r="A27" s="132">
        <v>12</v>
      </c>
      <c r="B27" s="309" t="s">
        <v>529</v>
      </c>
      <c r="C27" s="310"/>
      <c r="D27" s="310"/>
      <c r="E27" s="310"/>
      <c r="F27" s="320"/>
    </row>
    <row r="28" spans="1:6" ht="20.100000000000001" customHeight="1">
      <c r="A28" s="132"/>
      <c r="B28" s="309" t="s">
        <v>530</v>
      </c>
      <c r="C28" s="310"/>
      <c r="D28" s="311"/>
      <c r="E28" s="312" t="s">
        <v>531</v>
      </c>
      <c r="F28" s="313"/>
    </row>
    <row r="29" spans="1:6" ht="20.100000000000001" customHeight="1">
      <c r="A29" s="132">
        <v>13</v>
      </c>
      <c r="B29" s="309" t="s">
        <v>532</v>
      </c>
      <c r="C29" s="310"/>
      <c r="D29" s="311"/>
      <c r="E29" s="312" t="s">
        <v>533</v>
      </c>
      <c r="F29" s="313"/>
    </row>
    <row r="30" spans="1:6" s="118" customFormat="1" ht="20.100000000000001" customHeight="1">
      <c r="A30" s="132">
        <v>14</v>
      </c>
      <c r="B30" s="309" t="s">
        <v>731</v>
      </c>
      <c r="C30" s="310"/>
      <c r="D30" s="311"/>
      <c r="E30" s="312" t="s">
        <v>535</v>
      </c>
      <c r="F30" s="313"/>
    </row>
    <row r="31" spans="1:6" ht="20.100000000000001" customHeight="1">
      <c r="A31" s="132">
        <v>15</v>
      </c>
      <c r="B31" s="309" t="s">
        <v>534</v>
      </c>
      <c r="C31" s="310"/>
      <c r="D31" s="311"/>
      <c r="E31" s="312" t="s">
        <v>729</v>
      </c>
      <c r="F31" s="313"/>
    </row>
    <row r="32" spans="1:6" ht="20.100000000000001" customHeight="1" thickBot="1">
      <c r="A32" s="133">
        <v>16</v>
      </c>
      <c r="B32" s="317" t="s">
        <v>536</v>
      </c>
      <c r="C32" s="318"/>
      <c r="D32" s="319"/>
      <c r="E32" s="314" t="s">
        <v>730</v>
      </c>
      <c r="F32" s="315"/>
    </row>
    <row r="33" spans="1:6" s="118" customFormat="1" ht="60" customHeight="1" thickTop="1">
      <c r="A33" s="224"/>
      <c r="B33" s="316" t="s">
        <v>732</v>
      </c>
      <c r="C33" s="316"/>
      <c r="D33" s="316"/>
      <c r="E33" s="316"/>
      <c r="F33" s="316"/>
    </row>
    <row r="34" spans="1:6" ht="35.25" customHeight="1">
      <c r="A34" s="308" t="s">
        <v>537</v>
      </c>
      <c r="B34" s="308"/>
      <c r="C34" s="308"/>
      <c r="D34" s="308"/>
      <c r="E34" s="308"/>
      <c r="F34" s="308"/>
    </row>
    <row r="35" spans="1:6" ht="39.75" customHeight="1">
      <c r="E35" s="96" t="s">
        <v>538</v>
      </c>
    </row>
  </sheetData>
  <sheetProtection password="9420" sheet="1" objects="1" scenarios="1"/>
  <sortState ref="L38:L98">
    <sortCondition ref="L38"/>
  </sortState>
  <mergeCells count="43">
    <mergeCell ref="A1:F1"/>
    <mergeCell ref="A2:F2"/>
    <mergeCell ref="C4:D4"/>
    <mergeCell ref="E4:F8"/>
    <mergeCell ref="C5:D5"/>
    <mergeCell ref="C6:D6"/>
    <mergeCell ref="C7:D7"/>
    <mergeCell ref="C8:D8"/>
    <mergeCell ref="C9:D9"/>
    <mergeCell ref="E9:F11"/>
    <mergeCell ref="A10:A15"/>
    <mergeCell ref="B10:D10"/>
    <mergeCell ref="E12:F12"/>
    <mergeCell ref="E13:F13"/>
    <mergeCell ref="E14:F14"/>
    <mergeCell ref="E15:F15"/>
    <mergeCell ref="B27:F27"/>
    <mergeCell ref="A16:A19"/>
    <mergeCell ref="B16:D16"/>
    <mergeCell ref="E16:F17"/>
    <mergeCell ref="E18:F18"/>
    <mergeCell ref="E19:F19"/>
    <mergeCell ref="A20:A22"/>
    <mergeCell ref="B20:D20"/>
    <mergeCell ref="E20:F21"/>
    <mergeCell ref="E22:F22"/>
    <mergeCell ref="A23:A25"/>
    <mergeCell ref="B23:F23"/>
    <mergeCell ref="C24:F24"/>
    <mergeCell ref="C25:F25"/>
    <mergeCell ref="C26:F26"/>
    <mergeCell ref="A34:F34"/>
    <mergeCell ref="B28:D28"/>
    <mergeCell ref="E28:F28"/>
    <mergeCell ref="E29:F29"/>
    <mergeCell ref="B31:D31"/>
    <mergeCell ref="E31:F31"/>
    <mergeCell ref="E32:F32"/>
    <mergeCell ref="B33:F33"/>
    <mergeCell ref="E30:F30"/>
    <mergeCell ref="B29:D29"/>
    <mergeCell ref="B30:D30"/>
    <mergeCell ref="B32:D32"/>
  </mergeCells>
  <pageMargins left="0.7" right="0.45" top="0.25" bottom="0.2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sheetPr codeName="Sheet2">
    <tabColor rgb="FF6EEEAB"/>
  </sheetPr>
  <dimension ref="A1:CM2320"/>
  <sheetViews>
    <sheetView showGridLines="0" workbookViewId="0">
      <pane xSplit="3" ySplit="5" topLeftCell="D6" activePane="bottomRight" state="frozen"/>
      <selection activeCell="C15" sqref="C14:C15"/>
      <selection pane="topRight" activeCell="C15" sqref="C14:C15"/>
      <selection pane="bottomLeft" activeCell="C15" sqref="C14:C15"/>
      <selection pane="bottomRight" activeCell="U9" sqref="U9"/>
    </sheetView>
  </sheetViews>
  <sheetFormatPr defaultColWidth="0" defaultRowHeight="15.75" zeroHeight="1"/>
  <cols>
    <col min="1" max="1" width="6.125" style="32" customWidth="1"/>
    <col min="2" max="2" width="23.375" style="33" customWidth="1"/>
    <col min="3" max="3" width="21.125" style="33" customWidth="1"/>
    <col min="4" max="4" width="15.625" style="33" customWidth="1"/>
    <col min="5" max="5" width="26.875" style="33" customWidth="1"/>
    <col min="6" max="6" width="25.625" style="33" customWidth="1"/>
    <col min="7" max="7" width="15.75" style="51" customWidth="1"/>
    <col min="8" max="8" width="14.75" style="33" customWidth="1"/>
    <col min="9" max="9" width="14" style="32" customWidth="1"/>
    <col min="10" max="10" width="28.5" style="32" customWidth="1"/>
    <col min="11" max="11" width="8.125" style="80" customWidth="1"/>
    <col min="12" max="12" width="8" style="80" customWidth="1"/>
    <col min="13" max="13" width="7.25" style="80" customWidth="1"/>
    <col min="14" max="14" width="19.75" style="80" customWidth="1"/>
    <col min="15" max="15" width="12.5" style="80" customWidth="1"/>
    <col min="16" max="16" width="18.125" style="80" customWidth="1"/>
    <col min="17" max="17" width="12.25" style="80" customWidth="1"/>
    <col min="18" max="18" width="13.125" style="80" customWidth="1"/>
    <col min="19" max="20" width="12.25" style="80" customWidth="1"/>
    <col min="21" max="21" width="18.75" style="80" customWidth="1"/>
    <col min="22" max="22" width="20.5" style="80" customWidth="1"/>
    <col min="23" max="23" width="12.25" style="80" customWidth="1"/>
    <col min="24" max="24" width="11.875" style="80" customWidth="1"/>
    <col min="25" max="25" width="14.5" style="80" customWidth="1"/>
    <col min="26" max="26" width="38.375" style="59" customWidth="1"/>
    <col min="27" max="27" width="35.25" style="60" customWidth="1"/>
    <col min="28" max="29" width="14.625" style="33" customWidth="1"/>
    <col min="30" max="30" width="25.125" style="61" customWidth="1"/>
    <col min="31" max="35" width="9" style="33" customWidth="1"/>
    <col min="36" max="63" width="9" style="33" hidden="1" customWidth="1"/>
    <col min="64" max="71" width="9" style="45" hidden="1" customWidth="1"/>
    <col min="72" max="90" width="9" style="212" hidden="1" customWidth="1"/>
    <col min="91" max="91" width="0" style="212" hidden="1" customWidth="1"/>
    <col min="92" max="16384" width="9" style="33" hidden="1"/>
  </cols>
  <sheetData>
    <row r="1" spans="1:91" ht="23.25" customHeight="1">
      <c r="A1" s="257" t="str">
        <f>IF('School Profile'!E5="","",'School Profile'!E5)</f>
        <v xml:space="preserve">महात्मा गाँधी राजकीय विद्यालय (अंग्रेजी माध्यम ) बर , पाली </v>
      </c>
      <c r="B1" s="257"/>
      <c r="C1" s="257"/>
      <c r="D1" s="257"/>
      <c r="E1" s="257"/>
      <c r="F1" s="257"/>
      <c r="G1" s="257"/>
      <c r="H1" s="257"/>
      <c r="I1" s="257"/>
      <c r="J1" s="257"/>
      <c r="K1" s="257"/>
      <c r="L1" s="257"/>
      <c r="M1" s="257"/>
      <c r="N1" s="92"/>
      <c r="O1" s="92"/>
      <c r="P1" s="92"/>
      <c r="Q1" s="92"/>
      <c r="R1" s="92"/>
      <c r="S1" s="92"/>
      <c r="T1" s="92"/>
      <c r="U1" s="92"/>
      <c r="V1" s="92"/>
      <c r="W1" s="92"/>
      <c r="X1" s="20"/>
      <c r="Y1" s="20"/>
      <c r="Z1" s="39"/>
      <c r="AA1" s="40"/>
      <c r="AB1" s="41"/>
      <c r="AC1" s="41"/>
      <c r="AD1" s="42"/>
      <c r="AE1" s="41"/>
      <c r="AF1" s="41"/>
    </row>
    <row r="2" spans="1:91" ht="9" customHeight="1">
      <c r="A2" s="250"/>
      <c r="B2" s="250"/>
      <c r="C2" s="250"/>
      <c r="D2" s="250"/>
      <c r="E2" s="250"/>
      <c r="F2" s="250"/>
      <c r="G2" s="250"/>
      <c r="H2" s="250"/>
      <c r="I2" s="250"/>
      <c r="J2" s="65"/>
      <c r="K2" s="20"/>
      <c r="L2" s="20"/>
      <c r="M2" s="20"/>
      <c r="N2" s="20"/>
      <c r="O2" s="20"/>
      <c r="P2" s="20"/>
      <c r="Q2" s="20"/>
      <c r="R2" s="20"/>
      <c r="S2" s="20"/>
      <c r="T2" s="20"/>
      <c r="U2" s="20"/>
      <c r="V2" s="20"/>
      <c r="W2" s="20"/>
      <c r="X2" s="20"/>
      <c r="Y2" s="20"/>
      <c r="Z2" s="46"/>
      <c r="AA2" s="43"/>
      <c r="AB2" s="41"/>
      <c r="AC2" s="41"/>
      <c r="AD2" s="42"/>
      <c r="AE2" s="41"/>
      <c r="AF2" s="41"/>
    </row>
    <row r="3" spans="1:91" s="51" customFormat="1" ht="28.5" customHeight="1" thickBot="1">
      <c r="A3" s="47"/>
      <c r="B3" s="254" t="s">
        <v>583</v>
      </c>
      <c r="C3" s="254"/>
      <c r="D3" s="48"/>
      <c r="E3" s="48"/>
      <c r="F3" s="251"/>
      <c r="G3" s="251"/>
      <c r="H3" s="251"/>
      <c r="I3" s="256"/>
      <c r="J3" s="256"/>
      <c r="K3" s="20"/>
      <c r="L3" s="20"/>
      <c r="M3" s="20"/>
      <c r="N3" s="20"/>
      <c r="O3" s="20"/>
      <c r="P3" s="20"/>
      <c r="Q3" s="20"/>
      <c r="R3" s="20"/>
      <c r="S3" s="20"/>
      <c r="T3" s="20"/>
      <c r="U3" s="20"/>
      <c r="V3" s="20"/>
      <c r="W3" s="20"/>
      <c r="X3" s="20"/>
      <c r="Y3" s="20"/>
      <c r="Z3" s="44"/>
      <c r="AA3" s="49"/>
      <c r="AB3" s="47"/>
      <c r="AC3" s="47"/>
      <c r="AD3" s="48"/>
      <c r="AE3" s="50"/>
      <c r="AF3" s="50"/>
      <c r="BL3" s="52"/>
      <c r="BM3" s="52"/>
      <c r="BN3" s="52"/>
      <c r="BO3" s="52"/>
      <c r="BP3" s="52"/>
      <c r="BQ3" s="52"/>
      <c r="BR3" s="52"/>
      <c r="BS3" s="52"/>
      <c r="BT3" s="213"/>
      <c r="BU3" s="213"/>
      <c r="BV3" s="213"/>
      <c r="BW3" s="213"/>
      <c r="BX3" s="213"/>
      <c r="BY3" s="213"/>
      <c r="BZ3" s="213"/>
      <c r="CA3" s="213"/>
      <c r="CB3" s="213"/>
      <c r="CC3" s="213"/>
      <c r="CD3" s="213"/>
      <c r="CE3" s="213"/>
      <c r="CF3" s="213"/>
      <c r="CG3" s="213"/>
      <c r="CH3" s="213"/>
      <c r="CI3" s="213"/>
      <c r="CJ3" s="213"/>
      <c r="CK3" s="213"/>
      <c r="CL3" s="213"/>
      <c r="CM3" s="213"/>
    </row>
    <row r="4" spans="1:91" s="19" customFormat="1" ht="36" customHeight="1" thickTop="1" thickBot="1">
      <c r="A4" s="249" t="s">
        <v>14</v>
      </c>
      <c r="B4" s="248" t="s">
        <v>475</v>
      </c>
      <c r="C4" s="248" t="s">
        <v>15</v>
      </c>
      <c r="D4" s="252" t="s">
        <v>577</v>
      </c>
      <c r="E4" s="252" t="s">
        <v>541</v>
      </c>
      <c r="F4" s="252" t="s">
        <v>542</v>
      </c>
      <c r="G4" s="252" t="s">
        <v>586</v>
      </c>
      <c r="H4" s="252" t="s">
        <v>543</v>
      </c>
      <c r="I4" s="248" t="s">
        <v>579</v>
      </c>
      <c r="J4" s="248" t="s">
        <v>16</v>
      </c>
      <c r="K4" s="255">
        <v>46471</v>
      </c>
      <c r="L4" s="255"/>
      <c r="M4" s="255"/>
      <c r="N4" s="258"/>
      <c r="O4" s="258"/>
      <c r="P4" s="258"/>
      <c r="Q4" s="258"/>
      <c r="R4" s="258"/>
      <c r="S4" s="258"/>
      <c r="T4" s="258"/>
      <c r="U4" s="258"/>
      <c r="V4" s="259"/>
      <c r="W4" s="248" t="s">
        <v>17</v>
      </c>
      <c r="X4" s="248" t="s">
        <v>18</v>
      </c>
      <c r="Y4" s="248" t="s">
        <v>91</v>
      </c>
      <c r="Z4" s="248" t="s">
        <v>19</v>
      </c>
      <c r="AA4" s="248" t="s">
        <v>20</v>
      </c>
      <c r="AB4" s="248" t="s">
        <v>468</v>
      </c>
      <c r="AC4" s="249" t="s">
        <v>41</v>
      </c>
      <c r="AD4" s="249" t="s">
        <v>21</v>
      </c>
      <c r="AE4" s="18"/>
      <c r="AF4" s="18"/>
      <c r="AH4" s="34"/>
      <c r="BL4" s="35"/>
      <c r="BM4" s="35"/>
      <c r="BN4" s="35"/>
      <c r="BO4" s="35"/>
      <c r="BP4" s="35"/>
      <c r="BQ4" s="35"/>
      <c r="BR4" s="35"/>
      <c r="BS4" s="35"/>
      <c r="BT4" s="214"/>
      <c r="BU4" s="214"/>
      <c r="BV4" s="214"/>
      <c r="BW4" s="214"/>
      <c r="BX4" s="214"/>
      <c r="BY4" s="214"/>
      <c r="BZ4" s="214"/>
      <c r="CA4" s="214"/>
      <c r="CB4" s="214"/>
      <c r="CC4" s="214"/>
      <c r="CD4" s="214"/>
      <c r="CE4" s="214"/>
      <c r="CF4" s="214"/>
      <c r="CG4" s="214"/>
      <c r="CH4" s="214"/>
      <c r="CI4" s="214"/>
      <c r="CJ4" s="214"/>
      <c r="CK4" s="214"/>
      <c r="CL4" s="214"/>
      <c r="CM4" s="214"/>
    </row>
    <row r="5" spans="1:91" s="80" customFormat="1" ht="66.75" customHeight="1" thickTop="1" thickBot="1">
      <c r="A5" s="249"/>
      <c r="B5" s="248"/>
      <c r="C5" s="248"/>
      <c r="D5" s="253"/>
      <c r="E5" s="253"/>
      <c r="F5" s="253"/>
      <c r="G5" s="253"/>
      <c r="H5" s="253"/>
      <c r="I5" s="248"/>
      <c r="J5" s="248"/>
      <c r="K5" s="175" t="s">
        <v>38</v>
      </c>
      <c r="L5" s="175" t="s">
        <v>39</v>
      </c>
      <c r="M5" s="175" t="s">
        <v>40</v>
      </c>
      <c r="N5" s="176" t="s">
        <v>544</v>
      </c>
      <c r="O5" s="175" t="s">
        <v>474</v>
      </c>
      <c r="P5" s="177" t="s">
        <v>471</v>
      </c>
      <c r="Q5" s="175" t="s">
        <v>474</v>
      </c>
      <c r="R5" s="177" t="s">
        <v>545</v>
      </c>
      <c r="S5" s="175" t="s">
        <v>546</v>
      </c>
      <c r="T5" s="197" t="s">
        <v>725</v>
      </c>
      <c r="U5" s="176" t="s">
        <v>472</v>
      </c>
      <c r="V5" s="176" t="s">
        <v>473</v>
      </c>
      <c r="W5" s="248"/>
      <c r="X5" s="248"/>
      <c r="Y5" s="248"/>
      <c r="Z5" s="248"/>
      <c r="AA5" s="248"/>
      <c r="AB5" s="248"/>
      <c r="AC5" s="249"/>
      <c r="AD5" s="249"/>
      <c r="AE5" s="20"/>
      <c r="AF5" s="20"/>
      <c r="BL5" s="36" t="s">
        <v>22</v>
      </c>
      <c r="BM5" s="36" t="s">
        <v>23</v>
      </c>
      <c r="BN5" s="36" t="s">
        <v>24</v>
      </c>
      <c r="BO5" s="36" t="s">
        <v>25</v>
      </c>
      <c r="BP5" s="36" t="s">
        <v>9</v>
      </c>
      <c r="BQ5" s="36" t="s">
        <v>26</v>
      </c>
      <c r="BR5" s="36" t="s">
        <v>42</v>
      </c>
      <c r="BS5" s="36" t="s">
        <v>48</v>
      </c>
      <c r="BT5" s="215"/>
      <c r="BU5" s="215"/>
      <c r="BV5" s="215"/>
      <c r="BW5" s="215"/>
      <c r="BX5" s="215"/>
      <c r="BY5" s="215"/>
      <c r="BZ5" s="215"/>
      <c r="CA5" s="215"/>
      <c r="CB5" s="216"/>
      <c r="CC5" s="215"/>
      <c r="CD5" s="215"/>
      <c r="CE5" s="215" t="s">
        <v>654</v>
      </c>
      <c r="CF5" s="215" t="s">
        <v>655</v>
      </c>
      <c r="CG5" s="215" t="s">
        <v>657</v>
      </c>
      <c r="CH5" s="215" t="s">
        <v>658</v>
      </c>
      <c r="CI5" s="215" t="s">
        <v>659</v>
      </c>
      <c r="CJ5" s="215" t="s">
        <v>660</v>
      </c>
      <c r="CK5" s="215"/>
      <c r="CL5" s="215"/>
      <c r="CM5" s="215"/>
    </row>
    <row r="6" spans="1:91" s="56" customFormat="1" ht="51" customHeight="1" thickTop="1">
      <c r="A6" s="27">
        <f>IFERROR(IF(AND(B6="",C6="",F6="",I6=""),"",1),"")</f>
        <v>1</v>
      </c>
      <c r="B6" s="28" t="s">
        <v>59</v>
      </c>
      <c r="C6" s="28" t="s">
        <v>62</v>
      </c>
      <c r="D6" s="30">
        <v>333333</v>
      </c>
      <c r="E6" s="168" t="str">
        <f t="shared" ref="E6:E16" si="0">IFERROR(VLOOKUP(D6,PEEO_SCHOOL,3,0),"")</f>
        <v>PM SHREE GSSS BAR</v>
      </c>
      <c r="F6" s="30" t="s">
        <v>658</v>
      </c>
      <c r="G6" s="30" t="s">
        <v>602</v>
      </c>
      <c r="H6" s="29">
        <v>46266</v>
      </c>
      <c r="I6" s="29">
        <v>31544</v>
      </c>
      <c r="J6" s="53" t="str">
        <f>IFERROR(IF(CA6="","",CA6),"")</f>
        <v>MAY 12TH,  NINETEEN EIGHTY SIX</v>
      </c>
      <c r="K6" s="54">
        <f t="shared" ref="K6:K16" si="1">IFERROR(IF(OR($K$4="",B6="",A6="",I6=""),"",DATEDIF(I6,$K$4,"Y")),"")</f>
        <v>40</v>
      </c>
      <c r="L6" s="54">
        <f t="shared" ref="L6:L16" si="2">IFERROR(IF(OR($K$4="",B6="",A6="",I6=""),"",DATEDIF(I6,$K$4,"YM")),"")</f>
        <v>10</v>
      </c>
      <c r="M6" s="54">
        <f t="shared" ref="M6:M16" si="3">IFERROR(IF(OR($K$4="",B6="",A6="",I6=""),"",DATEDIF(I6,$K$4,"MD")),"")</f>
        <v>13</v>
      </c>
      <c r="N6" s="30" t="s">
        <v>562</v>
      </c>
      <c r="O6" s="84">
        <v>0.74</v>
      </c>
      <c r="P6" s="30" t="s">
        <v>564</v>
      </c>
      <c r="Q6" s="84">
        <v>0.81</v>
      </c>
      <c r="R6" s="110"/>
      <c r="S6" s="84"/>
      <c r="T6" s="84" t="s">
        <v>54</v>
      </c>
      <c r="U6" s="30" t="s">
        <v>716</v>
      </c>
      <c r="V6" s="30" t="s">
        <v>94</v>
      </c>
      <c r="W6" s="30" t="s">
        <v>42</v>
      </c>
      <c r="X6" s="30" t="s">
        <v>22</v>
      </c>
      <c r="Y6" s="30" t="s">
        <v>23</v>
      </c>
      <c r="Z6" s="28" t="s">
        <v>466</v>
      </c>
      <c r="AA6" s="28" t="s">
        <v>465</v>
      </c>
      <c r="AB6" s="30">
        <v>1313131313</v>
      </c>
      <c r="AC6" s="30">
        <v>2121212121</v>
      </c>
      <c r="AD6" s="31" t="s">
        <v>67</v>
      </c>
      <c r="AE6" s="55"/>
      <c r="AF6" s="55"/>
      <c r="BL6" s="57" t="s">
        <v>28</v>
      </c>
      <c r="BM6" s="57" t="s">
        <v>29</v>
      </c>
      <c r="BN6" s="57" t="s">
        <v>56</v>
      </c>
      <c r="BO6" s="57" t="s">
        <v>55</v>
      </c>
      <c r="BP6" s="57" t="s">
        <v>54</v>
      </c>
      <c r="BQ6" s="57" t="s">
        <v>57</v>
      </c>
      <c r="BR6" s="57" t="s">
        <v>43</v>
      </c>
      <c r="BS6" s="57" t="s">
        <v>49</v>
      </c>
      <c r="BT6" s="217"/>
      <c r="BU6" s="218">
        <f>IFERROR(IF(I6="","",YEAR(I6)),"")</f>
        <v>1986</v>
      </c>
      <c r="BV6" s="219">
        <f>IFERROR(IF(I6="","",MONTH(I6)),"")</f>
        <v>5</v>
      </c>
      <c r="BW6" s="219">
        <f>IFERROR(IF(I6="","",DAY(I6)),"")</f>
        <v>12</v>
      </c>
      <c r="BX6" s="219" t="str">
        <f>IF(BU6=1961,"NINETEEN SIXTY ONE",IF(BU6=1962,"NINETEEN SIXTY TWO",IF(BU6=1963,"NINETEEN SIXTY THREE",IF(BU6=1964,"NINETEEN SIXTY FOUR",IF(BU6=1965,"NINETEEN SIXTY FIVE",IF(BU6=1966,"NINETEEN SIXTY SIX",IF(BU6=1967,"NINETEEN SIXTY SEVEN",IF(BU6=1968,"NINETEEN SIXTY EIGHT",IF(BU6=1969,"NINETEEN SIXTY NINE",IF(BU6=1970,"NINETEEN SEVENTY",IF(BU6=1971,"NINETEEN SEVENTY ONE",IF(BU6=1972,"NINETEEN SEVENTY TWO",IF(BU6=1973,"NINETEEN SEVENTY THREE",IF(BU6=1974,"NINETEEN SEVENTY FOUR",IF(BU6=1975,"NINETEEN SEVENTY FIVE",IF(BU6=1976,"NINETEEN SEVENTY SIX",IF(BU6=1977,"NINETEEN SEVENTY SEVEN",IF(BU6=1978,"NINETEEN SEVENTY EIGHT",IF(BU6=1979,"NINETEEN SEVENTY NINE",IF(BU6=1980,"NINETEEN EIGHTY",IF(BU6=1981,"NINETEEN EIGHTY ONE",IF(BU6=1982,"NINETEEN EIGHTY TWO",IF(BU6=1983,"NINETEEN EIGHTY THREE",IF(BU6=1984,"NINETEEN EIGHTY FOUR",IF(BU6=1985,"NINETEEN EIGHTY FIVE",IF(BU6=1986,"NINETEEN EIGHTY SIX",IF(BU6=1987,"NINETEEN EIGHTY SEVEN",IF(BU6=1988,"NINETEEN EIGHTY EIGHT",IF(BU6=1989,"NINETEEN EIGHTY NINE",IF(BU6=1990,"NINETEEN NINETY",IF(BU6=1991,"NINETEEN NINETY ONE",IF(BU6=1992,"NINETEEN NINETY TWO",IF(BU6=1993,"NINETEEN NINETY THREE",IF(BU6=1994,"NINETEEN NINETY FOUR",IF(BU6=1995,"NINETEEN NINETY FIVE",IF(BU6=1996,"NINETEEN NINETY SIX",IF(BU6=1997,"NINETEEN NINETY SEVEN",IF(BU6=1998,"NINETEEN NINETY EIGHT",IF(BU6=1999,"NINETEEN NINETY NINE",IF(BU6=2000,"TWO THOUSAND",IF(BU6=2001,"TWO THOUSAND ONE",IF(BU6=2002,"TWO THOUSAND TWO",IF(BU6=2003,"TWO THOUSAND THREE",IF(BU6=2004,"TWO THOUSAND FOUR",IF(BU6=2005,"TWO THOUSAND FIVE",IF(BU6=2006,"TWO THOUSAND SIX",IF(BU6=2007,"TWO THOUSAND SEVEN",IF(BU6=2008,"TWO THOUSAND EIGHT",IF(BU6=2009,"TWO THOUSAND NINE",IF(BU6=2010,"TWO THOUSAND TEN",IF(BU6=2011,"TWO THOUSAND ELEVEN",IF(BU6=2012,"TWO THOUSAND TWELVE",IF(BU6=2013,"TWO THOUSAND THIRTEEN",IF(BU6=2014,"TWO THOUSAND FOURTEEN",IF(BU6=2015,"TWO THOUSAND FIFTEEN",IF(BU6=2016,"TWO THOUSAND SIXTEEN",IF(BU6=2017,"TWO THOUSAND SEVENTEEN",IF(BU6=2018,"TWO THOUSAND EIGHTEEN",IF(BU6=2019,"TWO THOUSAND NINETEEN",IF(BU6=2020,"TWO THOUSAND TWENTY",IF(BU6=2021,"TWO THOUSAND TWENTY ONE",IF(BU6=2022,"TWO THOUSAND TWENTY TWO",IF(BU6=2023,"TWO THOUSAND TWENTY THREE",IF(BU6=2024,"TWO THOUSAND TWENTY FOUR",IF(BU6=2025,"TWO THOUSAND TWENTY FIVE","")))))))))))))))))))))))))))))))))))))))))))))))))))))))))))))))))</f>
        <v>NINETEEN EIGHTY SIX</v>
      </c>
      <c r="BY6" s="219" t="str">
        <f>IF(BV6=1,"JANUARY",IF(BV6=2,"FEBUARY", IF(BV6=3,"MARCH",IF(BV6=4,"APRIL",IF(BV6=5,"MAY",IF(BV6=6,"JUNE",IF(BV6=7,"JULY",IF(BV6=8,"AUGUST",IF(BV6=9,"SEPTEMBER",IF(BV6=10,"OCTOBER",IF(BV6=11,"NOVEMBER",IF(BV6=12,"DECEMBER",""))))))))))))</f>
        <v>MAY</v>
      </c>
      <c r="BZ6" s="219" t="str">
        <f>IF(BW6=1,"1ST",IF(BW6=2,"2ND", IF(BW6=3,"3RD",IF(BW6=4,"FOURTH",IF(BW6=5,"FIFTH",IF(BW6=6,"SIXTH",IF(BW6=7,"7TH",IF(BW6=8,"8TH",IF(BW6=9,"9TH",IF(BW6=10,"10TH",IF(BW6=11,"11TH",IF(BW6=12,"12TH",IF(BW6=13,"13TH",IF(BW6=14,"14TH",IF(BW6=15,"FIFTEEN",IF(BW6=16,"SIXTEEN",IF(BW6=17,"SEVENTEEN",IF(BW6=18,"EIGHTEEN",IF(BW6=19,"NINETEEN",IF(BW6=20,"TWENTY",IF(BW6=21,"TWENTY FIRST",IF(BW6=22,"TWENTY SECOND",IF(BW6=23,"TWENTY THIRD",IF(BW6=24,"TWENTY FOURTH",IF(BW6=25,"TWENTY FIFTH",IF(BW6=26,"TWENTY SIX",IF(BW6=27,"TWENTY SEVEN",IF(BW6=28,"TWENTY EIGHT",IF(BW6=29,"TWENTY NINE",IF(BW6=30,"THIRTY",IF(BW6=31,"THIRTY FIRST","")))))))))))))))))))))))))))))))</f>
        <v>12TH</v>
      </c>
      <c r="CA6" s="220" t="str">
        <f>IFERROR(IF(AND(BX6="",BY6="",BZ6=""),"",CONCATENATE(BY6," ",BZ6,",  ",BX6)),"")</f>
        <v>MAY 12TH,  NINETEEN EIGHTY SIX</v>
      </c>
      <c r="CB6" s="217" t="str">
        <f>IF(F6="","",IF(OR(F6="3rd Grade L-2",F6="2nd Grade",F6="1st Grade (Lecturer)",F6="Lab. Ass.",F6="3rd Grade P.E.T."),"YES",""))</f>
        <v/>
      </c>
      <c r="CC6" s="217" t="s">
        <v>69</v>
      </c>
      <c r="CD6" s="215" t="s">
        <v>654</v>
      </c>
      <c r="CE6" s="221" t="s">
        <v>68</v>
      </c>
      <c r="CF6" s="217" t="s">
        <v>587</v>
      </c>
      <c r="CG6" s="217" t="s">
        <v>587</v>
      </c>
      <c r="CH6" s="217" t="s">
        <v>594</v>
      </c>
      <c r="CI6" s="221" t="s">
        <v>68</v>
      </c>
      <c r="CJ6" s="221" t="s">
        <v>68</v>
      </c>
      <c r="CK6" s="217"/>
      <c r="CL6" s="217" t="str">
        <f>IF(F6="","",IF(F6=$CD$6,"3rd Grade L-1",IF(F6=$CD$7,"3rd Grade L-2",IF(F6=$CD$8,"2nd Grade",IF(F6=$CD$9,"1st Grade (Lecturer)",IF(F6=$CD$10,"Lab. Ass.",IF(F6=$CD$11,"3rd Grade P.E.T.","")))))))</f>
        <v>1st Grade (Lecturer)</v>
      </c>
      <c r="CM6" s="217"/>
    </row>
    <row r="7" spans="1:91" s="56" customFormat="1" ht="51" customHeight="1">
      <c r="A7" s="21">
        <f t="shared" ref="A7:A16" si="4">IFERROR(IF(AND(B7="",C7="",F7="",I7=""),"",A6+1),"")</f>
        <v>2</v>
      </c>
      <c r="B7" s="22" t="s">
        <v>60</v>
      </c>
      <c r="C7" s="22" t="s">
        <v>63</v>
      </c>
      <c r="D7" s="30">
        <v>333333</v>
      </c>
      <c r="E7" s="168" t="str">
        <f t="shared" si="0"/>
        <v>PM SHREE GSSS BAR</v>
      </c>
      <c r="F7" s="30" t="s">
        <v>658</v>
      </c>
      <c r="G7" s="30" t="s">
        <v>602</v>
      </c>
      <c r="H7" s="23"/>
      <c r="I7" s="23">
        <v>31331</v>
      </c>
      <c r="J7" s="53" t="str">
        <f t="shared" ref="J7:J16" si="5">IFERROR(IF(CA7="","",CA7),"")</f>
        <v>OCTOBER 11TH,  NINETEEN EIGHTY FIVE</v>
      </c>
      <c r="K7" s="58">
        <f t="shared" si="1"/>
        <v>41</v>
      </c>
      <c r="L7" s="58">
        <f t="shared" si="2"/>
        <v>5</v>
      </c>
      <c r="M7" s="58">
        <f t="shared" si="3"/>
        <v>14</v>
      </c>
      <c r="N7" s="24" t="s">
        <v>562</v>
      </c>
      <c r="O7" s="85">
        <v>0.73</v>
      </c>
      <c r="P7" s="24" t="s">
        <v>564</v>
      </c>
      <c r="Q7" s="85">
        <v>0.81</v>
      </c>
      <c r="R7" s="111"/>
      <c r="S7" s="85"/>
      <c r="T7" s="85" t="s">
        <v>54</v>
      </c>
      <c r="U7" s="24" t="s">
        <v>333</v>
      </c>
      <c r="V7" s="30" t="s">
        <v>339</v>
      </c>
      <c r="W7" s="24" t="s">
        <v>42</v>
      </c>
      <c r="X7" s="24" t="s">
        <v>28</v>
      </c>
      <c r="Y7" s="30" t="s">
        <v>23</v>
      </c>
      <c r="Z7" s="22"/>
      <c r="AA7" s="22"/>
      <c r="AB7" s="24"/>
      <c r="AC7" s="24"/>
      <c r="AD7" s="25"/>
      <c r="AE7" s="55"/>
      <c r="AF7" s="55"/>
      <c r="BL7" s="57" t="s">
        <v>27</v>
      </c>
      <c r="BM7" s="57"/>
      <c r="BN7" s="57" t="s">
        <v>30</v>
      </c>
      <c r="BO7" s="57" t="s">
        <v>31</v>
      </c>
      <c r="BP7" s="57"/>
      <c r="BQ7" s="57" t="s">
        <v>32</v>
      </c>
      <c r="BR7" s="57" t="s">
        <v>44</v>
      </c>
      <c r="BS7" s="57" t="s">
        <v>50</v>
      </c>
      <c r="BT7" s="217"/>
      <c r="BU7" s="218">
        <f t="shared" ref="BU7:BU70" si="6">IFERROR(IF(I7="","",YEAR(I7)),"")</f>
        <v>1985</v>
      </c>
      <c r="BV7" s="219">
        <f t="shared" ref="BV7:BV70" si="7">IFERROR(IF(I7="","",MONTH(I7)),"")</f>
        <v>10</v>
      </c>
      <c r="BW7" s="219">
        <f t="shared" ref="BW7:BW70" si="8">IFERROR(IF(I7="","",DAY(I7)),"")</f>
        <v>11</v>
      </c>
      <c r="BX7" s="219" t="str">
        <f t="shared" ref="BX7:BX70" si="9">IF(BU7=1961,"NINETEEN SIXTY ONE",IF(BU7=1962,"NINETEEN SIXTY TWO",IF(BU7=1963,"NINETEEN SIXTY THREE",IF(BU7=1964,"NINETEEN SIXTY FOUR",IF(BU7=1965,"NINETEEN SIXTY FIVE",IF(BU7=1966,"NINETEEN SIXTY SIX",IF(BU7=1967,"NINETEEN SIXTY SEVEN",IF(BU7=1968,"NINETEEN SIXTY EIGHT",IF(BU7=1969,"NINETEEN SIXTY NINE",IF(BU7=1970,"NINETEEN SEVENTY",IF(BU7=1971,"NINETEEN SEVENTY ONE",IF(BU7=1972,"NINETEEN SEVENTY TWO",IF(BU7=1973,"NINETEEN SEVENTY THREE",IF(BU7=1974,"NINETEEN SEVENTY FOUR",IF(BU7=1975,"NINETEEN SEVENTY FIVE",IF(BU7=1976,"NINETEEN SEVENTY SIX",IF(BU7=1977,"NINETEEN SEVENTY SEVEN",IF(BU7=1978,"NINETEEN SEVENTY EIGHT",IF(BU7=1979,"NINETEEN SEVENTY NINE",IF(BU7=1980,"NINETEEN EIGHTY",IF(BU7=1981,"NINETEEN EIGHTY ONE",IF(BU7=1982,"NINETEEN EIGHTY TWO",IF(BU7=1983,"NINETEEN EIGHTY THREE",IF(BU7=1984,"NINETEEN EIGHTY FOUR",IF(BU7=1985,"NINETEEN EIGHTY FIVE",IF(BU7=1986,"NINETEEN EIGHTY SIX",IF(BU7=1987,"NINETEEN EIGHTY SEVEN",IF(BU7=1988,"NINETEEN EIGHTY EIGHT",IF(BU7=1989,"NINETEEN EIGHTY NINE",IF(BU7=1990,"NINETEEN NINETY",IF(BU7=1991,"NINETEEN NINETY ONE",IF(BU7=1992,"NINETEEN NINETY TWO",IF(BU7=1993,"NINETEEN NINETY THREE",IF(BU7=1994,"NINETEEN NINETY FOUR",IF(BU7=1995,"NINETEEN NINETY FIVE",IF(BU7=1996,"NINETEEN NINETY SIX",IF(BU7=1997,"NINETEEN NINETY SEVEN",IF(BU7=1998,"NINETEEN NINETY EIGHT",IF(BU7=1999,"NINETEEN NINETY NINE",IF(BU7=2000,"TWO THOUSAND",IF(BU7=2001,"TWO THOUSAND ONE",IF(BU7=2002,"TWO THOUSAND TWO",IF(BU7=2003,"TWO THOUSAND THREE",IF(BU7=2004,"TWO THOUSAND FOUR",IF(BU7=2005,"TWO THOUSAND FIVE",IF(BU7=2006,"TWO THOUSAND SIX",IF(BU7=2007,"TWO THOUSAND SEVEN",IF(BU7=2008,"TWO THOUSAND EIGHT",IF(BU7=2009,"TWO THOUSAND NINE",IF(BU7=2010,"TWO THOUSAND TEN",IF(BU7=2011,"TWO THOUSAND ELEVEN",IF(BU7=2012,"TWO THOUSAND TWELVE",IF(BU7=2013,"TWO THOUSAND THIRTEEN",IF(BU7=2014,"TWO THOUSAND FOURTEEN",IF(BU7=2015,"TWO THOUSAND FIFTEEN",IF(BU7=2016,"TWO THOUSAND SIXTEEN",IF(BU7=2017,"TWO THOUSAND SEVENTEEN",IF(BU7=2018,"TWO THOUSAND EIGHTEEN",IF(BU7=2019,"TWO THOUSAND NINETEEN",IF(BU7=2020,"TWO THOUSAND TWENTY",IF(BU7=2021,"TWO THOUSAND TWENTY ONE",IF(BU7=2022,"TWO THOUSAND TWENTY TWO",IF(BU7=2023,"TWO THOUSAND TWENTY THREE",IF(BU7=2024,"TWO THOUSAND TWENTY FOUR",IF(BU7=2025,"TWO THOUSAND TWENTY FIVE","")))))))))))))))))))))))))))))))))))))))))))))))))))))))))))))))))</f>
        <v>NINETEEN EIGHTY FIVE</v>
      </c>
      <c r="BY7" s="219" t="str">
        <f t="shared" ref="BY7:BY70" si="10">IF(BV7=1,"JANUARY",IF(BV7=2,"FEBUARY", IF(BV7=3,"MARCH",IF(BV7=4,"APRIL",IF(BV7=5,"MAY",IF(BV7=6,"JUNE",IF(BV7=7,"JULY",IF(BV7=8,"AUGUST",IF(BV7=9,"SEPTEMBER",IF(BV7=10,"OCTOBER",IF(BV7=11,"NOVEMBER",IF(BV7=12,"DECEMBER",""))))))))))))</f>
        <v>OCTOBER</v>
      </c>
      <c r="BZ7" s="219" t="str">
        <f>IF(BW7=1,"1ST",IF(BW7=2,"2ND", IF(BW7=3,"3RD",IF(BW7=4,"FOURTH",IF(BW7=5,"FIFTH",IF(BW7=6,"SIXTH",IF(BW7=7,"7TH",IF(BW7=8,"8TH",IF(BW7=9,"9TH",IF(BW7=10,"10TH",IF(BW7=11,"11TH",IF(BW7=12,"12TH",IF(BW7=13,"13TH",IF(BW7=14,"14TH",IF(BW7=15,"FIFTEEN",IF(BW7=16,"SIXTEEN",IF(BW7=17,"SEVENTEEN",IF(BW7=18,"EIGHTEEN",IF(BW7=19,"NINETEEN",IF(BW7=20,"TWENTY",IF(BW7=21,"TWENTY FIRST",IF(BW7=22,"TWENTY SECOND",IF(BW7=23,"TWENTY THIRD",IF(BW7=24,"TWENTY FOURTH",IF(BW7=25,"TWENTY FIFTH",IF(BW7=26,"TWENTY SIX",IF(BW7=27,"TWENTY SEVEN",IF(BW7=28,"TWENTY EIGHT",IF(BW7=29,"TWENTY NINE",IF(BW7=30,"THIRTY",IF(BW7=31,"THIRTY FIRST","")))))))))))))))))))))))))))))))</f>
        <v>11TH</v>
      </c>
      <c r="CA7" s="220" t="str">
        <f t="shared" ref="CA7:CA70" si="11">IFERROR(IF(AND(BX7="",BY7="",BZ7=""),"",CONCATENATE(BY7," ",BZ7,",  ",BX7)),"")</f>
        <v>OCTOBER 11TH,  NINETEEN EIGHTY FIVE</v>
      </c>
      <c r="CB7" s="217" t="str">
        <f t="shared" ref="CB7:CB70" si="12">IF(F7="","",IF(F7="3rd Grade L-1","YES",""))</f>
        <v/>
      </c>
      <c r="CC7" s="217" t="s">
        <v>70</v>
      </c>
      <c r="CD7" s="215" t="s">
        <v>655</v>
      </c>
      <c r="CE7" s="217"/>
      <c r="CF7" s="217" t="s">
        <v>588</v>
      </c>
      <c r="CG7" s="217" t="s">
        <v>588</v>
      </c>
      <c r="CH7" s="217" t="s">
        <v>595</v>
      </c>
      <c r="CI7" s="217"/>
      <c r="CJ7" s="217" t="s">
        <v>713</v>
      </c>
      <c r="CK7" s="217"/>
      <c r="CL7" s="217" t="str">
        <f t="shared" ref="CL7:CL70" si="13">IF(F7="","",IF(F7=$CD$6,"3rd Grade L-1",IF(F7=$CD$7,"3rd Grade L-2",IF(F7=$CD$8,"2nd Grade",IF(F7=$CD$9,"1st Grade (Lecturer)",IF(F7=$CD$10,"Lab. Ass.",IF(F7=$CD$11,"3rd Grade P.E.T.","")))))))</f>
        <v>1st Grade (Lecturer)</v>
      </c>
      <c r="CM7" s="217"/>
    </row>
    <row r="8" spans="1:91" s="56" customFormat="1" ht="51" customHeight="1">
      <c r="A8" s="21">
        <f t="shared" si="4"/>
        <v>3</v>
      </c>
      <c r="B8" s="22" t="s">
        <v>58</v>
      </c>
      <c r="C8" s="22" t="s">
        <v>64</v>
      </c>
      <c r="D8" s="30">
        <v>333333</v>
      </c>
      <c r="E8" s="168" t="str">
        <f t="shared" si="0"/>
        <v>PM SHREE GSSS BAR</v>
      </c>
      <c r="F8" s="30" t="s">
        <v>658</v>
      </c>
      <c r="G8" s="30" t="s">
        <v>602</v>
      </c>
      <c r="H8" s="23"/>
      <c r="I8" s="23">
        <v>29587</v>
      </c>
      <c r="J8" s="53" t="str">
        <f t="shared" si="5"/>
        <v>JANUARY 1ST,  NINETEEN EIGHTY ONE</v>
      </c>
      <c r="K8" s="58">
        <f t="shared" si="1"/>
        <v>46</v>
      </c>
      <c r="L8" s="58">
        <f t="shared" si="2"/>
        <v>2</v>
      </c>
      <c r="M8" s="58">
        <f t="shared" si="3"/>
        <v>24</v>
      </c>
      <c r="N8" s="24" t="s">
        <v>562</v>
      </c>
      <c r="O8" s="85">
        <v>0.74</v>
      </c>
      <c r="P8" s="24" t="s">
        <v>564</v>
      </c>
      <c r="Q8" s="85">
        <v>0.81</v>
      </c>
      <c r="R8" s="111"/>
      <c r="S8" s="85"/>
      <c r="T8" s="85" t="s">
        <v>54</v>
      </c>
      <c r="U8" s="24"/>
      <c r="V8" s="30"/>
      <c r="W8" s="24" t="s">
        <v>44</v>
      </c>
      <c r="X8" s="24" t="s">
        <v>27</v>
      </c>
      <c r="Y8" s="30" t="s">
        <v>66</v>
      </c>
      <c r="Z8" s="22"/>
      <c r="AA8" s="22"/>
      <c r="AB8" s="24"/>
      <c r="AC8" s="24"/>
      <c r="AD8" s="25"/>
      <c r="AE8" s="55"/>
      <c r="AF8" s="55"/>
      <c r="BL8" s="57" t="s">
        <v>33</v>
      </c>
      <c r="BM8" s="57"/>
      <c r="BN8" s="57" t="s">
        <v>34</v>
      </c>
      <c r="BO8" s="57"/>
      <c r="BP8" s="57"/>
      <c r="BQ8" s="57"/>
      <c r="BR8" s="57" t="s">
        <v>45</v>
      </c>
      <c r="BS8" s="57" t="s">
        <v>51</v>
      </c>
      <c r="BT8" s="217"/>
      <c r="BU8" s="218">
        <f t="shared" si="6"/>
        <v>1981</v>
      </c>
      <c r="BV8" s="219">
        <f t="shared" si="7"/>
        <v>1</v>
      </c>
      <c r="BW8" s="219">
        <f t="shared" si="8"/>
        <v>1</v>
      </c>
      <c r="BX8" s="219" t="str">
        <f t="shared" si="9"/>
        <v>NINETEEN EIGHTY ONE</v>
      </c>
      <c r="BY8" s="219" t="str">
        <f t="shared" si="10"/>
        <v>JANUARY</v>
      </c>
      <c r="BZ8" s="219" t="str">
        <f t="shared" ref="BZ8:BZ70" si="14">IF(BW8=1,"1ST",IF(BW8=2,"2ND", IF(BW8=3,"3RD",IF(BW8=4,"FOURTH",IF(BW8=5,"FIFTH",IF(BW8=6,"SIXTH",IF(BW8=7,"7TH",IF(BW8=8,"8TH",IF(BW8=9,"9TH",IF(BW8=10,"10TH",IF(BW8=11,"11TH",IF(BW8=12,"12TH",IF(BW8=13,"13TH",IF(BW8=14,"14TH",IF(BW8=15,"FIFTEEN",IF(BW8=16,"SIXTEEN",IF(BW8=17,"SEVENTEEN",IF(BW8=18,"EIGHTEEN",IF(BW8=19,"NINETEEN",IF(BW8=20,"TWENTY",IF(BW8=21,"TWENTY FIRST",IF(BW8=22,"TWENTY SECOND",IF(BW8=23,"TWENTY THIRD",IF(BW8=24,"TWENTY FOURTH",IF(BW8=25,"TWENTY FIFTH",IF(BW8=26,"TWENTY SIX",IF(BW8=27,"TWENTY SEVEN",IF(BW8=28,"TWENTY EIGHT",IF(BW8=29,"TWENTY NINE",IF(BW8=30,"THIRTY",IF(BW8=31,"THIRTY FIRST","")))))))))))))))))))))))))))))))</f>
        <v>1ST</v>
      </c>
      <c r="CA8" s="220" t="str">
        <f t="shared" si="11"/>
        <v>JANUARY 1ST,  NINETEEN EIGHTY ONE</v>
      </c>
      <c r="CB8" s="217" t="str">
        <f t="shared" si="12"/>
        <v/>
      </c>
      <c r="CC8" s="217" t="s">
        <v>71</v>
      </c>
      <c r="CD8" s="215" t="s">
        <v>657</v>
      </c>
      <c r="CE8" s="217"/>
      <c r="CF8" s="217" t="s">
        <v>589</v>
      </c>
      <c r="CG8" s="217" t="s">
        <v>589</v>
      </c>
      <c r="CH8" s="217" t="s">
        <v>596</v>
      </c>
      <c r="CI8" s="217"/>
      <c r="CJ8" s="217" t="s">
        <v>714</v>
      </c>
      <c r="CK8" s="217"/>
      <c r="CL8" s="217" t="str">
        <f t="shared" si="13"/>
        <v>1st Grade (Lecturer)</v>
      </c>
      <c r="CM8" s="217"/>
    </row>
    <row r="9" spans="1:91" s="56" customFormat="1" ht="51" customHeight="1">
      <c r="A9" s="21">
        <f t="shared" si="4"/>
        <v>4</v>
      </c>
      <c r="B9" s="22" t="s">
        <v>61</v>
      </c>
      <c r="C9" s="22" t="s">
        <v>65</v>
      </c>
      <c r="D9" s="30">
        <v>333333</v>
      </c>
      <c r="E9" s="168" t="str">
        <f t="shared" si="0"/>
        <v>PM SHREE GSSS BAR</v>
      </c>
      <c r="F9" s="30" t="s">
        <v>658</v>
      </c>
      <c r="G9" s="30" t="s">
        <v>602</v>
      </c>
      <c r="H9" s="23"/>
      <c r="I9" s="23">
        <v>28676</v>
      </c>
      <c r="J9" s="53" t="str">
        <f t="shared" si="5"/>
        <v>JULY FIFTH,  NINETEEN SEVENTY EIGHT</v>
      </c>
      <c r="K9" s="58">
        <f t="shared" si="1"/>
        <v>48</v>
      </c>
      <c r="L9" s="58">
        <f t="shared" si="2"/>
        <v>8</v>
      </c>
      <c r="M9" s="58">
        <f t="shared" si="3"/>
        <v>20</v>
      </c>
      <c r="N9" s="24" t="s">
        <v>562</v>
      </c>
      <c r="O9" s="85">
        <v>0.69</v>
      </c>
      <c r="P9" s="24" t="s">
        <v>564</v>
      </c>
      <c r="Q9" s="85">
        <v>0.81</v>
      </c>
      <c r="R9" s="111"/>
      <c r="S9" s="85"/>
      <c r="T9" s="85" t="s">
        <v>54</v>
      </c>
      <c r="U9" s="24"/>
      <c r="V9" s="30"/>
      <c r="W9" s="24" t="s">
        <v>45</v>
      </c>
      <c r="X9" s="24" t="s">
        <v>33</v>
      </c>
      <c r="Y9" s="30" t="s">
        <v>66</v>
      </c>
      <c r="Z9" s="22"/>
      <c r="AA9" s="22"/>
      <c r="AB9" s="24"/>
      <c r="AC9" s="24"/>
      <c r="AD9" s="25"/>
      <c r="AE9" s="55"/>
      <c r="AF9" s="55"/>
      <c r="BL9" s="57" t="s">
        <v>35</v>
      </c>
      <c r="BM9" s="57"/>
      <c r="BN9" s="57" t="s">
        <v>36</v>
      </c>
      <c r="BO9" s="57"/>
      <c r="BP9" s="57"/>
      <c r="BQ9" s="57"/>
      <c r="BR9" s="57" t="s">
        <v>46</v>
      </c>
      <c r="BS9" s="57" t="s">
        <v>52</v>
      </c>
      <c r="BT9" s="217"/>
      <c r="BU9" s="218">
        <f t="shared" si="6"/>
        <v>1978</v>
      </c>
      <c r="BV9" s="219">
        <f t="shared" si="7"/>
        <v>7</v>
      </c>
      <c r="BW9" s="219">
        <f t="shared" si="8"/>
        <v>5</v>
      </c>
      <c r="BX9" s="219" t="str">
        <f t="shared" si="9"/>
        <v>NINETEEN SEVENTY EIGHT</v>
      </c>
      <c r="BY9" s="219" t="str">
        <f t="shared" si="10"/>
        <v>JULY</v>
      </c>
      <c r="BZ9" s="219" t="str">
        <f t="shared" si="14"/>
        <v>FIFTH</v>
      </c>
      <c r="CA9" s="220" t="str">
        <f t="shared" si="11"/>
        <v>JULY FIFTH,  NINETEEN SEVENTY EIGHT</v>
      </c>
      <c r="CB9" s="217" t="str">
        <f t="shared" si="12"/>
        <v/>
      </c>
      <c r="CC9" s="217" t="s">
        <v>72</v>
      </c>
      <c r="CD9" s="215" t="s">
        <v>658</v>
      </c>
      <c r="CE9" s="217"/>
      <c r="CF9" s="217" t="s">
        <v>590</v>
      </c>
      <c r="CG9" s="217" t="s">
        <v>590</v>
      </c>
      <c r="CH9" s="217" t="s">
        <v>597</v>
      </c>
      <c r="CI9" s="217"/>
      <c r="CJ9" s="217" t="s">
        <v>715</v>
      </c>
      <c r="CK9" s="217"/>
      <c r="CL9" s="217" t="str">
        <f t="shared" si="13"/>
        <v>1st Grade (Lecturer)</v>
      </c>
      <c r="CM9" s="217"/>
    </row>
    <row r="10" spans="1:91" s="56" customFormat="1" ht="51" customHeight="1">
      <c r="A10" s="21">
        <f t="shared" si="4"/>
        <v>5</v>
      </c>
      <c r="B10" s="22" t="s">
        <v>81</v>
      </c>
      <c r="C10" s="22" t="s">
        <v>85</v>
      </c>
      <c r="D10" s="30">
        <v>333333</v>
      </c>
      <c r="E10" s="168" t="str">
        <f t="shared" si="0"/>
        <v>PM SHREE GSSS BAR</v>
      </c>
      <c r="F10" s="30" t="s">
        <v>658</v>
      </c>
      <c r="G10" s="30" t="s">
        <v>602</v>
      </c>
      <c r="H10" s="23"/>
      <c r="I10" s="23">
        <v>28675</v>
      </c>
      <c r="J10" s="53" t="str">
        <f t="shared" si="5"/>
        <v>JULY FOURTH,  NINETEEN SEVENTY EIGHT</v>
      </c>
      <c r="K10" s="58">
        <f t="shared" si="1"/>
        <v>48</v>
      </c>
      <c r="L10" s="58">
        <f t="shared" si="2"/>
        <v>8</v>
      </c>
      <c r="M10" s="58">
        <f t="shared" si="3"/>
        <v>21</v>
      </c>
      <c r="N10" s="24" t="s">
        <v>562</v>
      </c>
      <c r="O10" s="85">
        <v>0.65</v>
      </c>
      <c r="P10" s="24" t="s">
        <v>564</v>
      </c>
      <c r="Q10" s="85">
        <v>0.79</v>
      </c>
      <c r="R10" s="111"/>
      <c r="S10" s="85"/>
      <c r="T10" s="85" t="s">
        <v>54</v>
      </c>
      <c r="U10" s="24"/>
      <c r="V10" s="30"/>
      <c r="W10" s="24" t="s">
        <v>42</v>
      </c>
      <c r="X10" s="24" t="s">
        <v>35</v>
      </c>
      <c r="Y10" s="30" t="s">
        <v>66</v>
      </c>
      <c r="Z10" s="22"/>
      <c r="AA10" s="22"/>
      <c r="AB10" s="24"/>
      <c r="AC10" s="24"/>
      <c r="AD10" s="25"/>
      <c r="AE10" s="55"/>
      <c r="AF10" s="55"/>
      <c r="BL10" s="57"/>
      <c r="BM10" s="57"/>
      <c r="BN10" s="57" t="s">
        <v>37</v>
      </c>
      <c r="BO10" s="57"/>
      <c r="BP10" s="57"/>
      <c r="BQ10" s="57"/>
      <c r="BR10" s="57" t="s">
        <v>47</v>
      </c>
      <c r="BS10" s="57" t="s">
        <v>53</v>
      </c>
      <c r="BT10" s="217"/>
      <c r="BU10" s="218">
        <f t="shared" si="6"/>
        <v>1978</v>
      </c>
      <c r="BV10" s="219">
        <f t="shared" si="7"/>
        <v>7</v>
      </c>
      <c r="BW10" s="219">
        <f t="shared" si="8"/>
        <v>4</v>
      </c>
      <c r="BX10" s="219" t="str">
        <f t="shared" si="9"/>
        <v>NINETEEN SEVENTY EIGHT</v>
      </c>
      <c r="BY10" s="219" t="str">
        <f t="shared" si="10"/>
        <v>JULY</v>
      </c>
      <c r="BZ10" s="219" t="str">
        <f t="shared" si="14"/>
        <v>FOURTH</v>
      </c>
      <c r="CA10" s="220" t="str">
        <f t="shared" si="11"/>
        <v>JULY FOURTH,  NINETEEN SEVENTY EIGHT</v>
      </c>
      <c r="CB10" s="217" t="str">
        <f t="shared" si="12"/>
        <v/>
      </c>
      <c r="CC10" s="217" t="s">
        <v>73</v>
      </c>
      <c r="CD10" s="215" t="s">
        <v>659</v>
      </c>
      <c r="CE10" s="217"/>
      <c r="CF10" s="217" t="s">
        <v>591</v>
      </c>
      <c r="CG10" s="217" t="s">
        <v>591</v>
      </c>
      <c r="CH10" s="217" t="s">
        <v>598</v>
      </c>
      <c r="CI10" s="217"/>
      <c r="CJ10" s="217"/>
      <c r="CK10" s="217"/>
      <c r="CL10" s="217" t="str">
        <f t="shared" si="13"/>
        <v>1st Grade (Lecturer)</v>
      </c>
      <c r="CM10" s="217"/>
    </row>
    <row r="11" spans="1:91" s="56" customFormat="1" ht="51" customHeight="1">
      <c r="A11" s="21">
        <f t="shared" si="4"/>
        <v>6</v>
      </c>
      <c r="B11" s="22" t="s">
        <v>82</v>
      </c>
      <c r="C11" s="22" t="s">
        <v>86</v>
      </c>
      <c r="D11" s="30">
        <v>333333</v>
      </c>
      <c r="E11" s="168" t="str">
        <f t="shared" si="0"/>
        <v>PM SHREE GSSS BAR</v>
      </c>
      <c r="F11" s="30" t="s">
        <v>658</v>
      </c>
      <c r="G11" s="30" t="s">
        <v>695</v>
      </c>
      <c r="H11" s="23"/>
      <c r="I11" s="23">
        <v>32570</v>
      </c>
      <c r="J11" s="53" t="str">
        <f t="shared" si="5"/>
        <v>MARCH 3RD,  NINETEEN EIGHTY NINE</v>
      </c>
      <c r="K11" s="58">
        <f t="shared" si="1"/>
        <v>38</v>
      </c>
      <c r="L11" s="58">
        <f t="shared" si="2"/>
        <v>0</v>
      </c>
      <c r="M11" s="58">
        <f t="shared" si="3"/>
        <v>22</v>
      </c>
      <c r="N11" s="24" t="s">
        <v>562</v>
      </c>
      <c r="O11" s="85">
        <v>0.6</v>
      </c>
      <c r="P11" s="24" t="s">
        <v>564</v>
      </c>
      <c r="Q11" s="85">
        <v>0.75</v>
      </c>
      <c r="R11" s="111"/>
      <c r="S11" s="85"/>
      <c r="T11" s="85" t="s">
        <v>54</v>
      </c>
      <c r="U11" s="24"/>
      <c r="V11" s="30"/>
      <c r="W11" s="24" t="s">
        <v>43</v>
      </c>
      <c r="X11" s="24" t="s">
        <v>35</v>
      </c>
      <c r="Y11" s="30" t="s">
        <v>23</v>
      </c>
      <c r="Z11" s="22"/>
      <c r="AA11" s="22"/>
      <c r="AB11" s="24"/>
      <c r="AC11" s="24"/>
      <c r="AD11" s="26"/>
      <c r="AE11" s="55"/>
      <c r="AF11" s="55"/>
      <c r="BL11" s="57"/>
      <c r="BM11" s="57"/>
      <c r="BN11" s="57"/>
      <c r="BO11" s="57"/>
      <c r="BP11" s="57"/>
      <c r="BQ11" s="57"/>
      <c r="BR11" s="57"/>
      <c r="BS11" s="57"/>
      <c r="BT11" s="217"/>
      <c r="BU11" s="218">
        <f t="shared" si="6"/>
        <v>1989</v>
      </c>
      <c r="BV11" s="219">
        <f t="shared" si="7"/>
        <v>3</v>
      </c>
      <c r="BW11" s="219">
        <f t="shared" si="8"/>
        <v>3</v>
      </c>
      <c r="BX11" s="219" t="str">
        <f t="shared" si="9"/>
        <v>NINETEEN EIGHTY NINE</v>
      </c>
      <c r="BY11" s="219" t="str">
        <f t="shared" si="10"/>
        <v>MARCH</v>
      </c>
      <c r="BZ11" s="219" t="str">
        <f t="shared" si="14"/>
        <v>3RD</v>
      </c>
      <c r="CA11" s="220" t="str">
        <f t="shared" si="11"/>
        <v>MARCH 3RD,  NINETEEN EIGHTY NINE</v>
      </c>
      <c r="CB11" s="217" t="str">
        <f t="shared" si="12"/>
        <v/>
      </c>
      <c r="CC11" s="217" t="s">
        <v>74</v>
      </c>
      <c r="CD11" s="215" t="s">
        <v>660</v>
      </c>
      <c r="CE11" s="217"/>
      <c r="CF11" s="217" t="s">
        <v>592</v>
      </c>
      <c r="CG11" s="217" t="s">
        <v>592</v>
      </c>
      <c r="CH11" s="217" t="s">
        <v>599</v>
      </c>
      <c r="CI11" s="217"/>
      <c r="CJ11" s="217"/>
      <c r="CK11" s="217"/>
      <c r="CL11" s="217" t="str">
        <f t="shared" si="13"/>
        <v>1st Grade (Lecturer)</v>
      </c>
      <c r="CM11" s="217"/>
    </row>
    <row r="12" spans="1:91" s="56" customFormat="1" ht="51" customHeight="1">
      <c r="A12" s="21">
        <f t="shared" si="4"/>
        <v>7</v>
      </c>
      <c r="B12" s="22" t="s">
        <v>83</v>
      </c>
      <c r="C12" s="22" t="s">
        <v>87</v>
      </c>
      <c r="D12" s="30">
        <v>123460</v>
      </c>
      <c r="E12" s="168" t="str">
        <f t="shared" si="0"/>
        <v>GSSS MEGHARADA</v>
      </c>
      <c r="F12" s="30" t="s">
        <v>658</v>
      </c>
      <c r="G12" s="30" t="s">
        <v>696</v>
      </c>
      <c r="H12" s="23"/>
      <c r="I12" s="23">
        <v>33698</v>
      </c>
      <c r="J12" s="53" t="str">
        <f t="shared" si="5"/>
        <v>APRIL FOURTH,  NINETEEN NINETY TWO</v>
      </c>
      <c r="K12" s="58">
        <f t="shared" si="1"/>
        <v>34</v>
      </c>
      <c r="L12" s="58">
        <f t="shared" si="2"/>
        <v>11</v>
      </c>
      <c r="M12" s="58">
        <f t="shared" si="3"/>
        <v>21</v>
      </c>
      <c r="N12" s="24" t="s">
        <v>562</v>
      </c>
      <c r="O12" s="85">
        <v>0.65</v>
      </c>
      <c r="P12" s="24" t="s">
        <v>564</v>
      </c>
      <c r="Q12" s="85">
        <v>0.7</v>
      </c>
      <c r="R12" s="111"/>
      <c r="S12" s="85"/>
      <c r="T12" s="85" t="s">
        <v>54</v>
      </c>
      <c r="U12" s="24"/>
      <c r="V12" s="30"/>
      <c r="W12" s="24" t="s">
        <v>42</v>
      </c>
      <c r="X12" s="24" t="s">
        <v>22</v>
      </c>
      <c r="Y12" s="30" t="s">
        <v>23</v>
      </c>
      <c r="Z12" s="22"/>
      <c r="AA12" s="22"/>
      <c r="AB12" s="24"/>
      <c r="AC12" s="24"/>
      <c r="AD12" s="25"/>
      <c r="AE12" s="55"/>
      <c r="AF12" s="55"/>
      <c r="BL12" s="57"/>
      <c r="BM12" s="57"/>
      <c r="BN12" s="57"/>
      <c r="BO12" s="57"/>
      <c r="BP12" s="57"/>
      <c r="BQ12" s="57"/>
      <c r="BR12" s="57"/>
      <c r="BS12" s="57"/>
      <c r="BT12" s="217"/>
      <c r="BU12" s="218">
        <f t="shared" si="6"/>
        <v>1992</v>
      </c>
      <c r="BV12" s="219">
        <f t="shared" si="7"/>
        <v>4</v>
      </c>
      <c r="BW12" s="219">
        <f t="shared" si="8"/>
        <v>4</v>
      </c>
      <c r="BX12" s="219" t="str">
        <f t="shared" si="9"/>
        <v>NINETEEN NINETY TWO</v>
      </c>
      <c r="BY12" s="219" t="str">
        <f t="shared" si="10"/>
        <v>APRIL</v>
      </c>
      <c r="BZ12" s="219" t="str">
        <f t="shared" si="14"/>
        <v>FOURTH</v>
      </c>
      <c r="CA12" s="220" t="str">
        <f t="shared" si="11"/>
        <v>APRIL FOURTH,  NINETEEN NINETY TWO</v>
      </c>
      <c r="CB12" s="217" t="str">
        <f t="shared" si="12"/>
        <v/>
      </c>
      <c r="CC12" s="217" t="s">
        <v>75</v>
      </c>
      <c r="CD12" s="217"/>
      <c r="CE12" s="217"/>
      <c r="CF12" s="217" t="s">
        <v>593</v>
      </c>
      <c r="CG12" s="217" t="s">
        <v>656</v>
      </c>
      <c r="CH12" s="217" t="s">
        <v>600</v>
      </c>
      <c r="CI12" s="217"/>
      <c r="CJ12" s="217"/>
      <c r="CK12" s="217"/>
      <c r="CL12" s="217" t="str">
        <f t="shared" si="13"/>
        <v>1st Grade (Lecturer)</v>
      </c>
      <c r="CM12" s="217"/>
    </row>
    <row r="13" spans="1:91" s="56" customFormat="1" ht="51" customHeight="1">
      <c r="A13" s="21">
        <f t="shared" si="4"/>
        <v>8</v>
      </c>
      <c r="B13" s="22" t="s">
        <v>84</v>
      </c>
      <c r="C13" s="22" t="s">
        <v>88</v>
      </c>
      <c r="D13" s="30">
        <v>123458</v>
      </c>
      <c r="E13" s="168" t="str">
        <f t="shared" si="0"/>
        <v>MGGS BAR</v>
      </c>
      <c r="F13" s="30" t="s">
        <v>658</v>
      </c>
      <c r="G13" s="30" t="s">
        <v>606</v>
      </c>
      <c r="H13" s="23"/>
      <c r="I13" s="23">
        <v>35292</v>
      </c>
      <c r="J13" s="53" t="str">
        <f t="shared" si="5"/>
        <v>AUGUST FIFTEEN,  NINETEEN NINETY SIX</v>
      </c>
      <c r="K13" s="58">
        <f t="shared" si="1"/>
        <v>30</v>
      </c>
      <c r="L13" s="58">
        <f t="shared" si="2"/>
        <v>7</v>
      </c>
      <c r="M13" s="58">
        <f t="shared" si="3"/>
        <v>10</v>
      </c>
      <c r="N13" s="24" t="s">
        <v>562</v>
      </c>
      <c r="O13" s="85">
        <v>0.68</v>
      </c>
      <c r="P13" s="24" t="s">
        <v>564</v>
      </c>
      <c r="Q13" s="85">
        <v>0.72</v>
      </c>
      <c r="R13" s="111"/>
      <c r="S13" s="85"/>
      <c r="T13" s="85" t="s">
        <v>54</v>
      </c>
      <c r="U13" s="24"/>
      <c r="V13" s="30"/>
      <c r="W13" s="24" t="s">
        <v>43</v>
      </c>
      <c r="X13" s="24" t="s">
        <v>33</v>
      </c>
      <c r="Y13" s="30" t="s">
        <v>66</v>
      </c>
      <c r="Z13" s="22"/>
      <c r="AA13" s="22"/>
      <c r="AB13" s="24"/>
      <c r="AC13" s="24"/>
      <c r="AD13" s="25"/>
      <c r="AE13" s="55"/>
      <c r="AF13" s="55"/>
      <c r="BL13" s="57"/>
      <c r="BM13" s="57"/>
      <c r="BN13" s="57"/>
      <c r="BO13" s="57"/>
      <c r="BP13" s="57"/>
      <c r="BQ13" s="57"/>
      <c r="BR13" s="57"/>
      <c r="BS13" s="57"/>
      <c r="BT13" s="217"/>
      <c r="BU13" s="218">
        <f t="shared" si="6"/>
        <v>1996</v>
      </c>
      <c r="BV13" s="219">
        <f t="shared" si="7"/>
        <v>8</v>
      </c>
      <c r="BW13" s="219">
        <f t="shared" si="8"/>
        <v>15</v>
      </c>
      <c r="BX13" s="219" t="str">
        <f t="shared" si="9"/>
        <v>NINETEEN NINETY SIX</v>
      </c>
      <c r="BY13" s="219" t="str">
        <f t="shared" si="10"/>
        <v>AUGUST</v>
      </c>
      <c r="BZ13" s="219" t="str">
        <f t="shared" si="14"/>
        <v>FIFTEEN</v>
      </c>
      <c r="CA13" s="220" t="str">
        <f t="shared" si="11"/>
        <v>AUGUST FIFTEEN,  NINETEEN NINETY SIX</v>
      </c>
      <c r="CB13" s="217" t="str">
        <f t="shared" si="12"/>
        <v/>
      </c>
      <c r="CC13" s="217" t="s">
        <v>76</v>
      </c>
      <c r="CD13" s="217"/>
      <c r="CE13" s="217"/>
      <c r="CF13" s="217" t="s">
        <v>656</v>
      </c>
      <c r="CG13" s="217" t="s">
        <v>700</v>
      </c>
      <c r="CH13" s="217" t="s">
        <v>601</v>
      </c>
      <c r="CI13" s="217"/>
      <c r="CJ13" s="217"/>
      <c r="CK13" s="217"/>
      <c r="CL13" s="217" t="str">
        <f t="shared" si="13"/>
        <v>1st Grade (Lecturer)</v>
      </c>
      <c r="CM13" s="217"/>
    </row>
    <row r="14" spans="1:91" s="56" customFormat="1" ht="51" customHeight="1">
      <c r="A14" s="21">
        <f t="shared" si="4"/>
        <v>9</v>
      </c>
      <c r="B14" s="22" t="s">
        <v>89</v>
      </c>
      <c r="C14" s="22" t="s">
        <v>90</v>
      </c>
      <c r="D14" s="30">
        <v>123457</v>
      </c>
      <c r="E14" s="168" t="str">
        <f t="shared" si="0"/>
        <v>GSSS BAR</v>
      </c>
      <c r="F14" s="30" t="s">
        <v>658</v>
      </c>
      <c r="G14" s="30" t="s">
        <v>606</v>
      </c>
      <c r="H14" s="23"/>
      <c r="I14" s="23">
        <v>36542</v>
      </c>
      <c r="J14" s="53" t="str">
        <f t="shared" si="5"/>
        <v>JANUARY SEVENTEEN,  TWO THOUSAND</v>
      </c>
      <c r="K14" s="58">
        <f t="shared" si="1"/>
        <v>27</v>
      </c>
      <c r="L14" s="58">
        <f t="shared" si="2"/>
        <v>2</v>
      </c>
      <c r="M14" s="58">
        <f t="shared" si="3"/>
        <v>8</v>
      </c>
      <c r="N14" s="24" t="s">
        <v>562</v>
      </c>
      <c r="O14" s="85">
        <v>0.55000000000000004</v>
      </c>
      <c r="P14" s="24" t="s">
        <v>565</v>
      </c>
      <c r="Q14" s="85">
        <v>0.75</v>
      </c>
      <c r="R14" s="111"/>
      <c r="S14" s="85"/>
      <c r="T14" s="85" t="s">
        <v>9</v>
      </c>
      <c r="U14" s="24"/>
      <c r="V14" s="30"/>
      <c r="W14" s="24" t="s">
        <v>42</v>
      </c>
      <c r="X14" s="24" t="s">
        <v>33</v>
      </c>
      <c r="Y14" s="30" t="s">
        <v>23</v>
      </c>
      <c r="Z14" s="22"/>
      <c r="AA14" s="22"/>
      <c r="AB14" s="24"/>
      <c r="AC14" s="24"/>
      <c r="AD14" s="25"/>
      <c r="AE14" s="55"/>
      <c r="AF14" s="55"/>
      <c r="BL14" s="57"/>
      <c r="BM14" s="57"/>
      <c r="BN14" s="57"/>
      <c r="BO14" s="57"/>
      <c r="BP14" s="57"/>
      <c r="BQ14" s="57"/>
      <c r="BR14" s="57"/>
      <c r="BS14" s="57"/>
      <c r="BT14" s="217"/>
      <c r="BU14" s="218">
        <f t="shared" si="6"/>
        <v>2000</v>
      </c>
      <c r="BV14" s="219">
        <f t="shared" si="7"/>
        <v>1</v>
      </c>
      <c r="BW14" s="219">
        <f t="shared" si="8"/>
        <v>17</v>
      </c>
      <c r="BX14" s="219" t="str">
        <f t="shared" si="9"/>
        <v>TWO THOUSAND</v>
      </c>
      <c r="BY14" s="219" t="str">
        <f t="shared" si="10"/>
        <v>JANUARY</v>
      </c>
      <c r="BZ14" s="219" t="str">
        <f t="shared" si="14"/>
        <v>SEVENTEEN</v>
      </c>
      <c r="CA14" s="220" t="str">
        <f t="shared" si="11"/>
        <v>JANUARY SEVENTEEN,  TWO THOUSAND</v>
      </c>
      <c r="CB14" s="217" t="str">
        <f t="shared" si="12"/>
        <v/>
      </c>
      <c r="CC14" s="217" t="s">
        <v>77</v>
      </c>
      <c r="CD14" s="217"/>
      <c r="CE14" s="217"/>
      <c r="CF14" s="217" t="s">
        <v>700</v>
      </c>
      <c r="CG14" s="217" t="s">
        <v>701</v>
      </c>
      <c r="CH14" s="217" t="s">
        <v>602</v>
      </c>
      <c r="CI14" s="217"/>
      <c r="CJ14" s="217"/>
      <c r="CK14" s="217"/>
      <c r="CL14" s="217" t="str">
        <f t="shared" si="13"/>
        <v>1st Grade (Lecturer)</v>
      </c>
      <c r="CM14" s="217"/>
    </row>
    <row r="15" spans="1:91" s="56" customFormat="1" ht="51" customHeight="1">
      <c r="A15" s="21">
        <f t="shared" si="4"/>
        <v>10</v>
      </c>
      <c r="B15" s="22" t="s">
        <v>580</v>
      </c>
      <c r="C15" s="22" t="s">
        <v>581</v>
      </c>
      <c r="D15" s="30">
        <v>333333</v>
      </c>
      <c r="E15" s="168" t="str">
        <f t="shared" si="0"/>
        <v>PM SHREE GSSS BAR</v>
      </c>
      <c r="F15" s="30" t="s">
        <v>658</v>
      </c>
      <c r="G15" s="30" t="s">
        <v>602</v>
      </c>
      <c r="H15" s="23"/>
      <c r="I15" s="23">
        <v>31332</v>
      </c>
      <c r="J15" s="53" t="str">
        <f t="shared" si="5"/>
        <v>OCTOBER 12TH,  NINETEEN EIGHTY FIVE</v>
      </c>
      <c r="K15" s="58">
        <f t="shared" si="1"/>
        <v>41</v>
      </c>
      <c r="L15" s="58">
        <f t="shared" si="2"/>
        <v>5</v>
      </c>
      <c r="M15" s="58">
        <f t="shared" si="3"/>
        <v>13</v>
      </c>
      <c r="N15" s="24" t="s">
        <v>562</v>
      </c>
      <c r="O15" s="85">
        <v>0.6</v>
      </c>
      <c r="P15" s="24" t="s">
        <v>564</v>
      </c>
      <c r="Q15" s="85">
        <v>0.7</v>
      </c>
      <c r="R15" s="111"/>
      <c r="S15" s="85"/>
      <c r="T15" s="85" t="s">
        <v>9</v>
      </c>
      <c r="U15" s="24" t="s">
        <v>104</v>
      </c>
      <c r="V15" s="30" t="s">
        <v>109</v>
      </c>
      <c r="W15" s="24" t="s">
        <v>42</v>
      </c>
      <c r="X15" s="24" t="s">
        <v>22</v>
      </c>
      <c r="Y15" s="30" t="s">
        <v>23</v>
      </c>
      <c r="Z15" s="22"/>
      <c r="AA15" s="22"/>
      <c r="AB15" s="24"/>
      <c r="AC15" s="24"/>
      <c r="AD15" s="25"/>
      <c r="AE15" s="55"/>
      <c r="AF15" s="55"/>
      <c r="BL15" s="57"/>
      <c r="BM15" s="57"/>
      <c r="BN15" s="57"/>
      <c r="BO15" s="57"/>
      <c r="BP15" s="57"/>
      <c r="BQ15" s="57"/>
      <c r="BR15" s="57"/>
      <c r="BS15" s="57"/>
      <c r="BT15" s="217"/>
      <c r="BU15" s="218">
        <f t="shared" si="6"/>
        <v>1985</v>
      </c>
      <c r="BV15" s="219">
        <f t="shared" si="7"/>
        <v>10</v>
      </c>
      <c r="BW15" s="219">
        <f t="shared" si="8"/>
        <v>12</v>
      </c>
      <c r="BX15" s="219" t="str">
        <f t="shared" si="9"/>
        <v>NINETEEN EIGHTY FIVE</v>
      </c>
      <c r="BY15" s="219" t="str">
        <f t="shared" si="10"/>
        <v>OCTOBER</v>
      </c>
      <c r="BZ15" s="219" t="str">
        <f t="shared" si="14"/>
        <v>12TH</v>
      </c>
      <c r="CA15" s="220" t="str">
        <f t="shared" si="11"/>
        <v>OCTOBER 12TH,  NINETEEN EIGHTY FIVE</v>
      </c>
      <c r="CB15" s="217" t="str">
        <f t="shared" si="12"/>
        <v/>
      </c>
      <c r="CC15" s="217" t="s">
        <v>78</v>
      </c>
      <c r="CD15" s="217"/>
      <c r="CE15" s="217"/>
      <c r="CF15" s="217" t="s">
        <v>701</v>
      </c>
      <c r="CG15" s="217"/>
      <c r="CH15" s="217" t="s">
        <v>603</v>
      </c>
      <c r="CI15" s="217"/>
      <c r="CJ15" s="217"/>
      <c r="CK15" s="217"/>
      <c r="CL15" s="217" t="str">
        <f t="shared" si="13"/>
        <v>1st Grade (Lecturer)</v>
      </c>
      <c r="CM15" s="217"/>
    </row>
    <row r="16" spans="1:91" s="56" customFormat="1" ht="51" customHeight="1">
      <c r="A16" s="21">
        <f t="shared" si="4"/>
        <v>11</v>
      </c>
      <c r="B16" s="22" t="s">
        <v>698</v>
      </c>
      <c r="C16" s="22" t="s">
        <v>699</v>
      </c>
      <c r="D16" s="30">
        <v>333333</v>
      </c>
      <c r="E16" s="168" t="str">
        <f t="shared" si="0"/>
        <v>PM SHREE GSSS BAR</v>
      </c>
      <c r="F16" s="30" t="s">
        <v>658</v>
      </c>
      <c r="G16" s="30" t="s">
        <v>695</v>
      </c>
      <c r="H16" s="23"/>
      <c r="I16" s="23">
        <v>29950</v>
      </c>
      <c r="J16" s="53" t="str">
        <f t="shared" si="5"/>
        <v>DECEMBER THIRTY,  NINETEEN EIGHTY ONE</v>
      </c>
      <c r="K16" s="58">
        <f t="shared" si="1"/>
        <v>45</v>
      </c>
      <c r="L16" s="58">
        <f t="shared" si="2"/>
        <v>2</v>
      </c>
      <c r="M16" s="58">
        <f t="shared" si="3"/>
        <v>26</v>
      </c>
      <c r="N16" s="24" t="s">
        <v>562</v>
      </c>
      <c r="O16" s="85">
        <v>0.84</v>
      </c>
      <c r="P16" s="24" t="s">
        <v>564</v>
      </c>
      <c r="Q16" s="85">
        <v>0.7</v>
      </c>
      <c r="R16" s="111"/>
      <c r="S16" s="85"/>
      <c r="T16" s="85" t="s">
        <v>54</v>
      </c>
      <c r="U16" s="24"/>
      <c r="V16" s="30"/>
      <c r="W16" s="24"/>
      <c r="X16" s="24" t="s">
        <v>28</v>
      </c>
      <c r="Y16" s="30" t="s">
        <v>66</v>
      </c>
      <c r="Z16" s="22"/>
      <c r="AA16" s="22"/>
      <c r="AB16" s="24"/>
      <c r="AC16" s="24"/>
      <c r="AD16" s="25"/>
      <c r="AE16" s="55"/>
      <c r="AF16" s="55"/>
      <c r="BL16" s="57"/>
      <c r="BM16" s="57"/>
      <c r="BN16" s="57"/>
      <c r="BO16" s="57"/>
      <c r="BP16" s="57"/>
      <c r="BQ16" s="57"/>
      <c r="BR16" s="57"/>
      <c r="BS16" s="57"/>
      <c r="BT16" s="217"/>
      <c r="BU16" s="218">
        <f t="shared" si="6"/>
        <v>1981</v>
      </c>
      <c r="BV16" s="219">
        <f t="shared" si="7"/>
        <v>12</v>
      </c>
      <c r="BW16" s="219">
        <f t="shared" si="8"/>
        <v>30</v>
      </c>
      <c r="BX16" s="219" t="str">
        <f t="shared" si="9"/>
        <v>NINETEEN EIGHTY ONE</v>
      </c>
      <c r="BY16" s="219" t="str">
        <f t="shared" si="10"/>
        <v>DECEMBER</v>
      </c>
      <c r="BZ16" s="219" t="str">
        <f t="shared" si="14"/>
        <v>THIRTY</v>
      </c>
      <c r="CA16" s="220" t="str">
        <f t="shared" si="11"/>
        <v>DECEMBER THIRTY,  NINETEEN EIGHTY ONE</v>
      </c>
      <c r="CB16" s="217" t="str">
        <f t="shared" si="12"/>
        <v/>
      </c>
      <c r="CC16" s="217" t="s">
        <v>79</v>
      </c>
      <c r="CD16" s="217"/>
      <c r="CE16" s="217"/>
      <c r="CF16" s="217"/>
      <c r="CG16" s="217"/>
      <c r="CH16" s="217" t="s">
        <v>604</v>
      </c>
      <c r="CI16" s="217"/>
      <c r="CJ16" s="217"/>
      <c r="CK16" s="217"/>
      <c r="CL16" s="217" t="str">
        <f t="shared" si="13"/>
        <v>1st Grade (Lecturer)</v>
      </c>
      <c r="CM16" s="217"/>
    </row>
    <row r="17" spans="1:91" s="56" customFormat="1" ht="51" customHeight="1">
      <c r="A17" s="21">
        <f t="shared" ref="A17" si="15">IFERROR(IF(AND(B17="",C17="",F17="",I17=""),"",A16+1),"")</f>
        <v>12</v>
      </c>
      <c r="B17" s="22" t="s">
        <v>702</v>
      </c>
      <c r="C17" s="22" t="s">
        <v>703</v>
      </c>
      <c r="D17" s="30">
        <v>333333</v>
      </c>
      <c r="E17" s="168" t="str">
        <f t="shared" ref="E17" si="16">IFERROR(VLOOKUP(D17,PEEO_SCHOOL,3,0),"")</f>
        <v>PM SHREE GSSS BAR</v>
      </c>
      <c r="F17" s="30" t="s">
        <v>658</v>
      </c>
      <c r="G17" s="30" t="s">
        <v>618</v>
      </c>
      <c r="H17" s="23"/>
      <c r="I17" s="23">
        <v>28887</v>
      </c>
      <c r="J17" s="53" t="str">
        <f t="shared" ref="J17" si="17">IFERROR(IF(CA17="","",CA17),"")</f>
        <v>FEBUARY 1ST,  NINETEEN SEVENTY NINE</v>
      </c>
      <c r="K17" s="58">
        <f t="shared" ref="K17" si="18">IFERROR(IF(OR($K$4="",B17="",A17="",I17=""),"",DATEDIF(I17,$K$4,"Y")),"")</f>
        <v>48</v>
      </c>
      <c r="L17" s="58">
        <f t="shared" ref="L17" si="19">IFERROR(IF(OR($K$4="",B17="",A17="",I17=""),"",DATEDIF(I17,$K$4,"YM")),"")</f>
        <v>1</v>
      </c>
      <c r="M17" s="58">
        <f t="shared" ref="M17" si="20">IFERROR(IF(OR($K$4="",B17="",A17="",I17=""),"",DATEDIF(I17,$K$4,"MD")),"")</f>
        <v>24</v>
      </c>
      <c r="N17" s="24" t="s">
        <v>562</v>
      </c>
      <c r="O17" s="85">
        <v>0.71</v>
      </c>
      <c r="P17" s="24" t="s">
        <v>564</v>
      </c>
      <c r="Q17" s="85">
        <v>0.7</v>
      </c>
      <c r="R17" s="111"/>
      <c r="S17" s="85"/>
      <c r="T17" s="85" t="s">
        <v>9</v>
      </c>
      <c r="U17" s="24"/>
      <c r="V17" s="30"/>
      <c r="W17" s="24"/>
      <c r="X17" s="24" t="s">
        <v>22</v>
      </c>
      <c r="Y17" s="30" t="s">
        <v>23</v>
      </c>
      <c r="Z17" s="22"/>
      <c r="AA17" s="22"/>
      <c r="AB17" s="24"/>
      <c r="AC17" s="24"/>
      <c r="AD17" s="25"/>
      <c r="AE17" s="55"/>
      <c r="AF17" s="55"/>
      <c r="BL17" s="57"/>
      <c r="BM17" s="57"/>
      <c r="BN17" s="57"/>
      <c r="BO17" s="57"/>
      <c r="BP17" s="57"/>
      <c r="BQ17" s="57"/>
      <c r="BR17" s="57"/>
      <c r="BS17" s="57"/>
      <c r="BT17" s="217"/>
      <c r="BU17" s="218">
        <f t="shared" si="6"/>
        <v>1979</v>
      </c>
      <c r="BV17" s="219">
        <f t="shared" si="7"/>
        <v>2</v>
      </c>
      <c r="BW17" s="219">
        <f t="shared" si="8"/>
        <v>1</v>
      </c>
      <c r="BX17" s="219" t="str">
        <f t="shared" si="9"/>
        <v>NINETEEN SEVENTY NINE</v>
      </c>
      <c r="BY17" s="219" t="str">
        <f t="shared" si="10"/>
        <v>FEBUARY</v>
      </c>
      <c r="BZ17" s="219" t="str">
        <f t="shared" si="14"/>
        <v>1ST</v>
      </c>
      <c r="CA17" s="220" t="str">
        <f t="shared" si="11"/>
        <v>FEBUARY 1ST,  NINETEEN SEVENTY NINE</v>
      </c>
      <c r="CB17" s="217" t="str">
        <f t="shared" si="12"/>
        <v/>
      </c>
      <c r="CC17" s="217" t="s">
        <v>80</v>
      </c>
      <c r="CD17" s="217"/>
      <c r="CE17" s="217"/>
      <c r="CF17" s="217"/>
      <c r="CG17" s="217"/>
      <c r="CH17" s="217" t="s">
        <v>605</v>
      </c>
      <c r="CI17" s="217"/>
      <c r="CJ17" s="217"/>
      <c r="CK17" s="217"/>
      <c r="CL17" s="217" t="str">
        <f t="shared" si="13"/>
        <v>1st Grade (Lecturer)</v>
      </c>
      <c r="CM17" s="217"/>
    </row>
    <row r="18" spans="1:91" s="56" customFormat="1" ht="51" customHeight="1">
      <c r="A18" s="21">
        <f t="shared" ref="A18" si="21">IFERROR(IF(AND(B18="",C18="",F18="",I18=""),"",A17+1),"")</f>
        <v>13</v>
      </c>
      <c r="B18" s="22" t="s">
        <v>704</v>
      </c>
      <c r="C18" s="22" t="s">
        <v>705</v>
      </c>
      <c r="D18" s="30">
        <v>123458</v>
      </c>
      <c r="E18" s="168" t="str">
        <f t="shared" ref="E18" si="22">IFERROR(VLOOKUP(D18,PEEO_SCHOOL,3,0),"")</f>
        <v>MGGS BAR</v>
      </c>
      <c r="F18" s="30" t="s">
        <v>658</v>
      </c>
      <c r="G18" s="30" t="s">
        <v>619</v>
      </c>
      <c r="H18" s="23"/>
      <c r="I18" s="23">
        <v>31172</v>
      </c>
      <c r="J18" s="53" t="str">
        <f t="shared" ref="J18" si="23">IFERROR(IF(CA18="","",CA18),"")</f>
        <v>MAY FIFTH,  NINETEEN EIGHTY FIVE</v>
      </c>
      <c r="K18" s="58">
        <f t="shared" ref="K18" si="24">IFERROR(IF(OR($K$4="",B18="",A18="",I18=""),"",DATEDIF(I18,$K$4,"Y")),"")</f>
        <v>41</v>
      </c>
      <c r="L18" s="58">
        <f t="shared" ref="L18" si="25">IFERROR(IF(OR($K$4="",B18="",A18="",I18=""),"",DATEDIF(I18,$K$4,"YM")),"")</f>
        <v>10</v>
      </c>
      <c r="M18" s="58">
        <f t="shared" ref="M18" si="26">IFERROR(IF(OR($K$4="",B18="",A18="",I18=""),"",DATEDIF(I18,$K$4,"MD")),"")</f>
        <v>20</v>
      </c>
      <c r="N18" s="24" t="s">
        <v>562</v>
      </c>
      <c r="O18" s="85">
        <v>0.75</v>
      </c>
      <c r="P18" s="24" t="s">
        <v>564</v>
      </c>
      <c r="Q18" s="85">
        <v>0.74</v>
      </c>
      <c r="R18" s="111"/>
      <c r="S18" s="85"/>
      <c r="T18" s="85" t="s">
        <v>54</v>
      </c>
      <c r="U18" s="24"/>
      <c r="V18" s="30"/>
      <c r="W18" s="24"/>
      <c r="X18" s="24" t="s">
        <v>33</v>
      </c>
      <c r="Y18" s="30" t="s">
        <v>23</v>
      </c>
      <c r="Z18" s="22"/>
      <c r="AA18" s="22"/>
      <c r="AB18" s="24"/>
      <c r="AC18" s="24"/>
      <c r="AD18" s="25"/>
      <c r="AE18" s="55"/>
      <c r="AF18" s="55"/>
      <c r="BL18" s="57"/>
      <c r="BM18" s="57"/>
      <c r="BN18" s="57"/>
      <c r="BO18" s="57"/>
      <c r="BP18" s="57"/>
      <c r="BQ18" s="57"/>
      <c r="BR18" s="57"/>
      <c r="BS18" s="57"/>
      <c r="BT18" s="217"/>
      <c r="BU18" s="218">
        <f t="shared" si="6"/>
        <v>1985</v>
      </c>
      <c r="BV18" s="219">
        <f t="shared" si="7"/>
        <v>5</v>
      </c>
      <c r="BW18" s="219">
        <f t="shared" si="8"/>
        <v>5</v>
      </c>
      <c r="BX18" s="219" t="str">
        <f t="shared" si="9"/>
        <v>NINETEEN EIGHTY FIVE</v>
      </c>
      <c r="BY18" s="219" t="str">
        <f t="shared" si="10"/>
        <v>MAY</v>
      </c>
      <c r="BZ18" s="219" t="str">
        <f t="shared" si="14"/>
        <v>FIFTH</v>
      </c>
      <c r="CA18" s="220" t="str">
        <f t="shared" si="11"/>
        <v>MAY FIFTH,  NINETEEN EIGHTY FIVE</v>
      </c>
      <c r="CB18" s="217" t="str">
        <f t="shared" si="12"/>
        <v/>
      </c>
      <c r="CC18" s="217"/>
      <c r="CD18" s="217"/>
      <c r="CE18" s="217"/>
      <c r="CF18" s="217"/>
      <c r="CG18" s="217"/>
      <c r="CH18" s="217" t="s">
        <v>606</v>
      </c>
      <c r="CI18" s="217"/>
      <c r="CJ18" s="217"/>
      <c r="CK18" s="217"/>
      <c r="CL18" s="217" t="str">
        <f t="shared" si="13"/>
        <v>1st Grade (Lecturer)</v>
      </c>
      <c r="CM18" s="217"/>
    </row>
    <row r="19" spans="1:91" s="56" customFormat="1" ht="51" customHeight="1">
      <c r="A19" s="21">
        <f t="shared" ref="A19:A82" si="27">IFERROR(IF(AND(B19="",C19="",F19="",I19=""),"",A18+1),"")</f>
        <v>14</v>
      </c>
      <c r="B19" s="22" t="s">
        <v>706</v>
      </c>
      <c r="C19" s="22" t="s">
        <v>707</v>
      </c>
      <c r="D19" s="30">
        <v>123458</v>
      </c>
      <c r="E19" s="168" t="str">
        <f t="shared" ref="E19:E82" si="28">IFERROR(VLOOKUP(D19,PEEO_SCHOOL,3,0),"")</f>
        <v>MGGS BAR</v>
      </c>
      <c r="F19" s="30" t="s">
        <v>658</v>
      </c>
      <c r="G19" s="30" t="s">
        <v>627</v>
      </c>
      <c r="H19" s="23"/>
      <c r="I19" s="23">
        <v>30055</v>
      </c>
      <c r="J19" s="53" t="str">
        <f t="shared" ref="J19:J82" si="29">IFERROR(IF(CA19="","",CA19),"")</f>
        <v>APRIL 14TH,  NINETEEN EIGHTY TWO</v>
      </c>
      <c r="K19" s="58">
        <f t="shared" ref="K19:K82" si="30">IFERROR(IF(OR($K$4="",B19="",A19="",I19=""),"",DATEDIF(I19,$K$4,"Y")),"")</f>
        <v>44</v>
      </c>
      <c r="L19" s="58">
        <f t="shared" ref="L19:L82" si="31">IFERROR(IF(OR($K$4="",B19="",A19="",I19=""),"",DATEDIF(I19,$K$4,"YM")),"")</f>
        <v>11</v>
      </c>
      <c r="M19" s="58">
        <f t="shared" ref="M19:M82" si="32">IFERROR(IF(OR($K$4="",B19="",A19="",I19=""),"",DATEDIF(I19,$K$4,"MD")),"")</f>
        <v>11</v>
      </c>
      <c r="N19" s="24" t="s">
        <v>562</v>
      </c>
      <c r="O19" s="85">
        <v>0.7</v>
      </c>
      <c r="P19" s="24" t="s">
        <v>564</v>
      </c>
      <c r="Q19" s="85">
        <v>0.85</v>
      </c>
      <c r="R19" s="111"/>
      <c r="S19" s="85"/>
      <c r="T19" s="85" t="s">
        <v>54</v>
      </c>
      <c r="U19" s="24"/>
      <c r="V19" s="30"/>
      <c r="W19" s="24"/>
      <c r="X19" s="24" t="s">
        <v>27</v>
      </c>
      <c r="Y19" s="30" t="s">
        <v>66</v>
      </c>
      <c r="Z19" s="22"/>
      <c r="AA19" s="22"/>
      <c r="AB19" s="24"/>
      <c r="AC19" s="24"/>
      <c r="AD19" s="25"/>
      <c r="AE19" s="55"/>
      <c r="AF19" s="55"/>
      <c r="BL19" s="57"/>
      <c r="BM19" s="57"/>
      <c r="BN19" s="57"/>
      <c r="BO19" s="57"/>
      <c r="BP19" s="57"/>
      <c r="BQ19" s="57"/>
      <c r="BR19" s="57"/>
      <c r="BS19" s="57"/>
      <c r="BT19" s="217"/>
      <c r="BU19" s="218">
        <f t="shared" si="6"/>
        <v>1982</v>
      </c>
      <c r="BV19" s="219">
        <f t="shared" si="7"/>
        <v>4</v>
      </c>
      <c r="BW19" s="219">
        <f t="shared" si="8"/>
        <v>14</v>
      </c>
      <c r="BX19" s="219" t="str">
        <f t="shared" si="9"/>
        <v>NINETEEN EIGHTY TWO</v>
      </c>
      <c r="BY19" s="219" t="str">
        <f t="shared" si="10"/>
        <v>APRIL</v>
      </c>
      <c r="BZ19" s="219" t="str">
        <f t="shared" si="14"/>
        <v>14TH</v>
      </c>
      <c r="CA19" s="220" t="str">
        <f t="shared" si="11"/>
        <v>APRIL 14TH,  NINETEEN EIGHTY TWO</v>
      </c>
      <c r="CB19" s="217" t="str">
        <f t="shared" si="12"/>
        <v/>
      </c>
      <c r="CC19" s="217"/>
      <c r="CD19" s="217"/>
      <c r="CE19" s="217"/>
      <c r="CF19" s="217"/>
      <c r="CG19" s="217"/>
      <c r="CH19" s="217" t="s">
        <v>607</v>
      </c>
      <c r="CI19" s="217"/>
      <c r="CJ19" s="217"/>
      <c r="CK19" s="217"/>
      <c r="CL19" s="217" t="str">
        <f t="shared" si="13"/>
        <v>1st Grade (Lecturer)</v>
      </c>
      <c r="CM19" s="217"/>
    </row>
    <row r="20" spans="1:91" s="56" customFormat="1" ht="51" customHeight="1">
      <c r="A20" s="21" t="str">
        <f t="shared" si="27"/>
        <v/>
      </c>
      <c r="B20" s="22"/>
      <c r="C20" s="22"/>
      <c r="D20" s="30"/>
      <c r="E20" s="168" t="str">
        <f t="shared" si="28"/>
        <v/>
      </c>
      <c r="F20" s="30"/>
      <c r="G20" s="30"/>
      <c r="H20" s="23"/>
      <c r="I20" s="23"/>
      <c r="J20" s="53" t="str">
        <f t="shared" si="29"/>
        <v/>
      </c>
      <c r="K20" s="58" t="str">
        <f t="shared" si="30"/>
        <v/>
      </c>
      <c r="L20" s="58" t="str">
        <f t="shared" si="31"/>
        <v/>
      </c>
      <c r="M20" s="58" t="str">
        <f t="shared" si="32"/>
        <v/>
      </c>
      <c r="N20" s="24"/>
      <c r="O20" s="85"/>
      <c r="P20" s="24"/>
      <c r="Q20" s="85"/>
      <c r="R20" s="111"/>
      <c r="S20" s="85"/>
      <c r="T20" s="85"/>
      <c r="U20" s="24"/>
      <c r="V20" s="30"/>
      <c r="W20" s="24"/>
      <c r="X20" s="24"/>
      <c r="Y20" s="30"/>
      <c r="Z20" s="22"/>
      <c r="AA20" s="22"/>
      <c r="AB20" s="24"/>
      <c r="AC20" s="24"/>
      <c r="AD20" s="25"/>
      <c r="AE20" s="55"/>
      <c r="AF20" s="55"/>
      <c r="BL20" s="57"/>
      <c r="BM20" s="57"/>
      <c r="BN20" s="57"/>
      <c r="BO20" s="57"/>
      <c r="BP20" s="57"/>
      <c r="BQ20" s="57"/>
      <c r="BR20" s="57"/>
      <c r="BS20" s="57"/>
      <c r="BT20" s="217"/>
      <c r="BU20" s="218" t="str">
        <f t="shared" si="6"/>
        <v/>
      </c>
      <c r="BV20" s="219" t="str">
        <f t="shared" si="7"/>
        <v/>
      </c>
      <c r="BW20" s="219" t="str">
        <f t="shared" si="8"/>
        <v/>
      </c>
      <c r="BX20" s="219" t="str">
        <f t="shared" si="9"/>
        <v/>
      </c>
      <c r="BY20" s="219" t="str">
        <f t="shared" si="10"/>
        <v/>
      </c>
      <c r="BZ20" s="219" t="str">
        <f t="shared" si="14"/>
        <v/>
      </c>
      <c r="CA20" s="220" t="str">
        <f t="shared" si="11"/>
        <v/>
      </c>
      <c r="CB20" s="217" t="str">
        <f t="shared" si="12"/>
        <v/>
      </c>
      <c r="CC20" s="217"/>
      <c r="CD20" s="217"/>
      <c r="CE20" s="217"/>
      <c r="CF20" s="217"/>
      <c r="CG20" s="217"/>
      <c r="CH20" s="217" t="s">
        <v>608</v>
      </c>
      <c r="CI20" s="217"/>
      <c r="CJ20" s="217"/>
      <c r="CK20" s="217"/>
      <c r="CL20" s="217" t="str">
        <f t="shared" si="13"/>
        <v/>
      </c>
      <c r="CM20" s="217"/>
    </row>
    <row r="21" spans="1:91" s="56" customFormat="1" ht="51" customHeight="1">
      <c r="A21" s="21" t="str">
        <f t="shared" si="27"/>
        <v/>
      </c>
      <c r="B21" s="22"/>
      <c r="C21" s="22"/>
      <c r="D21" s="30"/>
      <c r="E21" s="168" t="str">
        <f t="shared" si="28"/>
        <v/>
      </c>
      <c r="F21" s="30"/>
      <c r="G21" s="30"/>
      <c r="H21" s="23"/>
      <c r="I21" s="23"/>
      <c r="J21" s="53" t="str">
        <f t="shared" si="29"/>
        <v/>
      </c>
      <c r="K21" s="58" t="str">
        <f t="shared" si="30"/>
        <v/>
      </c>
      <c r="L21" s="58" t="str">
        <f t="shared" si="31"/>
        <v/>
      </c>
      <c r="M21" s="58" t="str">
        <f t="shared" si="32"/>
        <v/>
      </c>
      <c r="N21" s="24"/>
      <c r="O21" s="85"/>
      <c r="P21" s="24"/>
      <c r="Q21" s="85"/>
      <c r="R21" s="111"/>
      <c r="S21" s="85"/>
      <c r="T21" s="85"/>
      <c r="U21" s="24"/>
      <c r="V21" s="30"/>
      <c r="W21" s="24"/>
      <c r="X21" s="24"/>
      <c r="Y21" s="30"/>
      <c r="Z21" s="22"/>
      <c r="AA21" s="22"/>
      <c r="AB21" s="24"/>
      <c r="AC21" s="24"/>
      <c r="AD21" s="25"/>
      <c r="AE21" s="55"/>
      <c r="AF21" s="55"/>
      <c r="BL21" s="57"/>
      <c r="BM21" s="57"/>
      <c r="BN21" s="57"/>
      <c r="BO21" s="57"/>
      <c r="BP21" s="57"/>
      <c r="BQ21" s="57"/>
      <c r="BR21" s="57"/>
      <c r="BS21" s="57"/>
      <c r="BT21" s="217"/>
      <c r="BU21" s="218" t="str">
        <f t="shared" si="6"/>
        <v/>
      </c>
      <c r="BV21" s="219" t="str">
        <f t="shared" si="7"/>
        <v/>
      </c>
      <c r="BW21" s="219" t="str">
        <f t="shared" si="8"/>
        <v/>
      </c>
      <c r="BX21" s="219" t="str">
        <f t="shared" si="9"/>
        <v/>
      </c>
      <c r="BY21" s="219" t="str">
        <f t="shared" si="10"/>
        <v/>
      </c>
      <c r="BZ21" s="219" t="str">
        <f t="shared" si="14"/>
        <v/>
      </c>
      <c r="CA21" s="220" t="str">
        <f t="shared" si="11"/>
        <v/>
      </c>
      <c r="CB21" s="217" t="str">
        <f t="shared" si="12"/>
        <v/>
      </c>
      <c r="CC21" s="217"/>
      <c r="CD21" s="217"/>
      <c r="CE21" s="217"/>
      <c r="CF21" s="217"/>
      <c r="CG21" s="217"/>
      <c r="CH21" s="217" t="s">
        <v>609</v>
      </c>
      <c r="CI21" s="217"/>
      <c r="CJ21" s="217"/>
      <c r="CK21" s="217"/>
      <c r="CL21" s="217" t="str">
        <f t="shared" si="13"/>
        <v/>
      </c>
      <c r="CM21" s="217"/>
    </row>
    <row r="22" spans="1:91" s="56" customFormat="1" ht="51" customHeight="1">
      <c r="A22" s="21" t="str">
        <f t="shared" si="27"/>
        <v/>
      </c>
      <c r="B22" s="22"/>
      <c r="C22" s="22"/>
      <c r="D22" s="30"/>
      <c r="E22" s="168" t="str">
        <f t="shared" si="28"/>
        <v/>
      </c>
      <c r="F22" s="30"/>
      <c r="G22" s="30"/>
      <c r="H22" s="23"/>
      <c r="I22" s="23"/>
      <c r="J22" s="53" t="str">
        <f t="shared" si="29"/>
        <v/>
      </c>
      <c r="K22" s="58" t="str">
        <f t="shared" si="30"/>
        <v/>
      </c>
      <c r="L22" s="58" t="str">
        <f t="shared" si="31"/>
        <v/>
      </c>
      <c r="M22" s="58" t="str">
        <f t="shared" si="32"/>
        <v/>
      </c>
      <c r="N22" s="24"/>
      <c r="O22" s="85"/>
      <c r="P22" s="24"/>
      <c r="Q22" s="85"/>
      <c r="R22" s="111"/>
      <c r="S22" s="85"/>
      <c r="T22" s="85"/>
      <c r="U22" s="24"/>
      <c r="V22" s="30"/>
      <c r="W22" s="24"/>
      <c r="X22" s="24"/>
      <c r="Y22" s="30"/>
      <c r="Z22" s="22"/>
      <c r="AA22" s="22"/>
      <c r="AB22" s="24"/>
      <c r="AC22" s="24"/>
      <c r="AD22" s="25"/>
      <c r="AE22" s="55"/>
      <c r="AF22" s="55"/>
      <c r="BL22" s="57"/>
      <c r="BM22" s="57"/>
      <c r="BN22" s="57"/>
      <c r="BO22" s="57"/>
      <c r="BP22" s="57"/>
      <c r="BQ22" s="57"/>
      <c r="BR22" s="57"/>
      <c r="BS22" s="57"/>
      <c r="BT22" s="217"/>
      <c r="BU22" s="218" t="str">
        <f t="shared" si="6"/>
        <v/>
      </c>
      <c r="BV22" s="219" t="str">
        <f t="shared" si="7"/>
        <v/>
      </c>
      <c r="BW22" s="219" t="str">
        <f t="shared" si="8"/>
        <v/>
      </c>
      <c r="BX22" s="219" t="str">
        <f t="shared" si="9"/>
        <v/>
      </c>
      <c r="BY22" s="219" t="str">
        <f t="shared" si="10"/>
        <v/>
      </c>
      <c r="BZ22" s="219" t="str">
        <f t="shared" si="14"/>
        <v/>
      </c>
      <c r="CA22" s="220" t="str">
        <f t="shared" si="11"/>
        <v/>
      </c>
      <c r="CB22" s="217" t="str">
        <f t="shared" si="12"/>
        <v/>
      </c>
      <c r="CC22" s="217"/>
      <c r="CD22" s="217"/>
      <c r="CE22" s="217"/>
      <c r="CF22" s="217"/>
      <c r="CG22" s="217"/>
      <c r="CH22" s="217" t="s">
        <v>610</v>
      </c>
      <c r="CI22" s="217"/>
      <c r="CJ22" s="217"/>
      <c r="CK22" s="217"/>
      <c r="CL22" s="217" t="str">
        <f t="shared" si="13"/>
        <v/>
      </c>
      <c r="CM22" s="217"/>
    </row>
    <row r="23" spans="1:91" s="56" customFormat="1" ht="51" customHeight="1">
      <c r="A23" s="21" t="str">
        <f t="shared" si="27"/>
        <v/>
      </c>
      <c r="B23" s="22"/>
      <c r="C23" s="22"/>
      <c r="D23" s="30"/>
      <c r="E23" s="168" t="str">
        <f t="shared" si="28"/>
        <v/>
      </c>
      <c r="F23" s="30"/>
      <c r="G23" s="30"/>
      <c r="H23" s="23"/>
      <c r="I23" s="23"/>
      <c r="J23" s="53" t="str">
        <f t="shared" si="29"/>
        <v/>
      </c>
      <c r="K23" s="58" t="str">
        <f t="shared" si="30"/>
        <v/>
      </c>
      <c r="L23" s="58" t="str">
        <f t="shared" si="31"/>
        <v/>
      </c>
      <c r="M23" s="58" t="str">
        <f t="shared" si="32"/>
        <v/>
      </c>
      <c r="N23" s="24"/>
      <c r="O23" s="85"/>
      <c r="P23" s="24"/>
      <c r="Q23" s="85"/>
      <c r="R23" s="111"/>
      <c r="S23" s="85"/>
      <c r="T23" s="85"/>
      <c r="U23" s="24"/>
      <c r="V23" s="30"/>
      <c r="W23" s="24"/>
      <c r="X23" s="24"/>
      <c r="Y23" s="30"/>
      <c r="Z23" s="22"/>
      <c r="AA23" s="22"/>
      <c r="AB23" s="24"/>
      <c r="AC23" s="24"/>
      <c r="AD23" s="25"/>
      <c r="AE23" s="55"/>
      <c r="AF23" s="55"/>
      <c r="BL23" s="57"/>
      <c r="BM23" s="57"/>
      <c r="BN23" s="57"/>
      <c r="BO23" s="57"/>
      <c r="BP23" s="57"/>
      <c r="BQ23" s="57"/>
      <c r="BR23" s="57"/>
      <c r="BS23" s="57"/>
      <c r="BT23" s="217"/>
      <c r="BU23" s="218" t="str">
        <f t="shared" si="6"/>
        <v/>
      </c>
      <c r="BV23" s="219" t="str">
        <f t="shared" si="7"/>
        <v/>
      </c>
      <c r="BW23" s="219" t="str">
        <f t="shared" si="8"/>
        <v/>
      </c>
      <c r="BX23" s="219" t="str">
        <f t="shared" si="9"/>
        <v/>
      </c>
      <c r="BY23" s="219" t="str">
        <f t="shared" si="10"/>
        <v/>
      </c>
      <c r="BZ23" s="219" t="str">
        <f t="shared" si="14"/>
        <v/>
      </c>
      <c r="CA23" s="220" t="str">
        <f t="shared" si="11"/>
        <v/>
      </c>
      <c r="CB23" s="217" t="str">
        <f t="shared" si="12"/>
        <v/>
      </c>
      <c r="CC23" s="217"/>
      <c r="CD23" s="217"/>
      <c r="CE23" s="217"/>
      <c r="CF23" s="217"/>
      <c r="CG23" s="217"/>
      <c r="CH23" s="217" t="s">
        <v>611</v>
      </c>
      <c r="CI23" s="217"/>
      <c r="CJ23" s="217"/>
      <c r="CK23" s="217"/>
      <c r="CL23" s="217" t="str">
        <f t="shared" si="13"/>
        <v/>
      </c>
      <c r="CM23" s="217"/>
    </row>
    <row r="24" spans="1:91" s="56" customFormat="1" ht="51" customHeight="1">
      <c r="A24" s="21" t="str">
        <f t="shared" si="27"/>
        <v/>
      </c>
      <c r="B24" s="22"/>
      <c r="C24" s="22"/>
      <c r="D24" s="30"/>
      <c r="E24" s="168" t="str">
        <f t="shared" si="28"/>
        <v/>
      </c>
      <c r="F24" s="30"/>
      <c r="G24" s="30"/>
      <c r="H24" s="23"/>
      <c r="I24" s="23"/>
      <c r="J24" s="53" t="str">
        <f t="shared" si="29"/>
        <v/>
      </c>
      <c r="K24" s="58" t="str">
        <f t="shared" si="30"/>
        <v/>
      </c>
      <c r="L24" s="58" t="str">
        <f t="shared" si="31"/>
        <v/>
      </c>
      <c r="M24" s="58" t="str">
        <f t="shared" si="32"/>
        <v/>
      </c>
      <c r="N24" s="24"/>
      <c r="O24" s="85"/>
      <c r="P24" s="24"/>
      <c r="Q24" s="85"/>
      <c r="R24" s="111"/>
      <c r="S24" s="85"/>
      <c r="T24" s="85"/>
      <c r="U24" s="24"/>
      <c r="V24" s="30"/>
      <c r="W24" s="24"/>
      <c r="X24" s="24"/>
      <c r="Y24" s="30"/>
      <c r="Z24" s="22"/>
      <c r="AA24" s="22"/>
      <c r="AB24" s="24"/>
      <c r="AC24" s="24"/>
      <c r="AD24" s="25"/>
      <c r="AE24" s="55"/>
      <c r="AF24" s="55"/>
      <c r="BL24" s="57"/>
      <c r="BM24" s="57"/>
      <c r="BN24" s="57"/>
      <c r="BO24" s="57"/>
      <c r="BP24" s="57"/>
      <c r="BQ24" s="57"/>
      <c r="BR24" s="57"/>
      <c r="BS24" s="57"/>
      <c r="BT24" s="217"/>
      <c r="BU24" s="218" t="str">
        <f t="shared" si="6"/>
        <v/>
      </c>
      <c r="BV24" s="219" t="str">
        <f t="shared" si="7"/>
        <v/>
      </c>
      <c r="BW24" s="219" t="str">
        <f t="shared" si="8"/>
        <v/>
      </c>
      <c r="BX24" s="219" t="str">
        <f t="shared" si="9"/>
        <v/>
      </c>
      <c r="BY24" s="219" t="str">
        <f t="shared" si="10"/>
        <v/>
      </c>
      <c r="BZ24" s="219" t="str">
        <f t="shared" si="14"/>
        <v/>
      </c>
      <c r="CA24" s="220" t="str">
        <f t="shared" si="11"/>
        <v/>
      </c>
      <c r="CB24" s="217" t="str">
        <f t="shared" si="12"/>
        <v/>
      </c>
      <c r="CC24" s="217"/>
      <c r="CD24" s="217"/>
      <c r="CE24" s="217"/>
      <c r="CF24" s="217"/>
      <c r="CG24" s="217"/>
      <c r="CH24" s="217" t="s">
        <v>612</v>
      </c>
      <c r="CI24" s="217"/>
      <c r="CJ24" s="217"/>
      <c r="CK24" s="217"/>
      <c r="CL24" s="217" t="str">
        <f t="shared" si="13"/>
        <v/>
      </c>
      <c r="CM24" s="217"/>
    </row>
    <row r="25" spans="1:91" s="56" customFormat="1" ht="51" customHeight="1">
      <c r="A25" s="21" t="str">
        <f t="shared" si="27"/>
        <v/>
      </c>
      <c r="B25" s="22"/>
      <c r="C25" s="22"/>
      <c r="D25" s="30"/>
      <c r="E25" s="168" t="str">
        <f t="shared" si="28"/>
        <v/>
      </c>
      <c r="F25" s="30"/>
      <c r="G25" s="30"/>
      <c r="H25" s="23"/>
      <c r="I25" s="23"/>
      <c r="J25" s="53" t="str">
        <f t="shared" si="29"/>
        <v/>
      </c>
      <c r="K25" s="58" t="str">
        <f t="shared" si="30"/>
        <v/>
      </c>
      <c r="L25" s="58" t="str">
        <f t="shared" si="31"/>
        <v/>
      </c>
      <c r="M25" s="58" t="str">
        <f t="shared" si="32"/>
        <v/>
      </c>
      <c r="N25" s="24"/>
      <c r="O25" s="85"/>
      <c r="P25" s="24"/>
      <c r="Q25" s="85"/>
      <c r="R25" s="111"/>
      <c r="S25" s="85"/>
      <c r="T25" s="85"/>
      <c r="U25" s="24"/>
      <c r="V25" s="30"/>
      <c r="W25" s="24"/>
      <c r="X25" s="24"/>
      <c r="Y25" s="30"/>
      <c r="Z25" s="22"/>
      <c r="AA25" s="22"/>
      <c r="AB25" s="24"/>
      <c r="AC25" s="24"/>
      <c r="AD25" s="25"/>
      <c r="AE25" s="55"/>
      <c r="AF25" s="55"/>
      <c r="BL25" s="57"/>
      <c r="BM25" s="57"/>
      <c r="BN25" s="57"/>
      <c r="BO25" s="57"/>
      <c r="BP25" s="57"/>
      <c r="BQ25" s="57"/>
      <c r="BR25" s="57"/>
      <c r="BS25" s="57"/>
      <c r="BT25" s="217"/>
      <c r="BU25" s="218" t="str">
        <f t="shared" si="6"/>
        <v/>
      </c>
      <c r="BV25" s="219" t="str">
        <f t="shared" si="7"/>
        <v/>
      </c>
      <c r="BW25" s="219" t="str">
        <f t="shared" si="8"/>
        <v/>
      </c>
      <c r="BX25" s="219" t="str">
        <f t="shared" si="9"/>
        <v/>
      </c>
      <c r="BY25" s="219" t="str">
        <f t="shared" si="10"/>
        <v/>
      </c>
      <c r="BZ25" s="219" t="str">
        <f t="shared" si="14"/>
        <v/>
      </c>
      <c r="CA25" s="220" t="str">
        <f t="shared" si="11"/>
        <v/>
      </c>
      <c r="CB25" s="217" t="str">
        <f t="shared" si="12"/>
        <v/>
      </c>
      <c r="CC25" s="217"/>
      <c r="CD25" s="217"/>
      <c r="CE25" s="217"/>
      <c r="CF25" s="217"/>
      <c r="CG25" s="217"/>
      <c r="CH25" s="217" t="s">
        <v>613</v>
      </c>
      <c r="CI25" s="217"/>
      <c r="CJ25" s="217"/>
      <c r="CK25" s="217"/>
      <c r="CL25" s="217" t="str">
        <f t="shared" si="13"/>
        <v/>
      </c>
      <c r="CM25" s="217"/>
    </row>
    <row r="26" spans="1:91" s="56" customFormat="1" ht="51" customHeight="1">
      <c r="A26" s="21" t="str">
        <f t="shared" si="27"/>
        <v/>
      </c>
      <c r="B26" s="22"/>
      <c r="C26" s="22"/>
      <c r="D26" s="30"/>
      <c r="E26" s="168" t="str">
        <f t="shared" si="28"/>
        <v/>
      </c>
      <c r="F26" s="30"/>
      <c r="G26" s="30"/>
      <c r="H26" s="23"/>
      <c r="I26" s="23"/>
      <c r="J26" s="53" t="str">
        <f t="shared" si="29"/>
        <v/>
      </c>
      <c r="K26" s="58" t="str">
        <f t="shared" si="30"/>
        <v/>
      </c>
      <c r="L26" s="58" t="str">
        <f t="shared" si="31"/>
        <v/>
      </c>
      <c r="M26" s="58" t="str">
        <f t="shared" si="32"/>
        <v/>
      </c>
      <c r="N26" s="24"/>
      <c r="O26" s="85"/>
      <c r="P26" s="24"/>
      <c r="Q26" s="85"/>
      <c r="R26" s="111"/>
      <c r="S26" s="85"/>
      <c r="T26" s="85"/>
      <c r="U26" s="24"/>
      <c r="V26" s="30"/>
      <c r="W26" s="24"/>
      <c r="X26" s="24"/>
      <c r="Y26" s="30"/>
      <c r="Z26" s="22"/>
      <c r="AA26" s="22"/>
      <c r="AB26" s="24"/>
      <c r="AC26" s="24"/>
      <c r="AD26" s="25"/>
      <c r="AE26" s="55"/>
      <c r="AF26" s="55"/>
      <c r="BL26" s="57"/>
      <c r="BM26" s="57"/>
      <c r="BN26" s="57"/>
      <c r="BO26" s="57"/>
      <c r="BP26" s="57"/>
      <c r="BQ26" s="57"/>
      <c r="BR26" s="57"/>
      <c r="BS26" s="57"/>
      <c r="BT26" s="217"/>
      <c r="BU26" s="218" t="str">
        <f t="shared" si="6"/>
        <v/>
      </c>
      <c r="BV26" s="219" t="str">
        <f t="shared" si="7"/>
        <v/>
      </c>
      <c r="BW26" s="219" t="str">
        <f t="shared" si="8"/>
        <v/>
      </c>
      <c r="BX26" s="219" t="str">
        <f t="shared" si="9"/>
        <v/>
      </c>
      <c r="BY26" s="219" t="str">
        <f t="shared" si="10"/>
        <v/>
      </c>
      <c r="BZ26" s="219" t="str">
        <f t="shared" si="14"/>
        <v/>
      </c>
      <c r="CA26" s="220" t="str">
        <f t="shared" si="11"/>
        <v/>
      </c>
      <c r="CB26" s="217" t="str">
        <f t="shared" si="12"/>
        <v/>
      </c>
      <c r="CC26" s="217"/>
      <c r="CD26" s="217"/>
      <c r="CE26" s="217"/>
      <c r="CF26" s="217"/>
      <c r="CG26" s="217"/>
      <c r="CH26" s="217" t="s">
        <v>614</v>
      </c>
      <c r="CI26" s="217"/>
      <c r="CJ26" s="217"/>
      <c r="CK26" s="217"/>
      <c r="CL26" s="217" t="str">
        <f t="shared" si="13"/>
        <v/>
      </c>
      <c r="CM26" s="217"/>
    </row>
    <row r="27" spans="1:91" s="56" customFormat="1" ht="51" customHeight="1">
      <c r="A27" s="21" t="str">
        <f t="shared" si="27"/>
        <v/>
      </c>
      <c r="B27" s="22"/>
      <c r="C27" s="22"/>
      <c r="D27" s="30"/>
      <c r="E27" s="168" t="str">
        <f t="shared" si="28"/>
        <v/>
      </c>
      <c r="F27" s="30"/>
      <c r="G27" s="30"/>
      <c r="H27" s="23"/>
      <c r="I27" s="23"/>
      <c r="J27" s="53" t="str">
        <f t="shared" si="29"/>
        <v/>
      </c>
      <c r="K27" s="58" t="str">
        <f t="shared" si="30"/>
        <v/>
      </c>
      <c r="L27" s="58" t="str">
        <f t="shared" si="31"/>
        <v/>
      </c>
      <c r="M27" s="58" t="str">
        <f t="shared" si="32"/>
        <v/>
      </c>
      <c r="N27" s="24"/>
      <c r="O27" s="85"/>
      <c r="P27" s="24"/>
      <c r="Q27" s="85"/>
      <c r="R27" s="111"/>
      <c r="S27" s="85"/>
      <c r="T27" s="85"/>
      <c r="U27" s="24"/>
      <c r="V27" s="30"/>
      <c r="W27" s="24"/>
      <c r="X27" s="24"/>
      <c r="Y27" s="30"/>
      <c r="Z27" s="22"/>
      <c r="AA27" s="22"/>
      <c r="AB27" s="24"/>
      <c r="AC27" s="24"/>
      <c r="AD27" s="25"/>
      <c r="AE27" s="55"/>
      <c r="AF27" s="55"/>
      <c r="BL27" s="57"/>
      <c r="BM27" s="57"/>
      <c r="BN27" s="57"/>
      <c r="BO27" s="57"/>
      <c r="BP27" s="57"/>
      <c r="BQ27" s="57"/>
      <c r="BR27" s="57"/>
      <c r="BS27" s="57"/>
      <c r="BT27" s="217"/>
      <c r="BU27" s="218" t="str">
        <f t="shared" si="6"/>
        <v/>
      </c>
      <c r="BV27" s="219" t="str">
        <f t="shared" si="7"/>
        <v/>
      </c>
      <c r="BW27" s="219" t="str">
        <f t="shared" si="8"/>
        <v/>
      </c>
      <c r="BX27" s="219" t="str">
        <f t="shared" si="9"/>
        <v/>
      </c>
      <c r="BY27" s="219" t="str">
        <f t="shared" si="10"/>
        <v/>
      </c>
      <c r="BZ27" s="219" t="str">
        <f t="shared" si="14"/>
        <v/>
      </c>
      <c r="CA27" s="220" t="str">
        <f t="shared" si="11"/>
        <v/>
      </c>
      <c r="CB27" s="217" t="str">
        <f t="shared" si="12"/>
        <v/>
      </c>
      <c r="CC27" s="217"/>
      <c r="CD27" s="217"/>
      <c r="CE27" s="217"/>
      <c r="CF27" s="217"/>
      <c r="CG27" s="217"/>
      <c r="CH27" s="217" t="s">
        <v>615</v>
      </c>
      <c r="CI27" s="217"/>
      <c r="CJ27" s="217"/>
      <c r="CK27" s="217"/>
      <c r="CL27" s="217" t="str">
        <f t="shared" si="13"/>
        <v/>
      </c>
      <c r="CM27" s="217"/>
    </row>
    <row r="28" spans="1:91" s="56" customFormat="1" ht="51" customHeight="1">
      <c r="A28" s="21" t="str">
        <f t="shared" si="27"/>
        <v/>
      </c>
      <c r="B28" s="22"/>
      <c r="C28" s="22"/>
      <c r="D28" s="30"/>
      <c r="E28" s="168" t="str">
        <f t="shared" si="28"/>
        <v/>
      </c>
      <c r="F28" s="30"/>
      <c r="G28" s="30"/>
      <c r="H28" s="23"/>
      <c r="I28" s="23"/>
      <c r="J28" s="53" t="str">
        <f t="shared" si="29"/>
        <v/>
      </c>
      <c r="K28" s="58" t="str">
        <f t="shared" si="30"/>
        <v/>
      </c>
      <c r="L28" s="58" t="str">
        <f t="shared" si="31"/>
        <v/>
      </c>
      <c r="M28" s="58" t="str">
        <f t="shared" si="32"/>
        <v/>
      </c>
      <c r="N28" s="24"/>
      <c r="O28" s="85"/>
      <c r="P28" s="24"/>
      <c r="Q28" s="85"/>
      <c r="R28" s="111"/>
      <c r="S28" s="85"/>
      <c r="T28" s="85"/>
      <c r="U28" s="24"/>
      <c r="V28" s="30"/>
      <c r="W28" s="24"/>
      <c r="X28" s="24"/>
      <c r="Y28" s="30"/>
      <c r="Z28" s="22"/>
      <c r="AA28" s="22"/>
      <c r="AB28" s="24"/>
      <c r="AC28" s="24"/>
      <c r="AD28" s="25"/>
      <c r="AE28" s="55"/>
      <c r="AF28" s="55"/>
      <c r="BL28" s="57"/>
      <c r="BM28" s="57"/>
      <c r="BN28" s="57"/>
      <c r="BO28" s="57"/>
      <c r="BP28" s="57"/>
      <c r="BQ28" s="57"/>
      <c r="BR28" s="57"/>
      <c r="BS28" s="57"/>
      <c r="BT28" s="217"/>
      <c r="BU28" s="218" t="str">
        <f t="shared" si="6"/>
        <v/>
      </c>
      <c r="BV28" s="219" t="str">
        <f t="shared" si="7"/>
        <v/>
      </c>
      <c r="BW28" s="219" t="str">
        <f t="shared" si="8"/>
        <v/>
      </c>
      <c r="BX28" s="219" t="str">
        <f t="shared" si="9"/>
        <v/>
      </c>
      <c r="BY28" s="219" t="str">
        <f t="shared" si="10"/>
        <v/>
      </c>
      <c r="BZ28" s="219" t="str">
        <f t="shared" si="14"/>
        <v/>
      </c>
      <c r="CA28" s="220" t="str">
        <f t="shared" si="11"/>
        <v/>
      </c>
      <c r="CB28" s="217" t="str">
        <f t="shared" si="12"/>
        <v/>
      </c>
      <c r="CC28" s="217"/>
      <c r="CD28" s="217"/>
      <c r="CE28" s="217"/>
      <c r="CF28" s="217"/>
      <c r="CG28" s="217"/>
      <c r="CH28" s="217" t="s">
        <v>616</v>
      </c>
      <c r="CI28" s="217"/>
      <c r="CJ28" s="217"/>
      <c r="CK28" s="217"/>
      <c r="CL28" s="217" t="str">
        <f t="shared" si="13"/>
        <v/>
      </c>
      <c r="CM28" s="217"/>
    </row>
    <row r="29" spans="1:91" s="56" customFormat="1" ht="51" customHeight="1">
      <c r="A29" s="21" t="str">
        <f t="shared" si="27"/>
        <v/>
      </c>
      <c r="B29" s="22"/>
      <c r="C29" s="22"/>
      <c r="D29" s="30"/>
      <c r="E29" s="168" t="str">
        <f t="shared" si="28"/>
        <v/>
      </c>
      <c r="F29" s="30"/>
      <c r="G29" s="30"/>
      <c r="H29" s="23"/>
      <c r="I29" s="23"/>
      <c r="J29" s="53" t="str">
        <f t="shared" si="29"/>
        <v/>
      </c>
      <c r="K29" s="58" t="str">
        <f t="shared" si="30"/>
        <v/>
      </c>
      <c r="L29" s="58" t="str">
        <f t="shared" si="31"/>
        <v/>
      </c>
      <c r="M29" s="58" t="str">
        <f t="shared" si="32"/>
        <v/>
      </c>
      <c r="N29" s="24"/>
      <c r="O29" s="85"/>
      <c r="P29" s="24"/>
      <c r="Q29" s="85"/>
      <c r="R29" s="111"/>
      <c r="S29" s="85"/>
      <c r="T29" s="85"/>
      <c r="U29" s="24"/>
      <c r="V29" s="30"/>
      <c r="W29" s="24"/>
      <c r="X29" s="24"/>
      <c r="Y29" s="30"/>
      <c r="Z29" s="22"/>
      <c r="AA29" s="22"/>
      <c r="AB29" s="24"/>
      <c r="AC29" s="24"/>
      <c r="AD29" s="25"/>
      <c r="AE29" s="55"/>
      <c r="AF29" s="55"/>
      <c r="BL29" s="57"/>
      <c r="BM29" s="57"/>
      <c r="BN29" s="57"/>
      <c r="BO29" s="57"/>
      <c r="BP29" s="57"/>
      <c r="BQ29" s="57"/>
      <c r="BR29" s="57"/>
      <c r="BS29" s="57"/>
      <c r="BT29" s="217"/>
      <c r="BU29" s="218" t="str">
        <f t="shared" si="6"/>
        <v/>
      </c>
      <c r="BV29" s="219" t="str">
        <f t="shared" si="7"/>
        <v/>
      </c>
      <c r="BW29" s="219" t="str">
        <f t="shared" si="8"/>
        <v/>
      </c>
      <c r="BX29" s="219" t="str">
        <f t="shared" si="9"/>
        <v/>
      </c>
      <c r="BY29" s="219" t="str">
        <f t="shared" si="10"/>
        <v/>
      </c>
      <c r="BZ29" s="219" t="str">
        <f t="shared" si="14"/>
        <v/>
      </c>
      <c r="CA29" s="220" t="str">
        <f t="shared" si="11"/>
        <v/>
      </c>
      <c r="CB29" s="217" t="str">
        <f t="shared" si="12"/>
        <v/>
      </c>
      <c r="CC29" s="217"/>
      <c r="CD29" s="217"/>
      <c r="CE29" s="217"/>
      <c r="CF29" s="217"/>
      <c r="CG29" s="217"/>
      <c r="CH29" s="217" t="s">
        <v>617</v>
      </c>
      <c r="CI29" s="217"/>
      <c r="CJ29" s="217"/>
      <c r="CK29" s="217"/>
      <c r="CL29" s="217" t="str">
        <f t="shared" si="13"/>
        <v/>
      </c>
      <c r="CM29" s="217"/>
    </row>
    <row r="30" spans="1:91" s="56" customFormat="1" ht="51" customHeight="1">
      <c r="A30" s="21" t="str">
        <f t="shared" si="27"/>
        <v/>
      </c>
      <c r="B30" s="22"/>
      <c r="C30" s="22"/>
      <c r="D30" s="30"/>
      <c r="E30" s="168" t="str">
        <f t="shared" si="28"/>
        <v/>
      </c>
      <c r="F30" s="30"/>
      <c r="G30" s="30"/>
      <c r="H30" s="23"/>
      <c r="I30" s="23"/>
      <c r="J30" s="53" t="str">
        <f t="shared" si="29"/>
        <v/>
      </c>
      <c r="K30" s="58" t="str">
        <f t="shared" si="30"/>
        <v/>
      </c>
      <c r="L30" s="58" t="str">
        <f t="shared" si="31"/>
        <v/>
      </c>
      <c r="M30" s="58" t="str">
        <f t="shared" si="32"/>
        <v/>
      </c>
      <c r="N30" s="24"/>
      <c r="O30" s="85"/>
      <c r="P30" s="24"/>
      <c r="Q30" s="85"/>
      <c r="R30" s="111"/>
      <c r="S30" s="85"/>
      <c r="T30" s="85"/>
      <c r="U30" s="24"/>
      <c r="V30" s="30"/>
      <c r="W30" s="24"/>
      <c r="X30" s="24"/>
      <c r="Y30" s="30"/>
      <c r="Z30" s="22"/>
      <c r="AA30" s="22"/>
      <c r="AB30" s="24"/>
      <c r="AC30" s="24"/>
      <c r="AD30" s="25"/>
      <c r="AE30" s="55"/>
      <c r="AF30" s="55"/>
      <c r="BL30" s="57"/>
      <c r="BM30" s="57"/>
      <c r="BN30" s="57"/>
      <c r="BO30" s="57"/>
      <c r="BP30" s="57"/>
      <c r="BQ30" s="57"/>
      <c r="BR30" s="57"/>
      <c r="BS30" s="57"/>
      <c r="BT30" s="217"/>
      <c r="BU30" s="218" t="str">
        <f t="shared" si="6"/>
        <v/>
      </c>
      <c r="BV30" s="219" t="str">
        <f t="shared" si="7"/>
        <v/>
      </c>
      <c r="BW30" s="219" t="str">
        <f t="shared" si="8"/>
        <v/>
      </c>
      <c r="BX30" s="219" t="str">
        <f t="shared" si="9"/>
        <v/>
      </c>
      <c r="BY30" s="219" t="str">
        <f t="shared" si="10"/>
        <v/>
      </c>
      <c r="BZ30" s="219" t="str">
        <f t="shared" si="14"/>
        <v/>
      </c>
      <c r="CA30" s="220" t="str">
        <f t="shared" si="11"/>
        <v/>
      </c>
      <c r="CB30" s="217" t="str">
        <f t="shared" si="12"/>
        <v/>
      </c>
      <c r="CC30" s="217"/>
      <c r="CD30" s="217"/>
      <c r="CE30" s="217"/>
      <c r="CF30" s="217"/>
      <c r="CG30" s="217"/>
      <c r="CH30" s="217" t="s">
        <v>618</v>
      </c>
      <c r="CI30" s="217"/>
      <c r="CJ30" s="217"/>
      <c r="CK30" s="217"/>
      <c r="CL30" s="217" t="str">
        <f t="shared" si="13"/>
        <v/>
      </c>
      <c r="CM30" s="217"/>
    </row>
    <row r="31" spans="1:91" s="56" customFormat="1" ht="51" customHeight="1">
      <c r="A31" s="21" t="str">
        <f t="shared" si="27"/>
        <v/>
      </c>
      <c r="B31" s="22"/>
      <c r="C31" s="22"/>
      <c r="D31" s="30"/>
      <c r="E31" s="168" t="str">
        <f t="shared" si="28"/>
        <v/>
      </c>
      <c r="F31" s="30"/>
      <c r="G31" s="30"/>
      <c r="H31" s="23"/>
      <c r="I31" s="23"/>
      <c r="J31" s="53" t="str">
        <f t="shared" si="29"/>
        <v/>
      </c>
      <c r="K31" s="58" t="str">
        <f t="shared" si="30"/>
        <v/>
      </c>
      <c r="L31" s="58" t="str">
        <f t="shared" si="31"/>
        <v/>
      </c>
      <c r="M31" s="58" t="str">
        <f t="shared" si="32"/>
        <v/>
      </c>
      <c r="N31" s="24"/>
      <c r="O31" s="85"/>
      <c r="P31" s="24"/>
      <c r="Q31" s="85"/>
      <c r="R31" s="111"/>
      <c r="S31" s="85"/>
      <c r="T31" s="85"/>
      <c r="U31" s="24"/>
      <c r="V31" s="30"/>
      <c r="W31" s="24"/>
      <c r="X31" s="24"/>
      <c r="Y31" s="30"/>
      <c r="Z31" s="22"/>
      <c r="AA31" s="22"/>
      <c r="AB31" s="24"/>
      <c r="AC31" s="24"/>
      <c r="AD31" s="25"/>
      <c r="AE31" s="55"/>
      <c r="AF31" s="55"/>
      <c r="BL31" s="57"/>
      <c r="BM31" s="57"/>
      <c r="BN31" s="57"/>
      <c r="BO31" s="57"/>
      <c r="BP31" s="57"/>
      <c r="BQ31" s="57"/>
      <c r="BR31" s="57"/>
      <c r="BS31" s="57"/>
      <c r="BT31" s="217"/>
      <c r="BU31" s="218" t="str">
        <f t="shared" si="6"/>
        <v/>
      </c>
      <c r="BV31" s="219" t="str">
        <f t="shared" si="7"/>
        <v/>
      </c>
      <c r="BW31" s="219" t="str">
        <f t="shared" si="8"/>
        <v/>
      </c>
      <c r="BX31" s="219" t="str">
        <f t="shared" si="9"/>
        <v/>
      </c>
      <c r="BY31" s="219" t="str">
        <f t="shared" si="10"/>
        <v/>
      </c>
      <c r="BZ31" s="219" t="str">
        <f t="shared" si="14"/>
        <v/>
      </c>
      <c r="CA31" s="220" t="str">
        <f t="shared" si="11"/>
        <v/>
      </c>
      <c r="CB31" s="217" t="str">
        <f t="shared" si="12"/>
        <v/>
      </c>
      <c r="CC31" s="217"/>
      <c r="CD31" s="217"/>
      <c r="CE31" s="217"/>
      <c r="CF31" s="217"/>
      <c r="CG31" s="217"/>
      <c r="CH31" s="217" t="s">
        <v>619</v>
      </c>
      <c r="CI31" s="217"/>
      <c r="CJ31" s="217"/>
      <c r="CK31" s="217"/>
      <c r="CL31" s="217" t="str">
        <f t="shared" si="13"/>
        <v/>
      </c>
      <c r="CM31" s="217"/>
    </row>
    <row r="32" spans="1:91" s="56" customFormat="1" ht="51" customHeight="1">
      <c r="A32" s="21" t="str">
        <f t="shared" si="27"/>
        <v/>
      </c>
      <c r="B32" s="22"/>
      <c r="C32" s="22"/>
      <c r="D32" s="30"/>
      <c r="E32" s="168" t="str">
        <f t="shared" si="28"/>
        <v/>
      </c>
      <c r="F32" s="30"/>
      <c r="G32" s="30"/>
      <c r="H32" s="23"/>
      <c r="I32" s="23"/>
      <c r="J32" s="53" t="str">
        <f t="shared" si="29"/>
        <v/>
      </c>
      <c r="K32" s="58" t="str">
        <f t="shared" si="30"/>
        <v/>
      </c>
      <c r="L32" s="58" t="str">
        <f t="shared" si="31"/>
        <v/>
      </c>
      <c r="M32" s="58" t="str">
        <f t="shared" si="32"/>
        <v/>
      </c>
      <c r="N32" s="24"/>
      <c r="O32" s="85"/>
      <c r="P32" s="24"/>
      <c r="Q32" s="85"/>
      <c r="R32" s="111"/>
      <c r="S32" s="85"/>
      <c r="T32" s="85"/>
      <c r="U32" s="24"/>
      <c r="V32" s="30"/>
      <c r="W32" s="24"/>
      <c r="X32" s="24"/>
      <c r="Y32" s="30"/>
      <c r="Z32" s="22"/>
      <c r="AA32" s="22"/>
      <c r="AB32" s="24"/>
      <c r="AC32" s="24"/>
      <c r="AD32" s="25"/>
      <c r="AE32" s="55"/>
      <c r="AF32" s="55"/>
      <c r="BL32" s="57"/>
      <c r="BM32" s="57"/>
      <c r="BN32" s="57"/>
      <c r="BO32" s="57"/>
      <c r="BP32" s="57"/>
      <c r="BQ32" s="57"/>
      <c r="BR32" s="57"/>
      <c r="BS32" s="57"/>
      <c r="BT32" s="217"/>
      <c r="BU32" s="218" t="str">
        <f t="shared" si="6"/>
        <v/>
      </c>
      <c r="BV32" s="219" t="str">
        <f t="shared" si="7"/>
        <v/>
      </c>
      <c r="BW32" s="219" t="str">
        <f t="shared" si="8"/>
        <v/>
      </c>
      <c r="BX32" s="219" t="str">
        <f t="shared" si="9"/>
        <v/>
      </c>
      <c r="BY32" s="219" t="str">
        <f t="shared" si="10"/>
        <v/>
      </c>
      <c r="BZ32" s="219" t="str">
        <f t="shared" si="14"/>
        <v/>
      </c>
      <c r="CA32" s="220" t="str">
        <f t="shared" si="11"/>
        <v/>
      </c>
      <c r="CB32" s="217" t="str">
        <f t="shared" si="12"/>
        <v/>
      </c>
      <c r="CC32" s="217"/>
      <c r="CD32" s="217"/>
      <c r="CE32" s="217"/>
      <c r="CF32" s="217"/>
      <c r="CG32" s="217"/>
      <c r="CH32" s="217" t="s">
        <v>620</v>
      </c>
      <c r="CI32" s="217"/>
      <c r="CJ32" s="217"/>
      <c r="CK32" s="217"/>
      <c r="CL32" s="217" t="str">
        <f t="shared" si="13"/>
        <v/>
      </c>
      <c r="CM32" s="217"/>
    </row>
    <row r="33" spans="1:91" s="56" customFormat="1" ht="51" customHeight="1">
      <c r="A33" s="21" t="str">
        <f t="shared" si="27"/>
        <v/>
      </c>
      <c r="B33" s="22"/>
      <c r="C33" s="22"/>
      <c r="D33" s="30"/>
      <c r="E33" s="168" t="str">
        <f t="shared" si="28"/>
        <v/>
      </c>
      <c r="F33" s="30"/>
      <c r="G33" s="30"/>
      <c r="H33" s="23"/>
      <c r="I33" s="23"/>
      <c r="J33" s="53" t="str">
        <f t="shared" si="29"/>
        <v/>
      </c>
      <c r="K33" s="58" t="str">
        <f t="shared" si="30"/>
        <v/>
      </c>
      <c r="L33" s="58" t="str">
        <f t="shared" si="31"/>
        <v/>
      </c>
      <c r="M33" s="58" t="str">
        <f t="shared" si="32"/>
        <v/>
      </c>
      <c r="N33" s="24"/>
      <c r="O33" s="85"/>
      <c r="P33" s="24"/>
      <c r="Q33" s="85"/>
      <c r="R33" s="111"/>
      <c r="S33" s="85"/>
      <c r="T33" s="85"/>
      <c r="U33" s="24"/>
      <c r="V33" s="30"/>
      <c r="W33" s="24"/>
      <c r="X33" s="24"/>
      <c r="Y33" s="30"/>
      <c r="Z33" s="22"/>
      <c r="AA33" s="22"/>
      <c r="AB33" s="24"/>
      <c r="AC33" s="24"/>
      <c r="AD33" s="25"/>
      <c r="AE33" s="55"/>
      <c r="AF33" s="55"/>
      <c r="BL33" s="57"/>
      <c r="BM33" s="57"/>
      <c r="BN33" s="57"/>
      <c r="BO33" s="57"/>
      <c r="BP33" s="57"/>
      <c r="BQ33" s="57"/>
      <c r="BR33" s="57"/>
      <c r="BS33" s="57"/>
      <c r="BT33" s="217"/>
      <c r="BU33" s="218" t="str">
        <f t="shared" si="6"/>
        <v/>
      </c>
      <c r="BV33" s="219" t="str">
        <f t="shared" si="7"/>
        <v/>
      </c>
      <c r="BW33" s="219" t="str">
        <f t="shared" si="8"/>
        <v/>
      </c>
      <c r="BX33" s="219" t="str">
        <f t="shared" si="9"/>
        <v/>
      </c>
      <c r="BY33" s="219" t="str">
        <f t="shared" si="10"/>
        <v/>
      </c>
      <c r="BZ33" s="219" t="str">
        <f t="shared" si="14"/>
        <v/>
      </c>
      <c r="CA33" s="220" t="str">
        <f t="shared" si="11"/>
        <v/>
      </c>
      <c r="CB33" s="217" t="str">
        <f t="shared" si="12"/>
        <v/>
      </c>
      <c r="CC33" s="217"/>
      <c r="CD33" s="217"/>
      <c r="CE33" s="217"/>
      <c r="CF33" s="217"/>
      <c r="CG33" s="217"/>
      <c r="CH33" s="217" t="s">
        <v>621</v>
      </c>
      <c r="CI33" s="217"/>
      <c r="CJ33" s="217"/>
      <c r="CK33" s="217"/>
      <c r="CL33" s="217" t="str">
        <f t="shared" si="13"/>
        <v/>
      </c>
      <c r="CM33" s="217"/>
    </row>
    <row r="34" spans="1:91" s="56" customFormat="1" ht="51" customHeight="1">
      <c r="A34" s="21" t="str">
        <f t="shared" si="27"/>
        <v/>
      </c>
      <c r="B34" s="22"/>
      <c r="C34" s="22"/>
      <c r="D34" s="30"/>
      <c r="E34" s="168" t="str">
        <f t="shared" si="28"/>
        <v/>
      </c>
      <c r="F34" s="30"/>
      <c r="G34" s="30"/>
      <c r="H34" s="23"/>
      <c r="I34" s="23"/>
      <c r="J34" s="53" t="str">
        <f t="shared" si="29"/>
        <v/>
      </c>
      <c r="K34" s="58" t="str">
        <f t="shared" si="30"/>
        <v/>
      </c>
      <c r="L34" s="58" t="str">
        <f t="shared" si="31"/>
        <v/>
      </c>
      <c r="M34" s="58" t="str">
        <f t="shared" si="32"/>
        <v/>
      </c>
      <c r="N34" s="24"/>
      <c r="O34" s="85"/>
      <c r="P34" s="24"/>
      <c r="Q34" s="85"/>
      <c r="R34" s="111"/>
      <c r="S34" s="85"/>
      <c r="T34" s="85"/>
      <c r="U34" s="24"/>
      <c r="V34" s="30"/>
      <c r="W34" s="24"/>
      <c r="X34" s="24"/>
      <c r="Y34" s="30"/>
      <c r="Z34" s="22"/>
      <c r="AA34" s="22"/>
      <c r="AB34" s="24"/>
      <c r="AC34" s="24"/>
      <c r="AD34" s="25"/>
      <c r="AE34" s="55"/>
      <c r="AF34" s="55"/>
      <c r="BL34" s="57"/>
      <c r="BM34" s="57"/>
      <c r="BN34" s="57"/>
      <c r="BO34" s="57"/>
      <c r="BP34" s="57"/>
      <c r="BQ34" s="57"/>
      <c r="BR34" s="57"/>
      <c r="BS34" s="57"/>
      <c r="BT34" s="217"/>
      <c r="BU34" s="218" t="str">
        <f t="shared" si="6"/>
        <v/>
      </c>
      <c r="BV34" s="219" t="str">
        <f t="shared" si="7"/>
        <v/>
      </c>
      <c r="BW34" s="219" t="str">
        <f t="shared" si="8"/>
        <v/>
      </c>
      <c r="BX34" s="219" t="str">
        <f t="shared" si="9"/>
        <v/>
      </c>
      <c r="BY34" s="219" t="str">
        <f t="shared" si="10"/>
        <v/>
      </c>
      <c r="BZ34" s="219" t="str">
        <f t="shared" si="14"/>
        <v/>
      </c>
      <c r="CA34" s="220" t="str">
        <f t="shared" si="11"/>
        <v/>
      </c>
      <c r="CB34" s="217" t="str">
        <f t="shared" si="12"/>
        <v/>
      </c>
      <c r="CC34" s="217"/>
      <c r="CD34" s="217"/>
      <c r="CE34" s="217"/>
      <c r="CF34" s="217"/>
      <c r="CG34" s="217"/>
      <c r="CH34" s="217" t="s">
        <v>622</v>
      </c>
      <c r="CI34" s="217"/>
      <c r="CJ34" s="217"/>
      <c r="CK34" s="217"/>
      <c r="CL34" s="217" t="str">
        <f t="shared" si="13"/>
        <v/>
      </c>
      <c r="CM34" s="217"/>
    </row>
    <row r="35" spans="1:91" s="56" customFormat="1" ht="51" customHeight="1">
      <c r="A35" s="21" t="str">
        <f t="shared" si="27"/>
        <v/>
      </c>
      <c r="B35" s="22"/>
      <c r="C35" s="22"/>
      <c r="D35" s="30"/>
      <c r="E35" s="168" t="str">
        <f t="shared" si="28"/>
        <v/>
      </c>
      <c r="F35" s="30"/>
      <c r="G35" s="30"/>
      <c r="H35" s="23"/>
      <c r="I35" s="23"/>
      <c r="J35" s="53" t="str">
        <f t="shared" si="29"/>
        <v/>
      </c>
      <c r="K35" s="58" t="str">
        <f t="shared" si="30"/>
        <v/>
      </c>
      <c r="L35" s="58" t="str">
        <f t="shared" si="31"/>
        <v/>
      </c>
      <c r="M35" s="58" t="str">
        <f t="shared" si="32"/>
        <v/>
      </c>
      <c r="N35" s="24"/>
      <c r="O35" s="85"/>
      <c r="P35" s="24"/>
      <c r="Q35" s="85"/>
      <c r="R35" s="111"/>
      <c r="S35" s="85"/>
      <c r="T35" s="85"/>
      <c r="U35" s="24"/>
      <c r="V35" s="30"/>
      <c r="W35" s="24"/>
      <c r="X35" s="24"/>
      <c r="Y35" s="30"/>
      <c r="Z35" s="22"/>
      <c r="AA35" s="22"/>
      <c r="AB35" s="24"/>
      <c r="AC35" s="24"/>
      <c r="AD35" s="25"/>
      <c r="AE35" s="55"/>
      <c r="AF35" s="55"/>
      <c r="BL35" s="57"/>
      <c r="BM35" s="57"/>
      <c r="BN35" s="57"/>
      <c r="BO35" s="57"/>
      <c r="BP35" s="57"/>
      <c r="BQ35" s="57"/>
      <c r="BR35" s="57"/>
      <c r="BS35" s="57"/>
      <c r="BT35" s="217"/>
      <c r="BU35" s="218" t="str">
        <f t="shared" si="6"/>
        <v/>
      </c>
      <c r="BV35" s="219" t="str">
        <f t="shared" si="7"/>
        <v/>
      </c>
      <c r="BW35" s="219" t="str">
        <f t="shared" si="8"/>
        <v/>
      </c>
      <c r="BX35" s="219" t="str">
        <f t="shared" si="9"/>
        <v/>
      </c>
      <c r="BY35" s="219" t="str">
        <f t="shared" si="10"/>
        <v/>
      </c>
      <c r="BZ35" s="219" t="str">
        <f t="shared" si="14"/>
        <v/>
      </c>
      <c r="CA35" s="220" t="str">
        <f t="shared" si="11"/>
        <v/>
      </c>
      <c r="CB35" s="217" t="str">
        <f t="shared" si="12"/>
        <v/>
      </c>
      <c r="CC35" s="217"/>
      <c r="CD35" s="217"/>
      <c r="CE35" s="217"/>
      <c r="CF35" s="217"/>
      <c r="CG35" s="217"/>
      <c r="CH35" s="217" t="s">
        <v>623</v>
      </c>
      <c r="CI35" s="217"/>
      <c r="CJ35" s="217"/>
      <c r="CK35" s="217"/>
      <c r="CL35" s="217" t="str">
        <f t="shared" si="13"/>
        <v/>
      </c>
      <c r="CM35" s="217"/>
    </row>
    <row r="36" spans="1:91" s="56" customFormat="1" ht="51" customHeight="1">
      <c r="A36" s="21" t="str">
        <f t="shared" si="27"/>
        <v/>
      </c>
      <c r="B36" s="22"/>
      <c r="C36" s="22"/>
      <c r="D36" s="30"/>
      <c r="E36" s="168" t="str">
        <f t="shared" si="28"/>
        <v/>
      </c>
      <c r="F36" s="30"/>
      <c r="G36" s="30"/>
      <c r="H36" s="23"/>
      <c r="I36" s="23"/>
      <c r="J36" s="53" t="str">
        <f t="shared" si="29"/>
        <v/>
      </c>
      <c r="K36" s="58" t="str">
        <f t="shared" si="30"/>
        <v/>
      </c>
      <c r="L36" s="58" t="str">
        <f t="shared" si="31"/>
        <v/>
      </c>
      <c r="M36" s="58" t="str">
        <f t="shared" si="32"/>
        <v/>
      </c>
      <c r="N36" s="24"/>
      <c r="O36" s="85"/>
      <c r="P36" s="24"/>
      <c r="Q36" s="85"/>
      <c r="R36" s="111"/>
      <c r="S36" s="85"/>
      <c r="T36" s="85"/>
      <c r="U36" s="24"/>
      <c r="V36" s="30"/>
      <c r="W36" s="24"/>
      <c r="X36" s="24"/>
      <c r="Y36" s="30"/>
      <c r="Z36" s="22"/>
      <c r="AA36" s="22"/>
      <c r="AB36" s="24"/>
      <c r="AC36" s="24"/>
      <c r="AD36" s="25"/>
      <c r="AE36" s="55"/>
      <c r="AF36" s="55"/>
      <c r="BL36" s="57"/>
      <c r="BM36" s="57"/>
      <c r="BN36" s="57"/>
      <c r="BO36" s="57"/>
      <c r="BP36" s="57"/>
      <c r="BQ36" s="57"/>
      <c r="BR36" s="57"/>
      <c r="BS36" s="57"/>
      <c r="BT36" s="217"/>
      <c r="BU36" s="218" t="str">
        <f t="shared" si="6"/>
        <v/>
      </c>
      <c r="BV36" s="219" t="str">
        <f t="shared" si="7"/>
        <v/>
      </c>
      <c r="BW36" s="219" t="str">
        <f t="shared" si="8"/>
        <v/>
      </c>
      <c r="BX36" s="219" t="str">
        <f t="shared" si="9"/>
        <v/>
      </c>
      <c r="BY36" s="219" t="str">
        <f t="shared" si="10"/>
        <v/>
      </c>
      <c r="BZ36" s="219" t="str">
        <f t="shared" si="14"/>
        <v/>
      </c>
      <c r="CA36" s="220" t="str">
        <f t="shared" si="11"/>
        <v/>
      </c>
      <c r="CB36" s="217" t="str">
        <f t="shared" si="12"/>
        <v/>
      </c>
      <c r="CC36" s="217"/>
      <c r="CD36" s="217"/>
      <c r="CE36" s="217"/>
      <c r="CF36" s="217"/>
      <c r="CG36" s="217"/>
      <c r="CH36" s="217" t="s">
        <v>624</v>
      </c>
      <c r="CI36" s="217"/>
      <c r="CJ36" s="217"/>
      <c r="CK36" s="217"/>
      <c r="CL36" s="217" t="str">
        <f t="shared" si="13"/>
        <v/>
      </c>
      <c r="CM36" s="217"/>
    </row>
    <row r="37" spans="1:91" s="56" customFormat="1" ht="51" customHeight="1">
      <c r="A37" s="21" t="str">
        <f t="shared" si="27"/>
        <v/>
      </c>
      <c r="B37" s="22"/>
      <c r="C37" s="22"/>
      <c r="D37" s="30"/>
      <c r="E37" s="168" t="str">
        <f t="shared" si="28"/>
        <v/>
      </c>
      <c r="F37" s="30"/>
      <c r="G37" s="30"/>
      <c r="H37" s="23"/>
      <c r="I37" s="23"/>
      <c r="J37" s="53" t="str">
        <f t="shared" si="29"/>
        <v/>
      </c>
      <c r="K37" s="58" t="str">
        <f t="shared" si="30"/>
        <v/>
      </c>
      <c r="L37" s="58" t="str">
        <f t="shared" si="31"/>
        <v/>
      </c>
      <c r="M37" s="58" t="str">
        <f t="shared" si="32"/>
        <v/>
      </c>
      <c r="N37" s="24"/>
      <c r="O37" s="85"/>
      <c r="P37" s="24"/>
      <c r="Q37" s="85"/>
      <c r="R37" s="111"/>
      <c r="S37" s="85"/>
      <c r="T37" s="85"/>
      <c r="U37" s="24"/>
      <c r="V37" s="30"/>
      <c r="W37" s="24"/>
      <c r="X37" s="24"/>
      <c r="Y37" s="30"/>
      <c r="Z37" s="22"/>
      <c r="AA37" s="22"/>
      <c r="AB37" s="24"/>
      <c r="AC37" s="24"/>
      <c r="AD37" s="25"/>
      <c r="AE37" s="55"/>
      <c r="AF37" s="55"/>
      <c r="BL37" s="57"/>
      <c r="BM37" s="57"/>
      <c r="BN37" s="57"/>
      <c r="BO37" s="57"/>
      <c r="BP37" s="57"/>
      <c r="BQ37" s="57"/>
      <c r="BR37" s="57"/>
      <c r="BS37" s="57"/>
      <c r="BT37" s="217"/>
      <c r="BU37" s="218" t="str">
        <f t="shared" si="6"/>
        <v/>
      </c>
      <c r="BV37" s="219" t="str">
        <f t="shared" si="7"/>
        <v/>
      </c>
      <c r="BW37" s="219" t="str">
        <f t="shared" si="8"/>
        <v/>
      </c>
      <c r="BX37" s="219" t="str">
        <f t="shared" si="9"/>
        <v/>
      </c>
      <c r="BY37" s="219" t="str">
        <f t="shared" si="10"/>
        <v/>
      </c>
      <c r="BZ37" s="219" t="str">
        <f t="shared" si="14"/>
        <v/>
      </c>
      <c r="CA37" s="220" t="str">
        <f t="shared" si="11"/>
        <v/>
      </c>
      <c r="CB37" s="217" t="str">
        <f t="shared" si="12"/>
        <v/>
      </c>
      <c r="CC37" s="217"/>
      <c r="CD37" s="217"/>
      <c r="CE37" s="217"/>
      <c r="CF37" s="217"/>
      <c r="CG37" s="217"/>
      <c r="CH37" s="217" t="s">
        <v>625</v>
      </c>
      <c r="CI37" s="217"/>
      <c r="CJ37" s="217"/>
      <c r="CK37" s="217"/>
      <c r="CL37" s="217" t="str">
        <f t="shared" si="13"/>
        <v/>
      </c>
      <c r="CM37" s="217"/>
    </row>
    <row r="38" spans="1:91" s="56" customFormat="1" ht="51" customHeight="1">
      <c r="A38" s="21" t="str">
        <f t="shared" si="27"/>
        <v/>
      </c>
      <c r="B38" s="22"/>
      <c r="C38" s="22"/>
      <c r="D38" s="30"/>
      <c r="E38" s="168" t="str">
        <f t="shared" si="28"/>
        <v/>
      </c>
      <c r="F38" s="30"/>
      <c r="G38" s="30"/>
      <c r="H38" s="23"/>
      <c r="I38" s="23"/>
      <c r="J38" s="53" t="str">
        <f t="shared" si="29"/>
        <v/>
      </c>
      <c r="K38" s="58" t="str">
        <f t="shared" si="30"/>
        <v/>
      </c>
      <c r="L38" s="58" t="str">
        <f t="shared" si="31"/>
        <v/>
      </c>
      <c r="M38" s="58" t="str">
        <f t="shared" si="32"/>
        <v/>
      </c>
      <c r="N38" s="24"/>
      <c r="O38" s="85"/>
      <c r="P38" s="24"/>
      <c r="Q38" s="85"/>
      <c r="R38" s="111"/>
      <c r="S38" s="85"/>
      <c r="T38" s="85"/>
      <c r="U38" s="24"/>
      <c r="V38" s="30"/>
      <c r="W38" s="24"/>
      <c r="X38" s="24"/>
      <c r="Y38" s="30"/>
      <c r="Z38" s="22"/>
      <c r="AA38" s="22"/>
      <c r="AB38" s="24"/>
      <c r="AC38" s="24"/>
      <c r="AD38" s="25"/>
      <c r="AE38" s="55"/>
      <c r="AF38" s="55"/>
      <c r="BL38" s="57"/>
      <c r="BM38" s="57"/>
      <c r="BN38" s="57"/>
      <c r="BO38" s="57"/>
      <c r="BP38" s="57"/>
      <c r="BQ38" s="57"/>
      <c r="BR38" s="57"/>
      <c r="BS38" s="57"/>
      <c r="BT38" s="217"/>
      <c r="BU38" s="218" t="str">
        <f t="shared" si="6"/>
        <v/>
      </c>
      <c r="BV38" s="219" t="str">
        <f t="shared" si="7"/>
        <v/>
      </c>
      <c r="BW38" s="219" t="str">
        <f t="shared" si="8"/>
        <v/>
      </c>
      <c r="BX38" s="219" t="str">
        <f t="shared" si="9"/>
        <v/>
      </c>
      <c r="BY38" s="219" t="str">
        <f t="shared" si="10"/>
        <v/>
      </c>
      <c r="BZ38" s="219" t="str">
        <f t="shared" si="14"/>
        <v/>
      </c>
      <c r="CA38" s="220" t="str">
        <f t="shared" si="11"/>
        <v/>
      </c>
      <c r="CB38" s="217" t="str">
        <f t="shared" si="12"/>
        <v/>
      </c>
      <c r="CC38" s="217"/>
      <c r="CD38" s="217"/>
      <c r="CE38" s="217"/>
      <c r="CF38" s="217"/>
      <c r="CG38" s="217"/>
      <c r="CH38" s="217" t="s">
        <v>626</v>
      </c>
      <c r="CI38" s="217"/>
      <c r="CJ38" s="217"/>
      <c r="CK38" s="217"/>
      <c r="CL38" s="217" t="str">
        <f t="shared" si="13"/>
        <v/>
      </c>
      <c r="CM38" s="217"/>
    </row>
    <row r="39" spans="1:91" s="56" customFormat="1" ht="51" customHeight="1">
      <c r="A39" s="21" t="str">
        <f t="shared" si="27"/>
        <v/>
      </c>
      <c r="B39" s="22"/>
      <c r="C39" s="22"/>
      <c r="D39" s="30"/>
      <c r="E39" s="168" t="str">
        <f t="shared" si="28"/>
        <v/>
      </c>
      <c r="F39" s="30"/>
      <c r="G39" s="30"/>
      <c r="H39" s="23"/>
      <c r="I39" s="23"/>
      <c r="J39" s="53" t="str">
        <f t="shared" si="29"/>
        <v/>
      </c>
      <c r="K39" s="58" t="str">
        <f t="shared" si="30"/>
        <v/>
      </c>
      <c r="L39" s="58" t="str">
        <f t="shared" si="31"/>
        <v/>
      </c>
      <c r="M39" s="58" t="str">
        <f t="shared" si="32"/>
        <v/>
      </c>
      <c r="N39" s="24"/>
      <c r="O39" s="85"/>
      <c r="P39" s="24"/>
      <c r="Q39" s="85"/>
      <c r="R39" s="111"/>
      <c r="S39" s="85"/>
      <c r="T39" s="85"/>
      <c r="U39" s="24"/>
      <c r="V39" s="30"/>
      <c r="W39" s="24"/>
      <c r="X39" s="24"/>
      <c r="Y39" s="30"/>
      <c r="Z39" s="22"/>
      <c r="AA39" s="22"/>
      <c r="AB39" s="24"/>
      <c r="AC39" s="24"/>
      <c r="AD39" s="25"/>
      <c r="AE39" s="55"/>
      <c r="AF39" s="55"/>
      <c r="BL39" s="57"/>
      <c r="BM39" s="57"/>
      <c r="BN39" s="57"/>
      <c r="BO39" s="57"/>
      <c r="BP39" s="57"/>
      <c r="BQ39" s="57"/>
      <c r="BR39" s="57"/>
      <c r="BS39" s="57"/>
      <c r="BT39" s="217"/>
      <c r="BU39" s="218" t="str">
        <f t="shared" si="6"/>
        <v/>
      </c>
      <c r="BV39" s="219" t="str">
        <f t="shared" si="7"/>
        <v/>
      </c>
      <c r="BW39" s="219" t="str">
        <f t="shared" si="8"/>
        <v/>
      </c>
      <c r="BX39" s="219" t="str">
        <f t="shared" si="9"/>
        <v/>
      </c>
      <c r="BY39" s="219" t="str">
        <f t="shared" si="10"/>
        <v/>
      </c>
      <c r="BZ39" s="219" t="str">
        <f t="shared" si="14"/>
        <v/>
      </c>
      <c r="CA39" s="220" t="str">
        <f t="shared" si="11"/>
        <v/>
      </c>
      <c r="CB39" s="217" t="str">
        <f t="shared" si="12"/>
        <v/>
      </c>
      <c r="CC39" s="217"/>
      <c r="CD39" s="217"/>
      <c r="CE39" s="217"/>
      <c r="CF39" s="217"/>
      <c r="CG39" s="217"/>
      <c r="CH39" s="217" t="s">
        <v>627</v>
      </c>
      <c r="CI39" s="217"/>
      <c r="CJ39" s="217"/>
      <c r="CK39" s="217"/>
      <c r="CL39" s="217" t="str">
        <f t="shared" si="13"/>
        <v/>
      </c>
      <c r="CM39" s="217"/>
    </row>
    <row r="40" spans="1:91" s="56" customFormat="1" ht="51" customHeight="1">
      <c r="A40" s="21" t="str">
        <f t="shared" si="27"/>
        <v/>
      </c>
      <c r="B40" s="22"/>
      <c r="C40" s="22"/>
      <c r="D40" s="30"/>
      <c r="E40" s="168" t="str">
        <f t="shared" si="28"/>
        <v/>
      </c>
      <c r="F40" s="30"/>
      <c r="G40" s="30"/>
      <c r="H40" s="23"/>
      <c r="I40" s="23"/>
      <c r="J40" s="53" t="str">
        <f t="shared" si="29"/>
        <v/>
      </c>
      <c r="K40" s="58" t="str">
        <f t="shared" si="30"/>
        <v/>
      </c>
      <c r="L40" s="58" t="str">
        <f t="shared" si="31"/>
        <v/>
      </c>
      <c r="M40" s="58" t="str">
        <f t="shared" si="32"/>
        <v/>
      </c>
      <c r="N40" s="24"/>
      <c r="O40" s="85"/>
      <c r="P40" s="24"/>
      <c r="Q40" s="85"/>
      <c r="R40" s="111"/>
      <c r="S40" s="85"/>
      <c r="T40" s="85"/>
      <c r="U40" s="24"/>
      <c r="V40" s="30"/>
      <c r="W40" s="24"/>
      <c r="X40" s="24"/>
      <c r="Y40" s="30"/>
      <c r="Z40" s="22"/>
      <c r="AA40" s="22"/>
      <c r="AB40" s="24"/>
      <c r="AC40" s="24"/>
      <c r="AD40" s="25"/>
      <c r="AE40" s="55"/>
      <c r="AF40" s="55"/>
      <c r="BL40" s="57"/>
      <c r="BM40" s="57"/>
      <c r="BN40" s="57"/>
      <c r="BO40" s="57"/>
      <c r="BP40" s="57"/>
      <c r="BQ40" s="57"/>
      <c r="BR40" s="57"/>
      <c r="BS40" s="57"/>
      <c r="BT40" s="217"/>
      <c r="BU40" s="218" t="str">
        <f t="shared" si="6"/>
        <v/>
      </c>
      <c r="BV40" s="219" t="str">
        <f t="shared" si="7"/>
        <v/>
      </c>
      <c r="BW40" s="219" t="str">
        <f t="shared" si="8"/>
        <v/>
      </c>
      <c r="BX40" s="219" t="str">
        <f t="shared" si="9"/>
        <v/>
      </c>
      <c r="BY40" s="219" t="str">
        <f t="shared" si="10"/>
        <v/>
      </c>
      <c r="BZ40" s="219" t="str">
        <f t="shared" si="14"/>
        <v/>
      </c>
      <c r="CA40" s="220" t="str">
        <f t="shared" si="11"/>
        <v/>
      </c>
      <c r="CB40" s="217" t="str">
        <f t="shared" si="12"/>
        <v/>
      </c>
      <c r="CC40" s="217"/>
      <c r="CD40" s="217"/>
      <c r="CE40" s="217"/>
      <c r="CF40" s="217"/>
      <c r="CG40" s="217"/>
      <c r="CH40" s="217" t="s">
        <v>628</v>
      </c>
      <c r="CI40" s="217"/>
      <c r="CJ40" s="217"/>
      <c r="CK40" s="217"/>
      <c r="CL40" s="217" t="str">
        <f t="shared" si="13"/>
        <v/>
      </c>
      <c r="CM40" s="217"/>
    </row>
    <row r="41" spans="1:91" s="56" customFormat="1" ht="51" customHeight="1">
      <c r="A41" s="21" t="str">
        <f t="shared" si="27"/>
        <v/>
      </c>
      <c r="B41" s="22"/>
      <c r="C41" s="22"/>
      <c r="D41" s="30"/>
      <c r="E41" s="168" t="str">
        <f t="shared" si="28"/>
        <v/>
      </c>
      <c r="F41" s="30"/>
      <c r="G41" s="30"/>
      <c r="H41" s="23"/>
      <c r="I41" s="23"/>
      <c r="J41" s="53" t="str">
        <f t="shared" si="29"/>
        <v/>
      </c>
      <c r="K41" s="58" t="str">
        <f t="shared" si="30"/>
        <v/>
      </c>
      <c r="L41" s="58" t="str">
        <f t="shared" si="31"/>
        <v/>
      </c>
      <c r="M41" s="58" t="str">
        <f t="shared" si="32"/>
        <v/>
      </c>
      <c r="N41" s="24"/>
      <c r="O41" s="85"/>
      <c r="P41" s="24"/>
      <c r="Q41" s="85"/>
      <c r="R41" s="111"/>
      <c r="S41" s="85"/>
      <c r="T41" s="85"/>
      <c r="U41" s="24"/>
      <c r="V41" s="30"/>
      <c r="W41" s="24"/>
      <c r="X41" s="24"/>
      <c r="Y41" s="30"/>
      <c r="Z41" s="22"/>
      <c r="AA41" s="22"/>
      <c r="AB41" s="24"/>
      <c r="AC41" s="24"/>
      <c r="AD41" s="25"/>
      <c r="AE41" s="55"/>
      <c r="AF41" s="55"/>
      <c r="BL41" s="57"/>
      <c r="BM41" s="57"/>
      <c r="BN41" s="57"/>
      <c r="BO41" s="57"/>
      <c r="BP41" s="57"/>
      <c r="BQ41" s="57"/>
      <c r="BR41" s="57"/>
      <c r="BS41" s="57"/>
      <c r="BT41" s="217"/>
      <c r="BU41" s="218" t="str">
        <f t="shared" si="6"/>
        <v/>
      </c>
      <c r="BV41" s="219" t="str">
        <f t="shared" si="7"/>
        <v/>
      </c>
      <c r="BW41" s="219" t="str">
        <f t="shared" si="8"/>
        <v/>
      </c>
      <c r="BX41" s="219" t="str">
        <f t="shared" si="9"/>
        <v/>
      </c>
      <c r="BY41" s="219" t="str">
        <f t="shared" si="10"/>
        <v/>
      </c>
      <c r="BZ41" s="219" t="str">
        <f t="shared" si="14"/>
        <v/>
      </c>
      <c r="CA41" s="220" t="str">
        <f t="shared" si="11"/>
        <v/>
      </c>
      <c r="CB41" s="217" t="str">
        <f t="shared" si="12"/>
        <v/>
      </c>
      <c r="CC41" s="217"/>
      <c r="CD41" s="217"/>
      <c r="CE41" s="217"/>
      <c r="CF41" s="217"/>
      <c r="CG41" s="217"/>
      <c r="CH41" s="217" t="s">
        <v>629</v>
      </c>
      <c r="CI41" s="217"/>
      <c r="CJ41" s="217"/>
      <c r="CK41" s="217"/>
      <c r="CL41" s="217" t="str">
        <f t="shared" si="13"/>
        <v/>
      </c>
      <c r="CM41" s="217"/>
    </row>
    <row r="42" spans="1:91" s="56" customFormat="1" ht="51" customHeight="1">
      <c r="A42" s="21" t="str">
        <f t="shared" si="27"/>
        <v/>
      </c>
      <c r="B42" s="22"/>
      <c r="C42" s="22"/>
      <c r="D42" s="30"/>
      <c r="E42" s="168" t="str">
        <f t="shared" si="28"/>
        <v/>
      </c>
      <c r="F42" s="30"/>
      <c r="G42" s="30"/>
      <c r="H42" s="23"/>
      <c r="I42" s="23"/>
      <c r="J42" s="53" t="str">
        <f t="shared" si="29"/>
        <v/>
      </c>
      <c r="K42" s="58" t="str">
        <f t="shared" si="30"/>
        <v/>
      </c>
      <c r="L42" s="58" t="str">
        <f t="shared" si="31"/>
        <v/>
      </c>
      <c r="M42" s="58" t="str">
        <f t="shared" si="32"/>
        <v/>
      </c>
      <c r="N42" s="24"/>
      <c r="O42" s="85"/>
      <c r="P42" s="24"/>
      <c r="Q42" s="85"/>
      <c r="R42" s="111"/>
      <c r="S42" s="85"/>
      <c r="T42" s="85"/>
      <c r="U42" s="24"/>
      <c r="V42" s="30"/>
      <c r="W42" s="24"/>
      <c r="X42" s="24"/>
      <c r="Y42" s="30"/>
      <c r="Z42" s="22"/>
      <c r="AA42" s="22"/>
      <c r="AB42" s="24"/>
      <c r="AC42" s="24"/>
      <c r="AD42" s="25"/>
      <c r="AE42" s="55"/>
      <c r="AF42" s="55"/>
      <c r="BL42" s="57"/>
      <c r="BM42" s="57"/>
      <c r="BN42" s="57"/>
      <c r="BO42" s="57"/>
      <c r="BP42" s="57"/>
      <c r="BQ42" s="57"/>
      <c r="BR42" s="57"/>
      <c r="BS42" s="57"/>
      <c r="BT42" s="217"/>
      <c r="BU42" s="218" t="str">
        <f t="shared" si="6"/>
        <v/>
      </c>
      <c r="BV42" s="219" t="str">
        <f t="shared" si="7"/>
        <v/>
      </c>
      <c r="BW42" s="219" t="str">
        <f t="shared" si="8"/>
        <v/>
      </c>
      <c r="BX42" s="219" t="str">
        <f t="shared" si="9"/>
        <v/>
      </c>
      <c r="BY42" s="219" t="str">
        <f t="shared" si="10"/>
        <v/>
      </c>
      <c r="BZ42" s="219" t="str">
        <f t="shared" si="14"/>
        <v/>
      </c>
      <c r="CA42" s="220" t="str">
        <f t="shared" si="11"/>
        <v/>
      </c>
      <c r="CB42" s="217" t="str">
        <f t="shared" si="12"/>
        <v/>
      </c>
      <c r="CC42" s="217"/>
      <c r="CD42" s="217"/>
      <c r="CE42" s="217"/>
      <c r="CF42" s="217"/>
      <c r="CG42" s="217"/>
      <c r="CH42" s="217" t="s">
        <v>630</v>
      </c>
      <c r="CI42" s="217"/>
      <c r="CJ42" s="217"/>
      <c r="CK42" s="217"/>
      <c r="CL42" s="217" t="str">
        <f t="shared" si="13"/>
        <v/>
      </c>
      <c r="CM42" s="217"/>
    </row>
    <row r="43" spans="1:91" s="56" customFormat="1" ht="51" customHeight="1">
      <c r="A43" s="21" t="str">
        <f t="shared" si="27"/>
        <v/>
      </c>
      <c r="B43" s="22"/>
      <c r="C43" s="22"/>
      <c r="D43" s="30"/>
      <c r="E43" s="168" t="str">
        <f t="shared" si="28"/>
        <v/>
      </c>
      <c r="F43" s="30"/>
      <c r="G43" s="30"/>
      <c r="H43" s="23"/>
      <c r="I43" s="23"/>
      <c r="J43" s="53" t="str">
        <f t="shared" si="29"/>
        <v/>
      </c>
      <c r="K43" s="58" t="str">
        <f t="shared" si="30"/>
        <v/>
      </c>
      <c r="L43" s="58" t="str">
        <f t="shared" si="31"/>
        <v/>
      </c>
      <c r="M43" s="58" t="str">
        <f t="shared" si="32"/>
        <v/>
      </c>
      <c r="N43" s="24"/>
      <c r="O43" s="85"/>
      <c r="P43" s="24"/>
      <c r="Q43" s="85"/>
      <c r="R43" s="111"/>
      <c r="S43" s="85"/>
      <c r="T43" s="85"/>
      <c r="U43" s="24"/>
      <c r="V43" s="30"/>
      <c r="W43" s="24"/>
      <c r="X43" s="24"/>
      <c r="Y43" s="30"/>
      <c r="Z43" s="22"/>
      <c r="AA43" s="22"/>
      <c r="AB43" s="24"/>
      <c r="AC43" s="24"/>
      <c r="AD43" s="25"/>
      <c r="AE43" s="55"/>
      <c r="AF43" s="55"/>
      <c r="BL43" s="57"/>
      <c r="BM43" s="57"/>
      <c r="BN43" s="57"/>
      <c r="BO43" s="57"/>
      <c r="BP43" s="57"/>
      <c r="BQ43" s="57"/>
      <c r="BR43" s="57"/>
      <c r="BS43" s="57"/>
      <c r="BT43" s="217"/>
      <c r="BU43" s="218" t="str">
        <f t="shared" si="6"/>
        <v/>
      </c>
      <c r="BV43" s="219" t="str">
        <f t="shared" si="7"/>
        <v/>
      </c>
      <c r="BW43" s="219" t="str">
        <f t="shared" si="8"/>
        <v/>
      </c>
      <c r="BX43" s="219" t="str">
        <f t="shared" si="9"/>
        <v/>
      </c>
      <c r="BY43" s="219" t="str">
        <f t="shared" si="10"/>
        <v/>
      </c>
      <c r="BZ43" s="219" t="str">
        <f t="shared" si="14"/>
        <v/>
      </c>
      <c r="CA43" s="220" t="str">
        <f t="shared" si="11"/>
        <v/>
      </c>
      <c r="CB43" s="217" t="str">
        <f t="shared" si="12"/>
        <v/>
      </c>
      <c r="CC43" s="217"/>
      <c r="CD43" s="217"/>
      <c r="CE43" s="217"/>
      <c r="CF43" s="217"/>
      <c r="CG43" s="217"/>
      <c r="CH43" s="217" t="s">
        <v>631</v>
      </c>
      <c r="CI43" s="217"/>
      <c r="CJ43" s="217"/>
      <c r="CK43" s="217"/>
      <c r="CL43" s="217" t="str">
        <f t="shared" si="13"/>
        <v/>
      </c>
      <c r="CM43" s="217"/>
    </row>
    <row r="44" spans="1:91" s="56" customFormat="1" ht="51" customHeight="1">
      <c r="A44" s="21" t="str">
        <f t="shared" si="27"/>
        <v/>
      </c>
      <c r="B44" s="22"/>
      <c r="C44" s="22"/>
      <c r="D44" s="30"/>
      <c r="E44" s="168" t="str">
        <f t="shared" si="28"/>
        <v/>
      </c>
      <c r="F44" s="30"/>
      <c r="G44" s="30"/>
      <c r="H44" s="23"/>
      <c r="I44" s="23"/>
      <c r="J44" s="53" t="str">
        <f t="shared" si="29"/>
        <v/>
      </c>
      <c r="K44" s="58" t="str">
        <f t="shared" si="30"/>
        <v/>
      </c>
      <c r="L44" s="58" t="str">
        <f t="shared" si="31"/>
        <v/>
      </c>
      <c r="M44" s="58" t="str">
        <f t="shared" si="32"/>
        <v/>
      </c>
      <c r="N44" s="24"/>
      <c r="O44" s="85"/>
      <c r="P44" s="24"/>
      <c r="Q44" s="85"/>
      <c r="R44" s="111"/>
      <c r="S44" s="85"/>
      <c r="T44" s="85"/>
      <c r="U44" s="24"/>
      <c r="V44" s="30"/>
      <c r="W44" s="24"/>
      <c r="X44" s="24"/>
      <c r="Y44" s="30"/>
      <c r="Z44" s="22"/>
      <c r="AA44" s="22"/>
      <c r="AB44" s="24"/>
      <c r="AC44" s="24"/>
      <c r="AD44" s="25"/>
      <c r="AE44" s="55"/>
      <c r="AF44" s="55"/>
      <c r="BL44" s="57"/>
      <c r="BM44" s="57"/>
      <c r="BN44" s="57"/>
      <c r="BO44" s="57"/>
      <c r="BP44" s="57"/>
      <c r="BQ44" s="57"/>
      <c r="BR44" s="57"/>
      <c r="BS44" s="57"/>
      <c r="BT44" s="217"/>
      <c r="BU44" s="218" t="str">
        <f t="shared" si="6"/>
        <v/>
      </c>
      <c r="BV44" s="219" t="str">
        <f t="shared" si="7"/>
        <v/>
      </c>
      <c r="BW44" s="219" t="str">
        <f t="shared" si="8"/>
        <v/>
      </c>
      <c r="BX44" s="219" t="str">
        <f t="shared" si="9"/>
        <v/>
      </c>
      <c r="BY44" s="219" t="str">
        <f t="shared" si="10"/>
        <v/>
      </c>
      <c r="BZ44" s="219" t="str">
        <f t="shared" si="14"/>
        <v/>
      </c>
      <c r="CA44" s="220" t="str">
        <f t="shared" si="11"/>
        <v/>
      </c>
      <c r="CB44" s="217" t="str">
        <f t="shared" si="12"/>
        <v/>
      </c>
      <c r="CC44" s="217"/>
      <c r="CD44" s="217"/>
      <c r="CE44" s="217"/>
      <c r="CF44" s="217"/>
      <c r="CG44" s="217"/>
      <c r="CH44" s="217" t="s">
        <v>632</v>
      </c>
      <c r="CI44" s="217"/>
      <c r="CJ44" s="217"/>
      <c r="CK44" s="217"/>
      <c r="CL44" s="217" t="str">
        <f t="shared" si="13"/>
        <v/>
      </c>
      <c r="CM44" s="217"/>
    </row>
    <row r="45" spans="1:91" s="56" customFormat="1" ht="51" customHeight="1">
      <c r="A45" s="21" t="str">
        <f t="shared" si="27"/>
        <v/>
      </c>
      <c r="B45" s="22"/>
      <c r="C45" s="22"/>
      <c r="D45" s="30"/>
      <c r="E45" s="168" t="str">
        <f t="shared" si="28"/>
        <v/>
      </c>
      <c r="F45" s="30"/>
      <c r="G45" s="30"/>
      <c r="H45" s="23"/>
      <c r="I45" s="23"/>
      <c r="J45" s="53" t="str">
        <f t="shared" si="29"/>
        <v/>
      </c>
      <c r="K45" s="58" t="str">
        <f t="shared" si="30"/>
        <v/>
      </c>
      <c r="L45" s="58" t="str">
        <f t="shared" si="31"/>
        <v/>
      </c>
      <c r="M45" s="58" t="str">
        <f t="shared" si="32"/>
        <v/>
      </c>
      <c r="N45" s="24"/>
      <c r="O45" s="85"/>
      <c r="P45" s="24"/>
      <c r="Q45" s="85"/>
      <c r="R45" s="111"/>
      <c r="S45" s="85"/>
      <c r="T45" s="85"/>
      <c r="U45" s="24"/>
      <c r="V45" s="30"/>
      <c r="W45" s="24"/>
      <c r="X45" s="24"/>
      <c r="Y45" s="30"/>
      <c r="Z45" s="22"/>
      <c r="AA45" s="22"/>
      <c r="AB45" s="24"/>
      <c r="AC45" s="24"/>
      <c r="AD45" s="25"/>
      <c r="AE45" s="55"/>
      <c r="AF45" s="55"/>
      <c r="BL45" s="57"/>
      <c r="BM45" s="57"/>
      <c r="BN45" s="57"/>
      <c r="BO45" s="57"/>
      <c r="BP45" s="57"/>
      <c r="BQ45" s="57"/>
      <c r="BR45" s="57"/>
      <c r="BS45" s="57"/>
      <c r="BT45" s="217"/>
      <c r="BU45" s="218" t="str">
        <f t="shared" si="6"/>
        <v/>
      </c>
      <c r="BV45" s="219" t="str">
        <f t="shared" si="7"/>
        <v/>
      </c>
      <c r="BW45" s="219" t="str">
        <f t="shared" si="8"/>
        <v/>
      </c>
      <c r="BX45" s="219" t="str">
        <f t="shared" si="9"/>
        <v/>
      </c>
      <c r="BY45" s="219" t="str">
        <f t="shared" si="10"/>
        <v/>
      </c>
      <c r="BZ45" s="219" t="str">
        <f t="shared" si="14"/>
        <v/>
      </c>
      <c r="CA45" s="220" t="str">
        <f t="shared" si="11"/>
        <v/>
      </c>
      <c r="CB45" s="217" t="str">
        <f t="shared" si="12"/>
        <v/>
      </c>
      <c r="CC45" s="217"/>
      <c r="CD45" s="217"/>
      <c r="CE45" s="217"/>
      <c r="CF45" s="217"/>
      <c r="CG45" s="217"/>
      <c r="CH45" s="217" t="s">
        <v>632</v>
      </c>
      <c r="CI45" s="217"/>
      <c r="CJ45" s="217"/>
      <c r="CK45" s="217"/>
      <c r="CL45" s="217" t="str">
        <f t="shared" si="13"/>
        <v/>
      </c>
      <c r="CM45" s="217"/>
    </row>
    <row r="46" spans="1:91" s="56" customFormat="1" ht="51" customHeight="1">
      <c r="A46" s="21" t="str">
        <f t="shared" si="27"/>
        <v/>
      </c>
      <c r="B46" s="22"/>
      <c r="C46" s="22"/>
      <c r="D46" s="30"/>
      <c r="E46" s="168" t="str">
        <f t="shared" si="28"/>
        <v/>
      </c>
      <c r="F46" s="30"/>
      <c r="G46" s="30"/>
      <c r="H46" s="23"/>
      <c r="I46" s="23"/>
      <c r="J46" s="53" t="str">
        <f t="shared" si="29"/>
        <v/>
      </c>
      <c r="K46" s="58" t="str">
        <f t="shared" si="30"/>
        <v/>
      </c>
      <c r="L46" s="58" t="str">
        <f t="shared" si="31"/>
        <v/>
      </c>
      <c r="M46" s="58" t="str">
        <f t="shared" si="32"/>
        <v/>
      </c>
      <c r="N46" s="24"/>
      <c r="O46" s="85"/>
      <c r="P46" s="24"/>
      <c r="Q46" s="85"/>
      <c r="R46" s="111"/>
      <c r="S46" s="85"/>
      <c r="T46" s="85"/>
      <c r="U46" s="24"/>
      <c r="V46" s="30"/>
      <c r="W46" s="24"/>
      <c r="X46" s="24"/>
      <c r="Y46" s="30"/>
      <c r="Z46" s="22"/>
      <c r="AA46" s="22"/>
      <c r="AB46" s="24"/>
      <c r="AC46" s="24"/>
      <c r="AD46" s="25"/>
      <c r="AE46" s="55"/>
      <c r="AF46" s="55"/>
      <c r="BL46" s="57"/>
      <c r="BM46" s="57"/>
      <c r="BN46" s="57"/>
      <c r="BO46" s="57"/>
      <c r="BP46" s="57"/>
      <c r="BQ46" s="57"/>
      <c r="BR46" s="57"/>
      <c r="BS46" s="57"/>
      <c r="BT46" s="217"/>
      <c r="BU46" s="218" t="str">
        <f t="shared" si="6"/>
        <v/>
      </c>
      <c r="BV46" s="219" t="str">
        <f t="shared" si="7"/>
        <v/>
      </c>
      <c r="BW46" s="219" t="str">
        <f t="shared" si="8"/>
        <v/>
      </c>
      <c r="BX46" s="219" t="str">
        <f t="shared" si="9"/>
        <v/>
      </c>
      <c r="BY46" s="219" t="str">
        <f t="shared" si="10"/>
        <v/>
      </c>
      <c r="BZ46" s="219" t="str">
        <f t="shared" si="14"/>
        <v/>
      </c>
      <c r="CA46" s="220" t="str">
        <f t="shared" si="11"/>
        <v/>
      </c>
      <c r="CB46" s="217" t="str">
        <f t="shared" si="12"/>
        <v/>
      </c>
      <c r="CC46" s="217"/>
      <c r="CD46" s="217"/>
      <c r="CE46" s="217"/>
      <c r="CF46" s="217"/>
      <c r="CG46" s="217"/>
      <c r="CH46" s="217" t="s">
        <v>633</v>
      </c>
      <c r="CI46" s="217"/>
      <c r="CJ46" s="217"/>
      <c r="CK46" s="217"/>
      <c r="CL46" s="217" t="str">
        <f t="shared" si="13"/>
        <v/>
      </c>
      <c r="CM46" s="217"/>
    </row>
    <row r="47" spans="1:91" s="56" customFormat="1" ht="51" customHeight="1">
      <c r="A47" s="21" t="str">
        <f t="shared" si="27"/>
        <v/>
      </c>
      <c r="B47" s="22"/>
      <c r="C47" s="22"/>
      <c r="D47" s="30"/>
      <c r="E47" s="168" t="str">
        <f t="shared" si="28"/>
        <v/>
      </c>
      <c r="F47" s="30"/>
      <c r="G47" s="30"/>
      <c r="H47" s="23"/>
      <c r="I47" s="23"/>
      <c r="J47" s="53" t="str">
        <f t="shared" si="29"/>
        <v/>
      </c>
      <c r="K47" s="58" t="str">
        <f t="shared" si="30"/>
        <v/>
      </c>
      <c r="L47" s="58" t="str">
        <f t="shared" si="31"/>
        <v/>
      </c>
      <c r="M47" s="58" t="str">
        <f t="shared" si="32"/>
        <v/>
      </c>
      <c r="N47" s="24"/>
      <c r="O47" s="85"/>
      <c r="P47" s="24"/>
      <c r="Q47" s="85"/>
      <c r="R47" s="111"/>
      <c r="S47" s="85"/>
      <c r="T47" s="85"/>
      <c r="U47" s="24"/>
      <c r="V47" s="30"/>
      <c r="W47" s="24"/>
      <c r="X47" s="24"/>
      <c r="Y47" s="30"/>
      <c r="Z47" s="22"/>
      <c r="AA47" s="22"/>
      <c r="AB47" s="24"/>
      <c r="AC47" s="24"/>
      <c r="AD47" s="25"/>
      <c r="AE47" s="55"/>
      <c r="AF47" s="55"/>
      <c r="BL47" s="57"/>
      <c r="BM47" s="57"/>
      <c r="BN47" s="57"/>
      <c r="BO47" s="57"/>
      <c r="BP47" s="57"/>
      <c r="BQ47" s="57"/>
      <c r="BR47" s="57"/>
      <c r="BS47" s="57"/>
      <c r="BT47" s="217"/>
      <c r="BU47" s="218" t="str">
        <f t="shared" si="6"/>
        <v/>
      </c>
      <c r="BV47" s="219" t="str">
        <f t="shared" si="7"/>
        <v/>
      </c>
      <c r="BW47" s="219" t="str">
        <f t="shared" si="8"/>
        <v/>
      </c>
      <c r="BX47" s="219" t="str">
        <f t="shared" si="9"/>
        <v/>
      </c>
      <c r="BY47" s="219" t="str">
        <f t="shared" si="10"/>
        <v/>
      </c>
      <c r="BZ47" s="219" t="str">
        <f t="shared" si="14"/>
        <v/>
      </c>
      <c r="CA47" s="220" t="str">
        <f t="shared" si="11"/>
        <v/>
      </c>
      <c r="CB47" s="217" t="str">
        <f t="shared" si="12"/>
        <v/>
      </c>
      <c r="CC47" s="217"/>
      <c r="CD47" s="217"/>
      <c r="CE47" s="217"/>
      <c r="CF47" s="217"/>
      <c r="CG47" s="217"/>
      <c r="CH47" s="217" t="s">
        <v>634</v>
      </c>
      <c r="CI47" s="217"/>
      <c r="CJ47" s="217"/>
      <c r="CK47" s="217"/>
      <c r="CL47" s="217" t="str">
        <f t="shared" si="13"/>
        <v/>
      </c>
      <c r="CM47" s="217"/>
    </row>
    <row r="48" spans="1:91" s="56" customFormat="1" ht="51" customHeight="1">
      <c r="A48" s="21" t="str">
        <f t="shared" si="27"/>
        <v/>
      </c>
      <c r="B48" s="22"/>
      <c r="C48" s="22"/>
      <c r="D48" s="30"/>
      <c r="E48" s="168" t="str">
        <f t="shared" si="28"/>
        <v/>
      </c>
      <c r="F48" s="30"/>
      <c r="G48" s="30"/>
      <c r="H48" s="23"/>
      <c r="I48" s="23"/>
      <c r="J48" s="53" t="str">
        <f t="shared" si="29"/>
        <v/>
      </c>
      <c r="K48" s="58" t="str">
        <f t="shared" si="30"/>
        <v/>
      </c>
      <c r="L48" s="58" t="str">
        <f t="shared" si="31"/>
        <v/>
      </c>
      <c r="M48" s="58" t="str">
        <f t="shared" si="32"/>
        <v/>
      </c>
      <c r="N48" s="24"/>
      <c r="O48" s="85"/>
      <c r="P48" s="24"/>
      <c r="Q48" s="85"/>
      <c r="R48" s="111"/>
      <c r="S48" s="85"/>
      <c r="T48" s="85"/>
      <c r="U48" s="24"/>
      <c r="V48" s="30"/>
      <c r="W48" s="24"/>
      <c r="X48" s="24"/>
      <c r="Y48" s="30"/>
      <c r="Z48" s="22"/>
      <c r="AA48" s="22"/>
      <c r="AB48" s="24"/>
      <c r="AC48" s="24"/>
      <c r="AD48" s="25"/>
      <c r="AE48" s="55"/>
      <c r="AF48" s="55"/>
      <c r="BL48" s="57"/>
      <c r="BM48" s="57"/>
      <c r="BN48" s="57"/>
      <c r="BO48" s="57"/>
      <c r="BP48" s="57"/>
      <c r="BQ48" s="57"/>
      <c r="BR48" s="57"/>
      <c r="BS48" s="57"/>
      <c r="BT48" s="217"/>
      <c r="BU48" s="218" t="str">
        <f t="shared" si="6"/>
        <v/>
      </c>
      <c r="BV48" s="219" t="str">
        <f t="shared" si="7"/>
        <v/>
      </c>
      <c r="BW48" s="219" t="str">
        <f t="shared" si="8"/>
        <v/>
      </c>
      <c r="BX48" s="219" t="str">
        <f t="shared" si="9"/>
        <v/>
      </c>
      <c r="BY48" s="219" t="str">
        <f t="shared" si="10"/>
        <v/>
      </c>
      <c r="BZ48" s="219" t="str">
        <f t="shared" si="14"/>
        <v/>
      </c>
      <c r="CA48" s="220" t="str">
        <f t="shared" si="11"/>
        <v/>
      </c>
      <c r="CB48" s="217" t="str">
        <f t="shared" si="12"/>
        <v/>
      </c>
      <c r="CC48" s="217"/>
      <c r="CD48" s="217"/>
      <c r="CE48" s="217"/>
      <c r="CF48" s="217"/>
      <c r="CG48" s="217"/>
      <c r="CH48" s="217" t="s">
        <v>635</v>
      </c>
      <c r="CI48" s="217"/>
      <c r="CJ48" s="217"/>
      <c r="CK48" s="217"/>
      <c r="CL48" s="217" t="str">
        <f t="shared" si="13"/>
        <v/>
      </c>
      <c r="CM48" s="217"/>
    </row>
    <row r="49" spans="1:91" s="56" customFormat="1" ht="51" customHeight="1">
      <c r="A49" s="21" t="str">
        <f t="shared" si="27"/>
        <v/>
      </c>
      <c r="B49" s="22"/>
      <c r="C49" s="22"/>
      <c r="D49" s="30"/>
      <c r="E49" s="168" t="str">
        <f t="shared" si="28"/>
        <v/>
      </c>
      <c r="F49" s="30"/>
      <c r="G49" s="30"/>
      <c r="H49" s="23"/>
      <c r="I49" s="23"/>
      <c r="J49" s="53" t="str">
        <f t="shared" si="29"/>
        <v/>
      </c>
      <c r="K49" s="58" t="str">
        <f t="shared" si="30"/>
        <v/>
      </c>
      <c r="L49" s="58" t="str">
        <f t="shared" si="31"/>
        <v/>
      </c>
      <c r="M49" s="58" t="str">
        <f t="shared" si="32"/>
        <v/>
      </c>
      <c r="N49" s="24"/>
      <c r="O49" s="85"/>
      <c r="P49" s="24"/>
      <c r="Q49" s="85"/>
      <c r="R49" s="111"/>
      <c r="S49" s="85"/>
      <c r="T49" s="85"/>
      <c r="U49" s="24"/>
      <c r="V49" s="30"/>
      <c r="W49" s="24"/>
      <c r="X49" s="24"/>
      <c r="Y49" s="30"/>
      <c r="Z49" s="22"/>
      <c r="AA49" s="22"/>
      <c r="AB49" s="24"/>
      <c r="AC49" s="24"/>
      <c r="AD49" s="25"/>
      <c r="AE49" s="55"/>
      <c r="AF49" s="55"/>
      <c r="BL49" s="57"/>
      <c r="BM49" s="57"/>
      <c r="BN49" s="57"/>
      <c r="BO49" s="57"/>
      <c r="BP49" s="57"/>
      <c r="BQ49" s="57"/>
      <c r="BR49" s="57"/>
      <c r="BS49" s="57"/>
      <c r="BT49" s="217"/>
      <c r="BU49" s="218" t="str">
        <f t="shared" si="6"/>
        <v/>
      </c>
      <c r="BV49" s="219" t="str">
        <f t="shared" si="7"/>
        <v/>
      </c>
      <c r="BW49" s="219" t="str">
        <f t="shared" si="8"/>
        <v/>
      </c>
      <c r="BX49" s="219" t="str">
        <f t="shared" si="9"/>
        <v/>
      </c>
      <c r="BY49" s="219" t="str">
        <f t="shared" si="10"/>
        <v/>
      </c>
      <c r="BZ49" s="219" t="str">
        <f t="shared" si="14"/>
        <v/>
      </c>
      <c r="CA49" s="220" t="str">
        <f t="shared" si="11"/>
        <v/>
      </c>
      <c r="CB49" s="217" t="str">
        <f t="shared" si="12"/>
        <v/>
      </c>
      <c r="CC49" s="217"/>
      <c r="CD49" s="217"/>
      <c r="CE49" s="217"/>
      <c r="CF49" s="217"/>
      <c r="CG49" s="217"/>
      <c r="CH49" s="217" t="s">
        <v>636</v>
      </c>
      <c r="CI49" s="217"/>
      <c r="CJ49" s="217"/>
      <c r="CK49" s="217"/>
      <c r="CL49" s="217" t="str">
        <f t="shared" si="13"/>
        <v/>
      </c>
      <c r="CM49" s="217"/>
    </row>
    <row r="50" spans="1:91" s="56" customFormat="1" ht="51" customHeight="1">
      <c r="A50" s="21" t="str">
        <f t="shared" si="27"/>
        <v/>
      </c>
      <c r="B50" s="22"/>
      <c r="C50" s="22"/>
      <c r="D50" s="30"/>
      <c r="E50" s="168" t="str">
        <f t="shared" si="28"/>
        <v/>
      </c>
      <c r="F50" s="30"/>
      <c r="G50" s="30"/>
      <c r="H50" s="23"/>
      <c r="I50" s="23"/>
      <c r="J50" s="53" t="str">
        <f t="shared" si="29"/>
        <v/>
      </c>
      <c r="K50" s="58" t="str">
        <f t="shared" si="30"/>
        <v/>
      </c>
      <c r="L50" s="58" t="str">
        <f t="shared" si="31"/>
        <v/>
      </c>
      <c r="M50" s="58" t="str">
        <f t="shared" si="32"/>
        <v/>
      </c>
      <c r="N50" s="24"/>
      <c r="O50" s="85"/>
      <c r="P50" s="24"/>
      <c r="Q50" s="85"/>
      <c r="R50" s="111"/>
      <c r="S50" s="85"/>
      <c r="T50" s="85"/>
      <c r="U50" s="24"/>
      <c r="V50" s="30"/>
      <c r="W50" s="24"/>
      <c r="X50" s="24"/>
      <c r="Y50" s="30"/>
      <c r="Z50" s="22"/>
      <c r="AA50" s="22"/>
      <c r="AB50" s="24"/>
      <c r="AC50" s="24"/>
      <c r="AD50" s="25"/>
      <c r="AE50" s="55"/>
      <c r="AF50" s="55"/>
      <c r="BL50" s="57"/>
      <c r="BM50" s="57"/>
      <c r="BN50" s="57"/>
      <c r="BO50" s="57"/>
      <c r="BP50" s="57"/>
      <c r="BQ50" s="57"/>
      <c r="BR50" s="57"/>
      <c r="BS50" s="57"/>
      <c r="BT50" s="217"/>
      <c r="BU50" s="218" t="str">
        <f t="shared" si="6"/>
        <v/>
      </c>
      <c r="BV50" s="219" t="str">
        <f t="shared" si="7"/>
        <v/>
      </c>
      <c r="BW50" s="219" t="str">
        <f t="shared" si="8"/>
        <v/>
      </c>
      <c r="BX50" s="219" t="str">
        <f t="shared" si="9"/>
        <v/>
      </c>
      <c r="BY50" s="219" t="str">
        <f t="shared" si="10"/>
        <v/>
      </c>
      <c r="BZ50" s="219" t="str">
        <f t="shared" si="14"/>
        <v/>
      </c>
      <c r="CA50" s="220" t="str">
        <f t="shared" si="11"/>
        <v/>
      </c>
      <c r="CB50" s="217" t="str">
        <f t="shared" si="12"/>
        <v/>
      </c>
      <c r="CC50" s="217"/>
      <c r="CD50" s="217"/>
      <c r="CE50" s="217"/>
      <c r="CF50" s="217"/>
      <c r="CG50" s="217"/>
      <c r="CH50" s="217" t="s">
        <v>637</v>
      </c>
      <c r="CI50" s="217"/>
      <c r="CJ50" s="217"/>
      <c r="CK50" s="217"/>
      <c r="CL50" s="217" t="str">
        <f t="shared" si="13"/>
        <v/>
      </c>
      <c r="CM50" s="217"/>
    </row>
    <row r="51" spans="1:91" s="56" customFormat="1" ht="51" customHeight="1">
      <c r="A51" s="21" t="str">
        <f t="shared" si="27"/>
        <v/>
      </c>
      <c r="B51" s="22"/>
      <c r="C51" s="22"/>
      <c r="D51" s="30"/>
      <c r="E51" s="168" t="str">
        <f t="shared" si="28"/>
        <v/>
      </c>
      <c r="F51" s="30"/>
      <c r="G51" s="30"/>
      <c r="H51" s="23"/>
      <c r="I51" s="23"/>
      <c r="J51" s="53" t="str">
        <f t="shared" si="29"/>
        <v/>
      </c>
      <c r="K51" s="58" t="str">
        <f t="shared" si="30"/>
        <v/>
      </c>
      <c r="L51" s="58" t="str">
        <f t="shared" si="31"/>
        <v/>
      </c>
      <c r="M51" s="58" t="str">
        <f t="shared" si="32"/>
        <v/>
      </c>
      <c r="N51" s="24"/>
      <c r="O51" s="85"/>
      <c r="P51" s="24"/>
      <c r="Q51" s="85"/>
      <c r="R51" s="111"/>
      <c r="S51" s="85"/>
      <c r="T51" s="85"/>
      <c r="U51" s="24"/>
      <c r="V51" s="30"/>
      <c r="W51" s="24"/>
      <c r="X51" s="24"/>
      <c r="Y51" s="30"/>
      <c r="Z51" s="22"/>
      <c r="AA51" s="22"/>
      <c r="AB51" s="24"/>
      <c r="AC51" s="24"/>
      <c r="AD51" s="25"/>
      <c r="AE51" s="55"/>
      <c r="AF51" s="55"/>
      <c r="BL51" s="57"/>
      <c r="BM51" s="57"/>
      <c r="BN51" s="57"/>
      <c r="BO51" s="57"/>
      <c r="BP51" s="57"/>
      <c r="BQ51" s="57"/>
      <c r="BR51" s="57"/>
      <c r="BS51" s="57"/>
      <c r="BT51" s="217"/>
      <c r="BU51" s="218" t="str">
        <f t="shared" si="6"/>
        <v/>
      </c>
      <c r="BV51" s="219" t="str">
        <f t="shared" si="7"/>
        <v/>
      </c>
      <c r="BW51" s="219" t="str">
        <f t="shared" si="8"/>
        <v/>
      </c>
      <c r="BX51" s="219" t="str">
        <f t="shared" si="9"/>
        <v/>
      </c>
      <c r="BY51" s="219" t="str">
        <f t="shared" si="10"/>
        <v/>
      </c>
      <c r="BZ51" s="219" t="str">
        <f t="shared" si="14"/>
        <v/>
      </c>
      <c r="CA51" s="220" t="str">
        <f t="shared" si="11"/>
        <v/>
      </c>
      <c r="CB51" s="217" t="str">
        <f t="shared" si="12"/>
        <v/>
      </c>
      <c r="CC51" s="217"/>
      <c r="CD51" s="217"/>
      <c r="CE51" s="217"/>
      <c r="CF51" s="217"/>
      <c r="CG51" s="217"/>
      <c r="CH51" s="217" t="s">
        <v>638</v>
      </c>
      <c r="CI51" s="217"/>
      <c r="CJ51" s="217"/>
      <c r="CK51" s="217"/>
      <c r="CL51" s="217" t="str">
        <f t="shared" si="13"/>
        <v/>
      </c>
      <c r="CM51" s="217"/>
    </row>
    <row r="52" spans="1:91" s="56" customFormat="1" ht="51" customHeight="1">
      <c r="A52" s="21" t="str">
        <f t="shared" si="27"/>
        <v/>
      </c>
      <c r="B52" s="22"/>
      <c r="C52" s="22"/>
      <c r="D52" s="30"/>
      <c r="E52" s="168" t="str">
        <f t="shared" si="28"/>
        <v/>
      </c>
      <c r="F52" s="30"/>
      <c r="G52" s="30"/>
      <c r="H52" s="23"/>
      <c r="I52" s="23"/>
      <c r="J52" s="53" t="str">
        <f t="shared" si="29"/>
        <v/>
      </c>
      <c r="K52" s="58" t="str">
        <f t="shared" si="30"/>
        <v/>
      </c>
      <c r="L52" s="58" t="str">
        <f t="shared" si="31"/>
        <v/>
      </c>
      <c r="M52" s="58" t="str">
        <f t="shared" si="32"/>
        <v/>
      </c>
      <c r="N52" s="24"/>
      <c r="O52" s="85"/>
      <c r="P52" s="24"/>
      <c r="Q52" s="85"/>
      <c r="R52" s="111"/>
      <c r="S52" s="85"/>
      <c r="T52" s="85"/>
      <c r="U52" s="24"/>
      <c r="V52" s="30"/>
      <c r="W52" s="24"/>
      <c r="X52" s="24"/>
      <c r="Y52" s="30"/>
      <c r="Z52" s="22"/>
      <c r="AA52" s="22"/>
      <c r="AB52" s="24"/>
      <c r="AC52" s="24"/>
      <c r="AD52" s="25"/>
      <c r="AE52" s="55"/>
      <c r="AF52" s="55"/>
      <c r="BL52" s="57"/>
      <c r="BM52" s="57"/>
      <c r="BN52" s="57"/>
      <c r="BO52" s="57"/>
      <c r="BP52" s="57"/>
      <c r="BQ52" s="57"/>
      <c r="BR52" s="57"/>
      <c r="BS52" s="57"/>
      <c r="BT52" s="217"/>
      <c r="BU52" s="218" t="str">
        <f t="shared" si="6"/>
        <v/>
      </c>
      <c r="BV52" s="219" t="str">
        <f t="shared" si="7"/>
        <v/>
      </c>
      <c r="BW52" s="219" t="str">
        <f t="shared" si="8"/>
        <v/>
      </c>
      <c r="BX52" s="219" t="str">
        <f t="shared" si="9"/>
        <v/>
      </c>
      <c r="BY52" s="219" t="str">
        <f t="shared" si="10"/>
        <v/>
      </c>
      <c r="BZ52" s="219" t="str">
        <f t="shared" si="14"/>
        <v/>
      </c>
      <c r="CA52" s="220" t="str">
        <f t="shared" si="11"/>
        <v/>
      </c>
      <c r="CB52" s="217" t="str">
        <f t="shared" si="12"/>
        <v/>
      </c>
      <c r="CC52" s="217"/>
      <c r="CD52" s="217"/>
      <c r="CE52" s="217"/>
      <c r="CF52" s="217"/>
      <c r="CG52" s="217"/>
      <c r="CH52" s="217" t="s">
        <v>639</v>
      </c>
      <c r="CI52" s="217"/>
      <c r="CJ52" s="217"/>
      <c r="CK52" s="217"/>
      <c r="CL52" s="217" t="str">
        <f t="shared" si="13"/>
        <v/>
      </c>
      <c r="CM52" s="217"/>
    </row>
    <row r="53" spans="1:91" s="56" customFormat="1" ht="51" customHeight="1">
      <c r="A53" s="21" t="str">
        <f t="shared" si="27"/>
        <v/>
      </c>
      <c r="B53" s="22"/>
      <c r="C53" s="22"/>
      <c r="D53" s="30"/>
      <c r="E53" s="168" t="str">
        <f t="shared" si="28"/>
        <v/>
      </c>
      <c r="F53" s="30"/>
      <c r="G53" s="30"/>
      <c r="H53" s="23"/>
      <c r="I53" s="23"/>
      <c r="J53" s="53" t="str">
        <f t="shared" si="29"/>
        <v/>
      </c>
      <c r="K53" s="58" t="str">
        <f t="shared" si="30"/>
        <v/>
      </c>
      <c r="L53" s="58" t="str">
        <f t="shared" si="31"/>
        <v/>
      </c>
      <c r="M53" s="58" t="str">
        <f t="shared" si="32"/>
        <v/>
      </c>
      <c r="N53" s="24"/>
      <c r="O53" s="85"/>
      <c r="P53" s="24"/>
      <c r="Q53" s="85"/>
      <c r="R53" s="111"/>
      <c r="S53" s="85"/>
      <c r="T53" s="85"/>
      <c r="U53" s="24"/>
      <c r="V53" s="30"/>
      <c r="W53" s="24"/>
      <c r="X53" s="24"/>
      <c r="Y53" s="30"/>
      <c r="Z53" s="22"/>
      <c r="AA53" s="22"/>
      <c r="AB53" s="24"/>
      <c r="AC53" s="24"/>
      <c r="AD53" s="25"/>
      <c r="AE53" s="55"/>
      <c r="AF53" s="55"/>
      <c r="BL53" s="57"/>
      <c r="BM53" s="57"/>
      <c r="BN53" s="57"/>
      <c r="BO53" s="57"/>
      <c r="BP53" s="57"/>
      <c r="BQ53" s="57"/>
      <c r="BR53" s="57"/>
      <c r="BS53" s="57"/>
      <c r="BT53" s="217"/>
      <c r="BU53" s="218" t="str">
        <f t="shared" si="6"/>
        <v/>
      </c>
      <c r="BV53" s="219" t="str">
        <f t="shared" si="7"/>
        <v/>
      </c>
      <c r="BW53" s="219" t="str">
        <f t="shared" si="8"/>
        <v/>
      </c>
      <c r="BX53" s="219" t="str">
        <f t="shared" si="9"/>
        <v/>
      </c>
      <c r="BY53" s="219" t="str">
        <f t="shared" si="10"/>
        <v/>
      </c>
      <c r="BZ53" s="219" t="str">
        <f t="shared" si="14"/>
        <v/>
      </c>
      <c r="CA53" s="220" t="str">
        <f t="shared" si="11"/>
        <v/>
      </c>
      <c r="CB53" s="217" t="str">
        <f t="shared" si="12"/>
        <v/>
      </c>
      <c r="CC53" s="217"/>
      <c r="CD53" s="217"/>
      <c r="CE53" s="217"/>
      <c r="CF53" s="217"/>
      <c r="CG53" s="217"/>
      <c r="CH53" s="217" t="s">
        <v>640</v>
      </c>
      <c r="CI53" s="217"/>
      <c r="CJ53" s="217"/>
      <c r="CK53" s="217"/>
      <c r="CL53" s="217" t="str">
        <f t="shared" si="13"/>
        <v/>
      </c>
      <c r="CM53" s="217"/>
    </row>
    <row r="54" spans="1:91" s="56" customFormat="1" ht="51" customHeight="1">
      <c r="A54" s="21" t="str">
        <f t="shared" si="27"/>
        <v/>
      </c>
      <c r="B54" s="22"/>
      <c r="C54" s="22"/>
      <c r="D54" s="30"/>
      <c r="E54" s="168" t="str">
        <f t="shared" si="28"/>
        <v/>
      </c>
      <c r="F54" s="30"/>
      <c r="G54" s="30"/>
      <c r="H54" s="23"/>
      <c r="I54" s="23"/>
      <c r="J54" s="53" t="str">
        <f t="shared" si="29"/>
        <v/>
      </c>
      <c r="K54" s="58" t="str">
        <f t="shared" si="30"/>
        <v/>
      </c>
      <c r="L54" s="58" t="str">
        <f t="shared" si="31"/>
        <v/>
      </c>
      <c r="M54" s="58" t="str">
        <f t="shared" si="32"/>
        <v/>
      </c>
      <c r="N54" s="24"/>
      <c r="O54" s="85"/>
      <c r="P54" s="24"/>
      <c r="Q54" s="85"/>
      <c r="R54" s="111"/>
      <c r="S54" s="85"/>
      <c r="T54" s="85"/>
      <c r="U54" s="24"/>
      <c r="V54" s="30"/>
      <c r="W54" s="24"/>
      <c r="X54" s="24"/>
      <c r="Y54" s="30"/>
      <c r="Z54" s="22"/>
      <c r="AA54" s="22"/>
      <c r="AB54" s="24"/>
      <c r="AC54" s="24"/>
      <c r="AD54" s="25"/>
      <c r="AE54" s="55"/>
      <c r="AF54" s="55"/>
      <c r="BL54" s="57"/>
      <c r="BM54" s="57"/>
      <c r="BN54" s="57"/>
      <c r="BO54" s="57"/>
      <c r="BP54" s="57"/>
      <c r="BQ54" s="57"/>
      <c r="BR54" s="57"/>
      <c r="BS54" s="57"/>
      <c r="BT54" s="217"/>
      <c r="BU54" s="218" t="str">
        <f t="shared" si="6"/>
        <v/>
      </c>
      <c r="BV54" s="219" t="str">
        <f t="shared" si="7"/>
        <v/>
      </c>
      <c r="BW54" s="219" t="str">
        <f t="shared" si="8"/>
        <v/>
      </c>
      <c r="BX54" s="219" t="str">
        <f t="shared" si="9"/>
        <v/>
      </c>
      <c r="BY54" s="219" t="str">
        <f t="shared" si="10"/>
        <v/>
      </c>
      <c r="BZ54" s="219" t="str">
        <f t="shared" si="14"/>
        <v/>
      </c>
      <c r="CA54" s="220" t="str">
        <f t="shared" si="11"/>
        <v/>
      </c>
      <c r="CB54" s="217" t="str">
        <f t="shared" si="12"/>
        <v/>
      </c>
      <c r="CC54" s="217"/>
      <c r="CD54" s="217"/>
      <c r="CE54" s="217"/>
      <c r="CF54" s="217"/>
      <c r="CG54" s="217"/>
      <c r="CH54" s="217" t="s">
        <v>641</v>
      </c>
      <c r="CI54" s="217"/>
      <c r="CJ54" s="217"/>
      <c r="CK54" s="217"/>
      <c r="CL54" s="217" t="str">
        <f t="shared" si="13"/>
        <v/>
      </c>
      <c r="CM54" s="217"/>
    </row>
    <row r="55" spans="1:91" s="56" customFormat="1" ht="51" customHeight="1">
      <c r="A55" s="21" t="str">
        <f t="shared" si="27"/>
        <v/>
      </c>
      <c r="B55" s="22"/>
      <c r="C55" s="22"/>
      <c r="D55" s="30"/>
      <c r="E55" s="168" t="str">
        <f t="shared" si="28"/>
        <v/>
      </c>
      <c r="F55" s="30"/>
      <c r="G55" s="30"/>
      <c r="H55" s="23"/>
      <c r="I55" s="23"/>
      <c r="J55" s="53" t="str">
        <f t="shared" si="29"/>
        <v/>
      </c>
      <c r="K55" s="58" t="str">
        <f t="shared" si="30"/>
        <v/>
      </c>
      <c r="L55" s="58" t="str">
        <f t="shared" si="31"/>
        <v/>
      </c>
      <c r="M55" s="58" t="str">
        <f t="shared" si="32"/>
        <v/>
      </c>
      <c r="N55" s="24"/>
      <c r="O55" s="85"/>
      <c r="P55" s="24"/>
      <c r="Q55" s="85"/>
      <c r="R55" s="111"/>
      <c r="S55" s="85"/>
      <c r="T55" s="85"/>
      <c r="U55" s="24"/>
      <c r="V55" s="30"/>
      <c r="W55" s="24"/>
      <c r="X55" s="24"/>
      <c r="Y55" s="30"/>
      <c r="Z55" s="22"/>
      <c r="AA55" s="22"/>
      <c r="AB55" s="24"/>
      <c r="AC55" s="24"/>
      <c r="AD55" s="25"/>
      <c r="AE55" s="55"/>
      <c r="AF55" s="55"/>
      <c r="BL55" s="57"/>
      <c r="BM55" s="57"/>
      <c r="BN55" s="57"/>
      <c r="BO55" s="57"/>
      <c r="BP55" s="57"/>
      <c r="BQ55" s="57"/>
      <c r="BR55" s="57"/>
      <c r="BS55" s="57"/>
      <c r="BT55" s="217"/>
      <c r="BU55" s="218" t="str">
        <f t="shared" si="6"/>
        <v/>
      </c>
      <c r="BV55" s="219" t="str">
        <f t="shared" si="7"/>
        <v/>
      </c>
      <c r="BW55" s="219" t="str">
        <f t="shared" si="8"/>
        <v/>
      </c>
      <c r="BX55" s="219" t="str">
        <f t="shared" si="9"/>
        <v/>
      </c>
      <c r="BY55" s="219" t="str">
        <f t="shared" si="10"/>
        <v/>
      </c>
      <c r="BZ55" s="219" t="str">
        <f t="shared" si="14"/>
        <v/>
      </c>
      <c r="CA55" s="220" t="str">
        <f t="shared" si="11"/>
        <v/>
      </c>
      <c r="CB55" s="217" t="str">
        <f t="shared" si="12"/>
        <v/>
      </c>
      <c r="CC55" s="217"/>
      <c r="CD55" s="217"/>
      <c r="CE55" s="217"/>
      <c r="CF55" s="217"/>
      <c r="CG55" s="217"/>
      <c r="CH55" s="217" t="s">
        <v>642</v>
      </c>
      <c r="CI55" s="217"/>
      <c r="CJ55" s="217"/>
      <c r="CK55" s="217"/>
      <c r="CL55" s="217" t="str">
        <f t="shared" si="13"/>
        <v/>
      </c>
      <c r="CM55" s="217"/>
    </row>
    <row r="56" spans="1:91" s="56" customFormat="1" ht="51" customHeight="1">
      <c r="A56" s="21" t="str">
        <f t="shared" si="27"/>
        <v/>
      </c>
      <c r="B56" s="22"/>
      <c r="C56" s="22"/>
      <c r="D56" s="30"/>
      <c r="E56" s="168" t="str">
        <f t="shared" si="28"/>
        <v/>
      </c>
      <c r="F56" s="30"/>
      <c r="G56" s="30"/>
      <c r="H56" s="23"/>
      <c r="I56" s="23"/>
      <c r="J56" s="53" t="str">
        <f t="shared" si="29"/>
        <v/>
      </c>
      <c r="K56" s="58" t="str">
        <f t="shared" si="30"/>
        <v/>
      </c>
      <c r="L56" s="58" t="str">
        <f t="shared" si="31"/>
        <v/>
      </c>
      <c r="M56" s="58" t="str">
        <f t="shared" si="32"/>
        <v/>
      </c>
      <c r="N56" s="24"/>
      <c r="O56" s="85"/>
      <c r="P56" s="24"/>
      <c r="Q56" s="85"/>
      <c r="R56" s="111"/>
      <c r="S56" s="85"/>
      <c r="T56" s="85"/>
      <c r="U56" s="24"/>
      <c r="V56" s="30"/>
      <c r="W56" s="24"/>
      <c r="X56" s="24"/>
      <c r="Y56" s="30"/>
      <c r="Z56" s="22"/>
      <c r="AA56" s="22"/>
      <c r="AB56" s="24"/>
      <c r="AC56" s="24"/>
      <c r="AD56" s="25"/>
      <c r="AE56" s="55"/>
      <c r="AF56" s="55"/>
      <c r="BL56" s="57"/>
      <c r="BM56" s="57"/>
      <c r="BN56" s="57"/>
      <c r="BO56" s="57"/>
      <c r="BP56" s="57"/>
      <c r="BQ56" s="57"/>
      <c r="BR56" s="57"/>
      <c r="BS56" s="57"/>
      <c r="BT56" s="217"/>
      <c r="BU56" s="218" t="str">
        <f t="shared" si="6"/>
        <v/>
      </c>
      <c r="BV56" s="219" t="str">
        <f t="shared" si="7"/>
        <v/>
      </c>
      <c r="BW56" s="219" t="str">
        <f t="shared" si="8"/>
        <v/>
      </c>
      <c r="BX56" s="219" t="str">
        <f t="shared" si="9"/>
        <v/>
      </c>
      <c r="BY56" s="219" t="str">
        <f t="shared" si="10"/>
        <v/>
      </c>
      <c r="BZ56" s="219" t="str">
        <f t="shared" si="14"/>
        <v/>
      </c>
      <c r="CA56" s="220" t="str">
        <f t="shared" si="11"/>
        <v/>
      </c>
      <c r="CB56" s="217" t="str">
        <f t="shared" si="12"/>
        <v/>
      </c>
      <c r="CC56" s="217"/>
      <c r="CD56" s="217"/>
      <c r="CE56" s="217"/>
      <c r="CF56" s="217"/>
      <c r="CG56" s="217"/>
      <c r="CH56" s="217" t="s">
        <v>643</v>
      </c>
      <c r="CI56" s="217"/>
      <c r="CJ56" s="217"/>
      <c r="CK56" s="217"/>
      <c r="CL56" s="217" t="str">
        <f t="shared" si="13"/>
        <v/>
      </c>
      <c r="CM56" s="217"/>
    </row>
    <row r="57" spans="1:91" s="56" customFormat="1" ht="51" customHeight="1">
      <c r="A57" s="21" t="str">
        <f t="shared" si="27"/>
        <v/>
      </c>
      <c r="B57" s="22"/>
      <c r="C57" s="22"/>
      <c r="D57" s="30"/>
      <c r="E57" s="168" t="str">
        <f t="shared" si="28"/>
        <v/>
      </c>
      <c r="F57" s="30"/>
      <c r="G57" s="30"/>
      <c r="H57" s="23"/>
      <c r="I57" s="23"/>
      <c r="J57" s="53" t="str">
        <f t="shared" si="29"/>
        <v/>
      </c>
      <c r="K57" s="58" t="str">
        <f t="shared" si="30"/>
        <v/>
      </c>
      <c r="L57" s="58" t="str">
        <f t="shared" si="31"/>
        <v/>
      </c>
      <c r="M57" s="58" t="str">
        <f t="shared" si="32"/>
        <v/>
      </c>
      <c r="N57" s="24"/>
      <c r="O57" s="85"/>
      <c r="P57" s="24"/>
      <c r="Q57" s="85"/>
      <c r="R57" s="111"/>
      <c r="S57" s="85"/>
      <c r="T57" s="85"/>
      <c r="U57" s="24"/>
      <c r="V57" s="30"/>
      <c r="W57" s="24"/>
      <c r="X57" s="24"/>
      <c r="Y57" s="30"/>
      <c r="Z57" s="22"/>
      <c r="AA57" s="22"/>
      <c r="AB57" s="24"/>
      <c r="AC57" s="24"/>
      <c r="AD57" s="25"/>
      <c r="AE57" s="55"/>
      <c r="AF57" s="55"/>
      <c r="BL57" s="57"/>
      <c r="BM57" s="57"/>
      <c r="BN57" s="57"/>
      <c r="BO57" s="57"/>
      <c r="BP57" s="57"/>
      <c r="BQ57" s="57"/>
      <c r="BR57" s="57"/>
      <c r="BS57" s="57"/>
      <c r="BT57" s="217"/>
      <c r="BU57" s="218" t="str">
        <f t="shared" si="6"/>
        <v/>
      </c>
      <c r="BV57" s="219" t="str">
        <f t="shared" si="7"/>
        <v/>
      </c>
      <c r="BW57" s="219" t="str">
        <f t="shared" si="8"/>
        <v/>
      </c>
      <c r="BX57" s="219" t="str">
        <f t="shared" si="9"/>
        <v/>
      </c>
      <c r="BY57" s="219" t="str">
        <f t="shared" si="10"/>
        <v/>
      </c>
      <c r="BZ57" s="219" t="str">
        <f t="shared" si="14"/>
        <v/>
      </c>
      <c r="CA57" s="220" t="str">
        <f t="shared" si="11"/>
        <v/>
      </c>
      <c r="CB57" s="217" t="str">
        <f t="shared" si="12"/>
        <v/>
      </c>
      <c r="CC57" s="217"/>
      <c r="CD57" s="217"/>
      <c r="CE57" s="217"/>
      <c r="CF57" s="217"/>
      <c r="CG57" s="217"/>
      <c r="CH57" s="217" t="s">
        <v>644</v>
      </c>
      <c r="CI57" s="217"/>
      <c r="CJ57" s="217"/>
      <c r="CK57" s="217"/>
      <c r="CL57" s="217" t="str">
        <f t="shared" si="13"/>
        <v/>
      </c>
      <c r="CM57" s="217"/>
    </row>
    <row r="58" spans="1:91" s="56" customFormat="1" ht="51" customHeight="1">
      <c r="A58" s="21" t="str">
        <f t="shared" si="27"/>
        <v/>
      </c>
      <c r="B58" s="22"/>
      <c r="C58" s="22"/>
      <c r="D58" s="30"/>
      <c r="E58" s="168" t="str">
        <f t="shared" si="28"/>
        <v/>
      </c>
      <c r="F58" s="30"/>
      <c r="G58" s="30"/>
      <c r="H58" s="23"/>
      <c r="I58" s="23"/>
      <c r="J58" s="53" t="str">
        <f t="shared" si="29"/>
        <v/>
      </c>
      <c r="K58" s="58" t="str">
        <f t="shared" si="30"/>
        <v/>
      </c>
      <c r="L58" s="58" t="str">
        <f t="shared" si="31"/>
        <v/>
      </c>
      <c r="M58" s="58" t="str">
        <f t="shared" si="32"/>
        <v/>
      </c>
      <c r="N58" s="24"/>
      <c r="O58" s="85"/>
      <c r="P58" s="24"/>
      <c r="Q58" s="85"/>
      <c r="R58" s="111"/>
      <c r="S58" s="85"/>
      <c r="T58" s="85"/>
      <c r="U58" s="24"/>
      <c r="V58" s="30"/>
      <c r="W58" s="24"/>
      <c r="X58" s="24"/>
      <c r="Y58" s="30"/>
      <c r="Z58" s="22"/>
      <c r="AA58" s="22"/>
      <c r="AB58" s="24"/>
      <c r="AC58" s="24"/>
      <c r="AD58" s="25"/>
      <c r="AE58" s="55"/>
      <c r="AF58" s="55"/>
      <c r="BL58" s="57"/>
      <c r="BM58" s="57"/>
      <c r="BN58" s="57"/>
      <c r="BO58" s="57"/>
      <c r="BP58" s="57"/>
      <c r="BQ58" s="57"/>
      <c r="BR58" s="57"/>
      <c r="BS58" s="57"/>
      <c r="BT58" s="217"/>
      <c r="BU58" s="218" t="str">
        <f t="shared" si="6"/>
        <v/>
      </c>
      <c r="BV58" s="219" t="str">
        <f t="shared" si="7"/>
        <v/>
      </c>
      <c r="BW58" s="219" t="str">
        <f t="shared" si="8"/>
        <v/>
      </c>
      <c r="BX58" s="219" t="str">
        <f t="shared" si="9"/>
        <v/>
      </c>
      <c r="BY58" s="219" t="str">
        <f t="shared" si="10"/>
        <v/>
      </c>
      <c r="BZ58" s="219" t="str">
        <f t="shared" si="14"/>
        <v/>
      </c>
      <c r="CA58" s="220" t="str">
        <f t="shared" si="11"/>
        <v/>
      </c>
      <c r="CB58" s="217" t="str">
        <f t="shared" si="12"/>
        <v/>
      </c>
      <c r="CC58" s="217"/>
      <c r="CD58" s="217"/>
      <c r="CE58" s="217"/>
      <c r="CF58" s="217"/>
      <c r="CG58" s="217"/>
      <c r="CH58" s="217" t="s">
        <v>645</v>
      </c>
      <c r="CI58" s="217"/>
      <c r="CJ58" s="217"/>
      <c r="CK58" s="217"/>
      <c r="CL58" s="217" t="str">
        <f t="shared" si="13"/>
        <v/>
      </c>
      <c r="CM58" s="217"/>
    </row>
    <row r="59" spans="1:91" s="56" customFormat="1" ht="51" customHeight="1">
      <c r="A59" s="21" t="str">
        <f t="shared" si="27"/>
        <v/>
      </c>
      <c r="B59" s="22"/>
      <c r="C59" s="22"/>
      <c r="D59" s="30"/>
      <c r="E59" s="168" t="str">
        <f t="shared" si="28"/>
        <v/>
      </c>
      <c r="F59" s="30"/>
      <c r="G59" s="30"/>
      <c r="H59" s="23"/>
      <c r="I59" s="23"/>
      <c r="J59" s="53" t="str">
        <f t="shared" si="29"/>
        <v/>
      </c>
      <c r="K59" s="58" t="str">
        <f t="shared" si="30"/>
        <v/>
      </c>
      <c r="L59" s="58" t="str">
        <f t="shared" si="31"/>
        <v/>
      </c>
      <c r="M59" s="58" t="str">
        <f t="shared" si="32"/>
        <v/>
      </c>
      <c r="N59" s="24"/>
      <c r="O59" s="85"/>
      <c r="P59" s="24"/>
      <c r="Q59" s="85"/>
      <c r="R59" s="111"/>
      <c r="S59" s="85"/>
      <c r="T59" s="85"/>
      <c r="U59" s="24"/>
      <c r="V59" s="30"/>
      <c r="W59" s="24"/>
      <c r="X59" s="24"/>
      <c r="Y59" s="30"/>
      <c r="Z59" s="22"/>
      <c r="AA59" s="22"/>
      <c r="AB59" s="24"/>
      <c r="AC59" s="24"/>
      <c r="AD59" s="25"/>
      <c r="AE59" s="55"/>
      <c r="AF59" s="55"/>
      <c r="BL59" s="57"/>
      <c r="BM59" s="57"/>
      <c r="BN59" s="57"/>
      <c r="BO59" s="57"/>
      <c r="BP59" s="57"/>
      <c r="BQ59" s="57"/>
      <c r="BR59" s="57"/>
      <c r="BS59" s="57"/>
      <c r="BT59" s="217"/>
      <c r="BU59" s="218" t="str">
        <f t="shared" si="6"/>
        <v/>
      </c>
      <c r="BV59" s="219" t="str">
        <f t="shared" si="7"/>
        <v/>
      </c>
      <c r="BW59" s="219" t="str">
        <f t="shared" si="8"/>
        <v/>
      </c>
      <c r="BX59" s="219" t="str">
        <f t="shared" si="9"/>
        <v/>
      </c>
      <c r="BY59" s="219" t="str">
        <f t="shared" si="10"/>
        <v/>
      </c>
      <c r="BZ59" s="219" t="str">
        <f t="shared" si="14"/>
        <v/>
      </c>
      <c r="CA59" s="220" t="str">
        <f t="shared" si="11"/>
        <v/>
      </c>
      <c r="CB59" s="217" t="str">
        <f t="shared" si="12"/>
        <v/>
      </c>
      <c r="CC59" s="217"/>
      <c r="CD59" s="217"/>
      <c r="CE59" s="217"/>
      <c r="CF59" s="217"/>
      <c r="CG59" s="217"/>
      <c r="CH59" s="217" t="s">
        <v>646</v>
      </c>
      <c r="CI59" s="217"/>
      <c r="CJ59" s="217"/>
      <c r="CK59" s="217"/>
      <c r="CL59" s="217" t="str">
        <f t="shared" si="13"/>
        <v/>
      </c>
      <c r="CM59" s="217"/>
    </row>
    <row r="60" spans="1:91" s="56" customFormat="1" ht="51" customHeight="1">
      <c r="A60" s="21" t="str">
        <f t="shared" si="27"/>
        <v/>
      </c>
      <c r="B60" s="22"/>
      <c r="C60" s="22"/>
      <c r="D60" s="30"/>
      <c r="E60" s="168" t="str">
        <f t="shared" si="28"/>
        <v/>
      </c>
      <c r="F60" s="30"/>
      <c r="G60" s="30"/>
      <c r="H60" s="23"/>
      <c r="I60" s="23"/>
      <c r="J60" s="53" t="str">
        <f t="shared" si="29"/>
        <v/>
      </c>
      <c r="K60" s="58" t="str">
        <f t="shared" si="30"/>
        <v/>
      </c>
      <c r="L60" s="58" t="str">
        <f t="shared" si="31"/>
        <v/>
      </c>
      <c r="M60" s="58" t="str">
        <f t="shared" si="32"/>
        <v/>
      </c>
      <c r="N60" s="24"/>
      <c r="O60" s="85"/>
      <c r="P60" s="24"/>
      <c r="Q60" s="85"/>
      <c r="R60" s="111"/>
      <c r="S60" s="85"/>
      <c r="T60" s="85"/>
      <c r="U60" s="24"/>
      <c r="V60" s="30"/>
      <c r="W60" s="24"/>
      <c r="X60" s="24"/>
      <c r="Y60" s="30"/>
      <c r="Z60" s="22"/>
      <c r="AA60" s="22"/>
      <c r="AB60" s="24"/>
      <c r="AC60" s="24"/>
      <c r="AD60" s="25"/>
      <c r="AE60" s="55"/>
      <c r="AF60" s="55"/>
      <c r="BL60" s="57"/>
      <c r="BM60" s="57"/>
      <c r="BN60" s="57"/>
      <c r="BO60" s="57"/>
      <c r="BP60" s="57"/>
      <c r="BQ60" s="57"/>
      <c r="BR60" s="57"/>
      <c r="BS60" s="57"/>
      <c r="BT60" s="217"/>
      <c r="BU60" s="218" t="str">
        <f t="shared" si="6"/>
        <v/>
      </c>
      <c r="BV60" s="219" t="str">
        <f t="shared" si="7"/>
        <v/>
      </c>
      <c r="BW60" s="219" t="str">
        <f t="shared" si="8"/>
        <v/>
      </c>
      <c r="BX60" s="219" t="str">
        <f t="shared" si="9"/>
        <v/>
      </c>
      <c r="BY60" s="219" t="str">
        <f t="shared" si="10"/>
        <v/>
      </c>
      <c r="BZ60" s="219" t="str">
        <f t="shared" si="14"/>
        <v/>
      </c>
      <c r="CA60" s="220" t="str">
        <f t="shared" si="11"/>
        <v/>
      </c>
      <c r="CB60" s="217" t="str">
        <f t="shared" si="12"/>
        <v/>
      </c>
      <c r="CC60" s="217"/>
      <c r="CD60" s="217"/>
      <c r="CE60" s="217"/>
      <c r="CF60" s="217"/>
      <c r="CG60" s="217"/>
      <c r="CH60" s="217" t="s">
        <v>647</v>
      </c>
      <c r="CI60" s="217"/>
      <c r="CJ60" s="217"/>
      <c r="CK60" s="217"/>
      <c r="CL60" s="217" t="str">
        <f t="shared" si="13"/>
        <v/>
      </c>
      <c r="CM60" s="217"/>
    </row>
    <row r="61" spans="1:91" s="56" customFormat="1" ht="51" customHeight="1">
      <c r="A61" s="21" t="str">
        <f t="shared" si="27"/>
        <v/>
      </c>
      <c r="B61" s="22"/>
      <c r="C61" s="22"/>
      <c r="D61" s="30"/>
      <c r="E61" s="168" t="str">
        <f t="shared" si="28"/>
        <v/>
      </c>
      <c r="F61" s="30"/>
      <c r="G61" s="30"/>
      <c r="H61" s="23"/>
      <c r="I61" s="23"/>
      <c r="J61" s="53" t="str">
        <f t="shared" si="29"/>
        <v/>
      </c>
      <c r="K61" s="58" t="str">
        <f t="shared" si="30"/>
        <v/>
      </c>
      <c r="L61" s="58" t="str">
        <f t="shared" si="31"/>
        <v/>
      </c>
      <c r="M61" s="58" t="str">
        <f t="shared" si="32"/>
        <v/>
      </c>
      <c r="N61" s="24"/>
      <c r="O61" s="85"/>
      <c r="P61" s="24"/>
      <c r="Q61" s="85"/>
      <c r="R61" s="111"/>
      <c r="S61" s="85"/>
      <c r="T61" s="85"/>
      <c r="U61" s="24"/>
      <c r="V61" s="30"/>
      <c r="W61" s="24"/>
      <c r="X61" s="24"/>
      <c r="Y61" s="30"/>
      <c r="Z61" s="22"/>
      <c r="AA61" s="22"/>
      <c r="AB61" s="24"/>
      <c r="AC61" s="24"/>
      <c r="AD61" s="25"/>
      <c r="AE61" s="55"/>
      <c r="AF61" s="55"/>
      <c r="BL61" s="57"/>
      <c r="BM61" s="57"/>
      <c r="BN61" s="57"/>
      <c r="BO61" s="57"/>
      <c r="BP61" s="57"/>
      <c r="BQ61" s="57"/>
      <c r="BR61" s="57"/>
      <c r="BS61" s="57"/>
      <c r="BT61" s="217"/>
      <c r="BU61" s="218" t="str">
        <f t="shared" si="6"/>
        <v/>
      </c>
      <c r="BV61" s="219" t="str">
        <f t="shared" si="7"/>
        <v/>
      </c>
      <c r="BW61" s="219" t="str">
        <f t="shared" si="8"/>
        <v/>
      </c>
      <c r="BX61" s="219" t="str">
        <f t="shared" si="9"/>
        <v/>
      </c>
      <c r="BY61" s="219" t="str">
        <f t="shared" si="10"/>
        <v/>
      </c>
      <c r="BZ61" s="219" t="str">
        <f t="shared" si="14"/>
        <v/>
      </c>
      <c r="CA61" s="220" t="str">
        <f t="shared" si="11"/>
        <v/>
      </c>
      <c r="CB61" s="217" t="str">
        <f t="shared" si="12"/>
        <v/>
      </c>
      <c r="CC61" s="217"/>
      <c r="CD61" s="217"/>
      <c r="CE61" s="217"/>
      <c r="CF61" s="217"/>
      <c r="CG61" s="217"/>
      <c r="CH61" s="217" t="s">
        <v>648</v>
      </c>
      <c r="CI61" s="217"/>
      <c r="CJ61" s="217"/>
      <c r="CK61" s="217"/>
      <c r="CL61" s="217" t="str">
        <f t="shared" si="13"/>
        <v/>
      </c>
      <c r="CM61" s="217"/>
    </row>
    <row r="62" spans="1:91" s="56" customFormat="1" ht="51" customHeight="1">
      <c r="A62" s="21" t="str">
        <f t="shared" si="27"/>
        <v/>
      </c>
      <c r="B62" s="22"/>
      <c r="C62" s="22"/>
      <c r="D62" s="30"/>
      <c r="E62" s="168" t="str">
        <f t="shared" si="28"/>
        <v/>
      </c>
      <c r="F62" s="30"/>
      <c r="G62" s="30"/>
      <c r="H62" s="23"/>
      <c r="I62" s="23"/>
      <c r="J62" s="53" t="str">
        <f t="shared" si="29"/>
        <v/>
      </c>
      <c r="K62" s="58" t="str">
        <f t="shared" si="30"/>
        <v/>
      </c>
      <c r="L62" s="58" t="str">
        <f t="shared" si="31"/>
        <v/>
      </c>
      <c r="M62" s="58" t="str">
        <f t="shared" si="32"/>
        <v/>
      </c>
      <c r="N62" s="24"/>
      <c r="O62" s="85"/>
      <c r="P62" s="24"/>
      <c r="Q62" s="85"/>
      <c r="R62" s="111"/>
      <c r="S62" s="85"/>
      <c r="T62" s="85"/>
      <c r="U62" s="24"/>
      <c r="V62" s="30"/>
      <c r="W62" s="24"/>
      <c r="X62" s="24"/>
      <c r="Y62" s="30"/>
      <c r="Z62" s="22"/>
      <c r="AA62" s="22"/>
      <c r="AB62" s="24"/>
      <c r="AC62" s="24"/>
      <c r="AD62" s="25"/>
      <c r="AE62" s="55"/>
      <c r="AF62" s="55"/>
      <c r="BL62" s="57"/>
      <c r="BM62" s="57"/>
      <c r="BN62" s="57"/>
      <c r="BO62" s="57"/>
      <c r="BP62" s="57"/>
      <c r="BQ62" s="57"/>
      <c r="BR62" s="57"/>
      <c r="BS62" s="57"/>
      <c r="BT62" s="217"/>
      <c r="BU62" s="218" t="str">
        <f t="shared" si="6"/>
        <v/>
      </c>
      <c r="BV62" s="219" t="str">
        <f t="shared" si="7"/>
        <v/>
      </c>
      <c r="BW62" s="219" t="str">
        <f t="shared" si="8"/>
        <v/>
      </c>
      <c r="BX62" s="219" t="str">
        <f t="shared" si="9"/>
        <v/>
      </c>
      <c r="BY62" s="219" t="str">
        <f t="shared" si="10"/>
        <v/>
      </c>
      <c r="BZ62" s="219" t="str">
        <f t="shared" si="14"/>
        <v/>
      </c>
      <c r="CA62" s="220" t="str">
        <f t="shared" si="11"/>
        <v/>
      </c>
      <c r="CB62" s="217" t="str">
        <f t="shared" si="12"/>
        <v/>
      </c>
      <c r="CC62" s="217"/>
      <c r="CD62" s="217"/>
      <c r="CE62" s="217"/>
      <c r="CF62" s="217"/>
      <c r="CG62" s="217"/>
      <c r="CH62" s="217" t="s">
        <v>649</v>
      </c>
      <c r="CI62" s="217"/>
      <c r="CJ62" s="217"/>
      <c r="CK62" s="217"/>
      <c r="CL62" s="217" t="str">
        <f t="shared" si="13"/>
        <v/>
      </c>
      <c r="CM62" s="217"/>
    </row>
    <row r="63" spans="1:91" s="56" customFormat="1" ht="51" customHeight="1">
      <c r="A63" s="21" t="str">
        <f t="shared" si="27"/>
        <v/>
      </c>
      <c r="B63" s="22"/>
      <c r="C63" s="22"/>
      <c r="D63" s="30"/>
      <c r="E63" s="168" t="str">
        <f t="shared" si="28"/>
        <v/>
      </c>
      <c r="F63" s="30"/>
      <c r="G63" s="30"/>
      <c r="H63" s="23"/>
      <c r="I63" s="23"/>
      <c r="J63" s="53" t="str">
        <f t="shared" si="29"/>
        <v/>
      </c>
      <c r="K63" s="58" t="str">
        <f t="shared" si="30"/>
        <v/>
      </c>
      <c r="L63" s="58" t="str">
        <f t="shared" si="31"/>
        <v/>
      </c>
      <c r="M63" s="58" t="str">
        <f t="shared" si="32"/>
        <v/>
      </c>
      <c r="N63" s="24"/>
      <c r="O63" s="85"/>
      <c r="P63" s="24"/>
      <c r="Q63" s="85"/>
      <c r="R63" s="111"/>
      <c r="S63" s="85"/>
      <c r="T63" s="85"/>
      <c r="U63" s="24"/>
      <c r="V63" s="30"/>
      <c r="W63" s="24"/>
      <c r="X63" s="24"/>
      <c r="Y63" s="30"/>
      <c r="Z63" s="22"/>
      <c r="AA63" s="22"/>
      <c r="AB63" s="24"/>
      <c r="AC63" s="24"/>
      <c r="AD63" s="25"/>
      <c r="AE63" s="55"/>
      <c r="AF63" s="55"/>
      <c r="BL63" s="57"/>
      <c r="BM63" s="57"/>
      <c r="BN63" s="57"/>
      <c r="BO63" s="57"/>
      <c r="BP63" s="57"/>
      <c r="BQ63" s="57"/>
      <c r="BR63" s="57"/>
      <c r="BS63" s="57"/>
      <c r="BT63" s="217"/>
      <c r="BU63" s="218" t="str">
        <f t="shared" si="6"/>
        <v/>
      </c>
      <c r="BV63" s="219" t="str">
        <f t="shared" si="7"/>
        <v/>
      </c>
      <c r="BW63" s="219" t="str">
        <f t="shared" si="8"/>
        <v/>
      </c>
      <c r="BX63" s="219" t="str">
        <f t="shared" si="9"/>
        <v/>
      </c>
      <c r="BY63" s="219" t="str">
        <f t="shared" si="10"/>
        <v/>
      </c>
      <c r="BZ63" s="219" t="str">
        <f t="shared" si="14"/>
        <v/>
      </c>
      <c r="CA63" s="220" t="str">
        <f t="shared" si="11"/>
        <v/>
      </c>
      <c r="CB63" s="217" t="str">
        <f t="shared" si="12"/>
        <v/>
      </c>
      <c r="CC63" s="217"/>
      <c r="CD63" s="217"/>
      <c r="CE63" s="217"/>
      <c r="CF63" s="217"/>
      <c r="CG63" s="217"/>
      <c r="CH63" s="217" t="s">
        <v>650</v>
      </c>
      <c r="CI63" s="217"/>
      <c r="CJ63" s="217"/>
      <c r="CK63" s="217"/>
      <c r="CL63" s="217" t="str">
        <f t="shared" si="13"/>
        <v/>
      </c>
      <c r="CM63" s="217"/>
    </row>
    <row r="64" spans="1:91" s="56" customFormat="1" ht="51" customHeight="1">
      <c r="A64" s="21" t="str">
        <f t="shared" si="27"/>
        <v/>
      </c>
      <c r="B64" s="22"/>
      <c r="C64" s="22"/>
      <c r="D64" s="30"/>
      <c r="E64" s="168" t="str">
        <f t="shared" si="28"/>
        <v/>
      </c>
      <c r="F64" s="30"/>
      <c r="G64" s="30"/>
      <c r="H64" s="23"/>
      <c r="I64" s="23"/>
      <c r="J64" s="53" t="str">
        <f t="shared" si="29"/>
        <v/>
      </c>
      <c r="K64" s="58" t="str">
        <f t="shared" si="30"/>
        <v/>
      </c>
      <c r="L64" s="58" t="str">
        <f t="shared" si="31"/>
        <v/>
      </c>
      <c r="M64" s="58" t="str">
        <f t="shared" si="32"/>
        <v/>
      </c>
      <c r="N64" s="24"/>
      <c r="O64" s="85"/>
      <c r="P64" s="24"/>
      <c r="Q64" s="85"/>
      <c r="R64" s="111"/>
      <c r="S64" s="85"/>
      <c r="T64" s="85"/>
      <c r="U64" s="24"/>
      <c r="V64" s="30"/>
      <c r="W64" s="24"/>
      <c r="X64" s="24"/>
      <c r="Y64" s="30"/>
      <c r="Z64" s="22"/>
      <c r="AA64" s="22"/>
      <c r="AB64" s="24"/>
      <c r="AC64" s="24"/>
      <c r="AD64" s="25"/>
      <c r="AE64" s="55"/>
      <c r="AF64" s="55"/>
      <c r="BL64" s="57"/>
      <c r="BM64" s="57"/>
      <c r="BN64" s="57"/>
      <c r="BO64" s="57"/>
      <c r="BP64" s="57"/>
      <c r="BQ64" s="57"/>
      <c r="BR64" s="57"/>
      <c r="BS64" s="57"/>
      <c r="BT64" s="217"/>
      <c r="BU64" s="218" t="str">
        <f t="shared" si="6"/>
        <v/>
      </c>
      <c r="BV64" s="219" t="str">
        <f t="shared" si="7"/>
        <v/>
      </c>
      <c r="BW64" s="219" t="str">
        <f t="shared" si="8"/>
        <v/>
      </c>
      <c r="BX64" s="219" t="str">
        <f t="shared" si="9"/>
        <v/>
      </c>
      <c r="BY64" s="219" t="str">
        <f t="shared" si="10"/>
        <v/>
      </c>
      <c r="BZ64" s="219" t="str">
        <f t="shared" si="14"/>
        <v/>
      </c>
      <c r="CA64" s="220" t="str">
        <f t="shared" si="11"/>
        <v/>
      </c>
      <c r="CB64" s="217" t="str">
        <f t="shared" si="12"/>
        <v/>
      </c>
      <c r="CC64" s="217"/>
      <c r="CD64" s="217"/>
      <c r="CE64" s="217"/>
      <c r="CF64" s="217"/>
      <c r="CG64" s="217"/>
      <c r="CH64" s="217" t="s">
        <v>651</v>
      </c>
      <c r="CI64" s="217"/>
      <c r="CJ64" s="217"/>
      <c r="CK64" s="217"/>
      <c r="CL64" s="217" t="str">
        <f t="shared" si="13"/>
        <v/>
      </c>
      <c r="CM64" s="217"/>
    </row>
    <row r="65" spans="1:91" s="56" customFormat="1" ht="51" customHeight="1">
      <c r="A65" s="21" t="str">
        <f t="shared" si="27"/>
        <v/>
      </c>
      <c r="B65" s="22"/>
      <c r="C65" s="22"/>
      <c r="D65" s="30"/>
      <c r="E65" s="168" t="str">
        <f t="shared" si="28"/>
        <v/>
      </c>
      <c r="F65" s="30"/>
      <c r="G65" s="30"/>
      <c r="H65" s="23"/>
      <c r="I65" s="23"/>
      <c r="J65" s="53" t="str">
        <f t="shared" si="29"/>
        <v/>
      </c>
      <c r="K65" s="58" t="str">
        <f t="shared" si="30"/>
        <v/>
      </c>
      <c r="L65" s="58" t="str">
        <f t="shared" si="31"/>
        <v/>
      </c>
      <c r="M65" s="58" t="str">
        <f t="shared" si="32"/>
        <v/>
      </c>
      <c r="N65" s="24"/>
      <c r="O65" s="85"/>
      <c r="P65" s="24"/>
      <c r="Q65" s="85"/>
      <c r="R65" s="111"/>
      <c r="S65" s="85"/>
      <c r="T65" s="85"/>
      <c r="U65" s="24"/>
      <c r="V65" s="30"/>
      <c r="W65" s="24"/>
      <c r="X65" s="24"/>
      <c r="Y65" s="30"/>
      <c r="Z65" s="22"/>
      <c r="AA65" s="22"/>
      <c r="AB65" s="24"/>
      <c r="AC65" s="24"/>
      <c r="AD65" s="25"/>
      <c r="AE65" s="55"/>
      <c r="AF65" s="55"/>
      <c r="BL65" s="57"/>
      <c r="BM65" s="57"/>
      <c r="BN65" s="57"/>
      <c r="BO65" s="57"/>
      <c r="BP65" s="57"/>
      <c r="BQ65" s="57"/>
      <c r="BR65" s="57"/>
      <c r="BS65" s="57"/>
      <c r="BT65" s="217"/>
      <c r="BU65" s="218" t="str">
        <f t="shared" si="6"/>
        <v/>
      </c>
      <c r="BV65" s="219" t="str">
        <f t="shared" si="7"/>
        <v/>
      </c>
      <c r="BW65" s="219" t="str">
        <f t="shared" si="8"/>
        <v/>
      </c>
      <c r="BX65" s="219" t="str">
        <f t="shared" si="9"/>
        <v/>
      </c>
      <c r="BY65" s="219" t="str">
        <f t="shared" si="10"/>
        <v/>
      </c>
      <c r="BZ65" s="219" t="str">
        <f t="shared" si="14"/>
        <v/>
      </c>
      <c r="CA65" s="220" t="str">
        <f t="shared" si="11"/>
        <v/>
      </c>
      <c r="CB65" s="217" t="str">
        <f t="shared" si="12"/>
        <v/>
      </c>
      <c r="CC65" s="217"/>
      <c r="CD65" s="217"/>
      <c r="CE65" s="217"/>
      <c r="CF65" s="217"/>
      <c r="CG65" s="217"/>
      <c r="CH65" s="217" t="s">
        <v>652</v>
      </c>
      <c r="CI65" s="217"/>
      <c r="CJ65" s="217"/>
      <c r="CK65" s="217"/>
      <c r="CL65" s="217" t="str">
        <f t="shared" si="13"/>
        <v/>
      </c>
      <c r="CM65" s="217"/>
    </row>
    <row r="66" spans="1:91" s="56" customFormat="1" ht="51" customHeight="1">
      <c r="A66" s="21" t="str">
        <f t="shared" si="27"/>
        <v/>
      </c>
      <c r="B66" s="22"/>
      <c r="C66" s="22"/>
      <c r="D66" s="30"/>
      <c r="E66" s="168" t="str">
        <f t="shared" si="28"/>
        <v/>
      </c>
      <c r="F66" s="30"/>
      <c r="G66" s="30"/>
      <c r="H66" s="23"/>
      <c r="I66" s="23"/>
      <c r="J66" s="53" t="str">
        <f t="shared" si="29"/>
        <v/>
      </c>
      <c r="K66" s="58" t="str">
        <f t="shared" si="30"/>
        <v/>
      </c>
      <c r="L66" s="58" t="str">
        <f t="shared" si="31"/>
        <v/>
      </c>
      <c r="M66" s="58" t="str">
        <f t="shared" si="32"/>
        <v/>
      </c>
      <c r="N66" s="24"/>
      <c r="O66" s="85"/>
      <c r="P66" s="24"/>
      <c r="Q66" s="85"/>
      <c r="R66" s="111"/>
      <c r="S66" s="85"/>
      <c r="T66" s="85"/>
      <c r="U66" s="24"/>
      <c r="V66" s="30"/>
      <c r="W66" s="24"/>
      <c r="X66" s="24"/>
      <c r="Y66" s="30"/>
      <c r="Z66" s="22"/>
      <c r="AA66" s="22"/>
      <c r="AB66" s="24"/>
      <c r="AC66" s="24"/>
      <c r="AD66" s="25"/>
      <c r="AE66" s="55"/>
      <c r="AF66" s="55"/>
      <c r="BL66" s="57"/>
      <c r="BM66" s="57"/>
      <c r="BN66" s="57"/>
      <c r="BO66" s="57"/>
      <c r="BP66" s="57"/>
      <c r="BQ66" s="57"/>
      <c r="BR66" s="57"/>
      <c r="BS66" s="57"/>
      <c r="BT66" s="217"/>
      <c r="BU66" s="218" t="str">
        <f t="shared" si="6"/>
        <v/>
      </c>
      <c r="BV66" s="219" t="str">
        <f t="shared" si="7"/>
        <v/>
      </c>
      <c r="BW66" s="219" t="str">
        <f t="shared" si="8"/>
        <v/>
      </c>
      <c r="BX66" s="219" t="str">
        <f t="shared" si="9"/>
        <v/>
      </c>
      <c r="BY66" s="219" t="str">
        <f t="shared" si="10"/>
        <v/>
      </c>
      <c r="BZ66" s="219" t="str">
        <f t="shared" si="14"/>
        <v/>
      </c>
      <c r="CA66" s="220" t="str">
        <f t="shared" si="11"/>
        <v/>
      </c>
      <c r="CB66" s="217" t="str">
        <f t="shared" si="12"/>
        <v/>
      </c>
      <c r="CC66" s="217"/>
      <c r="CD66" s="217"/>
      <c r="CE66" s="217"/>
      <c r="CF66" s="217"/>
      <c r="CG66" s="217"/>
      <c r="CH66" s="217" t="s">
        <v>653</v>
      </c>
      <c r="CI66" s="217"/>
      <c r="CJ66" s="217"/>
      <c r="CK66" s="217"/>
      <c r="CL66" s="217" t="str">
        <f t="shared" si="13"/>
        <v/>
      </c>
      <c r="CM66" s="217"/>
    </row>
    <row r="67" spans="1:91" s="56" customFormat="1" ht="51" customHeight="1">
      <c r="A67" s="21" t="str">
        <f t="shared" si="27"/>
        <v/>
      </c>
      <c r="B67" s="22"/>
      <c r="C67" s="22"/>
      <c r="D67" s="30"/>
      <c r="E67" s="168" t="str">
        <f t="shared" si="28"/>
        <v/>
      </c>
      <c r="F67" s="30"/>
      <c r="G67" s="30"/>
      <c r="H67" s="23"/>
      <c r="I67" s="23"/>
      <c r="J67" s="53" t="str">
        <f t="shared" si="29"/>
        <v/>
      </c>
      <c r="K67" s="58" t="str">
        <f t="shared" si="30"/>
        <v/>
      </c>
      <c r="L67" s="58" t="str">
        <f t="shared" si="31"/>
        <v/>
      </c>
      <c r="M67" s="58" t="str">
        <f t="shared" si="32"/>
        <v/>
      </c>
      <c r="N67" s="24"/>
      <c r="O67" s="85"/>
      <c r="P67" s="24"/>
      <c r="Q67" s="85"/>
      <c r="R67" s="111"/>
      <c r="S67" s="85"/>
      <c r="T67" s="85"/>
      <c r="U67" s="24"/>
      <c r="V67" s="30"/>
      <c r="W67" s="24"/>
      <c r="X67" s="24"/>
      <c r="Y67" s="30"/>
      <c r="Z67" s="22"/>
      <c r="AA67" s="22"/>
      <c r="AB67" s="24"/>
      <c r="AC67" s="24"/>
      <c r="AD67" s="25"/>
      <c r="AE67" s="55"/>
      <c r="AF67" s="55"/>
      <c r="BL67" s="57"/>
      <c r="BM67" s="57"/>
      <c r="BN67" s="57"/>
      <c r="BO67" s="57"/>
      <c r="BP67" s="57"/>
      <c r="BQ67" s="57"/>
      <c r="BR67" s="57"/>
      <c r="BS67" s="57"/>
      <c r="BT67" s="217"/>
      <c r="BU67" s="218" t="str">
        <f t="shared" si="6"/>
        <v/>
      </c>
      <c r="BV67" s="219" t="str">
        <f t="shared" si="7"/>
        <v/>
      </c>
      <c r="BW67" s="219" t="str">
        <f t="shared" si="8"/>
        <v/>
      </c>
      <c r="BX67" s="219" t="str">
        <f t="shared" si="9"/>
        <v/>
      </c>
      <c r="BY67" s="219" t="str">
        <f t="shared" si="10"/>
        <v/>
      </c>
      <c r="BZ67" s="219" t="str">
        <f t="shared" si="14"/>
        <v/>
      </c>
      <c r="CA67" s="220" t="str">
        <f t="shared" si="11"/>
        <v/>
      </c>
      <c r="CB67" s="217" t="str">
        <f t="shared" si="12"/>
        <v/>
      </c>
      <c r="CC67" s="217"/>
      <c r="CD67" s="217"/>
      <c r="CE67" s="217"/>
      <c r="CF67" s="217"/>
      <c r="CG67" s="217"/>
      <c r="CH67" s="217" t="s">
        <v>695</v>
      </c>
      <c r="CI67" s="217"/>
      <c r="CJ67" s="217"/>
      <c r="CK67" s="217"/>
      <c r="CL67" s="217" t="str">
        <f t="shared" si="13"/>
        <v/>
      </c>
      <c r="CM67" s="217"/>
    </row>
    <row r="68" spans="1:91" s="56" customFormat="1" ht="51" customHeight="1">
      <c r="A68" s="21" t="str">
        <f t="shared" si="27"/>
        <v/>
      </c>
      <c r="B68" s="22"/>
      <c r="C68" s="22"/>
      <c r="D68" s="30"/>
      <c r="E68" s="168" t="str">
        <f t="shared" si="28"/>
        <v/>
      </c>
      <c r="F68" s="30"/>
      <c r="G68" s="30"/>
      <c r="H68" s="23"/>
      <c r="I68" s="23"/>
      <c r="J68" s="53" t="str">
        <f t="shared" si="29"/>
        <v/>
      </c>
      <c r="K68" s="58" t="str">
        <f t="shared" si="30"/>
        <v/>
      </c>
      <c r="L68" s="58" t="str">
        <f t="shared" si="31"/>
        <v/>
      </c>
      <c r="M68" s="58" t="str">
        <f t="shared" si="32"/>
        <v/>
      </c>
      <c r="N68" s="24"/>
      <c r="O68" s="85"/>
      <c r="P68" s="24"/>
      <c r="Q68" s="85"/>
      <c r="R68" s="111"/>
      <c r="S68" s="85"/>
      <c r="T68" s="85"/>
      <c r="U68" s="24"/>
      <c r="V68" s="30"/>
      <c r="W68" s="24"/>
      <c r="X68" s="24"/>
      <c r="Y68" s="30"/>
      <c r="Z68" s="22"/>
      <c r="AA68" s="22"/>
      <c r="AB68" s="24"/>
      <c r="AC68" s="24"/>
      <c r="AD68" s="25"/>
      <c r="AE68" s="55"/>
      <c r="AF68" s="55"/>
      <c r="BL68" s="57"/>
      <c r="BM68" s="57"/>
      <c r="BN68" s="57"/>
      <c r="BO68" s="57"/>
      <c r="BP68" s="57"/>
      <c r="BQ68" s="57"/>
      <c r="BR68" s="57"/>
      <c r="BS68" s="57"/>
      <c r="BT68" s="217"/>
      <c r="BU68" s="218" t="str">
        <f t="shared" si="6"/>
        <v/>
      </c>
      <c r="BV68" s="219" t="str">
        <f t="shared" si="7"/>
        <v/>
      </c>
      <c r="BW68" s="219" t="str">
        <f t="shared" si="8"/>
        <v/>
      </c>
      <c r="BX68" s="219" t="str">
        <f t="shared" si="9"/>
        <v/>
      </c>
      <c r="BY68" s="219" t="str">
        <f t="shared" si="10"/>
        <v/>
      </c>
      <c r="BZ68" s="219" t="str">
        <f t="shared" si="14"/>
        <v/>
      </c>
      <c r="CA68" s="220" t="str">
        <f t="shared" si="11"/>
        <v/>
      </c>
      <c r="CB68" s="217" t="str">
        <f t="shared" si="12"/>
        <v/>
      </c>
      <c r="CC68" s="217"/>
      <c r="CD68" s="217"/>
      <c r="CE68" s="217"/>
      <c r="CF68" s="217"/>
      <c r="CG68" s="217"/>
      <c r="CH68" s="217" t="s">
        <v>696</v>
      </c>
      <c r="CI68" s="217"/>
      <c r="CJ68" s="217"/>
      <c r="CK68" s="217"/>
      <c r="CL68" s="217" t="str">
        <f t="shared" si="13"/>
        <v/>
      </c>
      <c r="CM68" s="217"/>
    </row>
    <row r="69" spans="1:91" s="56" customFormat="1" ht="51" customHeight="1">
      <c r="A69" s="21" t="str">
        <f t="shared" si="27"/>
        <v/>
      </c>
      <c r="B69" s="22"/>
      <c r="C69" s="22"/>
      <c r="D69" s="30"/>
      <c r="E69" s="168" t="str">
        <f t="shared" si="28"/>
        <v/>
      </c>
      <c r="F69" s="30"/>
      <c r="G69" s="30"/>
      <c r="H69" s="23"/>
      <c r="I69" s="23"/>
      <c r="J69" s="53" t="str">
        <f t="shared" si="29"/>
        <v/>
      </c>
      <c r="K69" s="58" t="str">
        <f t="shared" si="30"/>
        <v/>
      </c>
      <c r="L69" s="58" t="str">
        <f t="shared" si="31"/>
        <v/>
      </c>
      <c r="M69" s="58" t="str">
        <f t="shared" si="32"/>
        <v/>
      </c>
      <c r="N69" s="24"/>
      <c r="O69" s="85"/>
      <c r="P69" s="24"/>
      <c r="Q69" s="85"/>
      <c r="R69" s="111"/>
      <c r="S69" s="85"/>
      <c r="T69" s="85"/>
      <c r="U69" s="24"/>
      <c r="V69" s="30"/>
      <c r="W69" s="24"/>
      <c r="X69" s="24"/>
      <c r="Y69" s="30"/>
      <c r="Z69" s="22"/>
      <c r="AA69" s="22"/>
      <c r="AB69" s="24"/>
      <c r="AC69" s="24"/>
      <c r="AD69" s="25"/>
      <c r="AE69" s="55"/>
      <c r="AF69" s="55"/>
      <c r="BL69" s="57"/>
      <c r="BM69" s="57"/>
      <c r="BN69" s="57"/>
      <c r="BO69" s="57"/>
      <c r="BP69" s="57"/>
      <c r="BQ69" s="57"/>
      <c r="BR69" s="57"/>
      <c r="BS69" s="57"/>
      <c r="BT69" s="217"/>
      <c r="BU69" s="218" t="str">
        <f t="shared" si="6"/>
        <v/>
      </c>
      <c r="BV69" s="219" t="str">
        <f t="shared" si="7"/>
        <v/>
      </c>
      <c r="BW69" s="219" t="str">
        <f t="shared" si="8"/>
        <v/>
      </c>
      <c r="BX69" s="219" t="str">
        <f t="shared" si="9"/>
        <v/>
      </c>
      <c r="BY69" s="219" t="str">
        <f t="shared" si="10"/>
        <v/>
      </c>
      <c r="BZ69" s="219" t="str">
        <f t="shared" si="14"/>
        <v/>
      </c>
      <c r="CA69" s="220" t="str">
        <f t="shared" si="11"/>
        <v/>
      </c>
      <c r="CB69" s="217" t="str">
        <f t="shared" si="12"/>
        <v/>
      </c>
      <c r="CC69" s="217"/>
      <c r="CD69" s="217"/>
      <c r="CE69" s="217"/>
      <c r="CF69" s="217"/>
      <c r="CG69" s="217"/>
      <c r="CH69" s="217"/>
      <c r="CI69" s="217"/>
      <c r="CJ69" s="217"/>
      <c r="CK69" s="217"/>
      <c r="CL69" s="217" t="str">
        <f t="shared" si="13"/>
        <v/>
      </c>
      <c r="CM69" s="217"/>
    </row>
    <row r="70" spans="1:91" s="56" customFormat="1" ht="51" customHeight="1">
      <c r="A70" s="21" t="str">
        <f t="shared" si="27"/>
        <v/>
      </c>
      <c r="B70" s="22"/>
      <c r="C70" s="22"/>
      <c r="D70" s="30"/>
      <c r="E70" s="168" t="str">
        <f t="shared" si="28"/>
        <v/>
      </c>
      <c r="F70" s="30"/>
      <c r="G70" s="30"/>
      <c r="H70" s="23"/>
      <c r="I70" s="23"/>
      <c r="J70" s="53" t="str">
        <f t="shared" si="29"/>
        <v/>
      </c>
      <c r="K70" s="58" t="str">
        <f t="shared" si="30"/>
        <v/>
      </c>
      <c r="L70" s="58" t="str">
        <f t="shared" si="31"/>
        <v/>
      </c>
      <c r="M70" s="58" t="str">
        <f t="shared" si="32"/>
        <v/>
      </c>
      <c r="N70" s="24"/>
      <c r="O70" s="85"/>
      <c r="P70" s="24"/>
      <c r="Q70" s="85"/>
      <c r="R70" s="111"/>
      <c r="S70" s="85"/>
      <c r="T70" s="85"/>
      <c r="U70" s="24"/>
      <c r="V70" s="30"/>
      <c r="W70" s="24"/>
      <c r="X70" s="24"/>
      <c r="Y70" s="30"/>
      <c r="Z70" s="22"/>
      <c r="AA70" s="22"/>
      <c r="AB70" s="24"/>
      <c r="AC70" s="24"/>
      <c r="AD70" s="25"/>
      <c r="AE70" s="55"/>
      <c r="AF70" s="55"/>
      <c r="BL70" s="57"/>
      <c r="BM70" s="57"/>
      <c r="BN70" s="57"/>
      <c r="BO70" s="57"/>
      <c r="BP70" s="57"/>
      <c r="BQ70" s="57"/>
      <c r="BR70" s="57"/>
      <c r="BS70" s="57"/>
      <c r="BT70" s="217"/>
      <c r="BU70" s="218" t="str">
        <f t="shared" si="6"/>
        <v/>
      </c>
      <c r="BV70" s="219" t="str">
        <f t="shared" si="7"/>
        <v/>
      </c>
      <c r="BW70" s="219" t="str">
        <f t="shared" si="8"/>
        <v/>
      </c>
      <c r="BX70" s="219" t="str">
        <f t="shared" si="9"/>
        <v/>
      </c>
      <c r="BY70" s="219" t="str">
        <f t="shared" si="10"/>
        <v/>
      </c>
      <c r="BZ70" s="219" t="str">
        <f t="shared" si="14"/>
        <v/>
      </c>
      <c r="CA70" s="220" t="str">
        <f t="shared" si="11"/>
        <v/>
      </c>
      <c r="CB70" s="217" t="str">
        <f t="shared" si="12"/>
        <v/>
      </c>
      <c r="CC70" s="217"/>
      <c r="CD70" s="217"/>
      <c r="CE70" s="217"/>
      <c r="CF70" s="217"/>
      <c r="CG70" s="217"/>
      <c r="CH70" s="217"/>
      <c r="CI70" s="217"/>
      <c r="CJ70" s="217"/>
      <c r="CK70" s="217"/>
      <c r="CL70" s="217" t="str">
        <f t="shared" si="13"/>
        <v/>
      </c>
      <c r="CM70" s="217"/>
    </row>
    <row r="71" spans="1:91" s="56" customFormat="1" ht="51" customHeight="1">
      <c r="A71" s="21" t="str">
        <f t="shared" si="27"/>
        <v/>
      </c>
      <c r="B71" s="22"/>
      <c r="C71" s="22"/>
      <c r="D71" s="30"/>
      <c r="E71" s="168" t="str">
        <f t="shared" si="28"/>
        <v/>
      </c>
      <c r="F71" s="30"/>
      <c r="G71" s="30"/>
      <c r="H71" s="23"/>
      <c r="I71" s="23"/>
      <c r="J71" s="53" t="str">
        <f t="shared" si="29"/>
        <v/>
      </c>
      <c r="K71" s="58" t="str">
        <f t="shared" si="30"/>
        <v/>
      </c>
      <c r="L71" s="58" t="str">
        <f t="shared" si="31"/>
        <v/>
      </c>
      <c r="M71" s="58" t="str">
        <f t="shared" si="32"/>
        <v/>
      </c>
      <c r="N71" s="24"/>
      <c r="O71" s="85"/>
      <c r="P71" s="24"/>
      <c r="Q71" s="85"/>
      <c r="R71" s="111"/>
      <c r="S71" s="85"/>
      <c r="T71" s="85"/>
      <c r="U71" s="24"/>
      <c r="V71" s="30"/>
      <c r="W71" s="24"/>
      <c r="X71" s="24"/>
      <c r="Y71" s="30"/>
      <c r="Z71" s="22"/>
      <c r="AA71" s="22"/>
      <c r="AB71" s="24"/>
      <c r="AC71" s="24"/>
      <c r="AD71" s="25"/>
      <c r="AE71" s="55"/>
      <c r="AF71" s="55"/>
      <c r="BL71" s="57"/>
      <c r="BM71" s="57"/>
      <c r="BN71" s="57"/>
      <c r="BO71" s="57"/>
      <c r="BP71" s="57"/>
      <c r="BQ71" s="57"/>
      <c r="BR71" s="57"/>
      <c r="BS71" s="57"/>
      <c r="BT71" s="217"/>
      <c r="BU71" s="218" t="str">
        <f t="shared" ref="BU71:BU111" si="33">IFERROR(IF(I71="","",YEAR(I71)),"")</f>
        <v/>
      </c>
      <c r="BV71" s="219" t="str">
        <f t="shared" ref="BV71:BV111" si="34">IFERROR(IF(I71="","",MONTH(I71)),"")</f>
        <v/>
      </c>
      <c r="BW71" s="219" t="str">
        <f t="shared" ref="BW71:BW111" si="35">IFERROR(IF(I71="","",DAY(I71)),"")</f>
        <v/>
      </c>
      <c r="BX71" s="219" t="str">
        <f t="shared" ref="BX71:BX111" si="36">IF(BU71=1961,"NINETEEN SIXTY ONE",IF(BU71=1962,"NINETEEN SIXTY TWO",IF(BU71=1963,"NINETEEN SIXTY THREE",IF(BU71=1964,"NINETEEN SIXTY FOUR",IF(BU71=1965,"NINETEEN SIXTY FIVE",IF(BU71=1966,"NINETEEN SIXTY SIX",IF(BU71=1967,"NINETEEN SIXTY SEVEN",IF(BU71=1968,"NINETEEN SIXTY EIGHT",IF(BU71=1969,"NINETEEN SIXTY NINE",IF(BU71=1970,"NINETEEN SEVENTY",IF(BU71=1971,"NINETEEN SEVENTY ONE",IF(BU71=1972,"NINETEEN SEVENTY TWO",IF(BU71=1973,"NINETEEN SEVENTY THREE",IF(BU71=1974,"NINETEEN SEVENTY FOUR",IF(BU71=1975,"NINETEEN SEVENTY FIVE",IF(BU71=1976,"NINETEEN SEVENTY SIX",IF(BU71=1977,"NINETEEN SEVENTY SEVEN",IF(BU71=1978,"NINETEEN SEVENTY EIGHT",IF(BU71=1979,"NINETEEN SEVENTY NINE",IF(BU71=1980,"NINETEEN EIGHTY",IF(BU71=1981,"NINETEEN EIGHTY ONE",IF(BU71=1982,"NINETEEN EIGHTY TWO",IF(BU71=1983,"NINETEEN EIGHTY THREE",IF(BU71=1984,"NINETEEN EIGHTY FOUR",IF(BU71=1985,"NINETEEN EIGHTY FIVE",IF(BU71=1986,"NINETEEN EIGHTY SIX",IF(BU71=1987,"NINETEEN EIGHTY SEVEN",IF(BU71=1988,"NINETEEN EIGHTY EIGHT",IF(BU71=1989,"NINETEEN EIGHTY NINE",IF(BU71=1990,"NINETEEN NINETY",IF(BU71=1991,"NINETEEN NINETY ONE",IF(BU71=1992,"NINETEEN NINETY TWO",IF(BU71=1993,"NINETEEN NINETY THREE",IF(BU71=1994,"NINETEEN NINETY FOUR",IF(BU71=1995,"NINETEEN NINETY FIVE",IF(BU71=1996,"NINETEEN NINETY SIX",IF(BU71=1997,"NINETEEN NINETY SEVEN",IF(BU71=1998,"NINETEEN NINETY EIGHT",IF(BU71=1999,"NINETEEN NINETY NINE",IF(BU71=2000,"TWO THOUSAND",IF(BU71=2001,"TWO THOUSAND ONE",IF(BU71=2002,"TWO THOUSAND TWO",IF(BU71=2003,"TWO THOUSAND THREE",IF(BU71=2004,"TWO THOUSAND FOUR",IF(BU71=2005,"TWO THOUSAND FIVE",IF(BU71=2006,"TWO THOUSAND SIX",IF(BU71=2007,"TWO THOUSAND SEVEN",IF(BU71=2008,"TWO THOUSAND EIGHT",IF(BU71=2009,"TWO THOUSAND NINE",IF(BU71=2010,"TWO THOUSAND TEN",IF(BU71=2011,"TWO THOUSAND ELEVEN",IF(BU71=2012,"TWO THOUSAND TWELVE",IF(BU71=2013,"TWO THOUSAND THIRTEEN",IF(BU71=2014,"TWO THOUSAND FOURTEEN",IF(BU71=2015,"TWO THOUSAND FIFTEEN",IF(BU71=2016,"TWO THOUSAND SIXTEEN",IF(BU71=2017,"TWO THOUSAND SEVENTEEN",IF(BU71=2018,"TWO THOUSAND EIGHTEEN",IF(BU71=2019,"TWO THOUSAND NINETEEN",IF(BU71=2020,"TWO THOUSAND TWENTY",IF(BU71=2021,"TWO THOUSAND TWENTY ONE",IF(BU71=2022,"TWO THOUSAND TWENTY TWO",IF(BU71=2023,"TWO THOUSAND TWENTY THREE",IF(BU71=2024,"TWO THOUSAND TWENTY FOUR",IF(BU71=2025,"TWO THOUSAND TWENTY FIVE","")))))))))))))))))))))))))))))))))))))))))))))))))))))))))))))))))</f>
        <v/>
      </c>
      <c r="BY71" s="219" t="str">
        <f t="shared" ref="BY71:BY111" si="37">IF(BV71=1,"JANUARY",IF(BV71=2,"FEBUARY", IF(BV71=3,"MARCH",IF(BV71=4,"APRIL",IF(BV71=5,"MAY",IF(BV71=6,"JUNE",IF(BV71=7,"JULY",IF(BV71=8,"AUGUST",IF(BV71=9,"SEPTEMBER",IF(BV71=10,"OCTOBER",IF(BV71=11,"NOVEMBER",IF(BV71=12,"DECEMBER",""))))))))))))</f>
        <v/>
      </c>
      <c r="BZ71" s="219" t="str">
        <f t="shared" ref="BZ71:BZ111" si="38">IF(BW71=1,"1ST",IF(BW71=2,"2ND", IF(BW71=3,"3RD",IF(BW71=4,"FOURTH",IF(BW71=5,"FIFTH",IF(BW71=6,"SIXTH",IF(BW71=7,"7TH",IF(BW71=8,"8TH",IF(BW71=9,"9TH",IF(BW71=10,"10TH",IF(BW71=11,"11TH",IF(BW71=12,"12TH",IF(BW71=13,"13TH",IF(BW71=14,"14TH",IF(BW71=15,"FIFTEEN",IF(BW71=16,"SIXTEEN",IF(BW71=17,"SEVENTEEN",IF(BW71=18,"EIGHTEEN",IF(BW71=19,"NINETEEN",IF(BW71=20,"TWENTY",IF(BW71=21,"TWENTY FIRST",IF(BW71=22,"TWENTY SECOND",IF(BW71=23,"TWENTY THIRD",IF(BW71=24,"TWENTY FOURTH",IF(BW71=25,"TWENTY FIFTH",IF(BW71=26,"TWENTY SIX",IF(BW71=27,"TWENTY SEVEN",IF(BW71=28,"TWENTY EIGHT",IF(BW71=29,"TWENTY NINE",IF(BW71=30,"THIRTY",IF(BW71=31,"THIRTY FIRST","")))))))))))))))))))))))))))))))</f>
        <v/>
      </c>
      <c r="CA71" s="220" t="str">
        <f t="shared" ref="CA71:CA111" si="39">IFERROR(IF(AND(BX71="",BY71="",BZ71=""),"",CONCATENATE(BY71," ",BZ71,",  ",BX71)),"")</f>
        <v/>
      </c>
      <c r="CB71" s="217" t="str">
        <f t="shared" ref="CB71:CB111" si="40">IF(F71="","",IF(F71="3rd Grade L-1","YES",""))</f>
        <v/>
      </c>
      <c r="CC71" s="217"/>
      <c r="CD71" s="217"/>
      <c r="CE71" s="217"/>
      <c r="CF71" s="217"/>
      <c r="CG71" s="217"/>
      <c r="CH71" s="217"/>
      <c r="CI71" s="217"/>
      <c r="CJ71" s="217"/>
      <c r="CK71" s="217"/>
      <c r="CL71" s="217" t="str">
        <f t="shared" ref="CL71:CL111" si="41">IF(F71="","",IF(F71=$CD$6,"3rd Grade L-1",IF(F71=$CD$7,"3rd Grade L-2",IF(F71=$CD$8,"2nd Grade",IF(F71=$CD$9,"1st Grade (Lecturer)",IF(F71=$CD$10,"Lab. Ass.",IF(F71=$CD$11,"3rd Grade P.E.T.","")))))))</f>
        <v/>
      </c>
      <c r="CM71" s="217"/>
    </row>
    <row r="72" spans="1:91" s="56" customFormat="1" ht="51" customHeight="1">
      <c r="A72" s="21" t="str">
        <f t="shared" si="27"/>
        <v/>
      </c>
      <c r="B72" s="22"/>
      <c r="C72" s="22"/>
      <c r="D72" s="30"/>
      <c r="E72" s="168" t="str">
        <f t="shared" si="28"/>
        <v/>
      </c>
      <c r="F72" s="30"/>
      <c r="G72" s="30"/>
      <c r="H72" s="23"/>
      <c r="I72" s="23"/>
      <c r="J72" s="53" t="str">
        <f t="shared" si="29"/>
        <v/>
      </c>
      <c r="K72" s="58" t="str">
        <f t="shared" si="30"/>
        <v/>
      </c>
      <c r="L72" s="58" t="str">
        <f t="shared" si="31"/>
        <v/>
      </c>
      <c r="M72" s="58" t="str">
        <f t="shared" si="32"/>
        <v/>
      </c>
      <c r="N72" s="24"/>
      <c r="O72" s="85"/>
      <c r="P72" s="24"/>
      <c r="Q72" s="85"/>
      <c r="R72" s="111"/>
      <c r="S72" s="85"/>
      <c r="T72" s="85"/>
      <c r="U72" s="24"/>
      <c r="V72" s="30"/>
      <c r="W72" s="24"/>
      <c r="X72" s="24"/>
      <c r="Y72" s="30"/>
      <c r="Z72" s="22"/>
      <c r="AA72" s="22"/>
      <c r="AB72" s="24"/>
      <c r="AC72" s="24"/>
      <c r="AD72" s="25"/>
      <c r="AE72" s="55"/>
      <c r="AF72" s="55"/>
      <c r="BL72" s="57"/>
      <c r="BM72" s="57"/>
      <c r="BN72" s="57"/>
      <c r="BO72" s="57"/>
      <c r="BP72" s="57"/>
      <c r="BQ72" s="57"/>
      <c r="BR72" s="57"/>
      <c r="BS72" s="57"/>
      <c r="BT72" s="217"/>
      <c r="BU72" s="218" t="str">
        <f t="shared" si="33"/>
        <v/>
      </c>
      <c r="BV72" s="219" t="str">
        <f t="shared" si="34"/>
        <v/>
      </c>
      <c r="BW72" s="219" t="str">
        <f t="shared" si="35"/>
        <v/>
      </c>
      <c r="BX72" s="219" t="str">
        <f t="shared" si="36"/>
        <v/>
      </c>
      <c r="BY72" s="219" t="str">
        <f t="shared" si="37"/>
        <v/>
      </c>
      <c r="BZ72" s="219" t="str">
        <f t="shared" si="38"/>
        <v/>
      </c>
      <c r="CA72" s="220" t="str">
        <f t="shared" si="39"/>
        <v/>
      </c>
      <c r="CB72" s="217" t="str">
        <f t="shared" si="40"/>
        <v/>
      </c>
      <c r="CC72" s="217"/>
      <c r="CD72" s="217"/>
      <c r="CE72" s="217"/>
      <c r="CF72" s="217"/>
      <c r="CG72" s="217"/>
      <c r="CH72" s="217"/>
      <c r="CI72" s="217"/>
      <c r="CJ72" s="217"/>
      <c r="CK72" s="217"/>
      <c r="CL72" s="217" t="str">
        <f t="shared" si="41"/>
        <v/>
      </c>
      <c r="CM72" s="217"/>
    </row>
    <row r="73" spans="1:91" s="56" customFormat="1" ht="51" customHeight="1">
      <c r="A73" s="21" t="str">
        <f t="shared" si="27"/>
        <v/>
      </c>
      <c r="B73" s="22"/>
      <c r="C73" s="22"/>
      <c r="D73" s="30"/>
      <c r="E73" s="168" t="str">
        <f t="shared" si="28"/>
        <v/>
      </c>
      <c r="F73" s="30"/>
      <c r="G73" s="30"/>
      <c r="H73" s="23"/>
      <c r="I73" s="23"/>
      <c r="J73" s="53" t="str">
        <f t="shared" si="29"/>
        <v/>
      </c>
      <c r="K73" s="58" t="str">
        <f t="shared" si="30"/>
        <v/>
      </c>
      <c r="L73" s="58" t="str">
        <f t="shared" si="31"/>
        <v/>
      </c>
      <c r="M73" s="58" t="str">
        <f t="shared" si="32"/>
        <v/>
      </c>
      <c r="N73" s="24"/>
      <c r="O73" s="85"/>
      <c r="P73" s="24"/>
      <c r="Q73" s="85"/>
      <c r="R73" s="111"/>
      <c r="S73" s="85"/>
      <c r="T73" s="85"/>
      <c r="U73" s="24"/>
      <c r="V73" s="30"/>
      <c r="W73" s="24"/>
      <c r="X73" s="24"/>
      <c r="Y73" s="30"/>
      <c r="Z73" s="22"/>
      <c r="AA73" s="22"/>
      <c r="AB73" s="24"/>
      <c r="AC73" s="24"/>
      <c r="AD73" s="25"/>
      <c r="AE73" s="55"/>
      <c r="AF73" s="55"/>
      <c r="BL73" s="57"/>
      <c r="BM73" s="57"/>
      <c r="BN73" s="57"/>
      <c r="BO73" s="57"/>
      <c r="BP73" s="57"/>
      <c r="BQ73" s="57"/>
      <c r="BR73" s="57"/>
      <c r="BS73" s="57"/>
      <c r="BT73" s="217"/>
      <c r="BU73" s="218" t="str">
        <f t="shared" si="33"/>
        <v/>
      </c>
      <c r="BV73" s="219" t="str">
        <f t="shared" si="34"/>
        <v/>
      </c>
      <c r="BW73" s="219" t="str">
        <f t="shared" si="35"/>
        <v/>
      </c>
      <c r="BX73" s="219" t="str">
        <f t="shared" si="36"/>
        <v/>
      </c>
      <c r="BY73" s="219" t="str">
        <f t="shared" si="37"/>
        <v/>
      </c>
      <c r="BZ73" s="219" t="str">
        <f t="shared" si="38"/>
        <v/>
      </c>
      <c r="CA73" s="220" t="str">
        <f t="shared" si="39"/>
        <v/>
      </c>
      <c r="CB73" s="217" t="str">
        <f t="shared" si="40"/>
        <v/>
      </c>
      <c r="CC73" s="217"/>
      <c r="CD73" s="217"/>
      <c r="CE73" s="217"/>
      <c r="CF73" s="217"/>
      <c r="CG73" s="217"/>
      <c r="CH73" s="217"/>
      <c r="CI73" s="217"/>
      <c r="CJ73" s="217"/>
      <c r="CK73" s="217"/>
      <c r="CL73" s="217" t="str">
        <f t="shared" si="41"/>
        <v/>
      </c>
      <c r="CM73" s="217"/>
    </row>
    <row r="74" spans="1:91" s="56" customFormat="1" ht="51" customHeight="1">
      <c r="A74" s="21" t="str">
        <f t="shared" si="27"/>
        <v/>
      </c>
      <c r="B74" s="22"/>
      <c r="C74" s="22"/>
      <c r="D74" s="30"/>
      <c r="E74" s="168" t="str">
        <f t="shared" si="28"/>
        <v/>
      </c>
      <c r="F74" s="30"/>
      <c r="G74" s="30"/>
      <c r="H74" s="23"/>
      <c r="I74" s="23"/>
      <c r="J74" s="53" t="str">
        <f t="shared" si="29"/>
        <v/>
      </c>
      <c r="K74" s="58" t="str">
        <f t="shared" si="30"/>
        <v/>
      </c>
      <c r="L74" s="58" t="str">
        <f t="shared" si="31"/>
        <v/>
      </c>
      <c r="M74" s="58" t="str">
        <f t="shared" si="32"/>
        <v/>
      </c>
      <c r="N74" s="24"/>
      <c r="O74" s="85"/>
      <c r="P74" s="24"/>
      <c r="Q74" s="85"/>
      <c r="R74" s="111"/>
      <c r="S74" s="85"/>
      <c r="T74" s="85"/>
      <c r="U74" s="24"/>
      <c r="V74" s="30"/>
      <c r="W74" s="24"/>
      <c r="X74" s="24"/>
      <c r="Y74" s="30"/>
      <c r="Z74" s="22"/>
      <c r="AA74" s="22"/>
      <c r="AB74" s="24"/>
      <c r="AC74" s="24"/>
      <c r="AD74" s="25"/>
      <c r="AE74" s="55"/>
      <c r="AF74" s="55"/>
      <c r="BL74" s="57"/>
      <c r="BM74" s="57"/>
      <c r="BN74" s="57"/>
      <c r="BO74" s="57"/>
      <c r="BP74" s="57"/>
      <c r="BQ74" s="57"/>
      <c r="BR74" s="57"/>
      <c r="BS74" s="57"/>
      <c r="BT74" s="217"/>
      <c r="BU74" s="218" t="str">
        <f t="shared" si="33"/>
        <v/>
      </c>
      <c r="BV74" s="219" t="str">
        <f t="shared" si="34"/>
        <v/>
      </c>
      <c r="BW74" s="219" t="str">
        <f t="shared" si="35"/>
        <v/>
      </c>
      <c r="BX74" s="219" t="str">
        <f t="shared" si="36"/>
        <v/>
      </c>
      <c r="BY74" s="219" t="str">
        <f t="shared" si="37"/>
        <v/>
      </c>
      <c r="BZ74" s="219" t="str">
        <f t="shared" si="38"/>
        <v/>
      </c>
      <c r="CA74" s="220" t="str">
        <f t="shared" si="39"/>
        <v/>
      </c>
      <c r="CB74" s="217" t="str">
        <f t="shared" si="40"/>
        <v/>
      </c>
      <c r="CC74" s="217"/>
      <c r="CD74" s="217"/>
      <c r="CE74" s="217"/>
      <c r="CF74" s="217"/>
      <c r="CG74" s="217"/>
      <c r="CH74" s="217"/>
      <c r="CI74" s="217"/>
      <c r="CJ74" s="217"/>
      <c r="CK74" s="217"/>
      <c r="CL74" s="217" t="str">
        <f t="shared" si="41"/>
        <v/>
      </c>
      <c r="CM74" s="217"/>
    </row>
    <row r="75" spans="1:91" s="56" customFormat="1" ht="51" customHeight="1">
      <c r="A75" s="21" t="str">
        <f t="shared" si="27"/>
        <v/>
      </c>
      <c r="B75" s="22"/>
      <c r="C75" s="22"/>
      <c r="D75" s="30"/>
      <c r="E75" s="168" t="str">
        <f t="shared" si="28"/>
        <v/>
      </c>
      <c r="F75" s="30"/>
      <c r="G75" s="30"/>
      <c r="H75" s="23"/>
      <c r="I75" s="23"/>
      <c r="J75" s="53" t="str">
        <f t="shared" si="29"/>
        <v/>
      </c>
      <c r="K75" s="58" t="str">
        <f t="shared" si="30"/>
        <v/>
      </c>
      <c r="L75" s="58" t="str">
        <f t="shared" si="31"/>
        <v/>
      </c>
      <c r="M75" s="58" t="str">
        <f t="shared" si="32"/>
        <v/>
      </c>
      <c r="N75" s="24"/>
      <c r="O75" s="85"/>
      <c r="P75" s="24"/>
      <c r="Q75" s="85"/>
      <c r="R75" s="111"/>
      <c r="S75" s="85"/>
      <c r="T75" s="85"/>
      <c r="U75" s="24"/>
      <c r="V75" s="30"/>
      <c r="W75" s="24"/>
      <c r="X75" s="24"/>
      <c r="Y75" s="30"/>
      <c r="Z75" s="22"/>
      <c r="AA75" s="22"/>
      <c r="AB75" s="24"/>
      <c r="AC75" s="24"/>
      <c r="AD75" s="25"/>
      <c r="AE75" s="55"/>
      <c r="AF75" s="55"/>
      <c r="BL75" s="57"/>
      <c r="BM75" s="57"/>
      <c r="BN75" s="57"/>
      <c r="BO75" s="57"/>
      <c r="BP75" s="57"/>
      <c r="BQ75" s="57"/>
      <c r="BR75" s="57"/>
      <c r="BS75" s="57"/>
      <c r="BT75" s="217"/>
      <c r="BU75" s="218" t="str">
        <f t="shared" si="33"/>
        <v/>
      </c>
      <c r="BV75" s="219" t="str">
        <f t="shared" si="34"/>
        <v/>
      </c>
      <c r="BW75" s="219" t="str">
        <f t="shared" si="35"/>
        <v/>
      </c>
      <c r="BX75" s="219" t="str">
        <f t="shared" si="36"/>
        <v/>
      </c>
      <c r="BY75" s="219" t="str">
        <f t="shared" si="37"/>
        <v/>
      </c>
      <c r="BZ75" s="219" t="str">
        <f t="shared" si="38"/>
        <v/>
      </c>
      <c r="CA75" s="220" t="str">
        <f t="shared" si="39"/>
        <v/>
      </c>
      <c r="CB75" s="217" t="str">
        <f t="shared" si="40"/>
        <v/>
      </c>
      <c r="CC75" s="217"/>
      <c r="CD75" s="217"/>
      <c r="CE75" s="217"/>
      <c r="CF75" s="217"/>
      <c r="CG75" s="217"/>
      <c r="CH75" s="217"/>
      <c r="CI75" s="217"/>
      <c r="CJ75" s="217"/>
      <c r="CK75" s="217"/>
      <c r="CL75" s="217" t="str">
        <f t="shared" si="41"/>
        <v/>
      </c>
      <c r="CM75" s="217"/>
    </row>
    <row r="76" spans="1:91" s="56" customFormat="1" ht="51" customHeight="1">
      <c r="A76" s="21" t="str">
        <f t="shared" si="27"/>
        <v/>
      </c>
      <c r="B76" s="22"/>
      <c r="C76" s="22"/>
      <c r="D76" s="30"/>
      <c r="E76" s="168" t="str">
        <f t="shared" si="28"/>
        <v/>
      </c>
      <c r="F76" s="30"/>
      <c r="G76" s="30"/>
      <c r="H76" s="23"/>
      <c r="I76" s="23"/>
      <c r="J76" s="53" t="str">
        <f t="shared" si="29"/>
        <v/>
      </c>
      <c r="K76" s="58" t="str">
        <f t="shared" si="30"/>
        <v/>
      </c>
      <c r="L76" s="58" t="str">
        <f t="shared" si="31"/>
        <v/>
      </c>
      <c r="M76" s="58" t="str">
        <f t="shared" si="32"/>
        <v/>
      </c>
      <c r="N76" s="24"/>
      <c r="O76" s="85"/>
      <c r="P76" s="24"/>
      <c r="Q76" s="85"/>
      <c r="R76" s="111"/>
      <c r="S76" s="85"/>
      <c r="T76" s="85"/>
      <c r="U76" s="24"/>
      <c r="V76" s="30"/>
      <c r="W76" s="24"/>
      <c r="X76" s="24"/>
      <c r="Y76" s="30"/>
      <c r="Z76" s="22"/>
      <c r="AA76" s="22"/>
      <c r="AB76" s="24"/>
      <c r="AC76" s="24"/>
      <c r="AD76" s="25"/>
      <c r="AE76" s="55"/>
      <c r="AF76" s="55"/>
      <c r="BL76" s="57"/>
      <c r="BM76" s="57"/>
      <c r="BN76" s="57"/>
      <c r="BO76" s="57"/>
      <c r="BP76" s="57"/>
      <c r="BQ76" s="57"/>
      <c r="BR76" s="57"/>
      <c r="BS76" s="57"/>
      <c r="BT76" s="217"/>
      <c r="BU76" s="218" t="str">
        <f t="shared" si="33"/>
        <v/>
      </c>
      <c r="BV76" s="219" t="str">
        <f t="shared" si="34"/>
        <v/>
      </c>
      <c r="BW76" s="219" t="str">
        <f t="shared" si="35"/>
        <v/>
      </c>
      <c r="BX76" s="219" t="str">
        <f t="shared" si="36"/>
        <v/>
      </c>
      <c r="BY76" s="219" t="str">
        <f t="shared" si="37"/>
        <v/>
      </c>
      <c r="BZ76" s="219" t="str">
        <f t="shared" si="38"/>
        <v/>
      </c>
      <c r="CA76" s="220" t="str">
        <f t="shared" si="39"/>
        <v/>
      </c>
      <c r="CB76" s="217" t="str">
        <f t="shared" si="40"/>
        <v/>
      </c>
      <c r="CC76" s="217"/>
      <c r="CD76" s="217"/>
      <c r="CE76" s="217"/>
      <c r="CF76" s="217"/>
      <c r="CG76" s="217"/>
      <c r="CH76" s="217"/>
      <c r="CI76" s="217"/>
      <c r="CJ76" s="217"/>
      <c r="CK76" s="217"/>
      <c r="CL76" s="217" t="str">
        <f t="shared" si="41"/>
        <v/>
      </c>
      <c r="CM76" s="217"/>
    </row>
    <row r="77" spans="1:91" s="56" customFormat="1" ht="51" customHeight="1">
      <c r="A77" s="21" t="str">
        <f t="shared" si="27"/>
        <v/>
      </c>
      <c r="B77" s="22"/>
      <c r="C77" s="22"/>
      <c r="D77" s="30"/>
      <c r="E77" s="168" t="str">
        <f t="shared" si="28"/>
        <v/>
      </c>
      <c r="F77" s="30"/>
      <c r="G77" s="30"/>
      <c r="H77" s="23"/>
      <c r="I77" s="23"/>
      <c r="J77" s="53" t="str">
        <f t="shared" si="29"/>
        <v/>
      </c>
      <c r="K77" s="58" t="str">
        <f t="shared" si="30"/>
        <v/>
      </c>
      <c r="L77" s="58" t="str">
        <f t="shared" si="31"/>
        <v/>
      </c>
      <c r="M77" s="58" t="str">
        <f t="shared" si="32"/>
        <v/>
      </c>
      <c r="N77" s="24"/>
      <c r="O77" s="85"/>
      <c r="P77" s="24"/>
      <c r="Q77" s="85"/>
      <c r="R77" s="111"/>
      <c r="S77" s="85"/>
      <c r="T77" s="85"/>
      <c r="U77" s="24"/>
      <c r="V77" s="30"/>
      <c r="W77" s="24"/>
      <c r="X77" s="24"/>
      <c r="Y77" s="30"/>
      <c r="Z77" s="22"/>
      <c r="AA77" s="22"/>
      <c r="AB77" s="24"/>
      <c r="AC77" s="24"/>
      <c r="AD77" s="25"/>
      <c r="AE77" s="55"/>
      <c r="AF77" s="55"/>
      <c r="BL77" s="57"/>
      <c r="BM77" s="57"/>
      <c r="BN77" s="57"/>
      <c r="BO77" s="57"/>
      <c r="BP77" s="57"/>
      <c r="BQ77" s="57"/>
      <c r="BR77" s="57"/>
      <c r="BS77" s="57"/>
      <c r="BT77" s="217"/>
      <c r="BU77" s="218" t="str">
        <f t="shared" si="33"/>
        <v/>
      </c>
      <c r="BV77" s="219" t="str">
        <f t="shared" si="34"/>
        <v/>
      </c>
      <c r="BW77" s="219" t="str">
        <f t="shared" si="35"/>
        <v/>
      </c>
      <c r="BX77" s="219" t="str">
        <f t="shared" si="36"/>
        <v/>
      </c>
      <c r="BY77" s="219" t="str">
        <f t="shared" si="37"/>
        <v/>
      </c>
      <c r="BZ77" s="219" t="str">
        <f t="shared" si="38"/>
        <v/>
      </c>
      <c r="CA77" s="220" t="str">
        <f t="shared" si="39"/>
        <v/>
      </c>
      <c r="CB77" s="217" t="str">
        <f t="shared" si="40"/>
        <v/>
      </c>
      <c r="CC77" s="217"/>
      <c r="CD77" s="217"/>
      <c r="CE77" s="217"/>
      <c r="CF77" s="217"/>
      <c r="CG77" s="217"/>
      <c r="CH77" s="217"/>
      <c r="CI77" s="217"/>
      <c r="CJ77" s="217"/>
      <c r="CK77" s="217"/>
      <c r="CL77" s="217" t="str">
        <f t="shared" si="41"/>
        <v/>
      </c>
      <c r="CM77" s="217"/>
    </row>
    <row r="78" spans="1:91" s="56" customFormat="1" ht="51" customHeight="1">
      <c r="A78" s="21" t="str">
        <f t="shared" si="27"/>
        <v/>
      </c>
      <c r="B78" s="22"/>
      <c r="C78" s="22"/>
      <c r="D78" s="30"/>
      <c r="E78" s="168" t="str">
        <f t="shared" si="28"/>
        <v/>
      </c>
      <c r="F78" s="30"/>
      <c r="G78" s="30"/>
      <c r="H78" s="23"/>
      <c r="I78" s="23"/>
      <c r="J78" s="53" t="str">
        <f t="shared" si="29"/>
        <v/>
      </c>
      <c r="K78" s="58" t="str">
        <f t="shared" si="30"/>
        <v/>
      </c>
      <c r="L78" s="58" t="str">
        <f t="shared" si="31"/>
        <v/>
      </c>
      <c r="M78" s="58" t="str">
        <f t="shared" si="32"/>
        <v/>
      </c>
      <c r="N78" s="24"/>
      <c r="O78" s="85"/>
      <c r="P78" s="24"/>
      <c r="Q78" s="85"/>
      <c r="R78" s="111"/>
      <c r="S78" s="85"/>
      <c r="T78" s="85"/>
      <c r="U78" s="24"/>
      <c r="V78" s="30"/>
      <c r="W78" s="24"/>
      <c r="X78" s="24"/>
      <c r="Y78" s="30"/>
      <c r="Z78" s="22"/>
      <c r="AA78" s="22"/>
      <c r="AB78" s="24"/>
      <c r="AC78" s="24"/>
      <c r="AD78" s="25"/>
      <c r="AE78" s="55"/>
      <c r="AF78" s="55"/>
      <c r="BL78" s="57"/>
      <c r="BM78" s="57"/>
      <c r="BN78" s="57"/>
      <c r="BO78" s="57"/>
      <c r="BP78" s="57"/>
      <c r="BQ78" s="57"/>
      <c r="BR78" s="57"/>
      <c r="BS78" s="57"/>
      <c r="BT78" s="217"/>
      <c r="BU78" s="218" t="str">
        <f t="shared" si="33"/>
        <v/>
      </c>
      <c r="BV78" s="219" t="str">
        <f t="shared" si="34"/>
        <v/>
      </c>
      <c r="BW78" s="219" t="str">
        <f t="shared" si="35"/>
        <v/>
      </c>
      <c r="BX78" s="219" t="str">
        <f t="shared" si="36"/>
        <v/>
      </c>
      <c r="BY78" s="219" t="str">
        <f t="shared" si="37"/>
        <v/>
      </c>
      <c r="BZ78" s="219" t="str">
        <f t="shared" si="38"/>
        <v/>
      </c>
      <c r="CA78" s="220" t="str">
        <f t="shared" si="39"/>
        <v/>
      </c>
      <c r="CB78" s="217" t="str">
        <f t="shared" si="40"/>
        <v/>
      </c>
      <c r="CC78" s="217"/>
      <c r="CD78" s="217"/>
      <c r="CE78" s="217"/>
      <c r="CF78" s="217"/>
      <c r="CG78" s="217"/>
      <c r="CH78" s="217"/>
      <c r="CI78" s="217"/>
      <c r="CJ78" s="217"/>
      <c r="CK78" s="217"/>
      <c r="CL78" s="217" t="str">
        <f t="shared" si="41"/>
        <v/>
      </c>
      <c r="CM78" s="217"/>
    </row>
    <row r="79" spans="1:91" s="56" customFormat="1" ht="51" customHeight="1">
      <c r="A79" s="21" t="str">
        <f t="shared" si="27"/>
        <v/>
      </c>
      <c r="B79" s="22"/>
      <c r="C79" s="22"/>
      <c r="D79" s="30"/>
      <c r="E79" s="168" t="str">
        <f t="shared" si="28"/>
        <v/>
      </c>
      <c r="F79" s="30"/>
      <c r="G79" s="30"/>
      <c r="H79" s="23"/>
      <c r="I79" s="23"/>
      <c r="J79" s="53" t="str">
        <f t="shared" si="29"/>
        <v/>
      </c>
      <c r="K79" s="58" t="str">
        <f t="shared" si="30"/>
        <v/>
      </c>
      <c r="L79" s="58" t="str">
        <f t="shared" si="31"/>
        <v/>
      </c>
      <c r="M79" s="58" t="str">
        <f t="shared" si="32"/>
        <v/>
      </c>
      <c r="N79" s="24"/>
      <c r="O79" s="85"/>
      <c r="P79" s="24"/>
      <c r="Q79" s="85"/>
      <c r="R79" s="111"/>
      <c r="S79" s="85"/>
      <c r="T79" s="85"/>
      <c r="U79" s="24"/>
      <c r="V79" s="30"/>
      <c r="W79" s="24"/>
      <c r="X79" s="24"/>
      <c r="Y79" s="30"/>
      <c r="Z79" s="22"/>
      <c r="AA79" s="22"/>
      <c r="AB79" s="24"/>
      <c r="AC79" s="24"/>
      <c r="AD79" s="25"/>
      <c r="AE79" s="55"/>
      <c r="AF79" s="55"/>
      <c r="BL79" s="57"/>
      <c r="BM79" s="57"/>
      <c r="BN79" s="57"/>
      <c r="BO79" s="57"/>
      <c r="BP79" s="57"/>
      <c r="BQ79" s="57"/>
      <c r="BR79" s="57"/>
      <c r="BS79" s="57"/>
      <c r="BT79" s="217"/>
      <c r="BU79" s="218" t="str">
        <f t="shared" si="33"/>
        <v/>
      </c>
      <c r="BV79" s="219" t="str">
        <f t="shared" si="34"/>
        <v/>
      </c>
      <c r="BW79" s="219" t="str">
        <f t="shared" si="35"/>
        <v/>
      </c>
      <c r="BX79" s="219" t="str">
        <f t="shared" si="36"/>
        <v/>
      </c>
      <c r="BY79" s="219" t="str">
        <f t="shared" si="37"/>
        <v/>
      </c>
      <c r="BZ79" s="219" t="str">
        <f t="shared" si="38"/>
        <v/>
      </c>
      <c r="CA79" s="220" t="str">
        <f t="shared" si="39"/>
        <v/>
      </c>
      <c r="CB79" s="217" t="str">
        <f t="shared" si="40"/>
        <v/>
      </c>
      <c r="CC79" s="217"/>
      <c r="CD79" s="217"/>
      <c r="CE79" s="217"/>
      <c r="CF79" s="217"/>
      <c r="CG79" s="217"/>
      <c r="CH79" s="217"/>
      <c r="CI79" s="217"/>
      <c r="CJ79" s="217"/>
      <c r="CK79" s="217"/>
      <c r="CL79" s="217" t="str">
        <f t="shared" si="41"/>
        <v/>
      </c>
      <c r="CM79" s="217"/>
    </row>
    <row r="80" spans="1:91" s="56" customFormat="1" ht="51" customHeight="1">
      <c r="A80" s="21" t="str">
        <f t="shared" si="27"/>
        <v/>
      </c>
      <c r="B80" s="22"/>
      <c r="C80" s="22"/>
      <c r="D80" s="30"/>
      <c r="E80" s="168" t="str">
        <f t="shared" si="28"/>
        <v/>
      </c>
      <c r="F80" s="30"/>
      <c r="G80" s="30"/>
      <c r="H80" s="23"/>
      <c r="I80" s="23"/>
      <c r="J80" s="53" t="str">
        <f t="shared" si="29"/>
        <v/>
      </c>
      <c r="K80" s="58" t="str">
        <f t="shared" si="30"/>
        <v/>
      </c>
      <c r="L80" s="58" t="str">
        <f t="shared" si="31"/>
        <v/>
      </c>
      <c r="M80" s="58" t="str">
        <f t="shared" si="32"/>
        <v/>
      </c>
      <c r="N80" s="24"/>
      <c r="O80" s="85"/>
      <c r="P80" s="24"/>
      <c r="Q80" s="85"/>
      <c r="R80" s="111"/>
      <c r="S80" s="85"/>
      <c r="T80" s="85"/>
      <c r="U80" s="24"/>
      <c r="V80" s="30"/>
      <c r="W80" s="24"/>
      <c r="X80" s="24"/>
      <c r="Y80" s="30"/>
      <c r="Z80" s="22"/>
      <c r="AA80" s="22"/>
      <c r="AB80" s="24"/>
      <c r="AC80" s="24"/>
      <c r="AD80" s="25"/>
      <c r="AE80" s="55"/>
      <c r="AF80" s="55"/>
      <c r="BL80" s="57"/>
      <c r="BM80" s="57"/>
      <c r="BN80" s="57"/>
      <c r="BO80" s="57"/>
      <c r="BP80" s="57"/>
      <c r="BQ80" s="57"/>
      <c r="BR80" s="57"/>
      <c r="BS80" s="57"/>
      <c r="BT80" s="217"/>
      <c r="BU80" s="218" t="str">
        <f t="shared" si="33"/>
        <v/>
      </c>
      <c r="BV80" s="219" t="str">
        <f t="shared" si="34"/>
        <v/>
      </c>
      <c r="BW80" s="219" t="str">
        <f t="shared" si="35"/>
        <v/>
      </c>
      <c r="BX80" s="219" t="str">
        <f t="shared" si="36"/>
        <v/>
      </c>
      <c r="BY80" s="219" t="str">
        <f t="shared" si="37"/>
        <v/>
      </c>
      <c r="BZ80" s="219" t="str">
        <f t="shared" si="38"/>
        <v/>
      </c>
      <c r="CA80" s="220" t="str">
        <f t="shared" si="39"/>
        <v/>
      </c>
      <c r="CB80" s="217" t="str">
        <f t="shared" si="40"/>
        <v/>
      </c>
      <c r="CC80" s="217"/>
      <c r="CD80" s="217"/>
      <c r="CE80" s="217"/>
      <c r="CF80" s="217"/>
      <c r="CG80" s="217"/>
      <c r="CH80" s="217"/>
      <c r="CI80" s="217"/>
      <c r="CJ80" s="217"/>
      <c r="CK80" s="217"/>
      <c r="CL80" s="217" t="str">
        <f t="shared" si="41"/>
        <v/>
      </c>
      <c r="CM80" s="217"/>
    </row>
    <row r="81" spans="1:91" s="56" customFormat="1" ht="51" customHeight="1">
      <c r="A81" s="21" t="str">
        <f t="shared" si="27"/>
        <v/>
      </c>
      <c r="B81" s="22"/>
      <c r="C81" s="22"/>
      <c r="D81" s="30"/>
      <c r="E81" s="168" t="str">
        <f t="shared" si="28"/>
        <v/>
      </c>
      <c r="F81" s="30"/>
      <c r="G81" s="30"/>
      <c r="H81" s="23"/>
      <c r="I81" s="23"/>
      <c r="J81" s="53" t="str">
        <f t="shared" si="29"/>
        <v/>
      </c>
      <c r="K81" s="58" t="str">
        <f t="shared" si="30"/>
        <v/>
      </c>
      <c r="L81" s="58" t="str">
        <f t="shared" si="31"/>
        <v/>
      </c>
      <c r="M81" s="58" t="str">
        <f t="shared" si="32"/>
        <v/>
      </c>
      <c r="N81" s="24"/>
      <c r="O81" s="85"/>
      <c r="P81" s="24"/>
      <c r="Q81" s="85"/>
      <c r="R81" s="111"/>
      <c r="S81" s="85"/>
      <c r="T81" s="85"/>
      <c r="U81" s="24"/>
      <c r="V81" s="30"/>
      <c r="W81" s="24"/>
      <c r="X81" s="24"/>
      <c r="Y81" s="30"/>
      <c r="Z81" s="22"/>
      <c r="AA81" s="22"/>
      <c r="AB81" s="24"/>
      <c r="AC81" s="24"/>
      <c r="AD81" s="25"/>
      <c r="AE81" s="55"/>
      <c r="AF81" s="55"/>
      <c r="BL81" s="57"/>
      <c r="BM81" s="57"/>
      <c r="BN81" s="57"/>
      <c r="BO81" s="57"/>
      <c r="BP81" s="57"/>
      <c r="BQ81" s="57"/>
      <c r="BR81" s="57"/>
      <c r="BS81" s="57"/>
      <c r="BT81" s="217"/>
      <c r="BU81" s="218" t="str">
        <f t="shared" si="33"/>
        <v/>
      </c>
      <c r="BV81" s="219" t="str">
        <f t="shared" si="34"/>
        <v/>
      </c>
      <c r="BW81" s="219" t="str">
        <f t="shared" si="35"/>
        <v/>
      </c>
      <c r="BX81" s="219" t="str">
        <f t="shared" si="36"/>
        <v/>
      </c>
      <c r="BY81" s="219" t="str">
        <f t="shared" si="37"/>
        <v/>
      </c>
      <c r="BZ81" s="219" t="str">
        <f t="shared" si="38"/>
        <v/>
      </c>
      <c r="CA81" s="220" t="str">
        <f t="shared" si="39"/>
        <v/>
      </c>
      <c r="CB81" s="217" t="str">
        <f t="shared" si="40"/>
        <v/>
      </c>
      <c r="CC81" s="217"/>
      <c r="CD81" s="217"/>
      <c r="CE81" s="217"/>
      <c r="CF81" s="217"/>
      <c r="CG81" s="217"/>
      <c r="CH81" s="217"/>
      <c r="CI81" s="217"/>
      <c r="CJ81" s="217"/>
      <c r="CK81" s="217"/>
      <c r="CL81" s="217" t="str">
        <f t="shared" si="41"/>
        <v/>
      </c>
      <c r="CM81" s="217"/>
    </row>
    <row r="82" spans="1:91" s="56" customFormat="1" ht="51" customHeight="1">
      <c r="A82" s="21" t="str">
        <f t="shared" si="27"/>
        <v/>
      </c>
      <c r="B82" s="22"/>
      <c r="C82" s="22"/>
      <c r="D82" s="30"/>
      <c r="E82" s="168" t="str">
        <f t="shared" si="28"/>
        <v/>
      </c>
      <c r="F82" s="30"/>
      <c r="G82" s="30"/>
      <c r="H82" s="23"/>
      <c r="I82" s="23"/>
      <c r="J82" s="53" t="str">
        <f t="shared" si="29"/>
        <v/>
      </c>
      <c r="K82" s="58" t="str">
        <f t="shared" si="30"/>
        <v/>
      </c>
      <c r="L82" s="58" t="str">
        <f t="shared" si="31"/>
        <v/>
      </c>
      <c r="M82" s="58" t="str">
        <f t="shared" si="32"/>
        <v/>
      </c>
      <c r="N82" s="24"/>
      <c r="O82" s="85"/>
      <c r="P82" s="24"/>
      <c r="Q82" s="85"/>
      <c r="R82" s="111"/>
      <c r="S82" s="85"/>
      <c r="T82" s="85"/>
      <c r="U82" s="24"/>
      <c r="V82" s="30"/>
      <c r="W82" s="24"/>
      <c r="X82" s="24"/>
      <c r="Y82" s="30"/>
      <c r="Z82" s="22"/>
      <c r="AA82" s="22"/>
      <c r="AB82" s="24"/>
      <c r="AC82" s="24"/>
      <c r="AD82" s="25"/>
      <c r="AE82" s="55"/>
      <c r="AF82" s="55"/>
      <c r="BL82" s="57"/>
      <c r="BM82" s="57"/>
      <c r="BN82" s="57"/>
      <c r="BO82" s="57"/>
      <c r="BP82" s="57"/>
      <c r="BQ82" s="57"/>
      <c r="BR82" s="57"/>
      <c r="BS82" s="57"/>
      <c r="BT82" s="217"/>
      <c r="BU82" s="218" t="str">
        <f t="shared" si="33"/>
        <v/>
      </c>
      <c r="BV82" s="219" t="str">
        <f t="shared" si="34"/>
        <v/>
      </c>
      <c r="BW82" s="219" t="str">
        <f t="shared" si="35"/>
        <v/>
      </c>
      <c r="BX82" s="219" t="str">
        <f t="shared" si="36"/>
        <v/>
      </c>
      <c r="BY82" s="219" t="str">
        <f t="shared" si="37"/>
        <v/>
      </c>
      <c r="BZ82" s="219" t="str">
        <f t="shared" si="38"/>
        <v/>
      </c>
      <c r="CA82" s="220" t="str">
        <f t="shared" si="39"/>
        <v/>
      </c>
      <c r="CB82" s="217" t="str">
        <f t="shared" si="40"/>
        <v/>
      </c>
      <c r="CC82" s="217"/>
      <c r="CD82" s="217"/>
      <c r="CE82" s="217"/>
      <c r="CF82" s="217"/>
      <c r="CG82" s="217"/>
      <c r="CH82" s="217"/>
      <c r="CI82" s="217"/>
      <c r="CJ82" s="217"/>
      <c r="CK82" s="217"/>
      <c r="CL82" s="217" t="str">
        <f t="shared" si="41"/>
        <v/>
      </c>
      <c r="CM82" s="217"/>
    </row>
    <row r="83" spans="1:91" s="56" customFormat="1" ht="51" customHeight="1">
      <c r="A83" s="21" t="str">
        <f t="shared" ref="A83:A111" si="42">IFERROR(IF(AND(B83="",C83="",F83="",I83=""),"",A82+1),"")</f>
        <v/>
      </c>
      <c r="B83" s="22"/>
      <c r="C83" s="22"/>
      <c r="D83" s="30"/>
      <c r="E83" s="168" t="str">
        <f t="shared" ref="E83:E111" si="43">IFERROR(VLOOKUP(D83,PEEO_SCHOOL,3,0),"")</f>
        <v/>
      </c>
      <c r="F83" s="30"/>
      <c r="G83" s="30"/>
      <c r="H83" s="23"/>
      <c r="I83" s="23"/>
      <c r="J83" s="53" t="str">
        <f t="shared" ref="J83:J111" si="44">IFERROR(IF(CA83="","",CA83),"")</f>
        <v/>
      </c>
      <c r="K83" s="58" t="str">
        <f t="shared" ref="K83:K111" si="45">IFERROR(IF(OR($K$4="",B83="",A83="",I83=""),"",DATEDIF(I83,$K$4,"Y")),"")</f>
        <v/>
      </c>
      <c r="L83" s="58" t="str">
        <f t="shared" ref="L83:L111" si="46">IFERROR(IF(OR($K$4="",B83="",A83="",I83=""),"",DATEDIF(I83,$K$4,"YM")),"")</f>
        <v/>
      </c>
      <c r="M83" s="58" t="str">
        <f t="shared" ref="M83:M111" si="47">IFERROR(IF(OR($K$4="",B83="",A83="",I83=""),"",DATEDIF(I83,$K$4,"MD")),"")</f>
        <v/>
      </c>
      <c r="N83" s="24"/>
      <c r="O83" s="85"/>
      <c r="P83" s="24"/>
      <c r="Q83" s="85"/>
      <c r="R83" s="111"/>
      <c r="S83" s="85"/>
      <c r="T83" s="85"/>
      <c r="U83" s="24"/>
      <c r="V83" s="30"/>
      <c r="W83" s="24"/>
      <c r="X83" s="24"/>
      <c r="Y83" s="30"/>
      <c r="Z83" s="22"/>
      <c r="AA83" s="22"/>
      <c r="AB83" s="24"/>
      <c r="AC83" s="24"/>
      <c r="AD83" s="25"/>
      <c r="AE83" s="55"/>
      <c r="AF83" s="55"/>
      <c r="BL83" s="57"/>
      <c r="BM83" s="57"/>
      <c r="BN83" s="57"/>
      <c r="BO83" s="57"/>
      <c r="BP83" s="57"/>
      <c r="BQ83" s="57"/>
      <c r="BR83" s="57"/>
      <c r="BS83" s="57"/>
      <c r="BT83" s="217"/>
      <c r="BU83" s="218" t="str">
        <f t="shared" si="33"/>
        <v/>
      </c>
      <c r="BV83" s="219" t="str">
        <f t="shared" si="34"/>
        <v/>
      </c>
      <c r="BW83" s="219" t="str">
        <f t="shared" si="35"/>
        <v/>
      </c>
      <c r="BX83" s="219" t="str">
        <f t="shared" si="36"/>
        <v/>
      </c>
      <c r="BY83" s="219" t="str">
        <f t="shared" si="37"/>
        <v/>
      </c>
      <c r="BZ83" s="219" t="str">
        <f t="shared" si="38"/>
        <v/>
      </c>
      <c r="CA83" s="220" t="str">
        <f t="shared" si="39"/>
        <v/>
      </c>
      <c r="CB83" s="217" t="str">
        <f t="shared" si="40"/>
        <v/>
      </c>
      <c r="CC83" s="217"/>
      <c r="CD83" s="217"/>
      <c r="CE83" s="217"/>
      <c r="CF83" s="217"/>
      <c r="CG83" s="217"/>
      <c r="CH83" s="217"/>
      <c r="CI83" s="217"/>
      <c r="CJ83" s="217"/>
      <c r="CK83" s="217"/>
      <c r="CL83" s="217" t="str">
        <f t="shared" si="41"/>
        <v/>
      </c>
      <c r="CM83" s="217"/>
    </row>
    <row r="84" spans="1:91" s="56" customFormat="1" ht="51" customHeight="1">
      <c r="A84" s="21" t="str">
        <f t="shared" si="42"/>
        <v/>
      </c>
      <c r="B84" s="22"/>
      <c r="C84" s="22"/>
      <c r="D84" s="30"/>
      <c r="E84" s="168" t="str">
        <f t="shared" si="43"/>
        <v/>
      </c>
      <c r="F84" s="30"/>
      <c r="G84" s="30"/>
      <c r="H84" s="23"/>
      <c r="I84" s="23"/>
      <c r="J84" s="53" t="str">
        <f t="shared" si="44"/>
        <v/>
      </c>
      <c r="K84" s="58" t="str">
        <f t="shared" si="45"/>
        <v/>
      </c>
      <c r="L84" s="58" t="str">
        <f t="shared" si="46"/>
        <v/>
      </c>
      <c r="M84" s="58" t="str">
        <f t="shared" si="47"/>
        <v/>
      </c>
      <c r="N84" s="24"/>
      <c r="O84" s="85"/>
      <c r="P84" s="24"/>
      <c r="Q84" s="85"/>
      <c r="R84" s="111"/>
      <c r="S84" s="85"/>
      <c r="T84" s="85"/>
      <c r="U84" s="24"/>
      <c r="V84" s="30"/>
      <c r="W84" s="24"/>
      <c r="X84" s="24"/>
      <c r="Y84" s="30"/>
      <c r="Z84" s="22"/>
      <c r="AA84" s="22"/>
      <c r="AB84" s="24"/>
      <c r="AC84" s="24"/>
      <c r="AD84" s="25"/>
      <c r="AE84" s="55"/>
      <c r="AF84" s="55"/>
      <c r="BL84" s="57"/>
      <c r="BM84" s="57"/>
      <c r="BN84" s="57"/>
      <c r="BO84" s="57"/>
      <c r="BP84" s="57"/>
      <c r="BQ84" s="57"/>
      <c r="BR84" s="57"/>
      <c r="BS84" s="57"/>
      <c r="BT84" s="217"/>
      <c r="BU84" s="218" t="str">
        <f t="shared" si="33"/>
        <v/>
      </c>
      <c r="BV84" s="219" t="str">
        <f t="shared" si="34"/>
        <v/>
      </c>
      <c r="BW84" s="219" t="str">
        <f t="shared" si="35"/>
        <v/>
      </c>
      <c r="BX84" s="219" t="str">
        <f t="shared" si="36"/>
        <v/>
      </c>
      <c r="BY84" s="219" t="str">
        <f t="shared" si="37"/>
        <v/>
      </c>
      <c r="BZ84" s="219" t="str">
        <f t="shared" si="38"/>
        <v/>
      </c>
      <c r="CA84" s="220" t="str">
        <f t="shared" si="39"/>
        <v/>
      </c>
      <c r="CB84" s="217" t="str">
        <f t="shared" si="40"/>
        <v/>
      </c>
      <c r="CC84" s="217"/>
      <c r="CD84" s="217"/>
      <c r="CE84" s="217"/>
      <c r="CF84" s="217"/>
      <c r="CG84" s="217"/>
      <c r="CH84" s="217"/>
      <c r="CI84" s="217"/>
      <c r="CJ84" s="217"/>
      <c r="CK84" s="217"/>
      <c r="CL84" s="217" t="str">
        <f t="shared" si="41"/>
        <v/>
      </c>
      <c r="CM84" s="217"/>
    </row>
    <row r="85" spans="1:91" s="56" customFormat="1" ht="51" customHeight="1">
      <c r="A85" s="21" t="str">
        <f t="shared" si="42"/>
        <v/>
      </c>
      <c r="B85" s="22"/>
      <c r="C85" s="22"/>
      <c r="D85" s="30"/>
      <c r="E85" s="168" t="str">
        <f t="shared" si="43"/>
        <v/>
      </c>
      <c r="F85" s="30"/>
      <c r="G85" s="30"/>
      <c r="H85" s="23"/>
      <c r="I85" s="23"/>
      <c r="J85" s="53" t="str">
        <f t="shared" si="44"/>
        <v/>
      </c>
      <c r="K85" s="58" t="str">
        <f t="shared" si="45"/>
        <v/>
      </c>
      <c r="L85" s="58" t="str">
        <f t="shared" si="46"/>
        <v/>
      </c>
      <c r="M85" s="58" t="str">
        <f t="shared" si="47"/>
        <v/>
      </c>
      <c r="N85" s="24"/>
      <c r="O85" s="85"/>
      <c r="P85" s="24"/>
      <c r="Q85" s="85"/>
      <c r="R85" s="111"/>
      <c r="S85" s="85"/>
      <c r="T85" s="85"/>
      <c r="U85" s="24"/>
      <c r="V85" s="30"/>
      <c r="W85" s="24"/>
      <c r="X85" s="24"/>
      <c r="Y85" s="30"/>
      <c r="Z85" s="22"/>
      <c r="AA85" s="22"/>
      <c r="AB85" s="24"/>
      <c r="AC85" s="24"/>
      <c r="AD85" s="25"/>
      <c r="AE85" s="55"/>
      <c r="AF85" s="55"/>
      <c r="BL85" s="57"/>
      <c r="BM85" s="57"/>
      <c r="BN85" s="57"/>
      <c r="BO85" s="57"/>
      <c r="BP85" s="57"/>
      <c r="BQ85" s="57"/>
      <c r="BR85" s="57"/>
      <c r="BS85" s="57"/>
      <c r="BT85" s="217"/>
      <c r="BU85" s="218" t="str">
        <f t="shared" si="33"/>
        <v/>
      </c>
      <c r="BV85" s="219" t="str">
        <f t="shared" si="34"/>
        <v/>
      </c>
      <c r="BW85" s="219" t="str">
        <f t="shared" si="35"/>
        <v/>
      </c>
      <c r="BX85" s="219" t="str">
        <f t="shared" si="36"/>
        <v/>
      </c>
      <c r="BY85" s="219" t="str">
        <f t="shared" si="37"/>
        <v/>
      </c>
      <c r="BZ85" s="219" t="str">
        <f t="shared" si="38"/>
        <v/>
      </c>
      <c r="CA85" s="220" t="str">
        <f t="shared" si="39"/>
        <v/>
      </c>
      <c r="CB85" s="217" t="str">
        <f t="shared" si="40"/>
        <v/>
      </c>
      <c r="CC85" s="217"/>
      <c r="CD85" s="217"/>
      <c r="CE85" s="217"/>
      <c r="CF85" s="217"/>
      <c r="CG85" s="217"/>
      <c r="CH85" s="217"/>
      <c r="CI85" s="217"/>
      <c r="CJ85" s="217"/>
      <c r="CK85" s="217"/>
      <c r="CL85" s="217" t="str">
        <f t="shared" si="41"/>
        <v/>
      </c>
      <c r="CM85" s="217"/>
    </row>
    <row r="86" spans="1:91" s="56" customFormat="1" ht="51" customHeight="1">
      <c r="A86" s="21" t="str">
        <f t="shared" si="42"/>
        <v/>
      </c>
      <c r="B86" s="22"/>
      <c r="C86" s="22"/>
      <c r="D86" s="30"/>
      <c r="E86" s="168" t="str">
        <f t="shared" si="43"/>
        <v/>
      </c>
      <c r="F86" s="30"/>
      <c r="G86" s="30"/>
      <c r="H86" s="23"/>
      <c r="I86" s="23"/>
      <c r="J86" s="53" t="str">
        <f t="shared" si="44"/>
        <v/>
      </c>
      <c r="K86" s="58" t="str">
        <f t="shared" si="45"/>
        <v/>
      </c>
      <c r="L86" s="58" t="str">
        <f t="shared" si="46"/>
        <v/>
      </c>
      <c r="M86" s="58" t="str">
        <f t="shared" si="47"/>
        <v/>
      </c>
      <c r="N86" s="24"/>
      <c r="O86" s="85"/>
      <c r="P86" s="24"/>
      <c r="Q86" s="85"/>
      <c r="R86" s="111"/>
      <c r="S86" s="85"/>
      <c r="T86" s="85"/>
      <c r="U86" s="24"/>
      <c r="V86" s="30"/>
      <c r="W86" s="24"/>
      <c r="X86" s="24"/>
      <c r="Y86" s="30"/>
      <c r="Z86" s="22"/>
      <c r="AA86" s="22"/>
      <c r="AB86" s="24"/>
      <c r="AC86" s="24"/>
      <c r="AD86" s="25"/>
      <c r="AE86" s="55"/>
      <c r="AF86" s="55"/>
      <c r="BL86" s="57"/>
      <c r="BM86" s="57"/>
      <c r="BN86" s="57"/>
      <c r="BO86" s="57"/>
      <c r="BP86" s="57"/>
      <c r="BQ86" s="57"/>
      <c r="BR86" s="57"/>
      <c r="BS86" s="57"/>
      <c r="BT86" s="217"/>
      <c r="BU86" s="218" t="str">
        <f t="shared" si="33"/>
        <v/>
      </c>
      <c r="BV86" s="219" t="str">
        <f t="shared" si="34"/>
        <v/>
      </c>
      <c r="BW86" s="219" t="str">
        <f t="shared" si="35"/>
        <v/>
      </c>
      <c r="BX86" s="219" t="str">
        <f t="shared" si="36"/>
        <v/>
      </c>
      <c r="BY86" s="219" t="str">
        <f t="shared" si="37"/>
        <v/>
      </c>
      <c r="BZ86" s="219" t="str">
        <f t="shared" si="38"/>
        <v/>
      </c>
      <c r="CA86" s="220" t="str">
        <f t="shared" si="39"/>
        <v/>
      </c>
      <c r="CB86" s="217" t="str">
        <f t="shared" si="40"/>
        <v/>
      </c>
      <c r="CC86" s="217"/>
      <c r="CD86" s="217"/>
      <c r="CE86" s="217"/>
      <c r="CF86" s="217"/>
      <c r="CG86" s="217"/>
      <c r="CH86" s="217"/>
      <c r="CI86" s="217"/>
      <c r="CJ86" s="217"/>
      <c r="CK86" s="217"/>
      <c r="CL86" s="217" t="str">
        <f t="shared" si="41"/>
        <v/>
      </c>
      <c r="CM86" s="217"/>
    </row>
    <row r="87" spans="1:91" s="56" customFormat="1" ht="51" customHeight="1">
      <c r="A87" s="21" t="str">
        <f t="shared" si="42"/>
        <v/>
      </c>
      <c r="B87" s="22"/>
      <c r="C87" s="22"/>
      <c r="D87" s="30"/>
      <c r="E87" s="168" t="str">
        <f t="shared" si="43"/>
        <v/>
      </c>
      <c r="F87" s="30"/>
      <c r="G87" s="30"/>
      <c r="H87" s="23"/>
      <c r="I87" s="23"/>
      <c r="J87" s="53" t="str">
        <f t="shared" si="44"/>
        <v/>
      </c>
      <c r="K87" s="58" t="str">
        <f t="shared" si="45"/>
        <v/>
      </c>
      <c r="L87" s="58" t="str">
        <f t="shared" si="46"/>
        <v/>
      </c>
      <c r="M87" s="58" t="str">
        <f t="shared" si="47"/>
        <v/>
      </c>
      <c r="N87" s="24"/>
      <c r="O87" s="85"/>
      <c r="P87" s="24"/>
      <c r="Q87" s="85"/>
      <c r="R87" s="111"/>
      <c r="S87" s="85"/>
      <c r="T87" s="85"/>
      <c r="U87" s="24"/>
      <c r="V87" s="30"/>
      <c r="W87" s="24"/>
      <c r="X87" s="24"/>
      <c r="Y87" s="30"/>
      <c r="Z87" s="22"/>
      <c r="AA87" s="22"/>
      <c r="AB87" s="24"/>
      <c r="AC87" s="24"/>
      <c r="AD87" s="25"/>
      <c r="AE87" s="55"/>
      <c r="AF87" s="55"/>
      <c r="BL87" s="57"/>
      <c r="BM87" s="57"/>
      <c r="BN87" s="57"/>
      <c r="BO87" s="57"/>
      <c r="BP87" s="57"/>
      <c r="BQ87" s="57"/>
      <c r="BR87" s="57"/>
      <c r="BS87" s="57"/>
      <c r="BT87" s="217"/>
      <c r="BU87" s="218" t="str">
        <f t="shared" si="33"/>
        <v/>
      </c>
      <c r="BV87" s="219" t="str">
        <f t="shared" si="34"/>
        <v/>
      </c>
      <c r="BW87" s="219" t="str">
        <f t="shared" si="35"/>
        <v/>
      </c>
      <c r="BX87" s="219" t="str">
        <f t="shared" si="36"/>
        <v/>
      </c>
      <c r="BY87" s="219" t="str">
        <f t="shared" si="37"/>
        <v/>
      </c>
      <c r="BZ87" s="219" t="str">
        <f t="shared" si="38"/>
        <v/>
      </c>
      <c r="CA87" s="220" t="str">
        <f t="shared" si="39"/>
        <v/>
      </c>
      <c r="CB87" s="217" t="str">
        <f t="shared" si="40"/>
        <v/>
      </c>
      <c r="CC87" s="217"/>
      <c r="CD87" s="217"/>
      <c r="CE87" s="217"/>
      <c r="CF87" s="217"/>
      <c r="CG87" s="217"/>
      <c r="CH87" s="217"/>
      <c r="CI87" s="217"/>
      <c r="CJ87" s="217"/>
      <c r="CK87" s="217"/>
      <c r="CL87" s="217" t="str">
        <f t="shared" si="41"/>
        <v/>
      </c>
      <c r="CM87" s="217"/>
    </row>
    <row r="88" spans="1:91" s="56" customFormat="1" ht="51" customHeight="1">
      <c r="A88" s="21" t="str">
        <f t="shared" si="42"/>
        <v/>
      </c>
      <c r="B88" s="22"/>
      <c r="C88" s="22"/>
      <c r="D88" s="30"/>
      <c r="E88" s="168" t="str">
        <f t="shared" si="43"/>
        <v/>
      </c>
      <c r="F88" s="30"/>
      <c r="G88" s="30"/>
      <c r="H88" s="23"/>
      <c r="I88" s="23"/>
      <c r="J88" s="53" t="str">
        <f t="shared" si="44"/>
        <v/>
      </c>
      <c r="K88" s="58" t="str">
        <f t="shared" si="45"/>
        <v/>
      </c>
      <c r="L88" s="58" t="str">
        <f t="shared" si="46"/>
        <v/>
      </c>
      <c r="M88" s="58" t="str">
        <f t="shared" si="47"/>
        <v/>
      </c>
      <c r="N88" s="24"/>
      <c r="O88" s="85"/>
      <c r="P88" s="24"/>
      <c r="Q88" s="85"/>
      <c r="R88" s="111"/>
      <c r="S88" s="85"/>
      <c r="T88" s="85"/>
      <c r="U88" s="24"/>
      <c r="V88" s="30"/>
      <c r="W88" s="24"/>
      <c r="X88" s="24"/>
      <c r="Y88" s="30"/>
      <c r="Z88" s="22"/>
      <c r="AA88" s="22"/>
      <c r="AB88" s="24"/>
      <c r="AC88" s="24"/>
      <c r="AD88" s="25"/>
      <c r="AE88" s="55"/>
      <c r="AF88" s="55"/>
      <c r="BL88" s="57"/>
      <c r="BM88" s="57"/>
      <c r="BN88" s="57"/>
      <c r="BO88" s="57"/>
      <c r="BP88" s="57"/>
      <c r="BQ88" s="57"/>
      <c r="BR88" s="57"/>
      <c r="BS88" s="57"/>
      <c r="BT88" s="217"/>
      <c r="BU88" s="218" t="str">
        <f t="shared" si="33"/>
        <v/>
      </c>
      <c r="BV88" s="219" t="str">
        <f t="shared" si="34"/>
        <v/>
      </c>
      <c r="BW88" s="219" t="str">
        <f t="shared" si="35"/>
        <v/>
      </c>
      <c r="BX88" s="219" t="str">
        <f t="shared" si="36"/>
        <v/>
      </c>
      <c r="BY88" s="219" t="str">
        <f t="shared" si="37"/>
        <v/>
      </c>
      <c r="BZ88" s="219" t="str">
        <f t="shared" si="38"/>
        <v/>
      </c>
      <c r="CA88" s="220" t="str">
        <f t="shared" si="39"/>
        <v/>
      </c>
      <c r="CB88" s="217" t="str">
        <f t="shared" si="40"/>
        <v/>
      </c>
      <c r="CC88" s="217"/>
      <c r="CD88" s="217"/>
      <c r="CE88" s="217"/>
      <c r="CF88" s="217"/>
      <c r="CG88" s="217"/>
      <c r="CH88" s="217"/>
      <c r="CI88" s="217"/>
      <c r="CJ88" s="217"/>
      <c r="CK88" s="217"/>
      <c r="CL88" s="217" t="str">
        <f t="shared" si="41"/>
        <v/>
      </c>
      <c r="CM88" s="217"/>
    </row>
    <row r="89" spans="1:91" s="56" customFormat="1" ht="51" customHeight="1">
      <c r="A89" s="21" t="str">
        <f t="shared" si="42"/>
        <v/>
      </c>
      <c r="B89" s="22"/>
      <c r="C89" s="22"/>
      <c r="D89" s="30"/>
      <c r="E89" s="168" t="str">
        <f t="shared" si="43"/>
        <v/>
      </c>
      <c r="F89" s="30"/>
      <c r="G89" s="30"/>
      <c r="H89" s="23"/>
      <c r="I89" s="23"/>
      <c r="J89" s="53" t="str">
        <f t="shared" si="44"/>
        <v/>
      </c>
      <c r="K89" s="58" t="str">
        <f t="shared" si="45"/>
        <v/>
      </c>
      <c r="L89" s="58" t="str">
        <f t="shared" si="46"/>
        <v/>
      </c>
      <c r="M89" s="58" t="str">
        <f t="shared" si="47"/>
        <v/>
      </c>
      <c r="N89" s="24"/>
      <c r="O89" s="85"/>
      <c r="P89" s="24"/>
      <c r="Q89" s="85"/>
      <c r="R89" s="111"/>
      <c r="S89" s="85"/>
      <c r="T89" s="85"/>
      <c r="U89" s="24"/>
      <c r="V89" s="30"/>
      <c r="W89" s="24"/>
      <c r="X89" s="24"/>
      <c r="Y89" s="30"/>
      <c r="Z89" s="22"/>
      <c r="AA89" s="22"/>
      <c r="AB89" s="24"/>
      <c r="AC89" s="24"/>
      <c r="AD89" s="25"/>
      <c r="AE89" s="55"/>
      <c r="AF89" s="55"/>
      <c r="BL89" s="57"/>
      <c r="BM89" s="57"/>
      <c r="BN89" s="57"/>
      <c r="BO89" s="57"/>
      <c r="BP89" s="57"/>
      <c r="BQ89" s="57"/>
      <c r="BR89" s="57"/>
      <c r="BS89" s="57"/>
      <c r="BT89" s="217"/>
      <c r="BU89" s="218" t="str">
        <f t="shared" si="33"/>
        <v/>
      </c>
      <c r="BV89" s="219" t="str">
        <f t="shared" si="34"/>
        <v/>
      </c>
      <c r="BW89" s="219" t="str">
        <f t="shared" si="35"/>
        <v/>
      </c>
      <c r="BX89" s="219" t="str">
        <f t="shared" si="36"/>
        <v/>
      </c>
      <c r="BY89" s="219" t="str">
        <f t="shared" si="37"/>
        <v/>
      </c>
      <c r="BZ89" s="219" t="str">
        <f t="shared" si="38"/>
        <v/>
      </c>
      <c r="CA89" s="220" t="str">
        <f t="shared" si="39"/>
        <v/>
      </c>
      <c r="CB89" s="217" t="str">
        <f t="shared" si="40"/>
        <v/>
      </c>
      <c r="CC89" s="217"/>
      <c r="CD89" s="217"/>
      <c r="CE89" s="217"/>
      <c r="CF89" s="217"/>
      <c r="CG89" s="217"/>
      <c r="CH89" s="217"/>
      <c r="CI89" s="217"/>
      <c r="CJ89" s="217"/>
      <c r="CK89" s="217"/>
      <c r="CL89" s="217" t="str">
        <f t="shared" si="41"/>
        <v/>
      </c>
      <c r="CM89" s="217"/>
    </row>
    <row r="90" spans="1:91" s="56" customFormat="1" ht="51" customHeight="1">
      <c r="A90" s="21" t="str">
        <f t="shared" si="42"/>
        <v/>
      </c>
      <c r="B90" s="22"/>
      <c r="C90" s="22"/>
      <c r="D90" s="30"/>
      <c r="E90" s="168" t="str">
        <f t="shared" si="43"/>
        <v/>
      </c>
      <c r="F90" s="30"/>
      <c r="G90" s="30"/>
      <c r="H90" s="23"/>
      <c r="I90" s="23"/>
      <c r="J90" s="53" t="str">
        <f t="shared" si="44"/>
        <v/>
      </c>
      <c r="K90" s="58" t="str">
        <f t="shared" si="45"/>
        <v/>
      </c>
      <c r="L90" s="58" t="str">
        <f t="shared" si="46"/>
        <v/>
      </c>
      <c r="M90" s="58" t="str">
        <f t="shared" si="47"/>
        <v/>
      </c>
      <c r="N90" s="24"/>
      <c r="O90" s="85"/>
      <c r="P90" s="24"/>
      <c r="Q90" s="85"/>
      <c r="R90" s="111"/>
      <c r="S90" s="85"/>
      <c r="T90" s="85"/>
      <c r="U90" s="24"/>
      <c r="V90" s="30"/>
      <c r="W90" s="24"/>
      <c r="X90" s="24"/>
      <c r="Y90" s="30"/>
      <c r="Z90" s="22"/>
      <c r="AA90" s="22"/>
      <c r="AB90" s="24"/>
      <c r="AC90" s="24"/>
      <c r="AD90" s="25"/>
      <c r="AE90" s="55"/>
      <c r="AF90" s="55"/>
      <c r="BL90" s="57"/>
      <c r="BM90" s="57"/>
      <c r="BN90" s="57"/>
      <c r="BO90" s="57"/>
      <c r="BP90" s="57"/>
      <c r="BQ90" s="57"/>
      <c r="BR90" s="57"/>
      <c r="BS90" s="57"/>
      <c r="BT90" s="217"/>
      <c r="BU90" s="218" t="str">
        <f t="shared" si="33"/>
        <v/>
      </c>
      <c r="BV90" s="219" t="str">
        <f t="shared" si="34"/>
        <v/>
      </c>
      <c r="BW90" s="219" t="str">
        <f t="shared" si="35"/>
        <v/>
      </c>
      <c r="BX90" s="219" t="str">
        <f t="shared" si="36"/>
        <v/>
      </c>
      <c r="BY90" s="219" t="str">
        <f t="shared" si="37"/>
        <v/>
      </c>
      <c r="BZ90" s="219" t="str">
        <f t="shared" si="38"/>
        <v/>
      </c>
      <c r="CA90" s="220" t="str">
        <f t="shared" si="39"/>
        <v/>
      </c>
      <c r="CB90" s="217" t="str">
        <f t="shared" si="40"/>
        <v/>
      </c>
      <c r="CC90" s="217"/>
      <c r="CD90" s="217"/>
      <c r="CE90" s="217"/>
      <c r="CF90" s="217"/>
      <c r="CG90" s="217"/>
      <c r="CH90" s="217"/>
      <c r="CI90" s="217"/>
      <c r="CJ90" s="217"/>
      <c r="CK90" s="217"/>
      <c r="CL90" s="217" t="str">
        <f t="shared" si="41"/>
        <v/>
      </c>
      <c r="CM90" s="217"/>
    </row>
    <row r="91" spans="1:91" s="56" customFormat="1" ht="51" customHeight="1">
      <c r="A91" s="21" t="str">
        <f t="shared" si="42"/>
        <v/>
      </c>
      <c r="B91" s="22"/>
      <c r="C91" s="22"/>
      <c r="D91" s="30"/>
      <c r="E91" s="168" t="str">
        <f t="shared" si="43"/>
        <v/>
      </c>
      <c r="F91" s="30"/>
      <c r="G91" s="30"/>
      <c r="H91" s="23"/>
      <c r="I91" s="23"/>
      <c r="J91" s="53" t="str">
        <f t="shared" si="44"/>
        <v/>
      </c>
      <c r="K91" s="58" t="str">
        <f t="shared" si="45"/>
        <v/>
      </c>
      <c r="L91" s="58" t="str">
        <f t="shared" si="46"/>
        <v/>
      </c>
      <c r="M91" s="58" t="str">
        <f t="shared" si="47"/>
        <v/>
      </c>
      <c r="N91" s="24"/>
      <c r="O91" s="85"/>
      <c r="P91" s="24"/>
      <c r="Q91" s="85"/>
      <c r="R91" s="111"/>
      <c r="S91" s="85"/>
      <c r="T91" s="85"/>
      <c r="U91" s="24"/>
      <c r="V91" s="30"/>
      <c r="W91" s="24"/>
      <c r="X91" s="24"/>
      <c r="Y91" s="30"/>
      <c r="Z91" s="22"/>
      <c r="AA91" s="22"/>
      <c r="AB91" s="24"/>
      <c r="AC91" s="24"/>
      <c r="AD91" s="25"/>
      <c r="AE91" s="55"/>
      <c r="AF91" s="55"/>
      <c r="BL91" s="57"/>
      <c r="BM91" s="57"/>
      <c r="BN91" s="57"/>
      <c r="BO91" s="57"/>
      <c r="BP91" s="57"/>
      <c r="BQ91" s="57"/>
      <c r="BR91" s="57"/>
      <c r="BS91" s="57"/>
      <c r="BT91" s="217"/>
      <c r="BU91" s="218" t="str">
        <f t="shared" si="33"/>
        <v/>
      </c>
      <c r="BV91" s="219" t="str">
        <f t="shared" si="34"/>
        <v/>
      </c>
      <c r="BW91" s="219" t="str">
        <f t="shared" si="35"/>
        <v/>
      </c>
      <c r="BX91" s="219" t="str">
        <f t="shared" si="36"/>
        <v/>
      </c>
      <c r="BY91" s="219" t="str">
        <f t="shared" si="37"/>
        <v/>
      </c>
      <c r="BZ91" s="219" t="str">
        <f t="shared" si="38"/>
        <v/>
      </c>
      <c r="CA91" s="220" t="str">
        <f t="shared" si="39"/>
        <v/>
      </c>
      <c r="CB91" s="217" t="str">
        <f t="shared" si="40"/>
        <v/>
      </c>
      <c r="CC91" s="217"/>
      <c r="CD91" s="217"/>
      <c r="CE91" s="217"/>
      <c r="CF91" s="217"/>
      <c r="CG91" s="217"/>
      <c r="CH91" s="217"/>
      <c r="CI91" s="217"/>
      <c r="CJ91" s="217"/>
      <c r="CK91" s="217"/>
      <c r="CL91" s="217" t="str">
        <f t="shared" si="41"/>
        <v/>
      </c>
      <c r="CM91" s="217"/>
    </row>
    <row r="92" spans="1:91" s="56" customFormat="1" ht="51" customHeight="1">
      <c r="A92" s="21" t="str">
        <f t="shared" si="42"/>
        <v/>
      </c>
      <c r="B92" s="22"/>
      <c r="C92" s="22"/>
      <c r="D92" s="30"/>
      <c r="E92" s="168" t="str">
        <f t="shared" si="43"/>
        <v/>
      </c>
      <c r="F92" s="30"/>
      <c r="G92" s="30"/>
      <c r="H92" s="23"/>
      <c r="I92" s="23"/>
      <c r="J92" s="53" t="str">
        <f t="shared" si="44"/>
        <v/>
      </c>
      <c r="K92" s="58" t="str">
        <f t="shared" si="45"/>
        <v/>
      </c>
      <c r="L92" s="58" t="str">
        <f t="shared" si="46"/>
        <v/>
      </c>
      <c r="M92" s="58" t="str">
        <f t="shared" si="47"/>
        <v/>
      </c>
      <c r="N92" s="24"/>
      <c r="O92" s="85"/>
      <c r="P92" s="24"/>
      <c r="Q92" s="85"/>
      <c r="R92" s="111"/>
      <c r="S92" s="85"/>
      <c r="T92" s="85"/>
      <c r="U92" s="24"/>
      <c r="V92" s="30"/>
      <c r="W92" s="24"/>
      <c r="X92" s="24"/>
      <c r="Y92" s="30"/>
      <c r="Z92" s="22"/>
      <c r="AA92" s="22"/>
      <c r="AB92" s="24"/>
      <c r="AC92" s="24"/>
      <c r="AD92" s="25"/>
      <c r="AE92" s="55"/>
      <c r="AF92" s="55"/>
      <c r="BL92" s="57"/>
      <c r="BM92" s="57"/>
      <c r="BN92" s="57"/>
      <c r="BO92" s="57"/>
      <c r="BP92" s="57"/>
      <c r="BQ92" s="57"/>
      <c r="BR92" s="57"/>
      <c r="BS92" s="57"/>
      <c r="BT92" s="217"/>
      <c r="BU92" s="218" t="str">
        <f t="shared" si="33"/>
        <v/>
      </c>
      <c r="BV92" s="219" t="str">
        <f t="shared" si="34"/>
        <v/>
      </c>
      <c r="BW92" s="219" t="str">
        <f t="shared" si="35"/>
        <v/>
      </c>
      <c r="BX92" s="219" t="str">
        <f t="shared" si="36"/>
        <v/>
      </c>
      <c r="BY92" s="219" t="str">
        <f t="shared" si="37"/>
        <v/>
      </c>
      <c r="BZ92" s="219" t="str">
        <f t="shared" si="38"/>
        <v/>
      </c>
      <c r="CA92" s="220" t="str">
        <f t="shared" si="39"/>
        <v/>
      </c>
      <c r="CB92" s="217" t="str">
        <f t="shared" si="40"/>
        <v/>
      </c>
      <c r="CC92" s="217"/>
      <c r="CD92" s="217"/>
      <c r="CE92" s="217"/>
      <c r="CF92" s="217"/>
      <c r="CG92" s="217"/>
      <c r="CH92" s="217"/>
      <c r="CI92" s="217"/>
      <c r="CJ92" s="217"/>
      <c r="CK92" s="217"/>
      <c r="CL92" s="217" t="str">
        <f t="shared" si="41"/>
        <v/>
      </c>
      <c r="CM92" s="217"/>
    </row>
    <row r="93" spans="1:91" s="56" customFormat="1" ht="51" customHeight="1">
      <c r="A93" s="21" t="str">
        <f t="shared" si="42"/>
        <v/>
      </c>
      <c r="B93" s="22"/>
      <c r="C93" s="22"/>
      <c r="D93" s="30"/>
      <c r="E93" s="168" t="str">
        <f t="shared" si="43"/>
        <v/>
      </c>
      <c r="F93" s="30"/>
      <c r="G93" s="30"/>
      <c r="H93" s="23"/>
      <c r="I93" s="23"/>
      <c r="J93" s="53" t="str">
        <f t="shared" si="44"/>
        <v/>
      </c>
      <c r="K93" s="58" t="str">
        <f t="shared" si="45"/>
        <v/>
      </c>
      <c r="L93" s="58" t="str">
        <f t="shared" si="46"/>
        <v/>
      </c>
      <c r="M93" s="58" t="str">
        <f t="shared" si="47"/>
        <v/>
      </c>
      <c r="N93" s="24"/>
      <c r="O93" s="85"/>
      <c r="P93" s="24"/>
      <c r="Q93" s="85"/>
      <c r="R93" s="111"/>
      <c r="S93" s="85"/>
      <c r="T93" s="85"/>
      <c r="U93" s="24"/>
      <c r="V93" s="30"/>
      <c r="W93" s="24"/>
      <c r="X93" s="24"/>
      <c r="Y93" s="30"/>
      <c r="Z93" s="22"/>
      <c r="AA93" s="22"/>
      <c r="AB93" s="24"/>
      <c r="AC93" s="24"/>
      <c r="AD93" s="25"/>
      <c r="AE93" s="55"/>
      <c r="AF93" s="55"/>
      <c r="BL93" s="57"/>
      <c r="BM93" s="57"/>
      <c r="BN93" s="57"/>
      <c r="BO93" s="57"/>
      <c r="BP93" s="57"/>
      <c r="BQ93" s="57"/>
      <c r="BR93" s="57"/>
      <c r="BS93" s="57"/>
      <c r="BT93" s="217"/>
      <c r="BU93" s="218" t="str">
        <f t="shared" si="33"/>
        <v/>
      </c>
      <c r="BV93" s="219" t="str">
        <f t="shared" si="34"/>
        <v/>
      </c>
      <c r="BW93" s="219" t="str">
        <f t="shared" si="35"/>
        <v/>
      </c>
      <c r="BX93" s="219" t="str">
        <f t="shared" si="36"/>
        <v/>
      </c>
      <c r="BY93" s="219" t="str">
        <f t="shared" si="37"/>
        <v/>
      </c>
      <c r="BZ93" s="219" t="str">
        <f t="shared" si="38"/>
        <v/>
      </c>
      <c r="CA93" s="220" t="str">
        <f t="shared" si="39"/>
        <v/>
      </c>
      <c r="CB93" s="217" t="str">
        <f t="shared" si="40"/>
        <v/>
      </c>
      <c r="CC93" s="217"/>
      <c r="CD93" s="217"/>
      <c r="CE93" s="217"/>
      <c r="CF93" s="217"/>
      <c r="CG93" s="217"/>
      <c r="CH93" s="217"/>
      <c r="CI93" s="217"/>
      <c r="CJ93" s="217"/>
      <c r="CK93" s="217"/>
      <c r="CL93" s="217" t="str">
        <f t="shared" si="41"/>
        <v/>
      </c>
      <c r="CM93" s="217"/>
    </row>
    <row r="94" spans="1:91" s="56" customFormat="1" ht="51" customHeight="1">
      <c r="A94" s="21" t="str">
        <f t="shared" si="42"/>
        <v/>
      </c>
      <c r="B94" s="22"/>
      <c r="C94" s="22"/>
      <c r="D94" s="30"/>
      <c r="E94" s="168" t="str">
        <f t="shared" si="43"/>
        <v/>
      </c>
      <c r="F94" s="30"/>
      <c r="G94" s="30"/>
      <c r="H94" s="23"/>
      <c r="I94" s="23"/>
      <c r="J94" s="53" t="str">
        <f t="shared" si="44"/>
        <v/>
      </c>
      <c r="K94" s="58" t="str">
        <f t="shared" si="45"/>
        <v/>
      </c>
      <c r="L94" s="58" t="str">
        <f t="shared" si="46"/>
        <v/>
      </c>
      <c r="M94" s="58" t="str">
        <f t="shared" si="47"/>
        <v/>
      </c>
      <c r="N94" s="24"/>
      <c r="O94" s="85"/>
      <c r="P94" s="24"/>
      <c r="Q94" s="85"/>
      <c r="R94" s="111"/>
      <c r="S94" s="85"/>
      <c r="T94" s="85"/>
      <c r="U94" s="24"/>
      <c r="V94" s="30"/>
      <c r="W94" s="24"/>
      <c r="X94" s="24"/>
      <c r="Y94" s="30"/>
      <c r="Z94" s="22"/>
      <c r="AA94" s="22"/>
      <c r="AB94" s="24"/>
      <c r="AC94" s="24"/>
      <c r="AD94" s="25"/>
      <c r="AE94" s="55"/>
      <c r="AF94" s="55"/>
      <c r="BL94" s="57"/>
      <c r="BM94" s="57"/>
      <c r="BN94" s="57"/>
      <c r="BO94" s="57"/>
      <c r="BP94" s="57"/>
      <c r="BQ94" s="57"/>
      <c r="BR94" s="57"/>
      <c r="BS94" s="57"/>
      <c r="BT94" s="217"/>
      <c r="BU94" s="218" t="str">
        <f t="shared" si="33"/>
        <v/>
      </c>
      <c r="BV94" s="219" t="str">
        <f t="shared" si="34"/>
        <v/>
      </c>
      <c r="BW94" s="219" t="str">
        <f t="shared" si="35"/>
        <v/>
      </c>
      <c r="BX94" s="219" t="str">
        <f t="shared" si="36"/>
        <v/>
      </c>
      <c r="BY94" s="219" t="str">
        <f t="shared" si="37"/>
        <v/>
      </c>
      <c r="BZ94" s="219" t="str">
        <f t="shared" si="38"/>
        <v/>
      </c>
      <c r="CA94" s="220" t="str">
        <f t="shared" si="39"/>
        <v/>
      </c>
      <c r="CB94" s="217" t="str">
        <f t="shared" si="40"/>
        <v/>
      </c>
      <c r="CC94" s="217"/>
      <c r="CD94" s="217"/>
      <c r="CE94" s="217"/>
      <c r="CF94" s="217"/>
      <c r="CG94" s="217"/>
      <c r="CH94" s="217"/>
      <c r="CI94" s="217"/>
      <c r="CJ94" s="217"/>
      <c r="CK94" s="217"/>
      <c r="CL94" s="217" t="str">
        <f t="shared" si="41"/>
        <v/>
      </c>
      <c r="CM94" s="217"/>
    </row>
    <row r="95" spans="1:91" s="56" customFormat="1" ht="51" customHeight="1">
      <c r="A95" s="21" t="str">
        <f t="shared" si="42"/>
        <v/>
      </c>
      <c r="B95" s="22"/>
      <c r="C95" s="22"/>
      <c r="D95" s="30"/>
      <c r="E95" s="168" t="str">
        <f t="shared" si="43"/>
        <v/>
      </c>
      <c r="F95" s="30"/>
      <c r="G95" s="30"/>
      <c r="H95" s="23"/>
      <c r="I95" s="23"/>
      <c r="J95" s="53" t="str">
        <f t="shared" si="44"/>
        <v/>
      </c>
      <c r="K95" s="58" t="str">
        <f t="shared" si="45"/>
        <v/>
      </c>
      <c r="L95" s="58" t="str">
        <f t="shared" si="46"/>
        <v/>
      </c>
      <c r="M95" s="58" t="str">
        <f t="shared" si="47"/>
        <v/>
      </c>
      <c r="N95" s="24"/>
      <c r="O95" s="85"/>
      <c r="P95" s="24"/>
      <c r="Q95" s="85"/>
      <c r="R95" s="111"/>
      <c r="S95" s="85"/>
      <c r="T95" s="85"/>
      <c r="U95" s="24"/>
      <c r="V95" s="30"/>
      <c r="W95" s="24"/>
      <c r="X95" s="24"/>
      <c r="Y95" s="30"/>
      <c r="Z95" s="22"/>
      <c r="AA95" s="22"/>
      <c r="AB95" s="24"/>
      <c r="AC95" s="24"/>
      <c r="AD95" s="25"/>
      <c r="AE95" s="55"/>
      <c r="AF95" s="55"/>
      <c r="BL95" s="57"/>
      <c r="BM95" s="57"/>
      <c r="BN95" s="57"/>
      <c r="BO95" s="57"/>
      <c r="BP95" s="57"/>
      <c r="BQ95" s="57"/>
      <c r="BR95" s="57"/>
      <c r="BS95" s="57"/>
      <c r="BT95" s="217"/>
      <c r="BU95" s="218" t="str">
        <f t="shared" si="33"/>
        <v/>
      </c>
      <c r="BV95" s="219" t="str">
        <f t="shared" si="34"/>
        <v/>
      </c>
      <c r="BW95" s="219" t="str">
        <f t="shared" si="35"/>
        <v/>
      </c>
      <c r="BX95" s="219" t="str">
        <f t="shared" si="36"/>
        <v/>
      </c>
      <c r="BY95" s="219" t="str">
        <f t="shared" si="37"/>
        <v/>
      </c>
      <c r="BZ95" s="219" t="str">
        <f t="shared" si="38"/>
        <v/>
      </c>
      <c r="CA95" s="220" t="str">
        <f t="shared" si="39"/>
        <v/>
      </c>
      <c r="CB95" s="217" t="str">
        <f t="shared" si="40"/>
        <v/>
      </c>
      <c r="CC95" s="217"/>
      <c r="CD95" s="217"/>
      <c r="CE95" s="217"/>
      <c r="CF95" s="217"/>
      <c r="CG95" s="217"/>
      <c r="CH95" s="217"/>
      <c r="CI95" s="217"/>
      <c r="CJ95" s="217"/>
      <c r="CK95" s="217"/>
      <c r="CL95" s="217" t="str">
        <f t="shared" si="41"/>
        <v/>
      </c>
      <c r="CM95" s="217"/>
    </row>
    <row r="96" spans="1:91" s="56" customFormat="1" ht="51" customHeight="1">
      <c r="A96" s="21" t="str">
        <f t="shared" si="42"/>
        <v/>
      </c>
      <c r="B96" s="22"/>
      <c r="C96" s="22"/>
      <c r="D96" s="30"/>
      <c r="E96" s="168" t="str">
        <f t="shared" si="43"/>
        <v/>
      </c>
      <c r="F96" s="30"/>
      <c r="G96" s="30"/>
      <c r="H96" s="23"/>
      <c r="I96" s="23"/>
      <c r="J96" s="53" t="str">
        <f t="shared" si="44"/>
        <v/>
      </c>
      <c r="K96" s="58" t="str">
        <f t="shared" si="45"/>
        <v/>
      </c>
      <c r="L96" s="58" t="str">
        <f t="shared" si="46"/>
        <v/>
      </c>
      <c r="M96" s="58" t="str">
        <f t="shared" si="47"/>
        <v/>
      </c>
      <c r="N96" s="24"/>
      <c r="O96" s="85"/>
      <c r="P96" s="24"/>
      <c r="Q96" s="85"/>
      <c r="R96" s="111"/>
      <c r="S96" s="85"/>
      <c r="T96" s="85"/>
      <c r="U96" s="24"/>
      <c r="V96" s="30"/>
      <c r="W96" s="24"/>
      <c r="X96" s="24"/>
      <c r="Y96" s="30"/>
      <c r="Z96" s="22"/>
      <c r="AA96" s="22"/>
      <c r="AB96" s="24"/>
      <c r="AC96" s="24"/>
      <c r="AD96" s="25"/>
      <c r="AE96" s="55"/>
      <c r="AF96" s="55"/>
      <c r="BL96" s="57"/>
      <c r="BM96" s="57"/>
      <c r="BN96" s="57"/>
      <c r="BO96" s="57"/>
      <c r="BP96" s="57"/>
      <c r="BQ96" s="57"/>
      <c r="BR96" s="57"/>
      <c r="BS96" s="57"/>
      <c r="BT96" s="217"/>
      <c r="BU96" s="218" t="str">
        <f t="shared" si="33"/>
        <v/>
      </c>
      <c r="BV96" s="219" t="str">
        <f t="shared" si="34"/>
        <v/>
      </c>
      <c r="BW96" s="219" t="str">
        <f t="shared" si="35"/>
        <v/>
      </c>
      <c r="BX96" s="219" t="str">
        <f t="shared" si="36"/>
        <v/>
      </c>
      <c r="BY96" s="219" t="str">
        <f t="shared" si="37"/>
        <v/>
      </c>
      <c r="BZ96" s="219" t="str">
        <f t="shared" si="38"/>
        <v/>
      </c>
      <c r="CA96" s="220" t="str">
        <f t="shared" si="39"/>
        <v/>
      </c>
      <c r="CB96" s="217" t="str">
        <f t="shared" si="40"/>
        <v/>
      </c>
      <c r="CC96" s="217"/>
      <c r="CD96" s="217"/>
      <c r="CE96" s="217"/>
      <c r="CF96" s="217"/>
      <c r="CG96" s="217"/>
      <c r="CH96" s="217"/>
      <c r="CI96" s="217"/>
      <c r="CJ96" s="217"/>
      <c r="CK96" s="217"/>
      <c r="CL96" s="217" t="str">
        <f t="shared" si="41"/>
        <v/>
      </c>
      <c r="CM96" s="217"/>
    </row>
    <row r="97" spans="1:91" s="56" customFormat="1" ht="51" customHeight="1">
      <c r="A97" s="21" t="str">
        <f t="shared" si="42"/>
        <v/>
      </c>
      <c r="B97" s="22"/>
      <c r="C97" s="22"/>
      <c r="D97" s="30"/>
      <c r="E97" s="168" t="str">
        <f t="shared" si="43"/>
        <v/>
      </c>
      <c r="F97" s="30"/>
      <c r="G97" s="30"/>
      <c r="H97" s="23"/>
      <c r="I97" s="23"/>
      <c r="J97" s="53" t="str">
        <f t="shared" si="44"/>
        <v/>
      </c>
      <c r="K97" s="58" t="str">
        <f t="shared" si="45"/>
        <v/>
      </c>
      <c r="L97" s="58" t="str">
        <f t="shared" si="46"/>
        <v/>
      </c>
      <c r="M97" s="58" t="str">
        <f t="shared" si="47"/>
        <v/>
      </c>
      <c r="N97" s="24"/>
      <c r="O97" s="85"/>
      <c r="P97" s="24"/>
      <c r="Q97" s="85"/>
      <c r="R97" s="111"/>
      <c r="S97" s="85"/>
      <c r="T97" s="85"/>
      <c r="U97" s="24"/>
      <c r="V97" s="30"/>
      <c r="W97" s="24"/>
      <c r="X97" s="24"/>
      <c r="Y97" s="30"/>
      <c r="Z97" s="22"/>
      <c r="AA97" s="22"/>
      <c r="AB97" s="24"/>
      <c r="AC97" s="24"/>
      <c r="AD97" s="25"/>
      <c r="AE97" s="55"/>
      <c r="AF97" s="55"/>
      <c r="BL97" s="57"/>
      <c r="BM97" s="57"/>
      <c r="BN97" s="57"/>
      <c r="BO97" s="57"/>
      <c r="BP97" s="57"/>
      <c r="BQ97" s="57"/>
      <c r="BR97" s="57"/>
      <c r="BS97" s="57"/>
      <c r="BT97" s="217"/>
      <c r="BU97" s="218" t="str">
        <f t="shared" si="33"/>
        <v/>
      </c>
      <c r="BV97" s="219" t="str">
        <f t="shared" si="34"/>
        <v/>
      </c>
      <c r="BW97" s="219" t="str">
        <f t="shared" si="35"/>
        <v/>
      </c>
      <c r="BX97" s="219" t="str">
        <f t="shared" si="36"/>
        <v/>
      </c>
      <c r="BY97" s="219" t="str">
        <f t="shared" si="37"/>
        <v/>
      </c>
      <c r="BZ97" s="219" t="str">
        <f t="shared" si="38"/>
        <v/>
      </c>
      <c r="CA97" s="220" t="str">
        <f t="shared" si="39"/>
        <v/>
      </c>
      <c r="CB97" s="217" t="str">
        <f t="shared" si="40"/>
        <v/>
      </c>
      <c r="CC97" s="217"/>
      <c r="CD97" s="217"/>
      <c r="CE97" s="217"/>
      <c r="CF97" s="217"/>
      <c r="CG97" s="217"/>
      <c r="CH97" s="217"/>
      <c r="CI97" s="217"/>
      <c r="CJ97" s="217"/>
      <c r="CK97" s="217"/>
      <c r="CL97" s="217" t="str">
        <f t="shared" si="41"/>
        <v/>
      </c>
      <c r="CM97" s="217"/>
    </row>
    <row r="98" spans="1:91" s="56" customFormat="1" ht="51" customHeight="1">
      <c r="A98" s="21" t="str">
        <f t="shared" si="42"/>
        <v/>
      </c>
      <c r="B98" s="22"/>
      <c r="C98" s="22"/>
      <c r="D98" s="30"/>
      <c r="E98" s="168" t="str">
        <f t="shared" si="43"/>
        <v/>
      </c>
      <c r="F98" s="30"/>
      <c r="G98" s="30"/>
      <c r="H98" s="23"/>
      <c r="I98" s="23"/>
      <c r="J98" s="53" t="str">
        <f t="shared" si="44"/>
        <v/>
      </c>
      <c r="K98" s="58" t="str">
        <f t="shared" si="45"/>
        <v/>
      </c>
      <c r="L98" s="58" t="str">
        <f t="shared" si="46"/>
        <v/>
      </c>
      <c r="M98" s="58" t="str">
        <f t="shared" si="47"/>
        <v/>
      </c>
      <c r="N98" s="24"/>
      <c r="O98" s="85"/>
      <c r="P98" s="24"/>
      <c r="Q98" s="85"/>
      <c r="R98" s="111"/>
      <c r="S98" s="85"/>
      <c r="T98" s="85"/>
      <c r="U98" s="24"/>
      <c r="V98" s="30"/>
      <c r="W98" s="24"/>
      <c r="X98" s="24"/>
      <c r="Y98" s="30"/>
      <c r="Z98" s="22"/>
      <c r="AA98" s="22"/>
      <c r="AB98" s="24"/>
      <c r="AC98" s="24"/>
      <c r="AD98" s="25"/>
      <c r="AE98" s="55"/>
      <c r="AF98" s="55"/>
      <c r="BL98" s="57"/>
      <c r="BM98" s="57"/>
      <c r="BN98" s="57"/>
      <c r="BO98" s="57"/>
      <c r="BP98" s="57"/>
      <c r="BQ98" s="57"/>
      <c r="BR98" s="57"/>
      <c r="BS98" s="57"/>
      <c r="BT98" s="217"/>
      <c r="BU98" s="218" t="str">
        <f t="shared" si="33"/>
        <v/>
      </c>
      <c r="BV98" s="219" t="str">
        <f t="shared" si="34"/>
        <v/>
      </c>
      <c r="BW98" s="219" t="str">
        <f t="shared" si="35"/>
        <v/>
      </c>
      <c r="BX98" s="219" t="str">
        <f t="shared" si="36"/>
        <v/>
      </c>
      <c r="BY98" s="219" t="str">
        <f t="shared" si="37"/>
        <v/>
      </c>
      <c r="BZ98" s="219" t="str">
        <f t="shared" si="38"/>
        <v/>
      </c>
      <c r="CA98" s="220" t="str">
        <f t="shared" si="39"/>
        <v/>
      </c>
      <c r="CB98" s="217" t="str">
        <f t="shared" si="40"/>
        <v/>
      </c>
      <c r="CC98" s="217"/>
      <c r="CD98" s="217"/>
      <c r="CE98" s="217"/>
      <c r="CF98" s="217"/>
      <c r="CG98" s="217"/>
      <c r="CH98" s="217"/>
      <c r="CI98" s="217"/>
      <c r="CJ98" s="217"/>
      <c r="CK98" s="217"/>
      <c r="CL98" s="217" t="str">
        <f t="shared" si="41"/>
        <v/>
      </c>
      <c r="CM98" s="217"/>
    </row>
    <row r="99" spans="1:91" s="56" customFormat="1" ht="51" customHeight="1">
      <c r="A99" s="21" t="str">
        <f t="shared" si="42"/>
        <v/>
      </c>
      <c r="B99" s="22"/>
      <c r="C99" s="22"/>
      <c r="D99" s="30"/>
      <c r="E99" s="168" t="str">
        <f t="shared" si="43"/>
        <v/>
      </c>
      <c r="F99" s="30"/>
      <c r="G99" s="30"/>
      <c r="H99" s="23"/>
      <c r="I99" s="23"/>
      <c r="J99" s="53" t="str">
        <f t="shared" si="44"/>
        <v/>
      </c>
      <c r="K99" s="58" t="str">
        <f t="shared" si="45"/>
        <v/>
      </c>
      <c r="L99" s="58" t="str">
        <f t="shared" si="46"/>
        <v/>
      </c>
      <c r="M99" s="58" t="str">
        <f t="shared" si="47"/>
        <v/>
      </c>
      <c r="N99" s="24"/>
      <c r="O99" s="85"/>
      <c r="P99" s="24"/>
      <c r="Q99" s="85"/>
      <c r="R99" s="111"/>
      <c r="S99" s="85"/>
      <c r="T99" s="85"/>
      <c r="U99" s="24"/>
      <c r="V99" s="30"/>
      <c r="W99" s="24"/>
      <c r="X99" s="24"/>
      <c r="Y99" s="30"/>
      <c r="Z99" s="22"/>
      <c r="AA99" s="22"/>
      <c r="AB99" s="24"/>
      <c r="AC99" s="24"/>
      <c r="AD99" s="25"/>
      <c r="AE99" s="55"/>
      <c r="AF99" s="55"/>
      <c r="BL99" s="57"/>
      <c r="BM99" s="57"/>
      <c r="BN99" s="57"/>
      <c r="BO99" s="57"/>
      <c r="BP99" s="57"/>
      <c r="BQ99" s="57"/>
      <c r="BR99" s="57"/>
      <c r="BS99" s="57"/>
      <c r="BT99" s="217"/>
      <c r="BU99" s="218" t="str">
        <f t="shared" si="33"/>
        <v/>
      </c>
      <c r="BV99" s="219" t="str">
        <f t="shared" si="34"/>
        <v/>
      </c>
      <c r="BW99" s="219" t="str">
        <f t="shared" si="35"/>
        <v/>
      </c>
      <c r="BX99" s="219" t="str">
        <f t="shared" si="36"/>
        <v/>
      </c>
      <c r="BY99" s="219" t="str">
        <f t="shared" si="37"/>
        <v/>
      </c>
      <c r="BZ99" s="219" t="str">
        <f t="shared" si="38"/>
        <v/>
      </c>
      <c r="CA99" s="220" t="str">
        <f t="shared" si="39"/>
        <v/>
      </c>
      <c r="CB99" s="217" t="str">
        <f t="shared" si="40"/>
        <v/>
      </c>
      <c r="CC99" s="217"/>
      <c r="CD99" s="217"/>
      <c r="CE99" s="217"/>
      <c r="CF99" s="217"/>
      <c r="CG99" s="217"/>
      <c r="CH99" s="217"/>
      <c r="CI99" s="217"/>
      <c r="CJ99" s="217"/>
      <c r="CK99" s="217"/>
      <c r="CL99" s="217" t="str">
        <f t="shared" si="41"/>
        <v/>
      </c>
      <c r="CM99" s="217"/>
    </row>
    <row r="100" spans="1:91" s="56" customFormat="1" ht="51" customHeight="1">
      <c r="A100" s="21" t="str">
        <f t="shared" si="42"/>
        <v/>
      </c>
      <c r="B100" s="22"/>
      <c r="C100" s="22"/>
      <c r="D100" s="30"/>
      <c r="E100" s="168" t="str">
        <f t="shared" si="43"/>
        <v/>
      </c>
      <c r="F100" s="30"/>
      <c r="G100" s="30"/>
      <c r="H100" s="23"/>
      <c r="I100" s="23"/>
      <c r="J100" s="53" t="str">
        <f t="shared" si="44"/>
        <v/>
      </c>
      <c r="K100" s="58" t="str">
        <f t="shared" si="45"/>
        <v/>
      </c>
      <c r="L100" s="58" t="str">
        <f t="shared" si="46"/>
        <v/>
      </c>
      <c r="M100" s="58" t="str">
        <f t="shared" si="47"/>
        <v/>
      </c>
      <c r="N100" s="24"/>
      <c r="O100" s="85"/>
      <c r="P100" s="24"/>
      <c r="Q100" s="85"/>
      <c r="R100" s="111"/>
      <c r="S100" s="85"/>
      <c r="T100" s="85"/>
      <c r="U100" s="24"/>
      <c r="V100" s="30"/>
      <c r="W100" s="24"/>
      <c r="X100" s="24"/>
      <c r="Y100" s="30"/>
      <c r="Z100" s="22"/>
      <c r="AA100" s="22"/>
      <c r="AB100" s="24"/>
      <c r="AC100" s="24"/>
      <c r="AD100" s="25"/>
      <c r="AE100" s="55"/>
      <c r="AF100" s="55"/>
      <c r="BL100" s="57"/>
      <c r="BM100" s="57"/>
      <c r="BN100" s="57"/>
      <c r="BO100" s="57"/>
      <c r="BP100" s="57"/>
      <c r="BQ100" s="57"/>
      <c r="BR100" s="57"/>
      <c r="BS100" s="57"/>
      <c r="BT100" s="217"/>
      <c r="BU100" s="218" t="str">
        <f t="shared" si="33"/>
        <v/>
      </c>
      <c r="BV100" s="219" t="str">
        <f t="shared" si="34"/>
        <v/>
      </c>
      <c r="BW100" s="219" t="str">
        <f t="shared" si="35"/>
        <v/>
      </c>
      <c r="BX100" s="219" t="str">
        <f t="shared" si="36"/>
        <v/>
      </c>
      <c r="BY100" s="219" t="str">
        <f t="shared" si="37"/>
        <v/>
      </c>
      <c r="BZ100" s="219" t="str">
        <f t="shared" si="38"/>
        <v/>
      </c>
      <c r="CA100" s="220" t="str">
        <f t="shared" si="39"/>
        <v/>
      </c>
      <c r="CB100" s="217" t="str">
        <f t="shared" si="40"/>
        <v/>
      </c>
      <c r="CC100" s="217"/>
      <c r="CD100" s="217"/>
      <c r="CE100" s="217"/>
      <c r="CF100" s="217"/>
      <c r="CG100" s="217"/>
      <c r="CH100" s="217"/>
      <c r="CI100" s="217"/>
      <c r="CJ100" s="217"/>
      <c r="CK100" s="217"/>
      <c r="CL100" s="217" t="str">
        <f t="shared" si="41"/>
        <v/>
      </c>
      <c r="CM100" s="217"/>
    </row>
    <row r="101" spans="1:91" s="56" customFormat="1" ht="51" customHeight="1">
      <c r="A101" s="21" t="str">
        <f t="shared" si="42"/>
        <v/>
      </c>
      <c r="B101" s="22"/>
      <c r="C101" s="22"/>
      <c r="D101" s="30"/>
      <c r="E101" s="168" t="str">
        <f t="shared" si="43"/>
        <v/>
      </c>
      <c r="F101" s="30"/>
      <c r="G101" s="30"/>
      <c r="H101" s="23"/>
      <c r="I101" s="23"/>
      <c r="J101" s="53" t="str">
        <f t="shared" si="44"/>
        <v/>
      </c>
      <c r="K101" s="58" t="str">
        <f t="shared" si="45"/>
        <v/>
      </c>
      <c r="L101" s="58" t="str">
        <f t="shared" si="46"/>
        <v/>
      </c>
      <c r="M101" s="58" t="str">
        <f t="shared" si="47"/>
        <v/>
      </c>
      <c r="N101" s="24"/>
      <c r="O101" s="85"/>
      <c r="P101" s="24"/>
      <c r="Q101" s="85"/>
      <c r="R101" s="111"/>
      <c r="S101" s="85"/>
      <c r="T101" s="85"/>
      <c r="U101" s="24"/>
      <c r="V101" s="30"/>
      <c r="W101" s="24"/>
      <c r="X101" s="24"/>
      <c r="Y101" s="30"/>
      <c r="Z101" s="22"/>
      <c r="AA101" s="22"/>
      <c r="AB101" s="24"/>
      <c r="AC101" s="24"/>
      <c r="AD101" s="25"/>
      <c r="AE101" s="55"/>
      <c r="AF101" s="55"/>
      <c r="BL101" s="57"/>
      <c r="BM101" s="57"/>
      <c r="BN101" s="57"/>
      <c r="BO101" s="57"/>
      <c r="BP101" s="57"/>
      <c r="BQ101" s="57"/>
      <c r="BR101" s="57"/>
      <c r="BS101" s="57"/>
      <c r="BT101" s="217"/>
      <c r="BU101" s="218" t="str">
        <f t="shared" si="33"/>
        <v/>
      </c>
      <c r="BV101" s="219" t="str">
        <f t="shared" si="34"/>
        <v/>
      </c>
      <c r="BW101" s="219" t="str">
        <f t="shared" si="35"/>
        <v/>
      </c>
      <c r="BX101" s="219" t="str">
        <f t="shared" si="36"/>
        <v/>
      </c>
      <c r="BY101" s="219" t="str">
        <f t="shared" si="37"/>
        <v/>
      </c>
      <c r="BZ101" s="219" t="str">
        <f t="shared" si="38"/>
        <v/>
      </c>
      <c r="CA101" s="220" t="str">
        <f t="shared" si="39"/>
        <v/>
      </c>
      <c r="CB101" s="217" t="str">
        <f t="shared" si="40"/>
        <v/>
      </c>
      <c r="CC101" s="217"/>
      <c r="CD101" s="217"/>
      <c r="CE101" s="217"/>
      <c r="CF101" s="217"/>
      <c r="CG101" s="217"/>
      <c r="CH101" s="217"/>
      <c r="CI101" s="217"/>
      <c r="CJ101" s="217"/>
      <c r="CK101" s="217"/>
      <c r="CL101" s="217" t="str">
        <f t="shared" si="41"/>
        <v/>
      </c>
      <c r="CM101" s="217"/>
    </row>
    <row r="102" spans="1:91" s="56" customFormat="1" ht="51" customHeight="1">
      <c r="A102" s="21" t="str">
        <f t="shared" si="42"/>
        <v/>
      </c>
      <c r="B102" s="22"/>
      <c r="C102" s="22"/>
      <c r="D102" s="30"/>
      <c r="E102" s="168" t="str">
        <f t="shared" si="43"/>
        <v/>
      </c>
      <c r="F102" s="30"/>
      <c r="G102" s="30"/>
      <c r="H102" s="23"/>
      <c r="I102" s="23"/>
      <c r="J102" s="53" t="str">
        <f t="shared" si="44"/>
        <v/>
      </c>
      <c r="K102" s="58" t="str">
        <f t="shared" si="45"/>
        <v/>
      </c>
      <c r="L102" s="58" t="str">
        <f t="shared" si="46"/>
        <v/>
      </c>
      <c r="M102" s="58" t="str">
        <f t="shared" si="47"/>
        <v/>
      </c>
      <c r="N102" s="24"/>
      <c r="O102" s="85"/>
      <c r="P102" s="24"/>
      <c r="Q102" s="85"/>
      <c r="R102" s="111"/>
      <c r="S102" s="85"/>
      <c r="T102" s="85"/>
      <c r="U102" s="24"/>
      <c r="V102" s="30"/>
      <c r="W102" s="24"/>
      <c r="X102" s="24"/>
      <c r="Y102" s="30"/>
      <c r="Z102" s="22"/>
      <c r="AA102" s="22"/>
      <c r="AB102" s="24"/>
      <c r="AC102" s="24"/>
      <c r="AD102" s="25"/>
      <c r="AE102" s="55"/>
      <c r="AF102" s="55"/>
      <c r="BL102" s="57"/>
      <c r="BM102" s="57"/>
      <c r="BN102" s="57"/>
      <c r="BO102" s="57"/>
      <c r="BP102" s="57"/>
      <c r="BQ102" s="57"/>
      <c r="BR102" s="57"/>
      <c r="BS102" s="57"/>
      <c r="BT102" s="217"/>
      <c r="BU102" s="218" t="str">
        <f t="shared" si="33"/>
        <v/>
      </c>
      <c r="BV102" s="219" t="str">
        <f t="shared" si="34"/>
        <v/>
      </c>
      <c r="BW102" s="219" t="str">
        <f t="shared" si="35"/>
        <v/>
      </c>
      <c r="BX102" s="219" t="str">
        <f t="shared" si="36"/>
        <v/>
      </c>
      <c r="BY102" s="219" t="str">
        <f t="shared" si="37"/>
        <v/>
      </c>
      <c r="BZ102" s="219" t="str">
        <f t="shared" si="38"/>
        <v/>
      </c>
      <c r="CA102" s="220" t="str">
        <f t="shared" si="39"/>
        <v/>
      </c>
      <c r="CB102" s="217" t="str">
        <f t="shared" si="40"/>
        <v/>
      </c>
      <c r="CC102" s="217"/>
      <c r="CD102" s="217"/>
      <c r="CE102" s="217"/>
      <c r="CF102" s="217"/>
      <c r="CG102" s="217"/>
      <c r="CH102" s="217"/>
      <c r="CI102" s="217"/>
      <c r="CJ102" s="217"/>
      <c r="CK102" s="217"/>
      <c r="CL102" s="217" t="str">
        <f t="shared" si="41"/>
        <v/>
      </c>
      <c r="CM102" s="217"/>
    </row>
    <row r="103" spans="1:91" s="56" customFormat="1" ht="51" customHeight="1">
      <c r="A103" s="21" t="str">
        <f t="shared" si="42"/>
        <v/>
      </c>
      <c r="B103" s="22"/>
      <c r="C103" s="22"/>
      <c r="D103" s="30"/>
      <c r="E103" s="168" t="str">
        <f t="shared" si="43"/>
        <v/>
      </c>
      <c r="F103" s="30"/>
      <c r="G103" s="30"/>
      <c r="H103" s="23"/>
      <c r="I103" s="23"/>
      <c r="J103" s="53" t="str">
        <f t="shared" si="44"/>
        <v/>
      </c>
      <c r="K103" s="58" t="str">
        <f t="shared" si="45"/>
        <v/>
      </c>
      <c r="L103" s="58" t="str">
        <f t="shared" si="46"/>
        <v/>
      </c>
      <c r="M103" s="58" t="str">
        <f t="shared" si="47"/>
        <v/>
      </c>
      <c r="N103" s="24"/>
      <c r="O103" s="85"/>
      <c r="P103" s="24"/>
      <c r="Q103" s="85"/>
      <c r="R103" s="111"/>
      <c r="S103" s="85"/>
      <c r="T103" s="85"/>
      <c r="U103" s="24"/>
      <c r="V103" s="30"/>
      <c r="W103" s="24"/>
      <c r="X103" s="24"/>
      <c r="Y103" s="30"/>
      <c r="Z103" s="22"/>
      <c r="AA103" s="22"/>
      <c r="AB103" s="24"/>
      <c r="AC103" s="24"/>
      <c r="AD103" s="25"/>
      <c r="AE103" s="55"/>
      <c r="AF103" s="55"/>
      <c r="BL103" s="57"/>
      <c r="BM103" s="57"/>
      <c r="BN103" s="57"/>
      <c r="BO103" s="57"/>
      <c r="BP103" s="57"/>
      <c r="BQ103" s="57"/>
      <c r="BR103" s="57"/>
      <c r="BS103" s="57"/>
      <c r="BT103" s="217"/>
      <c r="BU103" s="218" t="str">
        <f t="shared" si="33"/>
        <v/>
      </c>
      <c r="BV103" s="219" t="str">
        <f t="shared" si="34"/>
        <v/>
      </c>
      <c r="BW103" s="219" t="str">
        <f t="shared" si="35"/>
        <v/>
      </c>
      <c r="BX103" s="219" t="str">
        <f t="shared" si="36"/>
        <v/>
      </c>
      <c r="BY103" s="219" t="str">
        <f t="shared" si="37"/>
        <v/>
      </c>
      <c r="BZ103" s="219" t="str">
        <f t="shared" si="38"/>
        <v/>
      </c>
      <c r="CA103" s="220" t="str">
        <f t="shared" si="39"/>
        <v/>
      </c>
      <c r="CB103" s="217" t="str">
        <f t="shared" si="40"/>
        <v/>
      </c>
      <c r="CC103" s="217"/>
      <c r="CD103" s="217"/>
      <c r="CE103" s="217"/>
      <c r="CF103" s="217"/>
      <c r="CG103" s="217"/>
      <c r="CH103" s="217"/>
      <c r="CI103" s="217"/>
      <c r="CJ103" s="217"/>
      <c r="CK103" s="217"/>
      <c r="CL103" s="217" t="str">
        <f t="shared" si="41"/>
        <v/>
      </c>
      <c r="CM103" s="217"/>
    </row>
    <row r="104" spans="1:91" s="56" customFormat="1" ht="51" customHeight="1">
      <c r="A104" s="21" t="str">
        <f t="shared" si="42"/>
        <v/>
      </c>
      <c r="B104" s="22"/>
      <c r="C104" s="22"/>
      <c r="D104" s="30"/>
      <c r="E104" s="168" t="str">
        <f t="shared" si="43"/>
        <v/>
      </c>
      <c r="F104" s="30"/>
      <c r="G104" s="30"/>
      <c r="H104" s="23"/>
      <c r="I104" s="23"/>
      <c r="J104" s="53" t="str">
        <f t="shared" si="44"/>
        <v/>
      </c>
      <c r="K104" s="58" t="str">
        <f t="shared" si="45"/>
        <v/>
      </c>
      <c r="L104" s="58" t="str">
        <f t="shared" si="46"/>
        <v/>
      </c>
      <c r="M104" s="58" t="str">
        <f t="shared" si="47"/>
        <v/>
      </c>
      <c r="N104" s="24"/>
      <c r="O104" s="85"/>
      <c r="P104" s="24"/>
      <c r="Q104" s="85"/>
      <c r="R104" s="111"/>
      <c r="S104" s="85"/>
      <c r="T104" s="85"/>
      <c r="U104" s="24"/>
      <c r="V104" s="30"/>
      <c r="W104" s="24"/>
      <c r="X104" s="24"/>
      <c r="Y104" s="30"/>
      <c r="Z104" s="22"/>
      <c r="AA104" s="22"/>
      <c r="AB104" s="24"/>
      <c r="AC104" s="24"/>
      <c r="AD104" s="25"/>
      <c r="AE104" s="55"/>
      <c r="AF104" s="55"/>
      <c r="BL104" s="57"/>
      <c r="BM104" s="57"/>
      <c r="BN104" s="57"/>
      <c r="BO104" s="57"/>
      <c r="BP104" s="57"/>
      <c r="BQ104" s="57"/>
      <c r="BR104" s="57"/>
      <c r="BS104" s="57"/>
      <c r="BT104" s="217"/>
      <c r="BU104" s="218" t="str">
        <f t="shared" si="33"/>
        <v/>
      </c>
      <c r="BV104" s="219" t="str">
        <f t="shared" si="34"/>
        <v/>
      </c>
      <c r="BW104" s="219" t="str">
        <f t="shared" si="35"/>
        <v/>
      </c>
      <c r="BX104" s="219" t="str">
        <f t="shared" si="36"/>
        <v/>
      </c>
      <c r="BY104" s="219" t="str">
        <f t="shared" si="37"/>
        <v/>
      </c>
      <c r="BZ104" s="219" t="str">
        <f t="shared" si="38"/>
        <v/>
      </c>
      <c r="CA104" s="220" t="str">
        <f t="shared" si="39"/>
        <v/>
      </c>
      <c r="CB104" s="217" t="str">
        <f t="shared" si="40"/>
        <v/>
      </c>
      <c r="CC104" s="217"/>
      <c r="CD104" s="217"/>
      <c r="CE104" s="217"/>
      <c r="CF104" s="217"/>
      <c r="CG104" s="217"/>
      <c r="CH104" s="217"/>
      <c r="CI104" s="217"/>
      <c r="CJ104" s="217"/>
      <c r="CK104" s="217"/>
      <c r="CL104" s="217" t="str">
        <f t="shared" si="41"/>
        <v/>
      </c>
      <c r="CM104" s="217"/>
    </row>
    <row r="105" spans="1:91" s="56" customFormat="1" ht="51" customHeight="1">
      <c r="A105" s="21" t="str">
        <f t="shared" si="42"/>
        <v/>
      </c>
      <c r="B105" s="22"/>
      <c r="C105" s="22"/>
      <c r="D105" s="30"/>
      <c r="E105" s="168" t="str">
        <f t="shared" si="43"/>
        <v/>
      </c>
      <c r="F105" s="30"/>
      <c r="G105" s="30"/>
      <c r="H105" s="23"/>
      <c r="I105" s="23"/>
      <c r="J105" s="53" t="str">
        <f t="shared" si="44"/>
        <v/>
      </c>
      <c r="K105" s="58" t="str">
        <f t="shared" si="45"/>
        <v/>
      </c>
      <c r="L105" s="58" t="str">
        <f t="shared" si="46"/>
        <v/>
      </c>
      <c r="M105" s="58" t="str">
        <f t="shared" si="47"/>
        <v/>
      </c>
      <c r="N105" s="24"/>
      <c r="O105" s="85"/>
      <c r="P105" s="24"/>
      <c r="Q105" s="85"/>
      <c r="R105" s="111"/>
      <c r="S105" s="85"/>
      <c r="T105" s="85"/>
      <c r="U105" s="24"/>
      <c r="V105" s="30"/>
      <c r="W105" s="24"/>
      <c r="X105" s="24"/>
      <c r="Y105" s="30"/>
      <c r="Z105" s="22"/>
      <c r="AA105" s="22"/>
      <c r="AB105" s="24"/>
      <c r="AC105" s="24"/>
      <c r="AD105" s="25"/>
      <c r="AE105" s="55"/>
      <c r="AF105" s="55"/>
      <c r="BL105" s="57"/>
      <c r="BM105" s="57"/>
      <c r="BN105" s="57"/>
      <c r="BO105" s="57"/>
      <c r="BP105" s="57"/>
      <c r="BQ105" s="57"/>
      <c r="BR105" s="57"/>
      <c r="BS105" s="57"/>
      <c r="BT105" s="217"/>
      <c r="BU105" s="218" t="str">
        <f t="shared" si="33"/>
        <v/>
      </c>
      <c r="BV105" s="219" t="str">
        <f t="shared" si="34"/>
        <v/>
      </c>
      <c r="BW105" s="219" t="str">
        <f t="shared" si="35"/>
        <v/>
      </c>
      <c r="BX105" s="219" t="str">
        <f t="shared" si="36"/>
        <v/>
      </c>
      <c r="BY105" s="219" t="str">
        <f t="shared" si="37"/>
        <v/>
      </c>
      <c r="BZ105" s="219" t="str">
        <f t="shared" si="38"/>
        <v/>
      </c>
      <c r="CA105" s="220" t="str">
        <f t="shared" si="39"/>
        <v/>
      </c>
      <c r="CB105" s="217" t="str">
        <f t="shared" si="40"/>
        <v/>
      </c>
      <c r="CC105" s="217"/>
      <c r="CD105" s="217"/>
      <c r="CE105" s="217"/>
      <c r="CF105" s="217"/>
      <c r="CG105" s="217"/>
      <c r="CH105" s="217"/>
      <c r="CI105" s="217"/>
      <c r="CJ105" s="217"/>
      <c r="CK105" s="217"/>
      <c r="CL105" s="217" t="str">
        <f t="shared" si="41"/>
        <v/>
      </c>
      <c r="CM105" s="217"/>
    </row>
    <row r="106" spans="1:91" s="56" customFormat="1" ht="51" customHeight="1">
      <c r="A106" s="21" t="str">
        <f t="shared" si="42"/>
        <v/>
      </c>
      <c r="B106" s="22"/>
      <c r="C106" s="22"/>
      <c r="D106" s="30"/>
      <c r="E106" s="168" t="str">
        <f t="shared" si="43"/>
        <v/>
      </c>
      <c r="F106" s="30"/>
      <c r="G106" s="30"/>
      <c r="H106" s="23"/>
      <c r="I106" s="23"/>
      <c r="J106" s="53" t="str">
        <f t="shared" si="44"/>
        <v/>
      </c>
      <c r="K106" s="58" t="str">
        <f t="shared" si="45"/>
        <v/>
      </c>
      <c r="L106" s="58" t="str">
        <f t="shared" si="46"/>
        <v/>
      </c>
      <c r="M106" s="58" t="str">
        <f t="shared" si="47"/>
        <v/>
      </c>
      <c r="N106" s="24"/>
      <c r="O106" s="85"/>
      <c r="P106" s="24"/>
      <c r="Q106" s="85"/>
      <c r="R106" s="111"/>
      <c r="S106" s="85"/>
      <c r="T106" s="85"/>
      <c r="U106" s="24"/>
      <c r="V106" s="30"/>
      <c r="W106" s="24"/>
      <c r="X106" s="24"/>
      <c r="Y106" s="30"/>
      <c r="Z106" s="22"/>
      <c r="AA106" s="22"/>
      <c r="AB106" s="24"/>
      <c r="AC106" s="24"/>
      <c r="AD106" s="25"/>
      <c r="AE106" s="55"/>
      <c r="AF106" s="55"/>
      <c r="BL106" s="57"/>
      <c r="BM106" s="57"/>
      <c r="BN106" s="57"/>
      <c r="BO106" s="57"/>
      <c r="BP106" s="57"/>
      <c r="BQ106" s="57"/>
      <c r="BR106" s="57"/>
      <c r="BS106" s="57"/>
      <c r="BT106" s="217"/>
      <c r="BU106" s="218" t="str">
        <f t="shared" si="33"/>
        <v/>
      </c>
      <c r="BV106" s="219" t="str">
        <f t="shared" si="34"/>
        <v/>
      </c>
      <c r="BW106" s="219" t="str">
        <f t="shared" si="35"/>
        <v/>
      </c>
      <c r="BX106" s="219" t="str">
        <f t="shared" si="36"/>
        <v/>
      </c>
      <c r="BY106" s="219" t="str">
        <f t="shared" si="37"/>
        <v/>
      </c>
      <c r="BZ106" s="219" t="str">
        <f t="shared" si="38"/>
        <v/>
      </c>
      <c r="CA106" s="220" t="str">
        <f t="shared" si="39"/>
        <v/>
      </c>
      <c r="CB106" s="217" t="str">
        <f t="shared" si="40"/>
        <v/>
      </c>
      <c r="CC106" s="217"/>
      <c r="CD106" s="217"/>
      <c r="CE106" s="217"/>
      <c r="CF106" s="217"/>
      <c r="CG106" s="217"/>
      <c r="CH106" s="217"/>
      <c r="CI106" s="217"/>
      <c r="CJ106" s="217"/>
      <c r="CK106" s="217"/>
      <c r="CL106" s="217" t="str">
        <f t="shared" si="41"/>
        <v/>
      </c>
      <c r="CM106" s="217"/>
    </row>
    <row r="107" spans="1:91" s="56" customFormat="1" ht="51" customHeight="1">
      <c r="A107" s="21" t="str">
        <f t="shared" si="42"/>
        <v/>
      </c>
      <c r="B107" s="22"/>
      <c r="C107" s="22"/>
      <c r="D107" s="30"/>
      <c r="E107" s="168" t="str">
        <f t="shared" si="43"/>
        <v/>
      </c>
      <c r="F107" s="30"/>
      <c r="G107" s="30"/>
      <c r="H107" s="23"/>
      <c r="I107" s="23"/>
      <c r="J107" s="53" t="str">
        <f t="shared" si="44"/>
        <v/>
      </c>
      <c r="K107" s="58" t="str">
        <f t="shared" si="45"/>
        <v/>
      </c>
      <c r="L107" s="58" t="str">
        <f t="shared" si="46"/>
        <v/>
      </c>
      <c r="M107" s="58" t="str">
        <f t="shared" si="47"/>
        <v/>
      </c>
      <c r="N107" s="24"/>
      <c r="O107" s="85"/>
      <c r="P107" s="24"/>
      <c r="Q107" s="85"/>
      <c r="R107" s="111"/>
      <c r="S107" s="85"/>
      <c r="T107" s="85"/>
      <c r="U107" s="24"/>
      <c r="V107" s="30"/>
      <c r="W107" s="24"/>
      <c r="X107" s="24"/>
      <c r="Y107" s="30"/>
      <c r="Z107" s="22"/>
      <c r="AA107" s="22"/>
      <c r="AB107" s="24"/>
      <c r="AC107" s="24"/>
      <c r="AD107" s="25"/>
      <c r="AE107" s="55"/>
      <c r="AF107" s="55"/>
      <c r="BL107" s="57"/>
      <c r="BM107" s="57"/>
      <c r="BN107" s="57"/>
      <c r="BO107" s="57"/>
      <c r="BP107" s="57"/>
      <c r="BQ107" s="57"/>
      <c r="BR107" s="57"/>
      <c r="BS107" s="57"/>
      <c r="BT107" s="217"/>
      <c r="BU107" s="218" t="str">
        <f t="shared" si="33"/>
        <v/>
      </c>
      <c r="BV107" s="219" t="str">
        <f t="shared" si="34"/>
        <v/>
      </c>
      <c r="BW107" s="219" t="str">
        <f t="shared" si="35"/>
        <v/>
      </c>
      <c r="BX107" s="219" t="str">
        <f t="shared" si="36"/>
        <v/>
      </c>
      <c r="BY107" s="219" t="str">
        <f t="shared" si="37"/>
        <v/>
      </c>
      <c r="BZ107" s="219" t="str">
        <f t="shared" si="38"/>
        <v/>
      </c>
      <c r="CA107" s="220" t="str">
        <f t="shared" si="39"/>
        <v/>
      </c>
      <c r="CB107" s="217" t="str">
        <f t="shared" si="40"/>
        <v/>
      </c>
      <c r="CC107" s="217"/>
      <c r="CD107" s="217"/>
      <c r="CE107" s="217"/>
      <c r="CF107" s="217"/>
      <c r="CG107" s="217"/>
      <c r="CH107" s="217"/>
      <c r="CI107" s="217"/>
      <c r="CJ107" s="217"/>
      <c r="CK107" s="217"/>
      <c r="CL107" s="217" t="str">
        <f t="shared" si="41"/>
        <v/>
      </c>
      <c r="CM107" s="217"/>
    </row>
    <row r="108" spans="1:91" s="56" customFormat="1" ht="51" customHeight="1">
      <c r="A108" s="21" t="str">
        <f t="shared" si="42"/>
        <v/>
      </c>
      <c r="B108" s="22"/>
      <c r="C108" s="22"/>
      <c r="D108" s="30"/>
      <c r="E108" s="168" t="str">
        <f t="shared" si="43"/>
        <v/>
      </c>
      <c r="F108" s="30"/>
      <c r="G108" s="30"/>
      <c r="H108" s="23"/>
      <c r="I108" s="23"/>
      <c r="J108" s="53" t="str">
        <f t="shared" si="44"/>
        <v/>
      </c>
      <c r="K108" s="58" t="str">
        <f t="shared" si="45"/>
        <v/>
      </c>
      <c r="L108" s="58" t="str">
        <f t="shared" si="46"/>
        <v/>
      </c>
      <c r="M108" s="58" t="str">
        <f t="shared" si="47"/>
        <v/>
      </c>
      <c r="N108" s="24"/>
      <c r="O108" s="85"/>
      <c r="P108" s="24"/>
      <c r="Q108" s="85"/>
      <c r="R108" s="111"/>
      <c r="S108" s="85"/>
      <c r="T108" s="85"/>
      <c r="U108" s="24"/>
      <c r="V108" s="30"/>
      <c r="W108" s="24"/>
      <c r="X108" s="24"/>
      <c r="Y108" s="30"/>
      <c r="Z108" s="22"/>
      <c r="AA108" s="22"/>
      <c r="AB108" s="24"/>
      <c r="AC108" s="24"/>
      <c r="AD108" s="25"/>
      <c r="AE108" s="55"/>
      <c r="AF108" s="55"/>
      <c r="BL108" s="57"/>
      <c r="BM108" s="57"/>
      <c r="BN108" s="57"/>
      <c r="BO108" s="57"/>
      <c r="BP108" s="57"/>
      <c r="BQ108" s="57"/>
      <c r="BR108" s="57"/>
      <c r="BS108" s="57"/>
      <c r="BT108" s="217"/>
      <c r="BU108" s="218" t="str">
        <f t="shared" si="33"/>
        <v/>
      </c>
      <c r="BV108" s="219" t="str">
        <f t="shared" si="34"/>
        <v/>
      </c>
      <c r="BW108" s="219" t="str">
        <f t="shared" si="35"/>
        <v/>
      </c>
      <c r="BX108" s="219" t="str">
        <f t="shared" si="36"/>
        <v/>
      </c>
      <c r="BY108" s="219" t="str">
        <f t="shared" si="37"/>
        <v/>
      </c>
      <c r="BZ108" s="219" t="str">
        <f t="shared" si="38"/>
        <v/>
      </c>
      <c r="CA108" s="220" t="str">
        <f t="shared" si="39"/>
        <v/>
      </c>
      <c r="CB108" s="217" t="str">
        <f t="shared" si="40"/>
        <v/>
      </c>
      <c r="CC108" s="217"/>
      <c r="CD108" s="217"/>
      <c r="CE108" s="217"/>
      <c r="CF108" s="217"/>
      <c r="CG108" s="217"/>
      <c r="CH108" s="217"/>
      <c r="CI108" s="217"/>
      <c r="CJ108" s="217"/>
      <c r="CK108" s="217"/>
      <c r="CL108" s="217" t="str">
        <f t="shared" si="41"/>
        <v/>
      </c>
      <c r="CM108" s="217"/>
    </row>
    <row r="109" spans="1:91" s="56" customFormat="1" ht="51" customHeight="1">
      <c r="A109" s="21" t="str">
        <f t="shared" si="42"/>
        <v/>
      </c>
      <c r="B109" s="22"/>
      <c r="C109" s="22"/>
      <c r="D109" s="30"/>
      <c r="E109" s="168" t="str">
        <f t="shared" si="43"/>
        <v/>
      </c>
      <c r="F109" s="30"/>
      <c r="G109" s="30"/>
      <c r="H109" s="23"/>
      <c r="I109" s="23"/>
      <c r="J109" s="53" t="str">
        <f t="shared" si="44"/>
        <v/>
      </c>
      <c r="K109" s="58" t="str">
        <f t="shared" si="45"/>
        <v/>
      </c>
      <c r="L109" s="58" t="str">
        <f t="shared" si="46"/>
        <v/>
      </c>
      <c r="M109" s="58" t="str">
        <f t="shared" si="47"/>
        <v/>
      </c>
      <c r="N109" s="24"/>
      <c r="O109" s="85"/>
      <c r="P109" s="24"/>
      <c r="Q109" s="85"/>
      <c r="R109" s="111"/>
      <c r="S109" s="85"/>
      <c r="T109" s="85"/>
      <c r="U109" s="24"/>
      <c r="V109" s="30"/>
      <c r="W109" s="24"/>
      <c r="X109" s="24"/>
      <c r="Y109" s="30"/>
      <c r="Z109" s="22"/>
      <c r="AA109" s="22"/>
      <c r="AB109" s="24"/>
      <c r="AC109" s="24"/>
      <c r="AD109" s="25"/>
      <c r="AE109" s="55"/>
      <c r="AF109" s="55"/>
      <c r="BL109" s="57"/>
      <c r="BM109" s="57"/>
      <c r="BN109" s="57"/>
      <c r="BO109" s="57"/>
      <c r="BP109" s="57"/>
      <c r="BQ109" s="57"/>
      <c r="BR109" s="57"/>
      <c r="BS109" s="57"/>
      <c r="BT109" s="217"/>
      <c r="BU109" s="218" t="str">
        <f t="shared" si="33"/>
        <v/>
      </c>
      <c r="BV109" s="219" t="str">
        <f t="shared" si="34"/>
        <v/>
      </c>
      <c r="BW109" s="219" t="str">
        <f t="shared" si="35"/>
        <v/>
      </c>
      <c r="BX109" s="219" t="str">
        <f t="shared" si="36"/>
        <v/>
      </c>
      <c r="BY109" s="219" t="str">
        <f t="shared" si="37"/>
        <v/>
      </c>
      <c r="BZ109" s="219" t="str">
        <f t="shared" si="38"/>
        <v/>
      </c>
      <c r="CA109" s="220" t="str">
        <f t="shared" si="39"/>
        <v/>
      </c>
      <c r="CB109" s="217" t="str">
        <f t="shared" si="40"/>
        <v/>
      </c>
      <c r="CC109" s="217"/>
      <c r="CD109" s="217"/>
      <c r="CE109" s="217"/>
      <c r="CF109" s="217"/>
      <c r="CG109" s="217"/>
      <c r="CH109" s="217"/>
      <c r="CI109" s="217"/>
      <c r="CJ109" s="217"/>
      <c r="CK109" s="217"/>
      <c r="CL109" s="217" t="str">
        <f t="shared" si="41"/>
        <v/>
      </c>
      <c r="CM109" s="217"/>
    </row>
    <row r="110" spans="1:91" s="56" customFormat="1" ht="51" customHeight="1">
      <c r="A110" s="21" t="str">
        <f t="shared" si="42"/>
        <v/>
      </c>
      <c r="B110" s="22"/>
      <c r="C110" s="22"/>
      <c r="D110" s="30"/>
      <c r="E110" s="168" t="str">
        <f t="shared" si="43"/>
        <v/>
      </c>
      <c r="F110" s="30"/>
      <c r="G110" s="30"/>
      <c r="H110" s="23"/>
      <c r="I110" s="23"/>
      <c r="J110" s="53" t="str">
        <f t="shared" si="44"/>
        <v/>
      </c>
      <c r="K110" s="58" t="str">
        <f t="shared" si="45"/>
        <v/>
      </c>
      <c r="L110" s="58" t="str">
        <f t="shared" si="46"/>
        <v/>
      </c>
      <c r="M110" s="58" t="str">
        <f t="shared" si="47"/>
        <v/>
      </c>
      <c r="N110" s="24"/>
      <c r="O110" s="85"/>
      <c r="P110" s="24"/>
      <c r="Q110" s="85"/>
      <c r="R110" s="111"/>
      <c r="S110" s="85"/>
      <c r="T110" s="85"/>
      <c r="U110" s="24"/>
      <c r="V110" s="30"/>
      <c r="W110" s="24"/>
      <c r="X110" s="24"/>
      <c r="Y110" s="30"/>
      <c r="Z110" s="22"/>
      <c r="AA110" s="22"/>
      <c r="AB110" s="24"/>
      <c r="AC110" s="24"/>
      <c r="AD110" s="25"/>
      <c r="AE110" s="55"/>
      <c r="AF110" s="55"/>
      <c r="BL110" s="57"/>
      <c r="BM110" s="57"/>
      <c r="BN110" s="57"/>
      <c r="BO110" s="57"/>
      <c r="BP110" s="57"/>
      <c r="BQ110" s="57"/>
      <c r="BR110" s="57"/>
      <c r="BS110" s="57"/>
      <c r="BT110" s="217"/>
      <c r="BU110" s="218" t="str">
        <f t="shared" si="33"/>
        <v/>
      </c>
      <c r="BV110" s="219" t="str">
        <f t="shared" si="34"/>
        <v/>
      </c>
      <c r="BW110" s="219" t="str">
        <f t="shared" si="35"/>
        <v/>
      </c>
      <c r="BX110" s="219" t="str">
        <f t="shared" si="36"/>
        <v/>
      </c>
      <c r="BY110" s="219" t="str">
        <f t="shared" si="37"/>
        <v/>
      </c>
      <c r="BZ110" s="219" t="str">
        <f t="shared" si="38"/>
        <v/>
      </c>
      <c r="CA110" s="220" t="str">
        <f t="shared" si="39"/>
        <v/>
      </c>
      <c r="CB110" s="217" t="str">
        <f t="shared" si="40"/>
        <v/>
      </c>
      <c r="CC110" s="217"/>
      <c r="CD110" s="217"/>
      <c r="CE110" s="217"/>
      <c r="CF110" s="217"/>
      <c r="CG110" s="217"/>
      <c r="CH110" s="217"/>
      <c r="CI110" s="217"/>
      <c r="CJ110" s="217"/>
      <c r="CK110" s="217"/>
      <c r="CL110" s="217" t="str">
        <f t="shared" si="41"/>
        <v/>
      </c>
      <c r="CM110" s="217"/>
    </row>
    <row r="111" spans="1:91" s="56" customFormat="1" ht="51" customHeight="1">
      <c r="A111" s="21" t="str">
        <f t="shared" si="42"/>
        <v/>
      </c>
      <c r="B111" s="22"/>
      <c r="C111" s="22"/>
      <c r="D111" s="30"/>
      <c r="E111" s="168" t="str">
        <f t="shared" si="43"/>
        <v/>
      </c>
      <c r="F111" s="30"/>
      <c r="G111" s="30"/>
      <c r="H111" s="23"/>
      <c r="I111" s="23"/>
      <c r="J111" s="53" t="str">
        <f t="shared" si="44"/>
        <v/>
      </c>
      <c r="K111" s="58" t="str">
        <f t="shared" si="45"/>
        <v/>
      </c>
      <c r="L111" s="58" t="str">
        <f t="shared" si="46"/>
        <v/>
      </c>
      <c r="M111" s="58" t="str">
        <f t="shared" si="47"/>
        <v/>
      </c>
      <c r="N111" s="24"/>
      <c r="O111" s="85"/>
      <c r="P111" s="24"/>
      <c r="Q111" s="85"/>
      <c r="R111" s="111"/>
      <c r="S111" s="85"/>
      <c r="T111" s="85"/>
      <c r="U111" s="24"/>
      <c r="V111" s="30"/>
      <c r="W111" s="24"/>
      <c r="X111" s="24"/>
      <c r="Y111" s="30"/>
      <c r="Z111" s="22"/>
      <c r="AA111" s="22"/>
      <c r="AB111" s="24"/>
      <c r="AC111" s="24"/>
      <c r="AD111" s="25"/>
      <c r="AE111" s="55"/>
      <c r="AF111" s="55"/>
      <c r="BL111" s="57"/>
      <c r="BM111" s="57"/>
      <c r="BN111" s="57"/>
      <c r="BO111" s="57"/>
      <c r="BP111" s="57"/>
      <c r="BQ111" s="57"/>
      <c r="BR111" s="57"/>
      <c r="BS111" s="57"/>
      <c r="BT111" s="217"/>
      <c r="BU111" s="218" t="str">
        <f t="shared" si="33"/>
        <v/>
      </c>
      <c r="BV111" s="219" t="str">
        <f t="shared" si="34"/>
        <v/>
      </c>
      <c r="BW111" s="219" t="str">
        <f t="shared" si="35"/>
        <v/>
      </c>
      <c r="BX111" s="219" t="str">
        <f t="shared" si="36"/>
        <v/>
      </c>
      <c r="BY111" s="219" t="str">
        <f t="shared" si="37"/>
        <v/>
      </c>
      <c r="BZ111" s="219" t="str">
        <f t="shared" si="38"/>
        <v/>
      </c>
      <c r="CA111" s="220" t="str">
        <f t="shared" si="39"/>
        <v/>
      </c>
      <c r="CB111" s="217" t="str">
        <f t="shared" si="40"/>
        <v/>
      </c>
      <c r="CC111" s="217"/>
      <c r="CD111" s="217"/>
      <c r="CE111" s="217"/>
      <c r="CF111" s="217"/>
      <c r="CG111" s="217"/>
      <c r="CH111" s="217"/>
      <c r="CI111" s="217"/>
      <c r="CJ111" s="217"/>
      <c r="CK111" s="217"/>
      <c r="CL111" s="217" t="str">
        <f t="shared" si="41"/>
        <v/>
      </c>
      <c r="CM111" s="217"/>
    </row>
    <row r="112" spans="1:91" ht="24" customHeight="1">
      <c r="A112" s="55"/>
      <c r="B112" s="55"/>
      <c r="C112" s="55"/>
      <c r="D112" s="55"/>
      <c r="E112" s="55"/>
      <c r="F112" s="55"/>
      <c r="G112" s="47"/>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row>
    <row r="113" spans="1:32" ht="22.5" customHeight="1">
      <c r="A113" s="55"/>
      <c r="B113" s="55"/>
      <c r="C113" s="55"/>
      <c r="D113" s="55"/>
      <c r="E113" s="55"/>
      <c r="F113" s="55"/>
      <c r="G113" s="47"/>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row>
    <row r="114" spans="1:32"/>
    <row r="115" spans="1:32"/>
    <row r="116" spans="1:32" hidden="1"/>
    <row r="117" spans="1:32" hidden="1"/>
    <row r="118" spans="1:32" hidden="1"/>
    <row r="119" spans="1:32" hidden="1"/>
    <row r="120" spans="1:32" hidden="1"/>
    <row r="121" spans="1:32" hidden="1"/>
    <row r="122" spans="1:32" hidden="1"/>
    <row r="123" spans="1:32" hidden="1"/>
    <row r="124" spans="1:32" hidden="1"/>
    <row r="125" spans="1:32" hidden="1"/>
    <row r="126" spans="1:32" hidden="1"/>
    <row r="127" spans="1:32" hidden="1"/>
    <row r="128" spans="1:32"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sheetData>
  <sheetProtection password="C1FB" sheet="1" objects="1" scenarios="1" formatCells="0" formatColumns="0" formatRows="0" selectLockedCells="1"/>
  <mergeCells count="25">
    <mergeCell ref="E4:E5"/>
    <mergeCell ref="I4:I5"/>
    <mergeCell ref="J4:J5"/>
    <mergeCell ref="A1:M1"/>
    <mergeCell ref="Y4:Y5"/>
    <mergeCell ref="F4:F5"/>
    <mergeCell ref="H4:H5"/>
    <mergeCell ref="W4:W5"/>
    <mergeCell ref="N4:V4"/>
    <mergeCell ref="Z4:Z5"/>
    <mergeCell ref="AD4:AD5"/>
    <mergeCell ref="AB4:AB5"/>
    <mergeCell ref="AC4:AC5"/>
    <mergeCell ref="A2:I2"/>
    <mergeCell ref="A4:A5"/>
    <mergeCell ref="F3:H3"/>
    <mergeCell ref="G4:G5"/>
    <mergeCell ref="D4:D5"/>
    <mergeCell ref="B3:C3"/>
    <mergeCell ref="K4:M4"/>
    <mergeCell ref="I3:J3"/>
    <mergeCell ref="B4:B5"/>
    <mergeCell ref="C4:C5"/>
    <mergeCell ref="AA4:AA5"/>
    <mergeCell ref="X4:X5"/>
  </mergeCells>
  <conditionalFormatting sqref="G6:G111">
    <cfRule type="expression" dxfId="13" priority="1">
      <formula>$F6="3rd Grade L-1"</formula>
    </cfRule>
  </conditionalFormatting>
  <dataValidations count="13">
    <dataValidation type="list" allowBlank="1" showInputMessage="1" showErrorMessage="1" sqref="G6:G111">
      <formula1>INDIRECT(F6)</formula1>
    </dataValidation>
    <dataValidation type="list" allowBlank="1" showInputMessage="1" showErrorMessage="1" sqref="Y114:Y1048576">
      <formula1>"MALE, FEMALE, TRANSGENDER"</formula1>
    </dataValidation>
    <dataValidation type="list" allowBlank="1" showInputMessage="1" showErrorMessage="1" sqref="X114:X1048576">
      <formula1>$BL$5:$BL$9</formula1>
    </dataValidation>
    <dataValidation type="list" allowBlank="1" showInputMessage="1" showErrorMessage="1" sqref="X6:X111">
      <formula1>$BL$5:$BL$11</formula1>
    </dataValidation>
    <dataValidation type="list" allowBlank="1" showInputMessage="1" showErrorMessage="1" sqref="W6:W111">
      <formula1>$BR$5:$BR$11</formula1>
    </dataValidation>
    <dataValidation type="textLength" operator="equal" allowBlank="1" showInputMessage="1" showErrorMessage="1" errorTitle="Write Here 10 Digit Mobile No." error="सर जी यहाँ पर 10 अंको में ही मोबाइल नंबर लिख सकते है " sqref="AB6:AC111">
      <formula1>10</formula1>
    </dataValidation>
    <dataValidation type="list" allowBlank="1" showInputMessage="1" showErrorMessage="1" sqref="Y6:Y111">
      <formula1>"MALE,FEMALE"</formula1>
    </dataValidation>
    <dataValidation type="list" allowBlank="1" showInputMessage="1" showErrorMessage="1" sqref="N6:N111">
      <formula1>"12th , UG , PG , OTHER"</formula1>
    </dataValidation>
    <dataValidation type="list" allowBlank="1" showInputMessage="1" showErrorMessage="1" sqref="F6:F111">
      <formula1>"First_Grade_School_Lecturer"</formula1>
    </dataValidation>
    <dataValidation type="custom" allowBlank="1" showInputMessage="1" showErrorMessage="1" sqref="B6:C111 E6:E111">
      <formula1>ISTEXT(B6)=TRUE</formula1>
    </dataValidation>
    <dataValidation type="list" allowBlank="1" showInputMessage="1" showErrorMessage="1" sqref="D6:D111">
      <formula1>code</formula1>
    </dataValidation>
    <dataValidation type="list" allowBlank="1" showInputMessage="1" showErrorMessage="1" error="प्रशैक्षणिक योग्यता सही चुने " sqref="P6:P111">
      <formula1>"B.S.T.C. (D.EI.Ed.), B.ed , M.ed, C.P.Ed., B.P.Ed., D.P.Ed, OTHER"</formula1>
    </dataValidation>
    <dataValidation type="list" allowBlank="1" showInputMessage="1" showErrorMessage="1" sqref="T6:T111">
      <formula1>yes</formula1>
    </dataValidation>
  </dataValidations>
  <hyperlinks>
    <hyperlink ref="B3" r:id="rId1"/>
  </hyperlinks>
  <pageMargins left="0.7" right="0.7" top="0.75" bottom="0.75" header="0.3" footer="0.3"/>
  <pageSetup orientation="portrait" r:id="rId2"/>
  <legacyDrawing r:id="rId3"/>
</worksheet>
</file>

<file path=xl/worksheets/sheet3.xml><?xml version="1.0" encoding="utf-8"?>
<worksheet xmlns="http://schemas.openxmlformats.org/spreadsheetml/2006/main" xmlns:r="http://schemas.openxmlformats.org/officeDocument/2006/relationships">
  <sheetPr codeName="Sheet5"/>
  <dimension ref="A1:FA1170"/>
  <sheetViews>
    <sheetView showGridLines="0" topLeftCell="B1" workbookViewId="0">
      <selection activeCell="L2" sqref="L2"/>
    </sheetView>
  </sheetViews>
  <sheetFormatPr defaultColWidth="9" defaultRowHeight="15"/>
  <cols>
    <col min="1" max="1" width="3.875" style="3" hidden="1" customWidth="1"/>
    <col min="2" max="2" width="9" style="3" customWidth="1"/>
    <col min="3" max="3" width="25.75" style="3" customWidth="1"/>
    <col min="4" max="4" width="27.625" style="3" customWidth="1"/>
    <col min="5" max="5" width="10.375" style="3" bestFit="1" customWidth="1"/>
    <col min="6" max="6" width="11.5" style="3" customWidth="1"/>
    <col min="7" max="7" width="13.75" style="3" customWidth="1"/>
    <col min="8" max="8" width="11.625" style="3" customWidth="1"/>
    <col min="9" max="9" width="9" style="3" customWidth="1"/>
    <col min="10" max="10" width="11.75" style="3" customWidth="1"/>
    <col min="11" max="12" width="9" style="3" customWidth="1"/>
    <col min="13" max="13" width="16.75" style="3" customWidth="1"/>
    <col min="14" max="14" width="14.125" style="3" customWidth="1"/>
    <col min="15" max="16" width="9" style="3" customWidth="1"/>
    <col min="17" max="17" width="14.875" style="3" customWidth="1"/>
    <col min="18" max="79" width="9" style="3" customWidth="1"/>
    <col min="80" max="80" width="7" style="3" customWidth="1"/>
    <col min="81" max="81" width="9" style="3" customWidth="1"/>
    <col min="82" max="82" width="25.75" style="3" customWidth="1"/>
    <col min="83" max="83" width="27.625" style="3" customWidth="1"/>
    <col min="84" max="84" width="10.375" style="3" customWidth="1"/>
    <col min="85" max="85" width="11.625" style="3" customWidth="1"/>
    <col min="86" max="86" width="13.75" style="3" customWidth="1"/>
    <col min="87" max="87" width="11.625" style="3" customWidth="1"/>
    <col min="88" max="88" width="9" style="3" customWidth="1"/>
    <col min="89" max="89" width="11.75" style="3" customWidth="1"/>
    <col min="90" max="96" width="9" style="3" customWidth="1"/>
    <col min="97" max="97" width="9.875" style="3" customWidth="1"/>
    <col min="98" max="107" width="9" style="3" customWidth="1"/>
    <col min="108" max="108" width="7" style="3" customWidth="1"/>
    <col min="109" max="109" width="9" style="3" customWidth="1"/>
    <col min="110" max="110" width="25.75" style="3" customWidth="1"/>
    <col min="111" max="111" width="27.625" style="3" customWidth="1"/>
    <col min="112" max="112" width="10.375" style="3" customWidth="1"/>
    <col min="113" max="113" width="9.375" style="3" customWidth="1"/>
    <col min="114" max="114" width="13.75" style="3" customWidth="1"/>
    <col min="115" max="115" width="11.625" style="3" customWidth="1"/>
    <col min="116" max="116" width="9" style="3" customWidth="1"/>
    <col min="117" max="117" width="11.75" style="3" customWidth="1"/>
    <col min="118" max="119" width="9" style="3" customWidth="1"/>
    <col min="120" max="120" width="13.75" style="3" customWidth="1"/>
    <col min="121" max="124" width="9" style="3" customWidth="1"/>
    <col min="125" max="125" width="11.875" style="3" customWidth="1"/>
    <col min="126" max="133" width="9" style="3" customWidth="1"/>
    <col min="134" max="134" width="7" style="3" customWidth="1"/>
    <col min="135" max="135" width="9" style="3" customWidth="1"/>
    <col min="136" max="136" width="25.75" style="3" customWidth="1"/>
    <col min="137" max="137" width="27.625" style="3" customWidth="1"/>
    <col min="138" max="138" width="10.375" style="3" customWidth="1"/>
    <col min="139" max="139" width="9.375" style="3" customWidth="1"/>
    <col min="140" max="140" width="13.75" style="3" customWidth="1"/>
    <col min="141" max="141" width="11.625" style="3" customWidth="1"/>
    <col min="142" max="142" width="9" style="3" customWidth="1"/>
    <col min="143" max="143" width="11.75" style="3" customWidth="1"/>
    <col min="144" max="146" width="9" style="3" customWidth="1"/>
    <col min="147" max="147" width="13.75" style="3" customWidth="1"/>
    <col min="148" max="157" width="9" style="3" customWidth="1"/>
    <col min="158" max="16384" width="9" style="3"/>
  </cols>
  <sheetData>
    <row r="1" spans="1:157" ht="18">
      <c r="B1" s="260" t="s">
        <v>0</v>
      </c>
      <c r="C1" s="260"/>
      <c r="D1" s="260"/>
      <c r="E1" s="260"/>
      <c r="F1" s="260"/>
      <c r="CC1" s="260" t="s">
        <v>0</v>
      </c>
      <c r="CD1" s="260"/>
      <c r="CE1" s="260"/>
      <c r="CF1" s="260"/>
      <c r="CG1" s="260"/>
      <c r="DE1" s="260" t="s">
        <v>0</v>
      </c>
      <c r="DF1" s="260"/>
      <c r="DG1" s="260"/>
      <c r="DH1" s="260"/>
      <c r="DI1" s="260"/>
      <c r="EE1" s="260" t="s">
        <v>0</v>
      </c>
      <c r="EF1" s="260"/>
      <c r="EG1" s="260"/>
      <c r="EH1" s="260"/>
      <c r="EI1" s="260"/>
    </row>
    <row r="2" spans="1:157" ht="18">
      <c r="B2" s="198"/>
      <c r="C2" s="261" t="s">
        <v>495</v>
      </c>
      <c r="D2" s="261"/>
      <c r="E2" s="198"/>
      <c r="F2" s="198"/>
      <c r="CC2" s="198"/>
      <c r="CD2" s="261" t="s">
        <v>495</v>
      </c>
      <c r="CE2" s="261"/>
      <c r="CF2" s="198"/>
      <c r="CG2" s="198"/>
      <c r="CJ2" s="3" t="str">
        <f>IF('Final Merit List'!D5="","",'Final Merit List'!D5)</f>
        <v>First_Grade_School_Lecturer</v>
      </c>
      <c r="CL2" s="3" t="str">
        <f>IF(CJ2="","",IF(CJ2=CX8,CW8,IF(CJ2=CX9,CW9,IF(CJ2=CX10,CW10,IF(CJ2=CX11,CW11,IF(CJ2=CX12,CW12,IF(CJ2=CX13,CW13,"")))))))</f>
        <v>1st Grade (Lecturer)</v>
      </c>
      <c r="DE2" s="198"/>
      <c r="DF2" s="261" t="s">
        <v>495</v>
      </c>
      <c r="DG2" s="261"/>
      <c r="DH2" s="198"/>
      <c r="DI2" s="198"/>
      <c r="EE2" s="198"/>
      <c r="EF2" s="261" t="s">
        <v>495</v>
      </c>
      <c r="EG2" s="261"/>
      <c r="EH2" s="198"/>
      <c r="EI2" s="198"/>
      <c r="EY2" s="3" t="s">
        <v>9</v>
      </c>
    </row>
    <row r="3" spans="1:157" ht="6.75" customHeight="1">
      <c r="B3" s="198"/>
      <c r="C3" s="199"/>
      <c r="D3" s="199"/>
      <c r="E3" s="198"/>
      <c r="F3" s="198"/>
      <c r="CC3" s="198"/>
      <c r="CD3" s="199"/>
      <c r="CE3" s="199"/>
      <c r="CF3" s="198"/>
      <c r="CG3" s="198"/>
      <c r="DE3" s="198"/>
      <c r="DF3" s="199"/>
      <c r="DG3" s="199"/>
      <c r="DH3" s="198"/>
      <c r="DI3" s="198"/>
      <c r="EE3" s="198"/>
      <c r="EF3" s="199"/>
      <c r="EG3" s="199"/>
      <c r="EH3" s="198"/>
      <c r="EI3" s="198"/>
    </row>
    <row r="4" spans="1:157" ht="20.25" customHeight="1">
      <c r="B4" s="198"/>
      <c r="C4" s="199" t="s">
        <v>1</v>
      </c>
      <c r="D4" s="202" t="str">
        <f>IF('Candidate Received form'!D5="","",'Candidate Received form'!D5)</f>
        <v>1st Grade (Lecturer)</v>
      </c>
      <c r="E4" s="198"/>
      <c r="F4" s="198"/>
      <c r="AC4" s="3">
        <v>1</v>
      </c>
      <c r="AD4" s="3">
        <v>2</v>
      </c>
      <c r="AE4" s="3">
        <v>3</v>
      </c>
      <c r="AF4" s="3">
        <v>4</v>
      </c>
      <c r="AG4" s="3">
        <v>5</v>
      </c>
      <c r="AH4" s="3">
        <v>6</v>
      </c>
      <c r="AI4" s="3">
        <v>7</v>
      </c>
      <c r="AJ4" s="3">
        <v>8</v>
      </c>
      <c r="AK4" s="3">
        <v>9</v>
      </c>
      <c r="AL4" s="3">
        <v>10</v>
      </c>
      <c r="AM4" s="3">
        <v>11</v>
      </c>
      <c r="AN4" s="3">
        <v>12</v>
      </c>
      <c r="AO4" s="3">
        <v>13</v>
      </c>
      <c r="AP4" s="3">
        <v>14</v>
      </c>
      <c r="AQ4" s="3">
        <v>15</v>
      </c>
      <c r="AR4" s="3">
        <v>16</v>
      </c>
      <c r="AS4" s="3">
        <v>17</v>
      </c>
      <c r="AT4" s="3">
        <v>18</v>
      </c>
      <c r="AU4" s="3">
        <v>19</v>
      </c>
      <c r="AV4" s="3">
        <v>20</v>
      </c>
      <c r="AW4" s="3">
        <v>21</v>
      </c>
      <c r="AX4" s="3">
        <v>22</v>
      </c>
      <c r="AY4" s="3">
        <v>23</v>
      </c>
      <c r="AZ4" s="3">
        <v>24</v>
      </c>
      <c r="BA4" s="3">
        <v>25</v>
      </c>
      <c r="BB4" s="3">
        <v>26</v>
      </c>
      <c r="BC4" s="3">
        <v>27</v>
      </c>
      <c r="BD4" s="3">
        <v>28</v>
      </c>
      <c r="BE4" s="3">
        <v>29</v>
      </c>
      <c r="BF4" s="3">
        <v>30</v>
      </c>
      <c r="BG4" s="3">
        <v>31</v>
      </c>
      <c r="BH4" s="3">
        <v>32</v>
      </c>
      <c r="BI4" s="3">
        <v>33</v>
      </c>
      <c r="CC4" s="198"/>
      <c r="CD4" s="199" t="s">
        <v>1</v>
      </c>
      <c r="CE4" s="202" t="str">
        <f>IF(CJ2="","",IF(CJ2=CX8,CW8,IF(CJ2=CX9,CW9,IF(CJ2=CX10,CW10,IF(CJ2=CX11,CW11,IF(CJ2=CX12,CW12,IF(CJ2=CX13,CW13,"")))))))</f>
        <v>1st Grade (Lecturer)</v>
      </c>
      <c r="CF4" s="262" t="str">
        <f>IF('Final Merit List'!I5="","",'Final Merit List'!I5)</f>
        <v>HISTORY</v>
      </c>
      <c r="CG4" s="262"/>
      <c r="CH4" s="203">
        <f>IF('Final Merit List'!M5="","",'Final Merit List'!M5)</f>
        <v>333333</v>
      </c>
      <c r="DE4" s="198"/>
      <c r="DF4" s="199" t="s">
        <v>1</v>
      </c>
      <c r="DG4" s="202">
        <f>IF('Schoolwise suchi'!D4="","",'Schoolwise suchi'!D4)</f>
        <v>333333</v>
      </c>
      <c r="DH4" s="198"/>
      <c r="DI4" s="198"/>
      <c r="EE4" s="198"/>
      <c r="EF4" s="199" t="s">
        <v>663</v>
      </c>
      <c r="EG4" s="202" t="str">
        <f>IF('subjectwise Merit list'!J5="","",'subjectwise Merit list'!J5)</f>
        <v>HISTORY</v>
      </c>
      <c r="EH4" s="198" t="s">
        <v>483</v>
      </c>
      <c r="EI4" s="260" t="str">
        <f>IF('subjectwise Merit list'!E5="","",'subjectwise Merit list'!E5)</f>
        <v>First_Grade_School_Lecturer</v>
      </c>
      <c r="EJ4" s="260"/>
      <c r="EY4" s="3" t="s">
        <v>54</v>
      </c>
    </row>
    <row r="5" spans="1:157" ht="8.25" customHeight="1">
      <c r="B5" s="6"/>
      <c r="C5" s="7"/>
      <c r="D5" s="7"/>
      <c r="E5" s="6"/>
      <c r="F5" s="6"/>
      <c r="CC5" s="6"/>
      <c r="CD5" s="7"/>
      <c r="CE5" s="7"/>
      <c r="CF5" s="6"/>
      <c r="CG5" s="6"/>
      <c r="DE5" s="6"/>
      <c r="DF5" s="7"/>
      <c r="DG5" s="7"/>
      <c r="DH5" s="6"/>
      <c r="DI5" s="6"/>
      <c r="EE5" s="6"/>
      <c r="EF5" s="7"/>
      <c r="EG5" s="7"/>
      <c r="EH5" s="6"/>
      <c r="EI5" s="6"/>
    </row>
    <row r="6" spans="1:157" ht="30.75" customHeight="1">
      <c r="B6" s="91" t="s">
        <v>92</v>
      </c>
      <c r="C6" s="89" t="s">
        <v>493</v>
      </c>
      <c r="D6" s="91" t="s">
        <v>494</v>
      </c>
      <c r="E6" s="91" t="s">
        <v>492</v>
      </c>
      <c r="F6" s="88" t="s">
        <v>487</v>
      </c>
      <c r="G6" s="90" t="s">
        <v>488</v>
      </c>
      <c r="H6" s="90" t="s">
        <v>489</v>
      </c>
      <c r="I6" s="90" t="s">
        <v>471</v>
      </c>
      <c r="J6" s="90" t="s">
        <v>490</v>
      </c>
      <c r="K6" s="90" t="s">
        <v>547</v>
      </c>
      <c r="L6" s="90" t="s">
        <v>548</v>
      </c>
      <c r="M6" s="109" t="s">
        <v>549</v>
      </c>
      <c r="N6" s="109" t="s">
        <v>725</v>
      </c>
      <c r="O6" s="90" t="s">
        <v>550</v>
      </c>
      <c r="P6" s="90" t="s">
        <v>551</v>
      </c>
      <c r="Q6" s="143" t="s">
        <v>661</v>
      </c>
      <c r="AA6" s="66" t="s">
        <v>461</v>
      </c>
      <c r="AC6" s="204" t="s">
        <v>104</v>
      </c>
      <c r="AD6" s="204" t="s">
        <v>114</v>
      </c>
      <c r="AE6" s="204" t="s">
        <v>128</v>
      </c>
      <c r="AF6" s="204" t="s">
        <v>137</v>
      </c>
      <c r="AG6" s="204" t="s">
        <v>144</v>
      </c>
      <c r="AH6" s="204" t="s">
        <v>159</v>
      </c>
      <c r="AI6" s="204" t="s">
        <v>169</v>
      </c>
      <c r="AJ6" s="204" t="s">
        <v>181</v>
      </c>
      <c r="AK6" s="204" t="s">
        <v>188</v>
      </c>
      <c r="AL6" s="204" t="s">
        <v>192</v>
      </c>
      <c r="AM6" s="204" t="s">
        <v>225</v>
      </c>
      <c r="AN6" s="204" t="s">
        <v>232</v>
      </c>
      <c r="AO6" s="204" t="s">
        <v>243</v>
      </c>
      <c r="AP6" s="204" t="s">
        <v>249</v>
      </c>
      <c r="AQ6" s="204" t="s">
        <v>267</v>
      </c>
      <c r="AR6" s="204" t="s">
        <v>274</v>
      </c>
      <c r="AS6" s="204" t="s">
        <v>295</v>
      </c>
      <c r="AT6" s="204" t="s">
        <v>303</v>
      </c>
      <c r="AU6" s="204" t="s">
        <v>312</v>
      </c>
      <c r="AV6" s="204" t="s">
        <v>322</v>
      </c>
      <c r="AW6" s="204" t="s">
        <v>333</v>
      </c>
      <c r="AX6" s="204" t="s">
        <v>355</v>
      </c>
      <c r="AY6" s="204" t="s">
        <v>363</v>
      </c>
      <c r="AZ6" s="204" t="s">
        <v>369</v>
      </c>
      <c r="BA6" s="204" t="s">
        <v>93</v>
      </c>
      <c r="BB6" s="204" t="s">
        <v>392</v>
      </c>
      <c r="BC6" s="204" t="s">
        <v>400</v>
      </c>
      <c r="BD6" s="204" t="s">
        <v>408</v>
      </c>
      <c r="BE6" s="204" t="s">
        <v>415</v>
      </c>
      <c r="BF6" s="204" t="s">
        <v>428</v>
      </c>
      <c r="BG6" s="204" t="s">
        <v>296</v>
      </c>
      <c r="BH6" s="204" t="s">
        <v>433</v>
      </c>
      <c r="BI6" s="204" t="s">
        <v>440</v>
      </c>
      <c r="CC6" s="91" t="s">
        <v>92</v>
      </c>
      <c r="CD6" s="89" t="s">
        <v>493</v>
      </c>
      <c r="CE6" s="91" t="s">
        <v>494</v>
      </c>
      <c r="CF6" s="91" t="s">
        <v>492</v>
      </c>
      <c r="CG6" s="88" t="s">
        <v>487</v>
      </c>
      <c r="CH6" s="90" t="s">
        <v>488</v>
      </c>
      <c r="CI6" s="90" t="s">
        <v>489</v>
      </c>
      <c r="CJ6" s="90" t="s">
        <v>471</v>
      </c>
      <c r="CK6" s="90" t="s">
        <v>490</v>
      </c>
      <c r="CL6" s="90" t="s">
        <v>547</v>
      </c>
      <c r="CM6" s="90" t="s">
        <v>725</v>
      </c>
      <c r="CN6" s="109" t="s">
        <v>549</v>
      </c>
      <c r="CO6" s="90" t="s">
        <v>550</v>
      </c>
      <c r="CP6" s="90" t="s">
        <v>551</v>
      </c>
      <c r="CQ6" s="90" t="s">
        <v>491</v>
      </c>
      <c r="CR6" s="90" t="s">
        <v>661</v>
      </c>
      <c r="CS6" s="90"/>
      <c r="DE6" s="91" t="s">
        <v>92</v>
      </c>
      <c r="DF6" s="89" t="s">
        <v>493</v>
      </c>
      <c r="DG6" s="91" t="s">
        <v>494</v>
      </c>
      <c r="DH6" s="91" t="s">
        <v>492</v>
      </c>
      <c r="DI6" s="88" t="s">
        <v>487</v>
      </c>
      <c r="DJ6" s="90" t="s">
        <v>488</v>
      </c>
      <c r="DK6" s="90" t="s">
        <v>489</v>
      </c>
      <c r="DL6" s="90" t="s">
        <v>471</v>
      </c>
      <c r="DM6" s="90" t="s">
        <v>490</v>
      </c>
      <c r="DN6" s="90" t="s">
        <v>547</v>
      </c>
      <c r="DO6" s="222" t="s">
        <v>725</v>
      </c>
      <c r="DP6" s="109" t="s">
        <v>549</v>
      </c>
      <c r="DQ6" s="109" t="s">
        <v>576</v>
      </c>
      <c r="DR6" s="90" t="s">
        <v>550</v>
      </c>
      <c r="DS6" s="90" t="s">
        <v>551</v>
      </c>
      <c r="DT6" s="90" t="s">
        <v>491</v>
      </c>
      <c r="DU6" s="90" t="s">
        <v>661</v>
      </c>
      <c r="EE6" s="91" t="s">
        <v>92</v>
      </c>
      <c r="EF6" s="89" t="s">
        <v>493</v>
      </c>
      <c r="EG6" s="91" t="s">
        <v>494</v>
      </c>
      <c r="EH6" s="91" t="s">
        <v>492</v>
      </c>
      <c r="EI6" s="88" t="s">
        <v>487</v>
      </c>
      <c r="EJ6" s="90" t="s">
        <v>488</v>
      </c>
      <c r="EK6" s="90" t="s">
        <v>489</v>
      </c>
      <c r="EL6" s="90" t="s">
        <v>471</v>
      </c>
      <c r="EM6" s="90" t="s">
        <v>490</v>
      </c>
      <c r="EN6" s="90" t="s">
        <v>547</v>
      </c>
      <c r="EO6" s="90" t="s">
        <v>548</v>
      </c>
      <c r="EP6" s="90" t="s">
        <v>725</v>
      </c>
      <c r="EQ6" s="109" t="s">
        <v>549</v>
      </c>
      <c r="ER6" s="109" t="s">
        <v>576</v>
      </c>
      <c r="ES6" s="90" t="s">
        <v>550</v>
      </c>
      <c r="ET6" s="90" t="s">
        <v>551</v>
      </c>
      <c r="EU6" s="90" t="s">
        <v>491</v>
      </c>
      <c r="EV6" s="90" t="s">
        <v>661</v>
      </c>
    </row>
    <row r="7" spans="1:157">
      <c r="A7" s="3">
        <f>IF(T7=0,"",T7)</f>
        <v>1</v>
      </c>
      <c r="B7" s="8">
        <v>1</v>
      </c>
      <c r="C7" s="205" t="str">
        <f>IF('DATA ENTRY'!CL6="","",IF('DATA ENTRY'!B6="","",IF($D$4="All Post",'DATA ENTRY'!B6,IF(AND($D$4='DATA ENTRY'!CL6),'DATA ENTRY'!B6,""))))</f>
        <v>JHHG</v>
      </c>
      <c r="D7" s="205" t="str">
        <f>IF('DATA ENTRY'!CL6="","",IF('DATA ENTRY'!C6="","",IF($D$4="All Post",'DATA ENTRY'!C6,IF(AND($D$4='DATA ENTRY'!CL6),'DATA ENTRY'!C6,""))))</f>
        <v>KJJKJ</v>
      </c>
      <c r="E7" s="206">
        <f>IF('DATA ENTRY'!CL6="","",IF('DATA ENTRY'!I6="","",IF($D$4="All Post",'DATA ENTRY'!I6,IF(AND($D$4='DATA ENTRY'!CL6),'DATA ENTRY'!I6,""))))</f>
        <v>31544</v>
      </c>
      <c r="F7" s="206" t="str">
        <f>IF('DATA ENTRY'!CL6="","",IF('DATA ENTRY'!CL6="","",IF($D$4="All Post",'DATA ENTRY'!CL6,IF(AND($D$4='DATA ENTRY'!CL6),'DATA ENTRY'!CL6,""))))</f>
        <v>1st Grade (Lecturer)</v>
      </c>
      <c r="G7" s="205" t="str">
        <f>IF('DATA ENTRY'!CL6="","",IF('DATA ENTRY'!N6="","",IF($D$4="All Post",'DATA ENTRY'!N6,IF(AND($D$4='DATA ENTRY'!CL6),'DATA ENTRY'!N6,""))))</f>
        <v xml:space="preserve">PG </v>
      </c>
      <c r="H7" s="207">
        <f>IF('DATA ENTRY'!CL6="","",IF('DATA ENTRY'!O6="","",IF($D$4="All Post",'DATA ENTRY'!O6,IF(AND($D$4='DATA ENTRY'!CL6),'DATA ENTRY'!O6,""))))</f>
        <v>0.74</v>
      </c>
      <c r="I7" s="205" t="str">
        <f>IF('DATA ENTRY'!CL6="","",IF('DATA ENTRY'!P6="","",IF($D$4="All Post",'DATA ENTRY'!P6,IF(AND($D$4='DATA ENTRY'!CL6),'DATA ENTRY'!P6,""))))</f>
        <v xml:space="preserve">B.ed </v>
      </c>
      <c r="J7" s="207">
        <f>IF('DATA ENTRY'!CL6="","",IF('DATA ENTRY'!Q6="","",IF($D$4="All Post",'DATA ENTRY'!Q6,IF(AND($D$4='DATA ENTRY'!CL6),'DATA ENTRY'!Q6,""))))</f>
        <v>0.81</v>
      </c>
      <c r="K7" s="205" t="str">
        <f>IF('DATA ENTRY'!CL6="","",IF('DATA ENTRY'!R6="","",IF($D$4="All Post",'DATA ENTRY'!R6,IF(AND($D$4='DATA ENTRY'!CL6),'DATA ENTRY'!R6,""))))</f>
        <v/>
      </c>
      <c r="L7" s="205" t="str">
        <f>IF('DATA ENTRY'!CL6="","",IF('DATA ENTRY'!S6="","",IF($D$4="All Post",'DATA ENTRY'!S6,IF(AND($D$4='DATA ENTRY'!CL6),'DATA ENTRY'!S6,""))))</f>
        <v/>
      </c>
      <c r="M7" s="205" t="str">
        <f>IF('DATA ENTRY'!CL6="","",IF('DATA ENTRY'!E6="","",IF($D$4="All Post",'DATA ENTRY'!E6,IF(AND($D$4='DATA ENTRY'!CL6),'DATA ENTRY'!E6,""))))</f>
        <v>PM SHREE GSSS BAR</v>
      </c>
      <c r="N7" s="205" t="str">
        <f>IF('DATA ENTRY'!CL6="","",IF('DATA ENTRY'!T6="","",IF($D$4="All Post",'DATA ENTRY'!T6,IF(AND($D$4='DATA ENTRY'!CL6),'DATA ENTRY'!T6,""))))</f>
        <v>NO</v>
      </c>
      <c r="O7" s="205" t="str">
        <f>IF('DATA ENTRY'!CL6="","",IF('DATA ENTRY'!X6="","",IF($D$4="All Post",'DATA ENTRY'!X6,IF(AND($D$4='DATA ENTRY'!CL6),'DATA ENTRY'!X6,""))))</f>
        <v>GEN</v>
      </c>
      <c r="P7" s="205" t="str">
        <f>IF('DATA ENTRY'!CL6="","",IF('DATA ENTRY'!Y6="","",IF($D$4="All Post",'DATA ENTRY'!Y6,IF(AND($D$4='DATA ENTRY'!CL6),'DATA ENTRY'!Y6,""))))</f>
        <v>MALE</v>
      </c>
      <c r="Q7" s="205" t="str">
        <f>IF('DATA ENTRY'!CL6="","",IF('DATA ENTRY'!G6="","",IF($D$4="All Post",'DATA ENTRY'!G6,IF(AND($D$4='DATA ENTRY'!CL6),'DATA ENTRY'!G6,""))))</f>
        <v>HISTORY</v>
      </c>
      <c r="T7" s="3">
        <f>IF($D$4=F7,1,IF(U7="All Post",1,0))</f>
        <v>1</v>
      </c>
      <c r="U7" s="3" t="str">
        <f>IF(AND(C7="",F7=""),"","All Post")</f>
        <v>All Post</v>
      </c>
      <c r="AA7" s="208" t="s">
        <v>104</v>
      </c>
      <c r="AB7" s="3">
        <v>1</v>
      </c>
      <c r="AC7" s="3" t="s">
        <v>202</v>
      </c>
      <c r="AD7" s="3" t="s">
        <v>113</v>
      </c>
      <c r="AE7" s="3" t="s">
        <v>129</v>
      </c>
      <c r="AF7" s="3" t="s">
        <v>138</v>
      </c>
      <c r="AG7" s="3" t="s">
        <v>210</v>
      </c>
      <c r="AH7" s="3" t="s">
        <v>164</v>
      </c>
      <c r="AI7" s="3" t="s">
        <v>170</v>
      </c>
      <c r="AJ7" s="3" t="s">
        <v>181</v>
      </c>
      <c r="AK7" s="3" t="s">
        <v>188</v>
      </c>
      <c r="AL7" s="3" t="s">
        <v>194</v>
      </c>
      <c r="AM7" s="3" t="s">
        <v>226</v>
      </c>
      <c r="AN7" s="3" t="s">
        <v>233</v>
      </c>
      <c r="AO7" s="3" t="s">
        <v>244</v>
      </c>
      <c r="AP7" s="3" t="s">
        <v>250</v>
      </c>
      <c r="AQ7" s="3" t="s">
        <v>268</v>
      </c>
      <c r="AR7" s="3" t="s">
        <v>275</v>
      </c>
      <c r="AS7" s="3" t="s">
        <v>297</v>
      </c>
      <c r="AT7" s="3" t="s">
        <v>304</v>
      </c>
      <c r="AU7" s="3" t="s">
        <v>314</v>
      </c>
      <c r="AV7" s="3" t="s">
        <v>323</v>
      </c>
      <c r="AW7" s="3" t="s">
        <v>334</v>
      </c>
      <c r="AX7" s="3" t="s">
        <v>356</v>
      </c>
      <c r="AY7" s="3" t="s">
        <v>364</v>
      </c>
      <c r="AZ7" s="3" t="s">
        <v>371</v>
      </c>
      <c r="BA7" s="3" t="s">
        <v>384</v>
      </c>
      <c r="BB7" s="3" t="s">
        <v>393</v>
      </c>
      <c r="BC7" s="3" t="s">
        <v>401</v>
      </c>
      <c r="BD7" s="3" t="s">
        <v>409</v>
      </c>
      <c r="BE7" s="3" t="s">
        <v>416</v>
      </c>
      <c r="BF7" s="3" t="s">
        <v>429</v>
      </c>
      <c r="BG7" s="3" t="s">
        <v>259</v>
      </c>
      <c r="BH7" s="3" t="s">
        <v>434</v>
      </c>
      <c r="BI7" s="3" t="s">
        <v>441</v>
      </c>
      <c r="CA7" s="3">
        <f>IFERROR(IF(CF7="","",RANK(CF7,$CF$7:$CF$1111,1))+COUNTIF($CF$7:CF7,CF7)-1,"")</f>
        <v>6</v>
      </c>
      <c r="CB7" s="3">
        <f>IF(CY7=0,"",CY7)</f>
        <v>1</v>
      </c>
      <c r="CC7" s="8">
        <v>1</v>
      </c>
      <c r="CD7" s="205" t="str">
        <f>IF('DATA ENTRY'!CL6="","",IF('DATA ENTRY'!B6="","",IF(AND($CE$4='DATA ENTRY'!CL6,$CH$4='DATA ENTRY'!D6,$CF$4='DATA ENTRY'!G6),'DATA ENTRY'!B6,"")))</f>
        <v>JHHG</v>
      </c>
      <c r="CE7" s="205" t="str">
        <f>IF('DATA ENTRY'!CL6="","",IF('DATA ENTRY'!C6="","",IF(AND($CE$4='DATA ENTRY'!CL6,$CH$4='DATA ENTRY'!D6,$CF$4='DATA ENTRY'!G6),'DATA ENTRY'!C6,"")))</f>
        <v>KJJKJ</v>
      </c>
      <c r="CF7" s="206">
        <f>IF('DATA ENTRY'!CL6="","",IF('DATA ENTRY'!I6="","",IF(AND($CE$4='DATA ENTRY'!CL6,$CH$4='DATA ENTRY'!D6,$CF$4='DATA ENTRY'!G6),'DATA ENTRY'!I6,"")))</f>
        <v>31544</v>
      </c>
      <c r="CG7" s="206" t="str">
        <f>IF('DATA ENTRY'!CL6="","",IF('DATA ENTRY'!CL6="","",IF(AND($CE$4='DATA ENTRY'!CL6,$CH$4='DATA ENTRY'!D6,$CF$4='DATA ENTRY'!G6),'DATA ENTRY'!CL6,"")))</f>
        <v>1st Grade (Lecturer)</v>
      </c>
      <c r="CH7" s="205" t="str">
        <f>IF('DATA ENTRY'!CL6="","",IF('DATA ENTRY'!N6="","",IF(AND($CE$4='DATA ENTRY'!CL6,$CH$4='DATA ENTRY'!D6,$CF$4='DATA ENTRY'!G6),'DATA ENTRY'!N6,"")))</f>
        <v xml:space="preserve">PG </v>
      </c>
      <c r="CI7" s="207">
        <f>IF('DATA ENTRY'!CL6="","",IF('DATA ENTRY'!O6="","",IF(AND($CE$4='DATA ENTRY'!CL6,$CH$4='DATA ENTRY'!D6,$CF$4='DATA ENTRY'!G6),'DATA ENTRY'!O6,"")))</f>
        <v>0.74</v>
      </c>
      <c r="CJ7" s="205" t="str">
        <f>IF('DATA ENTRY'!CL6="","",IF('DATA ENTRY'!P6="","",IF(AND($CE$4='DATA ENTRY'!CL6,$CH$4='DATA ENTRY'!D6,$CF$4='DATA ENTRY'!G6),'DATA ENTRY'!P6,"")))</f>
        <v xml:space="preserve">B.ed </v>
      </c>
      <c r="CK7" s="207">
        <f>IF('DATA ENTRY'!CL6="","",IF('DATA ENTRY'!Q6="","",IF(AND($CE$4='DATA ENTRY'!CL6,$CH$4='DATA ENTRY'!D6,$CF$4='DATA ENTRY'!G6),'DATA ENTRY'!Q6,"")))</f>
        <v>0.81</v>
      </c>
      <c r="CL7" s="205" t="str">
        <f>IF('DATA ENTRY'!CL6="","",IF('DATA ENTRY'!R6="","",IF(AND($CE$4='DATA ENTRY'!CL6,$CH$4='DATA ENTRY'!D6,$CF$4='DATA ENTRY'!G6),'DATA ENTRY'!R6,"")))</f>
        <v/>
      </c>
      <c r="CM7" s="205" t="str">
        <f>IF('DATA ENTRY'!CL6="","",IF('DATA ENTRY'!T6="","",IF(AND($CE$4='DATA ENTRY'!CL6,$CH$4='DATA ENTRY'!D6,$CF$4='DATA ENTRY'!G6),'DATA ENTRY'!T6,"")))</f>
        <v>NO</v>
      </c>
      <c r="CN7" s="205" t="str">
        <f>IF('DATA ENTRY'!CL6="","",IF('DATA ENTRY'!E6="","",IF(AND($CE$4='DATA ENTRY'!CL6,$CH$4='DATA ENTRY'!D6,$CF$4='DATA ENTRY'!G6),'DATA ENTRY'!E6,"")))</f>
        <v>PM SHREE GSSS BAR</v>
      </c>
      <c r="CO7" s="205" t="str">
        <f>IF('DATA ENTRY'!CL6="","",IF('DATA ENTRY'!X6="","",IF(AND($CE$4='DATA ENTRY'!CL6,$CH$4='DATA ENTRY'!D6,$CF$4='DATA ENTRY'!G6),'DATA ENTRY'!X6,"")))</f>
        <v>GEN</v>
      </c>
      <c r="CP7" s="205" t="str">
        <f>IF('DATA ENTRY'!CL6="","",IF('DATA ENTRY'!Y6="","",IF(AND($CE$4='DATA ENTRY'!CL6,$CH$4='DATA ENTRY'!D6,$CF$4='DATA ENTRY'!G6),'DATA ENTRY'!Y6,"")))</f>
        <v>MALE</v>
      </c>
      <c r="CQ7" s="93">
        <f>IFERROR(IF(CG7="","",SUM(CI7*75%+CK7*25%)),"")</f>
        <v>0.75749999999999995</v>
      </c>
      <c r="CR7" s="93" t="str">
        <f>IF('DATA ENTRY'!CL6="","",IF('DATA ENTRY'!G6="","",IF(AND($CE$4='DATA ENTRY'!CL6,$CH$4='DATA ENTRY'!D6),'DATA ENTRY'!G6,"")))</f>
        <v>HISTORY</v>
      </c>
      <c r="CS7" s="191">
        <f>IF('DATA ENTRY'!CL6="","",IF('DATA ENTRY'!D6="","",IF(AND($CE$4='DATA ENTRY'!CL6,$CH$4='DATA ENTRY'!D6,$CF$4='DATA ENTRY'!G6),'DATA ENTRY'!D6,"")))</f>
        <v>333333</v>
      </c>
      <c r="CT7" s="209">
        <f>SUMPRODUCT((CQ7&lt;$CQ$7:$CQ$111)/COUNTIF($CQ$7:$CQ$211,$CQ$7:$CQ$111))</f>
        <v>0.49748743718593053</v>
      </c>
      <c r="CU7" s="209">
        <f>SUMPRODUCT((CF7&lt;$CF$7:$CF$111)/COUNTIF($CF$7:$CF$211,$CF$7:$CF$111))</f>
        <v>0.49748743718593053</v>
      </c>
      <c r="CW7" s="210"/>
      <c r="CY7" s="3">
        <f>IF($CE$4=CG7,1,0)</f>
        <v>1</v>
      </c>
      <c r="DC7" s="3">
        <f>IFERROR(IF(DH7="","",RANK(DH7,$DH$7:$DH$1111,1))+COUNTIF($DH$7:DH7,DH7)-1,"")</f>
        <v>8</v>
      </c>
      <c r="DD7" s="3">
        <f>IF(DZ7=0,"",DZ7)</f>
        <v>1</v>
      </c>
      <c r="DE7" s="8">
        <v>1</v>
      </c>
      <c r="DF7" s="205" t="str">
        <f>IF('DATA ENTRY'!CL6="","",IF('DATA ENTRY'!B6="","",IF(AND($DG$4='DATA ENTRY'!D6),'DATA ENTRY'!B6,"")))</f>
        <v>JHHG</v>
      </c>
      <c r="DG7" s="205" t="str">
        <f>IF('DATA ENTRY'!CL6="","",IF('DATA ENTRY'!C6="","",IF(AND($DG$4='DATA ENTRY'!D6),'DATA ENTRY'!C6,"")))</f>
        <v>KJJKJ</v>
      </c>
      <c r="DH7" s="206">
        <f>IF('DATA ENTRY'!CL6="","",IF('DATA ENTRY'!I6="","",IF(AND($DG$4='DATA ENTRY'!D6),'DATA ENTRY'!I6,"")))</f>
        <v>31544</v>
      </c>
      <c r="DI7" s="206" t="str">
        <f>IF('DATA ENTRY'!CL6="","",IF('DATA ENTRY'!CL6="","",IF(AND($DG$4='DATA ENTRY'!D6),'DATA ENTRY'!CL6,"")))</f>
        <v>1st Grade (Lecturer)</v>
      </c>
      <c r="DJ7" s="205" t="str">
        <f>IF('DATA ENTRY'!CL6="","",IF('DATA ENTRY'!N6="","",IF(AND($DG$4='DATA ENTRY'!D6),'DATA ENTRY'!N6,"")))</f>
        <v xml:space="preserve">PG </v>
      </c>
      <c r="DK7" s="207">
        <f>IF('DATA ENTRY'!CL6="","",IF('DATA ENTRY'!O6="","",IF(AND($DG$4='DATA ENTRY'!D6),'DATA ENTRY'!O6,"")))</f>
        <v>0.74</v>
      </c>
      <c r="DL7" s="205" t="str">
        <f>IF('DATA ENTRY'!CL6="","",IF('DATA ENTRY'!P6="","",IF(AND($DG$4='DATA ENTRY'!D6),'DATA ENTRY'!P6,"")))</f>
        <v xml:space="preserve">B.ed </v>
      </c>
      <c r="DM7" s="207">
        <f>IF('DATA ENTRY'!CL6="","",IF('DATA ENTRY'!Q6="","",IF(AND($DG$4='DATA ENTRY'!D6),'DATA ENTRY'!Q6,"")))</f>
        <v>0.81</v>
      </c>
      <c r="DN7" s="205" t="str">
        <f>IF('DATA ENTRY'!CL6="","",IF('DATA ENTRY'!R6="","",IF(AND($DG$4='DATA ENTRY'!D6),'DATA ENTRY'!R6,"")))</f>
        <v/>
      </c>
      <c r="DO7" s="207" t="str">
        <f>IF('DATA ENTRY'!CL6="","",IF('DATA ENTRY'!T6="","",IF(AND($DG$4='DATA ENTRY'!D6),'DATA ENTRY'!T6,"")))</f>
        <v>NO</v>
      </c>
      <c r="DP7" s="205" t="str">
        <f>IF('DATA ENTRY'!CL6="","",IF('DATA ENTRY'!E6="","",IF(AND($DG$4='DATA ENTRY'!D6),'DATA ENTRY'!E6,"")))</f>
        <v>PM SHREE GSSS BAR</v>
      </c>
      <c r="DQ7" s="205">
        <f>IF('DATA ENTRY'!CL6="","",IF('DATA ENTRY'!D6="","",IF(AND($DG$4='DATA ENTRY'!D6),'DATA ENTRY'!D6,"")))</f>
        <v>333333</v>
      </c>
      <c r="DR7" s="205" t="str">
        <f>IF('DATA ENTRY'!CL6="","",IF('DATA ENTRY'!X6="","",IF(AND($DG$4='DATA ENTRY'!D6),'DATA ENTRY'!X6,"")))</f>
        <v>GEN</v>
      </c>
      <c r="DS7" s="205" t="str">
        <f>IF('DATA ENTRY'!CL6="","",IF('DATA ENTRY'!Y6="","",IF(AND($DG$4='DATA ENTRY'!D6),'DATA ENTRY'!Y6,"")))</f>
        <v>MALE</v>
      </c>
      <c r="DT7" s="93">
        <f>IFERROR(IF(DI7="","",SUM(DK7*75%+DM7*25%)),"")</f>
        <v>0.75749999999999995</v>
      </c>
      <c r="DU7" s="93" t="str">
        <f>IF('DATA ENTRY'!CL6="","",IF('DATA ENTRY'!D6="","",IF(AND($DG$4='DATA ENTRY'!D6),'DATA ENTRY'!G6,"")))</f>
        <v>HISTORY</v>
      </c>
      <c r="DZ7" s="3">
        <f>IF($DG$4="",0,IF($DG$4=DQ7,1,0))</f>
        <v>1</v>
      </c>
      <c r="EC7" s="3">
        <f>IFERROR(IF(EH7="","",RANK(EH7,$EH$7:$EH$1111,1))+COUNTIF($EH$7:EH7,EH7)-1,"")</f>
        <v>6</v>
      </c>
      <c r="ED7" s="3">
        <f>IF(FA7=0,"",FA7)</f>
        <v>1</v>
      </c>
      <c r="EE7" s="8">
        <v>1</v>
      </c>
      <c r="EF7" s="205" t="str">
        <f>IF('DATA ENTRY'!CL6="","",IF('DATA ENTRY'!B6="","",IF(AND($EG$4='DATA ENTRY'!G6,$EI$4='DATA ENTRY'!F6),'DATA ENTRY'!B6,"")))</f>
        <v>JHHG</v>
      </c>
      <c r="EG7" s="205" t="str">
        <f>IF('DATA ENTRY'!CL6="","",IF('DATA ENTRY'!C6="","",IF(AND($EG$4='DATA ENTRY'!G6,$EI$4='DATA ENTRY'!F6),'DATA ENTRY'!C6,"")))</f>
        <v>KJJKJ</v>
      </c>
      <c r="EH7" s="206">
        <f>IF('DATA ENTRY'!CL6="","",IF('DATA ENTRY'!I6="","",IF(AND($EG$4='DATA ENTRY'!G6,$EI$4='DATA ENTRY'!F6),'DATA ENTRY'!I6,"")))</f>
        <v>31544</v>
      </c>
      <c r="EI7" s="206" t="str">
        <f>IF('DATA ENTRY'!CL6="","",IF('DATA ENTRY'!CL6="","",IF(AND($EG$4='DATA ENTRY'!G6,$EI$4='DATA ENTRY'!F6),'DATA ENTRY'!CL6,"")))</f>
        <v>1st Grade (Lecturer)</v>
      </c>
      <c r="EJ7" s="205" t="str">
        <f>IF('DATA ENTRY'!CL6="","",IF('DATA ENTRY'!N6="","",IF(AND($EG$4='DATA ENTRY'!G6,$EI$4='DATA ENTRY'!F6),'DATA ENTRY'!N6,"")))</f>
        <v xml:space="preserve">PG </v>
      </c>
      <c r="EK7" s="207">
        <f>IF('DATA ENTRY'!CL6="","",IF('DATA ENTRY'!O6="","",IF(AND($EG$4='DATA ENTRY'!G6,$EI$4='DATA ENTRY'!F6),'DATA ENTRY'!O6,"")))</f>
        <v>0.74</v>
      </c>
      <c r="EL7" s="205" t="str">
        <f>IF('DATA ENTRY'!CL6="","",IF('DATA ENTRY'!P6="","",IF(AND($EG$4='DATA ENTRY'!G6,$EI$4='DATA ENTRY'!F6),'DATA ENTRY'!P6,"")))</f>
        <v xml:space="preserve">B.ed </v>
      </c>
      <c r="EM7" s="207">
        <f>IF('DATA ENTRY'!CL6="","",IF('DATA ENTRY'!Q6="","",IF(AND($EG$4='DATA ENTRY'!G6,$EI$4='DATA ENTRY'!F6),'DATA ENTRY'!Q6,"")))</f>
        <v>0.81</v>
      </c>
      <c r="EN7" s="205" t="str">
        <f>IF('DATA ENTRY'!CL6="","",IF('DATA ENTRY'!R6="","",IF(AND($EG$4='DATA ENTRY'!G6,$EI$4='DATA ENTRY'!F6),'DATA ENTRY'!R6,"")))</f>
        <v/>
      </c>
      <c r="EO7" s="207" t="str">
        <f>IF('DATA ENTRY'!CL6="","",IF('DATA ENTRY'!S6="","",IF(AND($EG$4='DATA ENTRY'!G6,$EI$4='DATA ENTRY'!F6),'DATA ENTRY'!S6,"")))</f>
        <v/>
      </c>
      <c r="EP7" s="207" t="str">
        <f>IF('DATA ENTRY'!CL6="","",IF('DATA ENTRY'!T6="","",IF(AND($EG$4='DATA ENTRY'!G6,$EI$4='DATA ENTRY'!F6),'DATA ENTRY'!T6,"")))</f>
        <v>NO</v>
      </c>
      <c r="EQ7" s="205" t="str">
        <f>IF('DATA ENTRY'!CL6="","",IF('DATA ENTRY'!E6="","",IF(AND($EG$4='DATA ENTRY'!G6,$EI$4='DATA ENTRY'!F6),'DATA ENTRY'!E6,"")))</f>
        <v>PM SHREE GSSS BAR</v>
      </c>
      <c r="ER7" s="205">
        <f>IF('DATA ENTRY'!CL6="","",IF('DATA ENTRY'!D6="","",IF(AND($EG$4='DATA ENTRY'!G6,$EI$4='DATA ENTRY'!F6),'DATA ENTRY'!D6,"")))</f>
        <v>333333</v>
      </c>
      <c r="ES7" s="205" t="str">
        <f>IF('DATA ENTRY'!CL6="","",IF('DATA ENTRY'!X6="","",IF(AND($EG$4='DATA ENTRY'!G6,$EI$4='DATA ENTRY'!F6),'DATA ENTRY'!X6,"")))</f>
        <v>GEN</v>
      </c>
      <c r="ET7" s="205" t="str">
        <f>IF('DATA ENTRY'!CL6="","",IF('DATA ENTRY'!Y6="","",IF(AND($EG$4='DATA ENTRY'!G6,$EI$4='DATA ENTRY'!F6),'DATA ENTRY'!Y6,"")))</f>
        <v>MALE</v>
      </c>
      <c r="EU7" s="93">
        <f>IFERROR(IF(EI7="","",SUM(EK7*75%+EM7*25%)),"")</f>
        <v>0.75749999999999995</v>
      </c>
      <c r="EV7" s="93" t="str">
        <f>IF('DATA ENTRY'!CL6="","",IF('DATA ENTRY'!D6="","",IF(AND($EG$4='DATA ENTRY'!G6,$EI$4='DATA ENTRY'!F6),'DATA ENTRY'!G6,"")))</f>
        <v>HISTORY</v>
      </c>
      <c r="FA7" s="3">
        <f>IF($DG$4="",0,IF($DG$4=ER7,1,0))</f>
        <v>1</v>
      </c>
    </row>
    <row r="8" spans="1:157">
      <c r="A8" s="3">
        <f>IF(T8=0,"",1+(MAX($A$7:A7)))</f>
        <v>2</v>
      </c>
      <c r="B8" s="8">
        <v>2</v>
      </c>
      <c r="C8" s="205" t="str">
        <f>IF('DATA ENTRY'!CL7="","",IF('DATA ENTRY'!B7="","",IF($D$4="All Post",'DATA ENTRY'!B7,IF(AND($D$4='DATA ENTRY'!CL7),'DATA ENTRY'!B7,""))))</f>
        <v>HHJHJH</v>
      </c>
      <c r="D8" s="205" t="str">
        <f>IF('DATA ENTRY'!CL7="","",IF('DATA ENTRY'!C7="","",IF($D$4="All Post",'DATA ENTRY'!C7,IF(AND($D$4='DATA ENTRY'!CL7),'DATA ENTRY'!C7,""))))</f>
        <v>KJKJJJ</v>
      </c>
      <c r="E8" s="206">
        <f>IF('DATA ENTRY'!CL7="","",IF('DATA ENTRY'!I7="","",IF($D$4="All Post",'DATA ENTRY'!I7,IF(AND($D$4='DATA ENTRY'!CL7),'DATA ENTRY'!I7,""))))</f>
        <v>31331</v>
      </c>
      <c r="F8" s="206" t="str">
        <f>IF('DATA ENTRY'!CL7="","",IF('DATA ENTRY'!CL7="","",IF($D$4="All Post",'DATA ENTRY'!CL7,IF(AND($D$4='DATA ENTRY'!CL7),'DATA ENTRY'!CL7,""))))</f>
        <v>1st Grade (Lecturer)</v>
      </c>
      <c r="G8" s="205" t="str">
        <f>IF('DATA ENTRY'!CL7="","",IF('DATA ENTRY'!N7="","",IF($D$4="All Post",'DATA ENTRY'!N7,IF(AND($D$4='DATA ENTRY'!CL7),'DATA ENTRY'!N7,""))))</f>
        <v xml:space="preserve">PG </v>
      </c>
      <c r="H8" s="207">
        <f>IF('DATA ENTRY'!CL7="","",IF('DATA ENTRY'!O7="","",IF($D$4="All Post",'DATA ENTRY'!O7,IF(AND($D$4='DATA ENTRY'!CL7),'DATA ENTRY'!O7,""))))</f>
        <v>0.73</v>
      </c>
      <c r="I8" s="205" t="str">
        <f>IF('DATA ENTRY'!CL7="","",IF('DATA ENTRY'!P7="","",IF($D$4="All Post",'DATA ENTRY'!P7,IF(AND($D$4='DATA ENTRY'!CL7),'DATA ENTRY'!P7,""))))</f>
        <v xml:space="preserve">B.ed </v>
      </c>
      <c r="J8" s="207">
        <f>IF('DATA ENTRY'!CL7="","",IF('DATA ENTRY'!Q7="","",IF($D$4="All Post",'DATA ENTRY'!Q7,IF(AND($D$4='DATA ENTRY'!CL7),'DATA ENTRY'!Q7,""))))</f>
        <v>0.81</v>
      </c>
      <c r="K8" s="205" t="str">
        <f>IF('DATA ENTRY'!CL7="","",IF('DATA ENTRY'!R7="","",IF($D$4="All Post",'DATA ENTRY'!R7,IF(AND($D$4='DATA ENTRY'!CL7),'DATA ENTRY'!R7,""))))</f>
        <v/>
      </c>
      <c r="L8" s="205" t="str">
        <f>IF('DATA ENTRY'!CL7="","",IF('DATA ENTRY'!S7="","",IF($D$4="All Post",'DATA ENTRY'!S7,IF(AND($D$4='DATA ENTRY'!CL7),'DATA ENTRY'!S7,""))))</f>
        <v/>
      </c>
      <c r="M8" s="205" t="str">
        <f>IF('DATA ENTRY'!CL7="","",IF('DATA ENTRY'!E7="","",IF($D$4="All Post",'DATA ENTRY'!E7,IF(AND($D$4='DATA ENTRY'!CL7),'DATA ENTRY'!E7,""))))</f>
        <v>PM SHREE GSSS BAR</v>
      </c>
      <c r="N8" s="205" t="str">
        <f>IF('DATA ENTRY'!CL7="","",IF('DATA ENTRY'!T7="","",IF($D$4="All Post",'DATA ENTRY'!T7,IF(AND($D$4='DATA ENTRY'!CL7),'DATA ENTRY'!T7,""))))</f>
        <v>NO</v>
      </c>
      <c r="O8" s="205" t="str">
        <f>IF('DATA ENTRY'!CL7="","",IF('DATA ENTRY'!X7="","",IF($D$4="All Post",'DATA ENTRY'!X7,IF(AND($D$4='DATA ENTRY'!CL7),'DATA ENTRY'!X7,""))))</f>
        <v>ST</v>
      </c>
      <c r="P8" s="205" t="str">
        <f>IF('DATA ENTRY'!CL7="","",IF('DATA ENTRY'!Y7="","",IF($D$4="All Post",'DATA ENTRY'!Y7,IF(AND($D$4='DATA ENTRY'!CL7),'DATA ENTRY'!Y7,""))))</f>
        <v>MALE</v>
      </c>
      <c r="Q8" s="205" t="str">
        <f>IF('DATA ENTRY'!CL7="","",IF('DATA ENTRY'!G7="","",IF($D$4="All Post",'DATA ENTRY'!G7,IF(AND($D$4='DATA ENTRY'!CL7),'DATA ENTRY'!G7,""))))</f>
        <v>HISTORY</v>
      </c>
      <c r="T8" s="3">
        <f t="shared" ref="T8:T71" si="0">IF($D$4=F8,1,IF(U8="All Post",1,0))</f>
        <v>1</v>
      </c>
      <c r="U8" s="3" t="str">
        <f t="shared" ref="U8:U71" si="1">IF(AND(C8="",F8=""),"","All Post")</f>
        <v>All Post</v>
      </c>
      <c r="AA8" s="208" t="s">
        <v>114</v>
      </c>
      <c r="AB8" s="3">
        <v>2</v>
      </c>
      <c r="AC8" s="3" t="s">
        <v>105</v>
      </c>
      <c r="AD8" s="3" t="s">
        <v>115</v>
      </c>
      <c r="AE8" s="3" t="s">
        <v>130</v>
      </c>
      <c r="AF8" s="3" t="s">
        <v>139</v>
      </c>
      <c r="AG8" s="3" t="s">
        <v>145</v>
      </c>
      <c r="AH8" s="3" t="s">
        <v>216</v>
      </c>
      <c r="AI8" s="3" t="s">
        <v>171</v>
      </c>
      <c r="AJ8" s="3" t="s">
        <v>221</v>
      </c>
      <c r="AK8" s="3" t="s">
        <v>189</v>
      </c>
      <c r="AL8" s="3" t="s">
        <v>193</v>
      </c>
      <c r="AM8" s="3" t="s">
        <v>227</v>
      </c>
      <c r="AN8" s="3" t="s">
        <v>234</v>
      </c>
      <c r="AO8" s="3" t="s">
        <v>245</v>
      </c>
      <c r="AP8" s="3" t="s">
        <v>251</v>
      </c>
      <c r="AQ8" s="3" t="s">
        <v>267</v>
      </c>
      <c r="AR8" s="3" t="s">
        <v>276</v>
      </c>
      <c r="AS8" s="3" t="s">
        <v>298</v>
      </c>
      <c r="AT8" s="3" t="s">
        <v>305</v>
      </c>
      <c r="AU8" s="3" t="s">
        <v>315</v>
      </c>
      <c r="AV8" s="3" t="s">
        <v>324</v>
      </c>
      <c r="AW8" s="3" t="s">
        <v>335</v>
      </c>
      <c r="AX8" s="3" t="s">
        <v>355</v>
      </c>
      <c r="AY8" s="3" t="s">
        <v>365</v>
      </c>
      <c r="AZ8" s="3" t="s">
        <v>370</v>
      </c>
      <c r="BA8" s="3" t="s">
        <v>385</v>
      </c>
      <c r="BB8" s="3" t="s">
        <v>394</v>
      </c>
      <c r="BC8" s="3" t="s">
        <v>402</v>
      </c>
      <c r="BD8" s="3" t="s">
        <v>410</v>
      </c>
      <c r="BE8" s="3" t="s">
        <v>417</v>
      </c>
      <c r="BF8" s="3" t="s">
        <v>430</v>
      </c>
      <c r="BG8" s="3" t="s">
        <v>260</v>
      </c>
      <c r="BH8" s="3" t="s">
        <v>435</v>
      </c>
      <c r="BI8" s="3" t="s">
        <v>442</v>
      </c>
      <c r="CA8" s="3">
        <f>IFERROR(IF(CF8="","",RANK(CF8,$CF$7:$CF$1111,1))+COUNTIF($CF$7:CF8,CF8)-1,"")</f>
        <v>4</v>
      </c>
      <c r="CB8" s="3">
        <f t="shared" ref="CB8:CB71" si="2">IF(CY8=0,"",CY8)</f>
        <v>1</v>
      </c>
      <c r="CC8" s="8">
        <v>2</v>
      </c>
      <c r="CD8" s="205" t="str">
        <f>IF('DATA ENTRY'!CL7="","",IF('DATA ENTRY'!B7="","",IF(AND($CE$4='DATA ENTRY'!CL7,$CH$4='DATA ENTRY'!D7,$CF$4='DATA ENTRY'!G7),'DATA ENTRY'!B7,"")))</f>
        <v>HHJHJH</v>
      </c>
      <c r="CE8" s="205" t="str">
        <f>IF('DATA ENTRY'!CL7="","",IF('DATA ENTRY'!C7="","",IF(AND($CE$4='DATA ENTRY'!CL7,$CH$4='DATA ENTRY'!D7,$CF$4='DATA ENTRY'!G7),'DATA ENTRY'!C7,"")))</f>
        <v>KJKJJJ</v>
      </c>
      <c r="CF8" s="206">
        <f>IF('DATA ENTRY'!CL7="","",IF('DATA ENTRY'!I7="","",IF(AND($CE$4='DATA ENTRY'!CL7,$CH$4='DATA ENTRY'!D7,$CF$4='DATA ENTRY'!G7),'DATA ENTRY'!I7,"")))</f>
        <v>31331</v>
      </c>
      <c r="CG8" s="206" t="str">
        <f>IF('DATA ENTRY'!CL7="","",IF('DATA ENTRY'!CL7="","",IF(AND($CE$4='DATA ENTRY'!CL7,$CH$4='DATA ENTRY'!D7,$CF$4='DATA ENTRY'!G7),'DATA ENTRY'!CL7,"")))</f>
        <v>1st Grade (Lecturer)</v>
      </c>
      <c r="CH8" s="205" t="str">
        <f>IF('DATA ENTRY'!CL7="","",IF('DATA ENTRY'!N7="","",IF(AND($CE$4='DATA ENTRY'!CL7,$CH$4='DATA ENTRY'!D7,$CF$4='DATA ENTRY'!G7),'DATA ENTRY'!N7,"")))</f>
        <v xml:space="preserve">PG </v>
      </c>
      <c r="CI8" s="207">
        <f>IF('DATA ENTRY'!CL7="","",IF('DATA ENTRY'!O7="","",IF(AND($CE$4='DATA ENTRY'!CL7,$CH$4='DATA ENTRY'!D7,$CF$4='DATA ENTRY'!G7),'DATA ENTRY'!O7,"")))</f>
        <v>0.73</v>
      </c>
      <c r="CJ8" s="205" t="str">
        <f>IF('DATA ENTRY'!CL7="","",IF('DATA ENTRY'!P7="","",IF(AND($CE$4='DATA ENTRY'!CL7,$CH$4='DATA ENTRY'!D7,$CF$4='DATA ENTRY'!G7),'DATA ENTRY'!P7,"")))</f>
        <v xml:space="preserve">B.ed </v>
      </c>
      <c r="CK8" s="207">
        <f>IF('DATA ENTRY'!CL7="","",IF('DATA ENTRY'!Q7="","",IF(AND($CE$4='DATA ENTRY'!CL7,$CH$4='DATA ENTRY'!D7,$CF$4='DATA ENTRY'!G7),'DATA ENTRY'!Q7,"")))</f>
        <v>0.81</v>
      </c>
      <c r="CL8" s="205" t="str">
        <f>IF('DATA ENTRY'!CL7="","",IF('DATA ENTRY'!R7="","",IF(AND($CE$4='DATA ENTRY'!CL7,$CH$4='DATA ENTRY'!D7,$CF$4='DATA ENTRY'!G7),'DATA ENTRY'!R7,"")))</f>
        <v/>
      </c>
      <c r="CM8" s="205" t="str">
        <f>IF('DATA ENTRY'!CL7="","",IF('DATA ENTRY'!T7="","",IF(AND($CE$4='DATA ENTRY'!CL7,$CH$4='DATA ENTRY'!D7,$CF$4='DATA ENTRY'!G7),'DATA ENTRY'!T7,"")))</f>
        <v>NO</v>
      </c>
      <c r="CN8" s="205" t="str">
        <f>IF('DATA ENTRY'!CL7="","",IF('DATA ENTRY'!E7="","",IF(AND($CE$4='DATA ENTRY'!CL7,$CH$4='DATA ENTRY'!D7,$CF$4='DATA ENTRY'!G7),'DATA ENTRY'!E7,"")))</f>
        <v>PM SHREE GSSS BAR</v>
      </c>
      <c r="CO8" s="205" t="str">
        <f>IF('DATA ENTRY'!CL7="","",IF('DATA ENTRY'!X7="","",IF(AND($CE$4='DATA ENTRY'!CL7,$CH$4='DATA ENTRY'!D7,$CF$4='DATA ENTRY'!G7),'DATA ENTRY'!X7,"")))</f>
        <v>ST</v>
      </c>
      <c r="CP8" s="205" t="str">
        <f>IF('DATA ENTRY'!CL7="","",IF('DATA ENTRY'!Y7="","",IF(AND($CE$4='DATA ENTRY'!CL7,$CH$4='DATA ENTRY'!D7,$CF$4='DATA ENTRY'!G7),'DATA ENTRY'!Y7,"")))</f>
        <v>MALE</v>
      </c>
      <c r="CQ8" s="93">
        <f t="shared" ref="CQ8:CQ71" si="3">IFERROR(IF(CG8="","",SUM(CI8*75%+CK8*25%)),"")</f>
        <v>0.75</v>
      </c>
      <c r="CR8" s="93" t="str">
        <f>IF('DATA ENTRY'!CL7="","",IF('DATA ENTRY'!G7="","",IF(AND($CE$4='DATA ENTRY'!CL7,$CH$4='DATA ENTRY'!D7),'DATA ENTRY'!G7,"")))</f>
        <v>HISTORY</v>
      </c>
      <c r="CS8" s="191">
        <f>IF('DATA ENTRY'!CL7="","",IF('DATA ENTRY'!D7="","",IF(AND($CE$4='DATA ENTRY'!CL7,$CH$4='DATA ENTRY'!D7,$CF$4='DATA ENTRY'!G7),'DATA ENTRY'!D7,"")))</f>
        <v>333333</v>
      </c>
      <c r="CT8" s="209">
        <f t="shared" ref="CT8:CT71" si="4">SUMPRODUCT((CQ8&lt;$CQ$7:$CQ$111)/COUNTIF($CQ$7:$CQ$211,$CQ$7:$CQ$111))</f>
        <v>1.4974874371859208</v>
      </c>
      <c r="CU8" s="209">
        <f t="shared" ref="CU8:CU71" si="5">SUMPRODUCT((CF8&lt;$CF$7:$CF$111)/COUNTIF($CF$7:$CF$211,$CF$7:$CF$111))</f>
        <v>2.4974874371859208</v>
      </c>
      <c r="CW8" s="210" t="s">
        <v>469</v>
      </c>
      <c r="CX8" s="3" t="s">
        <v>654</v>
      </c>
      <c r="CY8" s="3">
        <f t="shared" ref="CY8:CY71" si="6">IF($CE$4=CG8,1,0)</f>
        <v>1</v>
      </c>
      <c r="DC8" s="3">
        <f>IFERROR(IF(DH8="","",RANK(DH8,$DH$7:$DH$1111,1))+COUNTIF($DH$7:DH8,DH8)-1,"")</f>
        <v>6</v>
      </c>
      <c r="DD8" s="3">
        <f t="shared" ref="DD8:DD11" si="7">IF(DZ8=0,"",DZ8)</f>
        <v>1</v>
      </c>
      <c r="DE8" s="8">
        <v>2</v>
      </c>
      <c r="DF8" s="205" t="str">
        <f>IF('DATA ENTRY'!CL7="","",IF('DATA ENTRY'!B7="","",IF(AND($DG$4='DATA ENTRY'!D7),'DATA ENTRY'!B7,"")))</f>
        <v>HHJHJH</v>
      </c>
      <c r="DG8" s="205" t="str">
        <f>IF('DATA ENTRY'!CL7="","",IF('DATA ENTRY'!C7="","",IF(AND($DG$4='DATA ENTRY'!D7),'DATA ENTRY'!C7,"")))</f>
        <v>KJKJJJ</v>
      </c>
      <c r="DH8" s="206">
        <f>IF('DATA ENTRY'!CL7="","",IF('DATA ENTRY'!I7="","",IF(AND($DG$4='DATA ENTRY'!D7),'DATA ENTRY'!I7,"")))</f>
        <v>31331</v>
      </c>
      <c r="DI8" s="206" t="str">
        <f>IF('DATA ENTRY'!CL7="","",IF('DATA ENTRY'!CL7="","",IF(AND($DG$4='DATA ENTRY'!D7),'DATA ENTRY'!CL7,"")))</f>
        <v>1st Grade (Lecturer)</v>
      </c>
      <c r="DJ8" s="205" t="str">
        <f>IF('DATA ENTRY'!CL7="","",IF('DATA ENTRY'!N7="","",IF(AND($DG$4='DATA ENTRY'!D7),'DATA ENTRY'!N7,"")))</f>
        <v xml:space="preserve">PG </v>
      </c>
      <c r="DK8" s="207">
        <f>IF('DATA ENTRY'!CL7="","",IF('DATA ENTRY'!O7="","",IF(AND($DG$4='DATA ENTRY'!D7),'DATA ENTRY'!O7,"")))</f>
        <v>0.73</v>
      </c>
      <c r="DL8" s="205" t="str">
        <f>IF('DATA ENTRY'!CL7="","",IF('DATA ENTRY'!P7="","",IF(AND($DG$4='DATA ENTRY'!D7),'DATA ENTRY'!P7,"")))</f>
        <v xml:space="preserve">B.ed </v>
      </c>
      <c r="DM8" s="207">
        <f>IF('DATA ENTRY'!CL7="","",IF('DATA ENTRY'!Q7="","",IF(AND($DG$4='DATA ENTRY'!D7),'DATA ENTRY'!Q7,"")))</f>
        <v>0.81</v>
      </c>
      <c r="DN8" s="205" t="str">
        <f>IF('DATA ENTRY'!CL7="","",IF('DATA ENTRY'!R7="","",IF(AND($DG$4='DATA ENTRY'!D7),'DATA ENTRY'!R7,"")))</f>
        <v/>
      </c>
      <c r="DO8" s="207" t="str">
        <f>IF('DATA ENTRY'!CL7="","",IF('DATA ENTRY'!T7="","",IF(AND($DG$4='DATA ENTRY'!D7),'DATA ENTRY'!T7,"")))</f>
        <v>NO</v>
      </c>
      <c r="DP8" s="205" t="str">
        <f>IF('DATA ENTRY'!CL7="","",IF('DATA ENTRY'!E7="","",IF(AND($DG$4='DATA ENTRY'!D7),'DATA ENTRY'!E7,"")))</f>
        <v>PM SHREE GSSS BAR</v>
      </c>
      <c r="DQ8" s="205">
        <f>IF('DATA ENTRY'!CL7="","",IF('DATA ENTRY'!D7="","",IF(AND($DG$4='DATA ENTRY'!D7),'DATA ENTRY'!D7,"")))</f>
        <v>333333</v>
      </c>
      <c r="DR8" s="205" t="str">
        <f>IF('DATA ENTRY'!CL7="","",IF('DATA ENTRY'!X7="","",IF(AND($DG$4='DATA ENTRY'!D7),'DATA ENTRY'!X7,"")))</f>
        <v>ST</v>
      </c>
      <c r="DS8" s="205" t="str">
        <f>IF('DATA ENTRY'!CL7="","",IF('DATA ENTRY'!Y7="","",IF(AND($DG$4='DATA ENTRY'!D7),'DATA ENTRY'!Y7,"")))</f>
        <v>MALE</v>
      </c>
      <c r="DT8" s="93">
        <f t="shared" ref="DT8:DT71" si="8">IFERROR(IF(DI8="","",SUM(DK8*75%+DM8*25%)),"")</f>
        <v>0.75</v>
      </c>
      <c r="DU8" s="93" t="str">
        <f>IF('DATA ENTRY'!CL7="","",IF('DATA ENTRY'!D7="","",IF(AND($DG$4='DATA ENTRY'!D7),'DATA ENTRY'!G7,"")))</f>
        <v>HISTORY</v>
      </c>
      <c r="DZ8" s="3">
        <f t="shared" ref="DZ8:DZ71" si="9">IF($DG$4="",0,IF($DG$4=DQ8,1,0))</f>
        <v>1</v>
      </c>
      <c r="EC8" s="3">
        <f>IFERROR(IF(EH8="","",RANK(EH8,$EH$7:$EH$1111,1))+COUNTIF($EH$7:EH8,EH8)-1,"")</f>
        <v>4</v>
      </c>
      <c r="ED8" s="3">
        <f t="shared" ref="ED8:ED71" si="10">IF(FA8=0,"",FA8)</f>
        <v>1</v>
      </c>
      <c r="EE8" s="8">
        <v>2</v>
      </c>
      <c r="EF8" s="205" t="str">
        <f>IF('DATA ENTRY'!CL7="","",IF('DATA ENTRY'!B7="","",IF(AND($EG$4='DATA ENTRY'!G7,$EI$4='DATA ENTRY'!F7),'DATA ENTRY'!B7,"")))</f>
        <v>HHJHJH</v>
      </c>
      <c r="EG8" s="205" t="str">
        <f>IF('DATA ENTRY'!CL7="","",IF('DATA ENTRY'!C7="","",IF(AND($EG$4='DATA ENTRY'!G7,$EI$4='DATA ENTRY'!F7),'DATA ENTRY'!C7,"")))</f>
        <v>KJKJJJ</v>
      </c>
      <c r="EH8" s="206">
        <f>IF('DATA ENTRY'!CL7="","",IF('DATA ENTRY'!I7="","",IF(AND($EG$4='DATA ENTRY'!G7,$EI$4='DATA ENTRY'!F7),'DATA ENTRY'!I7,"")))</f>
        <v>31331</v>
      </c>
      <c r="EI8" s="206" t="str">
        <f>IF('DATA ENTRY'!CL7="","",IF('DATA ENTRY'!CL7="","",IF(AND($EG$4='DATA ENTRY'!G7,$EI$4='DATA ENTRY'!F7),'DATA ENTRY'!CL7,"")))</f>
        <v>1st Grade (Lecturer)</v>
      </c>
      <c r="EJ8" s="205" t="str">
        <f>IF('DATA ENTRY'!CL7="","",IF('DATA ENTRY'!N7="","",IF(AND($EG$4='DATA ENTRY'!G7,$EI$4='DATA ENTRY'!F7),'DATA ENTRY'!N7,"")))</f>
        <v xml:space="preserve">PG </v>
      </c>
      <c r="EK8" s="207">
        <f>IF('DATA ENTRY'!CL7="","",IF('DATA ENTRY'!O7="","",IF(AND($EG$4='DATA ENTRY'!G7,$EI$4='DATA ENTRY'!F7),'DATA ENTRY'!O7,"")))</f>
        <v>0.73</v>
      </c>
      <c r="EL8" s="205" t="str">
        <f>IF('DATA ENTRY'!CL7="","",IF('DATA ENTRY'!P7="","",IF(AND($EG$4='DATA ENTRY'!G7,$EI$4='DATA ENTRY'!F7),'DATA ENTRY'!P7,"")))</f>
        <v xml:space="preserve">B.ed </v>
      </c>
      <c r="EM8" s="207">
        <f>IF('DATA ENTRY'!CL7="","",IF('DATA ENTRY'!Q7="","",IF(AND($EG$4='DATA ENTRY'!G7,$EI$4='DATA ENTRY'!F7),'DATA ENTRY'!Q7,"")))</f>
        <v>0.81</v>
      </c>
      <c r="EN8" s="205" t="str">
        <f>IF('DATA ENTRY'!CL7="","",IF('DATA ENTRY'!R7="","",IF(AND($EG$4='DATA ENTRY'!G7,$EI$4='DATA ENTRY'!F7),'DATA ENTRY'!R7,"")))</f>
        <v/>
      </c>
      <c r="EO8" s="207" t="str">
        <f>IF('DATA ENTRY'!CL7="","",IF('DATA ENTRY'!S7="","",IF(AND($EG$4='DATA ENTRY'!G7,$EI$4='DATA ENTRY'!F7),'DATA ENTRY'!S7,"")))</f>
        <v/>
      </c>
      <c r="EP8" s="207" t="str">
        <f>IF('DATA ENTRY'!CL7="","",IF('DATA ENTRY'!T7="","",IF(AND($EG$4='DATA ENTRY'!G7,$EI$4='DATA ENTRY'!F7),'DATA ENTRY'!T7,"")))</f>
        <v>NO</v>
      </c>
      <c r="EQ8" s="205" t="str">
        <f>IF('DATA ENTRY'!CL7="","",IF('DATA ENTRY'!E7="","",IF(AND($EG$4='DATA ENTRY'!G7,$EI$4='DATA ENTRY'!F7),'DATA ENTRY'!E7,"")))</f>
        <v>PM SHREE GSSS BAR</v>
      </c>
      <c r="ER8" s="205">
        <f>IF('DATA ENTRY'!CL7="","",IF('DATA ENTRY'!D7="","",IF(AND($EG$4='DATA ENTRY'!G7,$EI$4='DATA ENTRY'!F7),'DATA ENTRY'!D7,"")))</f>
        <v>333333</v>
      </c>
      <c r="ES8" s="205" t="str">
        <f>IF('DATA ENTRY'!CL7="","",IF('DATA ENTRY'!X7="","",IF(AND($EG$4='DATA ENTRY'!G7,$EI$4='DATA ENTRY'!F7),'DATA ENTRY'!X7,"")))</f>
        <v>ST</v>
      </c>
      <c r="ET8" s="205" t="str">
        <f>IF('DATA ENTRY'!CL7="","",IF('DATA ENTRY'!Y7="","",IF(AND($EG$4='DATA ENTRY'!G7,$EI$4='DATA ENTRY'!F7),'DATA ENTRY'!Y7,"")))</f>
        <v>MALE</v>
      </c>
      <c r="EU8" s="93">
        <f t="shared" ref="EU8:EU71" si="11">IFERROR(IF(EI8="","",SUM(EK8*75%+EM8*25%)),"")</f>
        <v>0.75</v>
      </c>
      <c r="EV8" s="93" t="str">
        <f>IF('DATA ENTRY'!CL7="","",IF('DATA ENTRY'!D7="","",IF(AND($EG$4='DATA ENTRY'!G7,$EI$4='DATA ENTRY'!F7),'DATA ENTRY'!G7,"")))</f>
        <v>HISTORY</v>
      </c>
      <c r="FA8" s="3">
        <f t="shared" ref="FA8:FA71" si="12">IF($DG$4="",0,IF($DG$4=ER8,1,0))</f>
        <v>1</v>
      </c>
    </row>
    <row r="9" spans="1:157">
      <c r="A9" s="3">
        <f>IF(T9=0,"",1+(MAX($A$7:A8)))</f>
        <v>3</v>
      </c>
      <c r="B9" s="8">
        <v>3</v>
      </c>
      <c r="C9" s="205" t="str">
        <f>IF('DATA ENTRY'!CL8="","",IF('DATA ENTRY'!B8="","",IF($D$4="All Post",'DATA ENTRY'!B8,IF(AND($D$4='DATA ENTRY'!CL8),'DATA ENTRY'!B8,""))))</f>
        <v>GGHG</v>
      </c>
      <c r="D9" s="205" t="str">
        <f>IF('DATA ENTRY'!CL8="","",IF('DATA ENTRY'!C8="","",IF($D$4="All Post",'DATA ENTRY'!C8,IF(AND($D$4='DATA ENTRY'!CL8),'DATA ENTRY'!C8,""))))</f>
        <v>DSGF</v>
      </c>
      <c r="E9" s="206">
        <f>IF('DATA ENTRY'!CL8="","",IF('DATA ENTRY'!I8="","",IF($D$4="All Post",'DATA ENTRY'!I8,IF(AND($D$4='DATA ENTRY'!CL8),'DATA ENTRY'!I8,""))))</f>
        <v>29587</v>
      </c>
      <c r="F9" s="206" t="str">
        <f>IF('DATA ENTRY'!CL8="","",IF('DATA ENTRY'!CL8="","",IF($D$4="All Post",'DATA ENTRY'!CL8,IF(AND($D$4='DATA ENTRY'!CL8),'DATA ENTRY'!CL8,""))))</f>
        <v>1st Grade (Lecturer)</v>
      </c>
      <c r="G9" s="205" t="str">
        <f>IF('DATA ENTRY'!CL8="","",IF('DATA ENTRY'!N8="","",IF($D$4="All Post",'DATA ENTRY'!N8,IF(AND($D$4='DATA ENTRY'!CL8),'DATA ENTRY'!N8,""))))</f>
        <v xml:space="preserve">PG </v>
      </c>
      <c r="H9" s="207">
        <f>IF('DATA ENTRY'!CL8="","",IF('DATA ENTRY'!O8="","",IF($D$4="All Post",'DATA ENTRY'!O8,IF(AND($D$4='DATA ENTRY'!CL8),'DATA ENTRY'!O8,""))))</f>
        <v>0.74</v>
      </c>
      <c r="I9" s="205" t="str">
        <f>IF('DATA ENTRY'!CL8="","",IF('DATA ENTRY'!P8="","",IF($D$4="All Post",'DATA ENTRY'!P8,IF(AND($D$4='DATA ENTRY'!CL8),'DATA ENTRY'!P8,""))))</f>
        <v xml:space="preserve">B.ed </v>
      </c>
      <c r="J9" s="207">
        <f>IF('DATA ENTRY'!CL8="","",IF('DATA ENTRY'!Q8="","",IF($D$4="All Post",'DATA ENTRY'!Q8,IF(AND($D$4='DATA ENTRY'!CL8),'DATA ENTRY'!Q8,""))))</f>
        <v>0.81</v>
      </c>
      <c r="K9" s="205" t="str">
        <f>IF('DATA ENTRY'!CL8="","",IF('DATA ENTRY'!R8="","",IF($D$4="All Post",'DATA ENTRY'!R8,IF(AND($D$4='DATA ENTRY'!CL8),'DATA ENTRY'!R8,""))))</f>
        <v/>
      </c>
      <c r="L9" s="205" t="str">
        <f>IF('DATA ENTRY'!CL8="","",IF('DATA ENTRY'!S8="","",IF($D$4="All Post",'DATA ENTRY'!S8,IF(AND($D$4='DATA ENTRY'!CL8),'DATA ENTRY'!S8,""))))</f>
        <v/>
      </c>
      <c r="M9" s="205" t="str">
        <f>IF('DATA ENTRY'!CL8="","",IF('DATA ENTRY'!E8="","",IF($D$4="All Post",'DATA ENTRY'!E8,IF(AND($D$4='DATA ENTRY'!CL8),'DATA ENTRY'!E8,""))))</f>
        <v>PM SHREE GSSS BAR</v>
      </c>
      <c r="N9" s="205" t="str">
        <f>IF('DATA ENTRY'!CL8="","",IF('DATA ENTRY'!T8="","",IF($D$4="All Post",'DATA ENTRY'!T8,IF(AND($D$4='DATA ENTRY'!CL8),'DATA ENTRY'!T8,""))))</f>
        <v>NO</v>
      </c>
      <c r="O9" s="205" t="str">
        <f>IF('DATA ENTRY'!CL8="","",IF('DATA ENTRY'!X8="","",IF($D$4="All Post",'DATA ENTRY'!X8,IF(AND($D$4='DATA ENTRY'!CL8),'DATA ENTRY'!X8,""))))</f>
        <v>SC</v>
      </c>
      <c r="P9" s="205" t="str">
        <f>IF('DATA ENTRY'!CL8="","",IF('DATA ENTRY'!Y8="","",IF($D$4="All Post",'DATA ENTRY'!Y8,IF(AND($D$4='DATA ENTRY'!CL8),'DATA ENTRY'!Y8,""))))</f>
        <v>FEMALE</v>
      </c>
      <c r="Q9" s="205" t="str">
        <f>IF('DATA ENTRY'!CL8="","",IF('DATA ENTRY'!G8="","",IF($D$4="All Post",'DATA ENTRY'!G8,IF(AND($D$4='DATA ENTRY'!CL8),'DATA ENTRY'!G8,""))))</f>
        <v>HISTORY</v>
      </c>
      <c r="T9" s="3">
        <f t="shared" si="0"/>
        <v>1</v>
      </c>
      <c r="U9" s="3" t="str">
        <f t="shared" si="1"/>
        <v>All Post</v>
      </c>
      <c r="AA9" s="208" t="s">
        <v>128</v>
      </c>
      <c r="AB9" s="3">
        <v>3</v>
      </c>
      <c r="AC9" s="3" t="s">
        <v>106</v>
      </c>
      <c r="AD9" s="3" t="s">
        <v>205</v>
      </c>
      <c r="AE9" s="3" t="s">
        <v>131</v>
      </c>
      <c r="AF9" s="3" t="s">
        <v>137</v>
      </c>
      <c r="AG9" s="3" t="s">
        <v>146</v>
      </c>
      <c r="AH9" s="3" t="s">
        <v>160</v>
      </c>
      <c r="AI9" s="3" t="s">
        <v>219</v>
      </c>
      <c r="AJ9" s="3" t="s">
        <v>182</v>
      </c>
      <c r="AK9" s="3" t="s">
        <v>223</v>
      </c>
      <c r="AL9" s="3" t="s">
        <v>224</v>
      </c>
      <c r="AM9" s="3" t="s">
        <v>123</v>
      </c>
      <c r="AN9" s="3" t="s">
        <v>235</v>
      </c>
      <c r="AO9" s="3" t="s">
        <v>243</v>
      </c>
      <c r="AP9" s="3" t="s">
        <v>252</v>
      </c>
      <c r="AQ9" s="3" t="s">
        <v>269</v>
      </c>
      <c r="AR9" s="3" t="s">
        <v>277</v>
      </c>
      <c r="AS9" s="3" t="s">
        <v>299</v>
      </c>
      <c r="AT9" s="3" t="s">
        <v>306</v>
      </c>
      <c r="AU9" s="3" t="s">
        <v>316</v>
      </c>
      <c r="AV9" s="3" t="s">
        <v>325</v>
      </c>
      <c r="AW9" s="3" t="s">
        <v>336</v>
      </c>
      <c r="AX9" s="3" t="s">
        <v>357</v>
      </c>
      <c r="AY9" s="3" t="s">
        <v>366</v>
      </c>
      <c r="AZ9" s="3" t="s">
        <v>372</v>
      </c>
      <c r="BA9" s="3" t="s">
        <v>386</v>
      </c>
      <c r="BB9" s="3" t="s">
        <v>395</v>
      </c>
      <c r="BC9" s="3" t="s">
        <v>403</v>
      </c>
      <c r="BD9" s="3" t="s">
        <v>411</v>
      </c>
      <c r="BE9" s="3" t="s">
        <v>418</v>
      </c>
      <c r="BF9" s="3" t="s">
        <v>431</v>
      </c>
      <c r="BG9" s="3" t="s">
        <v>261</v>
      </c>
      <c r="BH9" s="3" t="s">
        <v>436</v>
      </c>
      <c r="BI9" s="3" t="s">
        <v>443</v>
      </c>
      <c r="CA9" s="3">
        <f>IFERROR(IF(CF9="","",RANK(CF9,$CF$7:$CF$1111,1))+COUNTIF($CF$7:CF9,CF9)-1,"")</f>
        <v>3</v>
      </c>
      <c r="CB9" s="3">
        <f t="shared" si="2"/>
        <v>1</v>
      </c>
      <c r="CC9" s="8">
        <v>3</v>
      </c>
      <c r="CD9" s="205" t="str">
        <f>IF('DATA ENTRY'!CL8="","",IF('DATA ENTRY'!B8="","",IF(AND($CE$4='DATA ENTRY'!CL8,$CH$4='DATA ENTRY'!D8,$CF$4='DATA ENTRY'!G8),'DATA ENTRY'!B8,"")))</f>
        <v>GGHG</v>
      </c>
      <c r="CE9" s="205" t="str">
        <f>IF('DATA ENTRY'!CL8="","",IF('DATA ENTRY'!C8="","",IF(AND($CE$4='DATA ENTRY'!CL8,$CH$4='DATA ENTRY'!D8,$CF$4='DATA ENTRY'!G8),'DATA ENTRY'!C8,"")))</f>
        <v>DSGF</v>
      </c>
      <c r="CF9" s="206">
        <f>IF('DATA ENTRY'!CL8="","",IF('DATA ENTRY'!I8="","",IF(AND($CE$4='DATA ENTRY'!CL8,$CH$4='DATA ENTRY'!D8,$CF$4='DATA ENTRY'!G8),'DATA ENTRY'!I8,"")))</f>
        <v>29587</v>
      </c>
      <c r="CG9" s="206" t="str">
        <f>IF('DATA ENTRY'!CL8="","",IF('DATA ENTRY'!CL8="","",IF(AND($CE$4='DATA ENTRY'!CL8,$CH$4='DATA ENTRY'!D8,$CF$4='DATA ENTRY'!G8),'DATA ENTRY'!CL8,"")))</f>
        <v>1st Grade (Lecturer)</v>
      </c>
      <c r="CH9" s="205" t="str">
        <f>IF('DATA ENTRY'!CL8="","",IF('DATA ENTRY'!N8="","",IF(AND($CE$4='DATA ENTRY'!CL8,$CH$4='DATA ENTRY'!D8,$CF$4='DATA ENTRY'!G8),'DATA ENTRY'!N8,"")))</f>
        <v xml:space="preserve">PG </v>
      </c>
      <c r="CI9" s="207">
        <f>IF('DATA ENTRY'!CL8="","",IF('DATA ENTRY'!O8="","",IF(AND($CE$4='DATA ENTRY'!CL8,$CH$4='DATA ENTRY'!D8,$CF$4='DATA ENTRY'!G8),'DATA ENTRY'!O8,"")))</f>
        <v>0.74</v>
      </c>
      <c r="CJ9" s="205" t="str">
        <f>IF('DATA ENTRY'!CL8="","",IF('DATA ENTRY'!P8="","",IF(AND($CE$4='DATA ENTRY'!CL8,$CH$4='DATA ENTRY'!D8,$CF$4='DATA ENTRY'!G8),'DATA ENTRY'!P8,"")))</f>
        <v xml:space="preserve">B.ed </v>
      </c>
      <c r="CK9" s="207">
        <f>IF('DATA ENTRY'!CL8="","",IF('DATA ENTRY'!Q8="","",IF(AND($CE$4='DATA ENTRY'!CL8,$CH$4='DATA ENTRY'!D8,$CF$4='DATA ENTRY'!G8),'DATA ENTRY'!Q8,"")))</f>
        <v>0.81</v>
      </c>
      <c r="CL9" s="205" t="str">
        <f>IF('DATA ENTRY'!CL8="","",IF('DATA ENTRY'!R8="","",IF(AND($CE$4='DATA ENTRY'!CL8,$CH$4='DATA ENTRY'!D8,$CF$4='DATA ENTRY'!G8),'DATA ENTRY'!R8,"")))</f>
        <v/>
      </c>
      <c r="CM9" s="205" t="str">
        <f>IF('DATA ENTRY'!CL8="","",IF('DATA ENTRY'!T8="","",IF(AND($CE$4='DATA ENTRY'!CL8,$CH$4='DATA ENTRY'!D8,$CF$4='DATA ENTRY'!G8),'DATA ENTRY'!T8,"")))</f>
        <v>NO</v>
      </c>
      <c r="CN9" s="205" t="str">
        <f>IF('DATA ENTRY'!CL8="","",IF('DATA ENTRY'!E8="","",IF(AND($CE$4='DATA ENTRY'!CL8,$CH$4='DATA ENTRY'!D8,$CF$4='DATA ENTRY'!G8),'DATA ENTRY'!E8,"")))</f>
        <v>PM SHREE GSSS BAR</v>
      </c>
      <c r="CO9" s="205" t="str">
        <f>IF('DATA ENTRY'!CL8="","",IF('DATA ENTRY'!X8="","",IF(AND($CE$4='DATA ENTRY'!CL8,$CH$4='DATA ENTRY'!D8,$CF$4='DATA ENTRY'!G8),'DATA ENTRY'!X8,"")))</f>
        <v>SC</v>
      </c>
      <c r="CP9" s="205" t="str">
        <f>IF('DATA ENTRY'!CL8="","",IF('DATA ENTRY'!Y8="","",IF(AND($CE$4='DATA ENTRY'!CL8,$CH$4='DATA ENTRY'!D8,$CF$4='DATA ENTRY'!G8),'DATA ENTRY'!Y8,"")))</f>
        <v>FEMALE</v>
      </c>
      <c r="CQ9" s="93">
        <f t="shared" si="3"/>
        <v>0.75749999999999995</v>
      </c>
      <c r="CR9" s="93" t="str">
        <f>IF('DATA ENTRY'!CL8="","",IF('DATA ENTRY'!G8="","",IF(AND($CE$4='DATA ENTRY'!CL8,$CH$4='DATA ENTRY'!D8),'DATA ENTRY'!G8,"")))</f>
        <v>HISTORY</v>
      </c>
      <c r="CS9" s="191">
        <f>IF('DATA ENTRY'!CL8="","",IF('DATA ENTRY'!D8="","",IF(AND($CE$4='DATA ENTRY'!CL8,$CH$4='DATA ENTRY'!D8,$CF$4='DATA ENTRY'!G8),'DATA ENTRY'!D8,"")))</f>
        <v>333333</v>
      </c>
      <c r="CT9" s="209">
        <f t="shared" si="4"/>
        <v>0.49748743718593053</v>
      </c>
      <c r="CU9" s="209">
        <f t="shared" si="5"/>
        <v>3.4974874371859208</v>
      </c>
      <c r="CW9" s="210" t="s">
        <v>470</v>
      </c>
      <c r="CX9" s="3" t="s">
        <v>655</v>
      </c>
      <c r="CY9" s="3">
        <f t="shared" si="6"/>
        <v>1</v>
      </c>
      <c r="DC9" s="3">
        <f>IFERROR(IF(DH9="","",RANK(DH9,$DH$7:$DH$1111,1))+COUNTIF($DH$7:DH9,DH9)-1,"")</f>
        <v>4</v>
      </c>
      <c r="DD9" s="3">
        <f t="shared" si="7"/>
        <v>1</v>
      </c>
      <c r="DE9" s="8">
        <v>3</v>
      </c>
      <c r="DF9" s="205" t="str">
        <f>IF('DATA ENTRY'!CL8="","",IF('DATA ENTRY'!B8="","",IF(AND($DG$4='DATA ENTRY'!D8),'DATA ENTRY'!B8,"")))</f>
        <v>GGHG</v>
      </c>
      <c r="DG9" s="205" t="str">
        <f>IF('DATA ENTRY'!CL8="","",IF('DATA ENTRY'!C8="","",IF(AND($DG$4='DATA ENTRY'!D8),'DATA ENTRY'!C8,"")))</f>
        <v>DSGF</v>
      </c>
      <c r="DH9" s="206">
        <f>IF('DATA ENTRY'!CL8="","",IF('DATA ENTRY'!I8="","",IF(AND($DG$4='DATA ENTRY'!D8),'DATA ENTRY'!I8,"")))</f>
        <v>29587</v>
      </c>
      <c r="DI9" s="206" t="str">
        <f>IF('DATA ENTRY'!CL8="","",IF('DATA ENTRY'!CL8="","",IF(AND($DG$4='DATA ENTRY'!D8),'DATA ENTRY'!CL8,"")))</f>
        <v>1st Grade (Lecturer)</v>
      </c>
      <c r="DJ9" s="205" t="str">
        <f>IF('DATA ENTRY'!CL8="","",IF('DATA ENTRY'!N8="","",IF(AND($DG$4='DATA ENTRY'!D8),'DATA ENTRY'!N8,"")))</f>
        <v xml:space="preserve">PG </v>
      </c>
      <c r="DK9" s="207">
        <f>IF('DATA ENTRY'!CL8="","",IF('DATA ENTRY'!O8="","",IF(AND($DG$4='DATA ENTRY'!D8),'DATA ENTRY'!O8,"")))</f>
        <v>0.74</v>
      </c>
      <c r="DL9" s="205" t="str">
        <f>IF('DATA ENTRY'!CL8="","",IF('DATA ENTRY'!P8="","",IF(AND($DG$4='DATA ENTRY'!D8),'DATA ENTRY'!P8,"")))</f>
        <v xml:space="preserve">B.ed </v>
      </c>
      <c r="DM9" s="207">
        <f>IF('DATA ENTRY'!CL8="","",IF('DATA ENTRY'!Q8="","",IF(AND($DG$4='DATA ENTRY'!D8),'DATA ENTRY'!Q8,"")))</f>
        <v>0.81</v>
      </c>
      <c r="DN9" s="205" t="str">
        <f>IF('DATA ENTRY'!CL8="","",IF('DATA ENTRY'!R8="","",IF(AND($DG$4='DATA ENTRY'!D8),'DATA ENTRY'!R8,"")))</f>
        <v/>
      </c>
      <c r="DO9" s="207" t="str">
        <f>IF('DATA ENTRY'!CL8="","",IF('DATA ENTRY'!T8="","",IF(AND($DG$4='DATA ENTRY'!D8),'DATA ENTRY'!T8,"")))</f>
        <v>NO</v>
      </c>
      <c r="DP9" s="205" t="str">
        <f>IF('DATA ENTRY'!CL8="","",IF('DATA ENTRY'!E8="","",IF(AND($DG$4='DATA ENTRY'!D8),'DATA ENTRY'!E8,"")))</f>
        <v>PM SHREE GSSS BAR</v>
      </c>
      <c r="DQ9" s="205">
        <f>IF('DATA ENTRY'!CL8="","",IF('DATA ENTRY'!D8="","",IF(AND($DG$4='DATA ENTRY'!D8),'DATA ENTRY'!D8,"")))</f>
        <v>333333</v>
      </c>
      <c r="DR9" s="205" t="str">
        <f>IF('DATA ENTRY'!CL8="","",IF('DATA ENTRY'!X8="","",IF(AND($DG$4='DATA ENTRY'!D8),'DATA ENTRY'!X8,"")))</f>
        <v>SC</v>
      </c>
      <c r="DS9" s="205" t="str">
        <f>IF('DATA ENTRY'!CL8="","",IF('DATA ENTRY'!Y8="","",IF(AND($DG$4='DATA ENTRY'!D8),'DATA ENTRY'!Y8,"")))</f>
        <v>FEMALE</v>
      </c>
      <c r="DT9" s="93">
        <f t="shared" si="8"/>
        <v>0.75749999999999995</v>
      </c>
      <c r="DU9" s="93" t="str">
        <f>IF('DATA ENTRY'!CL8="","",IF('DATA ENTRY'!D8="","",IF(AND($DG$4='DATA ENTRY'!D8),'DATA ENTRY'!G8,"")))</f>
        <v>HISTORY</v>
      </c>
      <c r="DZ9" s="3">
        <f t="shared" si="9"/>
        <v>1</v>
      </c>
      <c r="EC9" s="3">
        <f>IFERROR(IF(EH9="","",RANK(EH9,$EH$7:$EH$1111,1))+COUNTIF($EH$7:EH9,EH9)-1,"")</f>
        <v>3</v>
      </c>
      <c r="ED9" s="3">
        <f t="shared" si="10"/>
        <v>1</v>
      </c>
      <c r="EE9" s="8">
        <v>3</v>
      </c>
      <c r="EF9" s="205" t="str">
        <f>IF('DATA ENTRY'!CL8="","",IF('DATA ENTRY'!B8="","",IF(AND($EG$4='DATA ENTRY'!G8,$EI$4='DATA ENTRY'!F8),'DATA ENTRY'!B8,"")))</f>
        <v>GGHG</v>
      </c>
      <c r="EG9" s="205" t="str">
        <f>IF('DATA ENTRY'!CL8="","",IF('DATA ENTRY'!C8="","",IF(AND($EG$4='DATA ENTRY'!G8,$EI$4='DATA ENTRY'!F8),'DATA ENTRY'!C8,"")))</f>
        <v>DSGF</v>
      </c>
      <c r="EH9" s="206">
        <f>IF('DATA ENTRY'!CL8="","",IF('DATA ENTRY'!I8="","",IF(AND($EG$4='DATA ENTRY'!G8,$EI$4='DATA ENTRY'!F8),'DATA ENTRY'!I8,"")))</f>
        <v>29587</v>
      </c>
      <c r="EI9" s="206" t="str">
        <f>IF('DATA ENTRY'!CL8="","",IF('DATA ENTRY'!CL8="","",IF(AND($EG$4='DATA ENTRY'!G8,$EI$4='DATA ENTRY'!F8),'DATA ENTRY'!CL8,"")))</f>
        <v>1st Grade (Lecturer)</v>
      </c>
      <c r="EJ9" s="205" t="str">
        <f>IF('DATA ENTRY'!CL8="","",IF('DATA ENTRY'!N8="","",IF(AND($EG$4='DATA ENTRY'!G8,$EI$4='DATA ENTRY'!F8),'DATA ENTRY'!N8,"")))</f>
        <v xml:space="preserve">PG </v>
      </c>
      <c r="EK9" s="207">
        <f>IF('DATA ENTRY'!CL8="","",IF('DATA ENTRY'!O8="","",IF(AND($EG$4='DATA ENTRY'!G8,$EI$4='DATA ENTRY'!F8),'DATA ENTRY'!O8,"")))</f>
        <v>0.74</v>
      </c>
      <c r="EL9" s="205" t="str">
        <f>IF('DATA ENTRY'!CL8="","",IF('DATA ENTRY'!P8="","",IF(AND($EG$4='DATA ENTRY'!G8,$EI$4='DATA ENTRY'!F8),'DATA ENTRY'!P8,"")))</f>
        <v xml:space="preserve">B.ed </v>
      </c>
      <c r="EM9" s="207">
        <f>IF('DATA ENTRY'!CL8="","",IF('DATA ENTRY'!Q8="","",IF(AND($EG$4='DATA ENTRY'!G8,$EI$4='DATA ENTRY'!F8),'DATA ENTRY'!Q8,"")))</f>
        <v>0.81</v>
      </c>
      <c r="EN9" s="205" t="str">
        <f>IF('DATA ENTRY'!CL8="","",IF('DATA ENTRY'!R8="","",IF(AND($EG$4='DATA ENTRY'!G8,$EI$4='DATA ENTRY'!F8),'DATA ENTRY'!R8,"")))</f>
        <v/>
      </c>
      <c r="EO9" s="207" t="str">
        <f>IF('DATA ENTRY'!CL8="","",IF('DATA ENTRY'!S8="","",IF(AND($EG$4='DATA ENTRY'!G8,$EI$4='DATA ENTRY'!F8),'DATA ENTRY'!S8,"")))</f>
        <v/>
      </c>
      <c r="EP9" s="207" t="str">
        <f>IF('DATA ENTRY'!CL8="","",IF('DATA ENTRY'!T8="","",IF(AND($EG$4='DATA ENTRY'!G8,$EI$4='DATA ENTRY'!F8),'DATA ENTRY'!T8,"")))</f>
        <v>NO</v>
      </c>
      <c r="EQ9" s="205" t="str">
        <f>IF('DATA ENTRY'!CL8="","",IF('DATA ENTRY'!E8="","",IF(AND($EG$4='DATA ENTRY'!G8,$EI$4='DATA ENTRY'!F8),'DATA ENTRY'!E8,"")))</f>
        <v>PM SHREE GSSS BAR</v>
      </c>
      <c r="ER9" s="205">
        <f>IF('DATA ENTRY'!CL8="","",IF('DATA ENTRY'!D8="","",IF(AND($EG$4='DATA ENTRY'!G8,$EI$4='DATA ENTRY'!F8),'DATA ENTRY'!D8,"")))</f>
        <v>333333</v>
      </c>
      <c r="ES9" s="205" t="str">
        <f>IF('DATA ENTRY'!CL8="","",IF('DATA ENTRY'!X8="","",IF(AND($EG$4='DATA ENTRY'!G8,$EI$4='DATA ENTRY'!F8),'DATA ENTRY'!X8,"")))</f>
        <v>SC</v>
      </c>
      <c r="ET9" s="205" t="str">
        <f>IF('DATA ENTRY'!CL8="","",IF('DATA ENTRY'!Y8="","",IF(AND($EG$4='DATA ENTRY'!G8,$EI$4='DATA ENTRY'!F8),'DATA ENTRY'!Y8,"")))</f>
        <v>FEMALE</v>
      </c>
      <c r="EU9" s="93">
        <f t="shared" si="11"/>
        <v>0.75749999999999995</v>
      </c>
      <c r="EV9" s="93" t="str">
        <f>IF('DATA ENTRY'!CL8="","",IF('DATA ENTRY'!D8="","",IF(AND($EG$4='DATA ENTRY'!G8,$EI$4='DATA ENTRY'!F8),'DATA ENTRY'!G8,"")))</f>
        <v>HISTORY</v>
      </c>
      <c r="FA9" s="3">
        <f t="shared" si="12"/>
        <v>1</v>
      </c>
    </row>
    <row r="10" spans="1:157">
      <c r="A10" s="3">
        <f>IF(T10=0,"",1+(MAX($A$7:A9)))</f>
        <v>4</v>
      </c>
      <c r="B10" s="8">
        <v>4</v>
      </c>
      <c r="C10" s="205" t="str">
        <f>IF('DATA ENTRY'!CL9="","",IF('DATA ENTRY'!B9="","",IF($D$4="All Post",'DATA ENTRY'!B9,IF(AND($D$4='DATA ENTRY'!CL9),'DATA ENTRY'!B9,""))))</f>
        <v>BNBNB</v>
      </c>
      <c r="D10" s="205" t="str">
        <f>IF('DATA ENTRY'!CL9="","",IF('DATA ENTRY'!C9="","",IF($D$4="All Post",'DATA ENTRY'!C9,IF(AND($D$4='DATA ENTRY'!CL9),'DATA ENTRY'!C9,""))))</f>
        <v>CVXC</v>
      </c>
      <c r="E10" s="206">
        <f>IF('DATA ENTRY'!CL9="","",IF('DATA ENTRY'!I9="","",IF($D$4="All Post",'DATA ENTRY'!I9,IF(AND($D$4='DATA ENTRY'!CL9),'DATA ENTRY'!I9,""))))</f>
        <v>28676</v>
      </c>
      <c r="F10" s="206" t="str">
        <f>IF('DATA ENTRY'!CL9="","",IF('DATA ENTRY'!CL9="","",IF($D$4="All Post",'DATA ENTRY'!CL9,IF(AND($D$4='DATA ENTRY'!CL9),'DATA ENTRY'!CL9,""))))</f>
        <v>1st Grade (Lecturer)</v>
      </c>
      <c r="G10" s="205" t="str">
        <f>IF('DATA ENTRY'!CL9="","",IF('DATA ENTRY'!N9="","",IF($D$4="All Post",'DATA ENTRY'!N9,IF(AND($D$4='DATA ENTRY'!CL9),'DATA ENTRY'!N9,""))))</f>
        <v xml:space="preserve">PG </v>
      </c>
      <c r="H10" s="207">
        <f>IF('DATA ENTRY'!CL9="","",IF('DATA ENTRY'!O9="","",IF($D$4="All Post",'DATA ENTRY'!O9,IF(AND($D$4='DATA ENTRY'!CL9),'DATA ENTRY'!O9,""))))</f>
        <v>0.69</v>
      </c>
      <c r="I10" s="205" t="str">
        <f>IF('DATA ENTRY'!CL9="","",IF('DATA ENTRY'!P9="","",IF($D$4="All Post",'DATA ENTRY'!P9,IF(AND($D$4='DATA ENTRY'!CL9),'DATA ENTRY'!P9,""))))</f>
        <v xml:space="preserve">B.ed </v>
      </c>
      <c r="J10" s="207">
        <f>IF('DATA ENTRY'!CL9="","",IF('DATA ENTRY'!Q9="","",IF($D$4="All Post",'DATA ENTRY'!Q9,IF(AND($D$4='DATA ENTRY'!CL9),'DATA ENTRY'!Q9,""))))</f>
        <v>0.81</v>
      </c>
      <c r="K10" s="205" t="str">
        <f>IF('DATA ENTRY'!CL9="","",IF('DATA ENTRY'!R9="","",IF($D$4="All Post",'DATA ENTRY'!R9,IF(AND($D$4='DATA ENTRY'!CL9),'DATA ENTRY'!R9,""))))</f>
        <v/>
      </c>
      <c r="L10" s="205" t="str">
        <f>IF('DATA ENTRY'!CL9="","",IF('DATA ENTRY'!S9="","",IF($D$4="All Post",'DATA ENTRY'!S9,IF(AND($D$4='DATA ENTRY'!CL9),'DATA ENTRY'!S9,""))))</f>
        <v/>
      </c>
      <c r="M10" s="205" t="str">
        <f>IF('DATA ENTRY'!CL9="","",IF('DATA ENTRY'!E9="","",IF($D$4="All Post",'DATA ENTRY'!E9,IF(AND($D$4='DATA ENTRY'!CL9),'DATA ENTRY'!E9,""))))</f>
        <v>PM SHREE GSSS BAR</v>
      </c>
      <c r="N10" s="205" t="str">
        <f>IF('DATA ENTRY'!CL9="","",IF('DATA ENTRY'!T9="","",IF($D$4="All Post",'DATA ENTRY'!T9,IF(AND($D$4='DATA ENTRY'!CL9),'DATA ENTRY'!T9,""))))</f>
        <v>NO</v>
      </c>
      <c r="O10" s="205" t="str">
        <f>IF('DATA ENTRY'!CL9="","",IF('DATA ENTRY'!X9="","",IF($D$4="All Post",'DATA ENTRY'!X9,IF(AND($D$4='DATA ENTRY'!CL9),'DATA ENTRY'!X9,""))))</f>
        <v>OBC</v>
      </c>
      <c r="P10" s="205" t="str">
        <f>IF('DATA ENTRY'!CL9="","",IF('DATA ENTRY'!Y9="","",IF($D$4="All Post",'DATA ENTRY'!Y9,IF(AND($D$4='DATA ENTRY'!CL9),'DATA ENTRY'!Y9,""))))</f>
        <v>FEMALE</v>
      </c>
      <c r="Q10" s="205" t="str">
        <f>IF('DATA ENTRY'!CL9="","",IF('DATA ENTRY'!G9="","",IF($D$4="All Post",'DATA ENTRY'!G9,IF(AND($D$4='DATA ENTRY'!CL9),'DATA ENTRY'!G9,""))))</f>
        <v>HISTORY</v>
      </c>
      <c r="T10" s="3">
        <f t="shared" si="0"/>
        <v>1</v>
      </c>
      <c r="U10" s="3" t="str">
        <f t="shared" si="1"/>
        <v>All Post</v>
      </c>
      <c r="AA10" s="208" t="s">
        <v>137</v>
      </c>
      <c r="AB10" s="3">
        <v>4</v>
      </c>
      <c r="AC10" s="3" t="s">
        <v>107</v>
      </c>
      <c r="AD10" s="3" t="s">
        <v>116</v>
      </c>
      <c r="AE10" s="3" t="s">
        <v>128</v>
      </c>
      <c r="AF10" s="3" t="s">
        <v>140</v>
      </c>
      <c r="AG10" s="3" t="s">
        <v>144</v>
      </c>
      <c r="AH10" s="3" t="s">
        <v>165</v>
      </c>
      <c r="AI10" s="3" t="s">
        <v>172</v>
      </c>
      <c r="AJ10" s="3" t="s">
        <v>183</v>
      </c>
      <c r="AK10" s="3" t="s">
        <v>190</v>
      </c>
      <c r="AL10" s="3" t="s">
        <v>195</v>
      </c>
      <c r="AM10" s="3" t="s">
        <v>228</v>
      </c>
      <c r="AN10" s="3" t="s">
        <v>232</v>
      </c>
      <c r="AO10" s="3" t="s">
        <v>246</v>
      </c>
      <c r="AP10" s="3" t="s">
        <v>253</v>
      </c>
      <c r="AQ10" s="3" t="s">
        <v>270</v>
      </c>
      <c r="AR10" s="3" t="s">
        <v>278</v>
      </c>
      <c r="AS10" s="3" t="s">
        <v>300</v>
      </c>
      <c r="AT10" s="3" t="s">
        <v>307</v>
      </c>
      <c r="AU10" s="3" t="s">
        <v>317</v>
      </c>
      <c r="AV10" s="3" t="s">
        <v>322</v>
      </c>
      <c r="AW10" s="3" t="s">
        <v>337</v>
      </c>
      <c r="AX10" s="3" t="s">
        <v>359</v>
      </c>
      <c r="AY10" s="3" t="s">
        <v>367</v>
      </c>
      <c r="AZ10" s="3" t="s">
        <v>373</v>
      </c>
      <c r="BA10" s="3" t="s">
        <v>387</v>
      </c>
      <c r="BB10" s="3" t="s">
        <v>396</v>
      </c>
      <c r="BC10" s="3" t="s">
        <v>404</v>
      </c>
      <c r="BD10" s="3" t="s">
        <v>412</v>
      </c>
      <c r="BE10" s="3" t="s">
        <v>419</v>
      </c>
      <c r="BF10" s="3" t="s">
        <v>432</v>
      </c>
      <c r="BG10" s="3" t="s">
        <v>262</v>
      </c>
      <c r="BH10" s="3" t="s">
        <v>437</v>
      </c>
      <c r="BI10" s="3" t="s">
        <v>444</v>
      </c>
      <c r="CA10" s="3">
        <f>IFERROR(IF(CF10="","",RANK(CF10,$CF$7:$CF$1111,1))+COUNTIF($CF$7:CF10,CF10)-1,"")</f>
        <v>2</v>
      </c>
      <c r="CB10" s="3">
        <f t="shared" si="2"/>
        <v>1</v>
      </c>
      <c r="CC10" s="8">
        <v>4</v>
      </c>
      <c r="CD10" s="205" t="str">
        <f>IF('DATA ENTRY'!CL9="","",IF('DATA ENTRY'!B9="","",IF(AND($CE$4='DATA ENTRY'!CL9,$CH$4='DATA ENTRY'!D9,$CF$4='DATA ENTRY'!G9),'DATA ENTRY'!B9,"")))</f>
        <v>BNBNB</v>
      </c>
      <c r="CE10" s="205" t="str">
        <f>IF('DATA ENTRY'!CL9="","",IF('DATA ENTRY'!C9="","",IF(AND($CE$4='DATA ENTRY'!CL9,$CH$4='DATA ENTRY'!D9,$CF$4='DATA ENTRY'!G9),'DATA ENTRY'!C9,"")))</f>
        <v>CVXC</v>
      </c>
      <c r="CF10" s="206">
        <f>IF('DATA ENTRY'!CL9="","",IF('DATA ENTRY'!I9="","",IF(AND($CE$4='DATA ENTRY'!CL9,$CH$4='DATA ENTRY'!D9,$CF$4='DATA ENTRY'!G9),'DATA ENTRY'!I9,"")))</f>
        <v>28676</v>
      </c>
      <c r="CG10" s="206" t="str">
        <f>IF('DATA ENTRY'!CL9="","",IF('DATA ENTRY'!CL9="","",IF(AND($CE$4='DATA ENTRY'!CL9,$CH$4='DATA ENTRY'!D9,$CF$4='DATA ENTRY'!G9),'DATA ENTRY'!CL9,"")))</f>
        <v>1st Grade (Lecturer)</v>
      </c>
      <c r="CH10" s="205" t="str">
        <f>IF('DATA ENTRY'!CL9="","",IF('DATA ENTRY'!N9="","",IF(AND($CE$4='DATA ENTRY'!CL9,$CH$4='DATA ENTRY'!D9,$CF$4='DATA ENTRY'!G9),'DATA ENTRY'!N9,"")))</f>
        <v xml:space="preserve">PG </v>
      </c>
      <c r="CI10" s="207">
        <f>IF('DATA ENTRY'!CL9="","",IF('DATA ENTRY'!O9="","",IF(AND($CE$4='DATA ENTRY'!CL9,$CH$4='DATA ENTRY'!D9,$CF$4='DATA ENTRY'!G9),'DATA ENTRY'!O9,"")))</f>
        <v>0.69</v>
      </c>
      <c r="CJ10" s="205" t="str">
        <f>IF('DATA ENTRY'!CL9="","",IF('DATA ENTRY'!P9="","",IF(AND($CE$4='DATA ENTRY'!CL9,$CH$4='DATA ENTRY'!D9,$CF$4='DATA ENTRY'!G9),'DATA ENTRY'!P9,"")))</f>
        <v xml:space="preserve">B.ed </v>
      </c>
      <c r="CK10" s="207">
        <f>IF('DATA ENTRY'!CL9="","",IF('DATA ENTRY'!Q9="","",IF(AND($CE$4='DATA ENTRY'!CL9,$CH$4='DATA ENTRY'!D9,$CF$4='DATA ENTRY'!G9),'DATA ENTRY'!Q9,"")))</f>
        <v>0.81</v>
      </c>
      <c r="CL10" s="205" t="str">
        <f>IF('DATA ENTRY'!CL9="","",IF('DATA ENTRY'!R9="","",IF(AND($CE$4='DATA ENTRY'!CL9,$CH$4='DATA ENTRY'!D9,$CF$4='DATA ENTRY'!G9),'DATA ENTRY'!R9,"")))</f>
        <v/>
      </c>
      <c r="CM10" s="205" t="str">
        <f>IF('DATA ENTRY'!CL9="","",IF('DATA ENTRY'!T9="","",IF(AND($CE$4='DATA ENTRY'!CL9,$CH$4='DATA ENTRY'!D9,$CF$4='DATA ENTRY'!G9),'DATA ENTRY'!T9,"")))</f>
        <v>NO</v>
      </c>
      <c r="CN10" s="205" t="str">
        <f>IF('DATA ENTRY'!CL9="","",IF('DATA ENTRY'!E9="","",IF(AND($CE$4='DATA ENTRY'!CL9,$CH$4='DATA ENTRY'!D9,$CF$4='DATA ENTRY'!G9),'DATA ENTRY'!E9,"")))</f>
        <v>PM SHREE GSSS BAR</v>
      </c>
      <c r="CO10" s="205" t="str">
        <f>IF('DATA ENTRY'!CL9="","",IF('DATA ENTRY'!X9="","",IF(AND($CE$4='DATA ENTRY'!CL9,$CH$4='DATA ENTRY'!D9,$CF$4='DATA ENTRY'!G9),'DATA ENTRY'!X9,"")))</f>
        <v>OBC</v>
      </c>
      <c r="CP10" s="205" t="str">
        <f>IF('DATA ENTRY'!CL9="","",IF('DATA ENTRY'!Y9="","",IF(AND($CE$4='DATA ENTRY'!CL9,$CH$4='DATA ENTRY'!D9,$CF$4='DATA ENTRY'!G9),'DATA ENTRY'!Y9,"")))</f>
        <v>FEMALE</v>
      </c>
      <c r="CQ10" s="93">
        <f t="shared" si="3"/>
        <v>0.72</v>
      </c>
      <c r="CR10" s="93" t="str">
        <f>IF('DATA ENTRY'!CL9="","",IF('DATA ENTRY'!G9="","",IF(AND($CE$4='DATA ENTRY'!CL9,$CH$4='DATA ENTRY'!D9),'DATA ENTRY'!G9,"")))</f>
        <v>HISTORY</v>
      </c>
      <c r="CS10" s="191">
        <f>IF('DATA ENTRY'!CL9="","",IF('DATA ENTRY'!D9="","",IF(AND($CE$4='DATA ENTRY'!CL9,$CH$4='DATA ENTRY'!D9,$CF$4='DATA ENTRY'!G9),'DATA ENTRY'!D9,"")))</f>
        <v>333333</v>
      </c>
      <c r="CT10" s="209">
        <f t="shared" si="4"/>
        <v>2.4974874371859208</v>
      </c>
      <c r="CU10" s="209">
        <f t="shared" si="5"/>
        <v>4.4974874371859208</v>
      </c>
      <c r="CW10" s="210" t="s">
        <v>476</v>
      </c>
      <c r="CX10" s="3" t="s">
        <v>657</v>
      </c>
      <c r="CY10" s="3">
        <f t="shared" si="6"/>
        <v>1</v>
      </c>
      <c r="DC10" s="3">
        <f>IFERROR(IF(DH10="","",RANK(DH10,$DH$7:$DH$1111,1))+COUNTIF($DH$7:DH10,DH10)-1,"")</f>
        <v>2</v>
      </c>
      <c r="DD10" s="3">
        <f t="shared" si="7"/>
        <v>1</v>
      </c>
      <c r="DE10" s="8">
        <v>4</v>
      </c>
      <c r="DF10" s="205" t="str">
        <f>IF('DATA ENTRY'!CL9="","",IF('DATA ENTRY'!B9="","",IF(AND($DG$4='DATA ENTRY'!D9),'DATA ENTRY'!B9,"")))</f>
        <v>BNBNB</v>
      </c>
      <c r="DG10" s="205" t="str">
        <f>IF('DATA ENTRY'!CL9="","",IF('DATA ENTRY'!C9="","",IF(AND($DG$4='DATA ENTRY'!D9),'DATA ENTRY'!C9,"")))</f>
        <v>CVXC</v>
      </c>
      <c r="DH10" s="206">
        <f>IF('DATA ENTRY'!CL9="","",IF('DATA ENTRY'!I9="","",IF(AND($DG$4='DATA ENTRY'!D9),'DATA ENTRY'!I9,"")))</f>
        <v>28676</v>
      </c>
      <c r="DI10" s="206" t="str">
        <f>IF('DATA ENTRY'!CL9="","",IF('DATA ENTRY'!CL9="","",IF(AND($DG$4='DATA ENTRY'!D9),'DATA ENTRY'!CL9,"")))</f>
        <v>1st Grade (Lecturer)</v>
      </c>
      <c r="DJ10" s="205" t="str">
        <f>IF('DATA ENTRY'!CL9="","",IF('DATA ENTRY'!N9="","",IF(AND($DG$4='DATA ENTRY'!D9),'DATA ENTRY'!N9,"")))</f>
        <v xml:space="preserve">PG </v>
      </c>
      <c r="DK10" s="207">
        <f>IF('DATA ENTRY'!CL9="","",IF('DATA ENTRY'!O9="","",IF(AND($DG$4='DATA ENTRY'!D9),'DATA ENTRY'!O9,"")))</f>
        <v>0.69</v>
      </c>
      <c r="DL10" s="205" t="str">
        <f>IF('DATA ENTRY'!CL9="","",IF('DATA ENTRY'!P9="","",IF(AND($DG$4='DATA ENTRY'!D9),'DATA ENTRY'!P9,"")))</f>
        <v xml:space="preserve">B.ed </v>
      </c>
      <c r="DM10" s="207">
        <f>IF('DATA ENTRY'!CL9="","",IF('DATA ENTRY'!Q9="","",IF(AND($DG$4='DATA ENTRY'!D9),'DATA ENTRY'!Q9,"")))</f>
        <v>0.81</v>
      </c>
      <c r="DN10" s="205" t="str">
        <f>IF('DATA ENTRY'!CL9="","",IF('DATA ENTRY'!R9="","",IF(AND($DG$4='DATA ENTRY'!D9),'DATA ENTRY'!R9,"")))</f>
        <v/>
      </c>
      <c r="DO10" s="207" t="str">
        <f>IF('DATA ENTRY'!CL9="","",IF('DATA ENTRY'!T9="","",IF(AND($DG$4='DATA ENTRY'!D9),'DATA ENTRY'!T9,"")))</f>
        <v>NO</v>
      </c>
      <c r="DP10" s="205" t="str">
        <f>IF('DATA ENTRY'!CL9="","",IF('DATA ENTRY'!E9="","",IF(AND($DG$4='DATA ENTRY'!D9),'DATA ENTRY'!E9,"")))</f>
        <v>PM SHREE GSSS BAR</v>
      </c>
      <c r="DQ10" s="205">
        <f>IF('DATA ENTRY'!CL9="","",IF('DATA ENTRY'!D9="","",IF(AND($DG$4='DATA ENTRY'!D9),'DATA ENTRY'!D9,"")))</f>
        <v>333333</v>
      </c>
      <c r="DR10" s="205" t="str">
        <f>IF('DATA ENTRY'!CL9="","",IF('DATA ENTRY'!X9="","",IF(AND($DG$4='DATA ENTRY'!D9),'DATA ENTRY'!X9,"")))</f>
        <v>OBC</v>
      </c>
      <c r="DS10" s="205" t="str">
        <f>IF('DATA ENTRY'!CL9="","",IF('DATA ENTRY'!Y9="","",IF(AND($DG$4='DATA ENTRY'!D9),'DATA ENTRY'!Y9,"")))</f>
        <v>FEMALE</v>
      </c>
      <c r="DT10" s="93">
        <f t="shared" si="8"/>
        <v>0.72</v>
      </c>
      <c r="DU10" s="93" t="str">
        <f>IF('DATA ENTRY'!CL9="","",IF('DATA ENTRY'!D9="","",IF(AND($DG$4='DATA ENTRY'!D9),'DATA ENTRY'!G9,"")))</f>
        <v>HISTORY</v>
      </c>
      <c r="DZ10" s="3">
        <f t="shared" si="9"/>
        <v>1</v>
      </c>
      <c r="EC10" s="3">
        <f>IFERROR(IF(EH10="","",RANK(EH10,$EH$7:$EH$1111,1))+COUNTIF($EH$7:EH10,EH10)-1,"")</f>
        <v>2</v>
      </c>
      <c r="ED10" s="3">
        <f t="shared" si="10"/>
        <v>1</v>
      </c>
      <c r="EE10" s="8">
        <v>4</v>
      </c>
      <c r="EF10" s="205" t="str">
        <f>IF('DATA ENTRY'!CL9="","",IF('DATA ENTRY'!B9="","",IF(AND($EG$4='DATA ENTRY'!G9,$EI$4='DATA ENTRY'!F9),'DATA ENTRY'!B9,"")))</f>
        <v>BNBNB</v>
      </c>
      <c r="EG10" s="205" t="str">
        <f>IF('DATA ENTRY'!CL9="","",IF('DATA ENTRY'!C9="","",IF(AND($EG$4='DATA ENTRY'!G9,$EI$4='DATA ENTRY'!F9),'DATA ENTRY'!C9,"")))</f>
        <v>CVXC</v>
      </c>
      <c r="EH10" s="206">
        <f>IF('DATA ENTRY'!CL9="","",IF('DATA ENTRY'!I9="","",IF(AND($EG$4='DATA ENTRY'!G9,$EI$4='DATA ENTRY'!F9),'DATA ENTRY'!I9,"")))</f>
        <v>28676</v>
      </c>
      <c r="EI10" s="206" t="str">
        <f>IF('DATA ENTRY'!CL9="","",IF('DATA ENTRY'!CL9="","",IF(AND($EG$4='DATA ENTRY'!G9,$EI$4='DATA ENTRY'!F9),'DATA ENTRY'!CL9,"")))</f>
        <v>1st Grade (Lecturer)</v>
      </c>
      <c r="EJ10" s="205" t="str">
        <f>IF('DATA ENTRY'!CL9="","",IF('DATA ENTRY'!N9="","",IF(AND($EG$4='DATA ENTRY'!G9,$EI$4='DATA ENTRY'!F9),'DATA ENTRY'!N9,"")))</f>
        <v xml:space="preserve">PG </v>
      </c>
      <c r="EK10" s="207">
        <f>IF('DATA ENTRY'!CL9="","",IF('DATA ENTRY'!O9="","",IF(AND($EG$4='DATA ENTRY'!G9,$EI$4='DATA ENTRY'!F9),'DATA ENTRY'!O9,"")))</f>
        <v>0.69</v>
      </c>
      <c r="EL10" s="205" t="str">
        <f>IF('DATA ENTRY'!CL9="","",IF('DATA ENTRY'!P9="","",IF(AND($EG$4='DATA ENTRY'!G9,$EI$4='DATA ENTRY'!F9),'DATA ENTRY'!P9,"")))</f>
        <v xml:space="preserve">B.ed </v>
      </c>
      <c r="EM10" s="207">
        <f>IF('DATA ENTRY'!CL9="","",IF('DATA ENTRY'!Q9="","",IF(AND($EG$4='DATA ENTRY'!G9,$EI$4='DATA ENTRY'!F9),'DATA ENTRY'!Q9,"")))</f>
        <v>0.81</v>
      </c>
      <c r="EN10" s="205" t="str">
        <f>IF('DATA ENTRY'!CL9="","",IF('DATA ENTRY'!R9="","",IF(AND($EG$4='DATA ENTRY'!G9,$EI$4='DATA ENTRY'!F9),'DATA ENTRY'!R9,"")))</f>
        <v/>
      </c>
      <c r="EO10" s="207" t="str">
        <f>IF('DATA ENTRY'!CL9="","",IF('DATA ENTRY'!S9="","",IF(AND($EG$4='DATA ENTRY'!G9,$EI$4='DATA ENTRY'!F9),'DATA ENTRY'!S9,"")))</f>
        <v/>
      </c>
      <c r="EP10" s="207" t="str">
        <f>IF('DATA ENTRY'!CL9="","",IF('DATA ENTRY'!T9="","",IF(AND($EG$4='DATA ENTRY'!G9,$EI$4='DATA ENTRY'!F9),'DATA ENTRY'!T9,"")))</f>
        <v>NO</v>
      </c>
      <c r="EQ10" s="205" t="str">
        <f>IF('DATA ENTRY'!CL9="","",IF('DATA ENTRY'!E9="","",IF(AND($EG$4='DATA ENTRY'!G9,$EI$4='DATA ENTRY'!F9),'DATA ENTRY'!E9,"")))</f>
        <v>PM SHREE GSSS BAR</v>
      </c>
      <c r="ER10" s="205">
        <f>IF('DATA ENTRY'!CL9="","",IF('DATA ENTRY'!D9="","",IF(AND($EG$4='DATA ENTRY'!G9,$EI$4='DATA ENTRY'!F9),'DATA ENTRY'!D9,"")))</f>
        <v>333333</v>
      </c>
      <c r="ES10" s="205" t="str">
        <f>IF('DATA ENTRY'!CL9="","",IF('DATA ENTRY'!X9="","",IF(AND($EG$4='DATA ENTRY'!G9,$EI$4='DATA ENTRY'!F9),'DATA ENTRY'!X9,"")))</f>
        <v>OBC</v>
      </c>
      <c r="ET10" s="205" t="str">
        <f>IF('DATA ENTRY'!CL9="","",IF('DATA ENTRY'!Y9="","",IF(AND($EG$4='DATA ENTRY'!G9,$EI$4='DATA ENTRY'!F9),'DATA ENTRY'!Y9,"")))</f>
        <v>FEMALE</v>
      </c>
      <c r="EU10" s="93">
        <f t="shared" si="11"/>
        <v>0.72</v>
      </c>
      <c r="EV10" s="93" t="str">
        <f>IF('DATA ENTRY'!CL9="","",IF('DATA ENTRY'!D9="","",IF(AND($EG$4='DATA ENTRY'!G9,$EI$4='DATA ENTRY'!F9),'DATA ENTRY'!G9,"")))</f>
        <v>HISTORY</v>
      </c>
      <c r="FA10" s="3">
        <f t="shared" si="12"/>
        <v>1</v>
      </c>
    </row>
    <row r="11" spans="1:157">
      <c r="A11" s="3">
        <f>IF(T11=0,"",1+(MAX($A$7:A10)))</f>
        <v>5</v>
      </c>
      <c r="B11" s="8">
        <v>5</v>
      </c>
      <c r="C11" s="205" t="str">
        <f>IF('DATA ENTRY'!CL10="","",IF('DATA ENTRY'!B10="","",IF($D$4="All Post",'DATA ENTRY'!B10,IF(AND($D$4='DATA ENTRY'!CL10),'DATA ENTRY'!B10,""))))</f>
        <v>hll</v>
      </c>
      <c r="D11" s="205" t="str">
        <f>IF('DATA ENTRY'!CL10="","",IF('DATA ENTRY'!C10="","",IF($D$4="All Post",'DATA ENTRY'!C10,IF(AND($D$4='DATA ENTRY'!CL10),'DATA ENTRY'!C10,""))))</f>
        <v>kkk</v>
      </c>
      <c r="E11" s="206">
        <f>IF('DATA ENTRY'!CL10="","",IF('DATA ENTRY'!I10="","",IF($D$4="All Post",'DATA ENTRY'!I10,IF(AND($D$4='DATA ENTRY'!CL10),'DATA ENTRY'!I10,""))))</f>
        <v>28675</v>
      </c>
      <c r="F11" s="206" t="str">
        <f>IF('DATA ENTRY'!CL10="","",IF('DATA ENTRY'!CL10="","",IF($D$4="All Post",'DATA ENTRY'!CL10,IF(AND($D$4='DATA ENTRY'!CL10),'DATA ENTRY'!CL10,""))))</f>
        <v>1st Grade (Lecturer)</v>
      </c>
      <c r="G11" s="205" t="str">
        <f>IF('DATA ENTRY'!CL10="","",IF('DATA ENTRY'!N10="","",IF($D$4="All Post",'DATA ENTRY'!N10,IF(AND($D$4='DATA ENTRY'!CL10),'DATA ENTRY'!N10,""))))</f>
        <v xml:space="preserve">PG </v>
      </c>
      <c r="H11" s="207">
        <f>IF('DATA ENTRY'!CL10="","",IF('DATA ENTRY'!O10="","",IF($D$4="All Post",'DATA ENTRY'!O10,IF(AND($D$4='DATA ENTRY'!CL10),'DATA ENTRY'!O10,""))))</f>
        <v>0.65</v>
      </c>
      <c r="I11" s="205" t="str">
        <f>IF('DATA ENTRY'!CL10="","",IF('DATA ENTRY'!P10="","",IF($D$4="All Post",'DATA ENTRY'!P10,IF(AND($D$4='DATA ENTRY'!CL10),'DATA ENTRY'!P10,""))))</f>
        <v xml:space="preserve">B.ed </v>
      </c>
      <c r="J11" s="207">
        <f>IF('DATA ENTRY'!CL10="","",IF('DATA ENTRY'!Q10="","",IF($D$4="All Post",'DATA ENTRY'!Q10,IF(AND($D$4='DATA ENTRY'!CL10),'DATA ENTRY'!Q10,""))))</f>
        <v>0.79</v>
      </c>
      <c r="K11" s="205" t="str">
        <f>IF('DATA ENTRY'!CL10="","",IF('DATA ENTRY'!R10="","",IF($D$4="All Post",'DATA ENTRY'!R10,IF(AND($D$4='DATA ENTRY'!CL10),'DATA ENTRY'!R10,""))))</f>
        <v/>
      </c>
      <c r="L11" s="205" t="str">
        <f>IF('DATA ENTRY'!CL10="","",IF('DATA ENTRY'!S10="","",IF($D$4="All Post",'DATA ENTRY'!S10,IF(AND($D$4='DATA ENTRY'!CL10),'DATA ENTRY'!S10,""))))</f>
        <v/>
      </c>
      <c r="M11" s="205" t="str">
        <f>IF('DATA ENTRY'!CL10="","",IF('DATA ENTRY'!E10="","",IF($D$4="All Post",'DATA ENTRY'!E10,IF(AND($D$4='DATA ENTRY'!CL10),'DATA ENTRY'!E10,""))))</f>
        <v>PM SHREE GSSS BAR</v>
      </c>
      <c r="N11" s="205" t="str">
        <f>IF('DATA ENTRY'!CL10="","",IF('DATA ENTRY'!T10="","",IF($D$4="All Post",'DATA ENTRY'!T10,IF(AND($D$4='DATA ENTRY'!CL10),'DATA ENTRY'!T10,""))))</f>
        <v>NO</v>
      </c>
      <c r="O11" s="205" t="str">
        <f>IF('DATA ENTRY'!CL10="","",IF('DATA ENTRY'!X10="","",IF($D$4="All Post",'DATA ENTRY'!X10,IF(AND($D$4='DATA ENTRY'!CL10),'DATA ENTRY'!X10,""))))</f>
        <v>SBC</v>
      </c>
      <c r="P11" s="205" t="str">
        <f>IF('DATA ENTRY'!CL10="","",IF('DATA ENTRY'!Y10="","",IF($D$4="All Post",'DATA ENTRY'!Y10,IF(AND($D$4='DATA ENTRY'!CL10),'DATA ENTRY'!Y10,""))))</f>
        <v>FEMALE</v>
      </c>
      <c r="Q11" s="205" t="str">
        <f>IF('DATA ENTRY'!CL10="","",IF('DATA ENTRY'!G10="","",IF($D$4="All Post",'DATA ENTRY'!G10,IF(AND($D$4='DATA ENTRY'!CL10),'DATA ENTRY'!G10,""))))</f>
        <v>HISTORY</v>
      </c>
      <c r="T11" s="3">
        <f t="shared" si="0"/>
        <v>1</v>
      </c>
      <c r="U11" s="3" t="str">
        <f t="shared" si="1"/>
        <v>All Post</v>
      </c>
      <c r="AA11" s="208" t="s">
        <v>144</v>
      </c>
      <c r="AB11" s="3">
        <v>5</v>
      </c>
      <c r="AC11" s="3" t="s">
        <v>108</v>
      </c>
      <c r="AD11" s="3" t="s">
        <v>117</v>
      </c>
      <c r="AE11" s="3" t="s">
        <v>132</v>
      </c>
      <c r="AF11" s="3" t="s">
        <v>141</v>
      </c>
      <c r="AG11" s="3" t="s">
        <v>211</v>
      </c>
      <c r="AH11" s="3" t="s">
        <v>166</v>
      </c>
      <c r="AI11" s="3" t="s">
        <v>173</v>
      </c>
      <c r="AJ11" s="3" t="s">
        <v>184</v>
      </c>
      <c r="AK11" s="3" t="s">
        <v>191</v>
      </c>
      <c r="AL11" s="3" t="s">
        <v>196</v>
      </c>
      <c r="AM11" s="3" t="s">
        <v>229</v>
      </c>
      <c r="AN11" s="3" t="s">
        <v>236</v>
      </c>
      <c r="AO11" s="3" t="s">
        <v>247</v>
      </c>
      <c r="AP11" s="3" t="s">
        <v>249</v>
      </c>
      <c r="AQ11" s="3" t="s">
        <v>271</v>
      </c>
      <c r="AR11" s="3" t="s">
        <v>279</v>
      </c>
      <c r="AS11" s="3" t="s">
        <v>295</v>
      </c>
      <c r="AT11" s="3" t="s">
        <v>303</v>
      </c>
      <c r="AU11" s="3" t="s">
        <v>319</v>
      </c>
      <c r="AV11" s="3" t="s">
        <v>326</v>
      </c>
      <c r="AW11" s="3" t="s">
        <v>338</v>
      </c>
      <c r="AX11" s="3" t="s">
        <v>358</v>
      </c>
      <c r="AY11" s="3" t="s">
        <v>368</v>
      </c>
      <c r="AZ11" s="3" t="s">
        <v>374</v>
      </c>
      <c r="BA11" s="3" t="s">
        <v>93</v>
      </c>
      <c r="BB11" s="3" t="s">
        <v>397</v>
      </c>
      <c r="BC11" s="3" t="s">
        <v>405</v>
      </c>
      <c r="BD11" s="3" t="s">
        <v>413</v>
      </c>
      <c r="BE11" s="3" t="s">
        <v>420</v>
      </c>
      <c r="BF11" s="3" t="s">
        <v>428</v>
      </c>
      <c r="BG11" s="3" t="s">
        <v>263</v>
      </c>
      <c r="BH11" s="3" t="s">
        <v>438</v>
      </c>
      <c r="BI11" s="3" t="s">
        <v>445</v>
      </c>
      <c r="CA11" s="3">
        <f>IFERROR(IF(CF11="","",RANK(CF11,$CF$7:$CF$1111,1))+COUNTIF($CF$7:CF11,CF11)-1,"")</f>
        <v>1</v>
      </c>
      <c r="CB11" s="3">
        <f t="shared" si="2"/>
        <v>1</v>
      </c>
      <c r="CC11" s="8">
        <v>5</v>
      </c>
      <c r="CD11" s="205" t="str">
        <f>IF('DATA ENTRY'!CL10="","",IF('DATA ENTRY'!B10="","",IF(AND($CE$4='DATA ENTRY'!CL10,$CH$4='DATA ENTRY'!D10,$CF$4='DATA ENTRY'!G10),'DATA ENTRY'!B10,"")))</f>
        <v>hll</v>
      </c>
      <c r="CE11" s="205" t="str">
        <f>IF('DATA ENTRY'!CL10="","",IF('DATA ENTRY'!C10="","",IF(AND($CE$4='DATA ENTRY'!CL10,$CH$4='DATA ENTRY'!D10,$CF$4='DATA ENTRY'!G10),'DATA ENTRY'!C10,"")))</f>
        <v>kkk</v>
      </c>
      <c r="CF11" s="206">
        <f>IF('DATA ENTRY'!CL10="","",IF('DATA ENTRY'!I10="","",IF(AND($CE$4='DATA ENTRY'!CL10,$CH$4='DATA ENTRY'!D10,$CF$4='DATA ENTRY'!G10),'DATA ENTRY'!I10,"")))</f>
        <v>28675</v>
      </c>
      <c r="CG11" s="206" t="str">
        <f>IF('DATA ENTRY'!CL10="","",IF('DATA ENTRY'!CL10="","",IF(AND($CE$4='DATA ENTRY'!CL10,$CH$4='DATA ENTRY'!D10,$CF$4='DATA ENTRY'!G10),'DATA ENTRY'!CL10,"")))</f>
        <v>1st Grade (Lecturer)</v>
      </c>
      <c r="CH11" s="205" t="str">
        <f>IF('DATA ENTRY'!CL10="","",IF('DATA ENTRY'!N10="","",IF(AND($CE$4='DATA ENTRY'!CL10,$CH$4='DATA ENTRY'!D10,$CF$4='DATA ENTRY'!G10),'DATA ENTRY'!N10,"")))</f>
        <v xml:space="preserve">PG </v>
      </c>
      <c r="CI11" s="207">
        <f>IF('DATA ENTRY'!CL10="","",IF('DATA ENTRY'!O10="","",IF(AND($CE$4='DATA ENTRY'!CL10,$CH$4='DATA ENTRY'!D10,$CF$4='DATA ENTRY'!G10),'DATA ENTRY'!O10,"")))</f>
        <v>0.65</v>
      </c>
      <c r="CJ11" s="205" t="str">
        <f>IF('DATA ENTRY'!CL10="","",IF('DATA ENTRY'!P10="","",IF(AND($CE$4='DATA ENTRY'!CL10,$CH$4='DATA ENTRY'!D10,$CF$4='DATA ENTRY'!G10),'DATA ENTRY'!P10,"")))</f>
        <v xml:space="preserve">B.ed </v>
      </c>
      <c r="CK11" s="207">
        <f>IF('DATA ENTRY'!CL10="","",IF('DATA ENTRY'!Q10="","",IF(AND($CE$4='DATA ENTRY'!CL10,$CH$4='DATA ENTRY'!D10,$CF$4='DATA ENTRY'!G10),'DATA ENTRY'!Q10,"")))</f>
        <v>0.79</v>
      </c>
      <c r="CL11" s="205" t="str">
        <f>IF('DATA ENTRY'!CL10="","",IF('DATA ENTRY'!R10="","",IF(AND($CE$4='DATA ENTRY'!CL10,$CH$4='DATA ENTRY'!D10,$CF$4='DATA ENTRY'!G10),'DATA ENTRY'!R10,"")))</f>
        <v/>
      </c>
      <c r="CM11" s="205" t="str">
        <f>IF('DATA ENTRY'!CL10="","",IF('DATA ENTRY'!T10="","",IF(AND($CE$4='DATA ENTRY'!CL10,$CH$4='DATA ENTRY'!D10,$CF$4='DATA ENTRY'!G10),'DATA ENTRY'!T10,"")))</f>
        <v>NO</v>
      </c>
      <c r="CN11" s="205" t="str">
        <f>IF('DATA ENTRY'!CL10="","",IF('DATA ENTRY'!E10="","",IF(AND($CE$4='DATA ENTRY'!CL10,$CH$4='DATA ENTRY'!D10,$CF$4='DATA ENTRY'!G10),'DATA ENTRY'!E10,"")))</f>
        <v>PM SHREE GSSS BAR</v>
      </c>
      <c r="CO11" s="205" t="str">
        <f>IF('DATA ENTRY'!CL10="","",IF('DATA ENTRY'!X10="","",IF(AND($CE$4='DATA ENTRY'!CL10,$CH$4='DATA ENTRY'!D10,$CF$4='DATA ENTRY'!G10),'DATA ENTRY'!X10,"")))</f>
        <v>SBC</v>
      </c>
      <c r="CP11" s="205" t="str">
        <f>IF('DATA ENTRY'!CL10="","",IF('DATA ENTRY'!Y10="","",IF(AND($CE$4='DATA ENTRY'!CL10,$CH$4='DATA ENTRY'!D10,$CF$4='DATA ENTRY'!G10),'DATA ENTRY'!Y10,"")))</f>
        <v>FEMALE</v>
      </c>
      <c r="CQ11" s="93">
        <f t="shared" si="3"/>
        <v>0.68500000000000005</v>
      </c>
      <c r="CR11" s="93" t="str">
        <f>IF('DATA ENTRY'!CL10="","",IF('DATA ENTRY'!G10="","",IF(AND($CE$4='DATA ENTRY'!CL10,$CH$4='DATA ENTRY'!D10),'DATA ENTRY'!G10,"")))</f>
        <v>HISTORY</v>
      </c>
      <c r="CS11" s="191">
        <f>IF('DATA ENTRY'!CL10="","",IF('DATA ENTRY'!D10="","",IF(AND($CE$4='DATA ENTRY'!CL10,$CH$4='DATA ENTRY'!D10,$CF$4='DATA ENTRY'!G10),'DATA ENTRY'!D10,"")))</f>
        <v>333333</v>
      </c>
      <c r="CT11" s="209">
        <f t="shared" si="4"/>
        <v>3.4974874371859208</v>
      </c>
      <c r="CU11" s="209">
        <f t="shared" si="5"/>
        <v>5.4974874371859208</v>
      </c>
      <c r="CW11" s="210" t="s">
        <v>477</v>
      </c>
      <c r="CX11" s="3" t="s">
        <v>658</v>
      </c>
      <c r="CY11" s="3">
        <f t="shared" si="6"/>
        <v>1</v>
      </c>
      <c r="DC11" s="3">
        <f>IFERROR(IF(DH11="","",RANK(DH11,$DH$7:$DH$1111,1))+COUNTIF($DH$7:DH11,DH11)-1,"")</f>
        <v>1</v>
      </c>
      <c r="DD11" s="3">
        <f t="shared" si="7"/>
        <v>1</v>
      </c>
      <c r="DE11" s="8">
        <v>5</v>
      </c>
      <c r="DF11" s="205" t="str">
        <f>IF('DATA ENTRY'!CL10="","",IF('DATA ENTRY'!B10="","",IF(AND($DG$4='DATA ENTRY'!D10),'DATA ENTRY'!B10,"")))</f>
        <v>hll</v>
      </c>
      <c r="DG11" s="205" t="str">
        <f>IF('DATA ENTRY'!CL10="","",IF('DATA ENTRY'!C10="","",IF(AND($DG$4='DATA ENTRY'!D10),'DATA ENTRY'!C10,"")))</f>
        <v>kkk</v>
      </c>
      <c r="DH11" s="206">
        <f>IF('DATA ENTRY'!CL10="","",IF('DATA ENTRY'!I10="","",IF(AND($DG$4='DATA ENTRY'!D10),'DATA ENTRY'!I10,"")))</f>
        <v>28675</v>
      </c>
      <c r="DI11" s="206" t="str">
        <f>IF('DATA ENTRY'!CL10="","",IF('DATA ENTRY'!CL10="","",IF(AND($DG$4='DATA ENTRY'!D10),'DATA ENTRY'!CL10,"")))</f>
        <v>1st Grade (Lecturer)</v>
      </c>
      <c r="DJ11" s="205" t="str">
        <f>IF('DATA ENTRY'!CL10="","",IF('DATA ENTRY'!N10="","",IF(AND($DG$4='DATA ENTRY'!D10),'DATA ENTRY'!N10,"")))</f>
        <v xml:space="preserve">PG </v>
      </c>
      <c r="DK11" s="207">
        <f>IF('DATA ENTRY'!CL10="","",IF('DATA ENTRY'!O10="","",IF(AND($DG$4='DATA ENTRY'!D10),'DATA ENTRY'!O10,"")))</f>
        <v>0.65</v>
      </c>
      <c r="DL11" s="205" t="str">
        <f>IF('DATA ENTRY'!CL10="","",IF('DATA ENTRY'!P10="","",IF(AND($DG$4='DATA ENTRY'!D10),'DATA ENTRY'!P10,"")))</f>
        <v xml:space="preserve">B.ed </v>
      </c>
      <c r="DM11" s="207">
        <f>IF('DATA ENTRY'!CL10="","",IF('DATA ENTRY'!Q10="","",IF(AND($DG$4='DATA ENTRY'!D10),'DATA ENTRY'!Q10,"")))</f>
        <v>0.79</v>
      </c>
      <c r="DN11" s="205" t="str">
        <f>IF('DATA ENTRY'!CL10="","",IF('DATA ENTRY'!R10="","",IF(AND($DG$4='DATA ENTRY'!D10),'DATA ENTRY'!R10,"")))</f>
        <v/>
      </c>
      <c r="DO11" s="207" t="str">
        <f>IF('DATA ENTRY'!CL10="","",IF('DATA ENTRY'!T10="","",IF(AND($DG$4='DATA ENTRY'!D10),'DATA ENTRY'!T10,"")))</f>
        <v>NO</v>
      </c>
      <c r="DP11" s="205" t="str">
        <f>IF('DATA ENTRY'!CL10="","",IF('DATA ENTRY'!E10="","",IF(AND($DG$4='DATA ENTRY'!D10),'DATA ENTRY'!E10,"")))</f>
        <v>PM SHREE GSSS BAR</v>
      </c>
      <c r="DQ11" s="205">
        <f>IF('DATA ENTRY'!CL10="","",IF('DATA ENTRY'!D10="","",IF(AND($DG$4='DATA ENTRY'!D10),'DATA ENTRY'!D10,"")))</f>
        <v>333333</v>
      </c>
      <c r="DR11" s="205" t="str">
        <f>IF('DATA ENTRY'!CL10="","",IF('DATA ENTRY'!X10="","",IF(AND($DG$4='DATA ENTRY'!D10),'DATA ENTRY'!X10,"")))</f>
        <v>SBC</v>
      </c>
      <c r="DS11" s="205" t="str">
        <f>IF('DATA ENTRY'!CL10="","",IF('DATA ENTRY'!Y10="","",IF(AND($DG$4='DATA ENTRY'!D10),'DATA ENTRY'!Y10,"")))</f>
        <v>FEMALE</v>
      </c>
      <c r="DT11" s="93">
        <f t="shared" si="8"/>
        <v>0.68500000000000005</v>
      </c>
      <c r="DU11" s="93" t="str">
        <f>IF('DATA ENTRY'!CL10="","",IF('DATA ENTRY'!D10="","",IF(AND($DG$4='DATA ENTRY'!D10),'DATA ENTRY'!G10,"")))</f>
        <v>HISTORY</v>
      </c>
      <c r="DZ11" s="3">
        <f t="shared" si="9"/>
        <v>1</v>
      </c>
      <c r="EC11" s="3">
        <f>IFERROR(IF(EH11="","",RANK(EH11,$EH$7:$EH$1111,1))+COUNTIF($EH$7:EH11,EH11)-1,"")</f>
        <v>1</v>
      </c>
      <c r="ED11" s="3">
        <f t="shared" si="10"/>
        <v>1</v>
      </c>
      <c r="EE11" s="8">
        <v>5</v>
      </c>
      <c r="EF11" s="205" t="str">
        <f>IF('DATA ENTRY'!CL10="","",IF('DATA ENTRY'!B10="","",IF(AND($EG$4='DATA ENTRY'!G10,$EI$4='DATA ENTRY'!F10),'DATA ENTRY'!B10,"")))</f>
        <v>hll</v>
      </c>
      <c r="EG11" s="205" t="str">
        <f>IF('DATA ENTRY'!CL10="","",IF('DATA ENTRY'!C10="","",IF(AND($EG$4='DATA ENTRY'!G10,$EI$4='DATA ENTRY'!F10),'DATA ENTRY'!C10,"")))</f>
        <v>kkk</v>
      </c>
      <c r="EH11" s="206">
        <f>IF('DATA ENTRY'!CL10="","",IF('DATA ENTRY'!I10="","",IF(AND($EG$4='DATA ENTRY'!G10,$EI$4='DATA ENTRY'!F10),'DATA ENTRY'!I10,"")))</f>
        <v>28675</v>
      </c>
      <c r="EI11" s="206" t="str">
        <f>IF('DATA ENTRY'!CL10="","",IF('DATA ENTRY'!CL10="","",IF(AND($EG$4='DATA ENTRY'!G10,$EI$4='DATA ENTRY'!F10),'DATA ENTRY'!CL10,"")))</f>
        <v>1st Grade (Lecturer)</v>
      </c>
      <c r="EJ11" s="205" t="str">
        <f>IF('DATA ENTRY'!CL10="","",IF('DATA ENTRY'!N10="","",IF(AND($EG$4='DATA ENTRY'!G10,$EI$4='DATA ENTRY'!F10),'DATA ENTRY'!N10,"")))</f>
        <v xml:space="preserve">PG </v>
      </c>
      <c r="EK11" s="207">
        <f>IF('DATA ENTRY'!CL10="","",IF('DATA ENTRY'!O10="","",IF(AND($EG$4='DATA ENTRY'!G10,$EI$4='DATA ENTRY'!F10),'DATA ENTRY'!O10,"")))</f>
        <v>0.65</v>
      </c>
      <c r="EL11" s="205" t="str">
        <f>IF('DATA ENTRY'!CL10="","",IF('DATA ENTRY'!P10="","",IF(AND($EG$4='DATA ENTRY'!G10,$EI$4='DATA ENTRY'!F10),'DATA ENTRY'!P10,"")))</f>
        <v xml:space="preserve">B.ed </v>
      </c>
      <c r="EM11" s="207">
        <f>IF('DATA ENTRY'!CL10="","",IF('DATA ENTRY'!Q10="","",IF(AND($EG$4='DATA ENTRY'!G10,$EI$4='DATA ENTRY'!F10),'DATA ENTRY'!Q10,"")))</f>
        <v>0.79</v>
      </c>
      <c r="EN11" s="205" t="str">
        <f>IF('DATA ENTRY'!CL10="","",IF('DATA ENTRY'!R10="","",IF(AND($EG$4='DATA ENTRY'!G10,$EI$4='DATA ENTRY'!F10),'DATA ENTRY'!R10,"")))</f>
        <v/>
      </c>
      <c r="EO11" s="207" t="str">
        <f>IF('DATA ENTRY'!CL10="","",IF('DATA ENTRY'!S10="","",IF(AND($EG$4='DATA ENTRY'!G10,$EI$4='DATA ENTRY'!F10),'DATA ENTRY'!S10,"")))</f>
        <v/>
      </c>
      <c r="EP11" s="207" t="str">
        <f>IF('DATA ENTRY'!CL10="","",IF('DATA ENTRY'!T10="","",IF(AND($EG$4='DATA ENTRY'!G10,$EI$4='DATA ENTRY'!F10),'DATA ENTRY'!T10,"")))</f>
        <v>NO</v>
      </c>
      <c r="EQ11" s="205" t="str">
        <f>IF('DATA ENTRY'!CL10="","",IF('DATA ENTRY'!E10="","",IF(AND($EG$4='DATA ENTRY'!G10,$EI$4='DATA ENTRY'!F10),'DATA ENTRY'!E10,"")))</f>
        <v>PM SHREE GSSS BAR</v>
      </c>
      <c r="ER11" s="205">
        <f>IF('DATA ENTRY'!CL10="","",IF('DATA ENTRY'!D10="","",IF(AND($EG$4='DATA ENTRY'!G10,$EI$4='DATA ENTRY'!F10),'DATA ENTRY'!D10,"")))</f>
        <v>333333</v>
      </c>
      <c r="ES11" s="205" t="str">
        <f>IF('DATA ENTRY'!CL10="","",IF('DATA ENTRY'!X10="","",IF(AND($EG$4='DATA ENTRY'!G10,$EI$4='DATA ENTRY'!F10),'DATA ENTRY'!X10,"")))</f>
        <v>SBC</v>
      </c>
      <c r="ET11" s="205" t="str">
        <f>IF('DATA ENTRY'!CL10="","",IF('DATA ENTRY'!Y10="","",IF(AND($EG$4='DATA ENTRY'!G10,$EI$4='DATA ENTRY'!F10),'DATA ENTRY'!Y10,"")))</f>
        <v>FEMALE</v>
      </c>
      <c r="EU11" s="93">
        <f t="shared" si="11"/>
        <v>0.68500000000000005</v>
      </c>
      <c r="EV11" s="93" t="str">
        <f>IF('DATA ENTRY'!CL10="","",IF('DATA ENTRY'!D10="","",IF(AND($EG$4='DATA ENTRY'!G10,$EI$4='DATA ENTRY'!F10),'DATA ENTRY'!G10,"")))</f>
        <v>HISTORY</v>
      </c>
      <c r="FA11" s="3">
        <f t="shared" si="12"/>
        <v>1</v>
      </c>
    </row>
    <row r="12" spans="1:157">
      <c r="A12" s="3">
        <f>IF(T12=0,"",1+(MAX($A$7:A11)))</f>
        <v>6</v>
      </c>
      <c r="B12" s="8">
        <v>6</v>
      </c>
      <c r="C12" s="205" t="str">
        <f>IF('DATA ENTRY'!CL11="","",IF('DATA ENTRY'!B11="","",IF($D$4="All Post",'DATA ENTRY'!B11,IF(AND($D$4='DATA ENTRY'!CL11),'DATA ENTRY'!B11,""))))</f>
        <v>op</v>
      </c>
      <c r="D12" s="205" t="str">
        <f>IF('DATA ENTRY'!CL11="","",IF('DATA ENTRY'!C11="","",IF($D$4="All Post",'DATA ENTRY'!C11,IF(AND($D$4='DATA ENTRY'!CL11),'DATA ENTRY'!C11,""))))</f>
        <v>l;l;</v>
      </c>
      <c r="E12" s="206">
        <f>IF('DATA ENTRY'!CL11="","",IF('DATA ENTRY'!I11="","",IF($D$4="All Post",'DATA ENTRY'!I11,IF(AND($D$4='DATA ENTRY'!CL11),'DATA ENTRY'!I11,""))))</f>
        <v>32570</v>
      </c>
      <c r="F12" s="206" t="str">
        <f>IF('DATA ENTRY'!CL11="","",IF('DATA ENTRY'!CL11="","",IF($D$4="All Post",'DATA ENTRY'!CL11,IF(AND($D$4='DATA ENTRY'!CL11),'DATA ENTRY'!CL11,""))))</f>
        <v>1st Grade (Lecturer)</v>
      </c>
      <c r="G12" s="205" t="str">
        <f>IF('DATA ENTRY'!CL11="","",IF('DATA ENTRY'!N11="","",IF($D$4="All Post",'DATA ENTRY'!N11,IF(AND($D$4='DATA ENTRY'!CL11),'DATA ENTRY'!N11,""))))</f>
        <v xml:space="preserve">PG </v>
      </c>
      <c r="H12" s="207">
        <f>IF('DATA ENTRY'!CL11="","",IF('DATA ENTRY'!O11="","",IF($D$4="All Post",'DATA ENTRY'!O11,IF(AND($D$4='DATA ENTRY'!CL11),'DATA ENTRY'!O11,""))))</f>
        <v>0.6</v>
      </c>
      <c r="I12" s="205" t="str">
        <f>IF('DATA ENTRY'!CL11="","",IF('DATA ENTRY'!P11="","",IF($D$4="All Post",'DATA ENTRY'!P11,IF(AND($D$4='DATA ENTRY'!CL11),'DATA ENTRY'!P11,""))))</f>
        <v xml:space="preserve">B.ed </v>
      </c>
      <c r="J12" s="207">
        <f>IF('DATA ENTRY'!CL11="","",IF('DATA ENTRY'!Q11="","",IF($D$4="All Post",'DATA ENTRY'!Q11,IF(AND($D$4='DATA ENTRY'!CL11),'DATA ENTRY'!Q11,""))))</f>
        <v>0.75</v>
      </c>
      <c r="K12" s="205" t="str">
        <f>IF('DATA ENTRY'!CL11="","",IF('DATA ENTRY'!R11="","",IF($D$4="All Post",'DATA ENTRY'!R11,IF(AND($D$4='DATA ENTRY'!CL11),'DATA ENTRY'!R11,""))))</f>
        <v/>
      </c>
      <c r="L12" s="205" t="str">
        <f>IF('DATA ENTRY'!CL11="","",IF('DATA ENTRY'!S11="","",IF($D$4="All Post",'DATA ENTRY'!S11,IF(AND($D$4='DATA ENTRY'!CL11),'DATA ENTRY'!S11,""))))</f>
        <v/>
      </c>
      <c r="M12" s="205" t="str">
        <f>IF('DATA ENTRY'!CL11="","",IF('DATA ENTRY'!E11="","",IF($D$4="All Post",'DATA ENTRY'!E11,IF(AND($D$4='DATA ENTRY'!CL11),'DATA ENTRY'!E11,""))))</f>
        <v>PM SHREE GSSS BAR</v>
      </c>
      <c r="N12" s="205" t="str">
        <f>IF('DATA ENTRY'!CL11="","",IF('DATA ENTRY'!T11="","",IF($D$4="All Post",'DATA ENTRY'!T11,IF(AND($D$4='DATA ENTRY'!CL11),'DATA ENTRY'!T11,""))))</f>
        <v>NO</v>
      </c>
      <c r="O12" s="205" t="str">
        <f>IF('DATA ENTRY'!CL11="","",IF('DATA ENTRY'!X11="","",IF($D$4="All Post",'DATA ENTRY'!X11,IF(AND($D$4='DATA ENTRY'!CL11),'DATA ENTRY'!X11,""))))</f>
        <v>SBC</v>
      </c>
      <c r="P12" s="205" t="str">
        <f>IF('DATA ENTRY'!CL11="","",IF('DATA ENTRY'!Y11="","",IF($D$4="All Post",'DATA ENTRY'!Y11,IF(AND($D$4='DATA ENTRY'!CL11),'DATA ENTRY'!Y11,""))))</f>
        <v>MALE</v>
      </c>
      <c r="Q12" s="205" t="str">
        <f>IF('DATA ENTRY'!CL11="","",IF('DATA ENTRY'!G11="","",IF($D$4="All Post",'DATA ENTRY'!G11,IF(AND($D$4='DATA ENTRY'!CL11),'DATA ENTRY'!G11,""))))</f>
        <v>Compulsory Hindi</v>
      </c>
      <c r="T12" s="3">
        <f t="shared" si="0"/>
        <v>1</v>
      </c>
      <c r="U12" s="3" t="str">
        <f t="shared" si="1"/>
        <v>All Post</v>
      </c>
      <c r="AA12" s="208" t="s">
        <v>159</v>
      </c>
      <c r="AB12" s="3">
        <v>6</v>
      </c>
      <c r="AC12" s="3" t="s">
        <v>109</v>
      </c>
      <c r="AD12" s="3" t="s">
        <v>118</v>
      </c>
      <c r="AE12" s="3" t="s">
        <v>207</v>
      </c>
      <c r="AF12" s="3" t="s">
        <v>142</v>
      </c>
      <c r="AG12" s="3" t="s">
        <v>147</v>
      </c>
      <c r="AH12" s="3" t="s">
        <v>167</v>
      </c>
      <c r="AI12" s="3" t="s">
        <v>174</v>
      </c>
      <c r="AJ12" s="3" t="s">
        <v>185</v>
      </c>
      <c r="AL12" s="3" t="s">
        <v>192</v>
      </c>
      <c r="AM12" s="3" t="s">
        <v>230</v>
      </c>
      <c r="AN12" s="3" t="s">
        <v>237</v>
      </c>
      <c r="AO12" s="3" t="s">
        <v>248</v>
      </c>
      <c r="AP12" s="3" t="s">
        <v>254</v>
      </c>
      <c r="AQ12" s="3" t="s">
        <v>272</v>
      </c>
      <c r="AR12" s="3" t="s">
        <v>205</v>
      </c>
      <c r="AS12" s="3" t="s">
        <v>301</v>
      </c>
      <c r="AT12" s="3" t="s">
        <v>308</v>
      </c>
      <c r="AU12" s="3" t="s">
        <v>318</v>
      </c>
      <c r="AV12" s="3" t="s">
        <v>327</v>
      </c>
      <c r="AW12" s="3" t="s">
        <v>340</v>
      </c>
      <c r="AX12" s="3" t="s">
        <v>360</v>
      </c>
      <c r="AZ12" s="3" t="s">
        <v>375</v>
      </c>
      <c r="BA12" s="3" t="s">
        <v>94</v>
      </c>
      <c r="BB12" s="3" t="s">
        <v>398</v>
      </c>
      <c r="BC12" s="3" t="s">
        <v>406</v>
      </c>
      <c r="BD12" s="3" t="s">
        <v>414</v>
      </c>
      <c r="BE12" s="3" t="s">
        <v>421</v>
      </c>
      <c r="BG12" s="3" t="s">
        <v>296</v>
      </c>
      <c r="BH12" s="3" t="s">
        <v>433</v>
      </c>
      <c r="BI12" s="3" t="s">
        <v>446</v>
      </c>
      <c r="CA12" s="3" t="str">
        <f>IFERROR(IF(CF12="","",RANK(CF12,$CF$7:$CF$1111,1))+COUNTIF($CF$7:CF12,CF12)-1,"")</f>
        <v/>
      </c>
      <c r="CB12" s="3" t="str">
        <f t="shared" si="2"/>
        <v/>
      </c>
      <c r="CC12" s="8">
        <v>6</v>
      </c>
      <c r="CD12" s="205" t="str">
        <f>IF('DATA ENTRY'!CL11="","",IF('DATA ENTRY'!B11="","",IF(AND($CE$4='DATA ENTRY'!CL11,$CH$4='DATA ENTRY'!D11,$CF$4='DATA ENTRY'!G11),'DATA ENTRY'!B11,"")))</f>
        <v/>
      </c>
      <c r="CE12" s="205" t="str">
        <f>IF('DATA ENTRY'!CL11="","",IF('DATA ENTRY'!C11="","",IF(AND($CE$4='DATA ENTRY'!CL11,$CH$4='DATA ENTRY'!D11,$CF$4='DATA ENTRY'!G11),'DATA ENTRY'!C11,"")))</f>
        <v/>
      </c>
      <c r="CF12" s="206" t="str">
        <f>IF('DATA ENTRY'!CL11="","",IF('DATA ENTRY'!I11="","",IF(AND($CE$4='DATA ENTRY'!CL11,$CH$4='DATA ENTRY'!D11,$CF$4='DATA ENTRY'!G11),'DATA ENTRY'!I11,"")))</f>
        <v/>
      </c>
      <c r="CG12" s="206" t="str">
        <f>IF('DATA ENTRY'!CL11="","",IF('DATA ENTRY'!CL11="","",IF(AND($CE$4='DATA ENTRY'!CL11,$CH$4='DATA ENTRY'!D11,$CF$4='DATA ENTRY'!G11),'DATA ENTRY'!CL11,"")))</f>
        <v/>
      </c>
      <c r="CH12" s="205" t="str">
        <f>IF('DATA ENTRY'!CL11="","",IF('DATA ENTRY'!N11="","",IF(AND($CE$4='DATA ENTRY'!CL11,$CH$4='DATA ENTRY'!D11,$CF$4='DATA ENTRY'!G11),'DATA ENTRY'!N11,"")))</f>
        <v/>
      </c>
      <c r="CI12" s="207" t="str">
        <f>IF('DATA ENTRY'!CL11="","",IF('DATA ENTRY'!O11="","",IF(AND($CE$4='DATA ENTRY'!CL11,$CH$4='DATA ENTRY'!D11,$CF$4='DATA ENTRY'!G11),'DATA ENTRY'!O11,"")))</f>
        <v/>
      </c>
      <c r="CJ12" s="205" t="str">
        <f>IF('DATA ENTRY'!CL11="","",IF('DATA ENTRY'!P11="","",IF(AND($CE$4='DATA ENTRY'!CL11,$CH$4='DATA ENTRY'!D11,$CF$4='DATA ENTRY'!G11),'DATA ENTRY'!P11,"")))</f>
        <v/>
      </c>
      <c r="CK12" s="207" t="str">
        <f>IF('DATA ENTRY'!CL11="","",IF('DATA ENTRY'!Q11="","",IF(AND($CE$4='DATA ENTRY'!CL11,$CH$4='DATA ENTRY'!D11,$CF$4='DATA ENTRY'!G11),'DATA ENTRY'!Q11,"")))</f>
        <v/>
      </c>
      <c r="CL12" s="205" t="str">
        <f>IF('DATA ENTRY'!CL11="","",IF('DATA ENTRY'!R11="","",IF(AND($CE$4='DATA ENTRY'!CL11,$CH$4='DATA ENTRY'!D11,$CF$4='DATA ENTRY'!G11),'DATA ENTRY'!R11,"")))</f>
        <v/>
      </c>
      <c r="CM12" s="205" t="str">
        <f>IF('DATA ENTRY'!CL11="","",IF('DATA ENTRY'!T11="","",IF(AND($CE$4='DATA ENTRY'!CL11,$CH$4='DATA ENTRY'!D11,$CF$4='DATA ENTRY'!G11),'DATA ENTRY'!T11,"")))</f>
        <v/>
      </c>
      <c r="CN12" s="205" t="str">
        <f>IF('DATA ENTRY'!CL11="","",IF('DATA ENTRY'!E11="","",IF(AND($CE$4='DATA ENTRY'!CL11,$CH$4='DATA ENTRY'!D11,$CF$4='DATA ENTRY'!G11),'DATA ENTRY'!E11,"")))</f>
        <v/>
      </c>
      <c r="CO12" s="205" t="str">
        <f>IF('DATA ENTRY'!CL11="","",IF('DATA ENTRY'!X11="","",IF(AND($CE$4='DATA ENTRY'!CL11,$CH$4='DATA ENTRY'!D11,$CF$4='DATA ENTRY'!G11),'DATA ENTRY'!X11,"")))</f>
        <v/>
      </c>
      <c r="CP12" s="205" t="str">
        <f>IF('DATA ENTRY'!CL11="","",IF('DATA ENTRY'!Y11="","",IF(AND($CE$4='DATA ENTRY'!CL11,$CH$4='DATA ENTRY'!D11,$CF$4='DATA ENTRY'!G11),'DATA ENTRY'!Y11,"")))</f>
        <v/>
      </c>
      <c r="CQ12" s="93" t="str">
        <f t="shared" si="3"/>
        <v/>
      </c>
      <c r="CR12" s="93" t="str">
        <f>IF('DATA ENTRY'!CL11="","",IF('DATA ENTRY'!G11="","",IF(AND($CE$4='DATA ENTRY'!CL11,$CH$4='DATA ENTRY'!D11),'DATA ENTRY'!G11,"")))</f>
        <v>Compulsory Hindi</v>
      </c>
      <c r="CS12" s="191" t="str">
        <f>IF('DATA ENTRY'!CL11="","",IF('DATA ENTRY'!D11="","",IF(AND($CE$4='DATA ENTRY'!CL11,$CH$4='DATA ENTRY'!D11,$CF$4='DATA ENTRY'!G11),'DATA ENTRY'!D11,"")))</f>
        <v/>
      </c>
      <c r="CT12" s="209">
        <f t="shared" si="4"/>
        <v>0</v>
      </c>
      <c r="CU12" s="209">
        <f t="shared" si="5"/>
        <v>0</v>
      </c>
      <c r="CW12" s="210" t="s">
        <v>478</v>
      </c>
      <c r="CX12" s="3" t="s">
        <v>659</v>
      </c>
      <c r="CY12" s="3">
        <f t="shared" si="6"/>
        <v>0</v>
      </c>
      <c r="DC12" s="3">
        <f>IFERROR(IF(DH12="","",RANK(DH12,$DH$7:$DH$1111,1))+COUNTIF($DH$7:DH12,DH12)-1,"")</f>
        <v>9</v>
      </c>
      <c r="DD12" s="3">
        <f t="shared" ref="DD12:DD75" si="13">IF(DZ12=0,"",DZ12)</f>
        <v>1</v>
      </c>
      <c r="DE12" s="8">
        <v>6</v>
      </c>
      <c r="DF12" s="205" t="str">
        <f>IF('DATA ENTRY'!CL11="","",IF('DATA ENTRY'!B11="","",IF(AND($DG$4='DATA ENTRY'!D11),'DATA ENTRY'!B11,"")))</f>
        <v>op</v>
      </c>
      <c r="DG12" s="205" t="str">
        <f>IF('DATA ENTRY'!CL11="","",IF('DATA ENTRY'!C11="","",IF(AND($DG$4='DATA ENTRY'!D11),'DATA ENTRY'!C11,"")))</f>
        <v>l;l;</v>
      </c>
      <c r="DH12" s="206">
        <f>IF('DATA ENTRY'!CL11="","",IF('DATA ENTRY'!I11="","",IF(AND($DG$4='DATA ENTRY'!D11),'DATA ENTRY'!I11,"")))</f>
        <v>32570</v>
      </c>
      <c r="DI12" s="206" t="str">
        <f>IF('DATA ENTRY'!CL11="","",IF('DATA ENTRY'!CL11="","",IF(AND($DG$4='DATA ENTRY'!D11),'DATA ENTRY'!CL11,"")))</f>
        <v>1st Grade (Lecturer)</v>
      </c>
      <c r="DJ12" s="205" t="str">
        <f>IF('DATA ENTRY'!CL11="","",IF('DATA ENTRY'!N11="","",IF(AND($DG$4='DATA ENTRY'!D11),'DATA ENTRY'!N11,"")))</f>
        <v xml:space="preserve">PG </v>
      </c>
      <c r="DK12" s="207">
        <f>IF('DATA ENTRY'!CL11="","",IF('DATA ENTRY'!O11="","",IF(AND($DG$4='DATA ENTRY'!D11),'DATA ENTRY'!O11,"")))</f>
        <v>0.6</v>
      </c>
      <c r="DL12" s="205" t="str">
        <f>IF('DATA ENTRY'!CL11="","",IF('DATA ENTRY'!P11="","",IF(AND($DG$4='DATA ENTRY'!D11),'DATA ENTRY'!P11,"")))</f>
        <v xml:space="preserve">B.ed </v>
      </c>
      <c r="DM12" s="207">
        <f>IF('DATA ENTRY'!CL11="","",IF('DATA ENTRY'!Q11="","",IF(AND($DG$4='DATA ENTRY'!D11),'DATA ENTRY'!Q11,"")))</f>
        <v>0.75</v>
      </c>
      <c r="DN12" s="205" t="str">
        <f>IF('DATA ENTRY'!CL11="","",IF('DATA ENTRY'!R11="","",IF(AND($DG$4='DATA ENTRY'!D11),'DATA ENTRY'!R11,"")))</f>
        <v/>
      </c>
      <c r="DO12" s="207" t="str">
        <f>IF('DATA ENTRY'!CL11="","",IF('DATA ENTRY'!T11="","",IF(AND($DG$4='DATA ENTRY'!D11),'DATA ENTRY'!T11,"")))</f>
        <v>NO</v>
      </c>
      <c r="DP12" s="205" t="str">
        <f>IF('DATA ENTRY'!CL11="","",IF('DATA ENTRY'!E11="","",IF(AND($DG$4='DATA ENTRY'!D11),'DATA ENTRY'!E11,"")))</f>
        <v>PM SHREE GSSS BAR</v>
      </c>
      <c r="DQ12" s="205">
        <f>IF('DATA ENTRY'!CL11="","",IF('DATA ENTRY'!D11="","",IF(AND($DG$4='DATA ENTRY'!D11),'DATA ENTRY'!D11,"")))</f>
        <v>333333</v>
      </c>
      <c r="DR12" s="205" t="str">
        <f>IF('DATA ENTRY'!CL11="","",IF('DATA ENTRY'!X11="","",IF(AND($DG$4='DATA ENTRY'!D11),'DATA ENTRY'!X11,"")))</f>
        <v>SBC</v>
      </c>
      <c r="DS12" s="205" t="str">
        <f>IF('DATA ENTRY'!CL11="","",IF('DATA ENTRY'!Y11="","",IF(AND($DG$4='DATA ENTRY'!D11),'DATA ENTRY'!Y11,"")))</f>
        <v>MALE</v>
      </c>
      <c r="DT12" s="93">
        <f t="shared" si="8"/>
        <v>0.63749999999999996</v>
      </c>
      <c r="DU12" s="93" t="str">
        <f>IF('DATA ENTRY'!CL11="","",IF('DATA ENTRY'!D11="","",IF(AND($DG$4='DATA ENTRY'!D11),'DATA ENTRY'!G11,"")))</f>
        <v>Compulsory Hindi</v>
      </c>
      <c r="DZ12" s="3">
        <f t="shared" si="9"/>
        <v>1</v>
      </c>
      <c r="EC12" s="3" t="str">
        <f>IFERROR(IF(EH12="","",RANK(EH12,$EH$7:$EH$1111,1))+COUNTIF($EH$7:EH12,EH12)-1,"")</f>
        <v/>
      </c>
      <c r="ED12" s="3" t="str">
        <f t="shared" si="10"/>
        <v/>
      </c>
      <c r="EE12" s="8">
        <v>6</v>
      </c>
      <c r="EF12" s="205" t="str">
        <f>IF('DATA ENTRY'!CL11="","",IF('DATA ENTRY'!B11="","",IF(AND($EG$4='DATA ENTRY'!G11,$EI$4='DATA ENTRY'!F11),'DATA ENTRY'!B11,"")))</f>
        <v/>
      </c>
      <c r="EG12" s="205" t="str">
        <f>IF('DATA ENTRY'!CL11="","",IF('DATA ENTRY'!C11="","",IF(AND($EG$4='DATA ENTRY'!G11,$EI$4='DATA ENTRY'!F11),'DATA ENTRY'!C11,"")))</f>
        <v/>
      </c>
      <c r="EH12" s="206" t="str">
        <f>IF('DATA ENTRY'!CL11="","",IF('DATA ENTRY'!I11="","",IF(AND($EG$4='DATA ENTRY'!G11,$EI$4='DATA ENTRY'!F11),'DATA ENTRY'!I11,"")))</f>
        <v/>
      </c>
      <c r="EI12" s="206" t="str">
        <f>IF('DATA ENTRY'!CL11="","",IF('DATA ENTRY'!CL11="","",IF(AND($EG$4='DATA ENTRY'!G11,$EI$4='DATA ENTRY'!F11),'DATA ENTRY'!CL11,"")))</f>
        <v/>
      </c>
      <c r="EJ12" s="205" t="str">
        <f>IF('DATA ENTRY'!CL11="","",IF('DATA ENTRY'!N11="","",IF(AND($EG$4='DATA ENTRY'!G11,$EI$4='DATA ENTRY'!F11),'DATA ENTRY'!N11,"")))</f>
        <v/>
      </c>
      <c r="EK12" s="207" t="str">
        <f>IF('DATA ENTRY'!CL11="","",IF('DATA ENTRY'!O11="","",IF(AND($EG$4='DATA ENTRY'!G11,$EI$4='DATA ENTRY'!F11),'DATA ENTRY'!O11,"")))</f>
        <v/>
      </c>
      <c r="EL12" s="205" t="str">
        <f>IF('DATA ENTRY'!CL11="","",IF('DATA ENTRY'!P11="","",IF(AND($EG$4='DATA ENTRY'!G11,$EI$4='DATA ENTRY'!F11),'DATA ENTRY'!P11,"")))</f>
        <v/>
      </c>
      <c r="EM12" s="207" t="str">
        <f>IF('DATA ENTRY'!CL11="","",IF('DATA ENTRY'!Q11="","",IF(AND($EG$4='DATA ENTRY'!G11,$EI$4='DATA ENTRY'!F11),'DATA ENTRY'!Q11,"")))</f>
        <v/>
      </c>
      <c r="EN12" s="205" t="str">
        <f>IF('DATA ENTRY'!CL11="","",IF('DATA ENTRY'!R11="","",IF(AND($EG$4='DATA ENTRY'!G11,$EI$4='DATA ENTRY'!F11),'DATA ENTRY'!R11,"")))</f>
        <v/>
      </c>
      <c r="EO12" s="207" t="str">
        <f>IF('DATA ENTRY'!CL11="","",IF('DATA ENTRY'!S11="","",IF(AND($EG$4='DATA ENTRY'!G11,$EI$4='DATA ENTRY'!F11),'DATA ENTRY'!S11,"")))</f>
        <v/>
      </c>
      <c r="EP12" s="207" t="str">
        <f>IF('DATA ENTRY'!CL11="","",IF('DATA ENTRY'!T11="","",IF(AND($EG$4='DATA ENTRY'!G11,$EI$4='DATA ENTRY'!F11),'DATA ENTRY'!T11,"")))</f>
        <v/>
      </c>
      <c r="EQ12" s="205" t="str">
        <f>IF('DATA ENTRY'!CL11="","",IF('DATA ENTRY'!E11="","",IF(AND($EG$4='DATA ENTRY'!G11,$EI$4='DATA ENTRY'!F11),'DATA ENTRY'!E11,"")))</f>
        <v/>
      </c>
      <c r="ER12" s="205" t="str">
        <f>IF('DATA ENTRY'!CL11="","",IF('DATA ENTRY'!D11="","",IF(AND($EG$4='DATA ENTRY'!G11,$EI$4='DATA ENTRY'!F11),'DATA ENTRY'!D11,"")))</f>
        <v/>
      </c>
      <c r="ES12" s="205" t="str">
        <f>IF('DATA ENTRY'!CL11="","",IF('DATA ENTRY'!X11="","",IF(AND($EG$4='DATA ENTRY'!G11,$EI$4='DATA ENTRY'!F11),'DATA ENTRY'!X11,"")))</f>
        <v/>
      </c>
      <c r="ET12" s="205" t="str">
        <f>IF('DATA ENTRY'!CL11="","",IF('DATA ENTRY'!Y11="","",IF(AND($EG$4='DATA ENTRY'!G11,$EI$4='DATA ENTRY'!F11),'DATA ENTRY'!Y11,"")))</f>
        <v/>
      </c>
      <c r="EU12" s="93" t="str">
        <f t="shared" si="11"/>
        <v/>
      </c>
      <c r="EV12" s="93" t="str">
        <f>IF('DATA ENTRY'!CL11="","",IF('DATA ENTRY'!D11="","",IF(AND($EG$4='DATA ENTRY'!G11,$EI$4='DATA ENTRY'!F11),'DATA ENTRY'!G11,"")))</f>
        <v/>
      </c>
      <c r="FA12" s="3">
        <f t="shared" si="12"/>
        <v>0</v>
      </c>
    </row>
    <row r="13" spans="1:157">
      <c r="A13" s="3">
        <f>IF(T13=0,"",1+(MAX($A$7:A12)))</f>
        <v>7</v>
      </c>
      <c r="B13" s="8">
        <v>7</v>
      </c>
      <c r="C13" s="205" t="str">
        <f>IF('DATA ENTRY'!CL12="","",IF('DATA ENTRY'!B12="","",IF($D$4="All Post",'DATA ENTRY'!B12,IF(AND($D$4='DATA ENTRY'!CL12),'DATA ENTRY'!B12,""))))</f>
        <v>poo-</v>
      </c>
      <c r="D13" s="205" t="str">
        <f>IF('DATA ENTRY'!CL12="","",IF('DATA ENTRY'!C12="","",IF($D$4="All Post",'DATA ENTRY'!C12,IF(AND($D$4='DATA ENTRY'!CL12),'DATA ENTRY'!C12,""))))</f>
        <v>yyui</v>
      </c>
      <c r="E13" s="206">
        <f>IF('DATA ENTRY'!CL12="","",IF('DATA ENTRY'!I12="","",IF($D$4="All Post",'DATA ENTRY'!I12,IF(AND($D$4='DATA ENTRY'!CL12),'DATA ENTRY'!I12,""))))</f>
        <v>33698</v>
      </c>
      <c r="F13" s="206" t="str">
        <f>IF('DATA ENTRY'!CL12="","",IF('DATA ENTRY'!CL12="","",IF($D$4="All Post",'DATA ENTRY'!CL12,IF(AND($D$4='DATA ENTRY'!CL12),'DATA ENTRY'!CL12,""))))</f>
        <v>1st Grade (Lecturer)</v>
      </c>
      <c r="G13" s="205" t="str">
        <f>IF('DATA ENTRY'!CL12="","",IF('DATA ENTRY'!N12="","",IF($D$4="All Post",'DATA ENTRY'!N12,IF(AND($D$4='DATA ENTRY'!CL12),'DATA ENTRY'!N12,""))))</f>
        <v xml:space="preserve">PG </v>
      </c>
      <c r="H13" s="207">
        <f>IF('DATA ENTRY'!CL12="","",IF('DATA ENTRY'!O12="","",IF($D$4="All Post",'DATA ENTRY'!O12,IF(AND($D$4='DATA ENTRY'!CL12),'DATA ENTRY'!O12,""))))</f>
        <v>0.65</v>
      </c>
      <c r="I13" s="205" t="str">
        <f>IF('DATA ENTRY'!CL12="","",IF('DATA ENTRY'!P12="","",IF($D$4="All Post",'DATA ENTRY'!P12,IF(AND($D$4='DATA ENTRY'!CL12),'DATA ENTRY'!P12,""))))</f>
        <v xml:space="preserve">B.ed </v>
      </c>
      <c r="J13" s="207">
        <f>IF('DATA ENTRY'!CL12="","",IF('DATA ENTRY'!Q12="","",IF($D$4="All Post",'DATA ENTRY'!Q12,IF(AND($D$4='DATA ENTRY'!CL12),'DATA ENTRY'!Q12,""))))</f>
        <v>0.7</v>
      </c>
      <c r="K13" s="205" t="str">
        <f>IF('DATA ENTRY'!CL12="","",IF('DATA ENTRY'!R12="","",IF($D$4="All Post",'DATA ENTRY'!R12,IF(AND($D$4='DATA ENTRY'!CL12),'DATA ENTRY'!R12,""))))</f>
        <v/>
      </c>
      <c r="L13" s="205" t="str">
        <f>IF('DATA ENTRY'!CL12="","",IF('DATA ENTRY'!S12="","",IF($D$4="All Post",'DATA ENTRY'!S12,IF(AND($D$4='DATA ENTRY'!CL12),'DATA ENTRY'!S12,""))))</f>
        <v/>
      </c>
      <c r="M13" s="205" t="str">
        <f>IF('DATA ENTRY'!CL12="","",IF('DATA ENTRY'!E12="","",IF($D$4="All Post",'DATA ENTRY'!E12,IF(AND($D$4='DATA ENTRY'!CL12),'DATA ENTRY'!E12,""))))</f>
        <v>GSSS MEGHARADA</v>
      </c>
      <c r="N13" s="205" t="str">
        <f>IF('DATA ENTRY'!CL12="","",IF('DATA ENTRY'!T12="","",IF($D$4="All Post",'DATA ENTRY'!T12,IF(AND($D$4='DATA ENTRY'!CL12),'DATA ENTRY'!T12,""))))</f>
        <v>NO</v>
      </c>
      <c r="O13" s="205" t="str">
        <f>IF('DATA ENTRY'!CL12="","",IF('DATA ENTRY'!X12="","",IF($D$4="All Post",'DATA ENTRY'!X12,IF(AND($D$4='DATA ENTRY'!CL12),'DATA ENTRY'!X12,""))))</f>
        <v>GEN</v>
      </c>
      <c r="P13" s="205" t="str">
        <f>IF('DATA ENTRY'!CL12="","",IF('DATA ENTRY'!Y12="","",IF($D$4="All Post",'DATA ENTRY'!Y12,IF(AND($D$4='DATA ENTRY'!CL12),'DATA ENTRY'!Y12,""))))</f>
        <v>MALE</v>
      </c>
      <c r="Q13" s="205" t="str">
        <f>IF('DATA ENTRY'!CL12="","",IF('DATA ENTRY'!G12="","",IF($D$4="All Post",'DATA ENTRY'!G12,IF(AND($D$4='DATA ENTRY'!CL12),'DATA ENTRY'!G12,""))))</f>
        <v>Compulsory English</v>
      </c>
      <c r="T13" s="3">
        <f t="shared" si="0"/>
        <v>1</v>
      </c>
      <c r="U13" s="3" t="str">
        <f t="shared" si="1"/>
        <v>All Post</v>
      </c>
      <c r="AA13" s="208" t="s">
        <v>169</v>
      </c>
      <c r="AB13" s="3">
        <v>7</v>
      </c>
      <c r="AC13" s="3" t="s">
        <v>110</v>
      </c>
      <c r="AD13" s="3" t="s">
        <v>119</v>
      </c>
      <c r="AE13" s="3" t="s">
        <v>133</v>
      </c>
      <c r="AF13" s="3" t="s">
        <v>209</v>
      </c>
      <c r="AG13" s="3" t="s">
        <v>148</v>
      </c>
      <c r="AH13" s="3" t="s">
        <v>168</v>
      </c>
      <c r="AI13" s="3" t="s">
        <v>175</v>
      </c>
      <c r="AJ13" s="3" t="s">
        <v>186</v>
      </c>
      <c r="AL13" s="3" t="s">
        <v>197</v>
      </c>
      <c r="AM13" s="3" t="s">
        <v>231</v>
      </c>
      <c r="AN13" s="3" t="s">
        <v>238</v>
      </c>
      <c r="AP13" s="3" t="s">
        <v>255</v>
      </c>
      <c r="AQ13" s="3" t="s">
        <v>273</v>
      </c>
      <c r="AR13" s="3" t="s">
        <v>280</v>
      </c>
      <c r="AS13" s="3" t="s">
        <v>302</v>
      </c>
      <c r="AT13" s="3" t="s">
        <v>309</v>
      </c>
      <c r="AU13" s="3" t="s">
        <v>320</v>
      </c>
      <c r="AV13" s="3" t="s">
        <v>328</v>
      </c>
      <c r="AW13" s="3" t="s">
        <v>339</v>
      </c>
      <c r="AX13" s="3" t="s">
        <v>361</v>
      </c>
      <c r="AZ13" s="3" t="s">
        <v>376</v>
      </c>
      <c r="BA13" s="3" t="s">
        <v>388</v>
      </c>
      <c r="BB13" s="3" t="s">
        <v>392</v>
      </c>
      <c r="BC13" s="3" t="s">
        <v>400</v>
      </c>
      <c r="BD13" s="3" t="s">
        <v>408</v>
      </c>
      <c r="BE13" s="3" t="s">
        <v>422</v>
      </c>
      <c r="BG13" s="3" t="s">
        <v>264</v>
      </c>
      <c r="BH13" s="3" t="s">
        <v>439</v>
      </c>
      <c r="BI13" s="3" t="s">
        <v>447</v>
      </c>
      <c r="CA13" s="3" t="str">
        <f>IFERROR(IF(CF13="","",RANK(CF13,$CF$7:$CF$1111,1))+COUNTIF($CF$7:CF13,CF13)-1,"")</f>
        <v/>
      </c>
      <c r="CB13" s="3" t="str">
        <f t="shared" si="2"/>
        <v/>
      </c>
      <c r="CC13" s="8">
        <v>7</v>
      </c>
      <c r="CD13" s="205" t="str">
        <f>IF('DATA ENTRY'!CL12="","",IF('DATA ENTRY'!B12="","",IF(AND($CE$4='DATA ENTRY'!CL12,$CH$4='DATA ENTRY'!D12,$CF$4='DATA ENTRY'!G12),'DATA ENTRY'!B12,"")))</f>
        <v/>
      </c>
      <c r="CE13" s="205" t="str">
        <f>IF('DATA ENTRY'!CL12="","",IF('DATA ENTRY'!C12="","",IF(AND($CE$4='DATA ENTRY'!CL12,$CH$4='DATA ENTRY'!D12,$CF$4='DATA ENTRY'!G12),'DATA ENTRY'!C12,"")))</f>
        <v/>
      </c>
      <c r="CF13" s="206" t="str">
        <f>IF('DATA ENTRY'!CL12="","",IF('DATA ENTRY'!I12="","",IF(AND($CE$4='DATA ENTRY'!CL12,$CH$4='DATA ENTRY'!D12,$CF$4='DATA ENTRY'!G12),'DATA ENTRY'!I12,"")))</f>
        <v/>
      </c>
      <c r="CG13" s="206" t="str">
        <f>IF('DATA ENTRY'!CL12="","",IF('DATA ENTRY'!CL12="","",IF(AND($CE$4='DATA ENTRY'!CL12,$CH$4='DATA ENTRY'!D12,$CF$4='DATA ENTRY'!G12),'DATA ENTRY'!CL12,"")))</f>
        <v/>
      </c>
      <c r="CH13" s="205" t="str">
        <f>IF('DATA ENTRY'!CL12="","",IF('DATA ENTRY'!N12="","",IF(AND($CE$4='DATA ENTRY'!CL12,$CH$4='DATA ENTRY'!D12,$CF$4='DATA ENTRY'!G12),'DATA ENTRY'!N12,"")))</f>
        <v/>
      </c>
      <c r="CI13" s="207" t="str">
        <f>IF('DATA ENTRY'!CL12="","",IF('DATA ENTRY'!O12="","",IF(AND($CE$4='DATA ENTRY'!CL12,$CH$4='DATA ENTRY'!D12,$CF$4='DATA ENTRY'!G12),'DATA ENTRY'!O12,"")))</f>
        <v/>
      </c>
      <c r="CJ13" s="205" t="str">
        <f>IF('DATA ENTRY'!CL12="","",IF('DATA ENTRY'!P12="","",IF(AND($CE$4='DATA ENTRY'!CL12,$CH$4='DATA ENTRY'!D12,$CF$4='DATA ENTRY'!G12),'DATA ENTRY'!P12,"")))</f>
        <v/>
      </c>
      <c r="CK13" s="207" t="str">
        <f>IF('DATA ENTRY'!CL12="","",IF('DATA ENTRY'!Q12="","",IF(AND($CE$4='DATA ENTRY'!CL12,$CH$4='DATA ENTRY'!D12,$CF$4='DATA ENTRY'!G12),'DATA ENTRY'!Q12,"")))</f>
        <v/>
      </c>
      <c r="CL13" s="205" t="str">
        <f>IF('DATA ENTRY'!CL12="","",IF('DATA ENTRY'!R12="","",IF(AND($CE$4='DATA ENTRY'!CL12,$CH$4='DATA ENTRY'!D12,$CF$4='DATA ENTRY'!G12),'DATA ENTRY'!R12,"")))</f>
        <v/>
      </c>
      <c r="CM13" s="205" t="str">
        <f>IF('DATA ENTRY'!CL12="","",IF('DATA ENTRY'!T12="","",IF(AND($CE$4='DATA ENTRY'!CL12,$CH$4='DATA ENTRY'!D12,$CF$4='DATA ENTRY'!G12),'DATA ENTRY'!T12,"")))</f>
        <v/>
      </c>
      <c r="CN13" s="205" t="str">
        <f>IF('DATA ENTRY'!CL12="","",IF('DATA ENTRY'!E12="","",IF(AND($CE$4='DATA ENTRY'!CL12,$CH$4='DATA ENTRY'!D12,$CF$4='DATA ENTRY'!G12),'DATA ENTRY'!E12,"")))</f>
        <v/>
      </c>
      <c r="CO13" s="205" t="str">
        <f>IF('DATA ENTRY'!CL12="","",IF('DATA ENTRY'!X12="","",IF(AND($CE$4='DATA ENTRY'!CL12,$CH$4='DATA ENTRY'!D12,$CF$4='DATA ENTRY'!G12),'DATA ENTRY'!X12,"")))</f>
        <v/>
      </c>
      <c r="CP13" s="205" t="str">
        <f>IF('DATA ENTRY'!CL12="","",IF('DATA ENTRY'!Y12="","",IF(AND($CE$4='DATA ENTRY'!CL12,$CH$4='DATA ENTRY'!D12,$CF$4='DATA ENTRY'!G12),'DATA ENTRY'!Y12,"")))</f>
        <v/>
      </c>
      <c r="CQ13" s="93" t="str">
        <f t="shared" si="3"/>
        <v/>
      </c>
      <c r="CR13" s="93" t="str">
        <f>IF('DATA ENTRY'!CL12="","",IF('DATA ENTRY'!G12="","",IF(AND($CE$4='DATA ENTRY'!CL12,$CH$4='DATA ENTRY'!D12),'DATA ENTRY'!G12,"")))</f>
        <v/>
      </c>
      <c r="CS13" s="191" t="str">
        <f>IF('DATA ENTRY'!CL12="","",IF('DATA ENTRY'!D12="","",IF(AND($CE$4='DATA ENTRY'!CL12,$CH$4='DATA ENTRY'!D12,$CF$4='DATA ENTRY'!G12),'DATA ENTRY'!D12,"")))</f>
        <v/>
      </c>
      <c r="CT13" s="209">
        <f t="shared" si="4"/>
        <v>0</v>
      </c>
      <c r="CU13" s="209">
        <f t="shared" si="5"/>
        <v>0</v>
      </c>
      <c r="CW13" s="210" t="s">
        <v>480</v>
      </c>
      <c r="CX13" s="3" t="s">
        <v>660</v>
      </c>
      <c r="CY13" s="3">
        <f t="shared" si="6"/>
        <v>0</v>
      </c>
      <c r="DC13" s="3" t="str">
        <f>IFERROR(IF(DH13="","",RANK(DH13,$DH$7:$DH$1111,1))+COUNTIF($DH$7:DH13,DH13)-1,"")</f>
        <v/>
      </c>
      <c r="DD13" s="3" t="str">
        <f t="shared" si="13"/>
        <v/>
      </c>
      <c r="DE13" s="8">
        <v>7</v>
      </c>
      <c r="DF13" s="205" t="str">
        <f>IF('DATA ENTRY'!CL12="","",IF('DATA ENTRY'!B12="","",IF(AND($DG$4='DATA ENTRY'!D12),'DATA ENTRY'!B12,"")))</f>
        <v/>
      </c>
      <c r="DG13" s="205" t="str">
        <f>IF('DATA ENTRY'!CL12="","",IF('DATA ENTRY'!C12="","",IF(AND($DG$4='DATA ENTRY'!D12),'DATA ENTRY'!C12,"")))</f>
        <v/>
      </c>
      <c r="DH13" s="206" t="str">
        <f>IF('DATA ENTRY'!CL12="","",IF('DATA ENTRY'!I12="","",IF(AND($DG$4='DATA ENTRY'!D12),'DATA ENTRY'!I12,"")))</f>
        <v/>
      </c>
      <c r="DI13" s="206" t="str">
        <f>IF('DATA ENTRY'!CL12="","",IF('DATA ENTRY'!CL12="","",IF(AND($DG$4='DATA ENTRY'!D12),'DATA ENTRY'!CL12,"")))</f>
        <v/>
      </c>
      <c r="DJ13" s="205" t="str">
        <f>IF('DATA ENTRY'!CL12="","",IF('DATA ENTRY'!N12="","",IF(AND($DG$4='DATA ENTRY'!D12),'DATA ENTRY'!N12,"")))</f>
        <v/>
      </c>
      <c r="DK13" s="207" t="str">
        <f>IF('DATA ENTRY'!CL12="","",IF('DATA ENTRY'!O12="","",IF(AND($DG$4='DATA ENTRY'!D12),'DATA ENTRY'!O12,"")))</f>
        <v/>
      </c>
      <c r="DL13" s="205" t="str">
        <f>IF('DATA ENTRY'!CL12="","",IF('DATA ENTRY'!P12="","",IF(AND($DG$4='DATA ENTRY'!D12),'DATA ENTRY'!P12,"")))</f>
        <v/>
      </c>
      <c r="DM13" s="207" t="str">
        <f>IF('DATA ENTRY'!CL12="","",IF('DATA ENTRY'!Q12="","",IF(AND($DG$4='DATA ENTRY'!D12),'DATA ENTRY'!Q12,"")))</f>
        <v/>
      </c>
      <c r="DN13" s="205" t="str">
        <f>IF('DATA ENTRY'!CL12="","",IF('DATA ENTRY'!R12="","",IF(AND($DG$4='DATA ENTRY'!D12),'DATA ENTRY'!R12,"")))</f>
        <v/>
      </c>
      <c r="DO13" s="207" t="str">
        <f>IF('DATA ENTRY'!CL12="","",IF('DATA ENTRY'!T12="","",IF(AND($DG$4='DATA ENTRY'!D12),'DATA ENTRY'!T12,"")))</f>
        <v/>
      </c>
      <c r="DP13" s="205" t="str">
        <f>IF('DATA ENTRY'!CL12="","",IF('DATA ENTRY'!E12="","",IF(AND($DG$4='DATA ENTRY'!D12),'DATA ENTRY'!E12,"")))</f>
        <v/>
      </c>
      <c r="DQ13" s="205" t="str">
        <f>IF('DATA ENTRY'!CL12="","",IF('DATA ENTRY'!D12="","",IF(AND($DG$4='DATA ENTRY'!D12),'DATA ENTRY'!D12,"")))</f>
        <v/>
      </c>
      <c r="DR13" s="205" t="str">
        <f>IF('DATA ENTRY'!CL12="","",IF('DATA ENTRY'!X12="","",IF(AND($DG$4='DATA ENTRY'!D12),'DATA ENTRY'!X12,"")))</f>
        <v/>
      </c>
      <c r="DS13" s="205" t="str">
        <f>IF('DATA ENTRY'!CL12="","",IF('DATA ENTRY'!Y12="","",IF(AND($DG$4='DATA ENTRY'!D12),'DATA ENTRY'!Y12,"")))</f>
        <v/>
      </c>
      <c r="DT13" s="93" t="str">
        <f t="shared" si="8"/>
        <v/>
      </c>
      <c r="DU13" s="93" t="str">
        <f>IF('DATA ENTRY'!CL12="","",IF('DATA ENTRY'!D12="","",IF(AND($DG$4='DATA ENTRY'!D12),'DATA ENTRY'!G12,"")))</f>
        <v/>
      </c>
      <c r="DZ13" s="3">
        <f t="shared" si="9"/>
        <v>0</v>
      </c>
      <c r="EC13" s="3" t="str">
        <f>IFERROR(IF(EH13="","",RANK(EH13,$EH$7:$EH$1111,1))+COUNTIF($EH$7:EH13,EH13)-1,"")</f>
        <v/>
      </c>
      <c r="ED13" s="3" t="str">
        <f t="shared" si="10"/>
        <v/>
      </c>
      <c r="EE13" s="8">
        <v>7</v>
      </c>
      <c r="EF13" s="205" t="str">
        <f>IF('DATA ENTRY'!CL12="","",IF('DATA ENTRY'!B12="","",IF(AND($EG$4='DATA ENTRY'!G12,$EI$4='DATA ENTRY'!F12),'DATA ENTRY'!B12,"")))</f>
        <v/>
      </c>
      <c r="EG13" s="205" t="str">
        <f>IF('DATA ENTRY'!CL12="","",IF('DATA ENTRY'!C12="","",IF(AND($EG$4='DATA ENTRY'!G12,$EI$4='DATA ENTRY'!F12),'DATA ENTRY'!C12,"")))</f>
        <v/>
      </c>
      <c r="EH13" s="206" t="str">
        <f>IF('DATA ENTRY'!CL12="","",IF('DATA ENTRY'!I12="","",IF(AND($EG$4='DATA ENTRY'!G12,$EI$4='DATA ENTRY'!F12),'DATA ENTRY'!I12,"")))</f>
        <v/>
      </c>
      <c r="EI13" s="206" t="str">
        <f>IF('DATA ENTRY'!CL12="","",IF('DATA ENTRY'!CL12="","",IF(AND($EG$4='DATA ENTRY'!G12,$EI$4='DATA ENTRY'!F12),'DATA ENTRY'!CL12,"")))</f>
        <v/>
      </c>
      <c r="EJ13" s="205" t="str">
        <f>IF('DATA ENTRY'!CL12="","",IF('DATA ENTRY'!N12="","",IF(AND($EG$4='DATA ENTRY'!G12,$EI$4='DATA ENTRY'!F12),'DATA ENTRY'!N12,"")))</f>
        <v/>
      </c>
      <c r="EK13" s="207" t="str">
        <f>IF('DATA ENTRY'!CL12="","",IF('DATA ENTRY'!O12="","",IF(AND($EG$4='DATA ENTRY'!G12,$EI$4='DATA ENTRY'!F12),'DATA ENTRY'!O12,"")))</f>
        <v/>
      </c>
      <c r="EL13" s="205" t="str">
        <f>IF('DATA ENTRY'!CL12="","",IF('DATA ENTRY'!P12="","",IF(AND($EG$4='DATA ENTRY'!G12,$EI$4='DATA ENTRY'!F12),'DATA ENTRY'!P12,"")))</f>
        <v/>
      </c>
      <c r="EM13" s="207" t="str">
        <f>IF('DATA ENTRY'!CL12="","",IF('DATA ENTRY'!Q12="","",IF(AND($EG$4='DATA ENTRY'!G12,$EI$4='DATA ENTRY'!F12),'DATA ENTRY'!Q12,"")))</f>
        <v/>
      </c>
      <c r="EN13" s="205" t="str">
        <f>IF('DATA ENTRY'!CL12="","",IF('DATA ENTRY'!R12="","",IF(AND($EG$4='DATA ENTRY'!G12,$EI$4='DATA ENTRY'!F12),'DATA ENTRY'!R12,"")))</f>
        <v/>
      </c>
      <c r="EO13" s="207" t="str">
        <f>IF('DATA ENTRY'!CL12="","",IF('DATA ENTRY'!S12="","",IF(AND($EG$4='DATA ENTRY'!G12,$EI$4='DATA ENTRY'!F12),'DATA ENTRY'!S12,"")))</f>
        <v/>
      </c>
      <c r="EP13" s="207" t="str">
        <f>IF('DATA ENTRY'!CL12="","",IF('DATA ENTRY'!T12="","",IF(AND($EG$4='DATA ENTRY'!G12,$EI$4='DATA ENTRY'!F12),'DATA ENTRY'!T12,"")))</f>
        <v/>
      </c>
      <c r="EQ13" s="205" t="str">
        <f>IF('DATA ENTRY'!CL12="","",IF('DATA ENTRY'!E12="","",IF(AND($EG$4='DATA ENTRY'!G12,$EI$4='DATA ENTRY'!F12),'DATA ENTRY'!E12,"")))</f>
        <v/>
      </c>
      <c r="ER13" s="205" t="str">
        <f>IF('DATA ENTRY'!CL12="","",IF('DATA ENTRY'!D12="","",IF(AND($EG$4='DATA ENTRY'!G12,$EI$4='DATA ENTRY'!F12),'DATA ENTRY'!D12,"")))</f>
        <v/>
      </c>
      <c r="ES13" s="205" t="str">
        <f>IF('DATA ENTRY'!CL12="","",IF('DATA ENTRY'!X12="","",IF(AND($EG$4='DATA ENTRY'!G12,$EI$4='DATA ENTRY'!F12),'DATA ENTRY'!X12,"")))</f>
        <v/>
      </c>
      <c r="ET13" s="205" t="str">
        <f>IF('DATA ENTRY'!CL12="","",IF('DATA ENTRY'!Y12="","",IF(AND($EG$4='DATA ENTRY'!G12,$EI$4='DATA ENTRY'!F12),'DATA ENTRY'!Y12,"")))</f>
        <v/>
      </c>
      <c r="EU13" s="93" t="str">
        <f t="shared" si="11"/>
        <v/>
      </c>
      <c r="EV13" s="93" t="str">
        <f>IF('DATA ENTRY'!CL12="","",IF('DATA ENTRY'!D12="","",IF(AND($EG$4='DATA ENTRY'!G12,$EI$4='DATA ENTRY'!F12),'DATA ENTRY'!G12,"")))</f>
        <v/>
      </c>
      <c r="FA13" s="3">
        <f t="shared" si="12"/>
        <v>0</v>
      </c>
    </row>
    <row r="14" spans="1:157">
      <c r="A14" s="3">
        <f>IF(T14=0,"",1+(MAX($A$7:A13)))</f>
        <v>8</v>
      </c>
      <c r="B14" s="8">
        <v>8</v>
      </c>
      <c r="C14" s="205" t="str">
        <f>IF('DATA ENTRY'!CL13="","",IF('DATA ENTRY'!B13="","",IF($D$4="All Post",'DATA ENTRY'!B13,IF(AND($D$4='DATA ENTRY'!CL13),'DATA ENTRY'!B13,""))))</f>
        <v>p=</v>
      </c>
      <c r="D14" s="205" t="str">
        <f>IF('DATA ENTRY'!CL13="","",IF('DATA ENTRY'!C13="","",IF($D$4="All Post",'DATA ENTRY'!C13,IF(AND($D$4='DATA ENTRY'!CL13),'DATA ENTRY'!C13,""))))</f>
        <v>uio</v>
      </c>
      <c r="E14" s="206">
        <f>IF('DATA ENTRY'!CL13="","",IF('DATA ENTRY'!I13="","",IF($D$4="All Post",'DATA ENTRY'!I13,IF(AND($D$4='DATA ENTRY'!CL13),'DATA ENTRY'!I13,""))))</f>
        <v>35292</v>
      </c>
      <c r="F14" s="206" t="str">
        <f>IF('DATA ENTRY'!CL13="","",IF('DATA ENTRY'!CL13="","",IF($D$4="All Post",'DATA ENTRY'!CL13,IF(AND($D$4='DATA ENTRY'!CL13),'DATA ENTRY'!CL13,""))))</f>
        <v>1st Grade (Lecturer)</v>
      </c>
      <c r="G14" s="205" t="str">
        <f>IF('DATA ENTRY'!CL13="","",IF('DATA ENTRY'!N13="","",IF($D$4="All Post",'DATA ENTRY'!N13,IF(AND($D$4='DATA ENTRY'!CL13),'DATA ENTRY'!N13,""))))</f>
        <v xml:space="preserve">PG </v>
      </c>
      <c r="H14" s="207">
        <f>IF('DATA ENTRY'!CL13="","",IF('DATA ENTRY'!O13="","",IF($D$4="All Post",'DATA ENTRY'!O13,IF(AND($D$4='DATA ENTRY'!CL13),'DATA ENTRY'!O13,""))))</f>
        <v>0.68</v>
      </c>
      <c r="I14" s="205" t="str">
        <f>IF('DATA ENTRY'!CL13="","",IF('DATA ENTRY'!P13="","",IF($D$4="All Post",'DATA ENTRY'!P13,IF(AND($D$4='DATA ENTRY'!CL13),'DATA ENTRY'!P13,""))))</f>
        <v xml:space="preserve">B.ed </v>
      </c>
      <c r="J14" s="207">
        <f>IF('DATA ENTRY'!CL13="","",IF('DATA ENTRY'!Q13="","",IF($D$4="All Post",'DATA ENTRY'!Q13,IF(AND($D$4='DATA ENTRY'!CL13),'DATA ENTRY'!Q13,""))))</f>
        <v>0.72</v>
      </c>
      <c r="K14" s="205" t="str">
        <f>IF('DATA ENTRY'!CL13="","",IF('DATA ENTRY'!R13="","",IF($D$4="All Post",'DATA ENTRY'!R13,IF(AND($D$4='DATA ENTRY'!CL13),'DATA ENTRY'!R13,""))))</f>
        <v/>
      </c>
      <c r="L14" s="205" t="str">
        <f>IF('DATA ENTRY'!CL13="","",IF('DATA ENTRY'!S13="","",IF($D$4="All Post",'DATA ENTRY'!S13,IF(AND($D$4='DATA ENTRY'!CL13),'DATA ENTRY'!S13,""))))</f>
        <v/>
      </c>
      <c r="M14" s="205" t="str">
        <f>IF('DATA ENTRY'!CL13="","",IF('DATA ENTRY'!E13="","",IF($D$4="All Post",'DATA ENTRY'!E13,IF(AND($D$4='DATA ENTRY'!CL13),'DATA ENTRY'!E13,""))))</f>
        <v>MGGS BAR</v>
      </c>
      <c r="N14" s="205" t="str">
        <f>IF('DATA ENTRY'!CL13="","",IF('DATA ENTRY'!T13="","",IF($D$4="All Post",'DATA ENTRY'!T13,IF(AND($D$4='DATA ENTRY'!CL13),'DATA ENTRY'!T13,""))))</f>
        <v>NO</v>
      </c>
      <c r="O14" s="205" t="str">
        <f>IF('DATA ENTRY'!CL13="","",IF('DATA ENTRY'!X13="","",IF($D$4="All Post",'DATA ENTRY'!X13,IF(AND($D$4='DATA ENTRY'!CL13),'DATA ENTRY'!X13,""))))</f>
        <v>OBC</v>
      </c>
      <c r="P14" s="205" t="str">
        <f>IF('DATA ENTRY'!CL13="","",IF('DATA ENTRY'!Y13="","",IF($D$4="All Post",'DATA ENTRY'!Y13,IF(AND($D$4='DATA ENTRY'!CL13),'DATA ENTRY'!Y13,""))))</f>
        <v>FEMALE</v>
      </c>
      <c r="Q14" s="205" t="str">
        <f>IF('DATA ENTRY'!CL13="","",IF('DATA ENTRY'!G13="","",IF($D$4="All Post",'DATA ENTRY'!G13,IF(AND($D$4='DATA ENTRY'!CL13),'DATA ENTRY'!G13,""))))</f>
        <v>POLITICAL SCIENCE</v>
      </c>
      <c r="T14" s="3">
        <f t="shared" si="0"/>
        <v>1</v>
      </c>
      <c r="U14" s="3" t="str">
        <f t="shared" si="1"/>
        <v>All Post</v>
      </c>
      <c r="AA14" s="208" t="s">
        <v>181</v>
      </c>
      <c r="AB14" s="3">
        <v>8</v>
      </c>
      <c r="AC14" s="3" t="s">
        <v>111</v>
      </c>
      <c r="AD14" s="3" t="s">
        <v>206</v>
      </c>
      <c r="AE14" s="3" t="s">
        <v>208</v>
      </c>
      <c r="AF14" s="3" t="s">
        <v>143</v>
      </c>
      <c r="AG14" s="3" t="s">
        <v>149</v>
      </c>
      <c r="AH14" s="3" t="s">
        <v>217</v>
      </c>
      <c r="AI14" s="3" t="s">
        <v>220</v>
      </c>
      <c r="AJ14" s="3" t="s">
        <v>222</v>
      </c>
      <c r="AL14" s="3" t="s">
        <v>198</v>
      </c>
      <c r="AN14" s="3" t="s">
        <v>239</v>
      </c>
      <c r="AP14" s="3" t="s">
        <v>256</v>
      </c>
      <c r="AR14" s="3" t="s">
        <v>281</v>
      </c>
      <c r="AT14" s="3" t="s">
        <v>310</v>
      </c>
      <c r="AU14" s="3" t="s">
        <v>321</v>
      </c>
      <c r="AV14" s="3" t="s">
        <v>329</v>
      </c>
      <c r="AW14" s="3" t="s">
        <v>341</v>
      </c>
      <c r="AX14" s="3" t="s">
        <v>362</v>
      </c>
      <c r="AZ14" s="3" t="s">
        <v>377</v>
      </c>
      <c r="BA14" s="3" t="s">
        <v>389</v>
      </c>
      <c r="BB14" s="3" t="s">
        <v>399</v>
      </c>
      <c r="BC14" s="3" t="s">
        <v>407</v>
      </c>
      <c r="BE14" s="3" t="s">
        <v>423</v>
      </c>
      <c r="BG14" s="3" t="s">
        <v>265</v>
      </c>
      <c r="BI14" s="3" t="s">
        <v>448</v>
      </c>
      <c r="CA14" s="3" t="str">
        <f>IFERROR(IF(CF14="","",RANK(CF14,$CF$7:$CF$1111,1))+COUNTIF($CF$7:CF14,CF14)-1,"")</f>
        <v/>
      </c>
      <c r="CB14" s="3" t="str">
        <f t="shared" si="2"/>
        <v/>
      </c>
      <c r="CC14" s="8">
        <v>8</v>
      </c>
      <c r="CD14" s="205" t="str">
        <f>IF('DATA ENTRY'!CL13="","",IF('DATA ENTRY'!B13="","",IF(AND($CE$4='DATA ENTRY'!CL13,$CH$4='DATA ENTRY'!D13,$CF$4='DATA ENTRY'!G13),'DATA ENTRY'!B13,"")))</f>
        <v/>
      </c>
      <c r="CE14" s="205" t="str">
        <f>IF('DATA ENTRY'!CL13="","",IF('DATA ENTRY'!C13="","",IF(AND($CE$4='DATA ENTRY'!CL13,$CH$4='DATA ENTRY'!D13,$CF$4='DATA ENTRY'!G13),'DATA ENTRY'!C13,"")))</f>
        <v/>
      </c>
      <c r="CF14" s="206" t="str">
        <f>IF('DATA ENTRY'!CL13="","",IF('DATA ENTRY'!I13="","",IF(AND($CE$4='DATA ENTRY'!CL13,$CH$4='DATA ENTRY'!D13,$CF$4='DATA ENTRY'!G13),'DATA ENTRY'!I13,"")))</f>
        <v/>
      </c>
      <c r="CG14" s="206" t="str">
        <f>IF('DATA ENTRY'!CL13="","",IF('DATA ENTRY'!CL13="","",IF(AND($CE$4='DATA ENTRY'!CL13,$CH$4='DATA ENTRY'!D13,$CF$4='DATA ENTRY'!G13),'DATA ENTRY'!CL13,"")))</f>
        <v/>
      </c>
      <c r="CH14" s="205" t="str">
        <f>IF('DATA ENTRY'!CL13="","",IF('DATA ENTRY'!N13="","",IF(AND($CE$4='DATA ENTRY'!CL13,$CH$4='DATA ENTRY'!D13,$CF$4='DATA ENTRY'!G13),'DATA ENTRY'!N13,"")))</f>
        <v/>
      </c>
      <c r="CI14" s="207" t="str">
        <f>IF('DATA ENTRY'!CL13="","",IF('DATA ENTRY'!O13="","",IF(AND($CE$4='DATA ENTRY'!CL13,$CH$4='DATA ENTRY'!D13,$CF$4='DATA ENTRY'!G13),'DATA ENTRY'!O13,"")))</f>
        <v/>
      </c>
      <c r="CJ14" s="205" t="str">
        <f>IF('DATA ENTRY'!CL13="","",IF('DATA ENTRY'!P13="","",IF(AND($CE$4='DATA ENTRY'!CL13,$CH$4='DATA ENTRY'!D13,$CF$4='DATA ENTRY'!G13),'DATA ENTRY'!P13,"")))</f>
        <v/>
      </c>
      <c r="CK14" s="207" t="str">
        <f>IF('DATA ENTRY'!CL13="","",IF('DATA ENTRY'!Q13="","",IF(AND($CE$4='DATA ENTRY'!CL13,$CH$4='DATA ENTRY'!D13,$CF$4='DATA ENTRY'!G13),'DATA ENTRY'!Q13,"")))</f>
        <v/>
      </c>
      <c r="CL14" s="205" t="str">
        <f>IF('DATA ENTRY'!CL13="","",IF('DATA ENTRY'!R13="","",IF(AND($CE$4='DATA ENTRY'!CL13,$CH$4='DATA ENTRY'!D13,$CF$4='DATA ENTRY'!G13),'DATA ENTRY'!R13,"")))</f>
        <v/>
      </c>
      <c r="CM14" s="205" t="str">
        <f>IF('DATA ENTRY'!CL13="","",IF('DATA ENTRY'!T13="","",IF(AND($CE$4='DATA ENTRY'!CL13,$CH$4='DATA ENTRY'!D13,$CF$4='DATA ENTRY'!G13),'DATA ENTRY'!T13,"")))</f>
        <v/>
      </c>
      <c r="CN14" s="205" t="str">
        <f>IF('DATA ENTRY'!CL13="","",IF('DATA ENTRY'!E13="","",IF(AND($CE$4='DATA ENTRY'!CL13,$CH$4='DATA ENTRY'!D13,$CF$4='DATA ENTRY'!G13),'DATA ENTRY'!E13,"")))</f>
        <v/>
      </c>
      <c r="CO14" s="205" t="str">
        <f>IF('DATA ENTRY'!CL13="","",IF('DATA ENTRY'!X13="","",IF(AND($CE$4='DATA ENTRY'!CL13,$CH$4='DATA ENTRY'!D13,$CF$4='DATA ENTRY'!G13),'DATA ENTRY'!X13,"")))</f>
        <v/>
      </c>
      <c r="CP14" s="205" t="str">
        <f>IF('DATA ENTRY'!CL13="","",IF('DATA ENTRY'!Y13="","",IF(AND($CE$4='DATA ENTRY'!CL13,$CH$4='DATA ENTRY'!D13,$CF$4='DATA ENTRY'!G13),'DATA ENTRY'!Y13,"")))</f>
        <v/>
      </c>
      <c r="CQ14" s="93" t="str">
        <f t="shared" si="3"/>
        <v/>
      </c>
      <c r="CR14" s="93" t="str">
        <f>IF('DATA ENTRY'!CL13="","",IF('DATA ENTRY'!G13="","",IF(AND($CE$4='DATA ENTRY'!CL13,$CH$4='DATA ENTRY'!D13),'DATA ENTRY'!G13,"")))</f>
        <v/>
      </c>
      <c r="CS14" s="191" t="str">
        <f>IF('DATA ENTRY'!CL13="","",IF('DATA ENTRY'!D13="","",IF(AND($CE$4='DATA ENTRY'!CL13,$CH$4='DATA ENTRY'!D13,$CF$4='DATA ENTRY'!G13),'DATA ENTRY'!D13,"")))</f>
        <v/>
      </c>
      <c r="CT14" s="209">
        <f t="shared" si="4"/>
        <v>0</v>
      </c>
      <c r="CU14" s="209">
        <f t="shared" si="5"/>
        <v>0</v>
      </c>
      <c r="CW14" s="210"/>
      <c r="CY14" s="3">
        <f t="shared" si="6"/>
        <v>0</v>
      </c>
      <c r="DC14" s="3" t="str">
        <f>IFERROR(IF(DH14="","",RANK(DH14,$DH$7:$DH$1111,1))+COUNTIF($DH$7:DH14,DH14)-1,"")</f>
        <v/>
      </c>
      <c r="DD14" s="3" t="str">
        <f t="shared" si="13"/>
        <v/>
      </c>
      <c r="DE14" s="8">
        <v>8</v>
      </c>
      <c r="DF14" s="205" t="str">
        <f>IF('DATA ENTRY'!CL13="","",IF('DATA ENTRY'!B13="","",IF(AND($DG$4='DATA ENTRY'!D13),'DATA ENTRY'!B13,"")))</f>
        <v/>
      </c>
      <c r="DG14" s="205" t="str">
        <f>IF('DATA ENTRY'!CL13="","",IF('DATA ENTRY'!C13="","",IF(AND($DG$4='DATA ENTRY'!D13),'DATA ENTRY'!C13,"")))</f>
        <v/>
      </c>
      <c r="DH14" s="206" t="str">
        <f>IF('DATA ENTRY'!CL13="","",IF('DATA ENTRY'!I13="","",IF(AND($DG$4='DATA ENTRY'!D13),'DATA ENTRY'!I13,"")))</f>
        <v/>
      </c>
      <c r="DI14" s="206" t="str">
        <f>IF('DATA ENTRY'!CL13="","",IF('DATA ENTRY'!CL13="","",IF(AND($DG$4='DATA ENTRY'!D13),'DATA ENTRY'!CL13,"")))</f>
        <v/>
      </c>
      <c r="DJ14" s="205" t="str">
        <f>IF('DATA ENTRY'!CL13="","",IF('DATA ENTRY'!N13="","",IF(AND($DG$4='DATA ENTRY'!D13),'DATA ENTRY'!N13,"")))</f>
        <v/>
      </c>
      <c r="DK14" s="207" t="str">
        <f>IF('DATA ENTRY'!CL13="","",IF('DATA ENTRY'!O13="","",IF(AND($DG$4='DATA ENTRY'!D13),'DATA ENTRY'!O13,"")))</f>
        <v/>
      </c>
      <c r="DL14" s="205" t="str">
        <f>IF('DATA ENTRY'!CL13="","",IF('DATA ENTRY'!P13="","",IF(AND($DG$4='DATA ENTRY'!D13),'DATA ENTRY'!P13,"")))</f>
        <v/>
      </c>
      <c r="DM14" s="207" t="str">
        <f>IF('DATA ENTRY'!CL13="","",IF('DATA ENTRY'!Q13="","",IF(AND($DG$4='DATA ENTRY'!D13),'DATA ENTRY'!Q13,"")))</f>
        <v/>
      </c>
      <c r="DN14" s="205" t="str">
        <f>IF('DATA ENTRY'!CL13="","",IF('DATA ENTRY'!R13="","",IF(AND($DG$4='DATA ENTRY'!D13),'DATA ENTRY'!R13,"")))</f>
        <v/>
      </c>
      <c r="DO14" s="207" t="str">
        <f>IF('DATA ENTRY'!CL13="","",IF('DATA ENTRY'!T13="","",IF(AND($DG$4='DATA ENTRY'!D13),'DATA ENTRY'!T13,"")))</f>
        <v/>
      </c>
      <c r="DP14" s="205" t="str">
        <f>IF('DATA ENTRY'!CL13="","",IF('DATA ENTRY'!E13="","",IF(AND($DG$4='DATA ENTRY'!D13),'DATA ENTRY'!E13,"")))</f>
        <v/>
      </c>
      <c r="DQ14" s="205" t="str">
        <f>IF('DATA ENTRY'!CL13="","",IF('DATA ENTRY'!D13="","",IF(AND($DG$4='DATA ENTRY'!D13),'DATA ENTRY'!D13,"")))</f>
        <v/>
      </c>
      <c r="DR14" s="205" t="str">
        <f>IF('DATA ENTRY'!CL13="","",IF('DATA ENTRY'!X13="","",IF(AND($DG$4='DATA ENTRY'!D13),'DATA ENTRY'!X13,"")))</f>
        <v/>
      </c>
      <c r="DS14" s="205" t="str">
        <f>IF('DATA ENTRY'!CL13="","",IF('DATA ENTRY'!Y13="","",IF(AND($DG$4='DATA ENTRY'!D13),'DATA ENTRY'!Y13,"")))</f>
        <v/>
      </c>
      <c r="DT14" s="93" t="str">
        <f t="shared" si="8"/>
        <v/>
      </c>
      <c r="DU14" s="93" t="str">
        <f>IF('DATA ENTRY'!CL13="","",IF('DATA ENTRY'!D13="","",IF(AND($DG$4='DATA ENTRY'!D13),'DATA ENTRY'!G13,"")))</f>
        <v/>
      </c>
      <c r="DZ14" s="3">
        <f t="shared" si="9"/>
        <v>0</v>
      </c>
      <c r="EC14" s="3" t="str">
        <f>IFERROR(IF(EH14="","",RANK(EH14,$EH$7:$EH$1111,1))+COUNTIF($EH$7:EH14,EH14)-1,"")</f>
        <v/>
      </c>
      <c r="ED14" s="3" t="str">
        <f t="shared" si="10"/>
        <v/>
      </c>
      <c r="EE14" s="8">
        <v>8</v>
      </c>
      <c r="EF14" s="205" t="str">
        <f>IF('DATA ENTRY'!CL13="","",IF('DATA ENTRY'!B13="","",IF(AND($EG$4='DATA ENTRY'!G13,$EI$4='DATA ENTRY'!F13),'DATA ENTRY'!B13,"")))</f>
        <v/>
      </c>
      <c r="EG14" s="205" t="str">
        <f>IF('DATA ENTRY'!CL13="","",IF('DATA ENTRY'!C13="","",IF(AND($EG$4='DATA ENTRY'!G13,$EI$4='DATA ENTRY'!F13),'DATA ENTRY'!C13,"")))</f>
        <v/>
      </c>
      <c r="EH14" s="206" t="str">
        <f>IF('DATA ENTRY'!CL13="","",IF('DATA ENTRY'!I13="","",IF(AND($EG$4='DATA ENTRY'!G13,$EI$4='DATA ENTRY'!F13),'DATA ENTRY'!I13,"")))</f>
        <v/>
      </c>
      <c r="EI14" s="206" t="str">
        <f>IF('DATA ENTRY'!CL13="","",IF('DATA ENTRY'!CL13="","",IF(AND($EG$4='DATA ENTRY'!G13,$EI$4='DATA ENTRY'!F13),'DATA ENTRY'!CL13,"")))</f>
        <v/>
      </c>
      <c r="EJ14" s="205" t="str">
        <f>IF('DATA ENTRY'!CL13="","",IF('DATA ENTRY'!N13="","",IF(AND($EG$4='DATA ENTRY'!G13,$EI$4='DATA ENTRY'!F13),'DATA ENTRY'!N13,"")))</f>
        <v/>
      </c>
      <c r="EK14" s="207" t="str">
        <f>IF('DATA ENTRY'!CL13="","",IF('DATA ENTRY'!O13="","",IF(AND($EG$4='DATA ENTRY'!G13,$EI$4='DATA ENTRY'!F13),'DATA ENTRY'!O13,"")))</f>
        <v/>
      </c>
      <c r="EL14" s="205" t="str">
        <f>IF('DATA ENTRY'!CL13="","",IF('DATA ENTRY'!P13="","",IF(AND($EG$4='DATA ENTRY'!G13,$EI$4='DATA ENTRY'!F13),'DATA ENTRY'!P13,"")))</f>
        <v/>
      </c>
      <c r="EM14" s="207" t="str">
        <f>IF('DATA ENTRY'!CL13="","",IF('DATA ENTRY'!Q13="","",IF(AND($EG$4='DATA ENTRY'!G13,$EI$4='DATA ENTRY'!F13),'DATA ENTRY'!Q13,"")))</f>
        <v/>
      </c>
      <c r="EN14" s="205" t="str">
        <f>IF('DATA ENTRY'!CL13="","",IF('DATA ENTRY'!R13="","",IF(AND($EG$4='DATA ENTRY'!G13,$EI$4='DATA ENTRY'!F13),'DATA ENTRY'!R13,"")))</f>
        <v/>
      </c>
      <c r="EO14" s="207" t="str">
        <f>IF('DATA ENTRY'!CL13="","",IF('DATA ENTRY'!S13="","",IF(AND($EG$4='DATA ENTRY'!G13,$EI$4='DATA ENTRY'!F13),'DATA ENTRY'!S13,"")))</f>
        <v/>
      </c>
      <c r="EP14" s="207" t="str">
        <f>IF('DATA ENTRY'!CL13="","",IF('DATA ENTRY'!T13="","",IF(AND($EG$4='DATA ENTRY'!G13,$EI$4='DATA ENTRY'!F13),'DATA ENTRY'!T13,"")))</f>
        <v/>
      </c>
      <c r="EQ14" s="205" t="str">
        <f>IF('DATA ENTRY'!CL13="","",IF('DATA ENTRY'!E13="","",IF(AND($EG$4='DATA ENTRY'!G13,$EI$4='DATA ENTRY'!F13),'DATA ENTRY'!E13,"")))</f>
        <v/>
      </c>
      <c r="ER14" s="205" t="str">
        <f>IF('DATA ENTRY'!CL13="","",IF('DATA ENTRY'!D13="","",IF(AND($EG$4='DATA ENTRY'!G13,$EI$4='DATA ENTRY'!F13),'DATA ENTRY'!D13,"")))</f>
        <v/>
      </c>
      <c r="ES14" s="205" t="str">
        <f>IF('DATA ENTRY'!CL13="","",IF('DATA ENTRY'!X13="","",IF(AND($EG$4='DATA ENTRY'!G13,$EI$4='DATA ENTRY'!F13),'DATA ENTRY'!X13,"")))</f>
        <v/>
      </c>
      <c r="ET14" s="205" t="str">
        <f>IF('DATA ENTRY'!CL13="","",IF('DATA ENTRY'!Y13="","",IF(AND($EG$4='DATA ENTRY'!G13,$EI$4='DATA ENTRY'!F13),'DATA ENTRY'!Y13,"")))</f>
        <v/>
      </c>
      <c r="EU14" s="93" t="str">
        <f t="shared" si="11"/>
        <v/>
      </c>
      <c r="EV14" s="93" t="str">
        <f>IF('DATA ENTRY'!CL13="","",IF('DATA ENTRY'!D13="","",IF(AND($EG$4='DATA ENTRY'!G13,$EI$4='DATA ENTRY'!F13),'DATA ENTRY'!G13,"")))</f>
        <v/>
      </c>
      <c r="FA14" s="3">
        <f t="shared" si="12"/>
        <v>0</v>
      </c>
    </row>
    <row r="15" spans="1:157">
      <c r="A15" s="3">
        <f>IF(T15=0,"",1+(MAX($A$7:A14)))</f>
        <v>9</v>
      </c>
      <c r="B15" s="8">
        <v>9</v>
      </c>
      <c r="C15" s="205" t="str">
        <f>IF('DATA ENTRY'!CL14="","",IF('DATA ENTRY'!B14="","",IF($D$4="All Post",'DATA ENTRY'!B14,IF(AND($D$4='DATA ENTRY'!CL14),'DATA ENTRY'!B14,""))))</f>
        <v>jggh</v>
      </c>
      <c r="D15" s="205" t="str">
        <f>IF('DATA ENTRY'!CL14="","",IF('DATA ENTRY'!C14="","",IF($D$4="All Post",'DATA ENTRY'!C14,IF(AND($D$4='DATA ENTRY'!CL14),'DATA ENTRY'!C14,""))))</f>
        <v>dfzd</v>
      </c>
      <c r="E15" s="206">
        <f>IF('DATA ENTRY'!CL14="","",IF('DATA ENTRY'!I14="","",IF($D$4="All Post",'DATA ENTRY'!I14,IF(AND($D$4='DATA ENTRY'!CL14),'DATA ENTRY'!I14,""))))</f>
        <v>36542</v>
      </c>
      <c r="F15" s="206" t="str">
        <f>IF('DATA ENTRY'!CL14="","",IF('DATA ENTRY'!CL14="","",IF($D$4="All Post",'DATA ENTRY'!CL14,IF(AND($D$4='DATA ENTRY'!CL14),'DATA ENTRY'!CL14,""))))</f>
        <v>1st Grade (Lecturer)</v>
      </c>
      <c r="G15" s="205" t="str">
        <f>IF('DATA ENTRY'!CL14="","",IF('DATA ENTRY'!N14="","",IF($D$4="All Post",'DATA ENTRY'!N14,IF(AND($D$4='DATA ENTRY'!CL14),'DATA ENTRY'!N14,""))))</f>
        <v xml:space="preserve">PG </v>
      </c>
      <c r="H15" s="207">
        <f>IF('DATA ENTRY'!CL14="","",IF('DATA ENTRY'!O14="","",IF($D$4="All Post",'DATA ENTRY'!O14,IF(AND($D$4='DATA ENTRY'!CL14),'DATA ENTRY'!O14,""))))</f>
        <v>0.55000000000000004</v>
      </c>
      <c r="I15" s="205" t="str">
        <f>IF('DATA ENTRY'!CL14="","",IF('DATA ENTRY'!P14="","",IF($D$4="All Post",'DATA ENTRY'!P14,IF(AND($D$4='DATA ENTRY'!CL14),'DATA ENTRY'!P14,""))))</f>
        <v>B.P.Ed.</v>
      </c>
      <c r="J15" s="207">
        <f>IF('DATA ENTRY'!CL14="","",IF('DATA ENTRY'!Q14="","",IF($D$4="All Post",'DATA ENTRY'!Q14,IF(AND($D$4='DATA ENTRY'!CL14),'DATA ENTRY'!Q14,""))))</f>
        <v>0.75</v>
      </c>
      <c r="K15" s="205" t="str">
        <f>IF('DATA ENTRY'!CL14="","",IF('DATA ENTRY'!R14="","",IF($D$4="All Post",'DATA ENTRY'!R14,IF(AND($D$4='DATA ENTRY'!CL14),'DATA ENTRY'!R14,""))))</f>
        <v/>
      </c>
      <c r="L15" s="205" t="str">
        <f>IF('DATA ENTRY'!CL14="","",IF('DATA ENTRY'!S14="","",IF($D$4="All Post",'DATA ENTRY'!S14,IF(AND($D$4='DATA ENTRY'!CL14),'DATA ENTRY'!S14,""))))</f>
        <v/>
      </c>
      <c r="M15" s="205" t="str">
        <f>IF('DATA ENTRY'!CL14="","",IF('DATA ENTRY'!E14="","",IF($D$4="All Post",'DATA ENTRY'!E14,IF(AND($D$4='DATA ENTRY'!CL14),'DATA ENTRY'!E14,""))))</f>
        <v>GSSS BAR</v>
      </c>
      <c r="N15" s="205" t="str">
        <f>IF('DATA ENTRY'!CL14="","",IF('DATA ENTRY'!T14="","",IF($D$4="All Post",'DATA ENTRY'!T14,IF(AND($D$4='DATA ENTRY'!CL14),'DATA ENTRY'!T14,""))))</f>
        <v>YES</v>
      </c>
      <c r="O15" s="205" t="str">
        <f>IF('DATA ENTRY'!CL14="","",IF('DATA ENTRY'!X14="","",IF($D$4="All Post",'DATA ENTRY'!X14,IF(AND($D$4='DATA ENTRY'!CL14),'DATA ENTRY'!X14,""))))</f>
        <v>OBC</v>
      </c>
      <c r="P15" s="205" t="str">
        <f>IF('DATA ENTRY'!CL14="","",IF('DATA ENTRY'!Y14="","",IF($D$4="All Post",'DATA ENTRY'!Y14,IF(AND($D$4='DATA ENTRY'!CL14),'DATA ENTRY'!Y14,""))))</f>
        <v>MALE</v>
      </c>
      <c r="Q15" s="205" t="str">
        <f>IF('DATA ENTRY'!CL14="","",IF('DATA ENTRY'!G14="","",IF($D$4="All Post",'DATA ENTRY'!G14,IF(AND($D$4='DATA ENTRY'!CL14),'DATA ENTRY'!G14,""))))</f>
        <v>POLITICAL SCIENCE</v>
      </c>
      <c r="T15" s="3">
        <f t="shared" si="0"/>
        <v>1</v>
      </c>
      <c r="U15" s="3" t="str">
        <f t="shared" si="1"/>
        <v>All Post</v>
      </c>
      <c r="AA15" s="208" t="s">
        <v>188</v>
      </c>
      <c r="AB15" s="3">
        <v>9</v>
      </c>
      <c r="AC15" s="3" t="s">
        <v>203</v>
      </c>
      <c r="AD15" s="3" t="s">
        <v>120</v>
      </c>
      <c r="AE15" s="3" t="s">
        <v>134</v>
      </c>
      <c r="AG15" s="3" t="s">
        <v>150</v>
      </c>
      <c r="AH15" s="3" t="s">
        <v>161</v>
      </c>
      <c r="AI15" s="3" t="s">
        <v>176</v>
      </c>
      <c r="AJ15" s="3" t="s">
        <v>187</v>
      </c>
      <c r="AL15" s="3" t="s">
        <v>199</v>
      </c>
      <c r="AN15" s="3" t="s">
        <v>240</v>
      </c>
      <c r="AP15" s="3" t="s">
        <v>257</v>
      </c>
      <c r="AR15" s="3" t="s">
        <v>282</v>
      </c>
      <c r="AT15" s="3" t="s">
        <v>313</v>
      </c>
      <c r="AV15" s="3" t="s">
        <v>330</v>
      </c>
      <c r="AW15" s="3" t="s">
        <v>353</v>
      </c>
      <c r="AZ15" s="3" t="s">
        <v>378</v>
      </c>
      <c r="BA15" s="3" t="s">
        <v>390</v>
      </c>
      <c r="BE15" s="3" t="s">
        <v>424</v>
      </c>
      <c r="BG15" s="3" t="s">
        <v>266</v>
      </c>
      <c r="BI15" s="3" t="s">
        <v>449</v>
      </c>
      <c r="CA15" s="3" t="str">
        <f>IFERROR(IF(CF15="","",RANK(CF15,$CF$7:$CF$1111,1))+COUNTIF($CF$7:CF15,CF15)-1,"")</f>
        <v/>
      </c>
      <c r="CB15" s="3" t="str">
        <f t="shared" si="2"/>
        <v/>
      </c>
      <c r="CC15" s="8">
        <v>9</v>
      </c>
      <c r="CD15" s="205" t="str">
        <f>IF('DATA ENTRY'!CL14="","",IF('DATA ENTRY'!B14="","",IF(AND($CE$4='DATA ENTRY'!CL14,$CH$4='DATA ENTRY'!D14,$CF$4='DATA ENTRY'!G14),'DATA ENTRY'!B14,"")))</f>
        <v/>
      </c>
      <c r="CE15" s="205" t="str">
        <f>IF('DATA ENTRY'!CL14="","",IF('DATA ENTRY'!C14="","",IF(AND($CE$4='DATA ENTRY'!CL14,$CH$4='DATA ENTRY'!D14,$CF$4='DATA ENTRY'!G14),'DATA ENTRY'!C14,"")))</f>
        <v/>
      </c>
      <c r="CF15" s="206" t="str">
        <f>IF('DATA ENTRY'!CL14="","",IF('DATA ENTRY'!I14="","",IF(AND($CE$4='DATA ENTRY'!CL14,$CH$4='DATA ENTRY'!D14,$CF$4='DATA ENTRY'!G14),'DATA ENTRY'!I14,"")))</f>
        <v/>
      </c>
      <c r="CG15" s="206" t="str">
        <f>IF('DATA ENTRY'!CL14="","",IF('DATA ENTRY'!CL14="","",IF(AND($CE$4='DATA ENTRY'!CL14,$CH$4='DATA ENTRY'!D14,$CF$4='DATA ENTRY'!G14),'DATA ENTRY'!CL14,"")))</f>
        <v/>
      </c>
      <c r="CH15" s="205" t="str">
        <f>IF('DATA ENTRY'!CL14="","",IF('DATA ENTRY'!N14="","",IF(AND($CE$4='DATA ENTRY'!CL14,$CH$4='DATA ENTRY'!D14,$CF$4='DATA ENTRY'!G14),'DATA ENTRY'!N14,"")))</f>
        <v/>
      </c>
      <c r="CI15" s="207" t="str">
        <f>IF('DATA ENTRY'!CL14="","",IF('DATA ENTRY'!O14="","",IF(AND($CE$4='DATA ENTRY'!CL14,$CH$4='DATA ENTRY'!D14,$CF$4='DATA ENTRY'!G14),'DATA ENTRY'!O14,"")))</f>
        <v/>
      </c>
      <c r="CJ15" s="205" t="str">
        <f>IF('DATA ENTRY'!CL14="","",IF('DATA ENTRY'!P14="","",IF(AND($CE$4='DATA ENTRY'!CL14,$CH$4='DATA ENTRY'!D14,$CF$4='DATA ENTRY'!G14),'DATA ENTRY'!P14,"")))</f>
        <v/>
      </c>
      <c r="CK15" s="207" t="str">
        <f>IF('DATA ENTRY'!CL14="","",IF('DATA ENTRY'!Q14="","",IF(AND($CE$4='DATA ENTRY'!CL14,$CH$4='DATA ENTRY'!D14,$CF$4='DATA ENTRY'!G14),'DATA ENTRY'!Q14,"")))</f>
        <v/>
      </c>
      <c r="CL15" s="205" t="str">
        <f>IF('DATA ENTRY'!CL14="","",IF('DATA ENTRY'!R14="","",IF(AND($CE$4='DATA ENTRY'!CL14,$CH$4='DATA ENTRY'!D14,$CF$4='DATA ENTRY'!G14),'DATA ENTRY'!R14,"")))</f>
        <v/>
      </c>
      <c r="CM15" s="205" t="str">
        <f>IF('DATA ENTRY'!CL14="","",IF('DATA ENTRY'!T14="","",IF(AND($CE$4='DATA ENTRY'!CL14,$CH$4='DATA ENTRY'!D14,$CF$4='DATA ENTRY'!G14),'DATA ENTRY'!T14,"")))</f>
        <v/>
      </c>
      <c r="CN15" s="205" t="str">
        <f>IF('DATA ENTRY'!CL14="","",IF('DATA ENTRY'!E14="","",IF(AND($CE$4='DATA ENTRY'!CL14,$CH$4='DATA ENTRY'!D14,$CF$4='DATA ENTRY'!G14),'DATA ENTRY'!E14,"")))</f>
        <v/>
      </c>
      <c r="CO15" s="205" t="str">
        <f>IF('DATA ENTRY'!CL14="","",IF('DATA ENTRY'!X14="","",IF(AND($CE$4='DATA ENTRY'!CL14,$CH$4='DATA ENTRY'!D14,$CF$4='DATA ENTRY'!G14),'DATA ENTRY'!X14,"")))</f>
        <v/>
      </c>
      <c r="CP15" s="205" t="str">
        <f>IF('DATA ENTRY'!CL14="","",IF('DATA ENTRY'!Y14="","",IF(AND($CE$4='DATA ENTRY'!CL14,$CH$4='DATA ENTRY'!D14,$CF$4='DATA ENTRY'!G14),'DATA ENTRY'!Y14,"")))</f>
        <v/>
      </c>
      <c r="CQ15" s="93" t="str">
        <f t="shared" si="3"/>
        <v/>
      </c>
      <c r="CR15" s="93" t="str">
        <f>IF('DATA ENTRY'!CL14="","",IF('DATA ENTRY'!G14="","",IF(AND($CE$4='DATA ENTRY'!CL14,$CH$4='DATA ENTRY'!D14),'DATA ENTRY'!G14,"")))</f>
        <v/>
      </c>
      <c r="CS15" s="191" t="str">
        <f>IF('DATA ENTRY'!CL14="","",IF('DATA ENTRY'!D14="","",IF(AND($CE$4='DATA ENTRY'!CL14,$CH$4='DATA ENTRY'!D14,$CF$4='DATA ENTRY'!G14),'DATA ENTRY'!D14,"")))</f>
        <v/>
      </c>
      <c r="CT15" s="209">
        <f t="shared" si="4"/>
        <v>0</v>
      </c>
      <c r="CU15" s="209">
        <f t="shared" si="5"/>
        <v>0</v>
      </c>
      <c r="CW15" s="210"/>
      <c r="CY15" s="3">
        <f t="shared" si="6"/>
        <v>0</v>
      </c>
      <c r="DC15" s="3" t="str">
        <f>IFERROR(IF(DH15="","",RANK(DH15,$DH$7:$DH$1111,1))+COUNTIF($DH$7:DH15,DH15)-1,"")</f>
        <v/>
      </c>
      <c r="DD15" s="3" t="str">
        <f t="shared" si="13"/>
        <v/>
      </c>
      <c r="DE15" s="8">
        <v>9</v>
      </c>
      <c r="DF15" s="205" t="str">
        <f>IF('DATA ENTRY'!CL14="","",IF('DATA ENTRY'!B14="","",IF(AND($DG$4='DATA ENTRY'!D14),'DATA ENTRY'!B14,"")))</f>
        <v/>
      </c>
      <c r="DG15" s="205" t="str">
        <f>IF('DATA ENTRY'!CL14="","",IF('DATA ENTRY'!C14="","",IF(AND($DG$4='DATA ENTRY'!D14),'DATA ENTRY'!C14,"")))</f>
        <v/>
      </c>
      <c r="DH15" s="206" t="str">
        <f>IF('DATA ENTRY'!CL14="","",IF('DATA ENTRY'!I14="","",IF(AND($DG$4='DATA ENTRY'!D14),'DATA ENTRY'!I14,"")))</f>
        <v/>
      </c>
      <c r="DI15" s="206" t="str">
        <f>IF('DATA ENTRY'!CL14="","",IF('DATA ENTRY'!CL14="","",IF(AND($DG$4='DATA ENTRY'!D14),'DATA ENTRY'!CL14,"")))</f>
        <v/>
      </c>
      <c r="DJ15" s="205" t="str">
        <f>IF('DATA ENTRY'!CL14="","",IF('DATA ENTRY'!N14="","",IF(AND($DG$4='DATA ENTRY'!D14),'DATA ENTRY'!N14,"")))</f>
        <v/>
      </c>
      <c r="DK15" s="207" t="str">
        <f>IF('DATA ENTRY'!CL14="","",IF('DATA ENTRY'!O14="","",IF(AND($DG$4='DATA ENTRY'!D14),'DATA ENTRY'!O14,"")))</f>
        <v/>
      </c>
      <c r="DL15" s="205" t="str">
        <f>IF('DATA ENTRY'!CL14="","",IF('DATA ENTRY'!P14="","",IF(AND($DG$4='DATA ENTRY'!D14),'DATA ENTRY'!P14,"")))</f>
        <v/>
      </c>
      <c r="DM15" s="207" t="str">
        <f>IF('DATA ENTRY'!CL14="","",IF('DATA ENTRY'!Q14="","",IF(AND($DG$4='DATA ENTRY'!D14),'DATA ENTRY'!Q14,"")))</f>
        <v/>
      </c>
      <c r="DN15" s="205" t="str">
        <f>IF('DATA ENTRY'!CL14="","",IF('DATA ENTRY'!R14="","",IF(AND($DG$4='DATA ENTRY'!D14),'DATA ENTRY'!R14,"")))</f>
        <v/>
      </c>
      <c r="DO15" s="207" t="str">
        <f>IF('DATA ENTRY'!CL14="","",IF('DATA ENTRY'!T14="","",IF(AND($DG$4='DATA ENTRY'!D14),'DATA ENTRY'!T14,"")))</f>
        <v/>
      </c>
      <c r="DP15" s="205" t="str">
        <f>IF('DATA ENTRY'!CL14="","",IF('DATA ENTRY'!E14="","",IF(AND($DG$4='DATA ENTRY'!D14),'DATA ENTRY'!E14,"")))</f>
        <v/>
      </c>
      <c r="DQ15" s="205" t="str">
        <f>IF('DATA ENTRY'!CL14="","",IF('DATA ENTRY'!D14="","",IF(AND($DG$4='DATA ENTRY'!D14),'DATA ENTRY'!D14,"")))</f>
        <v/>
      </c>
      <c r="DR15" s="205" t="str">
        <f>IF('DATA ENTRY'!CL14="","",IF('DATA ENTRY'!X14="","",IF(AND($DG$4='DATA ENTRY'!D14),'DATA ENTRY'!X14,"")))</f>
        <v/>
      </c>
      <c r="DS15" s="205" t="str">
        <f>IF('DATA ENTRY'!CL14="","",IF('DATA ENTRY'!Y14="","",IF(AND($DG$4='DATA ENTRY'!D14),'DATA ENTRY'!Y14,"")))</f>
        <v/>
      </c>
      <c r="DT15" s="93" t="str">
        <f t="shared" si="8"/>
        <v/>
      </c>
      <c r="DU15" s="93" t="str">
        <f>IF('DATA ENTRY'!CL14="","",IF('DATA ENTRY'!D14="","",IF(AND($DG$4='DATA ENTRY'!D14),'DATA ENTRY'!G14,"")))</f>
        <v/>
      </c>
      <c r="DZ15" s="3">
        <f t="shared" si="9"/>
        <v>0</v>
      </c>
      <c r="EC15" s="3" t="str">
        <f>IFERROR(IF(EH15="","",RANK(EH15,$EH$7:$EH$1111,1))+COUNTIF($EH$7:EH15,EH15)-1,"")</f>
        <v/>
      </c>
      <c r="ED15" s="3" t="str">
        <f t="shared" si="10"/>
        <v/>
      </c>
      <c r="EE15" s="8">
        <v>9</v>
      </c>
      <c r="EF15" s="205" t="str">
        <f>IF('DATA ENTRY'!CL14="","",IF('DATA ENTRY'!B14="","",IF(AND($EG$4='DATA ENTRY'!G14,$EI$4='DATA ENTRY'!F14),'DATA ENTRY'!B14,"")))</f>
        <v/>
      </c>
      <c r="EG15" s="205" t="str">
        <f>IF('DATA ENTRY'!CL14="","",IF('DATA ENTRY'!C14="","",IF(AND($EG$4='DATA ENTRY'!G14,$EI$4='DATA ENTRY'!F14),'DATA ENTRY'!C14,"")))</f>
        <v/>
      </c>
      <c r="EH15" s="206" t="str">
        <f>IF('DATA ENTRY'!CL14="","",IF('DATA ENTRY'!I14="","",IF(AND($EG$4='DATA ENTRY'!G14,$EI$4='DATA ENTRY'!F14),'DATA ENTRY'!I14,"")))</f>
        <v/>
      </c>
      <c r="EI15" s="206" t="str">
        <f>IF('DATA ENTRY'!CL14="","",IF('DATA ENTRY'!CL14="","",IF(AND($EG$4='DATA ENTRY'!G14,$EI$4='DATA ENTRY'!F14),'DATA ENTRY'!CL14,"")))</f>
        <v/>
      </c>
      <c r="EJ15" s="205" t="str">
        <f>IF('DATA ENTRY'!CL14="","",IF('DATA ENTRY'!N14="","",IF(AND($EG$4='DATA ENTRY'!G14,$EI$4='DATA ENTRY'!F14),'DATA ENTRY'!N14,"")))</f>
        <v/>
      </c>
      <c r="EK15" s="207" t="str">
        <f>IF('DATA ENTRY'!CL14="","",IF('DATA ENTRY'!O14="","",IF(AND($EG$4='DATA ENTRY'!G14,$EI$4='DATA ENTRY'!F14),'DATA ENTRY'!O14,"")))</f>
        <v/>
      </c>
      <c r="EL15" s="205" t="str">
        <f>IF('DATA ENTRY'!CL14="","",IF('DATA ENTRY'!P14="","",IF(AND($EG$4='DATA ENTRY'!G14,$EI$4='DATA ENTRY'!F14),'DATA ENTRY'!P14,"")))</f>
        <v/>
      </c>
      <c r="EM15" s="207" t="str">
        <f>IF('DATA ENTRY'!CL14="","",IF('DATA ENTRY'!Q14="","",IF(AND($EG$4='DATA ENTRY'!G14,$EI$4='DATA ENTRY'!F14),'DATA ENTRY'!Q14,"")))</f>
        <v/>
      </c>
      <c r="EN15" s="205" t="str">
        <f>IF('DATA ENTRY'!CL14="","",IF('DATA ENTRY'!R14="","",IF(AND($EG$4='DATA ENTRY'!G14,$EI$4='DATA ENTRY'!F14),'DATA ENTRY'!R14,"")))</f>
        <v/>
      </c>
      <c r="EO15" s="207" t="str">
        <f>IF('DATA ENTRY'!CL14="","",IF('DATA ENTRY'!S14="","",IF(AND($EG$4='DATA ENTRY'!G14,$EI$4='DATA ENTRY'!F14),'DATA ENTRY'!S14,"")))</f>
        <v/>
      </c>
      <c r="EP15" s="207" t="str">
        <f>IF('DATA ENTRY'!CL14="","",IF('DATA ENTRY'!T14="","",IF(AND($EG$4='DATA ENTRY'!G14,$EI$4='DATA ENTRY'!F14),'DATA ENTRY'!T14,"")))</f>
        <v/>
      </c>
      <c r="EQ15" s="205" t="str">
        <f>IF('DATA ENTRY'!CL14="","",IF('DATA ENTRY'!E14="","",IF(AND($EG$4='DATA ENTRY'!G14,$EI$4='DATA ENTRY'!F14),'DATA ENTRY'!E14,"")))</f>
        <v/>
      </c>
      <c r="ER15" s="205" t="str">
        <f>IF('DATA ENTRY'!CL14="","",IF('DATA ENTRY'!D14="","",IF(AND($EG$4='DATA ENTRY'!G14,$EI$4='DATA ENTRY'!F14),'DATA ENTRY'!D14,"")))</f>
        <v/>
      </c>
      <c r="ES15" s="205" t="str">
        <f>IF('DATA ENTRY'!CL14="","",IF('DATA ENTRY'!X14="","",IF(AND($EG$4='DATA ENTRY'!G14,$EI$4='DATA ENTRY'!F14),'DATA ENTRY'!X14,"")))</f>
        <v/>
      </c>
      <c r="ET15" s="205" t="str">
        <f>IF('DATA ENTRY'!CL14="","",IF('DATA ENTRY'!Y14="","",IF(AND($EG$4='DATA ENTRY'!G14,$EI$4='DATA ENTRY'!F14),'DATA ENTRY'!Y14,"")))</f>
        <v/>
      </c>
      <c r="EU15" s="93" t="str">
        <f t="shared" si="11"/>
        <v/>
      </c>
      <c r="EV15" s="93" t="str">
        <f>IF('DATA ENTRY'!CL14="","",IF('DATA ENTRY'!D14="","",IF(AND($EG$4='DATA ENTRY'!G14,$EI$4='DATA ENTRY'!F14),'DATA ENTRY'!G14,"")))</f>
        <v/>
      </c>
      <c r="FA15" s="3">
        <f t="shared" si="12"/>
        <v>0</v>
      </c>
    </row>
    <row r="16" spans="1:157">
      <c r="A16" s="3">
        <f>IF(T16=0,"",1+(MAX($A$7:A15)))</f>
        <v>10</v>
      </c>
      <c r="B16" s="8">
        <v>10</v>
      </c>
      <c r="C16" s="205" t="str">
        <f>IF('DATA ENTRY'!CL15="","",IF('DATA ENTRY'!B15="","",IF($D$4="All Post",'DATA ENTRY'!B15,IF(AND($D$4='DATA ENTRY'!CL15),'DATA ENTRY'!B15,""))))</f>
        <v>fgkl</v>
      </c>
      <c r="D16" s="205" t="str">
        <f>IF('DATA ENTRY'!CL15="","",IF('DATA ENTRY'!C15="","",IF($D$4="All Post",'DATA ENTRY'!C15,IF(AND($D$4='DATA ENTRY'!CL15),'DATA ENTRY'!C15,""))))</f>
        <v>po]p\</v>
      </c>
      <c r="E16" s="206">
        <f>IF('DATA ENTRY'!CL15="","",IF('DATA ENTRY'!I15="","",IF($D$4="All Post",'DATA ENTRY'!I15,IF(AND($D$4='DATA ENTRY'!CL15),'DATA ENTRY'!I15,""))))</f>
        <v>31332</v>
      </c>
      <c r="F16" s="206" t="str">
        <f>IF('DATA ENTRY'!CL15="","",IF('DATA ENTRY'!CL15="","",IF($D$4="All Post",'DATA ENTRY'!CL15,IF(AND($D$4='DATA ENTRY'!CL15),'DATA ENTRY'!CL15,""))))</f>
        <v>1st Grade (Lecturer)</v>
      </c>
      <c r="G16" s="205" t="str">
        <f>IF('DATA ENTRY'!CL15="","",IF('DATA ENTRY'!N15="","",IF($D$4="All Post",'DATA ENTRY'!N15,IF(AND($D$4='DATA ENTRY'!CL15),'DATA ENTRY'!N15,""))))</f>
        <v xml:space="preserve">PG </v>
      </c>
      <c r="H16" s="207">
        <f>IF('DATA ENTRY'!CL15="","",IF('DATA ENTRY'!O15="","",IF($D$4="All Post",'DATA ENTRY'!O15,IF(AND($D$4='DATA ENTRY'!CL15),'DATA ENTRY'!O15,""))))</f>
        <v>0.6</v>
      </c>
      <c r="I16" s="205" t="str">
        <f>IF('DATA ENTRY'!CL15="","",IF('DATA ENTRY'!P15="","",IF($D$4="All Post",'DATA ENTRY'!P15,IF(AND($D$4='DATA ENTRY'!CL15),'DATA ENTRY'!P15,""))))</f>
        <v xml:space="preserve">B.ed </v>
      </c>
      <c r="J16" s="207">
        <f>IF('DATA ENTRY'!CL15="","",IF('DATA ENTRY'!Q15="","",IF($D$4="All Post",'DATA ENTRY'!Q15,IF(AND($D$4='DATA ENTRY'!CL15),'DATA ENTRY'!Q15,""))))</f>
        <v>0.7</v>
      </c>
      <c r="K16" s="205" t="str">
        <f>IF('DATA ENTRY'!CL15="","",IF('DATA ENTRY'!R15="","",IF($D$4="All Post",'DATA ENTRY'!R15,IF(AND($D$4='DATA ENTRY'!CL15),'DATA ENTRY'!R15,""))))</f>
        <v/>
      </c>
      <c r="L16" s="205" t="str">
        <f>IF('DATA ENTRY'!CL15="","",IF('DATA ENTRY'!S15="","",IF($D$4="All Post",'DATA ENTRY'!S15,IF(AND($D$4='DATA ENTRY'!CL15),'DATA ENTRY'!S15,""))))</f>
        <v/>
      </c>
      <c r="M16" s="205" t="str">
        <f>IF('DATA ENTRY'!CL15="","",IF('DATA ENTRY'!E15="","",IF($D$4="All Post",'DATA ENTRY'!E15,IF(AND($D$4='DATA ENTRY'!CL15),'DATA ENTRY'!E15,""))))</f>
        <v>PM SHREE GSSS BAR</v>
      </c>
      <c r="N16" s="205" t="str">
        <f>IF('DATA ENTRY'!CL15="","",IF('DATA ENTRY'!T15="","",IF($D$4="All Post",'DATA ENTRY'!T15,IF(AND($D$4='DATA ENTRY'!CL15),'DATA ENTRY'!T15,""))))</f>
        <v>YES</v>
      </c>
      <c r="O16" s="205" t="str">
        <f>IF('DATA ENTRY'!CL15="","",IF('DATA ENTRY'!X15="","",IF($D$4="All Post",'DATA ENTRY'!X15,IF(AND($D$4='DATA ENTRY'!CL15),'DATA ENTRY'!X15,""))))</f>
        <v>GEN</v>
      </c>
      <c r="P16" s="205" t="str">
        <f>IF('DATA ENTRY'!CL15="","",IF('DATA ENTRY'!Y15="","",IF($D$4="All Post",'DATA ENTRY'!Y15,IF(AND($D$4='DATA ENTRY'!CL15),'DATA ENTRY'!Y15,""))))</f>
        <v>MALE</v>
      </c>
      <c r="Q16" s="205" t="str">
        <f>IF('DATA ENTRY'!CL15="","",IF('DATA ENTRY'!G15="","",IF($D$4="All Post",'DATA ENTRY'!G15,IF(AND($D$4='DATA ENTRY'!CL15),'DATA ENTRY'!G15,""))))</f>
        <v>HISTORY</v>
      </c>
      <c r="T16" s="3">
        <f t="shared" si="0"/>
        <v>1</v>
      </c>
      <c r="U16" s="3" t="str">
        <f t="shared" si="1"/>
        <v>All Post</v>
      </c>
      <c r="AA16" s="208" t="s">
        <v>192</v>
      </c>
      <c r="AB16" s="3">
        <v>10</v>
      </c>
      <c r="AC16" s="3" t="s">
        <v>204</v>
      </c>
      <c r="AD16" s="3" t="s">
        <v>121</v>
      </c>
      <c r="AE16" s="3" t="s">
        <v>135</v>
      </c>
      <c r="AG16" s="3" t="s">
        <v>151</v>
      </c>
      <c r="AH16" s="3" t="s">
        <v>162</v>
      </c>
      <c r="AI16" s="3" t="s">
        <v>177</v>
      </c>
      <c r="AL16" s="3" t="s">
        <v>200</v>
      </c>
      <c r="AN16" s="3" t="s">
        <v>241</v>
      </c>
      <c r="AP16" s="3" t="s">
        <v>258</v>
      </c>
      <c r="AR16" s="3" t="s">
        <v>283</v>
      </c>
      <c r="AT16" s="3" t="s">
        <v>311</v>
      </c>
      <c r="AV16" s="3" t="s">
        <v>331</v>
      </c>
      <c r="AW16" s="3" t="s">
        <v>342</v>
      </c>
      <c r="AZ16" s="3" t="s">
        <v>379</v>
      </c>
      <c r="BA16" s="3" t="s">
        <v>391</v>
      </c>
      <c r="BE16" s="3" t="s">
        <v>425</v>
      </c>
      <c r="BI16" s="3" t="s">
        <v>450</v>
      </c>
      <c r="CA16" s="3">
        <f>IFERROR(IF(CF16="","",RANK(CF16,$CF$7:$CF$1111,1))+COUNTIF($CF$7:CF16,CF16)-1,"")</f>
        <v>5</v>
      </c>
      <c r="CB16" s="3">
        <f t="shared" si="2"/>
        <v>1</v>
      </c>
      <c r="CC16" s="8">
        <v>10</v>
      </c>
      <c r="CD16" s="205" t="str">
        <f>IF('DATA ENTRY'!CL15="","",IF('DATA ENTRY'!B15="","",IF(AND($CE$4='DATA ENTRY'!CL15,$CH$4='DATA ENTRY'!D15,$CF$4='DATA ENTRY'!G15),'DATA ENTRY'!B15,"")))</f>
        <v>fgkl</v>
      </c>
      <c r="CE16" s="205" t="str">
        <f>IF('DATA ENTRY'!CL15="","",IF('DATA ENTRY'!C15="","",IF(AND($CE$4='DATA ENTRY'!CL15,$CH$4='DATA ENTRY'!D15,$CF$4='DATA ENTRY'!G15),'DATA ENTRY'!C15,"")))</f>
        <v>po]p\</v>
      </c>
      <c r="CF16" s="206">
        <f>IF('DATA ENTRY'!CL15="","",IF('DATA ENTRY'!I15="","",IF(AND($CE$4='DATA ENTRY'!CL15,$CH$4='DATA ENTRY'!D15,$CF$4='DATA ENTRY'!G15),'DATA ENTRY'!I15,"")))</f>
        <v>31332</v>
      </c>
      <c r="CG16" s="206" t="str">
        <f>IF('DATA ENTRY'!CL15="","",IF('DATA ENTRY'!CL15="","",IF(AND($CE$4='DATA ENTRY'!CL15,$CH$4='DATA ENTRY'!D15,$CF$4='DATA ENTRY'!G15),'DATA ENTRY'!CL15,"")))</f>
        <v>1st Grade (Lecturer)</v>
      </c>
      <c r="CH16" s="205" t="str">
        <f>IF('DATA ENTRY'!CL15="","",IF('DATA ENTRY'!N15="","",IF(AND($CE$4='DATA ENTRY'!CL15,$CH$4='DATA ENTRY'!D15,$CF$4='DATA ENTRY'!G15),'DATA ENTRY'!N15,"")))</f>
        <v xml:space="preserve">PG </v>
      </c>
      <c r="CI16" s="207">
        <f>IF('DATA ENTRY'!CL15="","",IF('DATA ENTRY'!O15="","",IF(AND($CE$4='DATA ENTRY'!CL15,$CH$4='DATA ENTRY'!D15,$CF$4='DATA ENTRY'!G15),'DATA ENTRY'!O15,"")))</f>
        <v>0.6</v>
      </c>
      <c r="CJ16" s="205" t="str">
        <f>IF('DATA ENTRY'!CL15="","",IF('DATA ENTRY'!P15="","",IF(AND($CE$4='DATA ENTRY'!CL15,$CH$4='DATA ENTRY'!D15,$CF$4='DATA ENTRY'!G15),'DATA ENTRY'!P15,"")))</f>
        <v xml:space="preserve">B.ed </v>
      </c>
      <c r="CK16" s="207">
        <f>IF('DATA ENTRY'!CL15="","",IF('DATA ENTRY'!Q15="","",IF(AND($CE$4='DATA ENTRY'!CL15,$CH$4='DATA ENTRY'!D15,$CF$4='DATA ENTRY'!G15),'DATA ENTRY'!Q15,"")))</f>
        <v>0.7</v>
      </c>
      <c r="CL16" s="205" t="str">
        <f>IF('DATA ENTRY'!CL15="","",IF('DATA ENTRY'!R15="","",IF(AND($CE$4='DATA ENTRY'!CL15,$CH$4='DATA ENTRY'!D15,$CF$4='DATA ENTRY'!G15),'DATA ENTRY'!R15,"")))</f>
        <v/>
      </c>
      <c r="CM16" s="205" t="str">
        <f>IF('DATA ENTRY'!CL15="","",IF('DATA ENTRY'!T15="","",IF(AND($CE$4='DATA ENTRY'!CL15,$CH$4='DATA ENTRY'!D15,$CF$4='DATA ENTRY'!G15),'DATA ENTRY'!T15,"")))</f>
        <v>YES</v>
      </c>
      <c r="CN16" s="205" t="str">
        <f>IF('DATA ENTRY'!CL15="","",IF('DATA ENTRY'!E15="","",IF(AND($CE$4='DATA ENTRY'!CL15,$CH$4='DATA ENTRY'!D15,$CF$4='DATA ENTRY'!G15),'DATA ENTRY'!E15,"")))</f>
        <v>PM SHREE GSSS BAR</v>
      </c>
      <c r="CO16" s="205" t="str">
        <f>IF('DATA ENTRY'!CL15="","",IF('DATA ENTRY'!X15="","",IF(AND($CE$4='DATA ENTRY'!CL15,$CH$4='DATA ENTRY'!D15,$CF$4='DATA ENTRY'!G15),'DATA ENTRY'!X15,"")))</f>
        <v>GEN</v>
      </c>
      <c r="CP16" s="205" t="str">
        <f>IF('DATA ENTRY'!CL15="","",IF('DATA ENTRY'!Y15="","",IF(AND($CE$4='DATA ENTRY'!CL15,$CH$4='DATA ENTRY'!D15,$CF$4='DATA ENTRY'!G15),'DATA ENTRY'!Y15,"")))</f>
        <v>MALE</v>
      </c>
      <c r="CQ16" s="93">
        <f t="shared" si="3"/>
        <v>0.625</v>
      </c>
      <c r="CR16" s="93" t="str">
        <f>IF('DATA ENTRY'!CL15="","",IF('DATA ENTRY'!G15="","",IF(AND($CE$4='DATA ENTRY'!CL15,$CH$4='DATA ENTRY'!D15),'DATA ENTRY'!G15,"")))</f>
        <v>HISTORY</v>
      </c>
      <c r="CS16" s="191">
        <f>IF('DATA ENTRY'!CL15="","",IF('DATA ENTRY'!D15="","",IF(AND($CE$4='DATA ENTRY'!CL15,$CH$4='DATA ENTRY'!D15,$CF$4='DATA ENTRY'!G15),'DATA ENTRY'!D15,"")))</f>
        <v>333333</v>
      </c>
      <c r="CT16" s="209">
        <f t="shared" si="4"/>
        <v>4.4974874371859208</v>
      </c>
      <c r="CU16" s="209">
        <f t="shared" si="5"/>
        <v>1.4974874371859208</v>
      </c>
      <c r="CW16" s="210"/>
      <c r="CY16" s="3">
        <f t="shared" si="6"/>
        <v>1</v>
      </c>
      <c r="DC16" s="3">
        <f>IFERROR(IF(DH16="","",RANK(DH16,$DH$7:$DH$1111,1))+COUNTIF($DH$7:DH16,DH16)-1,"")</f>
        <v>7</v>
      </c>
      <c r="DD16" s="3">
        <f t="shared" si="13"/>
        <v>1</v>
      </c>
      <c r="DE16" s="8">
        <v>10</v>
      </c>
      <c r="DF16" s="205" t="str">
        <f>IF('DATA ENTRY'!CL15="","",IF('DATA ENTRY'!B15="","",IF(AND($DG$4='DATA ENTRY'!D15),'DATA ENTRY'!B15,"")))</f>
        <v>fgkl</v>
      </c>
      <c r="DG16" s="205" t="str">
        <f>IF('DATA ENTRY'!CL15="","",IF('DATA ENTRY'!C15="","",IF(AND($DG$4='DATA ENTRY'!D15),'DATA ENTRY'!C15,"")))</f>
        <v>po]p\</v>
      </c>
      <c r="DH16" s="206">
        <f>IF('DATA ENTRY'!CL15="","",IF('DATA ENTRY'!I15="","",IF(AND($DG$4='DATA ENTRY'!D15),'DATA ENTRY'!I15,"")))</f>
        <v>31332</v>
      </c>
      <c r="DI16" s="206" t="str">
        <f>IF('DATA ENTRY'!CL15="","",IF('DATA ENTRY'!CL15="","",IF(AND($DG$4='DATA ENTRY'!D15),'DATA ENTRY'!CL15,"")))</f>
        <v>1st Grade (Lecturer)</v>
      </c>
      <c r="DJ16" s="205" t="str">
        <f>IF('DATA ENTRY'!CL15="","",IF('DATA ENTRY'!N15="","",IF(AND($DG$4='DATA ENTRY'!D15),'DATA ENTRY'!N15,"")))</f>
        <v xml:space="preserve">PG </v>
      </c>
      <c r="DK16" s="207">
        <f>IF('DATA ENTRY'!CL15="","",IF('DATA ENTRY'!O15="","",IF(AND($DG$4='DATA ENTRY'!D15),'DATA ENTRY'!O15,"")))</f>
        <v>0.6</v>
      </c>
      <c r="DL16" s="205" t="str">
        <f>IF('DATA ENTRY'!CL15="","",IF('DATA ENTRY'!P15="","",IF(AND($DG$4='DATA ENTRY'!D15),'DATA ENTRY'!P15,"")))</f>
        <v xml:space="preserve">B.ed </v>
      </c>
      <c r="DM16" s="207">
        <f>IF('DATA ENTRY'!CL15="","",IF('DATA ENTRY'!Q15="","",IF(AND($DG$4='DATA ENTRY'!D15),'DATA ENTRY'!Q15,"")))</f>
        <v>0.7</v>
      </c>
      <c r="DN16" s="205" t="str">
        <f>IF('DATA ENTRY'!CL15="","",IF('DATA ENTRY'!R15="","",IF(AND($DG$4='DATA ENTRY'!D15),'DATA ENTRY'!R15,"")))</f>
        <v/>
      </c>
      <c r="DO16" s="207" t="str">
        <f>IF('DATA ENTRY'!CL15="","",IF('DATA ENTRY'!T15="","",IF(AND($DG$4='DATA ENTRY'!D15),'DATA ENTRY'!T15,"")))</f>
        <v>YES</v>
      </c>
      <c r="DP16" s="205" t="str">
        <f>IF('DATA ENTRY'!CL15="","",IF('DATA ENTRY'!E15="","",IF(AND($DG$4='DATA ENTRY'!D15),'DATA ENTRY'!E15,"")))</f>
        <v>PM SHREE GSSS BAR</v>
      </c>
      <c r="DQ16" s="205">
        <f>IF('DATA ENTRY'!CL15="","",IF('DATA ENTRY'!D15="","",IF(AND($DG$4='DATA ENTRY'!D15),'DATA ENTRY'!D15,"")))</f>
        <v>333333</v>
      </c>
      <c r="DR16" s="205" t="str">
        <f>IF('DATA ENTRY'!CL15="","",IF('DATA ENTRY'!X15="","",IF(AND($DG$4='DATA ENTRY'!D15),'DATA ENTRY'!X15,"")))</f>
        <v>GEN</v>
      </c>
      <c r="DS16" s="205" t="str">
        <f>IF('DATA ENTRY'!CL15="","",IF('DATA ENTRY'!Y15="","",IF(AND($DG$4='DATA ENTRY'!D15),'DATA ENTRY'!Y15,"")))</f>
        <v>MALE</v>
      </c>
      <c r="DT16" s="93">
        <f t="shared" si="8"/>
        <v>0.625</v>
      </c>
      <c r="DU16" s="93" t="str">
        <f>IF('DATA ENTRY'!CL15="","",IF('DATA ENTRY'!D15="","",IF(AND($DG$4='DATA ENTRY'!D15),'DATA ENTRY'!G15,"")))</f>
        <v>HISTORY</v>
      </c>
      <c r="DZ16" s="3">
        <f t="shared" si="9"/>
        <v>1</v>
      </c>
      <c r="EC16" s="3">
        <f>IFERROR(IF(EH16="","",RANK(EH16,$EH$7:$EH$1111,1))+COUNTIF($EH$7:EH16,EH16)-1,"")</f>
        <v>5</v>
      </c>
      <c r="ED16" s="3">
        <f t="shared" si="10"/>
        <v>1</v>
      </c>
      <c r="EE16" s="8">
        <v>10</v>
      </c>
      <c r="EF16" s="205" t="str">
        <f>IF('DATA ENTRY'!CL15="","",IF('DATA ENTRY'!B15="","",IF(AND($EG$4='DATA ENTRY'!G15,$EI$4='DATA ENTRY'!F15),'DATA ENTRY'!B15,"")))</f>
        <v>fgkl</v>
      </c>
      <c r="EG16" s="205" t="str">
        <f>IF('DATA ENTRY'!CL15="","",IF('DATA ENTRY'!C15="","",IF(AND($EG$4='DATA ENTRY'!G15,$EI$4='DATA ENTRY'!F15),'DATA ENTRY'!C15,"")))</f>
        <v>po]p\</v>
      </c>
      <c r="EH16" s="206">
        <f>IF('DATA ENTRY'!CL15="","",IF('DATA ENTRY'!I15="","",IF(AND($EG$4='DATA ENTRY'!G15,$EI$4='DATA ENTRY'!F15),'DATA ENTRY'!I15,"")))</f>
        <v>31332</v>
      </c>
      <c r="EI16" s="206" t="str">
        <f>IF('DATA ENTRY'!CL15="","",IF('DATA ENTRY'!CL15="","",IF(AND($EG$4='DATA ENTRY'!G15,$EI$4='DATA ENTRY'!F15),'DATA ENTRY'!CL15,"")))</f>
        <v>1st Grade (Lecturer)</v>
      </c>
      <c r="EJ16" s="205" t="str">
        <f>IF('DATA ENTRY'!CL15="","",IF('DATA ENTRY'!N15="","",IF(AND($EG$4='DATA ENTRY'!G15,$EI$4='DATA ENTRY'!F15),'DATA ENTRY'!N15,"")))</f>
        <v xml:space="preserve">PG </v>
      </c>
      <c r="EK16" s="207">
        <f>IF('DATA ENTRY'!CL15="","",IF('DATA ENTRY'!O15="","",IF(AND($EG$4='DATA ENTRY'!G15,$EI$4='DATA ENTRY'!F15),'DATA ENTRY'!O15,"")))</f>
        <v>0.6</v>
      </c>
      <c r="EL16" s="205" t="str">
        <f>IF('DATA ENTRY'!CL15="","",IF('DATA ENTRY'!P15="","",IF(AND($EG$4='DATA ENTRY'!G15,$EI$4='DATA ENTRY'!F15),'DATA ENTRY'!P15,"")))</f>
        <v xml:space="preserve">B.ed </v>
      </c>
      <c r="EM16" s="207">
        <f>IF('DATA ENTRY'!CL15="","",IF('DATA ENTRY'!Q15="","",IF(AND($EG$4='DATA ENTRY'!G15,$EI$4='DATA ENTRY'!F15),'DATA ENTRY'!Q15,"")))</f>
        <v>0.7</v>
      </c>
      <c r="EN16" s="205" t="str">
        <f>IF('DATA ENTRY'!CL15="","",IF('DATA ENTRY'!R15="","",IF(AND($EG$4='DATA ENTRY'!G15,$EI$4='DATA ENTRY'!F15),'DATA ENTRY'!R15,"")))</f>
        <v/>
      </c>
      <c r="EO16" s="207" t="str">
        <f>IF('DATA ENTRY'!CL15="","",IF('DATA ENTRY'!S15="","",IF(AND($EG$4='DATA ENTRY'!G15,$EI$4='DATA ENTRY'!F15),'DATA ENTRY'!S15,"")))</f>
        <v/>
      </c>
      <c r="EP16" s="207" t="str">
        <f>IF('DATA ENTRY'!CL15="","",IF('DATA ENTRY'!T15="","",IF(AND($EG$4='DATA ENTRY'!G15,$EI$4='DATA ENTRY'!F15),'DATA ENTRY'!T15,"")))</f>
        <v>YES</v>
      </c>
      <c r="EQ16" s="205" t="str">
        <f>IF('DATA ENTRY'!CL15="","",IF('DATA ENTRY'!E15="","",IF(AND($EG$4='DATA ENTRY'!G15,$EI$4='DATA ENTRY'!F15),'DATA ENTRY'!E15,"")))</f>
        <v>PM SHREE GSSS BAR</v>
      </c>
      <c r="ER16" s="205">
        <f>IF('DATA ENTRY'!CL15="","",IF('DATA ENTRY'!D15="","",IF(AND($EG$4='DATA ENTRY'!G15,$EI$4='DATA ENTRY'!F15),'DATA ENTRY'!D15,"")))</f>
        <v>333333</v>
      </c>
      <c r="ES16" s="205" t="str">
        <f>IF('DATA ENTRY'!CL15="","",IF('DATA ENTRY'!X15="","",IF(AND($EG$4='DATA ENTRY'!G15,$EI$4='DATA ENTRY'!F15),'DATA ENTRY'!X15,"")))</f>
        <v>GEN</v>
      </c>
      <c r="ET16" s="205" t="str">
        <f>IF('DATA ENTRY'!CL15="","",IF('DATA ENTRY'!Y15="","",IF(AND($EG$4='DATA ENTRY'!G15,$EI$4='DATA ENTRY'!F15),'DATA ENTRY'!Y15,"")))</f>
        <v>MALE</v>
      </c>
      <c r="EU16" s="93">
        <f t="shared" si="11"/>
        <v>0.625</v>
      </c>
      <c r="EV16" s="93" t="str">
        <f>IF('DATA ENTRY'!CL15="","",IF('DATA ENTRY'!D15="","",IF(AND($EG$4='DATA ENTRY'!G15,$EI$4='DATA ENTRY'!F15),'DATA ENTRY'!G15,"")))</f>
        <v>HISTORY</v>
      </c>
      <c r="FA16" s="3">
        <f t="shared" si="12"/>
        <v>1</v>
      </c>
    </row>
    <row r="17" spans="1:157">
      <c r="A17" s="3">
        <f>IF(T17=0,"",1+(MAX($A$7:A16)))</f>
        <v>11</v>
      </c>
      <c r="B17" s="8">
        <v>11</v>
      </c>
      <c r="C17" s="205" t="str">
        <f>IF('DATA ENTRY'!CL16="","",IF('DATA ENTRY'!B16="","",IF($D$4="All Post",'DATA ENTRY'!B16,IF(AND($D$4='DATA ENTRY'!CL16),'DATA ENTRY'!B16,""))))</f>
        <v>ram</v>
      </c>
      <c r="D17" s="205" t="str">
        <f>IF('DATA ENTRY'!CL16="","",IF('DATA ENTRY'!C16="","",IF($D$4="All Post",'DATA ENTRY'!C16,IF(AND($D$4='DATA ENTRY'!CL16),'DATA ENTRY'!C16,""))))</f>
        <v>shyam</v>
      </c>
      <c r="E17" s="206">
        <f>IF('DATA ENTRY'!CL16="","",IF('DATA ENTRY'!I16="","",IF($D$4="All Post",'DATA ENTRY'!I16,IF(AND($D$4='DATA ENTRY'!CL16),'DATA ENTRY'!I16,""))))</f>
        <v>29950</v>
      </c>
      <c r="F17" s="206" t="str">
        <f>IF('DATA ENTRY'!CL16="","",IF('DATA ENTRY'!CL16="","",IF($D$4="All Post",'DATA ENTRY'!CL16,IF(AND($D$4='DATA ENTRY'!CL16),'DATA ENTRY'!CL16,""))))</f>
        <v>1st Grade (Lecturer)</v>
      </c>
      <c r="G17" s="205" t="str">
        <f>IF('DATA ENTRY'!CL16="","",IF('DATA ENTRY'!N16="","",IF($D$4="All Post",'DATA ENTRY'!N16,IF(AND($D$4='DATA ENTRY'!CL16),'DATA ENTRY'!N16,""))))</f>
        <v xml:space="preserve">PG </v>
      </c>
      <c r="H17" s="207">
        <f>IF('DATA ENTRY'!CL16="","",IF('DATA ENTRY'!O16="","",IF($D$4="All Post",'DATA ENTRY'!O16,IF(AND($D$4='DATA ENTRY'!CL16),'DATA ENTRY'!O16,""))))</f>
        <v>0.84</v>
      </c>
      <c r="I17" s="205" t="str">
        <f>IF('DATA ENTRY'!CL16="","",IF('DATA ENTRY'!P16="","",IF($D$4="All Post",'DATA ENTRY'!P16,IF(AND($D$4='DATA ENTRY'!CL16),'DATA ENTRY'!P16,""))))</f>
        <v xml:space="preserve">B.ed </v>
      </c>
      <c r="J17" s="207">
        <f>IF('DATA ENTRY'!CL16="","",IF('DATA ENTRY'!Q16="","",IF($D$4="All Post",'DATA ENTRY'!Q16,IF(AND($D$4='DATA ENTRY'!CL16),'DATA ENTRY'!Q16,""))))</f>
        <v>0.7</v>
      </c>
      <c r="K17" s="205" t="str">
        <f>IF('DATA ENTRY'!CL16="","",IF('DATA ENTRY'!R16="","",IF($D$4="All Post",'DATA ENTRY'!R16,IF(AND($D$4='DATA ENTRY'!CL16),'DATA ENTRY'!R16,""))))</f>
        <v/>
      </c>
      <c r="L17" s="205" t="str">
        <f>IF('DATA ENTRY'!CL16="","",IF('DATA ENTRY'!S16="","",IF($D$4="All Post",'DATA ENTRY'!S16,IF(AND($D$4='DATA ENTRY'!CL16),'DATA ENTRY'!S16,""))))</f>
        <v/>
      </c>
      <c r="M17" s="205" t="str">
        <f>IF('DATA ENTRY'!CL16="","",IF('DATA ENTRY'!E16="","",IF($D$4="All Post",'DATA ENTRY'!E16,IF(AND($D$4='DATA ENTRY'!CL16),'DATA ENTRY'!E16,""))))</f>
        <v>PM SHREE GSSS BAR</v>
      </c>
      <c r="N17" s="205" t="str">
        <f>IF('DATA ENTRY'!CL16="","",IF('DATA ENTRY'!T16="","",IF($D$4="All Post",'DATA ENTRY'!T16,IF(AND($D$4='DATA ENTRY'!CL16),'DATA ENTRY'!T16,""))))</f>
        <v>NO</v>
      </c>
      <c r="O17" s="205" t="str">
        <f>IF('DATA ENTRY'!CL16="","",IF('DATA ENTRY'!X16="","",IF($D$4="All Post",'DATA ENTRY'!X16,IF(AND($D$4='DATA ENTRY'!CL16),'DATA ENTRY'!X16,""))))</f>
        <v>ST</v>
      </c>
      <c r="P17" s="205" t="str">
        <f>IF('DATA ENTRY'!CL16="","",IF('DATA ENTRY'!Y16="","",IF($D$4="All Post",'DATA ENTRY'!Y16,IF(AND($D$4='DATA ENTRY'!CL16),'DATA ENTRY'!Y16,""))))</f>
        <v>FEMALE</v>
      </c>
      <c r="Q17" s="205" t="str">
        <f>IF('DATA ENTRY'!CL16="","",IF('DATA ENTRY'!G16="","",IF($D$4="All Post",'DATA ENTRY'!G16,IF(AND($D$4='DATA ENTRY'!CL16),'DATA ENTRY'!G16,""))))</f>
        <v>Compulsory Hindi</v>
      </c>
      <c r="T17" s="3">
        <f t="shared" si="0"/>
        <v>1</v>
      </c>
      <c r="U17" s="3" t="str">
        <f t="shared" si="1"/>
        <v>All Post</v>
      </c>
      <c r="AA17" s="208" t="s">
        <v>225</v>
      </c>
      <c r="AB17" s="3">
        <v>11</v>
      </c>
      <c r="AC17" s="3" t="s">
        <v>112</v>
      </c>
      <c r="AD17" s="3" t="s">
        <v>122</v>
      </c>
      <c r="AE17" s="3" t="s">
        <v>136</v>
      </c>
      <c r="AG17" s="3" t="s">
        <v>212</v>
      </c>
      <c r="AH17" s="3" t="s">
        <v>218</v>
      </c>
      <c r="AI17" s="3" t="s">
        <v>94</v>
      </c>
      <c r="AL17" s="3" t="s">
        <v>201</v>
      </c>
      <c r="AN17" s="3" t="s">
        <v>242</v>
      </c>
      <c r="AR17" s="3" t="s">
        <v>284</v>
      </c>
      <c r="AV17" s="3" t="s">
        <v>332</v>
      </c>
      <c r="AW17" s="3" t="s">
        <v>343</v>
      </c>
      <c r="AZ17" s="3" t="s">
        <v>380</v>
      </c>
      <c r="BE17" s="3" t="s">
        <v>426</v>
      </c>
      <c r="BI17" s="3" t="s">
        <v>451</v>
      </c>
      <c r="CA17" s="3" t="str">
        <f>IFERROR(IF(CF17="","",RANK(CF17,$CF$7:$CF$1111,1))+COUNTIF($CF$7:CF17,CF17)-1,"")</f>
        <v/>
      </c>
      <c r="CB17" s="3" t="str">
        <f t="shared" si="2"/>
        <v/>
      </c>
      <c r="CC17" s="8">
        <v>11</v>
      </c>
      <c r="CD17" s="205" t="str">
        <f>IF('DATA ENTRY'!CL16="","",IF('DATA ENTRY'!B16="","",IF(AND($CE$4='DATA ENTRY'!CL16,$CH$4='DATA ENTRY'!D16,$CF$4='DATA ENTRY'!G16),'DATA ENTRY'!B16,"")))</f>
        <v/>
      </c>
      <c r="CE17" s="205" t="str">
        <f>IF('DATA ENTRY'!CL16="","",IF('DATA ENTRY'!C16="","",IF(AND($CE$4='DATA ENTRY'!CL16,$CH$4='DATA ENTRY'!D16,$CF$4='DATA ENTRY'!G16),'DATA ENTRY'!C16,"")))</f>
        <v/>
      </c>
      <c r="CF17" s="206" t="str">
        <f>IF('DATA ENTRY'!CL16="","",IF('DATA ENTRY'!I16="","",IF(AND($CE$4='DATA ENTRY'!CL16,$CH$4='DATA ENTRY'!D16,$CF$4='DATA ENTRY'!G16),'DATA ENTRY'!I16,"")))</f>
        <v/>
      </c>
      <c r="CG17" s="206" t="str">
        <f>IF('DATA ENTRY'!CL16="","",IF('DATA ENTRY'!CL16="","",IF(AND($CE$4='DATA ENTRY'!CL16,$CH$4='DATA ENTRY'!D16,$CF$4='DATA ENTRY'!G16),'DATA ENTRY'!CL16,"")))</f>
        <v/>
      </c>
      <c r="CH17" s="205" t="str">
        <f>IF('DATA ENTRY'!CL16="","",IF('DATA ENTRY'!N16="","",IF(AND($CE$4='DATA ENTRY'!CL16,$CH$4='DATA ENTRY'!D16,$CF$4='DATA ENTRY'!G16),'DATA ENTRY'!N16,"")))</f>
        <v/>
      </c>
      <c r="CI17" s="207" t="str">
        <f>IF('DATA ENTRY'!CL16="","",IF('DATA ENTRY'!O16="","",IF(AND($CE$4='DATA ENTRY'!CL16,$CH$4='DATA ENTRY'!D16,$CF$4='DATA ENTRY'!G16),'DATA ENTRY'!O16,"")))</f>
        <v/>
      </c>
      <c r="CJ17" s="205" t="str">
        <f>IF('DATA ENTRY'!CL16="","",IF('DATA ENTRY'!P16="","",IF(AND($CE$4='DATA ENTRY'!CL16,$CH$4='DATA ENTRY'!D16,$CF$4='DATA ENTRY'!G16),'DATA ENTRY'!P16,"")))</f>
        <v/>
      </c>
      <c r="CK17" s="207" t="str">
        <f>IF('DATA ENTRY'!CL16="","",IF('DATA ENTRY'!Q16="","",IF(AND($CE$4='DATA ENTRY'!CL16,$CH$4='DATA ENTRY'!D16,$CF$4='DATA ENTRY'!G16),'DATA ENTRY'!Q16,"")))</f>
        <v/>
      </c>
      <c r="CL17" s="205" t="str">
        <f>IF('DATA ENTRY'!CL16="","",IF('DATA ENTRY'!R16="","",IF(AND($CE$4='DATA ENTRY'!CL16,$CH$4='DATA ENTRY'!D16,$CF$4='DATA ENTRY'!G16),'DATA ENTRY'!R16,"")))</f>
        <v/>
      </c>
      <c r="CM17" s="205" t="str">
        <f>IF('DATA ENTRY'!CL16="","",IF('DATA ENTRY'!T16="","",IF(AND($CE$4='DATA ENTRY'!CL16,$CH$4='DATA ENTRY'!D16,$CF$4='DATA ENTRY'!G16),'DATA ENTRY'!T16,"")))</f>
        <v/>
      </c>
      <c r="CN17" s="205" t="str">
        <f>IF('DATA ENTRY'!CL16="","",IF('DATA ENTRY'!E16="","",IF(AND($CE$4='DATA ENTRY'!CL16,$CH$4='DATA ENTRY'!D16,$CF$4='DATA ENTRY'!G16),'DATA ENTRY'!E16,"")))</f>
        <v/>
      </c>
      <c r="CO17" s="205" t="str">
        <f>IF('DATA ENTRY'!CL16="","",IF('DATA ENTRY'!X16="","",IF(AND($CE$4='DATA ENTRY'!CL16,$CH$4='DATA ENTRY'!D16,$CF$4='DATA ENTRY'!G16),'DATA ENTRY'!X16,"")))</f>
        <v/>
      </c>
      <c r="CP17" s="205" t="str">
        <f>IF('DATA ENTRY'!CL16="","",IF('DATA ENTRY'!Y16="","",IF(AND($CE$4='DATA ENTRY'!CL16,$CH$4='DATA ENTRY'!D16,$CF$4='DATA ENTRY'!G16),'DATA ENTRY'!Y16,"")))</f>
        <v/>
      </c>
      <c r="CQ17" s="93" t="str">
        <f t="shared" si="3"/>
        <v/>
      </c>
      <c r="CR17" s="93" t="str">
        <f>IF('DATA ENTRY'!CL16="","",IF('DATA ENTRY'!G16="","",IF(AND($CE$4='DATA ENTRY'!CL16,$CH$4='DATA ENTRY'!D16),'DATA ENTRY'!G16,"")))</f>
        <v>Compulsory Hindi</v>
      </c>
      <c r="CS17" s="191" t="str">
        <f>IF('DATA ENTRY'!CL16="","",IF('DATA ENTRY'!D16="","",IF(AND($CE$4='DATA ENTRY'!CL16,$CH$4='DATA ENTRY'!D16,$CF$4='DATA ENTRY'!G16),'DATA ENTRY'!D16,"")))</f>
        <v/>
      </c>
      <c r="CT17" s="209">
        <f t="shared" si="4"/>
        <v>0</v>
      </c>
      <c r="CU17" s="209">
        <f t="shared" si="5"/>
        <v>0</v>
      </c>
      <c r="CW17" s="210"/>
      <c r="CY17" s="3">
        <f t="shared" si="6"/>
        <v>0</v>
      </c>
      <c r="DC17" s="3">
        <f>IFERROR(IF(DH17="","",RANK(DH17,$DH$7:$DH$1111,1))+COUNTIF($DH$7:DH17,DH17)-1,"")</f>
        <v>5</v>
      </c>
      <c r="DD17" s="3">
        <f t="shared" si="13"/>
        <v>1</v>
      </c>
      <c r="DE17" s="8">
        <v>11</v>
      </c>
      <c r="DF17" s="205" t="str">
        <f>IF('DATA ENTRY'!CL16="","",IF('DATA ENTRY'!B16="","",IF(AND($DG$4='DATA ENTRY'!D16),'DATA ENTRY'!B16,"")))</f>
        <v>ram</v>
      </c>
      <c r="DG17" s="205" t="str">
        <f>IF('DATA ENTRY'!CL16="","",IF('DATA ENTRY'!C16="","",IF(AND($DG$4='DATA ENTRY'!D16),'DATA ENTRY'!C16,"")))</f>
        <v>shyam</v>
      </c>
      <c r="DH17" s="206">
        <f>IF('DATA ENTRY'!CL16="","",IF('DATA ENTRY'!I16="","",IF(AND($DG$4='DATA ENTRY'!D16),'DATA ENTRY'!I16,"")))</f>
        <v>29950</v>
      </c>
      <c r="DI17" s="206" t="str">
        <f>IF('DATA ENTRY'!CL16="","",IF('DATA ENTRY'!CL16="","",IF(AND($DG$4='DATA ENTRY'!D16),'DATA ENTRY'!CL16,"")))</f>
        <v>1st Grade (Lecturer)</v>
      </c>
      <c r="DJ17" s="205" t="str">
        <f>IF('DATA ENTRY'!CL16="","",IF('DATA ENTRY'!N16="","",IF(AND($DG$4='DATA ENTRY'!D16),'DATA ENTRY'!N16,"")))</f>
        <v xml:space="preserve">PG </v>
      </c>
      <c r="DK17" s="207">
        <f>IF('DATA ENTRY'!CL16="","",IF('DATA ENTRY'!O16="","",IF(AND($DG$4='DATA ENTRY'!D16),'DATA ENTRY'!O16,"")))</f>
        <v>0.84</v>
      </c>
      <c r="DL17" s="205" t="str">
        <f>IF('DATA ENTRY'!CL16="","",IF('DATA ENTRY'!P16="","",IF(AND($DG$4='DATA ENTRY'!D16),'DATA ENTRY'!P16,"")))</f>
        <v xml:space="preserve">B.ed </v>
      </c>
      <c r="DM17" s="207">
        <f>IF('DATA ENTRY'!CL16="","",IF('DATA ENTRY'!Q16="","",IF(AND($DG$4='DATA ENTRY'!D16),'DATA ENTRY'!Q16,"")))</f>
        <v>0.7</v>
      </c>
      <c r="DN17" s="205" t="str">
        <f>IF('DATA ENTRY'!CL16="","",IF('DATA ENTRY'!R16="","",IF(AND($DG$4='DATA ENTRY'!D16),'DATA ENTRY'!R16,"")))</f>
        <v/>
      </c>
      <c r="DO17" s="207" t="str">
        <f>IF('DATA ENTRY'!CL16="","",IF('DATA ENTRY'!T16="","",IF(AND($DG$4='DATA ENTRY'!D16),'DATA ENTRY'!T16,"")))</f>
        <v>NO</v>
      </c>
      <c r="DP17" s="205" t="str">
        <f>IF('DATA ENTRY'!CL16="","",IF('DATA ENTRY'!E16="","",IF(AND($DG$4='DATA ENTRY'!D16),'DATA ENTRY'!E16,"")))</f>
        <v>PM SHREE GSSS BAR</v>
      </c>
      <c r="DQ17" s="205">
        <f>IF('DATA ENTRY'!CL16="","",IF('DATA ENTRY'!D16="","",IF(AND($DG$4='DATA ENTRY'!D16),'DATA ENTRY'!D16,"")))</f>
        <v>333333</v>
      </c>
      <c r="DR17" s="205" t="str">
        <f>IF('DATA ENTRY'!CL16="","",IF('DATA ENTRY'!X16="","",IF(AND($DG$4='DATA ENTRY'!D16),'DATA ENTRY'!X16,"")))</f>
        <v>ST</v>
      </c>
      <c r="DS17" s="205" t="str">
        <f>IF('DATA ENTRY'!CL16="","",IF('DATA ENTRY'!Y16="","",IF(AND($DG$4='DATA ENTRY'!D16),'DATA ENTRY'!Y16,"")))</f>
        <v>FEMALE</v>
      </c>
      <c r="DT17" s="93">
        <f t="shared" si="8"/>
        <v>0.80499999999999994</v>
      </c>
      <c r="DU17" s="93" t="str">
        <f>IF('DATA ENTRY'!CL16="","",IF('DATA ENTRY'!D16="","",IF(AND($DG$4='DATA ENTRY'!D16),'DATA ENTRY'!G16,"")))</f>
        <v>Compulsory Hindi</v>
      </c>
      <c r="DZ17" s="3">
        <f t="shared" si="9"/>
        <v>1</v>
      </c>
      <c r="EC17" s="3" t="str">
        <f>IFERROR(IF(EH17="","",RANK(EH17,$EH$7:$EH$1111,1))+COUNTIF($EH$7:EH17,EH17)-1,"")</f>
        <v/>
      </c>
      <c r="ED17" s="3" t="str">
        <f t="shared" si="10"/>
        <v/>
      </c>
      <c r="EE17" s="8">
        <v>11</v>
      </c>
      <c r="EF17" s="205" t="str">
        <f>IF('DATA ENTRY'!CL16="","",IF('DATA ENTRY'!B16="","",IF(AND($EG$4='DATA ENTRY'!G16,$EI$4='DATA ENTRY'!F16),'DATA ENTRY'!B16,"")))</f>
        <v/>
      </c>
      <c r="EG17" s="205" t="str">
        <f>IF('DATA ENTRY'!CL16="","",IF('DATA ENTRY'!C16="","",IF(AND($EG$4='DATA ENTRY'!G16,$EI$4='DATA ENTRY'!F16),'DATA ENTRY'!C16,"")))</f>
        <v/>
      </c>
      <c r="EH17" s="206" t="str">
        <f>IF('DATA ENTRY'!CL16="","",IF('DATA ENTRY'!I16="","",IF(AND($EG$4='DATA ENTRY'!G16,$EI$4='DATA ENTRY'!F16),'DATA ENTRY'!I16,"")))</f>
        <v/>
      </c>
      <c r="EI17" s="206" t="str">
        <f>IF('DATA ENTRY'!CL16="","",IF('DATA ENTRY'!CL16="","",IF(AND($EG$4='DATA ENTRY'!G16,$EI$4='DATA ENTRY'!F16),'DATA ENTRY'!CL16,"")))</f>
        <v/>
      </c>
      <c r="EJ17" s="205" t="str">
        <f>IF('DATA ENTRY'!CL16="","",IF('DATA ENTRY'!N16="","",IF(AND($EG$4='DATA ENTRY'!G16,$EI$4='DATA ENTRY'!F16),'DATA ENTRY'!N16,"")))</f>
        <v/>
      </c>
      <c r="EK17" s="207" t="str">
        <f>IF('DATA ENTRY'!CL16="","",IF('DATA ENTRY'!O16="","",IF(AND($EG$4='DATA ENTRY'!G16,$EI$4='DATA ENTRY'!F16),'DATA ENTRY'!O16,"")))</f>
        <v/>
      </c>
      <c r="EL17" s="205" t="str">
        <f>IF('DATA ENTRY'!CL16="","",IF('DATA ENTRY'!P16="","",IF(AND($EG$4='DATA ENTRY'!G16,$EI$4='DATA ENTRY'!F16),'DATA ENTRY'!P16,"")))</f>
        <v/>
      </c>
      <c r="EM17" s="207" t="str">
        <f>IF('DATA ENTRY'!CL16="","",IF('DATA ENTRY'!Q16="","",IF(AND($EG$4='DATA ENTRY'!G16,$EI$4='DATA ENTRY'!F16),'DATA ENTRY'!Q16,"")))</f>
        <v/>
      </c>
      <c r="EN17" s="205" t="str">
        <f>IF('DATA ENTRY'!CL16="","",IF('DATA ENTRY'!R16="","",IF(AND($EG$4='DATA ENTRY'!G16,$EI$4='DATA ENTRY'!F16),'DATA ENTRY'!R16,"")))</f>
        <v/>
      </c>
      <c r="EO17" s="207" t="str">
        <f>IF('DATA ENTRY'!CL16="","",IF('DATA ENTRY'!S16="","",IF(AND($EG$4='DATA ENTRY'!G16,$EI$4='DATA ENTRY'!F16),'DATA ENTRY'!S16,"")))</f>
        <v/>
      </c>
      <c r="EP17" s="207" t="str">
        <f>IF('DATA ENTRY'!CL16="","",IF('DATA ENTRY'!T16="","",IF(AND($EG$4='DATA ENTRY'!G16,$EI$4='DATA ENTRY'!F16),'DATA ENTRY'!T16,"")))</f>
        <v/>
      </c>
      <c r="EQ17" s="205" t="str">
        <f>IF('DATA ENTRY'!CL16="","",IF('DATA ENTRY'!E16="","",IF(AND($EG$4='DATA ENTRY'!G16,$EI$4='DATA ENTRY'!F16),'DATA ENTRY'!E16,"")))</f>
        <v/>
      </c>
      <c r="ER17" s="205" t="str">
        <f>IF('DATA ENTRY'!CL16="","",IF('DATA ENTRY'!D16="","",IF(AND($EG$4='DATA ENTRY'!G16,$EI$4='DATA ENTRY'!F16),'DATA ENTRY'!D16,"")))</f>
        <v/>
      </c>
      <c r="ES17" s="205" t="str">
        <f>IF('DATA ENTRY'!CL16="","",IF('DATA ENTRY'!X16="","",IF(AND($EG$4='DATA ENTRY'!G16,$EI$4='DATA ENTRY'!F16),'DATA ENTRY'!X16,"")))</f>
        <v/>
      </c>
      <c r="ET17" s="205" t="str">
        <f>IF('DATA ENTRY'!CL16="","",IF('DATA ENTRY'!Y16="","",IF(AND($EG$4='DATA ENTRY'!G16,$EI$4='DATA ENTRY'!F16),'DATA ENTRY'!Y16,"")))</f>
        <v/>
      </c>
      <c r="EU17" s="93" t="str">
        <f t="shared" si="11"/>
        <v/>
      </c>
      <c r="EV17" s="93" t="str">
        <f>IF('DATA ENTRY'!CL16="","",IF('DATA ENTRY'!D16="","",IF(AND($EG$4='DATA ENTRY'!G16,$EI$4='DATA ENTRY'!F16),'DATA ENTRY'!G16,"")))</f>
        <v/>
      </c>
      <c r="FA17" s="3">
        <f t="shared" si="12"/>
        <v>0</v>
      </c>
    </row>
    <row r="18" spans="1:157">
      <c r="A18" s="3">
        <f>IF(T18=0,"",1+(MAX($A$7:A17)))</f>
        <v>12</v>
      </c>
      <c r="B18" s="8">
        <v>12</v>
      </c>
      <c r="C18" s="205" t="str">
        <f>IF('DATA ENTRY'!CL17="","",IF('DATA ENTRY'!B17="","",IF($D$4="All Post",'DATA ENTRY'!B17,IF(AND($D$4='DATA ENTRY'!CL17),'DATA ENTRY'!B17,""))))</f>
        <v>ert</v>
      </c>
      <c r="D18" s="205" t="str">
        <f>IF('DATA ENTRY'!CL17="","",IF('DATA ENTRY'!C17="","",IF($D$4="All Post",'DATA ENTRY'!C17,IF(AND($D$4='DATA ENTRY'!CL17),'DATA ENTRY'!C17,""))))</f>
        <v>lh</v>
      </c>
      <c r="E18" s="206">
        <f>IF('DATA ENTRY'!CL17="","",IF('DATA ENTRY'!I17="","",IF($D$4="All Post",'DATA ENTRY'!I17,IF(AND($D$4='DATA ENTRY'!CL17),'DATA ENTRY'!I17,""))))</f>
        <v>28887</v>
      </c>
      <c r="F18" s="206" t="str">
        <f>IF('DATA ENTRY'!CL17="","",IF('DATA ENTRY'!CL17="","",IF($D$4="All Post",'DATA ENTRY'!CL17,IF(AND($D$4='DATA ENTRY'!CL17),'DATA ENTRY'!CL17,""))))</f>
        <v>1st Grade (Lecturer)</v>
      </c>
      <c r="G18" s="205" t="str">
        <f>IF('DATA ENTRY'!CL17="","",IF('DATA ENTRY'!N17="","",IF($D$4="All Post",'DATA ENTRY'!N17,IF(AND($D$4='DATA ENTRY'!CL17),'DATA ENTRY'!N17,""))))</f>
        <v xml:space="preserve">PG </v>
      </c>
      <c r="H18" s="207">
        <f>IF('DATA ENTRY'!CL17="","",IF('DATA ENTRY'!O17="","",IF($D$4="All Post",'DATA ENTRY'!O17,IF(AND($D$4='DATA ENTRY'!CL17),'DATA ENTRY'!O17,""))))</f>
        <v>0.71</v>
      </c>
      <c r="I18" s="205" t="str">
        <f>IF('DATA ENTRY'!CL17="","",IF('DATA ENTRY'!P17="","",IF($D$4="All Post",'DATA ENTRY'!P17,IF(AND($D$4='DATA ENTRY'!CL17),'DATA ENTRY'!P17,""))))</f>
        <v xml:space="preserve">B.ed </v>
      </c>
      <c r="J18" s="207">
        <f>IF('DATA ENTRY'!CL17="","",IF('DATA ENTRY'!Q17="","",IF($D$4="All Post",'DATA ENTRY'!Q17,IF(AND($D$4='DATA ENTRY'!CL17),'DATA ENTRY'!Q17,""))))</f>
        <v>0.7</v>
      </c>
      <c r="K18" s="205" t="str">
        <f>IF('DATA ENTRY'!CL17="","",IF('DATA ENTRY'!R17="","",IF($D$4="All Post",'DATA ENTRY'!R17,IF(AND($D$4='DATA ENTRY'!CL17),'DATA ENTRY'!R17,""))))</f>
        <v/>
      </c>
      <c r="L18" s="205" t="str">
        <f>IF('DATA ENTRY'!CL17="","",IF('DATA ENTRY'!S17="","",IF($D$4="All Post",'DATA ENTRY'!S17,IF(AND($D$4='DATA ENTRY'!CL17),'DATA ENTRY'!S17,""))))</f>
        <v/>
      </c>
      <c r="M18" s="205" t="str">
        <f>IF('DATA ENTRY'!CL17="","",IF('DATA ENTRY'!E17="","",IF($D$4="All Post",'DATA ENTRY'!E17,IF(AND($D$4='DATA ENTRY'!CL17),'DATA ENTRY'!E17,""))))</f>
        <v>PM SHREE GSSS BAR</v>
      </c>
      <c r="N18" s="205" t="str">
        <f>IF('DATA ENTRY'!CL17="","",IF('DATA ENTRY'!T17="","",IF($D$4="All Post",'DATA ENTRY'!T17,IF(AND($D$4='DATA ENTRY'!CL17),'DATA ENTRY'!T17,""))))</f>
        <v>YES</v>
      </c>
      <c r="O18" s="205" t="str">
        <f>IF('DATA ENTRY'!CL17="","",IF('DATA ENTRY'!X17="","",IF($D$4="All Post",'DATA ENTRY'!X17,IF(AND($D$4='DATA ENTRY'!CL17),'DATA ENTRY'!X17,""))))</f>
        <v>GEN</v>
      </c>
      <c r="P18" s="205" t="str">
        <f>IF('DATA ENTRY'!CL17="","",IF('DATA ENTRY'!Y17="","",IF($D$4="All Post",'DATA ENTRY'!Y17,IF(AND($D$4='DATA ENTRY'!CL17),'DATA ENTRY'!Y17,""))))</f>
        <v>MALE</v>
      </c>
      <c r="Q18" s="205" t="str">
        <f>IF('DATA ENTRY'!CL17="","",IF('DATA ENTRY'!G17="","",IF($D$4="All Post",'DATA ENTRY'!G17,IF(AND($D$4='DATA ENTRY'!CL17),'DATA ENTRY'!G17,""))))</f>
        <v>BIOLOGY</v>
      </c>
      <c r="T18" s="3">
        <f t="shared" si="0"/>
        <v>1</v>
      </c>
      <c r="U18" s="3" t="str">
        <f t="shared" si="1"/>
        <v>All Post</v>
      </c>
      <c r="AA18" s="208" t="s">
        <v>232</v>
      </c>
      <c r="AB18" s="3">
        <v>12</v>
      </c>
      <c r="AD18" s="3" t="s">
        <v>123</v>
      </c>
      <c r="AG18" s="3" t="s">
        <v>152</v>
      </c>
      <c r="AH18" s="3" t="s">
        <v>163</v>
      </c>
      <c r="AI18" s="3" t="s">
        <v>178</v>
      </c>
      <c r="AR18" s="3" t="s">
        <v>285</v>
      </c>
      <c r="AW18" s="3" t="s">
        <v>344</v>
      </c>
      <c r="AZ18" s="3" t="s">
        <v>369</v>
      </c>
      <c r="BE18" s="3" t="s">
        <v>427</v>
      </c>
      <c r="BI18" s="3" t="s">
        <v>452</v>
      </c>
      <c r="CA18" s="3" t="str">
        <f>IFERROR(IF(CF18="","",RANK(CF18,$CF$7:$CF$1111,1))+COUNTIF($CF$7:CF18,CF18)-1,"")</f>
        <v/>
      </c>
      <c r="CB18" s="3" t="str">
        <f t="shared" si="2"/>
        <v/>
      </c>
      <c r="CC18" s="8">
        <v>12</v>
      </c>
      <c r="CD18" s="205" t="str">
        <f>IF('DATA ENTRY'!CL17="","",IF('DATA ENTRY'!B17="","",IF(AND($CE$4='DATA ENTRY'!CL17,$CH$4='DATA ENTRY'!D17,$CF$4='DATA ENTRY'!G17),'DATA ENTRY'!B17,"")))</f>
        <v/>
      </c>
      <c r="CE18" s="205" t="str">
        <f>IF('DATA ENTRY'!CL17="","",IF('DATA ENTRY'!C17="","",IF(AND($CE$4='DATA ENTRY'!CL17,$CH$4='DATA ENTRY'!D17,$CF$4='DATA ENTRY'!G17),'DATA ENTRY'!C17,"")))</f>
        <v/>
      </c>
      <c r="CF18" s="206" t="str">
        <f>IF('DATA ENTRY'!CL17="","",IF('DATA ENTRY'!I17="","",IF(AND($CE$4='DATA ENTRY'!CL17,$CH$4='DATA ENTRY'!D17,$CF$4='DATA ENTRY'!G17),'DATA ENTRY'!I17,"")))</f>
        <v/>
      </c>
      <c r="CG18" s="206" t="str">
        <f>IF('DATA ENTRY'!CL17="","",IF('DATA ENTRY'!CL17="","",IF(AND($CE$4='DATA ENTRY'!CL17,$CH$4='DATA ENTRY'!D17,$CF$4='DATA ENTRY'!G17),'DATA ENTRY'!CL17,"")))</f>
        <v/>
      </c>
      <c r="CH18" s="205" t="str">
        <f>IF('DATA ENTRY'!CL17="","",IF('DATA ENTRY'!N17="","",IF(AND($CE$4='DATA ENTRY'!CL17,$CH$4='DATA ENTRY'!D17,$CF$4='DATA ENTRY'!G17),'DATA ENTRY'!N17,"")))</f>
        <v/>
      </c>
      <c r="CI18" s="207" t="str">
        <f>IF('DATA ENTRY'!CL17="","",IF('DATA ENTRY'!O17="","",IF(AND($CE$4='DATA ENTRY'!CL17,$CH$4='DATA ENTRY'!D17,$CF$4='DATA ENTRY'!G17),'DATA ENTRY'!O17,"")))</f>
        <v/>
      </c>
      <c r="CJ18" s="205" t="str">
        <f>IF('DATA ENTRY'!CL17="","",IF('DATA ENTRY'!P17="","",IF(AND($CE$4='DATA ENTRY'!CL17,$CH$4='DATA ENTRY'!D17,$CF$4='DATA ENTRY'!G17),'DATA ENTRY'!P17,"")))</f>
        <v/>
      </c>
      <c r="CK18" s="207" t="str">
        <f>IF('DATA ENTRY'!CL17="","",IF('DATA ENTRY'!Q17="","",IF(AND($CE$4='DATA ENTRY'!CL17,$CH$4='DATA ENTRY'!D17,$CF$4='DATA ENTRY'!G17),'DATA ENTRY'!Q17,"")))</f>
        <v/>
      </c>
      <c r="CL18" s="205" t="str">
        <f>IF('DATA ENTRY'!CL17="","",IF('DATA ENTRY'!R17="","",IF(AND($CE$4='DATA ENTRY'!CL17,$CH$4='DATA ENTRY'!D17,$CF$4='DATA ENTRY'!G17),'DATA ENTRY'!R17,"")))</f>
        <v/>
      </c>
      <c r="CM18" s="205" t="str">
        <f>IF('DATA ENTRY'!CL17="","",IF('DATA ENTRY'!T17="","",IF(AND($CE$4='DATA ENTRY'!CL17,$CH$4='DATA ENTRY'!D17,$CF$4='DATA ENTRY'!G17),'DATA ENTRY'!T17,"")))</f>
        <v/>
      </c>
      <c r="CN18" s="205" t="str">
        <f>IF('DATA ENTRY'!CL17="","",IF('DATA ENTRY'!E17="","",IF(AND($CE$4='DATA ENTRY'!CL17,$CH$4='DATA ENTRY'!D17,$CF$4='DATA ENTRY'!G17),'DATA ENTRY'!E17,"")))</f>
        <v/>
      </c>
      <c r="CO18" s="205" t="str">
        <f>IF('DATA ENTRY'!CL17="","",IF('DATA ENTRY'!X17="","",IF(AND($CE$4='DATA ENTRY'!CL17,$CH$4='DATA ENTRY'!D17,$CF$4='DATA ENTRY'!G17),'DATA ENTRY'!X17,"")))</f>
        <v/>
      </c>
      <c r="CP18" s="205" t="str">
        <f>IF('DATA ENTRY'!CL17="","",IF('DATA ENTRY'!Y17="","",IF(AND($CE$4='DATA ENTRY'!CL17,$CH$4='DATA ENTRY'!D17,$CF$4='DATA ENTRY'!G17),'DATA ENTRY'!Y17,"")))</f>
        <v/>
      </c>
      <c r="CQ18" s="93" t="str">
        <f t="shared" si="3"/>
        <v/>
      </c>
      <c r="CR18" s="93" t="str">
        <f>IF('DATA ENTRY'!CL17="","",IF('DATA ENTRY'!G17="","",IF(AND($CE$4='DATA ENTRY'!CL17,$CH$4='DATA ENTRY'!D17),'DATA ENTRY'!G17,"")))</f>
        <v>BIOLOGY</v>
      </c>
      <c r="CS18" s="191" t="str">
        <f>IF('DATA ENTRY'!CL17="","",IF('DATA ENTRY'!D17="","",IF(AND($CE$4='DATA ENTRY'!CL17,$CH$4='DATA ENTRY'!D17,$CF$4='DATA ENTRY'!G17),'DATA ENTRY'!D17,"")))</f>
        <v/>
      </c>
      <c r="CT18" s="209">
        <f t="shared" si="4"/>
        <v>0</v>
      </c>
      <c r="CU18" s="209">
        <f t="shared" si="5"/>
        <v>0</v>
      </c>
      <c r="CW18" s="210"/>
      <c r="CY18" s="3">
        <f t="shared" si="6"/>
        <v>0</v>
      </c>
      <c r="DC18" s="3">
        <f>IFERROR(IF(DH18="","",RANK(DH18,$DH$7:$DH$1111,1))+COUNTIF($DH$7:DH18,DH18)-1,"")</f>
        <v>3</v>
      </c>
      <c r="DD18" s="3">
        <f t="shared" si="13"/>
        <v>1</v>
      </c>
      <c r="DE18" s="8">
        <v>12</v>
      </c>
      <c r="DF18" s="205" t="str">
        <f>IF('DATA ENTRY'!CL17="","",IF('DATA ENTRY'!B17="","",IF(AND($DG$4='DATA ENTRY'!D17),'DATA ENTRY'!B17,"")))</f>
        <v>ert</v>
      </c>
      <c r="DG18" s="205" t="str">
        <f>IF('DATA ENTRY'!CL17="","",IF('DATA ENTRY'!C17="","",IF(AND($DG$4='DATA ENTRY'!D17),'DATA ENTRY'!C17,"")))</f>
        <v>lh</v>
      </c>
      <c r="DH18" s="206">
        <f>IF('DATA ENTRY'!CL17="","",IF('DATA ENTRY'!I17="","",IF(AND($DG$4='DATA ENTRY'!D17),'DATA ENTRY'!I17,"")))</f>
        <v>28887</v>
      </c>
      <c r="DI18" s="206" t="str">
        <f>IF('DATA ENTRY'!CL17="","",IF('DATA ENTRY'!CL17="","",IF(AND($DG$4='DATA ENTRY'!D17),'DATA ENTRY'!CL17,"")))</f>
        <v>1st Grade (Lecturer)</v>
      </c>
      <c r="DJ18" s="205" t="str">
        <f>IF('DATA ENTRY'!CL17="","",IF('DATA ENTRY'!N17="","",IF(AND($DG$4='DATA ENTRY'!D17),'DATA ENTRY'!N17,"")))</f>
        <v xml:space="preserve">PG </v>
      </c>
      <c r="DK18" s="207">
        <f>IF('DATA ENTRY'!CL17="","",IF('DATA ENTRY'!O17="","",IF(AND($DG$4='DATA ENTRY'!D17),'DATA ENTRY'!O17,"")))</f>
        <v>0.71</v>
      </c>
      <c r="DL18" s="205" t="str">
        <f>IF('DATA ENTRY'!CL17="","",IF('DATA ENTRY'!P17="","",IF(AND($DG$4='DATA ENTRY'!D17),'DATA ENTRY'!P17,"")))</f>
        <v xml:space="preserve">B.ed </v>
      </c>
      <c r="DM18" s="207">
        <f>IF('DATA ENTRY'!CL17="","",IF('DATA ENTRY'!Q17="","",IF(AND($DG$4='DATA ENTRY'!D17),'DATA ENTRY'!Q17,"")))</f>
        <v>0.7</v>
      </c>
      <c r="DN18" s="205" t="str">
        <f>IF('DATA ENTRY'!CL17="","",IF('DATA ENTRY'!R17="","",IF(AND($DG$4='DATA ENTRY'!D17),'DATA ENTRY'!R17,"")))</f>
        <v/>
      </c>
      <c r="DO18" s="207" t="str">
        <f>IF('DATA ENTRY'!CL17="","",IF('DATA ENTRY'!T17="","",IF(AND($DG$4='DATA ENTRY'!D17),'DATA ENTRY'!T17,"")))</f>
        <v>YES</v>
      </c>
      <c r="DP18" s="205" t="str">
        <f>IF('DATA ENTRY'!CL17="","",IF('DATA ENTRY'!E17="","",IF(AND($DG$4='DATA ENTRY'!D17),'DATA ENTRY'!E17,"")))</f>
        <v>PM SHREE GSSS BAR</v>
      </c>
      <c r="DQ18" s="205">
        <f>IF('DATA ENTRY'!CL17="","",IF('DATA ENTRY'!D17="","",IF(AND($DG$4='DATA ENTRY'!D17),'DATA ENTRY'!D17,"")))</f>
        <v>333333</v>
      </c>
      <c r="DR18" s="205" t="str">
        <f>IF('DATA ENTRY'!CL17="","",IF('DATA ENTRY'!X17="","",IF(AND($DG$4='DATA ENTRY'!D17),'DATA ENTRY'!X17,"")))</f>
        <v>GEN</v>
      </c>
      <c r="DS18" s="205" t="str">
        <f>IF('DATA ENTRY'!CL17="","",IF('DATA ENTRY'!Y17="","",IF(AND($DG$4='DATA ENTRY'!D17),'DATA ENTRY'!Y17,"")))</f>
        <v>MALE</v>
      </c>
      <c r="DT18" s="93">
        <f t="shared" si="8"/>
        <v>0.70750000000000002</v>
      </c>
      <c r="DU18" s="93" t="str">
        <f>IF('DATA ENTRY'!CL17="","",IF('DATA ENTRY'!D17="","",IF(AND($DG$4='DATA ENTRY'!D17),'DATA ENTRY'!G17,"")))</f>
        <v>BIOLOGY</v>
      </c>
      <c r="DZ18" s="3">
        <f t="shared" si="9"/>
        <v>1</v>
      </c>
      <c r="EC18" s="3" t="str">
        <f>IFERROR(IF(EH18="","",RANK(EH18,$EH$7:$EH$1111,1))+COUNTIF($EH$7:EH18,EH18)-1,"")</f>
        <v/>
      </c>
      <c r="ED18" s="3" t="str">
        <f t="shared" si="10"/>
        <v/>
      </c>
      <c r="EE18" s="8">
        <v>12</v>
      </c>
      <c r="EF18" s="205" t="str">
        <f>IF('DATA ENTRY'!CL17="","",IF('DATA ENTRY'!B17="","",IF(AND($EG$4='DATA ENTRY'!G17,$EI$4='DATA ENTRY'!F17),'DATA ENTRY'!B17,"")))</f>
        <v/>
      </c>
      <c r="EG18" s="205" t="str">
        <f>IF('DATA ENTRY'!CL17="","",IF('DATA ENTRY'!C17="","",IF(AND($EG$4='DATA ENTRY'!G17,$EI$4='DATA ENTRY'!F17),'DATA ENTRY'!C17,"")))</f>
        <v/>
      </c>
      <c r="EH18" s="206" t="str">
        <f>IF('DATA ENTRY'!CL17="","",IF('DATA ENTRY'!I17="","",IF(AND($EG$4='DATA ENTRY'!G17,$EI$4='DATA ENTRY'!F17),'DATA ENTRY'!I17,"")))</f>
        <v/>
      </c>
      <c r="EI18" s="206" t="str">
        <f>IF('DATA ENTRY'!CL17="","",IF('DATA ENTRY'!CL17="","",IF(AND($EG$4='DATA ENTRY'!G17,$EI$4='DATA ENTRY'!F17),'DATA ENTRY'!CL17,"")))</f>
        <v/>
      </c>
      <c r="EJ18" s="205" t="str">
        <f>IF('DATA ENTRY'!CL17="","",IF('DATA ENTRY'!N17="","",IF(AND($EG$4='DATA ENTRY'!G17,$EI$4='DATA ENTRY'!F17),'DATA ENTRY'!N17,"")))</f>
        <v/>
      </c>
      <c r="EK18" s="207" t="str">
        <f>IF('DATA ENTRY'!CL17="","",IF('DATA ENTRY'!O17="","",IF(AND($EG$4='DATA ENTRY'!G17,$EI$4='DATA ENTRY'!F17),'DATA ENTRY'!O17,"")))</f>
        <v/>
      </c>
      <c r="EL18" s="205" t="str">
        <f>IF('DATA ENTRY'!CL17="","",IF('DATA ENTRY'!P17="","",IF(AND($EG$4='DATA ENTRY'!G17,$EI$4='DATA ENTRY'!F17),'DATA ENTRY'!P17,"")))</f>
        <v/>
      </c>
      <c r="EM18" s="207" t="str">
        <f>IF('DATA ENTRY'!CL17="","",IF('DATA ENTRY'!Q17="","",IF(AND($EG$4='DATA ENTRY'!G17,$EI$4='DATA ENTRY'!F17),'DATA ENTRY'!Q17,"")))</f>
        <v/>
      </c>
      <c r="EN18" s="205" t="str">
        <f>IF('DATA ENTRY'!CL17="","",IF('DATA ENTRY'!R17="","",IF(AND($EG$4='DATA ENTRY'!G17,$EI$4='DATA ENTRY'!F17),'DATA ENTRY'!R17,"")))</f>
        <v/>
      </c>
      <c r="EO18" s="207" t="str">
        <f>IF('DATA ENTRY'!CL17="","",IF('DATA ENTRY'!S17="","",IF(AND($EG$4='DATA ENTRY'!G17,$EI$4='DATA ENTRY'!F17),'DATA ENTRY'!S17,"")))</f>
        <v/>
      </c>
      <c r="EP18" s="207" t="str">
        <f>IF('DATA ENTRY'!CL17="","",IF('DATA ENTRY'!T17="","",IF(AND($EG$4='DATA ENTRY'!G17,$EI$4='DATA ENTRY'!F17),'DATA ENTRY'!T17,"")))</f>
        <v/>
      </c>
      <c r="EQ18" s="205" t="str">
        <f>IF('DATA ENTRY'!CL17="","",IF('DATA ENTRY'!E17="","",IF(AND($EG$4='DATA ENTRY'!G17,$EI$4='DATA ENTRY'!F17),'DATA ENTRY'!E17,"")))</f>
        <v/>
      </c>
      <c r="ER18" s="205" t="str">
        <f>IF('DATA ENTRY'!CL17="","",IF('DATA ENTRY'!D17="","",IF(AND($EG$4='DATA ENTRY'!G17,$EI$4='DATA ENTRY'!F17),'DATA ENTRY'!D17,"")))</f>
        <v/>
      </c>
      <c r="ES18" s="205" t="str">
        <f>IF('DATA ENTRY'!CL17="","",IF('DATA ENTRY'!X17="","",IF(AND($EG$4='DATA ENTRY'!G17,$EI$4='DATA ENTRY'!F17),'DATA ENTRY'!X17,"")))</f>
        <v/>
      </c>
      <c r="ET18" s="205" t="str">
        <f>IF('DATA ENTRY'!CL17="","",IF('DATA ENTRY'!Y17="","",IF(AND($EG$4='DATA ENTRY'!G17,$EI$4='DATA ENTRY'!F17),'DATA ENTRY'!Y17,"")))</f>
        <v/>
      </c>
      <c r="EU18" s="93" t="str">
        <f t="shared" si="11"/>
        <v/>
      </c>
      <c r="EV18" s="93" t="str">
        <f>IF('DATA ENTRY'!CL17="","",IF('DATA ENTRY'!D17="","",IF(AND($EG$4='DATA ENTRY'!G17,$EI$4='DATA ENTRY'!F17),'DATA ENTRY'!G17,"")))</f>
        <v/>
      </c>
      <c r="FA18" s="3">
        <f t="shared" si="12"/>
        <v>0</v>
      </c>
    </row>
    <row r="19" spans="1:157">
      <c r="A19" s="3">
        <f>IF(T19=0,"",1+(MAX($A$7:A18)))</f>
        <v>13</v>
      </c>
      <c r="B19" s="8">
        <v>13</v>
      </c>
      <c r="C19" s="205" t="str">
        <f>IF('DATA ENTRY'!CL18="","",IF('DATA ENTRY'!B18="","",IF($D$4="All Post",'DATA ENTRY'!B18,IF(AND($D$4='DATA ENTRY'!CL18),'DATA ENTRY'!B18,""))))</f>
        <v>ghg</v>
      </c>
      <c r="D19" s="205" t="str">
        <f>IF('DATA ENTRY'!CL18="","",IF('DATA ENTRY'!C18="","",IF($D$4="All Post",'DATA ENTRY'!C18,IF(AND($D$4='DATA ENTRY'!CL18),'DATA ENTRY'!C18,""))))</f>
        <v>hfh</v>
      </c>
      <c r="E19" s="206">
        <f>IF('DATA ENTRY'!CL18="","",IF('DATA ENTRY'!I18="","",IF($D$4="All Post",'DATA ENTRY'!I18,IF(AND($D$4='DATA ENTRY'!CL18),'DATA ENTRY'!I18,""))))</f>
        <v>31172</v>
      </c>
      <c r="F19" s="206" t="str">
        <f>IF('DATA ENTRY'!CL18="","",IF('DATA ENTRY'!CL18="","",IF($D$4="All Post",'DATA ENTRY'!CL18,IF(AND($D$4='DATA ENTRY'!CL18),'DATA ENTRY'!CL18,""))))</f>
        <v>1st Grade (Lecturer)</v>
      </c>
      <c r="G19" s="205" t="str">
        <f>IF('DATA ENTRY'!CL18="","",IF('DATA ENTRY'!N18="","",IF($D$4="All Post",'DATA ENTRY'!N18,IF(AND($D$4='DATA ENTRY'!CL18),'DATA ENTRY'!N18,""))))</f>
        <v xml:space="preserve">PG </v>
      </c>
      <c r="H19" s="207">
        <f>IF('DATA ENTRY'!CL18="","",IF('DATA ENTRY'!O18="","",IF($D$4="All Post",'DATA ENTRY'!O18,IF(AND($D$4='DATA ENTRY'!CL18),'DATA ENTRY'!O18,""))))</f>
        <v>0.75</v>
      </c>
      <c r="I19" s="205" t="str">
        <f>IF('DATA ENTRY'!CL18="","",IF('DATA ENTRY'!P18="","",IF($D$4="All Post",'DATA ENTRY'!P18,IF(AND($D$4='DATA ENTRY'!CL18),'DATA ENTRY'!P18,""))))</f>
        <v xml:space="preserve">B.ed </v>
      </c>
      <c r="J19" s="207">
        <f>IF('DATA ENTRY'!CL18="","",IF('DATA ENTRY'!Q18="","",IF($D$4="All Post",'DATA ENTRY'!Q18,IF(AND($D$4='DATA ENTRY'!CL18),'DATA ENTRY'!Q18,""))))</f>
        <v>0.74</v>
      </c>
      <c r="K19" s="205" t="str">
        <f>IF('DATA ENTRY'!CL18="","",IF('DATA ENTRY'!R18="","",IF($D$4="All Post",'DATA ENTRY'!R18,IF(AND($D$4='DATA ENTRY'!CL18),'DATA ENTRY'!R18,""))))</f>
        <v/>
      </c>
      <c r="L19" s="205" t="str">
        <f>IF('DATA ENTRY'!CL18="","",IF('DATA ENTRY'!S18="","",IF($D$4="All Post",'DATA ENTRY'!S18,IF(AND($D$4='DATA ENTRY'!CL18),'DATA ENTRY'!S18,""))))</f>
        <v/>
      </c>
      <c r="M19" s="205" t="str">
        <f>IF('DATA ENTRY'!CL18="","",IF('DATA ENTRY'!E18="","",IF($D$4="All Post",'DATA ENTRY'!E18,IF(AND($D$4='DATA ENTRY'!CL18),'DATA ENTRY'!E18,""))))</f>
        <v>MGGS BAR</v>
      </c>
      <c r="N19" s="205" t="str">
        <f>IF('DATA ENTRY'!CL18="","",IF('DATA ENTRY'!T18="","",IF($D$4="All Post",'DATA ENTRY'!T18,IF(AND($D$4='DATA ENTRY'!CL18),'DATA ENTRY'!T18,""))))</f>
        <v>NO</v>
      </c>
      <c r="O19" s="205" t="str">
        <f>IF('DATA ENTRY'!CL18="","",IF('DATA ENTRY'!X18="","",IF($D$4="All Post",'DATA ENTRY'!X18,IF(AND($D$4='DATA ENTRY'!CL18),'DATA ENTRY'!X18,""))))</f>
        <v>OBC</v>
      </c>
      <c r="P19" s="205" t="str">
        <f>IF('DATA ENTRY'!CL18="","",IF('DATA ENTRY'!Y18="","",IF($D$4="All Post",'DATA ENTRY'!Y18,IF(AND($D$4='DATA ENTRY'!CL18),'DATA ENTRY'!Y18,""))))</f>
        <v>MALE</v>
      </c>
      <c r="Q19" s="205" t="str">
        <f>IF('DATA ENTRY'!CL18="","",IF('DATA ENTRY'!G18="","",IF($D$4="All Post",'DATA ENTRY'!G18,IF(AND($D$4='DATA ENTRY'!CL18),'DATA ENTRY'!G18,""))))</f>
        <v>CHEMISTRY</v>
      </c>
      <c r="T19" s="3">
        <f t="shared" si="0"/>
        <v>1</v>
      </c>
      <c r="U19" s="3" t="str">
        <f t="shared" si="1"/>
        <v>All Post</v>
      </c>
      <c r="AA19" s="208" t="s">
        <v>243</v>
      </c>
      <c r="AB19" s="3">
        <v>13</v>
      </c>
      <c r="AD19" s="3" t="s">
        <v>124</v>
      </c>
      <c r="AG19" s="3" t="s">
        <v>153</v>
      </c>
      <c r="AI19" s="3" t="s">
        <v>179</v>
      </c>
      <c r="AR19" s="3" t="s">
        <v>286</v>
      </c>
      <c r="AW19" s="3" t="s">
        <v>345</v>
      </c>
      <c r="AZ19" s="3" t="s">
        <v>381</v>
      </c>
      <c r="BI19" s="3" t="s">
        <v>453</v>
      </c>
      <c r="CA19" s="3" t="str">
        <f>IFERROR(IF(CF19="","",RANK(CF19,$CF$7:$CF$1111,1))+COUNTIF($CF$7:CF19,CF19)-1,"")</f>
        <v/>
      </c>
      <c r="CB19" s="3" t="str">
        <f t="shared" si="2"/>
        <v/>
      </c>
      <c r="CC19" s="8">
        <v>13</v>
      </c>
      <c r="CD19" s="205" t="str">
        <f>IF('DATA ENTRY'!CL18="","",IF('DATA ENTRY'!B18="","",IF(AND($CE$4='DATA ENTRY'!CL18,$CH$4='DATA ENTRY'!D18,$CF$4='DATA ENTRY'!G18),'DATA ENTRY'!B18,"")))</f>
        <v/>
      </c>
      <c r="CE19" s="205" t="str">
        <f>IF('DATA ENTRY'!CL18="","",IF('DATA ENTRY'!C18="","",IF(AND($CE$4='DATA ENTRY'!CL18,$CH$4='DATA ENTRY'!D18,$CF$4='DATA ENTRY'!G18),'DATA ENTRY'!C18,"")))</f>
        <v/>
      </c>
      <c r="CF19" s="206" t="str">
        <f>IF('DATA ENTRY'!CL18="","",IF('DATA ENTRY'!I18="","",IF(AND($CE$4='DATA ENTRY'!CL18,$CH$4='DATA ENTRY'!D18,$CF$4='DATA ENTRY'!G18),'DATA ENTRY'!I18,"")))</f>
        <v/>
      </c>
      <c r="CG19" s="206" t="str">
        <f>IF('DATA ENTRY'!CL18="","",IF('DATA ENTRY'!CL18="","",IF(AND($CE$4='DATA ENTRY'!CL18,$CH$4='DATA ENTRY'!D18,$CF$4='DATA ENTRY'!G18),'DATA ENTRY'!CL18,"")))</f>
        <v/>
      </c>
      <c r="CH19" s="205" t="str">
        <f>IF('DATA ENTRY'!CL18="","",IF('DATA ENTRY'!N18="","",IF(AND($CE$4='DATA ENTRY'!CL18,$CH$4='DATA ENTRY'!D18,$CF$4='DATA ENTRY'!G18),'DATA ENTRY'!N18,"")))</f>
        <v/>
      </c>
      <c r="CI19" s="207" t="str">
        <f>IF('DATA ENTRY'!CL18="","",IF('DATA ENTRY'!O18="","",IF(AND($CE$4='DATA ENTRY'!CL18,$CH$4='DATA ENTRY'!D18,$CF$4='DATA ENTRY'!G18),'DATA ENTRY'!O18,"")))</f>
        <v/>
      </c>
      <c r="CJ19" s="205" t="str">
        <f>IF('DATA ENTRY'!CL18="","",IF('DATA ENTRY'!P18="","",IF(AND($CE$4='DATA ENTRY'!CL18,$CH$4='DATA ENTRY'!D18,$CF$4='DATA ENTRY'!G18),'DATA ENTRY'!P18,"")))</f>
        <v/>
      </c>
      <c r="CK19" s="207" t="str">
        <f>IF('DATA ENTRY'!CL18="","",IF('DATA ENTRY'!Q18="","",IF(AND($CE$4='DATA ENTRY'!CL18,$CH$4='DATA ENTRY'!D18,$CF$4='DATA ENTRY'!G18),'DATA ENTRY'!Q18,"")))</f>
        <v/>
      </c>
      <c r="CL19" s="205" t="str">
        <f>IF('DATA ENTRY'!CL18="","",IF('DATA ENTRY'!R18="","",IF(AND($CE$4='DATA ENTRY'!CL18,$CH$4='DATA ENTRY'!D18,$CF$4='DATA ENTRY'!G18),'DATA ENTRY'!R18,"")))</f>
        <v/>
      </c>
      <c r="CM19" s="205" t="str">
        <f>IF('DATA ENTRY'!CL18="","",IF('DATA ENTRY'!T18="","",IF(AND($CE$4='DATA ENTRY'!CL18,$CH$4='DATA ENTRY'!D18,$CF$4='DATA ENTRY'!G18),'DATA ENTRY'!T18,"")))</f>
        <v/>
      </c>
      <c r="CN19" s="205" t="str">
        <f>IF('DATA ENTRY'!CL18="","",IF('DATA ENTRY'!E18="","",IF(AND($CE$4='DATA ENTRY'!CL18,$CH$4='DATA ENTRY'!D18,$CF$4='DATA ENTRY'!G18),'DATA ENTRY'!E18,"")))</f>
        <v/>
      </c>
      <c r="CO19" s="205" t="str">
        <f>IF('DATA ENTRY'!CL18="","",IF('DATA ENTRY'!X18="","",IF(AND($CE$4='DATA ENTRY'!CL18,$CH$4='DATA ENTRY'!D18,$CF$4='DATA ENTRY'!G18),'DATA ENTRY'!X18,"")))</f>
        <v/>
      </c>
      <c r="CP19" s="205" t="str">
        <f>IF('DATA ENTRY'!CL18="","",IF('DATA ENTRY'!Y18="","",IF(AND($CE$4='DATA ENTRY'!CL18,$CH$4='DATA ENTRY'!D18,$CF$4='DATA ENTRY'!G18),'DATA ENTRY'!Y18,"")))</f>
        <v/>
      </c>
      <c r="CQ19" s="93" t="str">
        <f t="shared" si="3"/>
        <v/>
      </c>
      <c r="CR19" s="93" t="str">
        <f>IF('DATA ENTRY'!CL18="","",IF('DATA ENTRY'!G18="","",IF(AND($CE$4='DATA ENTRY'!CL18,$CH$4='DATA ENTRY'!D18),'DATA ENTRY'!G18,"")))</f>
        <v/>
      </c>
      <c r="CS19" s="191" t="str">
        <f>IF('DATA ENTRY'!CL18="","",IF('DATA ENTRY'!D18="","",IF(AND($CE$4='DATA ENTRY'!CL18,$CH$4='DATA ENTRY'!D18,$CF$4='DATA ENTRY'!G18),'DATA ENTRY'!D18,"")))</f>
        <v/>
      </c>
      <c r="CT19" s="209">
        <f t="shared" si="4"/>
        <v>0</v>
      </c>
      <c r="CU19" s="209">
        <f t="shared" si="5"/>
        <v>0</v>
      </c>
      <c r="CW19" s="210"/>
      <c r="CY19" s="3">
        <f t="shared" si="6"/>
        <v>0</v>
      </c>
      <c r="DC19" s="3" t="str">
        <f>IFERROR(IF(DH19="","",RANK(DH19,$DH$7:$DH$1111,1))+COUNTIF($DH$7:DH19,DH19)-1,"")</f>
        <v/>
      </c>
      <c r="DD19" s="3" t="str">
        <f t="shared" si="13"/>
        <v/>
      </c>
      <c r="DE19" s="8">
        <v>13</v>
      </c>
      <c r="DF19" s="205" t="str">
        <f>IF('DATA ENTRY'!CL18="","",IF('DATA ENTRY'!B18="","",IF(AND($DG$4='DATA ENTRY'!D18),'DATA ENTRY'!B18,"")))</f>
        <v/>
      </c>
      <c r="DG19" s="205" t="str">
        <f>IF('DATA ENTRY'!CL18="","",IF('DATA ENTRY'!C18="","",IF(AND($DG$4='DATA ENTRY'!D18),'DATA ENTRY'!C18,"")))</f>
        <v/>
      </c>
      <c r="DH19" s="206" t="str">
        <f>IF('DATA ENTRY'!CL18="","",IF('DATA ENTRY'!I18="","",IF(AND($DG$4='DATA ENTRY'!D18),'DATA ENTRY'!I18,"")))</f>
        <v/>
      </c>
      <c r="DI19" s="206" t="str">
        <f>IF('DATA ENTRY'!CL18="","",IF('DATA ENTRY'!CL18="","",IF(AND($DG$4='DATA ENTRY'!D18),'DATA ENTRY'!CL18,"")))</f>
        <v/>
      </c>
      <c r="DJ19" s="205" t="str">
        <f>IF('DATA ENTRY'!CL18="","",IF('DATA ENTRY'!N18="","",IF(AND($DG$4='DATA ENTRY'!D18),'DATA ENTRY'!N18,"")))</f>
        <v/>
      </c>
      <c r="DK19" s="207" t="str">
        <f>IF('DATA ENTRY'!CL18="","",IF('DATA ENTRY'!O18="","",IF(AND($DG$4='DATA ENTRY'!D18),'DATA ENTRY'!O18,"")))</f>
        <v/>
      </c>
      <c r="DL19" s="205" t="str">
        <f>IF('DATA ENTRY'!CL18="","",IF('DATA ENTRY'!P18="","",IF(AND($DG$4='DATA ENTRY'!D18),'DATA ENTRY'!P18,"")))</f>
        <v/>
      </c>
      <c r="DM19" s="207" t="str">
        <f>IF('DATA ENTRY'!CL18="","",IF('DATA ENTRY'!Q18="","",IF(AND($DG$4='DATA ENTRY'!D18),'DATA ENTRY'!Q18,"")))</f>
        <v/>
      </c>
      <c r="DN19" s="205" t="str">
        <f>IF('DATA ENTRY'!CL18="","",IF('DATA ENTRY'!R18="","",IF(AND($DG$4='DATA ENTRY'!D18),'DATA ENTRY'!R18,"")))</f>
        <v/>
      </c>
      <c r="DO19" s="207" t="str">
        <f>IF('DATA ENTRY'!CL18="","",IF('DATA ENTRY'!T18="","",IF(AND($DG$4='DATA ENTRY'!D18),'DATA ENTRY'!T18,"")))</f>
        <v/>
      </c>
      <c r="DP19" s="205" t="str">
        <f>IF('DATA ENTRY'!CL18="","",IF('DATA ENTRY'!E18="","",IF(AND($DG$4='DATA ENTRY'!D18),'DATA ENTRY'!E18,"")))</f>
        <v/>
      </c>
      <c r="DQ19" s="205" t="str">
        <f>IF('DATA ENTRY'!CL18="","",IF('DATA ENTRY'!D18="","",IF(AND($DG$4='DATA ENTRY'!D18),'DATA ENTRY'!D18,"")))</f>
        <v/>
      </c>
      <c r="DR19" s="205" t="str">
        <f>IF('DATA ENTRY'!CL18="","",IF('DATA ENTRY'!X18="","",IF(AND($DG$4='DATA ENTRY'!D18),'DATA ENTRY'!X18,"")))</f>
        <v/>
      </c>
      <c r="DS19" s="205" t="str">
        <f>IF('DATA ENTRY'!CL18="","",IF('DATA ENTRY'!Y18="","",IF(AND($DG$4='DATA ENTRY'!D18),'DATA ENTRY'!Y18,"")))</f>
        <v/>
      </c>
      <c r="DT19" s="93" t="str">
        <f t="shared" si="8"/>
        <v/>
      </c>
      <c r="DU19" s="93" t="str">
        <f>IF('DATA ENTRY'!CL18="","",IF('DATA ENTRY'!D18="","",IF(AND($DG$4='DATA ENTRY'!D18),'DATA ENTRY'!G18,"")))</f>
        <v/>
      </c>
      <c r="DZ19" s="3">
        <f t="shared" si="9"/>
        <v>0</v>
      </c>
      <c r="EC19" s="3" t="str">
        <f>IFERROR(IF(EH19="","",RANK(EH19,$EH$7:$EH$1111,1))+COUNTIF($EH$7:EH19,EH19)-1,"")</f>
        <v/>
      </c>
      <c r="ED19" s="3" t="str">
        <f t="shared" si="10"/>
        <v/>
      </c>
      <c r="EE19" s="8">
        <v>13</v>
      </c>
      <c r="EF19" s="205" t="str">
        <f>IF('DATA ENTRY'!CL18="","",IF('DATA ENTRY'!B18="","",IF(AND($EG$4='DATA ENTRY'!G18,$EI$4='DATA ENTRY'!F18),'DATA ENTRY'!B18,"")))</f>
        <v/>
      </c>
      <c r="EG19" s="205" t="str">
        <f>IF('DATA ENTRY'!CL18="","",IF('DATA ENTRY'!C18="","",IF(AND($EG$4='DATA ENTRY'!G18,$EI$4='DATA ENTRY'!F18),'DATA ENTRY'!C18,"")))</f>
        <v/>
      </c>
      <c r="EH19" s="206" t="str">
        <f>IF('DATA ENTRY'!CL18="","",IF('DATA ENTRY'!I18="","",IF(AND($EG$4='DATA ENTRY'!G18,$EI$4='DATA ENTRY'!F18),'DATA ENTRY'!I18,"")))</f>
        <v/>
      </c>
      <c r="EI19" s="206" t="str">
        <f>IF('DATA ENTRY'!CL18="","",IF('DATA ENTRY'!CL18="","",IF(AND($EG$4='DATA ENTRY'!G18,$EI$4='DATA ENTRY'!F18),'DATA ENTRY'!CL18,"")))</f>
        <v/>
      </c>
      <c r="EJ19" s="205" t="str">
        <f>IF('DATA ENTRY'!CL18="","",IF('DATA ENTRY'!N18="","",IF(AND($EG$4='DATA ENTRY'!G18,$EI$4='DATA ENTRY'!F18),'DATA ENTRY'!N18,"")))</f>
        <v/>
      </c>
      <c r="EK19" s="207" t="str">
        <f>IF('DATA ENTRY'!CL18="","",IF('DATA ENTRY'!O18="","",IF(AND($EG$4='DATA ENTRY'!G18,$EI$4='DATA ENTRY'!F18),'DATA ENTRY'!O18,"")))</f>
        <v/>
      </c>
      <c r="EL19" s="205" t="str">
        <f>IF('DATA ENTRY'!CL18="","",IF('DATA ENTRY'!P18="","",IF(AND($EG$4='DATA ENTRY'!G18,$EI$4='DATA ENTRY'!F18),'DATA ENTRY'!P18,"")))</f>
        <v/>
      </c>
      <c r="EM19" s="207" t="str">
        <f>IF('DATA ENTRY'!CL18="","",IF('DATA ENTRY'!Q18="","",IF(AND($EG$4='DATA ENTRY'!G18,$EI$4='DATA ENTRY'!F18),'DATA ENTRY'!Q18,"")))</f>
        <v/>
      </c>
      <c r="EN19" s="205" t="str">
        <f>IF('DATA ENTRY'!CL18="","",IF('DATA ENTRY'!R18="","",IF(AND($EG$4='DATA ENTRY'!G18,$EI$4='DATA ENTRY'!F18),'DATA ENTRY'!R18,"")))</f>
        <v/>
      </c>
      <c r="EO19" s="207" t="str">
        <f>IF('DATA ENTRY'!CL18="","",IF('DATA ENTRY'!S18="","",IF(AND($EG$4='DATA ENTRY'!G18,$EI$4='DATA ENTRY'!F18),'DATA ENTRY'!S18,"")))</f>
        <v/>
      </c>
      <c r="EP19" s="207" t="str">
        <f>IF('DATA ENTRY'!CL18="","",IF('DATA ENTRY'!T18="","",IF(AND($EG$4='DATA ENTRY'!G18,$EI$4='DATA ENTRY'!F18),'DATA ENTRY'!T18,"")))</f>
        <v/>
      </c>
      <c r="EQ19" s="205" t="str">
        <f>IF('DATA ENTRY'!CL18="","",IF('DATA ENTRY'!E18="","",IF(AND($EG$4='DATA ENTRY'!G18,$EI$4='DATA ENTRY'!F18),'DATA ENTRY'!E18,"")))</f>
        <v/>
      </c>
      <c r="ER19" s="205" t="str">
        <f>IF('DATA ENTRY'!CL18="","",IF('DATA ENTRY'!D18="","",IF(AND($EG$4='DATA ENTRY'!G18,$EI$4='DATA ENTRY'!F18),'DATA ENTRY'!D18,"")))</f>
        <v/>
      </c>
      <c r="ES19" s="205" t="str">
        <f>IF('DATA ENTRY'!CL18="","",IF('DATA ENTRY'!X18="","",IF(AND($EG$4='DATA ENTRY'!G18,$EI$4='DATA ENTRY'!F18),'DATA ENTRY'!X18,"")))</f>
        <v/>
      </c>
      <c r="ET19" s="205" t="str">
        <f>IF('DATA ENTRY'!CL18="","",IF('DATA ENTRY'!Y18="","",IF(AND($EG$4='DATA ENTRY'!G18,$EI$4='DATA ENTRY'!F18),'DATA ENTRY'!Y18,"")))</f>
        <v/>
      </c>
      <c r="EU19" s="93" t="str">
        <f t="shared" si="11"/>
        <v/>
      </c>
      <c r="EV19" s="93" t="str">
        <f>IF('DATA ENTRY'!CL18="","",IF('DATA ENTRY'!D18="","",IF(AND($EG$4='DATA ENTRY'!G18,$EI$4='DATA ENTRY'!F18),'DATA ENTRY'!G18,"")))</f>
        <v/>
      </c>
      <c r="FA19" s="3">
        <f t="shared" si="12"/>
        <v>0</v>
      </c>
    </row>
    <row r="20" spans="1:157">
      <c r="A20" s="3">
        <f>IF(T20=0,"",1+(MAX($A$7:A19)))</f>
        <v>14</v>
      </c>
      <c r="B20" s="8">
        <v>14</v>
      </c>
      <c r="C20" s="205" t="str">
        <f>IF('DATA ENTRY'!CL19="","",IF('DATA ENTRY'!B19="","",IF($D$4="All Post",'DATA ENTRY'!B19,IF(AND($D$4='DATA ENTRY'!CL19),'DATA ENTRY'!B19,""))))</f>
        <v>ghfghf</v>
      </c>
      <c r="D20" s="205" t="str">
        <f>IF('DATA ENTRY'!CL19="","",IF('DATA ENTRY'!C19="","",IF($D$4="All Post",'DATA ENTRY'!C19,IF(AND($D$4='DATA ENTRY'!CL19),'DATA ENTRY'!C19,""))))</f>
        <v>urfu</v>
      </c>
      <c r="E20" s="206">
        <f>IF('DATA ENTRY'!CL19="","",IF('DATA ENTRY'!I19="","",IF($D$4="All Post",'DATA ENTRY'!I19,IF(AND($D$4='DATA ENTRY'!CL19),'DATA ENTRY'!I19,""))))</f>
        <v>30055</v>
      </c>
      <c r="F20" s="206" t="str">
        <f>IF('DATA ENTRY'!CL19="","",IF('DATA ENTRY'!CL19="","",IF($D$4="All Post",'DATA ENTRY'!CL19,IF(AND($D$4='DATA ENTRY'!CL19),'DATA ENTRY'!CL19,""))))</f>
        <v>1st Grade (Lecturer)</v>
      </c>
      <c r="G20" s="205" t="str">
        <f>IF('DATA ENTRY'!CL19="","",IF('DATA ENTRY'!N19="","",IF($D$4="All Post",'DATA ENTRY'!N19,IF(AND($D$4='DATA ENTRY'!CL19),'DATA ENTRY'!N19,""))))</f>
        <v xml:space="preserve">PG </v>
      </c>
      <c r="H20" s="207">
        <f>IF('DATA ENTRY'!CL19="","",IF('DATA ENTRY'!O19="","",IF($D$4="All Post",'DATA ENTRY'!O19,IF(AND($D$4='DATA ENTRY'!CL19),'DATA ENTRY'!O19,""))))</f>
        <v>0.7</v>
      </c>
      <c r="I20" s="205" t="str">
        <f>IF('DATA ENTRY'!CL19="","",IF('DATA ENTRY'!P19="","",IF($D$4="All Post",'DATA ENTRY'!P19,IF(AND($D$4='DATA ENTRY'!CL19),'DATA ENTRY'!P19,""))))</f>
        <v xml:space="preserve">B.ed </v>
      </c>
      <c r="J20" s="207">
        <f>IF('DATA ENTRY'!CL19="","",IF('DATA ENTRY'!Q19="","",IF($D$4="All Post",'DATA ENTRY'!Q19,IF(AND($D$4='DATA ENTRY'!CL19),'DATA ENTRY'!Q19,""))))</f>
        <v>0.85</v>
      </c>
      <c r="K20" s="205" t="str">
        <f>IF('DATA ENTRY'!CL19="","",IF('DATA ENTRY'!R19="","",IF($D$4="All Post",'DATA ENTRY'!R19,IF(AND($D$4='DATA ENTRY'!CL19),'DATA ENTRY'!R19,""))))</f>
        <v/>
      </c>
      <c r="L20" s="205" t="str">
        <f>IF('DATA ENTRY'!CL19="","",IF('DATA ENTRY'!S19="","",IF($D$4="All Post",'DATA ENTRY'!S19,IF(AND($D$4='DATA ENTRY'!CL19),'DATA ENTRY'!S19,""))))</f>
        <v/>
      </c>
      <c r="M20" s="205" t="str">
        <f>IF('DATA ENTRY'!CL19="","",IF('DATA ENTRY'!E19="","",IF($D$4="All Post",'DATA ENTRY'!E19,IF(AND($D$4='DATA ENTRY'!CL19),'DATA ENTRY'!E19,""))))</f>
        <v>MGGS BAR</v>
      </c>
      <c r="N20" s="205" t="str">
        <f>IF('DATA ENTRY'!CL19="","",IF('DATA ENTRY'!T19="","",IF($D$4="All Post",'DATA ENTRY'!T19,IF(AND($D$4='DATA ENTRY'!CL19),'DATA ENTRY'!T19,""))))</f>
        <v>NO</v>
      </c>
      <c r="O20" s="205" t="str">
        <f>IF('DATA ENTRY'!CL19="","",IF('DATA ENTRY'!X19="","",IF($D$4="All Post",'DATA ENTRY'!X19,IF(AND($D$4='DATA ENTRY'!CL19),'DATA ENTRY'!X19,""))))</f>
        <v>SC</v>
      </c>
      <c r="P20" s="205" t="str">
        <f>IF('DATA ENTRY'!CL19="","",IF('DATA ENTRY'!Y19="","",IF($D$4="All Post",'DATA ENTRY'!Y19,IF(AND($D$4='DATA ENTRY'!CL19),'DATA ENTRY'!Y19,""))))</f>
        <v>FEMALE</v>
      </c>
      <c r="Q20" s="205" t="str">
        <f>IF('DATA ENTRY'!CL19="","",IF('DATA ENTRY'!G19="","",IF($D$4="All Post",'DATA ENTRY'!G19,IF(AND($D$4='DATA ENTRY'!CL19),'DATA ENTRY'!G19,""))))</f>
        <v>PHYSICS</v>
      </c>
      <c r="T20" s="3">
        <f t="shared" si="0"/>
        <v>1</v>
      </c>
      <c r="U20" s="3" t="str">
        <f t="shared" si="1"/>
        <v>All Post</v>
      </c>
      <c r="AA20" s="208" t="s">
        <v>249</v>
      </c>
      <c r="AB20" s="3">
        <v>14</v>
      </c>
      <c r="AD20" s="3" t="s">
        <v>125</v>
      </c>
      <c r="AG20" s="3" t="s">
        <v>214</v>
      </c>
      <c r="AI20" s="3" t="s">
        <v>180</v>
      </c>
      <c r="AR20" s="3" t="s">
        <v>287</v>
      </c>
      <c r="AW20" s="3" t="s">
        <v>346</v>
      </c>
      <c r="AZ20" s="3" t="s">
        <v>382</v>
      </c>
      <c r="BI20" s="3" t="s">
        <v>454</v>
      </c>
      <c r="CA20" s="3" t="str">
        <f>IFERROR(IF(CF20="","",RANK(CF20,$CF$7:$CF$1111,1))+COUNTIF($CF$7:CF20,CF20)-1,"")</f>
        <v/>
      </c>
      <c r="CB20" s="3" t="str">
        <f t="shared" si="2"/>
        <v/>
      </c>
      <c r="CC20" s="8">
        <v>14</v>
      </c>
      <c r="CD20" s="205" t="str">
        <f>IF('DATA ENTRY'!CL19="","",IF('DATA ENTRY'!B19="","",IF(AND($CE$4='DATA ENTRY'!CL19,$CH$4='DATA ENTRY'!D19,$CF$4='DATA ENTRY'!G19),'DATA ENTRY'!B19,"")))</f>
        <v/>
      </c>
      <c r="CE20" s="205" t="str">
        <f>IF('DATA ENTRY'!CL19="","",IF('DATA ENTRY'!C19="","",IF(AND($CE$4='DATA ENTRY'!CL19,$CH$4='DATA ENTRY'!D19,$CF$4='DATA ENTRY'!G19),'DATA ENTRY'!C19,"")))</f>
        <v/>
      </c>
      <c r="CF20" s="206" t="str">
        <f>IF('DATA ENTRY'!CL19="","",IF('DATA ENTRY'!I19="","",IF(AND($CE$4='DATA ENTRY'!CL19,$CH$4='DATA ENTRY'!D19,$CF$4='DATA ENTRY'!G19),'DATA ENTRY'!I19,"")))</f>
        <v/>
      </c>
      <c r="CG20" s="206" t="str">
        <f>IF('DATA ENTRY'!CL19="","",IF('DATA ENTRY'!CL19="","",IF(AND($CE$4='DATA ENTRY'!CL19,$CH$4='DATA ENTRY'!D19,$CF$4='DATA ENTRY'!G19),'DATA ENTRY'!CL19,"")))</f>
        <v/>
      </c>
      <c r="CH20" s="205" t="str">
        <f>IF('DATA ENTRY'!CL19="","",IF('DATA ENTRY'!N19="","",IF(AND($CE$4='DATA ENTRY'!CL19,$CH$4='DATA ENTRY'!D19,$CF$4='DATA ENTRY'!G19),'DATA ENTRY'!N19,"")))</f>
        <v/>
      </c>
      <c r="CI20" s="207" t="str">
        <f>IF('DATA ENTRY'!CL19="","",IF('DATA ENTRY'!O19="","",IF(AND($CE$4='DATA ENTRY'!CL19,$CH$4='DATA ENTRY'!D19,$CF$4='DATA ENTRY'!G19),'DATA ENTRY'!O19,"")))</f>
        <v/>
      </c>
      <c r="CJ20" s="205" t="str">
        <f>IF('DATA ENTRY'!CL19="","",IF('DATA ENTRY'!P19="","",IF(AND($CE$4='DATA ENTRY'!CL19,$CH$4='DATA ENTRY'!D19,$CF$4='DATA ENTRY'!G19),'DATA ENTRY'!P19,"")))</f>
        <v/>
      </c>
      <c r="CK20" s="207" t="str">
        <f>IF('DATA ENTRY'!CL19="","",IF('DATA ENTRY'!Q19="","",IF(AND($CE$4='DATA ENTRY'!CL19,$CH$4='DATA ENTRY'!D19,$CF$4='DATA ENTRY'!G19),'DATA ENTRY'!Q19,"")))</f>
        <v/>
      </c>
      <c r="CL20" s="205" t="str">
        <f>IF('DATA ENTRY'!CL19="","",IF('DATA ENTRY'!R19="","",IF(AND($CE$4='DATA ENTRY'!CL19,$CH$4='DATA ENTRY'!D19,$CF$4='DATA ENTRY'!G19),'DATA ENTRY'!R19,"")))</f>
        <v/>
      </c>
      <c r="CM20" s="205" t="str">
        <f>IF('DATA ENTRY'!CL19="","",IF('DATA ENTRY'!T19="","",IF(AND($CE$4='DATA ENTRY'!CL19,$CH$4='DATA ENTRY'!D19,$CF$4='DATA ENTRY'!G19),'DATA ENTRY'!T19,"")))</f>
        <v/>
      </c>
      <c r="CN20" s="205" t="str">
        <f>IF('DATA ENTRY'!CL19="","",IF('DATA ENTRY'!E19="","",IF(AND($CE$4='DATA ENTRY'!CL19,$CH$4='DATA ENTRY'!D19,$CF$4='DATA ENTRY'!G19),'DATA ENTRY'!E19,"")))</f>
        <v/>
      </c>
      <c r="CO20" s="205" t="str">
        <f>IF('DATA ENTRY'!CL19="","",IF('DATA ENTRY'!X19="","",IF(AND($CE$4='DATA ENTRY'!CL19,$CH$4='DATA ENTRY'!D19,$CF$4='DATA ENTRY'!G19),'DATA ENTRY'!X19,"")))</f>
        <v/>
      </c>
      <c r="CP20" s="205" t="str">
        <f>IF('DATA ENTRY'!CL19="","",IF('DATA ENTRY'!Y19="","",IF(AND($CE$4='DATA ENTRY'!CL19,$CH$4='DATA ENTRY'!D19,$CF$4='DATA ENTRY'!G19),'DATA ENTRY'!Y19,"")))</f>
        <v/>
      </c>
      <c r="CQ20" s="93" t="str">
        <f t="shared" si="3"/>
        <v/>
      </c>
      <c r="CR20" s="93" t="str">
        <f>IF('DATA ENTRY'!CL19="","",IF('DATA ENTRY'!G19="","",IF(AND($CE$4='DATA ENTRY'!CL19,$CH$4='DATA ENTRY'!D19),'DATA ENTRY'!G19,"")))</f>
        <v/>
      </c>
      <c r="CS20" s="191" t="str">
        <f>IF('DATA ENTRY'!CL19="","",IF('DATA ENTRY'!D19="","",IF(AND($CE$4='DATA ENTRY'!CL19,$CH$4='DATA ENTRY'!D19,$CF$4='DATA ENTRY'!G19),'DATA ENTRY'!D19,"")))</f>
        <v/>
      </c>
      <c r="CT20" s="209">
        <f t="shared" si="4"/>
        <v>0</v>
      </c>
      <c r="CU20" s="209">
        <f t="shared" si="5"/>
        <v>0</v>
      </c>
      <c r="CW20" s="210"/>
      <c r="CY20" s="3">
        <f t="shared" si="6"/>
        <v>0</v>
      </c>
      <c r="DC20" s="3" t="str">
        <f>IFERROR(IF(DH20="","",RANK(DH20,$DH$7:$DH$1111,1))+COUNTIF($DH$7:DH20,DH20)-1,"")</f>
        <v/>
      </c>
      <c r="DD20" s="3" t="str">
        <f t="shared" si="13"/>
        <v/>
      </c>
      <c r="DE20" s="8">
        <v>14</v>
      </c>
      <c r="DF20" s="205" t="str">
        <f>IF('DATA ENTRY'!CL19="","",IF('DATA ENTRY'!B19="","",IF(AND($DG$4='DATA ENTRY'!D19),'DATA ENTRY'!B19,"")))</f>
        <v/>
      </c>
      <c r="DG20" s="205" t="str">
        <f>IF('DATA ENTRY'!CL19="","",IF('DATA ENTRY'!C19="","",IF(AND($DG$4='DATA ENTRY'!D19),'DATA ENTRY'!C19,"")))</f>
        <v/>
      </c>
      <c r="DH20" s="206" t="str">
        <f>IF('DATA ENTRY'!CL19="","",IF('DATA ENTRY'!I19="","",IF(AND($DG$4='DATA ENTRY'!D19),'DATA ENTRY'!I19,"")))</f>
        <v/>
      </c>
      <c r="DI20" s="206" t="str">
        <f>IF('DATA ENTRY'!CL19="","",IF('DATA ENTRY'!CL19="","",IF(AND($DG$4='DATA ENTRY'!D19),'DATA ENTRY'!CL19,"")))</f>
        <v/>
      </c>
      <c r="DJ20" s="205" t="str">
        <f>IF('DATA ENTRY'!CL19="","",IF('DATA ENTRY'!N19="","",IF(AND($DG$4='DATA ENTRY'!D19),'DATA ENTRY'!N19,"")))</f>
        <v/>
      </c>
      <c r="DK20" s="207" t="str">
        <f>IF('DATA ENTRY'!CL19="","",IF('DATA ENTRY'!O19="","",IF(AND($DG$4='DATA ENTRY'!D19),'DATA ENTRY'!O19,"")))</f>
        <v/>
      </c>
      <c r="DL20" s="205" t="str">
        <f>IF('DATA ENTRY'!CL19="","",IF('DATA ENTRY'!P19="","",IF(AND($DG$4='DATA ENTRY'!D19),'DATA ENTRY'!P19,"")))</f>
        <v/>
      </c>
      <c r="DM20" s="207" t="str">
        <f>IF('DATA ENTRY'!CL19="","",IF('DATA ENTRY'!Q19="","",IF(AND($DG$4='DATA ENTRY'!D19),'DATA ENTRY'!Q19,"")))</f>
        <v/>
      </c>
      <c r="DN20" s="205" t="str">
        <f>IF('DATA ENTRY'!CL19="","",IF('DATA ENTRY'!R19="","",IF(AND($DG$4='DATA ENTRY'!D19),'DATA ENTRY'!R19,"")))</f>
        <v/>
      </c>
      <c r="DO20" s="207" t="str">
        <f>IF('DATA ENTRY'!CL19="","",IF('DATA ENTRY'!T19="","",IF(AND($DG$4='DATA ENTRY'!D19),'DATA ENTRY'!T19,"")))</f>
        <v/>
      </c>
      <c r="DP20" s="205" t="str">
        <f>IF('DATA ENTRY'!CL19="","",IF('DATA ENTRY'!E19="","",IF(AND($DG$4='DATA ENTRY'!D19),'DATA ENTRY'!E19,"")))</f>
        <v/>
      </c>
      <c r="DQ20" s="205" t="str">
        <f>IF('DATA ENTRY'!CL19="","",IF('DATA ENTRY'!D19="","",IF(AND($DG$4='DATA ENTRY'!D19),'DATA ENTRY'!D19,"")))</f>
        <v/>
      </c>
      <c r="DR20" s="205" t="str">
        <f>IF('DATA ENTRY'!CL19="","",IF('DATA ENTRY'!X19="","",IF(AND($DG$4='DATA ENTRY'!D19),'DATA ENTRY'!X19,"")))</f>
        <v/>
      </c>
      <c r="DS20" s="205" t="str">
        <f>IF('DATA ENTRY'!CL19="","",IF('DATA ENTRY'!Y19="","",IF(AND($DG$4='DATA ENTRY'!D19),'DATA ENTRY'!Y19,"")))</f>
        <v/>
      </c>
      <c r="DT20" s="93" t="str">
        <f t="shared" si="8"/>
        <v/>
      </c>
      <c r="DU20" s="93" t="str">
        <f>IF('DATA ENTRY'!CL19="","",IF('DATA ENTRY'!D19="","",IF(AND($DG$4='DATA ENTRY'!D19),'DATA ENTRY'!G19,"")))</f>
        <v/>
      </c>
      <c r="DZ20" s="3">
        <f t="shared" si="9"/>
        <v>0</v>
      </c>
      <c r="EC20" s="3" t="str">
        <f>IFERROR(IF(EH20="","",RANK(EH20,$EH$7:$EH$1111,1))+COUNTIF($EH$7:EH20,EH20)-1,"")</f>
        <v/>
      </c>
      <c r="ED20" s="3" t="str">
        <f t="shared" si="10"/>
        <v/>
      </c>
      <c r="EE20" s="8">
        <v>14</v>
      </c>
      <c r="EF20" s="205" t="str">
        <f>IF('DATA ENTRY'!CL19="","",IF('DATA ENTRY'!B19="","",IF(AND($EG$4='DATA ENTRY'!G19,$EI$4='DATA ENTRY'!F19),'DATA ENTRY'!B19,"")))</f>
        <v/>
      </c>
      <c r="EG20" s="205" t="str">
        <f>IF('DATA ENTRY'!CL19="","",IF('DATA ENTRY'!C19="","",IF(AND($EG$4='DATA ENTRY'!G19,$EI$4='DATA ENTRY'!F19),'DATA ENTRY'!C19,"")))</f>
        <v/>
      </c>
      <c r="EH20" s="206" t="str">
        <f>IF('DATA ENTRY'!CL19="","",IF('DATA ENTRY'!I19="","",IF(AND($EG$4='DATA ENTRY'!G19,$EI$4='DATA ENTRY'!F19),'DATA ENTRY'!I19,"")))</f>
        <v/>
      </c>
      <c r="EI20" s="206" t="str">
        <f>IF('DATA ENTRY'!CL19="","",IF('DATA ENTRY'!CL19="","",IF(AND($EG$4='DATA ENTRY'!G19,$EI$4='DATA ENTRY'!F19),'DATA ENTRY'!CL19,"")))</f>
        <v/>
      </c>
      <c r="EJ20" s="205" t="str">
        <f>IF('DATA ENTRY'!CL19="","",IF('DATA ENTRY'!N19="","",IF(AND($EG$4='DATA ENTRY'!G19,$EI$4='DATA ENTRY'!F19),'DATA ENTRY'!N19,"")))</f>
        <v/>
      </c>
      <c r="EK20" s="207" t="str">
        <f>IF('DATA ENTRY'!CL19="","",IF('DATA ENTRY'!O19="","",IF(AND($EG$4='DATA ENTRY'!G19,$EI$4='DATA ENTRY'!F19),'DATA ENTRY'!O19,"")))</f>
        <v/>
      </c>
      <c r="EL20" s="205" t="str">
        <f>IF('DATA ENTRY'!CL19="","",IF('DATA ENTRY'!P19="","",IF(AND($EG$4='DATA ENTRY'!G19,$EI$4='DATA ENTRY'!F19),'DATA ENTRY'!P19,"")))</f>
        <v/>
      </c>
      <c r="EM20" s="207" t="str">
        <f>IF('DATA ENTRY'!CL19="","",IF('DATA ENTRY'!Q19="","",IF(AND($EG$4='DATA ENTRY'!G19,$EI$4='DATA ENTRY'!F19),'DATA ENTRY'!Q19,"")))</f>
        <v/>
      </c>
      <c r="EN20" s="205" t="str">
        <f>IF('DATA ENTRY'!CL19="","",IF('DATA ENTRY'!R19="","",IF(AND($EG$4='DATA ENTRY'!G19,$EI$4='DATA ENTRY'!F19),'DATA ENTRY'!R19,"")))</f>
        <v/>
      </c>
      <c r="EO20" s="207" t="str">
        <f>IF('DATA ENTRY'!CL19="","",IF('DATA ENTRY'!S19="","",IF(AND($EG$4='DATA ENTRY'!G19,$EI$4='DATA ENTRY'!F19),'DATA ENTRY'!S19,"")))</f>
        <v/>
      </c>
      <c r="EP20" s="207" t="str">
        <f>IF('DATA ENTRY'!CL19="","",IF('DATA ENTRY'!T19="","",IF(AND($EG$4='DATA ENTRY'!G19,$EI$4='DATA ENTRY'!F19),'DATA ENTRY'!T19,"")))</f>
        <v/>
      </c>
      <c r="EQ20" s="205" t="str">
        <f>IF('DATA ENTRY'!CL19="","",IF('DATA ENTRY'!E19="","",IF(AND($EG$4='DATA ENTRY'!G19,$EI$4='DATA ENTRY'!F19),'DATA ENTRY'!E19,"")))</f>
        <v/>
      </c>
      <c r="ER20" s="205" t="str">
        <f>IF('DATA ENTRY'!CL19="","",IF('DATA ENTRY'!D19="","",IF(AND($EG$4='DATA ENTRY'!G19,$EI$4='DATA ENTRY'!F19),'DATA ENTRY'!D19,"")))</f>
        <v/>
      </c>
      <c r="ES20" s="205" t="str">
        <f>IF('DATA ENTRY'!CL19="","",IF('DATA ENTRY'!X19="","",IF(AND($EG$4='DATA ENTRY'!G19,$EI$4='DATA ENTRY'!F19),'DATA ENTRY'!X19,"")))</f>
        <v/>
      </c>
      <c r="ET20" s="205" t="str">
        <f>IF('DATA ENTRY'!CL19="","",IF('DATA ENTRY'!Y19="","",IF(AND($EG$4='DATA ENTRY'!G19,$EI$4='DATA ENTRY'!F19),'DATA ENTRY'!Y19,"")))</f>
        <v/>
      </c>
      <c r="EU20" s="93" t="str">
        <f t="shared" si="11"/>
        <v/>
      </c>
      <c r="EV20" s="93" t="str">
        <f>IF('DATA ENTRY'!CL19="","",IF('DATA ENTRY'!D19="","",IF(AND($EG$4='DATA ENTRY'!G19,$EI$4='DATA ENTRY'!F19),'DATA ENTRY'!G19,"")))</f>
        <v/>
      </c>
      <c r="FA20" s="3">
        <f t="shared" si="12"/>
        <v>0</v>
      </c>
    </row>
    <row r="21" spans="1:157">
      <c r="A21" s="3" t="str">
        <f>IF(T21=0,"",1+(MAX($A$7:A20)))</f>
        <v/>
      </c>
      <c r="B21" s="8">
        <v>15</v>
      </c>
      <c r="C21" s="205" t="str">
        <f>IF('DATA ENTRY'!CL20="","",IF('DATA ENTRY'!B20="","",IF($D$4="All Post",'DATA ENTRY'!B20,IF(AND($D$4='DATA ENTRY'!CL20),'DATA ENTRY'!B20,""))))</f>
        <v/>
      </c>
      <c r="D21" s="205" t="str">
        <f>IF('DATA ENTRY'!CL20="","",IF('DATA ENTRY'!C20="","",IF($D$4="All Post",'DATA ENTRY'!C20,IF(AND($D$4='DATA ENTRY'!CL20),'DATA ENTRY'!C20,""))))</f>
        <v/>
      </c>
      <c r="E21" s="206" t="str">
        <f>IF('DATA ENTRY'!CL20="","",IF('DATA ENTRY'!I20="","",IF($D$4="All Post",'DATA ENTRY'!I20,IF(AND($D$4='DATA ENTRY'!CL20),'DATA ENTRY'!I20,""))))</f>
        <v/>
      </c>
      <c r="F21" s="206" t="str">
        <f>IF('DATA ENTRY'!CL20="","",IF('DATA ENTRY'!CL20="","",IF($D$4="All Post",'DATA ENTRY'!CL20,IF(AND($D$4='DATA ENTRY'!CL20),'DATA ENTRY'!CL20,""))))</f>
        <v/>
      </c>
      <c r="G21" s="205" t="str">
        <f>IF('DATA ENTRY'!CL20="","",IF('DATA ENTRY'!N20="","",IF($D$4="All Post",'DATA ENTRY'!N20,IF(AND($D$4='DATA ENTRY'!CL20),'DATA ENTRY'!N20,""))))</f>
        <v/>
      </c>
      <c r="H21" s="207" t="str">
        <f>IF('DATA ENTRY'!CL20="","",IF('DATA ENTRY'!O20="","",IF($D$4="All Post",'DATA ENTRY'!O20,IF(AND($D$4='DATA ENTRY'!CL20),'DATA ENTRY'!O20,""))))</f>
        <v/>
      </c>
      <c r="I21" s="205" t="str">
        <f>IF('DATA ENTRY'!CL20="","",IF('DATA ENTRY'!P20="","",IF($D$4="All Post",'DATA ENTRY'!P20,IF(AND($D$4='DATA ENTRY'!CL20),'DATA ENTRY'!P20,""))))</f>
        <v/>
      </c>
      <c r="J21" s="207" t="str">
        <f>IF('DATA ENTRY'!CL20="","",IF('DATA ENTRY'!Q20="","",IF($D$4="All Post",'DATA ENTRY'!Q20,IF(AND($D$4='DATA ENTRY'!CL20),'DATA ENTRY'!Q20,""))))</f>
        <v/>
      </c>
      <c r="K21" s="205" t="str">
        <f>IF('DATA ENTRY'!CL20="","",IF('DATA ENTRY'!R20="","",IF($D$4="All Post",'DATA ENTRY'!R20,IF(AND($D$4='DATA ENTRY'!CL20),'DATA ENTRY'!R20,""))))</f>
        <v/>
      </c>
      <c r="L21" s="205" t="str">
        <f>IF('DATA ENTRY'!CL20="","",IF('DATA ENTRY'!S20="","",IF($D$4="All Post",'DATA ENTRY'!S20,IF(AND($D$4='DATA ENTRY'!CL20),'DATA ENTRY'!S20,""))))</f>
        <v/>
      </c>
      <c r="M21" s="205" t="str">
        <f>IF('DATA ENTRY'!CL20="","",IF('DATA ENTRY'!E20="","",IF($D$4="All Post",'DATA ENTRY'!E20,IF(AND($D$4='DATA ENTRY'!CL20),'DATA ENTRY'!E20,""))))</f>
        <v/>
      </c>
      <c r="N21" s="205" t="str">
        <f>IF('DATA ENTRY'!CL20="","",IF('DATA ENTRY'!T20="","",IF($D$4="All Post",'DATA ENTRY'!T20,IF(AND($D$4='DATA ENTRY'!CL20),'DATA ENTRY'!T20,""))))</f>
        <v/>
      </c>
      <c r="O21" s="205" t="str">
        <f>IF('DATA ENTRY'!CL20="","",IF('DATA ENTRY'!X20="","",IF($D$4="All Post",'DATA ENTRY'!X20,IF(AND($D$4='DATA ENTRY'!CL20),'DATA ENTRY'!X20,""))))</f>
        <v/>
      </c>
      <c r="P21" s="205" t="str">
        <f>IF('DATA ENTRY'!CL20="","",IF('DATA ENTRY'!Y20="","",IF($D$4="All Post",'DATA ENTRY'!Y20,IF(AND($D$4='DATA ENTRY'!CL20),'DATA ENTRY'!Y20,""))))</f>
        <v/>
      </c>
      <c r="Q21" s="205" t="str">
        <f>IF('DATA ENTRY'!CL20="","",IF('DATA ENTRY'!G20="","",IF($D$4="All Post",'DATA ENTRY'!G20,IF(AND($D$4='DATA ENTRY'!CL20),'DATA ENTRY'!G20,""))))</f>
        <v/>
      </c>
      <c r="T21" s="3">
        <f t="shared" si="0"/>
        <v>0</v>
      </c>
      <c r="U21" s="3" t="str">
        <f t="shared" si="1"/>
        <v/>
      </c>
      <c r="AA21" s="208" t="s">
        <v>267</v>
      </c>
      <c r="AB21" s="3">
        <v>15</v>
      </c>
      <c r="AD21" s="3" t="s">
        <v>126</v>
      </c>
      <c r="AG21" s="3" t="s">
        <v>215</v>
      </c>
      <c r="AR21" s="3" t="s">
        <v>288</v>
      </c>
      <c r="AW21" s="3" t="s">
        <v>347</v>
      </c>
      <c r="AZ21" s="3" t="s">
        <v>383</v>
      </c>
      <c r="BI21" s="3" t="s">
        <v>455</v>
      </c>
      <c r="CA21" s="3" t="str">
        <f>IFERROR(IF(CF21="","",RANK(CF21,$CF$7:$CF$1111,1))+COUNTIF($CF$7:CF21,CF21)-1,"")</f>
        <v/>
      </c>
      <c r="CB21" s="3" t="str">
        <f t="shared" si="2"/>
        <v/>
      </c>
      <c r="CC21" s="8">
        <v>15</v>
      </c>
      <c r="CD21" s="205" t="str">
        <f>IF('DATA ENTRY'!CL20="","",IF('DATA ENTRY'!B20="","",IF(AND($CE$4='DATA ENTRY'!CL20,$CH$4='DATA ENTRY'!D20,$CF$4='DATA ENTRY'!G20),'DATA ENTRY'!B20,"")))</f>
        <v/>
      </c>
      <c r="CE21" s="205" t="str">
        <f>IF('DATA ENTRY'!CL20="","",IF('DATA ENTRY'!C20="","",IF(AND($CE$4='DATA ENTRY'!CL20,$CH$4='DATA ENTRY'!D20,$CF$4='DATA ENTRY'!G20),'DATA ENTRY'!C20,"")))</f>
        <v/>
      </c>
      <c r="CF21" s="206" t="str">
        <f>IF('DATA ENTRY'!CL20="","",IF('DATA ENTRY'!I20="","",IF(AND($CE$4='DATA ENTRY'!CL20,$CH$4='DATA ENTRY'!D20,$CF$4='DATA ENTRY'!G20),'DATA ENTRY'!I20,"")))</f>
        <v/>
      </c>
      <c r="CG21" s="206" t="str">
        <f>IF('DATA ENTRY'!CL20="","",IF('DATA ENTRY'!CL20="","",IF(AND($CE$4='DATA ENTRY'!CL20,$CH$4='DATA ENTRY'!D20,$CF$4='DATA ENTRY'!G20),'DATA ENTRY'!CL20,"")))</f>
        <v/>
      </c>
      <c r="CH21" s="205" t="str">
        <f>IF('DATA ENTRY'!CL20="","",IF('DATA ENTRY'!N20="","",IF(AND($CE$4='DATA ENTRY'!CL20,$CH$4='DATA ENTRY'!D20,$CF$4='DATA ENTRY'!G20),'DATA ENTRY'!N20,"")))</f>
        <v/>
      </c>
      <c r="CI21" s="207" t="str">
        <f>IF('DATA ENTRY'!CL20="","",IF('DATA ENTRY'!O20="","",IF(AND($CE$4='DATA ENTRY'!CL20,$CH$4='DATA ENTRY'!D20,$CF$4='DATA ENTRY'!G20),'DATA ENTRY'!O20,"")))</f>
        <v/>
      </c>
      <c r="CJ21" s="205" t="str">
        <f>IF('DATA ENTRY'!CL20="","",IF('DATA ENTRY'!P20="","",IF(AND($CE$4='DATA ENTRY'!CL20,$CH$4='DATA ENTRY'!D20,$CF$4='DATA ENTRY'!G20),'DATA ENTRY'!P20,"")))</f>
        <v/>
      </c>
      <c r="CK21" s="207" t="str">
        <f>IF('DATA ENTRY'!CL20="","",IF('DATA ENTRY'!Q20="","",IF(AND($CE$4='DATA ENTRY'!CL20,$CH$4='DATA ENTRY'!D20,$CF$4='DATA ENTRY'!G20),'DATA ENTRY'!Q20,"")))</f>
        <v/>
      </c>
      <c r="CL21" s="205" t="str">
        <f>IF('DATA ENTRY'!CL20="","",IF('DATA ENTRY'!R20="","",IF(AND($CE$4='DATA ENTRY'!CL20,$CH$4='DATA ENTRY'!D20,$CF$4='DATA ENTRY'!G20),'DATA ENTRY'!R20,"")))</f>
        <v/>
      </c>
      <c r="CM21" s="205" t="str">
        <f>IF('DATA ENTRY'!CL20="","",IF('DATA ENTRY'!T20="","",IF(AND($CE$4='DATA ENTRY'!CL20,$CH$4='DATA ENTRY'!D20,$CF$4='DATA ENTRY'!G20),'DATA ENTRY'!T20,"")))</f>
        <v/>
      </c>
      <c r="CN21" s="205" t="str">
        <f>IF('DATA ENTRY'!CL20="","",IF('DATA ENTRY'!E20="","",IF(AND($CE$4='DATA ENTRY'!CL20,$CH$4='DATA ENTRY'!D20,$CF$4='DATA ENTRY'!G20),'DATA ENTRY'!E20,"")))</f>
        <v/>
      </c>
      <c r="CO21" s="205" t="str">
        <f>IF('DATA ENTRY'!CL20="","",IF('DATA ENTRY'!X20="","",IF(AND($CE$4='DATA ENTRY'!CL20,$CH$4='DATA ENTRY'!D20,$CF$4='DATA ENTRY'!G20),'DATA ENTRY'!X20,"")))</f>
        <v/>
      </c>
      <c r="CP21" s="205" t="str">
        <f>IF('DATA ENTRY'!CL20="","",IF('DATA ENTRY'!Y20="","",IF(AND($CE$4='DATA ENTRY'!CL20,$CH$4='DATA ENTRY'!D20,$CF$4='DATA ENTRY'!G20),'DATA ENTRY'!Y20,"")))</f>
        <v/>
      </c>
      <c r="CQ21" s="93" t="str">
        <f t="shared" si="3"/>
        <v/>
      </c>
      <c r="CR21" s="93" t="str">
        <f>IF('DATA ENTRY'!CL20="","",IF('DATA ENTRY'!G20="","",IF(AND($CE$4='DATA ENTRY'!CL20,$CH$4='DATA ENTRY'!D20),'DATA ENTRY'!G20,"")))</f>
        <v/>
      </c>
      <c r="CS21" s="191" t="str">
        <f>IF('DATA ENTRY'!CL20="","",IF('DATA ENTRY'!D20="","",IF(AND($CE$4='DATA ENTRY'!CL20,$CH$4='DATA ENTRY'!D20,$CF$4='DATA ENTRY'!G20),'DATA ENTRY'!D20,"")))</f>
        <v/>
      </c>
      <c r="CT21" s="209">
        <f t="shared" si="4"/>
        <v>0</v>
      </c>
      <c r="CU21" s="209">
        <f t="shared" si="5"/>
        <v>0</v>
      </c>
      <c r="CW21" s="210"/>
      <c r="CY21" s="3">
        <f t="shared" si="6"/>
        <v>0</v>
      </c>
      <c r="DC21" s="3" t="str">
        <f>IFERROR(IF(DH21="","",RANK(DH21,$DH$7:$DH$1111,1))+COUNTIF($DH$7:DH21,DH21)-1,"")</f>
        <v/>
      </c>
      <c r="DD21" s="3" t="str">
        <f t="shared" si="13"/>
        <v/>
      </c>
      <c r="DE21" s="8">
        <v>15</v>
      </c>
      <c r="DF21" s="205" t="str">
        <f>IF('DATA ENTRY'!CL20="","",IF('DATA ENTRY'!B20="","",IF(AND($DG$4='DATA ENTRY'!D20),'DATA ENTRY'!B20,"")))</f>
        <v/>
      </c>
      <c r="DG21" s="205" t="str">
        <f>IF('DATA ENTRY'!CL20="","",IF('DATA ENTRY'!C20="","",IF(AND($DG$4='DATA ENTRY'!D20),'DATA ENTRY'!C20,"")))</f>
        <v/>
      </c>
      <c r="DH21" s="206" t="str">
        <f>IF('DATA ENTRY'!CL20="","",IF('DATA ENTRY'!I20="","",IF(AND($DG$4='DATA ENTRY'!D20),'DATA ENTRY'!I20,"")))</f>
        <v/>
      </c>
      <c r="DI21" s="206" t="str">
        <f>IF('DATA ENTRY'!CL20="","",IF('DATA ENTRY'!CL20="","",IF(AND($DG$4='DATA ENTRY'!D20),'DATA ENTRY'!CL20,"")))</f>
        <v/>
      </c>
      <c r="DJ21" s="205" t="str">
        <f>IF('DATA ENTRY'!CL20="","",IF('DATA ENTRY'!N20="","",IF(AND($DG$4='DATA ENTRY'!D20),'DATA ENTRY'!N20,"")))</f>
        <v/>
      </c>
      <c r="DK21" s="207" t="str">
        <f>IF('DATA ENTRY'!CL20="","",IF('DATA ENTRY'!O20="","",IF(AND($DG$4='DATA ENTRY'!D20),'DATA ENTRY'!O20,"")))</f>
        <v/>
      </c>
      <c r="DL21" s="205" t="str">
        <f>IF('DATA ENTRY'!CL20="","",IF('DATA ENTRY'!P20="","",IF(AND($DG$4='DATA ENTRY'!D20),'DATA ENTRY'!P20,"")))</f>
        <v/>
      </c>
      <c r="DM21" s="207" t="str">
        <f>IF('DATA ENTRY'!CL20="","",IF('DATA ENTRY'!Q20="","",IF(AND($DG$4='DATA ENTRY'!D20),'DATA ENTRY'!Q20,"")))</f>
        <v/>
      </c>
      <c r="DN21" s="205" t="str">
        <f>IF('DATA ENTRY'!CL20="","",IF('DATA ENTRY'!R20="","",IF(AND($DG$4='DATA ENTRY'!D20),'DATA ENTRY'!R20,"")))</f>
        <v/>
      </c>
      <c r="DO21" s="207" t="str">
        <f>IF('DATA ENTRY'!CL20="","",IF('DATA ENTRY'!T20="","",IF(AND($DG$4='DATA ENTRY'!D20),'DATA ENTRY'!T20,"")))</f>
        <v/>
      </c>
      <c r="DP21" s="205" t="str">
        <f>IF('DATA ENTRY'!CL20="","",IF('DATA ENTRY'!E20="","",IF(AND($DG$4='DATA ENTRY'!D20),'DATA ENTRY'!E20,"")))</f>
        <v/>
      </c>
      <c r="DQ21" s="205" t="str">
        <f>IF('DATA ENTRY'!CL20="","",IF('DATA ENTRY'!D20="","",IF(AND($DG$4='DATA ENTRY'!D20),'DATA ENTRY'!D20,"")))</f>
        <v/>
      </c>
      <c r="DR21" s="205" t="str">
        <f>IF('DATA ENTRY'!CL20="","",IF('DATA ENTRY'!X20="","",IF(AND($DG$4='DATA ENTRY'!D20),'DATA ENTRY'!X20,"")))</f>
        <v/>
      </c>
      <c r="DS21" s="205" t="str">
        <f>IF('DATA ENTRY'!CL20="","",IF('DATA ENTRY'!Y20="","",IF(AND($DG$4='DATA ENTRY'!D20),'DATA ENTRY'!Y20,"")))</f>
        <v/>
      </c>
      <c r="DT21" s="93" t="str">
        <f t="shared" si="8"/>
        <v/>
      </c>
      <c r="DU21" s="93" t="str">
        <f>IF('DATA ENTRY'!CL20="","",IF('DATA ENTRY'!D20="","",IF(AND($DG$4='DATA ENTRY'!D20),'DATA ENTRY'!G20,"")))</f>
        <v/>
      </c>
      <c r="DZ21" s="3">
        <f t="shared" si="9"/>
        <v>0</v>
      </c>
      <c r="EC21" s="3" t="str">
        <f>IFERROR(IF(EH21="","",RANK(EH21,$EH$7:$EH$1111,1))+COUNTIF($EH$7:EH21,EH21)-1,"")</f>
        <v/>
      </c>
      <c r="ED21" s="3" t="str">
        <f t="shared" si="10"/>
        <v/>
      </c>
      <c r="EE21" s="8">
        <v>15</v>
      </c>
      <c r="EF21" s="205" t="str">
        <f>IF('DATA ENTRY'!CL20="","",IF('DATA ENTRY'!B20="","",IF(AND($EG$4='DATA ENTRY'!G20,$EI$4='DATA ENTRY'!F20),'DATA ENTRY'!B20,"")))</f>
        <v/>
      </c>
      <c r="EG21" s="205" t="str">
        <f>IF('DATA ENTRY'!CL20="","",IF('DATA ENTRY'!C20="","",IF(AND($EG$4='DATA ENTRY'!G20,$EI$4='DATA ENTRY'!F20),'DATA ENTRY'!C20,"")))</f>
        <v/>
      </c>
      <c r="EH21" s="206" t="str">
        <f>IF('DATA ENTRY'!CL20="","",IF('DATA ENTRY'!I20="","",IF(AND($EG$4='DATA ENTRY'!G20,$EI$4='DATA ENTRY'!F20),'DATA ENTRY'!I20,"")))</f>
        <v/>
      </c>
      <c r="EI21" s="206" t="str">
        <f>IF('DATA ENTRY'!CL20="","",IF('DATA ENTRY'!CL20="","",IF(AND($EG$4='DATA ENTRY'!G20,$EI$4='DATA ENTRY'!F20),'DATA ENTRY'!CL20,"")))</f>
        <v/>
      </c>
      <c r="EJ21" s="205" t="str">
        <f>IF('DATA ENTRY'!CL20="","",IF('DATA ENTRY'!N20="","",IF(AND($EG$4='DATA ENTRY'!G20,$EI$4='DATA ENTRY'!F20),'DATA ENTRY'!N20,"")))</f>
        <v/>
      </c>
      <c r="EK21" s="207" t="str">
        <f>IF('DATA ENTRY'!CL20="","",IF('DATA ENTRY'!O20="","",IF(AND($EG$4='DATA ENTRY'!G20,$EI$4='DATA ENTRY'!F20),'DATA ENTRY'!O20,"")))</f>
        <v/>
      </c>
      <c r="EL21" s="205" t="str">
        <f>IF('DATA ENTRY'!CL20="","",IF('DATA ENTRY'!P20="","",IF(AND($EG$4='DATA ENTRY'!G20,$EI$4='DATA ENTRY'!F20),'DATA ENTRY'!P20,"")))</f>
        <v/>
      </c>
      <c r="EM21" s="207" t="str">
        <f>IF('DATA ENTRY'!CL20="","",IF('DATA ENTRY'!Q20="","",IF(AND($EG$4='DATA ENTRY'!G20,$EI$4='DATA ENTRY'!F20),'DATA ENTRY'!Q20,"")))</f>
        <v/>
      </c>
      <c r="EN21" s="205" t="str">
        <f>IF('DATA ENTRY'!CL20="","",IF('DATA ENTRY'!R20="","",IF(AND($EG$4='DATA ENTRY'!G20,$EI$4='DATA ENTRY'!F20),'DATA ENTRY'!R20,"")))</f>
        <v/>
      </c>
      <c r="EO21" s="207" t="str">
        <f>IF('DATA ENTRY'!CL20="","",IF('DATA ENTRY'!S20="","",IF(AND($EG$4='DATA ENTRY'!G20,$EI$4='DATA ENTRY'!F20),'DATA ENTRY'!S20,"")))</f>
        <v/>
      </c>
      <c r="EP21" s="207" t="str">
        <f>IF('DATA ENTRY'!CL20="","",IF('DATA ENTRY'!T20="","",IF(AND($EG$4='DATA ENTRY'!G20,$EI$4='DATA ENTRY'!F20),'DATA ENTRY'!T20,"")))</f>
        <v/>
      </c>
      <c r="EQ21" s="205" t="str">
        <f>IF('DATA ENTRY'!CL20="","",IF('DATA ENTRY'!E20="","",IF(AND($EG$4='DATA ENTRY'!G20,$EI$4='DATA ENTRY'!F20),'DATA ENTRY'!E20,"")))</f>
        <v/>
      </c>
      <c r="ER21" s="205" t="str">
        <f>IF('DATA ENTRY'!CL20="","",IF('DATA ENTRY'!D20="","",IF(AND($EG$4='DATA ENTRY'!G20,$EI$4='DATA ENTRY'!F20),'DATA ENTRY'!D20,"")))</f>
        <v/>
      </c>
      <c r="ES21" s="205" t="str">
        <f>IF('DATA ENTRY'!CL20="","",IF('DATA ENTRY'!X20="","",IF(AND($EG$4='DATA ENTRY'!G20,$EI$4='DATA ENTRY'!F20),'DATA ENTRY'!X20,"")))</f>
        <v/>
      </c>
      <c r="ET21" s="205" t="str">
        <f>IF('DATA ENTRY'!CL20="","",IF('DATA ENTRY'!Y20="","",IF(AND($EG$4='DATA ENTRY'!G20,$EI$4='DATA ENTRY'!F20),'DATA ENTRY'!Y20,"")))</f>
        <v/>
      </c>
      <c r="EU21" s="93" t="str">
        <f t="shared" si="11"/>
        <v/>
      </c>
      <c r="EV21" s="93" t="str">
        <f>IF('DATA ENTRY'!CL20="","",IF('DATA ENTRY'!D20="","",IF(AND($EG$4='DATA ENTRY'!G20,$EI$4='DATA ENTRY'!F20),'DATA ENTRY'!G20,"")))</f>
        <v/>
      </c>
      <c r="FA21" s="3">
        <f t="shared" si="12"/>
        <v>0</v>
      </c>
    </row>
    <row r="22" spans="1:157">
      <c r="A22" s="3" t="str">
        <f>IF(T22=0,"",1+(MAX($A$7:A21)))</f>
        <v/>
      </c>
      <c r="B22" s="8">
        <v>16</v>
      </c>
      <c r="C22" s="205" t="str">
        <f>IF('DATA ENTRY'!CL21="","",IF('DATA ENTRY'!B21="","",IF($D$4="All Post",'DATA ENTRY'!B21,IF(AND($D$4='DATA ENTRY'!CL21),'DATA ENTRY'!B21,""))))</f>
        <v/>
      </c>
      <c r="D22" s="205" t="str">
        <f>IF('DATA ENTRY'!CL21="","",IF('DATA ENTRY'!C21="","",IF($D$4="All Post",'DATA ENTRY'!C21,IF(AND($D$4='DATA ENTRY'!CL21),'DATA ENTRY'!C21,""))))</f>
        <v/>
      </c>
      <c r="E22" s="206" t="str">
        <f>IF('DATA ENTRY'!CL21="","",IF('DATA ENTRY'!I21="","",IF($D$4="All Post",'DATA ENTRY'!I21,IF(AND($D$4='DATA ENTRY'!CL21),'DATA ENTRY'!I21,""))))</f>
        <v/>
      </c>
      <c r="F22" s="206" t="str">
        <f>IF('DATA ENTRY'!CL21="","",IF('DATA ENTRY'!CL21="","",IF($D$4="All Post",'DATA ENTRY'!CL21,IF(AND($D$4='DATA ENTRY'!CL21),'DATA ENTRY'!CL21,""))))</f>
        <v/>
      </c>
      <c r="G22" s="205" t="str">
        <f>IF('DATA ENTRY'!CL21="","",IF('DATA ENTRY'!N21="","",IF($D$4="All Post",'DATA ENTRY'!N21,IF(AND($D$4='DATA ENTRY'!CL21),'DATA ENTRY'!N21,""))))</f>
        <v/>
      </c>
      <c r="H22" s="207" t="str">
        <f>IF('DATA ENTRY'!CL21="","",IF('DATA ENTRY'!O21="","",IF($D$4="All Post",'DATA ENTRY'!O21,IF(AND($D$4='DATA ENTRY'!CL21),'DATA ENTRY'!O21,""))))</f>
        <v/>
      </c>
      <c r="I22" s="205" t="str">
        <f>IF('DATA ENTRY'!CL21="","",IF('DATA ENTRY'!P21="","",IF($D$4="All Post",'DATA ENTRY'!P21,IF(AND($D$4='DATA ENTRY'!CL21),'DATA ENTRY'!P21,""))))</f>
        <v/>
      </c>
      <c r="J22" s="207" t="str">
        <f>IF('DATA ENTRY'!CL21="","",IF('DATA ENTRY'!Q21="","",IF($D$4="All Post",'DATA ENTRY'!Q21,IF(AND($D$4='DATA ENTRY'!CL21),'DATA ENTRY'!Q21,""))))</f>
        <v/>
      </c>
      <c r="K22" s="205" t="str">
        <f>IF('DATA ENTRY'!CL21="","",IF('DATA ENTRY'!R21="","",IF($D$4="All Post",'DATA ENTRY'!R21,IF(AND($D$4='DATA ENTRY'!CL21),'DATA ENTRY'!R21,""))))</f>
        <v/>
      </c>
      <c r="L22" s="205" t="str">
        <f>IF('DATA ENTRY'!CL21="","",IF('DATA ENTRY'!S21="","",IF($D$4="All Post",'DATA ENTRY'!S21,IF(AND($D$4='DATA ENTRY'!CL21),'DATA ENTRY'!S21,""))))</f>
        <v/>
      </c>
      <c r="M22" s="205" t="str">
        <f>IF('DATA ENTRY'!CL21="","",IF('DATA ENTRY'!E21="","",IF($D$4="All Post",'DATA ENTRY'!E21,IF(AND($D$4='DATA ENTRY'!CL21),'DATA ENTRY'!E21,""))))</f>
        <v/>
      </c>
      <c r="N22" s="205" t="str">
        <f>IF('DATA ENTRY'!CL21="","",IF('DATA ENTRY'!T21="","",IF($D$4="All Post",'DATA ENTRY'!T21,IF(AND($D$4='DATA ENTRY'!CL21),'DATA ENTRY'!T21,""))))</f>
        <v/>
      </c>
      <c r="O22" s="205" t="str">
        <f>IF('DATA ENTRY'!CL21="","",IF('DATA ENTRY'!X21="","",IF($D$4="All Post",'DATA ENTRY'!X21,IF(AND($D$4='DATA ENTRY'!CL21),'DATA ENTRY'!X21,""))))</f>
        <v/>
      </c>
      <c r="P22" s="205" t="str">
        <f>IF('DATA ENTRY'!CL21="","",IF('DATA ENTRY'!Y21="","",IF($D$4="All Post",'DATA ENTRY'!Y21,IF(AND($D$4='DATA ENTRY'!CL21),'DATA ENTRY'!Y21,""))))</f>
        <v/>
      </c>
      <c r="Q22" s="205" t="str">
        <f>IF('DATA ENTRY'!CL21="","",IF('DATA ENTRY'!G21="","",IF($D$4="All Post",'DATA ENTRY'!G21,IF(AND($D$4='DATA ENTRY'!CL21),'DATA ENTRY'!G21,""))))</f>
        <v/>
      </c>
      <c r="T22" s="3">
        <f t="shared" si="0"/>
        <v>0</v>
      </c>
      <c r="U22" s="3" t="str">
        <f t="shared" si="1"/>
        <v/>
      </c>
      <c r="AA22" s="208" t="s">
        <v>274</v>
      </c>
      <c r="AB22" s="3">
        <v>16</v>
      </c>
      <c r="AD22" s="3" t="s">
        <v>127</v>
      </c>
      <c r="AG22" s="3" t="s">
        <v>154</v>
      </c>
      <c r="AR22" s="3" t="s">
        <v>289</v>
      </c>
      <c r="AW22" s="3" t="s">
        <v>354</v>
      </c>
      <c r="BI22" s="3" t="s">
        <v>456</v>
      </c>
      <c r="CA22" s="3" t="str">
        <f>IFERROR(IF(CF22="","",RANK(CF22,$CF$7:$CF$1111,1))+COUNTIF($CF$7:CF22,CF22)-1,"")</f>
        <v/>
      </c>
      <c r="CB22" s="3" t="str">
        <f t="shared" si="2"/>
        <v/>
      </c>
      <c r="CC22" s="8">
        <v>16</v>
      </c>
      <c r="CD22" s="205" t="str">
        <f>IF('DATA ENTRY'!CL21="","",IF('DATA ENTRY'!B21="","",IF(AND($CE$4='DATA ENTRY'!CL21,$CH$4='DATA ENTRY'!D21,$CF$4='DATA ENTRY'!G21),'DATA ENTRY'!B21,"")))</f>
        <v/>
      </c>
      <c r="CE22" s="205" t="str">
        <f>IF('DATA ENTRY'!CL21="","",IF('DATA ENTRY'!C21="","",IF(AND($CE$4='DATA ENTRY'!CL21,$CH$4='DATA ENTRY'!D21,$CF$4='DATA ENTRY'!G21),'DATA ENTRY'!C21,"")))</f>
        <v/>
      </c>
      <c r="CF22" s="206" t="str">
        <f>IF('DATA ENTRY'!CL21="","",IF('DATA ENTRY'!I21="","",IF(AND($CE$4='DATA ENTRY'!CL21,$CH$4='DATA ENTRY'!D21,$CF$4='DATA ENTRY'!G21),'DATA ENTRY'!I21,"")))</f>
        <v/>
      </c>
      <c r="CG22" s="206" t="str">
        <f>IF('DATA ENTRY'!CL21="","",IF('DATA ENTRY'!CL21="","",IF(AND($CE$4='DATA ENTRY'!CL21,$CH$4='DATA ENTRY'!D21,$CF$4='DATA ENTRY'!G21),'DATA ENTRY'!CL21,"")))</f>
        <v/>
      </c>
      <c r="CH22" s="205" t="str">
        <f>IF('DATA ENTRY'!CL21="","",IF('DATA ENTRY'!N21="","",IF(AND($CE$4='DATA ENTRY'!CL21,$CH$4='DATA ENTRY'!D21,$CF$4='DATA ENTRY'!G21),'DATA ENTRY'!N21,"")))</f>
        <v/>
      </c>
      <c r="CI22" s="207" t="str">
        <f>IF('DATA ENTRY'!CL21="","",IF('DATA ENTRY'!O21="","",IF(AND($CE$4='DATA ENTRY'!CL21,$CH$4='DATA ENTRY'!D21,$CF$4='DATA ENTRY'!G21),'DATA ENTRY'!O21,"")))</f>
        <v/>
      </c>
      <c r="CJ22" s="205" t="str">
        <f>IF('DATA ENTRY'!CL21="","",IF('DATA ENTRY'!P21="","",IF(AND($CE$4='DATA ENTRY'!CL21,$CH$4='DATA ENTRY'!D21,$CF$4='DATA ENTRY'!G21),'DATA ENTRY'!P21,"")))</f>
        <v/>
      </c>
      <c r="CK22" s="207" t="str">
        <f>IF('DATA ENTRY'!CL21="","",IF('DATA ENTRY'!Q21="","",IF(AND($CE$4='DATA ENTRY'!CL21,$CH$4='DATA ENTRY'!D21,$CF$4='DATA ENTRY'!G21),'DATA ENTRY'!Q21,"")))</f>
        <v/>
      </c>
      <c r="CL22" s="205" t="str">
        <f>IF('DATA ENTRY'!CL21="","",IF('DATA ENTRY'!R21="","",IF(AND($CE$4='DATA ENTRY'!CL21,$CH$4='DATA ENTRY'!D21,$CF$4='DATA ENTRY'!G21),'DATA ENTRY'!R21,"")))</f>
        <v/>
      </c>
      <c r="CM22" s="205" t="str">
        <f>IF('DATA ENTRY'!CL21="","",IF('DATA ENTRY'!T21="","",IF(AND($CE$4='DATA ENTRY'!CL21,$CH$4='DATA ENTRY'!D21,$CF$4='DATA ENTRY'!G21),'DATA ENTRY'!T21,"")))</f>
        <v/>
      </c>
      <c r="CN22" s="205" t="str">
        <f>IF('DATA ENTRY'!CL21="","",IF('DATA ENTRY'!E21="","",IF(AND($CE$4='DATA ENTRY'!CL21,$CH$4='DATA ENTRY'!D21,$CF$4='DATA ENTRY'!G21),'DATA ENTRY'!E21,"")))</f>
        <v/>
      </c>
      <c r="CO22" s="205" t="str">
        <f>IF('DATA ENTRY'!CL21="","",IF('DATA ENTRY'!X21="","",IF(AND($CE$4='DATA ENTRY'!CL21,$CH$4='DATA ENTRY'!D21,$CF$4='DATA ENTRY'!G21),'DATA ENTRY'!X21,"")))</f>
        <v/>
      </c>
      <c r="CP22" s="205" t="str">
        <f>IF('DATA ENTRY'!CL21="","",IF('DATA ENTRY'!Y21="","",IF(AND($CE$4='DATA ENTRY'!CL21,$CH$4='DATA ENTRY'!D21,$CF$4='DATA ENTRY'!G21),'DATA ENTRY'!Y21,"")))</f>
        <v/>
      </c>
      <c r="CQ22" s="93" t="str">
        <f t="shared" si="3"/>
        <v/>
      </c>
      <c r="CR22" s="93" t="str">
        <f>IF('DATA ENTRY'!CL21="","",IF('DATA ENTRY'!G21="","",IF(AND($CE$4='DATA ENTRY'!CL21,$CH$4='DATA ENTRY'!D21),'DATA ENTRY'!G21,"")))</f>
        <v/>
      </c>
      <c r="CS22" s="191" t="str">
        <f>IF('DATA ENTRY'!CL21="","",IF('DATA ENTRY'!D21="","",IF(AND($CE$4='DATA ENTRY'!CL21,$CH$4='DATA ENTRY'!D21,$CF$4='DATA ENTRY'!G21),'DATA ENTRY'!D21,"")))</f>
        <v/>
      </c>
      <c r="CT22" s="209">
        <f t="shared" si="4"/>
        <v>0</v>
      </c>
      <c r="CU22" s="209">
        <f t="shared" si="5"/>
        <v>0</v>
      </c>
      <c r="CW22" s="210"/>
      <c r="CY22" s="3">
        <f t="shared" si="6"/>
        <v>0</v>
      </c>
      <c r="DC22" s="3" t="str">
        <f>IFERROR(IF(DH22="","",RANK(DH22,$DH$7:$DH$1111,1))+COUNTIF($DH$7:DH22,DH22)-1,"")</f>
        <v/>
      </c>
      <c r="DD22" s="3" t="str">
        <f t="shared" si="13"/>
        <v/>
      </c>
      <c r="DE22" s="8">
        <v>16</v>
      </c>
      <c r="DF22" s="205" t="str">
        <f>IF('DATA ENTRY'!CL21="","",IF('DATA ENTRY'!B21="","",IF(AND($DG$4='DATA ENTRY'!D21),'DATA ENTRY'!B21,"")))</f>
        <v/>
      </c>
      <c r="DG22" s="205" t="str">
        <f>IF('DATA ENTRY'!CL21="","",IF('DATA ENTRY'!C21="","",IF(AND($DG$4='DATA ENTRY'!D21),'DATA ENTRY'!C21,"")))</f>
        <v/>
      </c>
      <c r="DH22" s="206" t="str">
        <f>IF('DATA ENTRY'!CL21="","",IF('DATA ENTRY'!I21="","",IF(AND($DG$4='DATA ENTRY'!D21),'DATA ENTRY'!I21,"")))</f>
        <v/>
      </c>
      <c r="DI22" s="206" t="str">
        <f>IF('DATA ENTRY'!CL21="","",IF('DATA ENTRY'!CL21="","",IF(AND($DG$4='DATA ENTRY'!D21),'DATA ENTRY'!CL21,"")))</f>
        <v/>
      </c>
      <c r="DJ22" s="205" t="str">
        <f>IF('DATA ENTRY'!CL21="","",IF('DATA ENTRY'!N21="","",IF(AND($DG$4='DATA ENTRY'!D21),'DATA ENTRY'!N21,"")))</f>
        <v/>
      </c>
      <c r="DK22" s="207" t="str">
        <f>IF('DATA ENTRY'!CL21="","",IF('DATA ENTRY'!O21="","",IF(AND($DG$4='DATA ENTRY'!D21),'DATA ENTRY'!O21,"")))</f>
        <v/>
      </c>
      <c r="DL22" s="205" t="str">
        <f>IF('DATA ENTRY'!CL21="","",IF('DATA ENTRY'!P21="","",IF(AND($DG$4='DATA ENTRY'!D21),'DATA ENTRY'!P21,"")))</f>
        <v/>
      </c>
      <c r="DM22" s="207" t="str">
        <f>IF('DATA ENTRY'!CL21="","",IF('DATA ENTRY'!Q21="","",IF(AND($DG$4='DATA ENTRY'!D21),'DATA ENTRY'!Q21,"")))</f>
        <v/>
      </c>
      <c r="DN22" s="205" t="str">
        <f>IF('DATA ENTRY'!CL21="","",IF('DATA ENTRY'!R21="","",IF(AND($DG$4='DATA ENTRY'!D21),'DATA ENTRY'!R21,"")))</f>
        <v/>
      </c>
      <c r="DO22" s="207" t="str">
        <f>IF('DATA ENTRY'!CL21="","",IF('DATA ENTRY'!T21="","",IF(AND($DG$4='DATA ENTRY'!D21),'DATA ENTRY'!T21,"")))</f>
        <v/>
      </c>
      <c r="DP22" s="205" t="str">
        <f>IF('DATA ENTRY'!CL21="","",IF('DATA ENTRY'!E21="","",IF(AND($DG$4='DATA ENTRY'!D21),'DATA ENTRY'!E21,"")))</f>
        <v/>
      </c>
      <c r="DQ22" s="205" t="str">
        <f>IF('DATA ENTRY'!CL21="","",IF('DATA ENTRY'!D21="","",IF(AND($DG$4='DATA ENTRY'!D21),'DATA ENTRY'!D21,"")))</f>
        <v/>
      </c>
      <c r="DR22" s="205" t="str">
        <f>IF('DATA ENTRY'!CL21="","",IF('DATA ENTRY'!X21="","",IF(AND($DG$4='DATA ENTRY'!D21),'DATA ENTRY'!X21,"")))</f>
        <v/>
      </c>
      <c r="DS22" s="205" t="str">
        <f>IF('DATA ENTRY'!CL21="","",IF('DATA ENTRY'!Y21="","",IF(AND($DG$4='DATA ENTRY'!D21),'DATA ENTRY'!Y21,"")))</f>
        <v/>
      </c>
      <c r="DT22" s="93" t="str">
        <f t="shared" si="8"/>
        <v/>
      </c>
      <c r="DU22" s="93" t="str">
        <f>IF('DATA ENTRY'!CL21="","",IF('DATA ENTRY'!D21="","",IF(AND($DG$4='DATA ENTRY'!D21),'DATA ENTRY'!G21,"")))</f>
        <v/>
      </c>
      <c r="DZ22" s="3">
        <f t="shared" si="9"/>
        <v>0</v>
      </c>
      <c r="EC22" s="3" t="str">
        <f>IFERROR(IF(EH22="","",RANK(EH22,$EH$7:$EH$1111,1))+COUNTIF($EH$7:EH22,EH22)-1,"")</f>
        <v/>
      </c>
      <c r="ED22" s="3" t="str">
        <f t="shared" si="10"/>
        <v/>
      </c>
      <c r="EE22" s="8">
        <v>16</v>
      </c>
      <c r="EF22" s="205" t="str">
        <f>IF('DATA ENTRY'!CL21="","",IF('DATA ENTRY'!B21="","",IF(AND($EG$4='DATA ENTRY'!G21,$EI$4='DATA ENTRY'!F21),'DATA ENTRY'!B21,"")))</f>
        <v/>
      </c>
      <c r="EG22" s="205" t="str">
        <f>IF('DATA ENTRY'!CL21="","",IF('DATA ENTRY'!C21="","",IF(AND($EG$4='DATA ENTRY'!G21,$EI$4='DATA ENTRY'!F21),'DATA ENTRY'!C21,"")))</f>
        <v/>
      </c>
      <c r="EH22" s="206" t="str">
        <f>IF('DATA ENTRY'!CL21="","",IF('DATA ENTRY'!I21="","",IF(AND($EG$4='DATA ENTRY'!G21,$EI$4='DATA ENTRY'!F21),'DATA ENTRY'!I21,"")))</f>
        <v/>
      </c>
      <c r="EI22" s="206" t="str">
        <f>IF('DATA ENTRY'!CL21="","",IF('DATA ENTRY'!CL21="","",IF(AND($EG$4='DATA ENTRY'!G21,$EI$4='DATA ENTRY'!F21),'DATA ENTRY'!CL21,"")))</f>
        <v/>
      </c>
      <c r="EJ22" s="205" t="str">
        <f>IF('DATA ENTRY'!CL21="","",IF('DATA ENTRY'!N21="","",IF(AND($EG$4='DATA ENTRY'!G21,$EI$4='DATA ENTRY'!F21),'DATA ENTRY'!N21,"")))</f>
        <v/>
      </c>
      <c r="EK22" s="207" t="str">
        <f>IF('DATA ENTRY'!CL21="","",IF('DATA ENTRY'!O21="","",IF(AND($EG$4='DATA ENTRY'!G21,$EI$4='DATA ENTRY'!F21),'DATA ENTRY'!O21,"")))</f>
        <v/>
      </c>
      <c r="EL22" s="205" t="str">
        <f>IF('DATA ENTRY'!CL21="","",IF('DATA ENTRY'!P21="","",IF(AND($EG$4='DATA ENTRY'!G21,$EI$4='DATA ENTRY'!F21),'DATA ENTRY'!P21,"")))</f>
        <v/>
      </c>
      <c r="EM22" s="207" t="str">
        <f>IF('DATA ENTRY'!CL21="","",IF('DATA ENTRY'!Q21="","",IF(AND($EG$4='DATA ENTRY'!G21,$EI$4='DATA ENTRY'!F21),'DATA ENTRY'!Q21,"")))</f>
        <v/>
      </c>
      <c r="EN22" s="205" t="str">
        <f>IF('DATA ENTRY'!CL21="","",IF('DATA ENTRY'!R21="","",IF(AND($EG$4='DATA ENTRY'!G21,$EI$4='DATA ENTRY'!F21),'DATA ENTRY'!R21,"")))</f>
        <v/>
      </c>
      <c r="EO22" s="207" t="str">
        <f>IF('DATA ENTRY'!CL21="","",IF('DATA ENTRY'!S21="","",IF(AND($EG$4='DATA ENTRY'!G21,$EI$4='DATA ENTRY'!F21),'DATA ENTRY'!S21,"")))</f>
        <v/>
      </c>
      <c r="EP22" s="207" t="str">
        <f>IF('DATA ENTRY'!CL21="","",IF('DATA ENTRY'!T21="","",IF(AND($EG$4='DATA ENTRY'!G21,$EI$4='DATA ENTRY'!F21),'DATA ENTRY'!T21,"")))</f>
        <v/>
      </c>
      <c r="EQ22" s="205" t="str">
        <f>IF('DATA ENTRY'!CL21="","",IF('DATA ENTRY'!E21="","",IF(AND($EG$4='DATA ENTRY'!G21,$EI$4='DATA ENTRY'!F21),'DATA ENTRY'!E21,"")))</f>
        <v/>
      </c>
      <c r="ER22" s="205" t="str">
        <f>IF('DATA ENTRY'!CL21="","",IF('DATA ENTRY'!D21="","",IF(AND($EG$4='DATA ENTRY'!G21,$EI$4='DATA ENTRY'!F21),'DATA ENTRY'!D21,"")))</f>
        <v/>
      </c>
      <c r="ES22" s="205" t="str">
        <f>IF('DATA ENTRY'!CL21="","",IF('DATA ENTRY'!X21="","",IF(AND($EG$4='DATA ENTRY'!G21,$EI$4='DATA ENTRY'!F21),'DATA ENTRY'!X21,"")))</f>
        <v/>
      </c>
      <c r="ET22" s="205" t="str">
        <f>IF('DATA ENTRY'!CL21="","",IF('DATA ENTRY'!Y21="","",IF(AND($EG$4='DATA ENTRY'!G21,$EI$4='DATA ENTRY'!F21),'DATA ENTRY'!Y21,"")))</f>
        <v/>
      </c>
      <c r="EU22" s="93" t="str">
        <f t="shared" si="11"/>
        <v/>
      </c>
      <c r="EV22" s="93" t="str">
        <f>IF('DATA ENTRY'!CL21="","",IF('DATA ENTRY'!D21="","",IF(AND($EG$4='DATA ENTRY'!G21,$EI$4='DATA ENTRY'!F21),'DATA ENTRY'!G21,"")))</f>
        <v/>
      </c>
      <c r="FA22" s="3">
        <f t="shared" si="12"/>
        <v>0</v>
      </c>
    </row>
    <row r="23" spans="1:157">
      <c r="A23" s="3" t="str">
        <f>IF(T23=0,"",1+(MAX($A$7:A22)))</f>
        <v/>
      </c>
      <c r="B23" s="8">
        <v>17</v>
      </c>
      <c r="C23" s="205" t="str">
        <f>IF('DATA ENTRY'!CL22="","",IF('DATA ENTRY'!B22="","",IF($D$4="All Post",'DATA ENTRY'!B22,IF(AND($D$4='DATA ENTRY'!CL22),'DATA ENTRY'!B22,""))))</f>
        <v/>
      </c>
      <c r="D23" s="205" t="str">
        <f>IF('DATA ENTRY'!CL22="","",IF('DATA ENTRY'!C22="","",IF($D$4="All Post",'DATA ENTRY'!C22,IF(AND($D$4='DATA ENTRY'!CL22),'DATA ENTRY'!C22,""))))</f>
        <v/>
      </c>
      <c r="E23" s="206" t="str">
        <f>IF('DATA ENTRY'!CL22="","",IF('DATA ENTRY'!I22="","",IF($D$4="All Post",'DATA ENTRY'!I22,IF(AND($D$4='DATA ENTRY'!CL22),'DATA ENTRY'!I22,""))))</f>
        <v/>
      </c>
      <c r="F23" s="206" t="str">
        <f>IF('DATA ENTRY'!CL22="","",IF('DATA ENTRY'!CL22="","",IF($D$4="All Post",'DATA ENTRY'!CL22,IF(AND($D$4='DATA ENTRY'!CL22),'DATA ENTRY'!CL22,""))))</f>
        <v/>
      </c>
      <c r="G23" s="205" t="str">
        <f>IF('DATA ENTRY'!CL22="","",IF('DATA ENTRY'!N22="","",IF($D$4="All Post",'DATA ENTRY'!N22,IF(AND($D$4='DATA ENTRY'!CL22),'DATA ENTRY'!N22,""))))</f>
        <v/>
      </c>
      <c r="H23" s="207" t="str">
        <f>IF('DATA ENTRY'!CL22="","",IF('DATA ENTRY'!O22="","",IF($D$4="All Post",'DATA ENTRY'!O22,IF(AND($D$4='DATA ENTRY'!CL22),'DATA ENTRY'!O22,""))))</f>
        <v/>
      </c>
      <c r="I23" s="205" t="str">
        <f>IF('DATA ENTRY'!CL22="","",IF('DATA ENTRY'!P22="","",IF($D$4="All Post",'DATA ENTRY'!P22,IF(AND($D$4='DATA ENTRY'!CL22),'DATA ENTRY'!P22,""))))</f>
        <v/>
      </c>
      <c r="J23" s="207" t="str">
        <f>IF('DATA ENTRY'!CL22="","",IF('DATA ENTRY'!Q22="","",IF($D$4="All Post",'DATA ENTRY'!Q22,IF(AND($D$4='DATA ENTRY'!CL22),'DATA ENTRY'!Q22,""))))</f>
        <v/>
      </c>
      <c r="K23" s="205" t="str">
        <f>IF('DATA ENTRY'!CL22="","",IF('DATA ENTRY'!R22="","",IF($D$4="All Post",'DATA ENTRY'!R22,IF(AND($D$4='DATA ENTRY'!CL22),'DATA ENTRY'!R22,""))))</f>
        <v/>
      </c>
      <c r="L23" s="205" t="str">
        <f>IF('DATA ENTRY'!CL22="","",IF('DATA ENTRY'!S22="","",IF($D$4="All Post",'DATA ENTRY'!S22,IF(AND($D$4='DATA ENTRY'!CL22),'DATA ENTRY'!S22,""))))</f>
        <v/>
      </c>
      <c r="M23" s="205" t="str">
        <f>IF('DATA ENTRY'!CL22="","",IF('DATA ENTRY'!E22="","",IF($D$4="All Post",'DATA ENTRY'!E22,IF(AND($D$4='DATA ENTRY'!CL22),'DATA ENTRY'!E22,""))))</f>
        <v/>
      </c>
      <c r="N23" s="205" t="str">
        <f>IF('DATA ENTRY'!CL22="","",IF('DATA ENTRY'!T22="","",IF($D$4="All Post",'DATA ENTRY'!T22,IF(AND($D$4='DATA ENTRY'!CL22),'DATA ENTRY'!T22,""))))</f>
        <v/>
      </c>
      <c r="O23" s="205" t="str">
        <f>IF('DATA ENTRY'!CL22="","",IF('DATA ENTRY'!X22="","",IF($D$4="All Post",'DATA ENTRY'!X22,IF(AND($D$4='DATA ENTRY'!CL22),'DATA ENTRY'!X22,""))))</f>
        <v/>
      </c>
      <c r="P23" s="205" t="str">
        <f>IF('DATA ENTRY'!CL22="","",IF('DATA ENTRY'!Y22="","",IF($D$4="All Post",'DATA ENTRY'!Y22,IF(AND($D$4='DATA ENTRY'!CL22),'DATA ENTRY'!Y22,""))))</f>
        <v/>
      </c>
      <c r="Q23" s="205" t="str">
        <f>IF('DATA ENTRY'!CL22="","",IF('DATA ENTRY'!G22="","",IF($D$4="All Post",'DATA ENTRY'!G22,IF(AND($D$4='DATA ENTRY'!CL22),'DATA ENTRY'!G22,""))))</f>
        <v/>
      </c>
      <c r="T23" s="3">
        <f t="shared" si="0"/>
        <v>0</v>
      </c>
      <c r="U23" s="3" t="str">
        <f t="shared" si="1"/>
        <v/>
      </c>
      <c r="AA23" s="208" t="s">
        <v>295</v>
      </c>
      <c r="AB23" s="3">
        <v>17</v>
      </c>
      <c r="AG23" s="3" t="s">
        <v>155</v>
      </c>
      <c r="AR23" s="3" t="s">
        <v>290</v>
      </c>
      <c r="AW23" s="3" t="s">
        <v>348</v>
      </c>
      <c r="BI23" s="3" t="s">
        <v>457</v>
      </c>
      <c r="CA23" s="3" t="str">
        <f>IFERROR(IF(CF23="","",RANK(CF23,$CF$7:$CF$1111,1))+COUNTIF($CF$7:CF23,CF23)-1,"")</f>
        <v/>
      </c>
      <c r="CB23" s="3" t="str">
        <f t="shared" si="2"/>
        <v/>
      </c>
      <c r="CC23" s="8">
        <v>17</v>
      </c>
      <c r="CD23" s="205" t="str">
        <f>IF('DATA ENTRY'!CL22="","",IF('DATA ENTRY'!B22="","",IF(AND($CE$4='DATA ENTRY'!CL22,$CH$4='DATA ENTRY'!D22,$CF$4='DATA ENTRY'!G22),'DATA ENTRY'!B22,"")))</f>
        <v/>
      </c>
      <c r="CE23" s="205" t="str">
        <f>IF('DATA ENTRY'!CL22="","",IF('DATA ENTRY'!C22="","",IF(AND($CE$4='DATA ENTRY'!CL22,$CH$4='DATA ENTRY'!D22,$CF$4='DATA ENTRY'!G22),'DATA ENTRY'!C22,"")))</f>
        <v/>
      </c>
      <c r="CF23" s="206" t="str">
        <f>IF('DATA ENTRY'!CL22="","",IF('DATA ENTRY'!I22="","",IF(AND($CE$4='DATA ENTRY'!CL22,$CH$4='DATA ENTRY'!D22,$CF$4='DATA ENTRY'!G22),'DATA ENTRY'!I22,"")))</f>
        <v/>
      </c>
      <c r="CG23" s="206" t="str">
        <f>IF('DATA ENTRY'!CL22="","",IF('DATA ENTRY'!CL22="","",IF(AND($CE$4='DATA ENTRY'!CL22,$CH$4='DATA ENTRY'!D22,$CF$4='DATA ENTRY'!G22),'DATA ENTRY'!CL22,"")))</f>
        <v/>
      </c>
      <c r="CH23" s="205" t="str">
        <f>IF('DATA ENTRY'!CL22="","",IF('DATA ENTRY'!N22="","",IF(AND($CE$4='DATA ENTRY'!CL22,$CH$4='DATA ENTRY'!D22,$CF$4='DATA ENTRY'!G22),'DATA ENTRY'!N22,"")))</f>
        <v/>
      </c>
      <c r="CI23" s="207" t="str">
        <f>IF('DATA ENTRY'!CL22="","",IF('DATA ENTRY'!O22="","",IF(AND($CE$4='DATA ENTRY'!CL22,$CH$4='DATA ENTRY'!D22,$CF$4='DATA ENTRY'!G22),'DATA ENTRY'!O22,"")))</f>
        <v/>
      </c>
      <c r="CJ23" s="205" t="str">
        <f>IF('DATA ENTRY'!CL22="","",IF('DATA ENTRY'!P22="","",IF(AND($CE$4='DATA ENTRY'!CL22,$CH$4='DATA ENTRY'!D22,$CF$4='DATA ENTRY'!G22),'DATA ENTRY'!P22,"")))</f>
        <v/>
      </c>
      <c r="CK23" s="207" t="str">
        <f>IF('DATA ENTRY'!CL22="","",IF('DATA ENTRY'!Q22="","",IF(AND($CE$4='DATA ENTRY'!CL22,$CH$4='DATA ENTRY'!D22,$CF$4='DATA ENTRY'!G22),'DATA ENTRY'!Q22,"")))</f>
        <v/>
      </c>
      <c r="CL23" s="205" t="str">
        <f>IF('DATA ENTRY'!CL22="","",IF('DATA ENTRY'!R22="","",IF(AND($CE$4='DATA ENTRY'!CL22,$CH$4='DATA ENTRY'!D22,$CF$4='DATA ENTRY'!G22),'DATA ENTRY'!R22,"")))</f>
        <v/>
      </c>
      <c r="CM23" s="205" t="str">
        <f>IF('DATA ENTRY'!CL22="","",IF('DATA ENTRY'!T22="","",IF(AND($CE$4='DATA ENTRY'!CL22,$CH$4='DATA ENTRY'!D22,$CF$4='DATA ENTRY'!G22),'DATA ENTRY'!T22,"")))</f>
        <v/>
      </c>
      <c r="CN23" s="205" t="str">
        <f>IF('DATA ENTRY'!CL22="","",IF('DATA ENTRY'!E22="","",IF(AND($CE$4='DATA ENTRY'!CL22,$CH$4='DATA ENTRY'!D22,$CF$4='DATA ENTRY'!G22),'DATA ENTRY'!E22,"")))</f>
        <v/>
      </c>
      <c r="CO23" s="205" t="str">
        <f>IF('DATA ENTRY'!CL22="","",IF('DATA ENTRY'!X22="","",IF(AND($CE$4='DATA ENTRY'!CL22,$CH$4='DATA ENTRY'!D22,$CF$4='DATA ENTRY'!G22),'DATA ENTRY'!X22,"")))</f>
        <v/>
      </c>
      <c r="CP23" s="205" t="str">
        <f>IF('DATA ENTRY'!CL22="","",IF('DATA ENTRY'!Y22="","",IF(AND($CE$4='DATA ENTRY'!CL22,$CH$4='DATA ENTRY'!D22,$CF$4='DATA ENTRY'!G22),'DATA ENTRY'!Y22,"")))</f>
        <v/>
      </c>
      <c r="CQ23" s="93" t="str">
        <f t="shared" si="3"/>
        <v/>
      </c>
      <c r="CR23" s="93" t="str">
        <f>IF('DATA ENTRY'!CL22="","",IF('DATA ENTRY'!G22="","",IF(AND($CE$4='DATA ENTRY'!CL22,$CH$4='DATA ENTRY'!D22),'DATA ENTRY'!G22,"")))</f>
        <v/>
      </c>
      <c r="CS23" s="191" t="str">
        <f>IF('DATA ENTRY'!CL22="","",IF('DATA ENTRY'!D22="","",IF(AND($CE$4='DATA ENTRY'!CL22,$CH$4='DATA ENTRY'!D22,$CF$4='DATA ENTRY'!G22),'DATA ENTRY'!D22,"")))</f>
        <v/>
      </c>
      <c r="CT23" s="209">
        <f t="shared" si="4"/>
        <v>0</v>
      </c>
      <c r="CU23" s="209">
        <f t="shared" si="5"/>
        <v>0</v>
      </c>
      <c r="CW23" s="210"/>
      <c r="CY23" s="3">
        <f t="shared" si="6"/>
        <v>0</v>
      </c>
      <c r="DC23" s="3" t="str">
        <f>IFERROR(IF(DH23="","",RANK(DH23,$DH$7:$DH$1111,1))+COUNTIF($DH$7:DH23,DH23)-1,"")</f>
        <v/>
      </c>
      <c r="DD23" s="3" t="str">
        <f t="shared" si="13"/>
        <v/>
      </c>
      <c r="DE23" s="8">
        <v>17</v>
      </c>
      <c r="DF23" s="205" t="str">
        <f>IF('DATA ENTRY'!CL22="","",IF('DATA ENTRY'!B22="","",IF(AND($DG$4='DATA ENTRY'!D22),'DATA ENTRY'!B22,"")))</f>
        <v/>
      </c>
      <c r="DG23" s="205" t="str">
        <f>IF('DATA ENTRY'!CL22="","",IF('DATA ENTRY'!C22="","",IF(AND($DG$4='DATA ENTRY'!D22),'DATA ENTRY'!C22,"")))</f>
        <v/>
      </c>
      <c r="DH23" s="206" t="str">
        <f>IF('DATA ENTRY'!CL22="","",IF('DATA ENTRY'!I22="","",IF(AND($DG$4='DATA ENTRY'!D22),'DATA ENTRY'!I22,"")))</f>
        <v/>
      </c>
      <c r="DI23" s="206" t="str">
        <f>IF('DATA ENTRY'!CL22="","",IF('DATA ENTRY'!CL22="","",IF(AND($DG$4='DATA ENTRY'!D22),'DATA ENTRY'!CL22,"")))</f>
        <v/>
      </c>
      <c r="DJ23" s="205" t="str">
        <f>IF('DATA ENTRY'!CL22="","",IF('DATA ENTRY'!N22="","",IF(AND($DG$4='DATA ENTRY'!D22),'DATA ENTRY'!N22,"")))</f>
        <v/>
      </c>
      <c r="DK23" s="207" t="str">
        <f>IF('DATA ENTRY'!CL22="","",IF('DATA ENTRY'!O22="","",IF(AND($DG$4='DATA ENTRY'!D22),'DATA ENTRY'!O22,"")))</f>
        <v/>
      </c>
      <c r="DL23" s="205" t="str">
        <f>IF('DATA ENTRY'!CL22="","",IF('DATA ENTRY'!P22="","",IF(AND($DG$4='DATA ENTRY'!D22),'DATA ENTRY'!P22,"")))</f>
        <v/>
      </c>
      <c r="DM23" s="207" t="str">
        <f>IF('DATA ENTRY'!CL22="","",IF('DATA ENTRY'!Q22="","",IF(AND($DG$4='DATA ENTRY'!D22),'DATA ENTRY'!Q22,"")))</f>
        <v/>
      </c>
      <c r="DN23" s="205" t="str">
        <f>IF('DATA ENTRY'!CL22="","",IF('DATA ENTRY'!R22="","",IF(AND($DG$4='DATA ENTRY'!D22),'DATA ENTRY'!R22,"")))</f>
        <v/>
      </c>
      <c r="DO23" s="207" t="str">
        <f>IF('DATA ENTRY'!CL22="","",IF('DATA ENTRY'!T22="","",IF(AND($DG$4='DATA ENTRY'!D22),'DATA ENTRY'!T22,"")))</f>
        <v/>
      </c>
      <c r="DP23" s="205" t="str">
        <f>IF('DATA ENTRY'!CL22="","",IF('DATA ENTRY'!E22="","",IF(AND($DG$4='DATA ENTRY'!D22),'DATA ENTRY'!E22,"")))</f>
        <v/>
      </c>
      <c r="DQ23" s="205" t="str">
        <f>IF('DATA ENTRY'!CL22="","",IF('DATA ENTRY'!D22="","",IF(AND($DG$4='DATA ENTRY'!D22),'DATA ENTRY'!D22,"")))</f>
        <v/>
      </c>
      <c r="DR23" s="205" t="str">
        <f>IF('DATA ENTRY'!CL22="","",IF('DATA ENTRY'!X22="","",IF(AND($DG$4='DATA ENTRY'!D22),'DATA ENTRY'!X22,"")))</f>
        <v/>
      </c>
      <c r="DS23" s="205" t="str">
        <f>IF('DATA ENTRY'!CL22="","",IF('DATA ENTRY'!Y22="","",IF(AND($DG$4='DATA ENTRY'!D22),'DATA ENTRY'!Y22,"")))</f>
        <v/>
      </c>
      <c r="DT23" s="93" t="str">
        <f t="shared" si="8"/>
        <v/>
      </c>
      <c r="DU23" s="93" t="str">
        <f>IF('DATA ENTRY'!CL22="","",IF('DATA ENTRY'!D22="","",IF(AND($DG$4='DATA ENTRY'!D22),'DATA ENTRY'!G22,"")))</f>
        <v/>
      </c>
      <c r="DZ23" s="3">
        <f t="shared" si="9"/>
        <v>0</v>
      </c>
      <c r="EC23" s="3" t="str">
        <f>IFERROR(IF(EH23="","",RANK(EH23,$EH$7:$EH$1111,1))+COUNTIF($EH$7:EH23,EH23)-1,"")</f>
        <v/>
      </c>
      <c r="ED23" s="3" t="str">
        <f t="shared" si="10"/>
        <v/>
      </c>
      <c r="EE23" s="8">
        <v>17</v>
      </c>
      <c r="EF23" s="205" t="str">
        <f>IF('DATA ENTRY'!CL22="","",IF('DATA ENTRY'!B22="","",IF(AND($EG$4='DATA ENTRY'!G22,$EI$4='DATA ENTRY'!F22),'DATA ENTRY'!B22,"")))</f>
        <v/>
      </c>
      <c r="EG23" s="205" t="str">
        <f>IF('DATA ENTRY'!CL22="","",IF('DATA ENTRY'!C22="","",IF(AND($EG$4='DATA ENTRY'!G22,$EI$4='DATA ENTRY'!F22),'DATA ENTRY'!C22,"")))</f>
        <v/>
      </c>
      <c r="EH23" s="206" t="str">
        <f>IF('DATA ENTRY'!CL22="","",IF('DATA ENTRY'!I22="","",IF(AND($EG$4='DATA ENTRY'!G22,$EI$4='DATA ENTRY'!F22),'DATA ENTRY'!I22,"")))</f>
        <v/>
      </c>
      <c r="EI23" s="206" t="str">
        <f>IF('DATA ENTRY'!CL22="","",IF('DATA ENTRY'!CL22="","",IF(AND($EG$4='DATA ENTRY'!G22,$EI$4='DATA ENTRY'!F22),'DATA ENTRY'!CL22,"")))</f>
        <v/>
      </c>
      <c r="EJ23" s="205" t="str">
        <f>IF('DATA ENTRY'!CL22="","",IF('DATA ENTRY'!N22="","",IF(AND($EG$4='DATA ENTRY'!G22,$EI$4='DATA ENTRY'!F22),'DATA ENTRY'!N22,"")))</f>
        <v/>
      </c>
      <c r="EK23" s="207" t="str">
        <f>IF('DATA ENTRY'!CL22="","",IF('DATA ENTRY'!O22="","",IF(AND($EG$4='DATA ENTRY'!G22,$EI$4='DATA ENTRY'!F22),'DATA ENTRY'!O22,"")))</f>
        <v/>
      </c>
      <c r="EL23" s="205" t="str">
        <f>IF('DATA ENTRY'!CL22="","",IF('DATA ENTRY'!P22="","",IF(AND($EG$4='DATA ENTRY'!G22,$EI$4='DATA ENTRY'!F22),'DATA ENTRY'!P22,"")))</f>
        <v/>
      </c>
      <c r="EM23" s="207" t="str">
        <f>IF('DATA ENTRY'!CL22="","",IF('DATA ENTRY'!Q22="","",IF(AND($EG$4='DATA ENTRY'!G22,$EI$4='DATA ENTRY'!F22),'DATA ENTRY'!Q22,"")))</f>
        <v/>
      </c>
      <c r="EN23" s="205" t="str">
        <f>IF('DATA ENTRY'!CL22="","",IF('DATA ENTRY'!R22="","",IF(AND($EG$4='DATA ENTRY'!G22,$EI$4='DATA ENTRY'!F22),'DATA ENTRY'!R22,"")))</f>
        <v/>
      </c>
      <c r="EO23" s="207" t="str">
        <f>IF('DATA ENTRY'!CL22="","",IF('DATA ENTRY'!S22="","",IF(AND($EG$4='DATA ENTRY'!G22,$EI$4='DATA ENTRY'!F22),'DATA ENTRY'!S22,"")))</f>
        <v/>
      </c>
      <c r="EP23" s="207" t="str">
        <f>IF('DATA ENTRY'!CL22="","",IF('DATA ENTRY'!T22="","",IF(AND($EG$4='DATA ENTRY'!G22,$EI$4='DATA ENTRY'!F22),'DATA ENTRY'!T22,"")))</f>
        <v/>
      </c>
      <c r="EQ23" s="205" t="str">
        <f>IF('DATA ENTRY'!CL22="","",IF('DATA ENTRY'!E22="","",IF(AND($EG$4='DATA ENTRY'!G22,$EI$4='DATA ENTRY'!F22),'DATA ENTRY'!E22,"")))</f>
        <v/>
      </c>
      <c r="ER23" s="205" t="str">
        <f>IF('DATA ENTRY'!CL22="","",IF('DATA ENTRY'!D22="","",IF(AND($EG$4='DATA ENTRY'!G22,$EI$4='DATA ENTRY'!F22),'DATA ENTRY'!D22,"")))</f>
        <v/>
      </c>
      <c r="ES23" s="205" t="str">
        <f>IF('DATA ENTRY'!CL22="","",IF('DATA ENTRY'!X22="","",IF(AND($EG$4='DATA ENTRY'!G22,$EI$4='DATA ENTRY'!F22),'DATA ENTRY'!X22,"")))</f>
        <v/>
      </c>
      <c r="ET23" s="205" t="str">
        <f>IF('DATA ENTRY'!CL22="","",IF('DATA ENTRY'!Y22="","",IF(AND($EG$4='DATA ENTRY'!G22,$EI$4='DATA ENTRY'!F22),'DATA ENTRY'!Y22,"")))</f>
        <v/>
      </c>
      <c r="EU23" s="93" t="str">
        <f t="shared" si="11"/>
        <v/>
      </c>
      <c r="EV23" s="93" t="str">
        <f>IF('DATA ENTRY'!CL22="","",IF('DATA ENTRY'!D22="","",IF(AND($EG$4='DATA ENTRY'!G22,$EI$4='DATA ENTRY'!F22),'DATA ENTRY'!G22,"")))</f>
        <v/>
      </c>
      <c r="FA23" s="3">
        <f t="shared" si="12"/>
        <v>0</v>
      </c>
    </row>
    <row r="24" spans="1:157">
      <c r="A24" s="3" t="str">
        <f>IF(T24=0,"",1+(MAX($A$7:A23)))</f>
        <v/>
      </c>
      <c r="B24" s="8">
        <v>18</v>
      </c>
      <c r="C24" s="205" t="str">
        <f>IF('DATA ENTRY'!CL23="","",IF('DATA ENTRY'!B23="","",IF($D$4="All Post",'DATA ENTRY'!B23,IF(AND($D$4='DATA ENTRY'!CL23),'DATA ENTRY'!B23,""))))</f>
        <v/>
      </c>
      <c r="D24" s="205" t="str">
        <f>IF('DATA ENTRY'!CL23="","",IF('DATA ENTRY'!C23="","",IF($D$4="All Post",'DATA ENTRY'!C23,IF(AND($D$4='DATA ENTRY'!CL23),'DATA ENTRY'!C23,""))))</f>
        <v/>
      </c>
      <c r="E24" s="206" t="str">
        <f>IF('DATA ENTRY'!CL23="","",IF('DATA ENTRY'!I23="","",IF($D$4="All Post",'DATA ENTRY'!I23,IF(AND($D$4='DATA ENTRY'!CL23),'DATA ENTRY'!I23,""))))</f>
        <v/>
      </c>
      <c r="F24" s="206" t="str">
        <f>IF('DATA ENTRY'!CL23="","",IF('DATA ENTRY'!CL23="","",IF($D$4="All Post",'DATA ENTRY'!CL23,IF(AND($D$4='DATA ENTRY'!CL23),'DATA ENTRY'!CL23,""))))</f>
        <v/>
      </c>
      <c r="G24" s="205" t="str">
        <f>IF('DATA ENTRY'!CL23="","",IF('DATA ENTRY'!N23="","",IF($D$4="All Post",'DATA ENTRY'!N23,IF(AND($D$4='DATA ENTRY'!CL23),'DATA ENTRY'!N23,""))))</f>
        <v/>
      </c>
      <c r="H24" s="207" t="str">
        <f>IF('DATA ENTRY'!CL23="","",IF('DATA ENTRY'!O23="","",IF($D$4="All Post",'DATA ENTRY'!O23,IF(AND($D$4='DATA ENTRY'!CL23),'DATA ENTRY'!O23,""))))</f>
        <v/>
      </c>
      <c r="I24" s="205" t="str">
        <f>IF('DATA ENTRY'!CL23="","",IF('DATA ENTRY'!P23="","",IF($D$4="All Post",'DATA ENTRY'!P23,IF(AND($D$4='DATA ENTRY'!CL23),'DATA ENTRY'!P23,""))))</f>
        <v/>
      </c>
      <c r="J24" s="207" t="str">
        <f>IF('DATA ENTRY'!CL23="","",IF('DATA ENTRY'!Q23="","",IF($D$4="All Post",'DATA ENTRY'!Q23,IF(AND($D$4='DATA ENTRY'!CL23),'DATA ENTRY'!Q23,""))))</f>
        <v/>
      </c>
      <c r="K24" s="205" t="str">
        <f>IF('DATA ENTRY'!CL23="","",IF('DATA ENTRY'!R23="","",IF($D$4="All Post",'DATA ENTRY'!R23,IF(AND($D$4='DATA ENTRY'!CL23),'DATA ENTRY'!R23,""))))</f>
        <v/>
      </c>
      <c r="L24" s="205" t="str">
        <f>IF('DATA ENTRY'!CL23="","",IF('DATA ENTRY'!S23="","",IF($D$4="All Post",'DATA ENTRY'!S23,IF(AND($D$4='DATA ENTRY'!CL23),'DATA ENTRY'!S23,""))))</f>
        <v/>
      </c>
      <c r="M24" s="205" t="str">
        <f>IF('DATA ENTRY'!CL23="","",IF('DATA ENTRY'!E23="","",IF($D$4="All Post",'DATA ENTRY'!E23,IF(AND($D$4='DATA ENTRY'!CL23),'DATA ENTRY'!E23,""))))</f>
        <v/>
      </c>
      <c r="N24" s="205" t="str">
        <f>IF('DATA ENTRY'!CL23="","",IF('DATA ENTRY'!T23="","",IF($D$4="All Post",'DATA ENTRY'!T23,IF(AND($D$4='DATA ENTRY'!CL23),'DATA ENTRY'!T23,""))))</f>
        <v/>
      </c>
      <c r="O24" s="205" t="str">
        <f>IF('DATA ENTRY'!CL23="","",IF('DATA ENTRY'!X23="","",IF($D$4="All Post",'DATA ENTRY'!X23,IF(AND($D$4='DATA ENTRY'!CL23),'DATA ENTRY'!X23,""))))</f>
        <v/>
      </c>
      <c r="P24" s="205" t="str">
        <f>IF('DATA ENTRY'!CL23="","",IF('DATA ENTRY'!Y23="","",IF($D$4="All Post",'DATA ENTRY'!Y23,IF(AND($D$4='DATA ENTRY'!CL23),'DATA ENTRY'!Y23,""))))</f>
        <v/>
      </c>
      <c r="Q24" s="205" t="str">
        <f>IF('DATA ENTRY'!CL23="","",IF('DATA ENTRY'!G23="","",IF($D$4="All Post",'DATA ENTRY'!G23,IF(AND($D$4='DATA ENTRY'!CL23),'DATA ENTRY'!G23,""))))</f>
        <v/>
      </c>
      <c r="T24" s="3">
        <f t="shared" si="0"/>
        <v>0</v>
      </c>
      <c r="U24" s="3" t="str">
        <f t="shared" si="1"/>
        <v/>
      </c>
      <c r="AA24" s="208" t="s">
        <v>303</v>
      </c>
      <c r="AB24" s="3">
        <v>18</v>
      </c>
      <c r="AG24" s="3" t="s">
        <v>213</v>
      </c>
      <c r="AR24" s="3" t="s">
        <v>291</v>
      </c>
      <c r="AW24" s="3" t="s">
        <v>349</v>
      </c>
      <c r="BI24" s="3" t="s">
        <v>458</v>
      </c>
      <c r="CA24" s="3" t="str">
        <f>IFERROR(IF(CF24="","",RANK(CF24,$CF$7:$CF$1111,1))+COUNTIF($CF$7:CF24,CF24)-1,"")</f>
        <v/>
      </c>
      <c r="CB24" s="3" t="str">
        <f t="shared" si="2"/>
        <v/>
      </c>
      <c r="CC24" s="8">
        <v>18</v>
      </c>
      <c r="CD24" s="205" t="str">
        <f>IF('DATA ENTRY'!CL23="","",IF('DATA ENTRY'!B23="","",IF(AND($CE$4='DATA ENTRY'!CL23,$CH$4='DATA ENTRY'!D23,$CF$4='DATA ENTRY'!G23),'DATA ENTRY'!B23,"")))</f>
        <v/>
      </c>
      <c r="CE24" s="205" t="str">
        <f>IF('DATA ENTRY'!CL23="","",IF('DATA ENTRY'!C23="","",IF(AND($CE$4='DATA ENTRY'!CL23,$CH$4='DATA ENTRY'!D23,$CF$4='DATA ENTRY'!G23),'DATA ENTRY'!C23,"")))</f>
        <v/>
      </c>
      <c r="CF24" s="206" t="str">
        <f>IF('DATA ENTRY'!CL23="","",IF('DATA ENTRY'!I23="","",IF(AND($CE$4='DATA ENTRY'!CL23,$CH$4='DATA ENTRY'!D23,$CF$4='DATA ENTRY'!G23),'DATA ENTRY'!I23,"")))</f>
        <v/>
      </c>
      <c r="CG24" s="206" t="str">
        <f>IF('DATA ENTRY'!CL23="","",IF('DATA ENTRY'!CL23="","",IF(AND($CE$4='DATA ENTRY'!CL23,$CH$4='DATA ENTRY'!D23,$CF$4='DATA ENTRY'!G23),'DATA ENTRY'!CL23,"")))</f>
        <v/>
      </c>
      <c r="CH24" s="205" t="str">
        <f>IF('DATA ENTRY'!CL23="","",IF('DATA ENTRY'!N23="","",IF(AND($CE$4='DATA ENTRY'!CL23,$CH$4='DATA ENTRY'!D23,$CF$4='DATA ENTRY'!G23),'DATA ENTRY'!N23,"")))</f>
        <v/>
      </c>
      <c r="CI24" s="207" t="str">
        <f>IF('DATA ENTRY'!CL23="","",IF('DATA ENTRY'!O23="","",IF(AND($CE$4='DATA ENTRY'!CL23,$CH$4='DATA ENTRY'!D23,$CF$4='DATA ENTRY'!G23),'DATA ENTRY'!O23,"")))</f>
        <v/>
      </c>
      <c r="CJ24" s="205" t="str">
        <f>IF('DATA ENTRY'!CL23="","",IF('DATA ENTRY'!P23="","",IF(AND($CE$4='DATA ENTRY'!CL23,$CH$4='DATA ENTRY'!D23,$CF$4='DATA ENTRY'!G23),'DATA ENTRY'!P23,"")))</f>
        <v/>
      </c>
      <c r="CK24" s="207" t="str">
        <f>IF('DATA ENTRY'!CL23="","",IF('DATA ENTRY'!Q23="","",IF(AND($CE$4='DATA ENTRY'!CL23,$CH$4='DATA ENTRY'!D23,$CF$4='DATA ENTRY'!G23),'DATA ENTRY'!Q23,"")))</f>
        <v/>
      </c>
      <c r="CL24" s="205" t="str">
        <f>IF('DATA ENTRY'!CL23="","",IF('DATA ENTRY'!R23="","",IF(AND($CE$4='DATA ENTRY'!CL23,$CH$4='DATA ENTRY'!D23,$CF$4='DATA ENTRY'!G23),'DATA ENTRY'!R23,"")))</f>
        <v/>
      </c>
      <c r="CM24" s="205" t="str">
        <f>IF('DATA ENTRY'!CL23="","",IF('DATA ENTRY'!T23="","",IF(AND($CE$4='DATA ENTRY'!CL23,$CH$4='DATA ENTRY'!D23,$CF$4='DATA ENTRY'!G23),'DATA ENTRY'!T23,"")))</f>
        <v/>
      </c>
      <c r="CN24" s="205" t="str">
        <f>IF('DATA ENTRY'!CL23="","",IF('DATA ENTRY'!E23="","",IF(AND($CE$4='DATA ENTRY'!CL23,$CH$4='DATA ENTRY'!D23,$CF$4='DATA ENTRY'!G23),'DATA ENTRY'!E23,"")))</f>
        <v/>
      </c>
      <c r="CO24" s="205" t="str">
        <f>IF('DATA ENTRY'!CL23="","",IF('DATA ENTRY'!X23="","",IF(AND($CE$4='DATA ENTRY'!CL23,$CH$4='DATA ENTRY'!D23,$CF$4='DATA ENTRY'!G23),'DATA ENTRY'!X23,"")))</f>
        <v/>
      </c>
      <c r="CP24" s="205" t="str">
        <f>IF('DATA ENTRY'!CL23="","",IF('DATA ENTRY'!Y23="","",IF(AND($CE$4='DATA ENTRY'!CL23,$CH$4='DATA ENTRY'!D23,$CF$4='DATA ENTRY'!G23),'DATA ENTRY'!Y23,"")))</f>
        <v/>
      </c>
      <c r="CQ24" s="93" t="str">
        <f t="shared" si="3"/>
        <v/>
      </c>
      <c r="CR24" s="93" t="str">
        <f>IF('DATA ENTRY'!CL23="","",IF('DATA ENTRY'!G23="","",IF(AND($CE$4='DATA ENTRY'!CL23,$CH$4='DATA ENTRY'!D23),'DATA ENTRY'!G23,"")))</f>
        <v/>
      </c>
      <c r="CS24" s="191" t="str">
        <f>IF('DATA ENTRY'!CL23="","",IF('DATA ENTRY'!D23="","",IF(AND($CE$4='DATA ENTRY'!CL23,$CH$4='DATA ENTRY'!D23,$CF$4='DATA ENTRY'!G23),'DATA ENTRY'!D23,"")))</f>
        <v/>
      </c>
      <c r="CT24" s="209">
        <f t="shared" si="4"/>
        <v>0</v>
      </c>
      <c r="CU24" s="209">
        <f t="shared" si="5"/>
        <v>0</v>
      </c>
      <c r="CW24" s="210"/>
      <c r="CY24" s="3">
        <f t="shared" si="6"/>
        <v>0</v>
      </c>
      <c r="DC24" s="3" t="str">
        <f>IFERROR(IF(DH24="","",RANK(DH24,$DH$7:$DH$1111,1))+COUNTIF($DH$7:DH24,DH24)-1,"")</f>
        <v/>
      </c>
      <c r="DD24" s="3" t="str">
        <f t="shared" si="13"/>
        <v/>
      </c>
      <c r="DE24" s="8">
        <v>18</v>
      </c>
      <c r="DF24" s="205" t="str">
        <f>IF('DATA ENTRY'!CL23="","",IF('DATA ENTRY'!B23="","",IF(AND($DG$4='DATA ENTRY'!D23),'DATA ENTRY'!B23,"")))</f>
        <v/>
      </c>
      <c r="DG24" s="205" t="str">
        <f>IF('DATA ENTRY'!CL23="","",IF('DATA ENTRY'!C23="","",IF(AND($DG$4='DATA ENTRY'!D23),'DATA ENTRY'!C23,"")))</f>
        <v/>
      </c>
      <c r="DH24" s="206" t="str">
        <f>IF('DATA ENTRY'!CL23="","",IF('DATA ENTRY'!I23="","",IF(AND($DG$4='DATA ENTRY'!D23),'DATA ENTRY'!I23,"")))</f>
        <v/>
      </c>
      <c r="DI24" s="206" t="str">
        <f>IF('DATA ENTRY'!CL23="","",IF('DATA ENTRY'!CL23="","",IF(AND($DG$4='DATA ENTRY'!D23),'DATA ENTRY'!CL23,"")))</f>
        <v/>
      </c>
      <c r="DJ24" s="205" t="str">
        <f>IF('DATA ENTRY'!CL23="","",IF('DATA ENTRY'!N23="","",IF(AND($DG$4='DATA ENTRY'!D23),'DATA ENTRY'!N23,"")))</f>
        <v/>
      </c>
      <c r="DK24" s="207" t="str">
        <f>IF('DATA ENTRY'!CL23="","",IF('DATA ENTRY'!O23="","",IF(AND($DG$4='DATA ENTRY'!D23),'DATA ENTRY'!O23,"")))</f>
        <v/>
      </c>
      <c r="DL24" s="205" t="str">
        <f>IF('DATA ENTRY'!CL23="","",IF('DATA ENTRY'!P23="","",IF(AND($DG$4='DATA ENTRY'!D23),'DATA ENTRY'!P23,"")))</f>
        <v/>
      </c>
      <c r="DM24" s="207" t="str">
        <f>IF('DATA ENTRY'!CL23="","",IF('DATA ENTRY'!Q23="","",IF(AND($DG$4='DATA ENTRY'!D23),'DATA ENTRY'!Q23,"")))</f>
        <v/>
      </c>
      <c r="DN24" s="205" t="str">
        <f>IF('DATA ENTRY'!CL23="","",IF('DATA ENTRY'!R23="","",IF(AND($DG$4='DATA ENTRY'!D23),'DATA ENTRY'!R23,"")))</f>
        <v/>
      </c>
      <c r="DO24" s="207" t="str">
        <f>IF('DATA ENTRY'!CL23="","",IF('DATA ENTRY'!T23="","",IF(AND($DG$4='DATA ENTRY'!D23),'DATA ENTRY'!T23,"")))</f>
        <v/>
      </c>
      <c r="DP24" s="205" t="str">
        <f>IF('DATA ENTRY'!CL23="","",IF('DATA ENTRY'!E23="","",IF(AND($DG$4='DATA ENTRY'!D23),'DATA ENTRY'!E23,"")))</f>
        <v/>
      </c>
      <c r="DQ24" s="205" t="str">
        <f>IF('DATA ENTRY'!CL23="","",IF('DATA ENTRY'!D23="","",IF(AND($DG$4='DATA ENTRY'!D23),'DATA ENTRY'!D23,"")))</f>
        <v/>
      </c>
      <c r="DR24" s="205" t="str">
        <f>IF('DATA ENTRY'!CL23="","",IF('DATA ENTRY'!X23="","",IF(AND($DG$4='DATA ENTRY'!D23),'DATA ENTRY'!X23,"")))</f>
        <v/>
      </c>
      <c r="DS24" s="205" t="str">
        <f>IF('DATA ENTRY'!CL23="","",IF('DATA ENTRY'!Y23="","",IF(AND($DG$4='DATA ENTRY'!D23),'DATA ENTRY'!Y23,"")))</f>
        <v/>
      </c>
      <c r="DT24" s="93" t="str">
        <f t="shared" si="8"/>
        <v/>
      </c>
      <c r="DU24" s="93" t="str">
        <f>IF('DATA ENTRY'!CL23="","",IF('DATA ENTRY'!D23="","",IF(AND($DG$4='DATA ENTRY'!D23),'DATA ENTRY'!G23,"")))</f>
        <v/>
      </c>
      <c r="DZ24" s="3">
        <f t="shared" si="9"/>
        <v>0</v>
      </c>
      <c r="EC24" s="3" t="str">
        <f>IFERROR(IF(EH24="","",RANK(EH24,$EH$7:$EH$1111,1))+COUNTIF($EH$7:EH24,EH24)-1,"")</f>
        <v/>
      </c>
      <c r="ED24" s="3" t="str">
        <f t="shared" si="10"/>
        <v/>
      </c>
      <c r="EE24" s="8">
        <v>18</v>
      </c>
      <c r="EF24" s="205" t="str">
        <f>IF('DATA ENTRY'!CL23="","",IF('DATA ENTRY'!B23="","",IF(AND($EG$4='DATA ENTRY'!G23,$EI$4='DATA ENTRY'!F23),'DATA ENTRY'!B23,"")))</f>
        <v/>
      </c>
      <c r="EG24" s="205" t="str">
        <f>IF('DATA ENTRY'!CL23="","",IF('DATA ENTRY'!C23="","",IF(AND($EG$4='DATA ENTRY'!G23,$EI$4='DATA ENTRY'!F23),'DATA ENTRY'!C23,"")))</f>
        <v/>
      </c>
      <c r="EH24" s="206" t="str">
        <f>IF('DATA ENTRY'!CL23="","",IF('DATA ENTRY'!I23="","",IF(AND($EG$4='DATA ENTRY'!G23,$EI$4='DATA ENTRY'!F23),'DATA ENTRY'!I23,"")))</f>
        <v/>
      </c>
      <c r="EI24" s="206" t="str">
        <f>IF('DATA ENTRY'!CL23="","",IF('DATA ENTRY'!CL23="","",IF(AND($EG$4='DATA ENTRY'!G23,$EI$4='DATA ENTRY'!F23),'DATA ENTRY'!CL23,"")))</f>
        <v/>
      </c>
      <c r="EJ24" s="205" t="str">
        <f>IF('DATA ENTRY'!CL23="","",IF('DATA ENTRY'!N23="","",IF(AND($EG$4='DATA ENTRY'!G23,$EI$4='DATA ENTRY'!F23),'DATA ENTRY'!N23,"")))</f>
        <v/>
      </c>
      <c r="EK24" s="207" t="str">
        <f>IF('DATA ENTRY'!CL23="","",IF('DATA ENTRY'!O23="","",IF(AND($EG$4='DATA ENTRY'!G23,$EI$4='DATA ENTRY'!F23),'DATA ENTRY'!O23,"")))</f>
        <v/>
      </c>
      <c r="EL24" s="205" t="str">
        <f>IF('DATA ENTRY'!CL23="","",IF('DATA ENTRY'!P23="","",IF(AND($EG$4='DATA ENTRY'!G23,$EI$4='DATA ENTRY'!F23),'DATA ENTRY'!P23,"")))</f>
        <v/>
      </c>
      <c r="EM24" s="207" t="str">
        <f>IF('DATA ENTRY'!CL23="","",IF('DATA ENTRY'!Q23="","",IF(AND($EG$4='DATA ENTRY'!G23,$EI$4='DATA ENTRY'!F23),'DATA ENTRY'!Q23,"")))</f>
        <v/>
      </c>
      <c r="EN24" s="205" t="str">
        <f>IF('DATA ENTRY'!CL23="","",IF('DATA ENTRY'!R23="","",IF(AND($EG$4='DATA ENTRY'!G23,$EI$4='DATA ENTRY'!F23),'DATA ENTRY'!R23,"")))</f>
        <v/>
      </c>
      <c r="EO24" s="207" t="str">
        <f>IF('DATA ENTRY'!CL23="","",IF('DATA ENTRY'!S23="","",IF(AND($EG$4='DATA ENTRY'!G23,$EI$4='DATA ENTRY'!F23),'DATA ENTRY'!S23,"")))</f>
        <v/>
      </c>
      <c r="EP24" s="207" t="str">
        <f>IF('DATA ENTRY'!CL23="","",IF('DATA ENTRY'!T23="","",IF(AND($EG$4='DATA ENTRY'!G23,$EI$4='DATA ENTRY'!F23),'DATA ENTRY'!T23,"")))</f>
        <v/>
      </c>
      <c r="EQ24" s="205" t="str">
        <f>IF('DATA ENTRY'!CL23="","",IF('DATA ENTRY'!E23="","",IF(AND($EG$4='DATA ENTRY'!G23,$EI$4='DATA ENTRY'!F23),'DATA ENTRY'!E23,"")))</f>
        <v/>
      </c>
      <c r="ER24" s="205" t="str">
        <f>IF('DATA ENTRY'!CL23="","",IF('DATA ENTRY'!D23="","",IF(AND($EG$4='DATA ENTRY'!G23,$EI$4='DATA ENTRY'!F23),'DATA ENTRY'!D23,"")))</f>
        <v/>
      </c>
      <c r="ES24" s="205" t="str">
        <f>IF('DATA ENTRY'!CL23="","",IF('DATA ENTRY'!X23="","",IF(AND($EG$4='DATA ENTRY'!G23,$EI$4='DATA ENTRY'!F23),'DATA ENTRY'!X23,"")))</f>
        <v/>
      </c>
      <c r="ET24" s="205" t="str">
        <f>IF('DATA ENTRY'!CL23="","",IF('DATA ENTRY'!Y23="","",IF(AND($EG$4='DATA ENTRY'!G23,$EI$4='DATA ENTRY'!F23),'DATA ENTRY'!Y23,"")))</f>
        <v/>
      </c>
      <c r="EU24" s="93" t="str">
        <f t="shared" si="11"/>
        <v/>
      </c>
      <c r="EV24" s="93" t="str">
        <f>IF('DATA ENTRY'!CL23="","",IF('DATA ENTRY'!D23="","",IF(AND($EG$4='DATA ENTRY'!G23,$EI$4='DATA ENTRY'!F23),'DATA ENTRY'!G23,"")))</f>
        <v/>
      </c>
      <c r="FA24" s="3">
        <f t="shared" si="12"/>
        <v>0</v>
      </c>
    </row>
    <row r="25" spans="1:157">
      <c r="A25" s="3" t="str">
        <f>IF(T25=0,"",1+(MAX($A$7:A24)))</f>
        <v/>
      </c>
      <c r="B25" s="8">
        <v>19</v>
      </c>
      <c r="C25" s="205" t="str">
        <f>IF('DATA ENTRY'!CL24="","",IF('DATA ENTRY'!B24="","",IF($D$4="All Post",'DATA ENTRY'!B24,IF(AND($D$4='DATA ENTRY'!CL24),'DATA ENTRY'!B24,""))))</f>
        <v/>
      </c>
      <c r="D25" s="205" t="str">
        <f>IF('DATA ENTRY'!CL24="","",IF('DATA ENTRY'!C24="","",IF($D$4="All Post",'DATA ENTRY'!C24,IF(AND($D$4='DATA ENTRY'!CL24),'DATA ENTRY'!C24,""))))</f>
        <v/>
      </c>
      <c r="E25" s="206" t="str">
        <f>IF('DATA ENTRY'!CL24="","",IF('DATA ENTRY'!I24="","",IF($D$4="All Post",'DATA ENTRY'!I24,IF(AND($D$4='DATA ENTRY'!CL24),'DATA ENTRY'!I24,""))))</f>
        <v/>
      </c>
      <c r="F25" s="206" t="str">
        <f>IF('DATA ENTRY'!CL24="","",IF('DATA ENTRY'!CL24="","",IF($D$4="All Post",'DATA ENTRY'!CL24,IF(AND($D$4='DATA ENTRY'!CL24),'DATA ENTRY'!CL24,""))))</f>
        <v/>
      </c>
      <c r="G25" s="205" t="str">
        <f>IF('DATA ENTRY'!CL24="","",IF('DATA ENTRY'!N24="","",IF($D$4="All Post",'DATA ENTRY'!N24,IF(AND($D$4='DATA ENTRY'!CL24),'DATA ENTRY'!N24,""))))</f>
        <v/>
      </c>
      <c r="H25" s="207" t="str">
        <f>IF('DATA ENTRY'!CL24="","",IF('DATA ENTRY'!O24="","",IF($D$4="All Post",'DATA ENTRY'!O24,IF(AND($D$4='DATA ENTRY'!CL24),'DATA ENTRY'!O24,""))))</f>
        <v/>
      </c>
      <c r="I25" s="205" t="str">
        <f>IF('DATA ENTRY'!CL24="","",IF('DATA ENTRY'!P24="","",IF($D$4="All Post",'DATA ENTRY'!P24,IF(AND($D$4='DATA ENTRY'!CL24),'DATA ENTRY'!P24,""))))</f>
        <v/>
      </c>
      <c r="J25" s="207" t="str">
        <f>IF('DATA ENTRY'!CL24="","",IF('DATA ENTRY'!Q24="","",IF($D$4="All Post",'DATA ENTRY'!Q24,IF(AND($D$4='DATA ENTRY'!CL24),'DATA ENTRY'!Q24,""))))</f>
        <v/>
      </c>
      <c r="K25" s="205" t="str">
        <f>IF('DATA ENTRY'!CL24="","",IF('DATA ENTRY'!R24="","",IF($D$4="All Post",'DATA ENTRY'!R24,IF(AND($D$4='DATA ENTRY'!CL24),'DATA ENTRY'!R24,""))))</f>
        <v/>
      </c>
      <c r="L25" s="205" t="str">
        <f>IF('DATA ENTRY'!CL24="","",IF('DATA ENTRY'!S24="","",IF($D$4="All Post",'DATA ENTRY'!S24,IF(AND($D$4='DATA ENTRY'!CL24),'DATA ENTRY'!S24,""))))</f>
        <v/>
      </c>
      <c r="M25" s="205" t="str">
        <f>IF('DATA ENTRY'!CL24="","",IF('DATA ENTRY'!E24="","",IF($D$4="All Post",'DATA ENTRY'!E24,IF(AND($D$4='DATA ENTRY'!CL24),'DATA ENTRY'!E24,""))))</f>
        <v/>
      </c>
      <c r="N25" s="205" t="str">
        <f>IF('DATA ENTRY'!CL24="","",IF('DATA ENTRY'!T24="","",IF($D$4="All Post",'DATA ENTRY'!T24,IF(AND($D$4='DATA ENTRY'!CL24),'DATA ENTRY'!T24,""))))</f>
        <v/>
      </c>
      <c r="O25" s="205" t="str">
        <f>IF('DATA ENTRY'!CL24="","",IF('DATA ENTRY'!X24="","",IF($D$4="All Post",'DATA ENTRY'!X24,IF(AND($D$4='DATA ENTRY'!CL24),'DATA ENTRY'!X24,""))))</f>
        <v/>
      </c>
      <c r="P25" s="205" t="str">
        <f>IF('DATA ENTRY'!CL24="","",IF('DATA ENTRY'!Y24="","",IF($D$4="All Post",'DATA ENTRY'!Y24,IF(AND($D$4='DATA ENTRY'!CL24),'DATA ENTRY'!Y24,""))))</f>
        <v/>
      </c>
      <c r="Q25" s="205" t="str">
        <f>IF('DATA ENTRY'!CL24="","",IF('DATA ENTRY'!G24="","",IF($D$4="All Post",'DATA ENTRY'!G24,IF(AND($D$4='DATA ENTRY'!CL24),'DATA ENTRY'!G24,""))))</f>
        <v/>
      </c>
      <c r="T25" s="3">
        <f t="shared" si="0"/>
        <v>0</v>
      </c>
      <c r="U25" s="3" t="str">
        <f t="shared" si="1"/>
        <v/>
      </c>
      <c r="AA25" s="208" t="s">
        <v>312</v>
      </c>
      <c r="AB25" s="3">
        <v>19</v>
      </c>
      <c r="AG25" s="3" t="s">
        <v>156</v>
      </c>
      <c r="AR25" s="3" t="s">
        <v>292</v>
      </c>
      <c r="AW25" s="3" t="s">
        <v>351</v>
      </c>
      <c r="BI25" s="3" t="s">
        <v>459</v>
      </c>
      <c r="CA25" s="3" t="str">
        <f>IFERROR(IF(CF25="","",RANK(CF25,$CF$7:$CF$1111,1))+COUNTIF($CF$7:CF25,CF25)-1,"")</f>
        <v/>
      </c>
      <c r="CB25" s="3" t="str">
        <f t="shared" si="2"/>
        <v/>
      </c>
      <c r="CC25" s="8">
        <v>19</v>
      </c>
      <c r="CD25" s="205" t="str">
        <f>IF('DATA ENTRY'!CL24="","",IF('DATA ENTRY'!B24="","",IF(AND($CE$4='DATA ENTRY'!CL24,$CH$4='DATA ENTRY'!D24,$CF$4='DATA ENTRY'!G24),'DATA ENTRY'!B24,"")))</f>
        <v/>
      </c>
      <c r="CE25" s="205" t="str">
        <f>IF('DATA ENTRY'!CL24="","",IF('DATA ENTRY'!C24="","",IF(AND($CE$4='DATA ENTRY'!CL24,$CH$4='DATA ENTRY'!D24,$CF$4='DATA ENTRY'!G24),'DATA ENTRY'!C24,"")))</f>
        <v/>
      </c>
      <c r="CF25" s="206" t="str">
        <f>IF('DATA ENTRY'!CL24="","",IF('DATA ENTRY'!I24="","",IF(AND($CE$4='DATA ENTRY'!CL24,$CH$4='DATA ENTRY'!D24,$CF$4='DATA ENTRY'!G24),'DATA ENTRY'!I24,"")))</f>
        <v/>
      </c>
      <c r="CG25" s="206" t="str">
        <f>IF('DATA ENTRY'!CL24="","",IF('DATA ENTRY'!CL24="","",IF(AND($CE$4='DATA ENTRY'!CL24,$CH$4='DATA ENTRY'!D24,$CF$4='DATA ENTRY'!G24),'DATA ENTRY'!CL24,"")))</f>
        <v/>
      </c>
      <c r="CH25" s="205" t="str">
        <f>IF('DATA ENTRY'!CL24="","",IF('DATA ENTRY'!N24="","",IF(AND($CE$4='DATA ENTRY'!CL24,$CH$4='DATA ENTRY'!D24,$CF$4='DATA ENTRY'!G24),'DATA ENTRY'!N24,"")))</f>
        <v/>
      </c>
      <c r="CI25" s="207" t="str">
        <f>IF('DATA ENTRY'!CL24="","",IF('DATA ENTRY'!O24="","",IF(AND($CE$4='DATA ENTRY'!CL24,$CH$4='DATA ENTRY'!D24,$CF$4='DATA ENTRY'!G24),'DATA ENTRY'!O24,"")))</f>
        <v/>
      </c>
      <c r="CJ25" s="205" t="str">
        <f>IF('DATA ENTRY'!CL24="","",IF('DATA ENTRY'!P24="","",IF(AND($CE$4='DATA ENTRY'!CL24,$CH$4='DATA ENTRY'!D24,$CF$4='DATA ENTRY'!G24),'DATA ENTRY'!P24,"")))</f>
        <v/>
      </c>
      <c r="CK25" s="207" t="str">
        <f>IF('DATA ENTRY'!CL24="","",IF('DATA ENTRY'!Q24="","",IF(AND($CE$4='DATA ENTRY'!CL24,$CH$4='DATA ENTRY'!D24,$CF$4='DATA ENTRY'!G24),'DATA ENTRY'!Q24,"")))</f>
        <v/>
      </c>
      <c r="CL25" s="205" t="str">
        <f>IF('DATA ENTRY'!CL24="","",IF('DATA ENTRY'!R24="","",IF(AND($CE$4='DATA ENTRY'!CL24,$CH$4='DATA ENTRY'!D24,$CF$4='DATA ENTRY'!G24),'DATA ENTRY'!R24,"")))</f>
        <v/>
      </c>
      <c r="CM25" s="205" t="str">
        <f>IF('DATA ENTRY'!CL24="","",IF('DATA ENTRY'!T24="","",IF(AND($CE$4='DATA ENTRY'!CL24,$CH$4='DATA ENTRY'!D24,$CF$4='DATA ENTRY'!G24),'DATA ENTRY'!T24,"")))</f>
        <v/>
      </c>
      <c r="CN25" s="205" t="str">
        <f>IF('DATA ENTRY'!CL24="","",IF('DATA ENTRY'!E24="","",IF(AND($CE$4='DATA ENTRY'!CL24,$CH$4='DATA ENTRY'!D24,$CF$4='DATA ENTRY'!G24),'DATA ENTRY'!E24,"")))</f>
        <v/>
      </c>
      <c r="CO25" s="205" t="str">
        <f>IF('DATA ENTRY'!CL24="","",IF('DATA ENTRY'!X24="","",IF(AND($CE$4='DATA ENTRY'!CL24,$CH$4='DATA ENTRY'!D24,$CF$4='DATA ENTRY'!G24),'DATA ENTRY'!X24,"")))</f>
        <v/>
      </c>
      <c r="CP25" s="205" t="str">
        <f>IF('DATA ENTRY'!CL24="","",IF('DATA ENTRY'!Y24="","",IF(AND($CE$4='DATA ENTRY'!CL24,$CH$4='DATA ENTRY'!D24,$CF$4='DATA ENTRY'!G24),'DATA ENTRY'!Y24,"")))</f>
        <v/>
      </c>
      <c r="CQ25" s="93" t="str">
        <f t="shared" si="3"/>
        <v/>
      </c>
      <c r="CR25" s="93" t="str">
        <f>IF('DATA ENTRY'!CL24="","",IF('DATA ENTRY'!G24="","",IF(AND($CE$4='DATA ENTRY'!CL24,$CH$4='DATA ENTRY'!D24),'DATA ENTRY'!G24,"")))</f>
        <v/>
      </c>
      <c r="CS25" s="191" t="str">
        <f>IF('DATA ENTRY'!CL24="","",IF('DATA ENTRY'!D24="","",IF(AND($CE$4='DATA ENTRY'!CL24,$CH$4='DATA ENTRY'!D24,$CF$4='DATA ENTRY'!G24),'DATA ENTRY'!D24,"")))</f>
        <v/>
      </c>
      <c r="CT25" s="209">
        <f t="shared" si="4"/>
        <v>0</v>
      </c>
      <c r="CU25" s="209">
        <f t="shared" si="5"/>
        <v>0</v>
      </c>
      <c r="CW25" s="210"/>
      <c r="CY25" s="3">
        <f t="shared" si="6"/>
        <v>0</v>
      </c>
      <c r="DC25" s="3" t="str">
        <f>IFERROR(IF(DH25="","",RANK(DH25,$DH$7:$DH$1111,1))+COUNTIF($DH$7:DH25,DH25)-1,"")</f>
        <v/>
      </c>
      <c r="DD25" s="3" t="str">
        <f t="shared" si="13"/>
        <v/>
      </c>
      <c r="DE25" s="8">
        <v>19</v>
      </c>
      <c r="DF25" s="205" t="str">
        <f>IF('DATA ENTRY'!CL24="","",IF('DATA ENTRY'!B24="","",IF(AND($DG$4='DATA ENTRY'!D24),'DATA ENTRY'!B24,"")))</f>
        <v/>
      </c>
      <c r="DG25" s="205" t="str">
        <f>IF('DATA ENTRY'!CL24="","",IF('DATA ENTRY'!C24="","",IF(AND($DG$4='DATA ENTRY'!D24),'DATA ENTRY'!C24,"")))</f>
        <v/>
      </c>
      <c r="DH25" s="206" t="str">
        <f>IF('DATA ENTRY'!CL24="","",IF('DATA ENTRY'!I24="","",IF(AND($DG$4='DATA ENTRY'!D24),'DATA ENTRY'!I24,"")))</f>
        <v/>
      </c>
      <c r="DI25" s="206" t="str">
        <f>IF('DATA ENTRY'!CL24="","",IF('DATA ENTRY'!CL24="","",IF(AND($DG$4='DATA ENTRY'!D24),'DATA ENTRY'!CL24,"")))</f>
        <v/>
      </c>
      <c r="DJ25" s="205" t="str">
        <f>IF('DATA ENTRY'!CL24="","",IF('DATA ENTRY'!N24="","",IF(AND($DG$4='DATA ENTRY'!D24),'DATA ENTRY'!N24,"")))</f>
        <v/>
      </c>
      <c r="DK25" s="207" t="str">
        <f>IF('DATA ENTRY'!CL24="","",IF('DATA ENTRY'!O24="","",IF(AND($DG$4='DATA ENTRY'!D24),'DATA ENTRY'!O24,"")))</f>
        <v/>
      </c>
      <c r="DL25" s="205" t="str">
        <f>IF('DATA ENTRY'!CL24="","",IF('DATA ENTRY'!P24="","",IF(AND($DG$4='DATA ENTRY'!D24),'DATA ENTRY'!P24,"")))</f>
        <v/>
      </c>
      <c r="DM25" s="207" t="str">
        <f>IF('DATA ENTRY'!CL24="","",IF('DATA ENTRY'!Q24="","",IF(AND($DG$4='DATA ENTRY'!D24),'DATA ENTRY'!Q24,"")))</f>
        <v/>
      </c>
      <c r="DN25" s="205" t="str">
        <f>IF('DATA ENTRY'!CL24="","",IF('DATA ENTRY'!R24="","",IF(AND($DG$4='DATA ENTRY'!D24),'DATA ENTRY'!R24,"")))</f>
        <v/>
      </c>
      <c r="DO25" s="207" t="str">
        <f>IF('DATA ENTRY'!CL24="","",IF('DATA ENTRY'!T24="","",IF(AND($DG$4='DATA ENTRY'!D24),'DATA ENTRY'!T24,"")))</f>
        <v/>
      </c>
      <c r="DP25" s="205" t="str">
        <f>IF('DATA ENTRY'!CL24="","",IF('DATA ENTRY'!E24="","",IF(AND($DG$4='DATA ENTRY'!D24),'DATA ENTRY'!E24,"")))</f>
        <v/>
      </c>
      <c r="DQ25" s="205" t="str">
        <f>IF('DATA ENTRY'!CL24="","",IF('DATA ENTRY'!D24="","",IF(AND($DG$4='DATA ENTRY'!D24),'DATA ENTRY'!D24,"")))</f>
        <v/>
      </c>
      <c r="DR25" s="205" t="str">
        <f>IF('DATA ENTRY'!CL24="","",IF('DATA ENTRY'!X24="","",IF(AND($DG$4='DATA ENTRY'!D24),'DATA ENTRY'!X24,"")))</f>
        <v/>
      </c>
      <c r="DS25" s="205" t="str">
        <f>IF('DATA ENTRY'!CL24="","",IF('DATA ENTRY'!Y24="","",IF(AND($DG$4='DATA ENTRY'!D24),'DATA ENTRY'!Y24,"")))</f>
        <v/>
      </c>
      <c r="DT25" s="93" t="str">
        <f t="shared" si="8"/>
        <v/>
      </c>
      <c r="DU25" s="93" t="str">
        <f>IF('DATA ENTRY'!CL24="","",IF('DATA ENTRY'!D24="","",IF(AND($DG$4='DATA ENTRY'!D24),'DATA ENTRY'!G24,"")))</f>
        <v/>
      </c>
      <c r="DZ25" s="3">
        <f t="shared" si="9"/>
        <v>0</v>
      </c>
      <c r="EC25" s="3" t="str">
        <f>IFERROR(IF(EH25="","",RANK(EH25,$EH$7:$EH$1111,1))+COUNTIF($EH$7:EH25,EH25)-1,"")</f>
        <v/>
      </c>
      <c r="ED25" s="3" t="str">
        <f t="shared" si="10"/>
        <v/>
      </c>
      <c r="EE25" s="8">
        <v>19</v>
      </c>
      <c r="EF25" s="205" t="str">
        <f>IF('DATA ENTRY'!CL24="","",IF('DATA ENTRY'!B24="","",IF(AND($EG$4='DATA ENTRY'!G24,$EI$4='DATA ENTRY'!F24),'DATA ENTRY'!B24,"")))</f>
        <v/>
      </c>
      <c r="EG25" s="205" t="str">
        <f>IF('DATA ENTRY'!CL24="","",IF('DATA ENTRY'!C24="","",IF(AND($EG$4='DATA ENTRY'!G24,$EI$4='DATA ENTRY'!F24),'DATA ENTRY'!C24,"")))</f>
        <v/>
      </c>
      <c r="EH25" s="206" t="str">
        <f>IF('DATA ENTRY'!CL24="","",IF('DATA ENTRY'!I24="","",IF(AND($EG$4='DATA ENTRY'!G24,$EI$4='DATA ENTRY'!F24),'DATA ENTRY'!I24,"")))</f>
        <v/>
      </c>
      <c r="EI25" s="206" t="str">
        <f>IF('DATA ENTRY'!CL24="","",IF('DATA ENTRY'!CL24="","",IF(AND($EG$4='DATA ENTRY'!G24,$EI$4='DATA ENTRY'!F24),'DATA ENTRY'!CL24,"")))</f>
        <v/>
      </c>
      <c r="EJ25" s="205" t="str">
        <f>IF('DATA ENTRY'!CL24="","",IF('DATA ENTRY'!N24="","",IF(AND($EG$4='DATA ENTRY'!G24,$EI$4='DATA ENTRY'!F24),'DATA ENTRY'!N24,"")))</f>
        <v/>
      </c>
      <c r="EK25" s="207" t="str">
        <f>IF('DATA ENTRY'!CL24="","",IF('DATA ENTRY'!O24="","",IF(AND($EG$4='DATA ENTRY'!G24,$EI$4='DATA ENTRY'!F24),'DATA ENTRY'!O24,"")))</f>
        <v/>
      </c>
      <c r="EL25" s="205" t="str">
        <f>IF('DATA ENTRY'!CL24="","",IF('DATA ENTRY'!P24="","",IF(AND($EG$4='DATA ENTRY'!G24,$EI$4='DATA ENTRY'!F24),'DATA ENTRY'!P24,"")))</f>
        <v/>
      </c>
      <c r="EM25" s="207" t="str">
        <f>IF('DATA ENTRY'!CL24="","",IF('DATA ENTRY'!Q24="","",IF(AND($EG$4='DATA ENTRY'!G24,$EI$4='DATA ENTRY'!F24),'DATA ENTRY'!Q24,"")))</f>
        <v/>
      </c>
      <c r="EN25" s="205" t="str">
        <f>IF('DATA ENTRY'!CL24="","",IF('DATA ENTRY'!R24="","",IF(AND($EG$4='DATA ENTRY'!G24,$EI$4='DATA ENTRY'!F24),'DATA ENTRY'!R24,"")))</f>
        <v/>
      </c>
      <c r="EO25" s="207" t="str">
        <f>IF('DATA ENTRY'!CL24="","",IF('DATA ENTRY'!S24="","",IF(AND($EG$4='DATA ENTRY'!G24,$EI$4='DATA ENTRY'!F24),'DATA ENTRY'!S24,"")))</f>
        <v/>
      </c>
      <c r="EP25" s="207" t="str">
        <f>IF('DATA ENTRY'!CL24="","",IF('DATA ENTRY'!T24="","",IF(AND($EG$4='DATA ENTRY'!G24,$EI$4='DATA ENTRY'!F24),'DATA ENTRY'!T24,"")))</f>
        <v/>
      </c>
      <c r="EQ25" s="205" t="str">
        <f>IF('DATA ENTRY'!CL24="","",IF('DATA ENTRY'!E24="","",IF(AND($EG$4='DATA ENTRY'!G24,$EI$4='DATA ENTRY'!F24),'DATA ENTRY'!E24,"")))</f>
        <v/>
      </c>
      <c r="ER25" s="205" t="str">
        <f>IF('DATA ENTRY'!CL24="","",IF('DATA ENTRY'!D24="","",IF(AND($EG$4='DATA ENTRY'!G24,$EI$4='DATA ENTRY'!F24),'DATA ENTRY'!D24,"")))</f>
        <v/>
      </c>
      <c r="ES25" s="205" t="str">
        <f>IF('DATA ENTRY'!CL24="","",IF('DATA ENTRY'!X24="","",IF(AND($EG$4='DATA ENTRY'!G24,$EI$4='DATA ENTRY'!F24),'DATA ENTRY'!X24,"")))</f>
        <v/>
      </c>
      <c r="ET25" s="205" t="str">
        <f>IF('DATA ENTRY'!CL24="","",IF('DATA ENTRY'!Y24="","",IF(AND($EG$4='DATA ENTRY'!G24,$EI$4='DATA ENTRY'!F24),'DATA ENTRY'!Y24,"")))</f>
        <v/>
      </c>
      <c r="EU25" s="93" t="str">
        <f t="shared" si="11"/>
        <v/>
      </c>
      <c r="EV25" s="93" t="str">
        <f>IF('DATA ENTRY'!CL24="","",IF('DATA ENTRY'!D24="","",IF(AND($EG$4='DATA ENTRY'!G24,$EI$4='DATA ENTRY'!F24),'DATA ENTRY'!G24,"")))</f>
        <v/>
      </c>
      <c r="FA25" s="3">
        <f t="shared" si="12"/>
        <v>0</v>
      </c>
    </row>
    <row r="26" spans="1:157">
      <c r="A26" s="3" t="str">
        <f>IF(T26=0,"",1+(MAX($A$7:A25)))</f>
        <v/>
      </c>
      <c r="B26" s="8">
        <v>20</v>
      </c>
      <c r="C26" s="205" t="str">
        <f>IF('DATA ENTRY'!CL25="","",IF('DATA ENTRY'!B25="","",IF($D$4="All Post",'DATA ENTRY'!B25,IF(AND($D$4='DATA ENTRY'!CL25),'DATA ENTRY'!B25,""))))</f>
        <v/>
      </c>
      <c r="D26" s="205" t="str">
        <f>IF('DATA ENTRY'!CL25="","",IF('DATA ENTRY'!C25="","",IF($D$4="All Post",'DATA ENTRY'!C25,IF(AND($D$4='DATA ENTRY'!CL25),'DATA ENTRY'!C25,""))))</f>
        <v/>
      </c>
      <c r="E26" s="206" t="str">
        <f>IF('DATA ENTRY'!CL25="","",IF('DATA ENTRY'!I25="","",IF($D$4="All Post",'DATA ENTRY'!I25,IF(AND($D$4='DATA ENTRY'!CL25),'DATA ENTRY'!I25,""))))</f>
        <v/>
      </c>
      <c r="F26" s="206" t="str">
        <f>IF('DATA ENTRY'!CL25="","",IF('DATA ENTRY'!CL25="","",IF($D$4="All Post",'DATA ENTRY'!CL25,IF(AND($D$4='DATA ENTRY'!CL25),'DATA ENTRY'!CL25,""))))</f>
        <v/>
      </c>
      <c r="G26" s="205" t="str">
        <f>IF('DATA ENTRY'!CL25="","",IF('DATA ENTRY'!N25="","",IF($D$4="All Post",'DATA ENTRY'!N25,IF(AND($D$4='DATA ENTRY'!CL25),'DATA ENTRY'!N25,""))))</f>
        <v/>
      </c>
      <c r="H26" s="207" t="str">
        <f>IF('DATA ENTRY'!CL25="","",IF('DATA ENTRY'!O25="","",IF($D$4="All Post",'DATA ENTRY'!O25,IF(AND($D$4='DATA ENTRY'!CL25),'DATA ENTRY'!O25,""))))</f>
        <v/>
      </c>
      <c r="I26" s="205" t="str">
        <f>IF('DATA ENTRY'!CL25="","",IF('DATA ENTRY'!P25="","",IF($D$4="All Post",'DATA ENTRY'!P25,IF(AND($D$4='DATA ENTRY'!CL25),'DATA ENTRY'!P25,""))))</f>
        <v/>
      </c>
      <c r="J26" s="207" t="str">
        <f>IF('DATA ENTRY'!CL25="","",IF('DATA ENTRY'!Q25="","",IF($D$4="All Post",'DATA ENTRY'!Q25,IF(AND($D$4='DATA ENTRY'!CL25),'DATA ENTRY'!Q25,""))))</f>
        <v/>
      </c>
      <c r="K26" s="205" t="str">
        <f>IF('DATA ENTRY'!CL25="","",IF('DATA ENTRY'!R25="","",IF($D$4="All Post",'DATA ENTRY'!R25,IF(AND($D$4='DATA ENTRY'!CL25),'DATA ENTRY'!R25,""))))</f>
        <v/>
      </c>
      <c r="L26" s="205" t="str">
        <f>IF('DATA ENTRY'!CL25="","",IF('DATA ENTRY'!S25="","",IF($D$4="All Post",'DATA ENTRY'!S25,IF(AND($D$4='DATA ENTRY'!CL25),'DATA ENTRY'!S25,""))))</f>
        <v/>
      </c>
      <c r="M26" s="205" t="str">
        <f>IF('DATA ENTRY'!CL25="","",IF('DATA ENTRY'!E25="","",IF($D$4="All Post",'DATA ENTRY'!E25,IF(AND($D$4='DATA ENTRY'!CL25),'DATA ENTRY'!E25,""))))</f>
        <v/>
      </c>
      <c r="N26" s="205" t="str">
        <f>IF('DATA ENTRY'!CL25="","",IF('DATA ENTRY'!T25="","",IF($D$4="All Post",'DATA ENTRY'!T25,IF(AND($D$4='DATA ENTRY'!CL25),'DATA ENTRY'!T25,""))))</f>
        <v/>
      </c>
      <c r="O26" s="205" t="str">
        <f>IF('DATA ENTRY'!CL25="","",IF('DATA ENTRY'!X25="","",IF($D$4="All Post",'DATA ENTRY'!X25,IF(AND($D$4='DATA ENTRY'!CL25),'DATA ENTRY'!X25,""))))</f>
        <v/>
      </c>
      <c r="P26" s="205" t="str">
        <f>IF('DATA ENTRY'!CL25="","",IF('DATA ENTRY'!Y25="","",IF($D$4="All Post",'DATA ENTRY'!Y25,IF(AND($D$4='DATA ENTRY'!CL25),'DATA ENTRY'!Y25,""))))</f>
        <v/>
      </c>
      <c r="Q26" s="205" t="str">
        <f>IF('DATA ENTRY'!CL25="","",IF('DATA ENTRY'!G25="","",IF($D$4="All Post",'DATA ENTRY'!G25,IF(AND($D$4='DATA ENTRY'!CL25),'DATA ENTRY'!G25,""))))</f>
        <v/>
      </c>
      <c r="T26" s="3">
        <f t="shared" si="0"/>
        <v>0</v>
      </c>
      <c r="U26" s="3" t="str">
        <f t="shared" si="1"/>
        <v/>
      </c>
      <c r="AA26" s="208" t="s">
        <v>322</v>
      </c>
      <c r="AB26" s="3">
        <v>20</v>
      </c>
      <c r="AG26" s="3" t="s">
        <v>157</v>
      </c>
      <c r="AR26" s="3" t="s">
        <v>179</v>
      </c>
      <c r="AW26" s="3" t="s">
        <v>350</v>
      </c>
      <c r="BI26" s="3" t="s">
        <v>460</v>
      </c>
      <c r="CA26" s="3" t="str">
        <f>IFERROR(IF(CF26="","",RANK(CF26,$CF$7:$CF$1111,1))+COUNTIF($CF$7:CF26,CF26)-1,"")</f>
        <v/>
      </c>
      <c r="CB26" s="3" t="str">
        <f t="shared" si="2"/>
        <v/>
      </c>
      <c r="CC26" s="8">
        <v>20</v>
      </c>
      <c r="CD26" s="205" t="str">
        <f>IF('DATA ENTRY'!CL25="","",IF('DATA ENTRY'!B25="","",IF(AND($CE$4='DATA ENTRY'!CL25,$CH$4='DATA ENTRY'!D25,$CF$4='DATA ENTRY'!G25),'DATA ENTRY'!B25,"")))</f>
        <v/>
      </c>
      <c r="CE26" s="205" t="str">
        <f>IF('DATA ENTRY'!CL25="","",IF('DATA ENTRY'!C25="","",IF(AND($CE$4='DATA ENTRY'!CL25,$CH$4='DATA ENTRY'!D25,$CF$4='DATA ENTRY'!G25),'DATA ENTRY'!C25,"")))</f>
        <v/>
      </c>
      <c r="CF26" s="206" t="str">
        <f>IF('DATA ENTRY'!CL25="","",IF('DATA ENTRY'!I25="","",IF(AND($CE$4='DATA ENTRY'!CL25,$CH$4='DATA ENTRY'!D25,$CF$4='DATA ENTRY'!G25),'DATA ENTRY'!I25,"")))</f>
        <v/>
      </c>
      <c r="CG26" s="206" t="str">
        <f>IF('DATA ENTRY'!CL25="","",IF('DATA ENTRY'!CL25="","",IF(AND($CE$4='DATA ENTRY'!CL25,$CH$4='DATA ENTRY'!D25,$CF$4='DATA ENTRY'!G25),'DATA ENTRY'!CL25,"")))</f>
        <v/>
      </c>
      <c r="CH26" s="205" t="str">
        <f>IF('DATA ENTRY'!CL25="","",IF('DATA ENTRY'!N25="","",IF(AND($CE$4='DATA ENTRY'!CL25,$CH$4='DATA ENTRY'!D25,$CF$4='DATA ENTRY'!G25),'DATA ENTRY'!N25,"")))</f>
        <v/>
      </c>
      <c r="CI26" s="207" t="str">
        <f>IF('DATA ENTRY'!CL25="","",IF('DATA ENTRY'!O25="","",IF(AND($CE$4='DATA ENTRY'!CL25,$CH$4='DATA ENTRY'!D25,$CF$4='DATA ENTRY'!G25),'DATA ENTRY'!O25,"")))</f>
        <v/>
      </c>
      <c r="CJ26" s="205" t="str">
        <f>IF('DATA ENTRY'!CL25="","",IF('DATA ENTRY'!P25="","",IF(AND($CE$4='DATA ENTRY'!CL25,$CH$4='DATA ENTRY'!D25,$CF$4='DATA ENTRY'!G25),'DATA ENTRY'!P25,"")))</f>
        <v/>
      </c>
      <c r="CK26" s="207" t="str">
        <f>IF('DATA ENTRY'!CL25="","",IF('DATA ENTRY'!Q25="","",IF(AND($CE$4='DATA ENTRY'!CL25,$CH$4='DATA ENTRY'!D25,$CF$4='DATA ENTRY'!G25),'DATA ENTRY'!Q25,"")))</f>
        <v/>
      </c>
      <c r="CL26" s="205" t="str">
        <f>IF('DATA ENTRY'!CL25="","",IF('DATA ENTRY'!R25="","",IF(AND($CE$4='DATA ENTRY'!CL25,$CH$4='DATA ENTRY'!D25,$CF$4='DATA ENTRY'!G25),'DATA ENTRY'!R25,"")))</f>
        <v/>
      </c>
      <c r="CM26" s="205" t="str">
        <f>IF('DATA ENTRY'!CL25="","",IF('DATA ENTRY'!T25="","",IF(AND($CE$4='DATA ENTRY'!CL25,$CH$4='DATA ENTRY'!D25,$CF$4='DATA ENTRY'!G25),'DATA ENTRY'!T25,"")))</f>
        <v/>
      </c>
      <c r="CN26" s="205" t="str">
        <f>IF('DATA ENTRY'!CL25="","",IF('DATA ENTRY'!E25="","",IF(AND($CE$4='DATA ENTRY'!CL25,$CH$4='DATA ENTRY'!D25,$CF$4='DATA ENTRY'!G25),'DATA ENTRY'!E25,"")))</f>
        <v/>
      </c>
      <c r="CO26" s="205" t="str">
        <f>IF('DATA ENTRY'!CL25="","",IF('DATA ENTRY'!X25="","",IF(AND($CE$4='DATA ENTRY'!CL25,$CH$4='DATA ENTRY'!D25,$CF$4='DATA ENTRY'!G25),'DATA ENTRY'!X25,"")))</f>
        <v/>
      </c>
      <c r="CP26" s="205" t="str">
        <f>IF('DATA ENTRY'!CL25="","",IF('DATA ENTRY'!Y25="","",IF(AND($CE$4='DATA ENTRY'!CL25,$CH$4='DATA ENTRY'!D25,$CF$4='DATA ENTRY'!G25),'DATA ENTRY'!Y25,"")))</f>
        <v/>
      </c>
      <c r="CQ26" s="93" t="str">
        <f t="shared" si="3"/>
        <v/>
      </c>
      <c r="CR26" s="93" t="str">
        <f>IF('DATA ENTRY'!CL25="","",IF('DATA ENTRY'!G25="","",IF(AND($CE$4='DATA ENTRY'!CL25,$CH$4='DATA ENTRY'!D25),'DATA ENTRY'!G25,"")))</f>
        <v/>
      </c>
      <c r="CS26" s="191" t="str">
        <f>IF('DATA ENTRY'!CL25="","",IF('DATA ENTRY'!D25="","",IF(AND($CE$4='DATA ENTRY'!CL25,$CH$4='DATA ENTRY'!D25,$CF$4='DATA ENTRY'!G25),'DATA ENTRY'!D25,"")))</f>
        <v/>
      </c>
      <c r="CT26" s="209">
        <f t="shared" si="4"/>
        <v>0</v>
      </c>
      <c r="CU26" s="209">
        <f t="shared" si="5"/>
        <v>0</v>
      </c>
      <c r="CW26" s="210"/>
      <c r="CY26" s="3">
        <f t="shared" si="6"/>
        <v>0</v>
      </c>
      <c r="DC26" s="3" t="str">
        <f>IFERROR(IF(DH26="","",RANK(DH26,$DH$7:$DH$1111,1))+COUNTIF($DH$7:DH26,DH26)-1,"")</f>
        <v/>
      </c>
      <c r="DD26" s="3" t="str">
        <f t="shared" si="13"/>
        <v/>
      </c>
      <c r="DE26" s="8">
        <v>20</v>
      </c>
      <c r="DF26" s="205" t="str">
        <f>IF('DATA ENTRY'!CL25="","",IF('DATA ENTRY'!B25="","",IF(AND($DG$4='DATA ENTRY'!D25),'DATA ENTRY'!B25,"")))</f>
        <v/>
      </c>
      <c r="DG26" s="205" t="str">
        <f>IF('DATA ENTRY'!CL25="","",IF('DATA ENTRY'!C25="","",IF(AND($DG$4='DATA ENTRY'!D25),'DATA ENTRY'!C25,"")))</f>
        <v/>
      </c>
      <c r="DH26" s="206" t="str">
        <f>IF('DATA ENTRY'!CL25="","",IF('DATA ENTRY'!I25="","",IF(AND($DG$4='DATA ENTRY'!D25),'DATA ENTRY'!I25,"")))</f>
        <v/>
      </c>
      <c r="DI26" s="206" t="str">
        <f>IF('DATA ENTRY'!CL25="","",IF('DATA ENTRY'!CL25="","",IF(AND($DG$4='DATA ENTRY'!D25),'DATA ENTRY'!CL25,"")))</f>
        <v/>
      </c>
      <c r="DJ26" s="205" t="str">
        <f>IF('DATA ENTRY'!CL25="","",IF('DATA ENTRY'!N25="","",IF(AND($DG$4='DATA ENTRY'!D25),'DATA ENTRY'!N25,"")))</f>
        <v/>
      </c>
      <c r="DK26" s="207" t="str">
        <f>IF('DATA ENTRY'!CL25="","",IF('DATA ENTRY'!O25="","",IF(AND($DG$4='DATA ENTRY'!D25),'DATA ENTRY'!O25,"")))</f>
        <v/>
      </c>
      <c r="DL26" s="205" t="str">
        <f>IF('DATA ENTRY'!CL25="","",IF('DATA ENTRY'!P25="","",IF(AND($DG$4='DATA ENTRY'!D25),'DATA ENTRY'!P25,"")))</f>
        <v/>
      </c>
      <c r="DM26" s="207" t="str">
        <f>IF('DATA ENTRY'!CL25="","",IF('DATA ENTRY'!Q25="","",IF(AND($DG$4='DATA ENTRY'!D25),'DATA ENTRY'!Q25,"")))</f>
        <v/>
      </c>
      <c r="DN26" s="205" t="str">
        <f>IF('DATA ENTRY'!CL25="","",IF('DATA ENTRY'!R25="","",IF(AND($DG$4='DATA ENTRY'!D25),'DATA ENTRY'!R25,"")))</f>
        <v/>
      </c>
      <c r="DO26" s="207" t="str">
        <f>IF('DATA ENTRY'!CL25="","",IF('DATA ENTRY'!T25="","",IF(AND($DG$4='DATA ENTRY'!D25),'DATA ENTRY'!T25,"")))</f>
        <v/>
      </c>
      <c r="DP26" s="205" t="str">
        <f>IF('DATA ENTRY'!CL25="","",IF('DATA ENTRY'!E25="","",IF(AND($DG$4='DATA ENTRY'!D25),'DATA ENTRY'!E25,"")))</f>
        <v/>
      </c>
      <c r="DQ26" s="205" t="str">
        <f>IF('DATA ENTRY'!CL25="","",IF('DATA ENTRY'!D25="","",IF(AND($DG$4='DATA ENTRY'!D25),'DATA ENTRY'!D25,"")))</f>
        <v/>
      </c>
      <c r="DR26" s="205" t="str">
        <f>IF('DATA ENTRY'!CL25="","",IF('DATA ENTRY'!X25="","",IF(AND($DG$4='DATA ENTRY'!D25),'DATA ENTRY'!X25,"")))</f>
        <v/>
      </c>
      <c r="DS26" s="205" t="str">
        <f>IF('DATA ENTRY'!CL25="","",IF('DATA ENTRY'!Y25="","",IF(AND($DG$4='DATA ENTRY'!D25),'DATA ENTRY'!Y25,"")))</f>
        <v/>
      </c>
      <c r="DT26" s="93" t="str">
        <f t="shared" si="8"/>
        <v/>
      </c>
      <c r="DU26" s="93" t="str">
        <f>IF('DATA ENTRY'!CL25="","",IF('DATA ENTRY'!D25="","",IF(AND($DG$4='DATA ENTRY'!D25),'DATA ENTRY'!G25,"")))</f>
        <v/>
      </c>
      <c r="DZ26" s="3">
        <f t="shared" si="9"/>
        <v>0</v>
      </c>
      <c r="EC26" s="3" t="str">
        <f>IFERROR(IF(EH26="","",RANK(EH26,$EH$7:$EH$1111,1))+COUNTIF($EH$7:EH26,EH26)-1,"")</f>
        <v/>
      </c>
      <c r="ED26" s="3" t="str">
        <f t="shared" si="10"/>
        <v/>
      </c>
      <c r="EE26" s="8">
        <v>20</v>
      </c>
      <c r="EF26" s="205" t="str">
        <f>IF('DATA ENTRY'!CL25="","",IF('DATA ENTRY'!B25="","",IF(AND($EG$4='DATA ENTRY'!G25,$EI$4='DATA ENTRY'!F25),'DATA ENTRY'!B25,"")))</f>
        <v/>
      </c>
      <c r="EG26" s="205" t="str">
        <f>IF('DATA ENTRY'!CL25="","",IF('DATA ENTRY'!C25="","",IF(AND($EG$4='DATA ENTRY'!G25,$EI$4='DATA ENTRY'!F25),'DATA ENTRY'!C25,"")))</f>
        <v/>
      </c>
      <c r="EH26" s="206" t="str">
        <f>IF('DATA ENTRY'!CL25="","",IF('DATA ENTRY'!I25="","",IF(AND($EG$4='DATA ENTRY'!G25,$EI$4='DATA ENTRY'!F25),'DATA ENTRY'!I25,"")))</f>
        <v/>
      </c>
      <c r="EI26" s="206" t="str">
        <f>IF('DATA ENTRY'!CL25="","",IF('DATA ENTRY'!CL25="","",IF(AND($EG$4='DATA ENTRY'!G25,$EI$4='DATA ENTRY'!F25),'DATA ENTRY'!CL25,"")))</f>
        <v/>
      </c>
      <c r="EJ26" s="205" t="str">
        <f>IF('DATA ENTRY'!CL25="","",IF('DATA ENTRY'!N25="","",IF(AND($EG$4='DATA ENTRY'!G25,$EI$4='DATA ENTRY'!F25),'DATA ENTRY'!N25,"")))</f>
        <v/>
      </c>
      <c r="EK26" s="207" t="str">
        <f>IF('DATA ENTRY'!CL25="","",IF('DATA ENTRY'!O25="","",IF(AND($EG$4='DATA ENTRY'!G25,$EI$4='DATA ENTRY'!F25),'DATA ENTRY'!O25,"")))</f>
        <v/>
      </c>
      <c r="EL26" s="205" t="str">
        <f>IF('DATA ENTRY'!CL25="","",IF('DATA ENTRY'!P25="","",IF(AND($EG$4='DATA ENTRY'!G25,$EI$4='DATA ENTRY'!F25),'DATA ENTRY'!P25,"")))</f>
        <v/>
      </c>
      <c r="EM26" s="207" t="str">
        <f>IF('DATA ENTRY'!CL25="","",IF('DATA ENTRY'!Q25="","",IF(AND($EG$4='DATA ENTRY'!G25,$EI$4='DATA ENTRY'!F25),'DATA ENTRY'!Q25,"")))</f>
        <v/>
      </c>
      <c r="EN26" s="205" t="str">
        <f>IF('DATA ENTRY'!CL25="","",IF('DATA ENTRY'!R25="","",IF(AND($EG$4='DATA ENTRY'!G25,$EI$4='DATA ENTRY'!F25),'DATA ENTRY'!R25,"")))</f>
        <v/>
      </c>
      <c r="EO26" s="207" t="str">
        <f>IF('DATA ENTRY'!CL25="","",IF('DATA ENTRY'!S25="","",IF(AND($EG$4='DATA ENTRY'!G25,$EI$4='DATA ENTRY'!F25),'DATA ENTRY'!S25,"")))</f>
        <v/>
      </c>
      <c r="EP26" s="207" t="str">
        <f>IF('DATA ENTRY'!CL25="","",IF('DATA ENTRY'!T25="","",IF(AND($EG$4='DATA ENTRY'!G25,$EI$4='DATA ENTRY'!F25),'DATA ENTRY'!T25,"")))</f>
        <v/>
      </c>
      <c r="EQ26" s="205" t="str">
        <f>IF('DATA ENTRY'!CL25="","",IF('DATA ENTRY'!E25="","",IF(AND($EG$4='DATA ENTRY'!G25,$EI$4='DATA ENTRY'!F25),'DATA ENTRY'!E25,"")))</f>
        <v/>
      </c>
      <c r="ER26" s="205" t="str">
        <f>IF('DATA ENTRY'!CL25="","",IF('DATA ENTRY'!D25="","",IF(AND($EG$4='DATA ENTRY'!G25,$EI$4='DATA ENTRY'!F25),'DATA ENTRY'!D25,"")))</f>
        <v/>
      </c>
      <c r="ES26" s="205" t="str">
        <f>IF('DATA ENTRY'!CL25="","",IF('DATA ENTRY'!X25="","",IF(AND($EG$4='DATA ENTRY'!G25,$EI$4='DATA ENTRY'!F25),'DATA ENTRY'!X25,"")))</f>
        <v/>
      </c>
      <c r="ET26" s="205" t="str">
        <f>IF('DATA ENTRY'!CL25="","",IF('DATA ENTRY'!Y25="","",IF(AND($EG$4='DATA ENTRY'!G25,$EI$4='DATA ENTRY'!F25),'DATA ENTRY'!Y25,"")))</f>
        <v/>
      </c>
      <c r="EU26" s="93" t="str">
        <f t="shared" si="11"/>
        <v/>
      </c>
      <c r="EV26" s="93" t="str">
        <f>IF('DATA ENTRY'!CL25="","",IF('DATA ENTRY'!D25="","",IF(AND($EG$4='DATA ENTRY'!G25,$EI$4='DATA ENTRY'!F25),'DATA ENTRY'!G25,"")))</f>
        <v/>
      </c>
      <c r="FA26" s="3">
        <f t="shared" si="12"/>
        <v>0</v>
      </c>
    </row>
    <row r="27" spans="1:157">
      <c r="A27" s="3" t="str">
        <f>IF(T27=0,"",1+(MAX($A$7:A26)))</f>
        <v/>
      </c>
      <c r="B27" s="8">
        <v>21</v>
      </c>
      <c r="C27" s="205" t="str">
        <f>IF('DATA ENTRY'!CL26="","",IF('DATA ENTRY'!B26="","",IF($D$4="All Post",'DATA ENTRY'!B26,IF(AND($D$4='DATA ENTRY'!CL26),'DATA ENTRY'!B26,""))))</f>
        <v/>
      </c>
      <c r="D27" s="205" t="str">
        <f>IF('DATA ENTRY'!CL26="","",IF('DATA ENTRY'!C26="","",IF($D$4="All Post",'DATA ENTRY'!C26,IF(AND($D$4='DATA ENTRY'!CL26),'DATA ENTRY'!C26,""))))</f>
        <v/>
      </c>
      <c r="E27" s="206" t="str">
        <f>IF('DATA ENTRY'!CL26="","",IF('DATA ENTRY'!I26="","",IF($D$4="All Post",'DATA ENTRY'!I26,IF(AND($D$4='DATA ENTRY'!CL26),'DATA ENTRY'!I26,""))))</f>
        <v/>
      </c>
      <c r="F27" s="206" t="str">
        <f>IF('DATA ENTRY'!CL26="","",IF('DATA ENTRY'!CL26="","",IF($D$4="All Post",'DATA ENTRY'!CL26,IF(AND($D$4='DATA ENTRY'!CL26),'DATA ENTRY'!CL26,""))))</f>
        <v/>
      </c>
      <c r="G27" s="205" t="str">
        <f>IF('DATA ENTRY'!CL26="","",IF('DATA ENTRY'!N26="","",IF($D$4="All Post",'DATA ENTRY'!N26,IF(AND($D$4='DATA ENTRY'!CL26),'DATA ENTRY'!N26,""))))</f>
        <v/>
      </c>
      <c r="H27" s="207" t="str">
        <f>IF('DATA ENTRY'!CL26="","",IF('DATA ENTRY'!O26="","",IF($D$4="All Post",'DATA ENTRY'!O26,IF(AND($D$4='DATA ENTRY'!CL26),'DATA ENTRY'!O26,""))))</f>
        <v/>
      </c>
      <c r="I27" s="205" t="str">
        <f>IF('DATA ENTRY'!CL26="","",IF('DATA ENTRY'!P26="","",IF($D$4="All Post",'DATA ENTRY'!P26,IF(AND($D$4='DATA ENTRY'!CL26),'DATA ENTRY'!P26,""))))</f>
        <v/>
      </c>
      <c r="J27" s="207" t="str">
        <f>IF('DATA ENTRY'!CL26="","",IF('DATA ENTRY'!Q26="","",IF($D$4="All Post",'DATA ENTRY'!Q26,IF(AND($D$4='DATA ENTRY'!CL26),'DATA ENTRY'!Q26,""))))</f>
        <v/>
      </c>
      <c r="K27" s="205" t="str">
        <f>IF('DATA ENTRY'!CL26="","",IF('DATA ENTRY'!R26="","",IF($D$4="All Post",'DATA ENTRY'!R26,IF(AND($D$4='DATA ENTRY'!CL26),'DATA ENTRY'!R26,""))))</f>
        <v/>
      </c>
      <c r="L27" s="205" t="str">
        <f>IF('DATA ENTRY'!CL26="","",IF('DATA ENTRY'!S26="","",IF($D$4="All Post",'DATA ENTRY'!S26,IF(AND($D$4='DATA ENTRY'!CL26),'DATA ENTRY'!S26,""))))</f>
        <v/>
      </c>
      <c r="M27" s="205" t="str">
        <f>IF('DATA ENTRY'!CL26="","",IF('DATA ENTRY'!E26="","",IF($D$4="All Post",'DATA ENTRY'!E26,IF(AND($D$4='DATA ENTRY'!CL26),'DATA ENTRY'!E26,""))))</f>
        <v/>
      </c>
      <c r="N27" s="205" t="str">
        <f>IF('DATA ENTRY'!CL26="","",IF('DATA ENTRY'!T26="","",IF($D$4="All Post",'DATA ENTRY'!T26,IF(AND($D$4='DATA ENTRY'!CL26),'DATA ENTRY'!T26,""))))</f>
        <v/>
      </c>
      <c r="O27" s="205" t="str">
        <f>IF('DATA ENTRY'!CL26="","",IF('DATA ENTRY'!X26="","",IF($D$4="All Post",'DATA ENTRY'!X26,IF(AND($D$4='DATA ENTRY'!CL26),'DATA ENTRY'!X26,""))))</f>
        <v/>
      </c>
      <c r="P27" s="205" t="str">
        <f>IF('DATA ENTRY'!CL26="","",IF('DATA ENTRY'!Y26="","",IF($D$4="All Post",'DATA ENTRY'!Y26,IF(AND($D$4='DATA ENTRY'!CL26),'DATA ENTRY'!Y26,""))))</f>
        <v/>
      </c>
      <c r="Q27" s="205" t="str">
        <f>IF('DATA ENTRY'!CL26="","",IF('DATA ENTRY'!G26="","",IF($D$4="All Post",'DATA ENTRY'!G26,IF(AND($D$4='DATA ENTRY'!CL26),'DATA ENTRY'!G26,""))))</f>
        <v/>
      </c>
      <c r="T27" s="3">
        <f t="shared" si="0"/>
        <v>0</v>
      </c>
      <c r="U27" s="3" t="str">
        <f t="shared" si="1"/>
        <v/>
      </c>
      <c r="AA27" s="208" t="s">
        <v>333</v>
      </c>
      <c r="AB27" s="3">
        <v>21</v>
      </c>
      <c r="AC27" s="211"/>
      <c r="AD27" s="211"/>
      <c r="AE27" s="211"/>
      <c r="AF27" s="211"/>
      <c r="AG27" s="3" t="s">
        <v>158</v>
      </c>
      <c r="AH27" s="211"/>
      <c r="AI27" s="211"/>
      <c r="AJ27" s="211"/>
      <c r="AK27" s="211"/>
      <c r="AL27" s="211"/>
      <c r="AM27" s="211"/>
      <c r="AN27" s="211"/>
      <c r="AO27" s="211"/>
      <c r="AP27" s="211"/>
      <c r="AQ27" s="211"/>
      <c r="AR27" s="3" t="s">
        <v>293</v>
      </c>
      <c r="AT27" s="211"/>
      <c r="AU27" s="211"/>
      <c r="AV27" s="211"/>
      <c r="AW27" s="3" t="s">
        <v>352</v>
      </c>
      <c r="AX27" s="211"/>
      <c r="AY27" s="211"/>
      <c r="AZ27" s="211"/>
      <c r="BA27" s="211"/>
      <c r="BB27" s="211"/>
      <c r="BC27" s="211"/>
      <c r="BD27" s="211"/>
      <c r="BE27" s="211"/>
      <c r="BF27" s="211"/>
      <c r="BG27" s="211"/>
      <c r="BH27" s="211"/>
      <c r="BI27" s="211"/>
      <c r="CA27" s="3" t="str">
        <f>IFERROR(IF(CF27="","",RANK(CF27,$CF$7:$CF$1111,1))+COUNTIF($CF$7:CF27,CF27)-1,"")</f>
        <v/>
      </c>
      <c r="CB27" s="3" t="str">
        <f t="shared" si="2"/>
        <v/>
      </c>
      <c r="CC27" s="8">
        <v>21</v>
      </c>
      <c r="CD27" s="205" t="str">
        <f>IF('DATA ENTRY'!CL26="","",IF('DATA ENTRY'!B26="","",IF(AND($CE$4='DATA ENTRY'!CL26,$CH$4='DATA ENTRY'!D26,$CF$4='DATA ENTRY'!G26),'DATA ENTRY'!B26,"")))</f>
        <v/>
      </c>
      <c r="CE27" s="205" t="str">
        <f>IF('DATA ENTRY'!CL26="","",IF('DATA ENTRY'!C26="","",IF(AND($CE$4='DATA ENTRY'!CL26,$CH$4='DATA ENTRY'!D26,$CF$4='DATA ENTRY'!G26),'DATA ENTRY'!C26,"")))</f>
        <v/>
      </c>
      <c r="CF27" s="206" t="str">
        <f>IF('DATA ENTRY'!CL26="","",IF('DATA ENTRY'!I26="","",IF(AND($CE$4='DATA ENTRY'!CL26,$CH$4='DATA ENTRY'!D26,$CF$4='DATA ENTRY'!G26),'DATA ENTRY'!I26,"")))</f>
        <v/>
      </c>
      <c r="CG27" s="206" t="str">
        <f>IF('DATA ENTRY'!CL26="","",IF('DATA ENTRY'!CL26="","",IF(AND($CE$4='DATA ENTRY'!CL26,$CH$4='DATA ENTRY'!D26,$CF$4='DATA ENTRY'!G26),'DATA ENTRY'!CL26,"")))</f>
        <v/>
      </c>
      <c r="CH27" s="205" t="str">
        <f>IF('DATA ENTRY'!CL26="","",IF('DATA ENTRY'!N26="","",IF(AND($CE$4='DATA ENTRY'!CL26,$CH$4='DATA ENTRY'!D26,$CF$4='DATA ENTRY'!G26),'DATA ENTRY'!N26,"")))</f>
        <v/>
      </c>
      <c r="CI27" s="207" t="str">
        <f>IF('DATA ENTRY'!CL26="","",IF('DATA ENTRY'!O26="","",IF(AND($CE$4='DATA ENTRY'!CL26,$CH$4='DATA ENTRY'!D26,$CF$4='DATA ENTRY'!G26),'DATA ENTRY'!O26,"")))</f>
        <v/>
      </c>
      <c r="CJ27" s="205" t="str">
        <f>IF('DATA ENTRY'!CL26="","",IF('DATA ENTRY'!P26="","",IF(AND($CE$4='DATA ENTRY'!CL26,$CH$4='DATA ENTRY'!D26,$CF$4='DATA ENTRY'!G26),'DATA ENTRY'!P26,"")))</f>
        <v/>
      </c>
      <c r="CK27" s="207" t="str">
        <f>IF('DATA ENTRY'!CL26="","",IF('DATA ENTRY'!Q26="","",IF(AND($CE$4='DATA ENTRY'!CL26,$CH$4='DATA ENTRY'!D26,$CF$4='DATA ENTRY'!G26),'DATA ENTRY'!Q26,"")))</f>
        <v/>
      </c>
      <c r="CL27" s="205" t="str">
        <f>IF('DATA ENTRY'!CL26="","",IF('DATA ENTRY'!R26="","",IF(AND($CE$4='DATA ENTRY'!CL26,$CH$4='DATA ENTRY'!D26,$CF$4='DATA ENTRY'!G26),'DATA ENTRY'!R26,"")))</f>
        <v/>
      </c>
      <c r="CM27" s="205" t="str">
        <f>IF('DATA ENTRY'!CL26="","",IF('DATA ENTRY'!T26="","",IF(AND($CE$4='DATA ENTRY'!CL26,$CH$4='DATA ENTRY'!D26,$CF$4='DATA ENTRY'!G26),'DATA ENTRY'!T26,"")))</f>
        <v/>
      </c>
      <c r="CN27" s="205" t="str">
        <f>IF('DATA ENTRY'!CL26="","",IF('DATA ENTRY'!E26="","",IF(AND($CE$4='DATA ENTRY'!CL26,$CH$4='DATA ENTRY'!D26,$CF$4='DATA ENTRY'!G26),'DATA ENTRY'!E26,"")))</f>
        <v/>
      </c>
      <c r="CO27" s="205" t="str">
        <f>IF('DATA ENTRY'!CL26="","",IF('DATA ENTRY'!X26="","",IF(AND($CE$4='DATA ENTRY'!CL26,$CH$4='DATA ENTRY'!D26,$CF$4='DATA ENTRY'!G26),'DATA ENTRY'!X26,"")))</f>
        <v/>
      </c>
      <c r="CP27" s="205" t="str">
        <f>IF('DATA ENTRY'!CL26="","",IF('DATA ENTRY'!Y26="","",IF(AND($CE$4='DATA ENTRY'!CL26,$CH$4='DATA ENTRY'!D26,$CF$4='DATA ENTRY'!G26),'DATA ENTRY'!Y26,"")))</f>
        <v/>
      </c>
      <c r="CQ27" s="93" t="str">
        <f t="shared" si="3"/>
        <v/>
      </c>
      <c r="CR27" s="93" t="str">
        <f>IF('DATA ENTRY'!CL26="","",IF('DATA ENTRY'!G26="","",IF(AND($CE$4='DATA ENTRY'!CL26,$CH$4='DATA ENTRY'!D26),'DATA ENTRY'!G26,"")))</f>
        <v/>
      </c>
      <c r="CS27" s="191" t="str">
        <f>IF('DATA ENTRY'!CL26="","",IF('DATA ENTRY'!D26="","",IF(AND($CE$4='DATA ENTRY'!CL26,$CH$4='DATA ENTRY'!D26,$CF$4='DATA ENTRY'!G26),'DATA ENTRY'!D26,"")))</f>
        <v/>
      </c>
      <c r="CT27" s="209">
        <f t="shared" si="4"/>
        <v>0</v>
      </c>
      <c r="CU27" s="209">
        <f t="shared" si="5"/>
        <v>0</v>
      </c>
      <c r="CW27" s="210"/>
      <c r="CY27" s="3">
        <f t="shared" si="6"/>
        <v>0</v>
      </c>
      <c r="DC27" s="3" t="str">
        <f>IFERROR(IF(DH27="","",RANK(DH27,$DH$7:$DH$1111,1))+COUNTIF($DH$7:DH27,DH27)-1,"")</f>
        <v/>
      </c>
      <c r="DD27" s="3" t="str">
        <f t="shared" si="13"/>
        <v/>
      </c>
      <c r="DE27" s="8">
        <v>21</v>
      </c>
      <c r="DF27" s="205" t="str">
        <f>IF('DATA ENTRY'!CL26="","",IF('DATA ENTRY'!B26="","",IF(AND($DG$4='DATA ENTRY'!D26),'DATA ENTRY'!B26,"")))</f>
        <v/>
      </c>
      <c r="DG27" s="205" t="str">
        <f>IF('DATA ENTRY'!CL26="","",IF('DATA ENTRY'!C26="","",IF(AND($DG$4='DATA ENTRY'!D26),'DATA ENTRY'!C26,"")))</f>
        <v/>
      </c>
      <c r="DH27" s="206" t="str">
        <f>IF('DATA ENTRY'!CL26="","",IF('DATA ENTRY'!I26="","",IF(AND($DG$4='DATA ENTRY'!D26),'DATA ENTRY'!I26,"")))</f>
        <v/>
      </c>
      <c r="DI27" s="206" t="str">
        <f>IF('DATA ENTRY'!CL26="","",IF('DATA ENTRY'!CL26="","",IF(AND($DG$4='DATA ENTRY'!D26),'DATA ENTRY'!CL26,"")))</f>
        <v/>
      </c>
      <c r="DJ27" s="205" t="str">
        <f>IF('DATA ENTRY'!CL26="","",IF('DATA ENTRY'!N26="","",IF(AND($DG$4='DATA ENTRY'!D26),'DATA ENTRY'!N26,"")))</f>
        <v/>
      </c>
      <c r="DK27" s="207" t="str">
        <f>IF('DATA ENTRY'!CL26="","",IF('DATA ENTRY'!O26="","",IF(AND($DG$4='DATA ENTRY'!D26),'DATA ENTRY'!O26,"")))</f>
        <v/>
      </c>
      <c r="DL27" s="205" t="str">
        <f>IF('DATA ENTRY'!CL26="","",IF('DATA ENTRY'!P26="","",IF(AND($DG$4='DATA ENTRY'!D26),'DATA ENTRY'!P26,"")))</f>
        <v/>
      </c>
      <c r="DM27" s="207" t="str">
        <f>IF('DATA ENTRY'!CL26="","",IF('DATA ENTRY'!Q26="","",IF(AND($DG$4='DATA ENTRY'!D26),'DATA ENTRY'!Q26,"")))</f>
        <v/>
      </c>
      <c r="DN27" s="205" t="str">
        <f>IF('DATA ENTRY'!CL26="","",IF('DATA ENTRY'!R26="","",IF(AND($DG$4='DATA ENTRY'!D26),'DATA ENTRY'!R26,"")))</f>
        <v/>
      </c>
      <c r="DO27" s="207" t="str">
        <f>IF('DATA ENTRY'!CL26="","",IF('DATA ENTRY'!T26="","",IF(AND($DG$4='DATA ENTRY'!D26),'DATA ENTRY'!T26,"")))</f>
        <v/>
      </c>
      <c r="DP27" s="205" t="str">
        <f>IF('DATA ENTRY'!CL26="","",IF('DATA ENTRY'!E26="","",IF(AND($DG$4='DATA ENTRY'!D26),'DATA ENTRY'!E26,"")))</f>
        <v/>
      </c>
      <c r="DQ27" s="205" t="str">
        <f>IF('DATA ENTRY'!CL26="","",IF('DATA ENTRY'!D26="","",IF(AND($DG$4='DATA ENTRY'!D26),'DATA ENTRY'!D26,"")))</f>
        <v/>
      </c>
      <c r="DR27" s="205" t="str">
        <f>IF('DATA ENTRY'!CL26="","",IF('DATA ENTRY'!X26="","",IF(AND($DG$4='DATA ENTRY'!D26),'DATA ENTRY'!X26,"")))</f>
        <v/>
      </c>
      <c r="DS27" s="205" t="str">
        <f>IF('DATA ENTRY'!CL26="","",IF('DATA ENTRY'!Y26="","",IF(AND($DG$4='DATA ENTRY'!D26),'DATA ENTRY'!Y26,"")))</f>
        <v/>
      </c>
      <c r="DT27" s="93" t="str">
        <f t="shared" si="8"/>
        <v/>
      </c>
      <c r="DU27" s="93" t="str">
        <f>IF('DATA ENTRY'!CL26="","",IF('DATA ENTRY'!D26="","",IF(AND($DG$4='DATA ENTRY'!D26),'DATA ENTRY'!G26,"")))</f>
        <v/>
      </c>
      <c r="DZ27" s="3">
        <f t="shared" si="9"/>
        <v>0</v>
      </c>
      <c r="EC27" s="3" t="str">
        <f>IFERROR(IF(EH27="","",RANK(EH27,$EH$7:$EH$1111,1))+COUNTIF($EH$7:EH27,EH27)-1,"")</f>
        <v/>
      </c>
      <c r="ED27" s="3" t="str">
        <f t="shared" si="10"/>
        <v/>
      </c>
      <c r="EE27" s="8">
        <v>21</v>
      </c>
      <c r="EF27" s="205" t="str">
        <f>IF('DATA ENTRY'!CL26="","",IF('DATA ENTRY'!B26="","",IF(AND($EG$4='DATA ENTRY'!G26,$EI$4='DATA ENTRY'!F26),'DATA ENTRY'!B26,"")))</f>
        <v/>
      </c>
      <c r="EG27" s="205" t="str">
        <f>IF('DATA ENTRY'!CL26="","",IF('DATA ENTRY'!C26="","",IF(AND($EG$4='DATA ENTRY'!G26,$EI$4='DATA ENTRY'!F26),'DATA ENTRY'!C26,"")))</f>
        <v/>
      </c>
      <c r="EH27" s="206" t="str">
        <f>IF('DATA ENTRY'!CL26="","",IF('DATA ENTRY'!I26="","",IF(AND($EG$4='DATA ENTRY'!G26,$EI$4='DATA ENTRY'!F26),'DATA ENTRY'!I26,"")))</f>
        <v/>
      </c>
      <c r="EI27" s="206" t="str">
        <f>IF('DATA ENTRY'!CL26="","",IF('DATA ENTRY'!CL26="","",IF(AND($EG$4='DATA ENTRY'!G26,$EI$4='DATA ENTRY'!F26),'DATA ENTRY'!CL26,"")))</f>
        <v/>
      </c>
      <c r="EJ27" s="205" t="str">
        <f>IF('DATA ENTRY'!CL26="","",IF('DATA ENTRY'!N26="","",IF(AND($EG$4='DATA ENTRY'!G26,$EI$4='DATA ENTRY'!F26),'DATA ENTRY'!N26,"")))</f>
        <v/>
      </c>
      <c r="EK27" s="207" t="str">
        <f>IF('DATA ENTRY'!CL26="","",IF('DATA ENTRY'!O26="","",IF(AND($EG$4='DATA ENTRY'!G26,$EI$4='DATA ENTRY'!F26),'DATA ENTRY'!O26,"")))</f>
        <v/>
      </c>
      <c r="EL27" s="205" t="str">
        <f>IF('DATA ENTRY'!CL26="","",IF('DATA ENTRY'!P26="","",IF(AND($EG$4='DATA ENTRY'!G26,$EI$4='DATA ENTRY'!F26),'DATA ENTRY'!P26,"")))</f>
        <v/>
      </c>
      <c r="EM27" s="207" t="str">
        <f>IF('DATA ENTRY'!CL26="","",IF('DATA ENTRY'!Q26="","",IF(AND($EG$4='DATA ENTRY'!G26,$EI$4='DATA ENTRY'!F26),'DATA ENTRY'!Q26,"")))</f>
        <v/>
      </c>
      <c r="EN27" s="205" t="str">
        <f>IF('DATA ENTRY'!CL26="","",IF('DATA ENTRY'!R26="","",IF(AND($EG$4='DATA ENTRY'!G26,$EI$4='DATA ENTRY'!F26),'DATA ENTRY'!R26,"")))</f>
        <v/>
      </c>
      <c r="EO27" s="207" t="str">
        <f>IF('DATA ENTRY'!CL26="","",IF('DATA ENTRY'!S26="","",IF(AND($EG$4='DATA ENTRY'!G26,$EI$4='DATA ENTRY'!F26),'DATA ENTRY'!S26,"")))</f>
        <v/>
      </c>
      <c r="EP27" s="207" t="str">
        <f>IF('DATA ENTRY'!CL26="","",IF('DATA ENTRY'!T26="","",IF(AND($EG$4='DATA ENTRY'!G26,$EI$4='DATA ENTRY'!F26),'DATA ENTRY'!T26,"")))</f>
        <v/>
      </c>
      <c r="EQ27" s="205" t="str">
        <f>IF('DATA ENTRY'!CL26="","",IF('DATA ENTRY'!E26="","",IF(AND($EG$4='DATA ENTRY'!G26,$EI$4='DATA ENTRY'!F26),'DATA ENTRY'!E26,"")))</f>
        <v/>
      </c>
      <c r="ER27" s="205" t="str">
        <f>IF('DATA ENTRY'!CL26="","",IF('DATA ENTRY'!D26="","",IF(AND($EG$4='DATA ENTRY'!G26,$EI$4='DATA ENTRY'!F26),'DATA ENTRY'!D26,"")))</f>
        <v/>
      </c>
      <c r="ES27" s="205" t="str">
        <f>IF('DATA ENTRY'!CL26="","",IF('DATA ENTRY'!X26="","",IF(AND($EG$4='DATA ENTRY'!G26,$EI$4='DATA ENTRY'!F26),'DATA ENTRY'!X26,"")))</f>
        <v/>
      </c>
      <c r="ET27" s="205" t="str">
        <f>IF('DATA ENTRY'!CL26="","",IF('DATA ENTRY'!Y26="","",IF(AND($EG$4='DATA ENTRY'!G26,$EI$4='DATA ENTRY'!F26),'DATA ENTRY'!Y26,"")))</f>
        <v/>
      </c>
      <c r="EU27" s="93" t="str">
        <f t="shared" si="11"/>
        <v/>
      </c>
      <c r="EV27" s="93" t="str">
        <f>IF('DATA ENTRY'!CL26="","",IF('DATA ENTRY'!D26="","",IF(AND($EG$4='DATA ENTRY'!G26,$EI$4='DATA ENTRY'!F26),'DATA ENTRY'!G26,"")))</f>
        <v/>
      </c>
      <c r="FA27" s="3">
        <f t="shared" si="12"/>
        <v>0</v>
      </c>
    </row>
    <row r="28" spans="1:157">
      <c r="A28" s="3" t="str">
        <f>IF(T28=0,"",1+(MAX($A$7:A27)))</f>
        <v/>
      </c>
      <c r="B28" s="8">
        <v>22</v>
      </c>
      <c r="C28" s="205" t="str">
        <f>IF('DATA ENTRY'!CL27="","",IF('DATA ENTRY'!B27="","",IF($D$4="All Post",'DATA ENTRY'!B27,IF(AND($D$4='DATA ENTRY'!CL27),'DATA ENTRY'!B27,""))))</f>
        <v/>
      </c>
      <c r="D28" s="205" t="str">
        <f>IF('DATA ENTRY'!CL27="","",IF('DATA ENTRY'!C27="","",IF($D$4="All Post",'DATA ENTRY'!C27,IF(AND($D$4='DATA ENTRY'!CL27),'DATA ENTRY'!C27,""))))</f>
        <v/>
      </c>
      <c r="E28" s="206" t="str">
        <f>IF('DATA ENTRY'!CL27="","",IF('DATA ENTRY'!I27="","",IF($D$4="All Post",'DATA ENTRY'!I27,IF(AND($D$4='DATA ENTRY'!CL27),'DATA ENTRY'!I27,""))))</f>
        <v/>
      </c>
      <c r="F28" s="206" t="str">
        <f>IF('DATA ENTRY'!CL27="","",IF('DATA ENTRY'!CL27="","",IF($D$4="All Post",'DATA ENTRY'!CL27,IF(AND($D$4='DATA ENTRY'!CL27),'DATA ENTRY'!CL27,""))))</f>
        <v/>
      </c>
      <c r="G28" s="205" t="str">
        <f>IF('DATA ENTRY'!CL27="","",IF('DATA ENTRY'!N27="","",IF($D$4="All Post",'DATA ENTRY'!N27,IF(AND($D$4='DATA ENTRY'!CL27),'DATA ENTRY'!N27,""))))</f>
        <v/>
      </c>
      <c r="H28" s="207" t="str">
        <f>IF('DATA ENTRY'!CL27="","",IF('DATA ENTRY'!O27="","",IF($D$4="All Post",'DATA ENTRY'!O27,IF(AND($D$4='DATA ENTRY'!CL27),'DATA ENTRY'!O27,""))))</f>
        <v/>
      </c>
      <c r="I28" s="205" t="str">
        <f>IF('DATA ENTRY'!CL27="","",IF('DATA ENTRY'!P27="","",IF($D$4="All Post",'DATA ENTRY'!P27,IF(AND($D$4='DATA ENTRY'!CL27),'DATA ENTRY'!P27,""))))</f>
        <v/>
      </c>
      <c r="J28" s="207" t="str">
        <f>IF('DATA ENTRY'!CL27="","",IF('DATA ENTRY'!Q27="","",IF($D$4="All Post",'DATA ENTRY'!Q27,IF(AND($D$4='DATA ENTRY'!CL27),'DATA ENTRY'!Q27,""))))</f>
        <v/>
      </c>
      <c r="K28" s="205" t="str">
        <f>IF('DATA ENTRY'!CL27="","",IF('DATA ENTRY'!R27="","",IF($D$4="All Post",'DATA ENTRY'!R27,IF(AND($D$4='DATA ENTRY'!CL27),'DATA ENTRY'!R27,""))))</f>
        <v/>
      </c>
      <c r="L28" s="205" t="str">
        <f>IF('DATA ENTRY'!CL27="","",IF('DATA ENTRY'!S27="","",IF($D$4="All Post",'DATA ENTRY'!S27,IF(AND($D$4='DATA ENTRY'!CL27),'DATA ENTRY'!S27,""))))</f>
        <v/>
      </c>
      <c r="M28" s="205" t="str">
        <f>IF('DATA ENTRY'!CL27="","",IF('DATA ENTRY'!E27="","",IF($D$4="All Post",'DATA ENTRY'!E27,IF(AND($D$4='DATA ENTRY'!CL27),'DATA ENTRY'!E27,""))))</f>
        <v/>
      </c>
      <c r="N28" s="205" t="str">
        <f>IF('DATA ENTRY'!CL27="","",IF('DATA ENTRY'!T27="","",IF($D$4="All Post",'DATA ENTRY'!T27,IF(AND($D$4='DATA ENTRY'!CL27),'DATA ENTRY'!T27,""))))</f>
        <v/>
      </c>
      <c r="O28" s="205" t="str">
        <f>IF('DATA ENTRY'!CL27="","",IF('DATA ENTRY'!X27="","",IF($D$4="All Post",'DATA ENTRY'!X27,IF(AND($D$4='DATA ENTRY'!CL27),'DATA ENTRY'!X27,""))))</f>
        <v/>
      </c>
      <c r="P28" s="205" t="str">
        <f>IF('DATA ENTRY'!CL27="","",IF('DATA ENTRY'!Y27="","",IF($D$4="All Post",'DATA ENTRY'!Y27,IF(AND($D$4='DATA ENTRY'!CL27),'DATA ENTRY'!Y27,""))))</f>
        <v/>
      </c>
      <c r="Q28" s="205" t="str">
        <f>IF('DATA ENTRY'!CL27="","",IF('DATA ENTRY'!G27="","",IF($D$4="All Post",'DATA ENTRY'!G27,IF(AND($D$4='DATA ENTRY'!CL27),'DATA ENTRY'!G27,""))))</f>
        <v/>
      </c>
      <c r="T28" s="3">
        <f t="shared" si="0"/>
        <v>0</v>
      </c>
      <c r="U28" s="3" t="str">
        <f t="shared" si="1"/>
        <v/>
      </c>
      <c r="AA28" s="208" t="s">
        <v>355</v>
      </c>
      <c r="AB28" s="3">
        <v>22</v>
      </c>
      <c r="AR28" s="3" t="s">
        <v>294</v>
      </c>
      <c r="AW28" s="3" t="s">
        <v>697</v>
      </c>
      <c r="CA28" s="3" t="str">
        <f>IFERROR(IF(CF28="","",RANK(CF28,$CF$7:$CF$1111,1))+COUNTIF($CF$7:CF28,CF28)-1,"")</f>
        <v/>
      </c>
      <c r="CB28" s="3" t="str">
        <f t="shared" si="2"/>
        <v/>
      </c>
      <c r="CC28" s="8">
        <v>22</v>
      </c>
      <c r="CD28" s="205" t="str">
        <f>IF('DATA ENTRY'!CL27="","",IF('DATA ENTRY'!B27="","",IF(AND($CE$4='DATA ENTRY'!CL27,$CH$4='DATA ENTRY'!D27,$CF$4='DATA ENTRY'!G27),'DATA ENTRY'!B27,"")))</f>
        <v/>
      </c>
      <c r="CE28" s="205" t="str">
        <f>IF('DATA ENTRY'!CL27="","",IF('DATA ENTRY'!C27="","",IF(AND($CE$4='DATA ENTRY'!CL27,$CH$4='DATA ENTRY'!D27,$CF$4='DATA ENTRY'!G27),'DATA ENTRY'!C27,"")))</f>
        <v/>
      </c>
      <c r="CF28" s="206" t="str">
        <f>IF('DATA ENTRY'!CL27="","",IF('DATA ENTRY'!I27="","",IF(AND($CE$4='DATA ENTRY'!CL27,$CH$4='DATA ENTRY'!D27,$CF$4='DATA ENTRY'!G27),'DATA ENTRY'!I27,"")))</f>
        <v/>
      </c>
      <c r="CG28" s="206" t="str">
        <f>IF('DATA ENTRY'!CL27="","",IF('DATA ENTRY'!CL27="","",IF(AND($CE$4='DATA ENTRY'!CL27,$CH$4='DATA ENTRY'!D27,$CF$4='DATA ENTRY'!G27),'DATA ENTRY'!CL27,"")))</f>
        <v/>
      </c>
      <c r="CH28" s="205" t="str">
        <f>IF('DATA ENTRY'!CL27="","",IF('DATA ENTRY'!N27="","",IF(AND($CE$4='DATA ENTRY'!CL27,$CH$4='DATA ENTRY'!D27,$CF$4='DATA ENTRY'!G27),'DATA ENTRY'!N27,"")))</f>
        <v/>
      </c>
      <c r="CI28" s="207" t="str">
        <f>IF('DATA ENTRY'!CL27="","",IF('DATA ENTRY'!O27="","",IF(AND($CE$4='DATA ENTRY'!CL27,$CH$4='DATA ENTRY'!D27,$CF$4='DATA ENTRY'!G27),'DATA ENTRY'!O27,"")))</f>
        <v/>
      </c>
      <c r="CJ28" s="205" t="str">
        <f>IF('DATA ENTRY'!CL27="","",IF('DATA ENTRY'!P27="","",IF(AND($CE$4='DATA ENTRY'!CL27,$CH$4='DATA ENTRY'!D27,$CF$4='DATA ENTRY'!G27),'DATA ENTRY'!P27,"")))</f>
        <v/>
      </c>
      <c r="CK28" s="207" t="str">
        <f>IF('DATA ENTRY'!CL27="","",IF('DATA ENTRY'!Q27="","",IF(AND($CE$4='DATA ENTRY'!CL27,$CH$4='DATA ENTRY'!D27,$CF$4='DATA ENTRY'!G27),'DATA ENTRY'!Q27,"")))</f>
        <v/>
      </c>
      <c r="CL28" s="205" t="str">
        <f>IF('DATA ENTRY'!CL27="","",IF('DATA ENTRY'!R27="","",IF(AND($CE$4='DATA ENTRY'!CL27,$CH$4='DATA ENTRY'!D27,$CF$4='DATA ENTRY'!G27),'DATA ENTRY'!R27,"")))</f>
        <v/>
      </c>
      <c r="CM28" s="205" t="str">
        <f>IF('DATA ENTRY'!CL27="","",IF('DATA ENTRY'!T27="","",IF(AND($CE$4='DATA ENTRY'!CL27,$CH$4='DATA ENTRY'!D27,$CF$4='DATA ENTRY'!G27),'DATA ENTRY'!T27,"")))</f>
        <v/>
      </c>
      <c r="CN28" s="205" t="str">
        <f>IF('DATA ENTRY'!CL27="","",IF('DATA ENTRY'!E27="","",IF(AND($CE$4='DATA ENTRY'!CL27,$CH$4='DATA ENTRY'!D27,$CF$4='DATA ENTRY'!G27),'DATA ENTRY'!E27,"")))</f>
        <v/>
      </c>
      <c r="CO28" s="205" t="str">
        <f>IF('DATA ENTRY'!CL27="","",IF('DATA ENTRY'!X27="","",IF(AND($CE$4='DATA ENTRY'!CL27,$CH$4='DATA ENTRY'!D27,$CF$4='DATA ENTRY'!G27),'DATA ENTRY'!X27,"")))</f>
        <v/>
      </c>
      <c r="CP28" s="205" t="str">
        <f>IF('DATA ENTRY'!CL27="","",IF('DATA ENTRY'!Y27="","",IF(AND($CE$4='DATA ENTRY'!CL27,$CH$4='DATA ENTRY'!D27,$CF$4='DATA ENTRY'!G27),'DATA ENTRY'!Y27,"")))</f>
        <v/>
      </c>
      <c r="CQ28" s="93" t="str">
        <f t="shared" si="3"/>
        <v/>
      </c>
      <c r="CR28" s="93" t="str">
        <f>IF('DATA ENTRY'!CL27="","",IF('DATA ENTRY'!G27="","",IF(AND($CE$4='DATA ENTRY'!CL27,$CH$4='DATA ENTRY'!D27),'DATA ENTRY'!G27,"")))</f>
        <v/>
      </c>
      <c r="CS28" s="191" t="str">
        <f>IF('DATA ENTRY'!CL27="","",IF('DATA ENTRY'!D27="","",IF(AND($CE$4='DATA ENTRY'!CL27,$CH$4='DATA ENTRY'!D27,$CF$4='DATA ENTRY'!G27),'DATA ENTRY'!D27,"")))</f>
        <v/>
      </c>
      <c r="CT28" s="209">
        <f t="shared" si="4"/>
        <v>0</v>
      </c>
      <c r="CU28" s="209">
        <f t="shared" si="5"/>
        <v>0</v>
      </c>
      <c r="CW28" s="210"/>
      <c r="CY28" s="3">
        <f t="shared" si="6"/>
        <v>0</v>
      </c>
      <c r="DC28" s="3" t="str">
        <f>IFERROR(IF(DH28="","",RANK(DH28,$DH$7:$DH$1111,1))+COUNTIF($DH$7:DH28,DH28)-1,"")</f>
        <v/>
      </c>
      <c r="DD28" s="3" t="str">
        <f t="shared" si="13"/>
        <v/>
      </c>
      <c r="DE28" s="8">
        <v>22</v>
      </c>
      <c r="DF28" s="205" t="str">
        <f>IF('DATA ENTRY'!CL27="","",IF('DATA ENTRY'!B27="","",IF(AND($DG$4='DATA ENTRY'!D27),'DATA ENTRY'!B27,"")))</f>
        <v/>
      </c>
      <c r="DG28" s="205" t="str">
        <f>IF('DATA ENTRY'!CL27="","",IF('DATA ENTRY'!C27="","",IF(AND($DG$4='DATA ENTRY'!D27),'DATA ENTRY'!C27,"")))</f>
        <v/>
      </c>
      <c r="DH28" s="206" t="str">
        <f>IF('DATA ENTRY'!CL27="","",IF('DATA ENTRY'!I27="","",IF(AND($DG$4='DATA ENTRY'!D27),'DATA ENTRY'!I27,"")))</f>
        <v/>
      </c>
      <c r="DI28" s="206" t="str">
        <f>IF('DATA ENTRY'!CL27="","",IF('DATA ENTRY'!CL27="","",IF(AND($DG$4='DATA ENTRY'!D27),'DATA ENTRY'!CL27,"")))</f>
        <v/>
      </c>
      <c r="DJ28" s="205" t="str">
        <f>IF('DATA ENTRY'!CL27="","",IF('DATA ENTRY'!N27="","",IF(AND($DG$4='DATA ENTRY'!D27),'DATA ENTRY'!N27,"")))</f>
        <v/>
      </c>
      <c r="DK28" s="207" t="str">
        <f>IF('DATA ENTRY'!CL27="","",IF('DATA ENTRY'!O27="","",IF(AND($DG$4='DATA ENTRY'!D27),'DATA ENTRY'!O27,"")))</f>
        <v/>
      </c>
      <c r="DL28" s="205" t="str">
        <f>IF('DATA ENTRY'!CL27="","",IF('DATA ENTRY'!P27="","",IF(AND($DG$4='DATA ENTRY'!D27),'DATA ENTRY'!P27,"")))</f>
        <v/>
      </c>
      <c r="DM28" s="207" t="str">
        <f>IF('DATA ENTRY'!CL27="","",IF('DATA ENTRY'!Q27="","",IF(AND($DG$4='DATA ENTRY'!D27),'DATA ENTRY'!Q27,"")))</f>
        <v/>
      </c>
      <c r="DN28" s="205" t="str">
        <f>IF('DATA ENTRY'!CL27="","",IF('DATA ENTRY'!R27="","",IF(AND($DG$4='DATA ENTRY'!D27),'DATA ENTRY'!R27,"")))</f>
        <v/>
      </c>
      <c r="DO28" s="207" t="str">
        <f>IF('DATA ENTRY'!CL27="","",IF('DATA ENTRY'!T27="","",IF(AND($DG$4='DATA ENTRY'!D27),'DATA ENTRY'!T27,"")))</f>
        <v/>
      </c>
      <c r="DP28" s="205" t="str">
        <f>IF('DATA ENTRY'!CL27="","",IF('DATA ENTRY'!E27="","",IF(AND($DG$4='DATA ENTRY'!D27),'DATA ENTRY'!E27,"")))</f>
        <v/>
      </c>
      <c r="DQ28" s="205" t="str">
        <f>IF('DATA ENTRY'!CL27="","",IF('DATA ENTRY'!D27="","",IF(AND($DG$4='DATA ENTRY'!D27),'DATA ENTRY'!D27,"")))</f>
        <v/>
      </c>
      <c r="DR28" s="205" t="str">
        <f>IF('DATA ENTRY'!CL27="","",IF('DATA ENTRY'!X27="","",IF(AND($DG$4='DATA ENTRY'!D27),'DATA ENTRY'!X27,"")))</f>
        <v/>
      </c>
      <c r="DS28" s="205" t="str">
        <f>IF('DATA ENTRY'!CL27="","",IF('DATA ENTRY'!Y27="","",IF(AND($DG$4='DATA ENTRY'!D27),'DATA ENTRY'!Y27,"")))</f>
        <v/>
      </c>
      <c r="DT28" s="93" t="str">
        <f t="shared" si="8"/>
        <v/>
      </c>
      <c r="DU28" s="93" t="str">
        <f>IF('DATA ENTRY'!CL27="","",IF('DATA ENTRY'!D27="","",IF(AND($DG$4='DATA ENTRY'!D27),'DATA ENTRY'!G27,"")))</f>
        <v/>
      </c>
      <c r="DZ28" s="3">
        <f t="shared" si="9"/>
        <v>0</v>
      </c>
      <c r="EC28" s="3" t="str">
        <f>IFERROR(IF(EH28="","",RANK(EH28,$EH$7:$EH$1111,1))+COUNTIF($EH$7:EH28,EH28)-1,"")</f>
        <v/>
      </c>
      <c r="ED28" s="3" t="str">
        <f t="shared" si="10"/>
        <v/>
      </c>
      <c r="EE28" s="8">
        <v>22</v>
      </c>
      <c r="EF28" s="205" t="str">
        <f>IF('DATA ENTRY'!CL27="","",IF('DATA ENTRY'!B27="","",IF(AND($EG$4='DATA ENTRY'!G27,$EI$4='DATA ENTRY'!F27),'DATA ENTRY'!B27,"")))</f>
        <v/>
      </c>
      <c r="EG28" s="205" t="str">
        <f>IF('DATA ENTRY'!CL27="","",IF('DATA ENTRY'!C27="","",IF(AND($EG$4='DATA ENTRY'!G27,$EI$4='DATA ENTRY'!F27),'DATA ENTRY'!C27,"")))</f>
        <v/>
      </c>
      <c r="EH28" s="206" t="str">
        <f>IF('DATA ENTRY'!CL27="","",IF('DATA ENTRY'!I27="","",IF(AND($EG$4='DATA ENTRY'!G27,$EI$4='DATA ENTRY'!F27),'DATA ENTRY'!I27,"")))</f>
        <v/>
      </c>
      <c r="EI28" s="206" t="str">
        <f>IF('DATA ENTRY'!CL27="","",IF('DATA ENTRY'!CL27="","",IF(AND($EG$4='DATA ENTRY'!G27,$EI$4='DATA ENTRY'!F27),'DATA ENTRY'!CL27,"")))</f>
        <v/>
      </c>
      <c r="EJ28" s="205" t="str">
        <f>IF('DATA ENTRY'!CL27="","",IF('DATA ENTRY'!N27="","",IF(AND($EG$4='DATA ENTRY'!G27,$EI$4='DATA ENTRY'!F27),'DATA ENTRY'!N27,"")))</f>
        <v/>
      </c>
      <c r="EK28" s="207" t="str">
        <f>IF('DATA ENTRY'!CL27="","",IF('DATA ENTRY'!O27="","",IF(AND($EG$4='DATA ENTRY'!G27,$EI$4='DATA ENTRY'!F27),'DATA ENTRY'!O27,"")))</f>
        <v/>
      </c>
      <c r="EL28" s="205" t="str">
        <f>IF('DATA ENTRY'!CL27="","",IF('DATA ENTRY'!P27="","",IF(AND($EG$4='DATA ENTRY'!G27,$EI$4='DATA ENTRY'!F27),'DATA ENTRY'!P27,"")))</f>
        <v/>
      </c>
      <c r="EM28" s="207" t="str">
        <f>IF('DATA ENTRY'!CL27="","",IF('DATA ENTRY'!Q27="","",IF(AND($EG$4='DATA ENTRY'!G27,$EI$4='DATA ENTRY'!F27),'DATA ENTRY'!Q27,"")))</f>
        <v/>
      </c>
      <c r="EN28" s="205" t="str">
        <f>IF('DATA ENTRY'!CL27="","",IF('DATA ENTRY'!R27="","",IF(AND($EG$4='DATA ENTRY'!G27,$EI$4='DATA ENTRY'!F27),'DATA ENTRY'!R27,"")))</f>
        <v/>
      </c>
      <c r="EO28" s="207" t="str">
        <f>IF('DATA ENTRY'!CL27="","",IF('DATA ENTRY'!S27="","",IF(AND($EG$4='DATA ENTRY'!G27,$EI$4='DATA ENTRY'!F27),'DATA ENTRY'!S27,"")))</f>
        <v/>
      </c>
      <c r="EP28" s="207" t="str">
        <f>IF('DATA ENTRY'!CL27="","",IF('DATA ENTRY'!T27="","",IF(AND($EG$4='DATA ENTRY'!G27,$EI$4='DATA ENTRY'!F27),'DATA ENTRY'!T27,"")))</f>
        <v/>
      </c>
      <c r="EQ28" s="205" t="str">
        <f>IF('DATA ENTRY'!CL27="","",IF('DATA ENTRY'!E27="","",IF(AND($EG$4='DATA ENTRY'!G27,$EI$4='DATA ENTRY'!F27),'DATA ENTRY'!E27,"")))</f>
        <v/>
      </c>
      <c r="ER28" s="205" t="str">
        <f>IF('DATA ENTRY'!CL27="","",IF('DATA ENTRY'!D27="","",IF(AND($EG$4='DATA ENTRY'!G27,$EI$4='DATA ENTRY'!F27),'DATA ENTRY'!D27,"")))</f>
        <v/>
      </c>
      <c r="ES28" s="205" t="str">
        <f>IF('DATA ENTRY'!CL27="","",IF('DATA ENTRY'!X27="","",IF(AND($EG$4='DATA ENTRY'!G27,$EI$4='DATA ENTRY'!F27),'DATA ENTRY'!X27,"")))</f>
        <v/>
      </c>
      <c r="ET28" s="205" t="str">
        <f>IF('DATA ENTRY'!CL27="","",IF('DATA ENTRY'!Y27="","",IF(AND($EG$4='DATA ENTRY'!G27,$EI$4='DATA ENTRY'!F27),'DATA ENTRY'!Y27,"")))</f>
        <v/>
      </c>
      <c r="EU28" s="93" t="str">
        <f t="shared" si="11"/>
        <v/>
      </c>
      <c r="EV28" s="93" t="str">
        <f>IF('DATA ENTRY'!CL27="","",IF('DATA ENTRY'!D27="","",IF(AND($EG$4='DATA ENTRY'!G27,$EI$4='DATA ENTRY'!F27),'DATA ENTRY'!G27,"")))</f>
        <v/>
      </c>
      <c r="FA28" s="3">
        <f t="shared" si="12"/>
        <v>0</v>
      </c>
    </row>
    <row r="29" spans="1:157">
      <c r="A29" s="3" t="str">
        <f>IF(T29=0,"",1+(MAX($A$7:A28)))</f>
        <v/>
      </c>
      <c r="B29" s="8">
        <v>23</v>
      </c>
      <c r="C29" s="205" t="str">
        <f>IF('DATA ENTRY'!CL28="","",IF('DATA ENTRY'!B28="","",IF($D$4="All Post",'DATA ENTRY'!B28,IF(AND($D$4='DATA ENTRY'!CL28),'DATA ENTRY'!B28,""))))</f>
        <v/>
      </c>
      <c r="D29" s="205" t="str">
        <f>IF('DATA ENTRY'!CL28="","",IF('DATA ENTRY'!C28="","",IF($D$4="All Post",'DATA ENTRY'!C28,IF(AND($D$4='DATA ENTRY'!CL28),'DATA ENTRY'!C28,""))))</f>
        <v/>
      </c>
      <c r="E29" s="206" t="str">
        <f>IF('DATA ENTRY'!CL28="","",IF('DATA ENTRY'!I28="","",IF($D$4="All Post",'DATA ENTRY'!I28,IF(AND($D$4='DATA ENTRY'!CL28),'DATA ENTRY'!I28,""))))</f>
        <v/>
      </c>
      <c r="F29" s="206" t="str">
        <f>IF('DATA ENTRY'!CL28="","",IF('DATA ENTRY'!CL28="","",IF($D$4="All Post",'DATA ENTRY'!CL28,IF(AND($D$4='DATA ENTRY'!CL28),'DATA ENTRY'!CL28,""))))</f>
        <v/>
      </c>
      <c r="G29" s="205" t="str">
        <f>IF('DATA ENTRY'!CL28="","",IF('DATA ENTRY'!N28="","",IF($D$4="All Post",'DATA ENTRY'!N28,IF(AND($D$4='DATA ENTRY'!CL28),'DATA ENTRY'!N28,""))))</f>
        <v/>
      </c>
      <c r="H29" s="207" t="str">
        <f>IF('DATA ENTRY'!CL28="","",IF('DATA ENTRY'!O28="","",IF($D$4="All Post",'DATA ENTRY'!O28,IF(AND($D$4='DATA ENTRY'!CL28),'DATA ENTRY'!O28,""))))</f>
        <v/>
      </c>
      <c r="I29" s="205" t="str">
        <f>IF('DATA ENTRY'!CL28="","",IF('DATA ENTRY'!P28="","",IF($D$4="All Post",'DATA ENTRY'!P28,IF(AND($D$4='DATA ENTRY'!CL28),'DATA ENTRY'!P28,""))))</f>
        <v/>
      </c>
      <c r="J29" s="207" t="str">
        <f>IF('DATA ENTRY'!CL28="","",IF('DATA ENTRY'!Q28="","",IF($D$4="All Post",'DATA ENTRY'!Q28,IF(AND($D$4='DATA ENTRY'!CL28),'DATA ENTRY'!Q28,""))))</f>
        <v/>
      </c>
      <c r="K29" s="205" t="str">
        <f>IF('DATA ENTRY'!CL28="","",IF('DATA ENTRY'!R28="","",IF($D$4="All Post",'DATA ENTRY'!R28,IF(AND($D$4='DATA ENTRY'!CL28),'DATA ENTRY'!R28,""))))</f>
        <v/>
      </c>
      <c r="L29" s="205" t="str">
        <f>IF('DATA ENTRY'!CL28="","",IF('DATA ENTRY'!S28="","",IF($D$4="All Post",'DATA ENTRY'!S28,IF(AND($D$4='DATA ENTRY'!CL28),'DATA ENTRY'!S28,""))))</f>
        <v/>
      </c>
      <c r="M29" s="205" t="str">
        <f>IF('DATA ENTRY'!CL28="","",IF('DATA ENTRY'!E28="","",IF($D$4="All Post",'DATA ENTRY'!E28,IF(AND($D$4='DATA ENTRY'!CL28),'DATA ENTRY'!E28,""))))</f>
        <v/>
      </c>
      <c r="N29" s="205" t="str">
        <f>IF('DATA ENTRY'!CL28="","",IF('DATA ENTRY'!T28="","",IF($D$4="All Post",'DATA ENTRY'!T28,IF(AND($D$4='DATA ENTRY'!CL28),'DATA ENTRY'!T28,""))))</f>
        <v/>
      </c>
      <c r="O29" s="205" t="str">
        <f>IF('DATA ENTRY'!CL28="","",IF('DATA ENTRY'!X28="","",IF($D$4="All Post",'DATA ENTRY'!X28,IF(AND($D$4='DATA ENTRY'!CL28),'DATA ENTRY'!X28,""))))</f>
        <v/>
      </c>
      <c r="P29" s="205" t="str">
        <f>IF('DATA ENTRY'!CL28="","",IF('DATA ENTRY'!Y28="","",IF($D$4="All Post",'DATA ENTRY'!Y28,IF(AND($D$4='DATA ENTRY'!CL28),'DATA ENTRY'!Y28,""))))</f>
        <v/>
      </c>
      <c r="Q29" s="205" t="str">
        <f>IF('DATA ENTRY'!CL28="","",IF('DATA ENTRY'!G28="","",IF($D$4="All Post",'DATA ENTRY'!G28,IF(AND($D$4='DATA ENTRY'!CL28),'DATA ENTRY'!G28,""))))</f>
        <v/>
      </c>
      <c r="T29" s="3">
        <f t="shared" si="0"/>
        <v>0</v>
      </c>
      <c r="U29" s="3" t="str">
        <f t="shared" si="1"/>
        <v/>
      </c>
      <c r="AA29" s="208" t="s">
        <v>363</v>
      </c>
      <c r="CA29" s="3" t="str">
        <f>IFERROR(IF(CF29="","",RANK(CF29,$CF$7:$CF$1111,1))+COUNTIF($CF$7:CF29,CF29)-1,"")</f>
        <v/>
      </c>
      <c r="CB29" s="3" t="str">
        <f t="shared" si="2"/>
        <v/>
      </c>
      <c r="CC29" s="8">
        <v>23</v>
      </c>
      <c r="CD29" s="205" t="str">
        <f>IF('DATA ENTRY'!CL28="","",IF('DATA ENTRY'!B28="","",IF(AND($CE$4='DATA ENTRY'!CL28,$CH$4='DATA ENTRY'!D28,$CF$4='DATA ENTRY'!G28),'DATA ENTRY'!B28,"")))</f>
        <v/>
      </c>
      <c r="CE29" s="205" t="str">
        <f>IF('DATA ENTRY'!CL28="","",IF('DATA ENTRY'!C28="","",IF(AND($CE$4='DATA ENTRY'!CL28,$CH$4='DATA ENTRY'!D28,$CF$4='DATA ENTRY'!G28),'DATA ENTRY'!C28,"")))</f>
        <v/>
      </c>
      <c r="CF29" s="206" t="str">
        <f>IF('DATA ENTRY'!CL28="","",IF('DATA ENTRY'!I28="","",IF(AND($CE$4='DATA ENTRY'!CL28,$CH$4='DATA ENTRY'!D28,$CF$4='DATA ENTRY'!G28),'DATA ENTRY'!I28,"")))</f>
        <v/>
      </c>
      <c r="CG29" s="206" t="str">
        <f>IF('DATA ENTRY'!CL28="","",IF('DATA ENTRY'!CL28="","",IF(AND($CE$4='DATA ENTRY'!CL28,$CH$4='DATA ENTRY'!D28,$CF$4='DATA ENTRY'!G28),'DATA ENTRY'!CL28,"")))</f>
        <v/>
      </c>
      <c r="CH29" s="205" t="str">
        <f>IF('DATA ENTRY'!CL28="","",IF('DATA ENTRY'!N28="","",IF(AND($CE$4='DATA ENTRY'!CL28,$CH$4='DATA ENTRY'!D28,$CF$4='DATA ENTRY'!G28),'DATA ENTRY'!N28,"")))</f>
        <v/>
      </c>
      <c r="CI29" s="207" t="str">
        <f>IF('DATA ENTRY'!CL28="","",IF('DATA ENTRY'!O28="","",IF(AND($CE$4='DATA ENTRY'!CL28,$CH$4='DATA ENTRY'!D28,$CF$4='DATA ENTRY'!G28),'DATA ENTRY'!O28,"")))</f>
        <v/>
      </c>
      <c r="CJ29" s="205" t="str">
        <f>IF('DATA ENTRY'!CL28="","",IF('DATA ENTRY'!P28="","",IF(AND($CE$4='DATA ENTRY'!CL28,$CH$4='DATA ENTRY'!D28,$CF$4='DATA ENTRY'!G28),'DATA ENTRY'!P28,"")))</f>
        <v/>
      </c>
      <c r="CK29" s="207" t="str">
        <f>IF('DATA ENTRY'!CL28="","",IF('DATA ENTRY'!Q28="","",IF(AND($CE$4='DATA ENTRY'!CL28,$CH$4='DATA ENTRY'!D28,$CF$4='DATA ENTRY'!G28),'DATA ENTRY'!Q28,"")))</f>
        <v/>
      </c>
      <c r="CL29" s="205" t="str">
        <f>IF('DATA ENTRY'!CL28="","",IF('DATA ENTRY'!R28="","",IF(AND($CE$4='DATA ENTRY'!CL28,$CH$4='DATA ENTRY'!D28,$CF$4='DATA ENTRY'!G28),'DATA ENTRY'!R28,"")))</f>
        <v/>
      </c>
      <c r="CM29" s="205" t="str">
        <f>IF('DATA ENTRY'!CL28="","",IF('DATA ENTRY'!T28="","",IF(AND($CE$4='DATA ENTRY'!CL28,$CH$4='DATA ENTRY'!D28,$CF$4='DATA ENTRY'!G28),'DATA ENTRY'!T28,"")))</f>
        <v/>
      </c>
      <c r="CN29" s="205" t="str">
        <f>IF('DATA ENTRY'!CL28="","",IF('DATA ENTRY'!E28="","",IF(AND($CE$4='DATA ENTRY'!CL28,$CH$4='DATA ENTRY'!D28,$CF$4='DATA ENTRY'!G28),'DATA ENTRY'!E28,"")))</f>
        <v/>
      </c>
      <c r="CO29" s="205" t="str">
        <f>IF('DATA ENTRY'!CL28="","",IF('DATA ENTRY'!X28="","",IF(AND($CE$4='DATA ENTRY'!CL28,$CH$4='DATA ENTRY'!D28,$CF$4='DATA ENTRY'!G28),'DATA ENTRY'!X28,"")))</f>
        <v/>
      </c>
      <c r="CP29" s="205" t="str">
        <f>IF('DATA ENTRY'!CL28="","",IF('DATA ENTRY'!Y28="","",IF(AND($CE$4='DATA ENTRY'!CL28,$CH$4='DATA ENTRY'!D28,$CF$4='DATA ENTRY'!G28),'DATA ENTRY'!Y28,"")))</f>
        <v/>
      </c>
      <c r="CQ29" s="93" t="str">
        <f t="shared" si="3"/>
        <v/>
      </c>
      <c r="CR29" s="93" t="str">
        <f>IF('DATA ENTRY'!CL28="","",IF('DATA ENTRY'!G28="","",IF(AND($CE$4='DATA ENTRY'!CL28,$CH$4='DATA ENTRY'!D28),'DATA ENTRY'!G28,"")))</f>
        <v/>
      </c>
      <c r="CS29" s="191" t="str">
        <f>IF('DATA ENTRY'!CL28="","",IF('DATA ENTRY'!D28="","",IF(AND($CE$4='DATA ENTRY'!CL28,$CH$4='DATA ENTRY'!D28,$CF$4='DATA ENTRY'!G28),'DATA ENTRY'!D28,"")))</f>
        <v/>
      </c>
      <c r="CT29" s="209">
        <f t="shared" si="4"/>
        <v>0</v>
      </c>
      <c r="CU29" s="209">
        <f t="shared" si="5"/>
        <v>0</v>
      </c>
      <c r="CW29" s="210"/>
      <c r="CY29" s="3">
        <f t="shared" si="6"/>
        <v>0</v>
      </c>
      <c r="DC29" s="3" t="str">
        <f>IFERROR(IF(DH29="","",RANK(DH29,$DH$7:$DH$1111,1))+COUNTIF($DH$7:DH29,DH29)-1,"")</f>
        <v/>
      </c>
      <c r="DD29" s="3" t="str">
        <f t="shared" si="13"/>
        <v/>
      </c>
      <c r="DE29" s="8">
        <v>23</v>
      </c>
      <c r="DF29" s="205" t="str">
        <f>IF('DATA ENTRY'!CL28="","",IF('DATA ENTRY'!B28="","",IF(AND($DG$4='DATA ENTRY'!D28),'DATA ENTRY'!B28,"")))</f>
        <v/>
      </c>
      <c r="DG29" s="205" t="str">
        <f>IF('DATA ENTRY'!CL28="","",IF('DATA ENTRY'!C28="","",IF(AND($DG$4='DATA ENTRY'!D28),'DATA ENTRY'!C28,"")))</f>
        <v/>
      </c>
      <c r="DH29" s="206" t="str">
        <f>IF('DATA ENTRY'!CL28="","",IF('DATA ENTRY'!I28="","",IF(AND($DG$4='DATA ENTRY'!D28),'DATA ENTRY'!I28,"")))</f>
        <v/>
      </c>
      <c r="DI29" s="206" t="str">
        <f>IF('DATA ENTRY'!CL28="","",IF('DATA ENTRY'!CL28="","",IF(AND($DG$4='DATA ENTRY'!D28),'DATA ENTRY'!CL28,"")))</f>
        <v/>
      </c>
      <c r="DJ29" s="205" t="str">
        <f>IF('DATA ENTRY'!CL28="","",IF('DATA ENTRY'!N28="","",IF(AND($DG$4='DATA ENTRY'!D28),'DATA ENTRY'!N28,"")))</f>
        <v/>
      </c>
      <c r="DK29" s="207" t="str">
        <f>IF('DATA ENTRY'!CL28="","",IF('DATA ENTRY'!O28="","",IF(AND($DG$4='DATA ENTRY'!D28),'DATA ENTRY'!O28,"")))</f>
        <v/>
      </c>
      <c r="DL29" s="205" t="str">
        <f>IF('DATA ENTRY'!CL28="","",IF('DATA ENTRY'!P28="","",IF(AND($DG$4='DATA ENTRY'!D28),'DATA ENTRY'!P28,"")))</f>
        <v/>
      </c>
      <c r="DM29" s="207" t="str">
        <f>IF('DATA ENTRY'!CL28="","",IF('DATA ENTRY'!Q28="","",IF(AND($DG$4='DATA ENTRY'!D28),'DATA ENTRY'!Q28,"")))</f>
        <v/>
      </c>
      <c r="DN29" s="205" t="str">
        <f>IF('DATA ENTRY'!CL28="","",IF('DATA ENTRY'!R28="","",IF(AND($DG$4='DATA ENTRY'!D28),'DATA ENTRY'!R28,"")))</f>
        <v/>
      </c>
      <c r="DO29" s="207" t="str">
        <f>IF('DATA ENTRY'!CL28="","",IF('DATA ENTRY'!T28="","",IF(AND($DG$4='DATA ENTRY'!D28),'DATA ENTRY'!T28,"")))</f>
        <v/>
      </c>
      <c r="DP29" s="205" t="str">
        <f>IF('DATA ENTRY'!CL28="","",IF('DATA ENTRY'!E28="","",IF(AND($DG$4='DATA ENTRY'!D28),'DATA ENTRY'!E28,"")))</f>
        <v/>
      </c>
      <c r="DQ29" s="205" t="str">
        <f>IF('DATA ENTRY'!CL28="","",IF('DATA ENTRY'!D28="","",IF(AND($DG$4='DATA ENTRY'!D28),'DATA ENTRY'!D28,"")))</f>
        <v/>
      </c>
      <c r="DR29" s="205" t="str">
        <f>IF('DATA ENTRY'!CL28="","",IF('DATA ENTRY'!X28="","",IF(AND($DG$4='DATA ENTRY'!D28),'DATA ENTRY'!X28,"")))</f>
        <v/>
      </c>
      <c r="DS29" s="205" t="str">
        <f>IF('DATA ENTRY'!CL28="","",IF('DATA ENTRY'!Y28="","",IF(AND($DG$4='DATA ENTRY'!D28),'DATA ENTRY'!Y28,"")))</f>
        <v/>
      </c>
      <c r="DT29" s="93" t="str">
        <f t="shared" si="8"/>
        <v/>
      </c>
      <c r="DU29" s="93" t="str">
        <f>IF('DATA ENTRY'!CL28="","",IF('DATA ENTRY'!D28="","",IF(AND($DG$4='DATA ENTRY'!D28),'DATA ENTRY'!G28,"")))</f>
        <v/>
      </c>
      <c r="DZ29" s="3">
        <f t="shared" si="9"/>
        <v>0</v>
      </c>
      <c r="EC29" s="3" t="str">
        <f>IFERROR(IF(EH29="","",RANK(EH29,$EH$7:$EH$1111,1))+COUNTIF($EH$7:EH29,EH29)-1,"")</f>
        <v/>
      </c>
      <c r="ED29" s="3" t="str">
        <f t="shared" si="10"/>
        <v/>
      </c>
      <c r="EE29" s="8">
        <v>23</v>
      </c>
      <c r="EF29" s="205" t="str">
        <f>IF('DATA ENTRY'!CL28="","",IF('DATA ENTRY'!B28="","",IF(AND($EG$4='DATA ENTRY'!G28,$EI$4='DATA ENTRY'!F28),'DATA ENTRY'!B28,"")))</f>
        <v/>
      </c>
      <c r="EG29" s="205" t="str">
        <f>IF('DATA ENTRY'!CL28="","",IF('DATA ENTRY'!C28="","",IF(AND($EG$4='DATA ENTRY'!G28,$EI$4='DATA ENTRY'!F28),'DATA ENTRY'!C28,"")))</f>
        <v/>
      </c>
      <c r="EH29" s="206" t="str">
        <f>IF('DATA ENTRY'!CL28="","",IF('DATA ENTRY'!I28="","",IF(AND($EG$4='DATA ENTRY'!G28,$EI$4='DATA ENTRY'!F28),'DATA ENTRY'!I28,"")))</f>
        <v/>
      </c>
      <c r="EI29" s="206" t="str">
        <f>IF('DATA ENTRY'!CL28="","",IF('DATA ENTRY'!CL28="","",IF(AND($EG$4='DATA ENTRY'!G28,$EI$4='DATA ENTRY'!F28),'DATA ENTRY'!CL28,"")))</f>
        <v/>
      </c>
      <c r="EJ29" s="205" t="str">
        <f>IF('DATA ENTRY'!CL28="","",IF('DATA ENTRY'!N28="","",IF(AND($EG$4='DATA ENTRY'!G28,$EI$4='DATA ENTRY'!F28),'DATA ENTRY'!N28,"")))</f>
        <v/>
      </c>
      <c r="EK29" s="207" t="str">
        <f>IF('DATA ENTRY'!CL28="","",IF('DATA ENTRY'!O28="","",IF(AND($EG$4='DATA ENTRY'!G28,$EI$4='DATA ENTRY'!F28),'DATA ENTRY'!O28,"")))</f>
        <v/>
      </c>
      <c r="EL29" s="205" t="str">
        <f>IF('DATA ENTRY'!CL28="","",IF('DATA ENTRY'!P28="","",IF(AND($EG$4='DATA ENTRY'!G28,$EI$4='DATA ENTRY'!F28),'DATA ENTRY'!P28,"")))</f>
        <v/>
      </c>
      <c r="EM29" s="207" t="str">
        <f>IF('DATA ENTRY'!CL28="","",IF('DATA ENTRY'!Q28="","",IF(AND($EG$4='DATA ENTRY'!G28,$EI$4='DATA ENTRY'!F28),'DATA ENTRY'!Q28,"")))</f>
        <v/>
      </c>
      <c r="EN29" s="205" t="str">
        <f>IF('DATA ENTRY'!CL28="","",IF('DATA ENTRY'!R28="","",IF(AND($EG$4='DATA ENTRY'!G28,$EI$4='DATA ENTRY'!F28),'DATA ENTRY'!R28,"")))</f>
        <v/>
      </c>
      <c r="EO29" s="207" t="str">
        <f>IF('DATA ENTRY'!CL28="","",IF('DATA ENTRY'!S28="","",IF(AND($EG$4='DATA ENTRY'!G28,$EI$4='DATA ENTRY'!F28),'DATA ENTRY'!S28,"")))</f>
        <v/>
      </c>
      <c r="EP29" s="207" t="str">
        <f>IF('DATA ENTRY'!CL28="","",IF('DATA ENTRY'!T28="","",IF(AND($EG$4='DATA ENTRY'!G28,$EI$4='DATA ENTRY'!F28),'DATA ENTRY'!T28,"")))</f>
        <v/>
      </c>
      <c r="EQ29" s="205" t="str">
        <f>IF('DATA ENTRY'!CL28="","",IF('DATA ENTRY'!E28="","",IF(AND($EG$4='DATA ENTRY'!G28,$EI$4='DATA ENTRY'!F28),'DATA ENTRY'!E28,"")))</f>
        <v/>
      </c>
      <c r="ER29" s="205" t="str">
        <f>IF('DATA ENTRY'!CL28="","",IF('DATA ENTRY'!D28="","",IF(AND($EG$4='DATA ENTRY'!G28,$EI$4='DATA ENTRY'!F28),'DATA ENTRY'!D28,"")))</f>
        <v/>
      </c>
      <c r="ES29" s="205" t="str">
        <f>IF('DATA ENTRY'!CL28="","",IF('DATA ENTRY'!X28="","",IF(AND($EG$4='DATA ENTRY'!G28,$EI$4='DATA ENTRY'!F28),'DATA ENTRY'!X28,"")))</f>
        <v/>
      </c>
      <c r="ET29" s="205" t="str">
        <f>IF('DATA ENTRY'!CL28="","",IF('DATA ENTRY'!Y28="","",IF(AND($EG$4='DATA ENTRY'!G28,$EI$4='DATA ENTRY'!F28),'DATA ENTRY'!Y28,"")))</f>
        <v/>
      </c>
      <c r="EU29" s="93" t="str">
        <f t="shared" si="11"/>
        <v/>
      </c>
      <c r="EV29" s="93" t="str">
        <f>IF('DATA ENTRY'!CL28="","",IF('DATA ENTRY'!D28="","",IF(AND($EG$4='DATA ENTRY'!G28,$EI$4='DATA ENTRY'!F28),'DATA ENTRY'!G28,"")))</f>
        <v/>
      </c>
      <c r="FA29" s="3">
        <f t="shared" si="12"/>
        <v>0</v>
      </c>
    </row>
    <row r="30" spans="1:157">
      <c r="A30" s="3" t="str">
        <f>IF(T30=0,"",1+(MAX($A$7:A29)))</f>
        <v/>
      </c>
      <c r="B30" s="8">
        <v>24</v>
      </c>
      <c r="C30" s="205" t="str">
        <f>IF('DATA ENTRY'!CL29="","",IF('DATA ENTRY'!B29="","",IF($D$4="All Post",'DATA ENTRY'!B29,IF(AND($D$4='DATA ENTRY'!CL29),'DATA ENTRY'!B29,""))))</f>
        <v/>
      </c>
      <c r="D30" s="205" t="str">
        <f>IF('DATA ENTRY'!CL29="","",IF('DATA ENTRY'!C29="","",IF($D$4="All Post",'DATA ENTRY'!C29,IF(AND($D$4='DATA ENTRY'!CL29),'DATA ENTRY'!C29,""))))</f>
        <v/>
      </c>
      <c r="E30" s="206" t="str">
        <f>IF('DATA ENTRY'!CL29="","",IF('DATA ENTRY'!I29="","",IF($D$4="All Post",'DATA ENTRY'!I29,IF(AND($D$4='DATA ENTRY'!CL29),'DATA ENTRY'!I29,""))))</f>
        <v/>
      </c>
      <c r="F30" s="206" t="str">
        <f>IF('DATA ENTRY'!CL29="","",IF('DATA ENTRY'!CL29="","",IF($D$4="All Post",'DATA ENTRY'!CL29,IF(AND($D$4='DATA ENTRY'!CL29),'DATA ENTRY'!CL29,""))))</f>
        <v/>
      </c>
      <c r="G30" s="205" t="str">
        <f>IF('DATA ENTRY'!CL29="","",IF('DATA ENTRY'!N29="","",IF($D$4="All Post",'DATA ENTRY'!N29,IF(AND($D$4='DATA ENTRY'!CL29),'DATA ENTRY'!N29,""))))</f>
        <v/>
      </c>
      <c r="H30" s="207" t="str">
        <f>IF('DATA ENTRY'!CL29="","",IF('DATA ENTRY'!O29="","",IF($D$4="All Post",'DATA ENTRY'!O29,IF(AND($D$4='DATA ENTRY'!CL29),'DATA ENTRY'!O29,""))))</f>
        <v/>
      </c>
      <c r="I30" s="205" t="str">
        <f>IF('DATA ENTRY'!CL29="","",IF('DATA ENTRY'!P29="","",IF($D$4="All Post",'DATA ENTRY'!P29,IF(AND($D$4='DATA ENTRY'!CL29),'DATA ENTRY'!P29,""))))</f>
        <v/>
      </c>
      <c r="J30" s="207" t="str">
        <f>IF('DATA ENTRY'!CL29="","",IF('DATA ENTRY'!Q29="","",IF($D$4="All Post",'DATA ENTRY'!Q29,IF(AND($D$4='DATA ENTRY'!CL29),'DATA ENTRY'!Q29,""))))</f>
        <v/>
      </c>
      <c r="K30" s="205" t="str">
        <f>IF('DATA ENTRY'!CL29="","",IF('DATA ENTRY'!R29="","",IF($D$4="All Post",'DATA ENTRY'!R29,IF(AND($D$4='DATA ENTRY'!CL29),'DATA ENTRY'!R29,""))))</f>
        <v/>
      </c>
      <c r="L30" s="205" t="str">
        <f>IF('DATA ENTRY'!CL29="","",IF('DATA ENTRY'!S29="","",IF($D$4="All Post",'DATA ENTRY'!S29,IF(AND($D$4='DATA ENTRY'!CL29),'DATA ENTRY'!S29,""))))</f>
        <v/>
      </c>
      <c r="M30" s="205" t="str">
        <f>IF('DATA ENTRY'!CL29="","",IF('DATA ENTRY'!E29="","",IF($D$4="All Post",'DATA ENTRY'!E29,IF(AND($D$4='DATA ENTRY'!CL29),'DATA ENTRY'!E29,""))))</f>
        <v/>
      </c>
      <c r="N30" s="205" t="str">
        <f>IF('DATA ENTRY'!CL29="","",IF('DATA ENTRY'!T29="","",IF($D$4="All Post",'DATA ENTRY'!T29,IF(AND($D$4='DATA ENTRY'!CL29),'DATA ENTRY'!T29,""))))</f>
        <v/>
      </c>
      <c r="O30" s="205" t="str">
        <f>IF('DATA ENTRY'!CL29="","",IF('DATA ENTRY'!X29="","",IF($D$4="All Post",'DATA ENTRY'!X29,IF(AND($D$4='DATA ENTRY'!CL29),'DATA ENTRY'!X29,""))))</f>
        <v/>
      </c>
      <c r="P30" s="205" t="str">
        <f>IF('DATA ENTRY'!CL29="","",IF('DATA ENTRY'!Y29="","",IF($D$4="All Post",'DATA ENTRY'!Y29,IF(AND($D$4='DATA ENTRY'!CL29),'DATA ENTRY'!Y29,""))))</f>
        <v/>
      </c>
      <c r="Q30" s="205" t="str">
        <f>IF('DATA ENTRY'!CL29="","",IF('DATA ENTRY'!G29="","",IF($D$4="All Post",'DATA ENTRY'!G29,IF(AND($D$4='DATA ENTRY'!CL29),'DATA ENTRY'!G29,""))))</f>
        <v/>
      </c>
      <c r="T30" s="3">
        <f t="shared" si="0"/>
        <v>0</v>
      </c>
      <c r="U30" s="3" t="str">
        <f t="shared" si="1"/>
        <v/>
      </c>
      <c r="AA30" s="208" t="s">
        <v>369</v>
      </c>
      <c r="AC30" s="211">
        <f>COUNTA(AC7:AC29)</f>
        <v>11</v>
      </c>
      <c r="AD30" s="211">
        <f>COUNTA(AD7:AD29)+AC30</f>
        <v>27</v>
      </c>
      <c r="AE30" s="211">
        <f t="shared" ref="AE30:BI30" si="14">COUNTA(AE7:AE29)+AD30</f>
        <v>38</v>
      </c>
      <c r="AF30" s="211">
        <f t="shared" si="14"/>
        <v>46</v>
      </c>
      <c r="AG30" s="211">
        <f t="shared" si="14"/>
        <v>67</v>
      </c>
      <c r="AH30" s="211">
        <f t="shared" si="14"/>
        <v>79</v>
      </c>
      <c r="AI30" s="211">
        <f t="shared" si="14"/>
        <v>93</v>
      </c>
      <c r="AJ30" s="211">
        <f t="shared" si="14"/>
        <v>102</v>
      </c>
      <c r="AK30" s="211">
        <f t="shared" si="14"/>
        <v>107</v>
      </c>
      <c r="AL30" s="211">
        <f t="shared" si="14"/>
        <v>118</v>
      </c>
      <c r="AM30" s="211">
        <f t="shared" si="14"/>
        <v>125</v>
      </c>
      <c r="AN30" s="211">
        <f t="shared" si="14"/>
        <v>136</v>
      </c>
      <c r="AO30" s="211">
        <f t="shared" si="14"/>
        <v>142</v>
      </c>
      <c r="AP30" s="211">
        <f t="shared" si="14"/>
        <v>152</v>
      </c>
      <c r="AQ30" s="211">
        <f t="shared" si="14"/>
        <v>159</v>
      </c>
      <c r="AR30" s="211">
        <f t="shared" si="14"/>
        <v>181</v>
      </c>
      <c r="AS30" s="211">
        <f t="shared" si="14"/>
        <v>188</v>
      </c>
      <c r="AT30" s="211">
        <f t="shared" si="14"/>
        <v>198</v>
      </c>
      <c r="AU30" s="211">
        <f t="shared" si="14"/>
        <v>206</v>
      </c>
      <c r="AV30" s="211">
        <f t="shared" si="14"/>
        <v>217</v>
      </c>
      <c r="AW30" s="211">
        <f t="shared" si="14"/>
        <v>239</v>
      </c>
      <c r="AX30" s="211">
        <f t="shared" si="14"/>
        <v>247</v>
      </c>
      <c r="AY30" s="211">
        <f t="shared" si="14"/>
        <v>252</v>
      </c>
      <c r="AZ30" s="211">
        <f t="shared" si="14"/>
        <v>267</v>
      </c>
      <c r="BA30" s="211">
        <f t="shared" si="14"/>
        <v>277</v>
      </c>
      <c r="BB30" s="211">
        <f t="shared" si="14"/>
        <v>285</v>
      </c>
      <c r="BC30" s="211">
        <f t="shared" si="14"/>
        <v>293</v>
      </c>
      <c r="BD30" s="211">
        <f t="shared" si="14"/>
        <v>300</v>
      </c>
      <c r="BE30" s="211">
        <f t="shared" si="14"/>
        <v>312</v>
      </c>
      <c r="BF30" s="211">
        <f t="shared" si="14"/>
        <v>317</v>
      </c>
      <c r="BG30" s="211">
        <f t="shared" si="14"/>
        <v>326</v>
      </c>
      <c r="BH30" s="211">
        <f t="shared" si="14"/>
        <v>333</v>
      </c>
      <c r="BI30" s="211">
        <f t="shared" si="14"/>
        <v>353</v>
      </c>
      <c r="CA30" s="3" t="str">
        <f>IFERROR(IF(CF30="","",RANK(CF30,$CF$7:$CF$1111,1))+COUNTIF($CF$7:CF30,CF30)-1,"")</f>
        <v/>
      </c>
      <c r="CB30" s="3" t="str">
        <f t="shared" si="2"/>
        <v/>
      </c>
      <c r="CC30" s="8">
        <v>24</v>
      </c>
      <c r="CD30" s="205" t="str">
        <f>IF('DATA ENTRY'!CL29="","",IF('DATA ENTRY'!B29="","",IF(AND($CE$4='DATA ENTRY'!CL29,$CH$4='DATA ENTRY'!D29,$CF$4='DATA ENTRY'!G29),'DATA ENTRY'!B29,"")))</f>
        <v/>
      </c>
      <c r="CE30" s="205" t="str">
        <f>IF('DATA ENTRY'!CL29="","",IF('DATA ENTRY'!C29="","",IF(AND($CE$4='DATA ENTRY'!CL29,$CH$4='DATA ENTRY'!D29,$CF$4='DATA ENTRY'!G29),'DATA ENTRY'!C29,"")))</f>
        <v/>
      </c>
      <c r="CF30" s="206" t="str">
        <f>IF('DATA ENTRY'!CL29="","",IF('DATA ENTRY'!I29="","",IF(AND($CE$4='DATA ENTRY'!CL29,$CH$4='DATA ENTRY'!D29,$CF$4='DATA ENTRY'!G29),'DATA ENTRY'!I29,"")))</f>
        <v/>
      </c>
      <c r="CG30" s="206" t="str">
        <f>IF('DATA ENTRY'!CL29="","",IF('DATA ENTRY'!CL29="","",IF(AND($CE$4='DATA ENTRY'!CL29,$CH$4='DATA ENTRY'!D29,$CF$4='DATA ENTRY'!G29),'DATA ENTRY'!CL29,"")))</f>
        <v/>
      </c>
      <c r="CH30" s="205" t="str">
        <f>IF('DATA ENTRY'!CL29="","",IF('DATA ENTRY'!N29="","",IF(AND($CE$4='DATA ENTRY'!CL29,$CH$4='DATA ENTRY'!D29,$CF$4='DATA ENTRY'!G29),'DATA ENTRY'!N29,"")))</f>
        <v/>
      </c>
      <c r="CI30" s="207" t="str">
        <f>IF('DATA ENTRY'!CL29="","",IF('DATA ENTRY'!O29="","",IF(AND($CE$4='DATA ENTRY'!CL29,$CH$4='DATA ENTRY'!D29,$CF$4='DATA ENTRY'!G29),'DATA ENTRY'!O29,"")))</f>
        <v/>
      </c>
      <c r="CJ30" s="205" t="str">
        <f>IF('DATA ENTRY'!CL29="","",IF('DATA ENTRY'!P29="","",IF(AND($CE$4='DATA ENTRY'!CL29,$CH$4='DATA ENTRY'!D29,$CF$4='DATA ENTRY'!G29),'DATA ENTRY'!P29,"")))</f>
        <v/>
      </c>
      <c r="CK30" s="207" t="str">
        <f>IF('DATA ENTRY'!CL29="","",IF('DATA ENTRY'!Q29="","",IF(AND($CE$4='DATA ENTRY'!CL29,$CH$4='DATA ENTRY'!D29,$CF$4='DATA ENTRY'!G29),'DATA ENTRY'!Q29,"")))</f>
        <v/>
      </c>
      <c r="CL30" s="205" t="str">
        <f>IF('DATA ENTRY'!CL29="","",IF('DATA ENTRY'!R29="","",IF(AND($CE$4='DATA ENTRY'!CL29,$CH$4='DATA ENTRY'!D29,$CF$4='DATA ENTRY'!G29),'DATA ENTRY'!R29,"")))</f>
        <v/>
      </c>
      <c r="CM30" s="205" t="str">
        <f>IF('DATA ENTRY'!CL29="","",IF('DATA ENTRY'!T29="","",IF(AND($CE$4='DATA ENTRY'!CL29,$CH$4='DATA ENTRY'!D29,$CF$4='DATA ENTRY'!G29),'DATA ENTRY'!T29,"")))</f>
        <v/>
      </c>
      <c r="CN30" s="205" t="str">
        <f>IF('DATA ENTRY'!CL29="","",IF('DATA ENTRY'!E29="","",IF(AND($CE$4='DATA ENTRY'!CL29,$CH$4='DATA ENTRY'!D29,$CF$4='DATA ENTRY'!G29),'DATA ENTRY'!E29,"")))</f>
        <v/>
      </c>
      <c r="CO30" s="205" t="str">
        <f>IF('DATA ENTRY'!CL29="","",IF('DATA ENTRY'!X29="","",IF(AND($CE$4='DATA ENTRY'!CL29,$CH$4='DATA ENTRY'!D29,$CF$4='DATA ENTRY'!G29),'DATA ENTRY'!X29,"")))</f>
        <v/>
      </c>
      <c r="CP30" s="205" t="str">
        <f>IF('DATA ENTRY'!CL29="","",IF('DATA ENTRY'!Y29="","",IF(AND($CE$4='DATA ENTRY'!CL29,$CH$4='DATA ENTRY'!D29,$CF$4='DATA ENTRY'!G29),'DATA ENTRY'!Y29,"")))</f>
        <v/>
      </c>
      <c r="CQ30" s="93" t="str">
        <f t="shared" si="3"/>
        <v/>
      </c>
      <c r="CR30" s="93" t="str">
        <f>IF('DATA ENTRY'!CL29="","",IF('DATA ENTRY'!G29="","",IF(AND($CE$4='DATA ENTRY'!CL29,$CH$4='DATA ENTRY'!D29),'DATA ENTRY'!G29,"")))</f>
        <v/>
      </c>
      <c r="CS30" s="191" t="str">
        <f>IF('DATA ENTRY'!CL29="","",IF('DATA ENTRY'!D29="","",IF(AND($CE$4='DATA ENTRY'!CL29,$CH$4='DATA ENTRY'!D29,$CF$4='DATA ENTRY'!G29),'DATA ENTRY'!D29,"")))</f>
        <v/>
      </c>
      <c r="CT30" s="209">
        <f t="shared" si="4"/>
        <v>0</v>
      </c>
      <c r="CU30" s="209">
        <f t="shared" si="5"/>
        <v>0</v>
      </c>
      <c r="CW30" s="210"/>
      <c r="CY30" s="3">
        <f t="shared" si="6"/>
        <v>0</v>
      </c>
      <c r="DC30" s="3" t="str">
        <f>IFERROR(IF(DH30="","",RANK(DH30,$DH$7:$DH$1111,1))+COUNTIF($DH$7:DH30,DH30)-1,"")</f>
        <v/>
      </c>
      <c r="DD30" s="3" t="str">
        <f t="shared" si="13"/>
        <v/>
      </c>
      <c r="DE30" s="8">
        <v>24</v>
      </c>
      <c r="DF30" s="205" t="str">
        <f>IF('DATA ENTRY'!CL29="","",IF('DATA ENTRY'!B29="","",IF(AND($DG$4='DATA ENTRY'!D29),'DATA ENTRY'!B29,"")))</f>
        <v/>
      </c>
      <c r="DG30" s="205" t="str">
        <f>IF('DATA ENTRY'!CL29="","",IF('DATA ENTRY'!C29="","",IF(AND($DG$4='DATA ENTRY'!D29),'DATA ENTRY'!C29,"")))</f>
        <v/>
      </c>
      <c r="DH30" s="206" t="str">
        <f>IF('DATA ENTRY'!CL29="","",IF('DATA ENTRY'!I29="","",IF(AND($DG$4='DATA ENTRY'!D29),'DATA ENTRY'!I29,"")))</f>
        <v/>
      </c>
      <c r="DI30" s="206" t="str">
        <f>IF('DATA ENTRY'!CL29="","",IF('DATA ENTRY'!CL29="","",IF(AND($DG$4='DATA ENTRY'!D29),'DATA ENTRY'!CL29,"")))</f>
        <v/>
      </c>
      <c r="DJ30" s="205" t="str">
        <f>IF('DATA ENTRY'!CL29="","",IF('DATA ENTRY'!N29="","",IF(AND($DG$4='DATA ENTRY'!D29),'DATA ENTRY'!N29,"")))</f>
        <v/>
      </c>
      <c r="DK30" s="207" t="str">
        <f>IF('DATA ENTRY'!CL29="","",IF('DATA ENTRY'!O29="","",IF(AND($DG$4='DATA ENTRY'!D29),'DATA ENTRY'!O29,"")))</f>
        <v/>
      </c>
      <c r="DL30" s="205" t="str">
        <f>IF('DATA ENTRY'!CL29="","",IF('DATA ENTRY'!P29="","",IF(AND($DG$4='DATA ENTRY'!D29),'DATA ENTRY'!P29,"")))</f>
        <v/>
      </c>
      <c r="DM30" s="207" t="str">
        <f>IF('DATA ENTRY'!CL29="","",IF('DATA ENTRY'!Q29="","",IF(AND($DG$4='DATA ENTRY'!D29),'DATA ENTRY'!Q29,"")))</f>
        <v/>
      </c>
      <c r="DN30" s="205" t="str">
        <f>IF('DATA ENTRY'!CL29="","",IF('DATA ENTRY'!R29="","",IF(AND($DG$4='DATA ENTRY'!D29),'DATA ENTRY'!R29,"")))</f>
        <v/>
      </c>
      <c r="DO30" s="207" t="str">
        <f>IF('DATA ENTRY'!CL29="","",IF('DATA ENTRY'!T29="","",IF(AND($DG$4='DATA ENTRY'!D29),'DATA ENTRY'!T29,"")))</f>
        <v/>
      </c>
      <c r="DP30" s="205" t="str">
        <f>IF('DATA ENTRY'!CL29="","",IF('DATA ENTRY'!E29="","",IF(AND($DG$4='DATA ENTRY'!D29),'DATA ENTRY'!E29,"")))</f>
        <v/>
      </c>
      <c r="DQ30" s="205" t="str">
        <f>IF('DATA ENTRY'!CL29="","",IF('DATA ENTRY'!D29="","",IF(AND($DG$4='DATA ENTRY'!D29),'DATA ENTRY'!D29,"")))</f>
        <v/>
      </c>
      <c r="DR30" s="205" t="str">
        <f>IF('DATA ENTRY'!CL29="","",IF('DATA ENTRY'!X29="","",IF(AND($DG$4='DATA ENTRY'!D29),'DATA ENTRY'!X29,"")))</f>
        <v/>
      </c>
      <c r="DS30" s="205" t="str">
        <f>IF('DATA ENTRY'!CL29="","",IF('DATA ENTRY'!Y29="","",IF(AND($DG$4='DATA ENTRY'!D29),'DATA ENTRY'!Y29,"")))</f>
        <v/>
      </c>
      <c r="DT30" s="93" t="str">
        <f t="shared" si="8"/>
        <v/>
      </c>
      <c r="DU30" s="93" t="str">
        <f>IF('DATA ENTRY'!CL29="","",IF('DATA ENTRY'!D29="","",IF(AND($DG$4='DATA ENTRY'!D29),'DATA ENTRY'!G29,"")))</f>
        <v/>
      </c>
      <c r="DZ30" s="3">
        <f t="shared" si="9"/>
        <v>0</v>
      </c>
      <c r="EC30" s="3" t="str">
        <f>IFERROR(IF(EH30="","",RANK(EH30,$EH$7:$EH$1111,1))+COUNTIF($EH$7:EH30,EH30)-1,"")</f>
        <v/>
      </c>
      <c r="ED30" s="3" t="str">
        <f t="shared" si="10"/>
        <v/>
      </c>
      <c r="EE30" s="8">
        <v>24</v>
      </c>
      <c r="EF30" s="205" t="str">
        <f>IF('DATA ENTRY'!CL29="","",IF('DATA ENTRY'!B29="","",IF(AND($EG$4='DATA ENTRY'!G29,$EI$4='DATA ENTRY'!F29),'DATA ENTRY'!B29,"")))</f>
        <v/>
      </c>
      <c r="EG30" s="205" t="str">
        <f>IF('DATA ENTRY'!CL29="","",IF('DATA ENTRY'!C29="","",IF(AND($EG$4='DATA ENTRY'!G29,$EI$4='DATA ENTRY'!F29),'DATA ENTRY'!C29,"")))</f>
        <v/>
      </c>
      <c r="EH30" s="206" t="str">
        <f>IF('DATA ENTRY'!CL29="","",IF('DATA ENTRY'!I29="","",IF(AND($EG$4='DATA ENTRY'!G29,$EI$4='DATA ENTRY'!F29),'DATA ENTRY'!I29,"")))</f>
        <v/>
      </c>
      <c r="EI30" s="206" t="str">
        <f>IF('DATA ENTRY'!CL29="","",IF('DATA ENTRY'!CL29="","",IF(AND($EG$4='DATA ENTRY'!G29,$EI$4='DATA ENTRY'!F29),'DATA ENTRY'!CL29,"")))</f>
        <v/>
      </c>
      <c r="EJ30" s="205" t="str">
        <f>IF('DATA ENTRY'!CL29="","",IF('DATA ENTRY'!N29="","",IF(AND($EG$4='DATA ENTRY'!G29,$EI$4='DATA ENTRY'!F29),'DATA ENTRY'!N29,"")))</f>
        <v/>
      </c>
      <c r="EK30" s="207" t="str">
        <f>IF('DATA ENTRY'!CL29="","",IF('DATA ENTRY'!O29="","",IF(AND($EG$4='DATA ENTRY'!G29,$EI$4='DATA ENTRY'!F29),'DATA ENTRY'!O29,"")))</f>
        <v/>
      </c>
      <c r="EL30" s="205" t="str">
        <f>IF('DATA ENTRY'!CL29="","",IF('DATA ENTRY'!P29="","",IF(AND($EG$4='DATA ENTRY'!G29,$EI$4='DATA ENTRY'!F29),'DATA ENTRY'!P29,"")))</f>
        <v/>
      </c>
      <c r="EM30" s="207" t="str">
        <f>IF('DATA ENTRY'!CL29="","",IF('DATA ENTRY'!Q29="","",IF(AND($EG$4='DATA ENTRY'!G29,$EI$4='DATA ENTRY'!F29),'DATA ENTRY'!Q29,"")))</f>
        <v/>
      </c>
      <c r="EN30" s="205" t="str">
        <f>IF('DATA ENTRY'!CL29="","",IF('DATA ENTRY'!R29="","",IF(AND($EG$4='DATA ENTRY'!G29,$EI$4='DATA ENTRY'!F29),'DATA ENTRY'!R29,"")))</f>
        <v/>
      </c>
      <c r="EO30" s="207" t="str">
        <f>IF('DATA ENTRY'!CL29="","",IF('DATA ENTRY'!S29="","",IF(AND($EG$4='DATA ENTRY'!G29,$EI$4='DATA ENTRY'!F29),'DATA ENTRY'!S29,"")))</f>
        <v/>
      </c>
      <c r="EP30" s="207" t="str">
        <f>IF('DATA ENTRY'!CL29="","",IF('DATA ENTRY'!T29="","",IF(AND($EG$4='DATA ENTRY'!G29,$EI$4='DATA ENTRY'!F29),'DATA ENTRY'!T29,"")))</f>
        <v/>
      </c>
      <c r="EQ30" s="205" t="str">
        <f>IF('DATA ENTRY'!CL29="","",IF('DATA ENTRY'!E29="","",IF(AND($EG$4='DATA ENTRY'!G29,$EI$4='DATA ENTRY'!F29),'DATA ENTRY'!E29,"")))</f>
        <v/>
      </c>
      <c r="ER30" s="205" t="str">
        <f>IF('DATA ENTRY'!CL29="","",IF('DATA ENTRY'!D29="","",IF(AND($EG$4='DATA ENTRY'!G29,$EI$4='DATA ENTRY'!F29),'DATA ENTRY'!D29,"")))</f>
        <v/>
      </c>
      <c r="ES30" s="205" t="str">
        <f>IF('DATA ENTRY'!CL29="","",IF('DATA ENTRY'!X29="","",IF(AND($EG$4='DATA ENTRY'!G29,$EI$4='DATA ENTRY'!F29),'DATA ENTRY'!X29,"")))</f>
        <v/>
      </c>
      <c r="ET30" s="205" t="str">
        <f>IF('DATA ENTRY'!CL29="","",IF('DATA ENTRY'!Y29="","",IF(AND($EG$4='DATA ENTRY'!G29,$EI$4='DATA ENTRY'!F29),'DATA ENTRY'!Y29,"")))</f>
        <v/>
      </c>
      <c r="EU30" s="93" t="str">
        <f t="shared" si="11"/>
        <v/>
      </c>
      <c r="EV30" s="93" t="str">
        <f>IF('DATA ENTRY'!CL29="","",IF('DATA ENTRY'!D29="","",IF(AND($EG$4='DATA ENTRY'!G29,$EI$4='DATA ENTRY'!F29),'DATA ENTRY'!G29,"")))</f>
        <v/>
      </c>
      <c r="FA30" s="3">
        <f t="shared" si="12"/>
        <v>0</v>
      </c>
    </row>
    <row r="31" spans="1:157">
      <c r="A31" s="3" t="str">
        <f>IF(T31=0,"",1+(MAX($A$7:A30)))</f>
        <v/>
      </c>
      <c r="B31" s="8">
        <v>25</v>
      </c>
      <c r="C31" s="205" t="str">
        <f>IF('DATA ENTRY'!CL30="","",IF('DATA ENTRY'!B30="","",IF($D$4="All Post",'DATA ENTRY'!B30,IF(AND($D$4='DATA ENTRY'!CL30),'DATA ENTRY'!B30,""))))</f>
        <v/>
      </c>
      <c r="D31" s="205" t="str">
        <f>IF('DATA ENTRY'!CL30="","",IF('DATA ENTRY'!C30="","",IF($D$4="All Post",'DATA ENTRY'!C30,IF(AND($D$4='DATA ENTRY'!CL30),'DATA ENTRY'!C30,""))))</f>
        <v/>
      </c>
      <c r="E31" s="206" t="str">
        <f>IF('DATA ENTRY'!CL30="","",IF('DATA ENTRY'!I30="","",IF($D$4="All Post",'DATA ENTRY'!I30,IF(AND($D$4='DATA ENTRY'!CL30),'DATA ENTRY'!I30,""))))</f>
        <v/>
      </c>
      <c r="F31" s="206" t="str">
        <f>IF('DATA ENTRY'!CL30="","",IF('DATA ENTRY'!CL30="","",IF($D$4="All Post",'DATA ENTRY'!CL30,IF(AND($D$4='DATA ENTRY'!CL30),'DATA ENTRY'!CL30,""))))</f>
        <v/>
      </c>
      <c r="G31" s="205" t="str">
        <f>IF('DATA ENTRY'!CL30="","",IF('DATA ENTRY'!N30="","",IF($D$4="All Post",'DATA ENTRY'!N30,IF(AND($D$4='DATA ENTRY'!CL30),'DATA ENTRY'!N30,""))))</f>
        <v/>
      </c>
      <c r="H31" s="207" t="str">
        <f>IF('DATA ENTRY'!CL30="","",IF('DATA ENTRY'!O30="","",IF($D$4="All Post",'DATA ENTRY'!O30,IF(AND($D$4='DATA ENTRY'!CL30),'DATA ENTRY'!O30,""))))</f>
        <v/>
      </c>
      <c r="I31" s="205" t="str">
        <f>IF('DATA ENTRY'!CL30="","",IF('DATA ENTRY'!P30="","",IF($D$4="All Post",'DATA ENTRY'!P30,IF(AND($D$4='DATA ENTRY'!CL30),'DATA ENTRY'!P30,""))))</f>
        <v/>
      </c>
      <c r="J31" s="207" t="str">
        <f>IF('DATA ENTRY'!CL30="","",IF('DATA ENTRY'!Q30="","",IF($D$4="All Post",'DATA ENTRY'!Q30,IF(AND($D$4='DATA ENTRY'!CL30),'DATA ENTRY'!Q30,""))))</f>
        <v/>
      </c>
      <c r="K31" s="205" t="str">
        <f>IF('DATA ENTRY'!CL30="","",IF('DATA ENTRY'!R30="","",IF($D$4="All Post",'DATA ENTRY'!R30,IF(AND($D$4='DATA ENTRY'!CL30),'DATA ENTRY'!R30,""))))</f>
        <v/>
      </c>
      <c r="L31" s="205" t="str">
        <f>IF('DATA ENTRY'!CL30="","",IF('DATA ENTRY'!S30="","",IF($D$4="All Post",'DATA ENTRY'!S30,IF(AND($D$4='DATA ENTRY'!CL30),'DATA ENTRY'!S30,""))))</f>
        <v/>
      </c>
      <c r="M31" s="205" t="str">
        <f>IF('DATA ENTRY'!CL30="","",IF('DATA ENTRY'!E30="","",IF($D$4="All Post",'DATA ENTRY'!E30,IF(AND($D$4='DATA ENTRY'!CL30),'DATA ENTRY'!E30,""))))</f>
        <v/>
      </c>
      <c r="N31" s="205" t="str">
        <f>IF('DATA ENTRY'!CL30="","",IF('DATA ENTRY'!T30="","",IF($D$4="All Post",'DATA ENTRY'!T30,IF(AND($D$4='DATA ENTRY'!CL30),'DATA ENTRY'!T30,""))))</f>
        <v/>
      </c>
      <c r="O31" s="205" t="str">
        <f>IF('DATA ENTRY'!CL30="","",IF('DATA ENTRY'!X30="","",IF($D$4="All Post",'DATA ENTRY'!X30,IF(AND($D$4='DATA ENTRY'!CL30),'DATA ENTRY'!X30,""))))</f>
        <v/>
      </c>
      <c r="P31" s="205" t="str">
        <f>IF('DATA ENTRY'!CL30="","",IF('DATA ENTRY'!Y30="","",IF($D$4="All Post",'DATA ENTRY'!Y30,IF(AND($D$4='DATA ENTRY'!CL30),'DATA ENTRY'!Y30,""))))</f>
        <v/>
      </c>
      <c r="Q31" s="205" t="str">
        <f>IF('DATA ENTRY'!CL30="","",IF('DATA ENTRY'!G30="","",IF($D$4="All Post",'DATA ENTRY'!G30,IF(AND($D$4='DATA ENTRY'!CL30),'DATA ENTRY'!G30,""))))</f>
        <v/>
      </c>
      <c r="T31" s="3">
        <f t="shared" si="0"/>
        <v>0</v>
      </c>
      <c r="U31" s="3" t="str">
        <f t="shared" si="1"/>
        <v/>
      </c>
      <c r="AA31" s="208" t="s">
        <v>93</v>
      </c>
      <c r="CA31" s="3" t="str">
        <f>IFERROR(IF(CF31="","",RANK(CF31,$CF$7:$CF$1111,1))+COUNTIF($CF$7:CF31,CF31)-1,"")</f>
        <v/>
      </c>
      <c r="CB31" s="3" t="str">
        <f t="shared" si="2"/>
        <v/>
      </c>
      <c r="CC31" s="8">
        <v>25</v>
      </c>
      <c r="CD31" s="205" t="str">
        <f>IF('DATA ENTRY'!CL30="","",IF('DATA ENTRY'!B30="","",IF(AND($CE$4='DATA ENTRY'!CL30,$CH$4='DATA ENTRY'!D30,$CF$4='DATA ENTRY'!G30),'DATA ENTRY'!B30,"")))</f>
        <v/>
      </c>
      <c r="CE31" s="205" t="str">
        <f>IF('DATA ENTRY'!CL30="","",IF('DATA ENTRY'!C30="","",IF(AND($CE$4='DATA ENTRY'!CL30,$CH$4='DATA ENTRY'!D30,$CF$4='DATA ENTRY'!G30),'DATA ENTRY'!C30,"")))</f>
        <v/>
      </c>
      <c r="CF31" s="206" t="str">
        <f>IF('DATA ENTRY'!CL30="","",IF('DATA ENTRY'!I30="","",IF(AND($CE$4='DATA ENTRY'!CL30,$CH$4='DATA ENTRY'!D30,$CF$4='DATA ENTRY'!G30),'DATA ENTRY'!I30,"")))</f>
        <v/>
      </c>
      <c r="CG31" s="206" t="str">
        <f>IF('DATA ENTRY'!CL30="","",IF('DATA ENTRY'!CL30="","",IF(AND($CE$4='DATA ENTRY'!CL30,$CH$4='DATA ENTRY'!D30,$CF$4='DATA ENTRY'!G30),'DATA ENTRY'!CL30,"")))</f>
        <v/>
      </c>
      <c r="CH31" s="205" t="str">
        <f>IF('DATA ENTRY'!CL30="","",IF('DATA ENTRY'!N30="","",IF(AND($CE$4='DATA ENTRY'!CL30,$CH$4='DATA ENTRY'!D30,$CF$4='DATA ENTRY'!G30),'DATA ENTRY'!N30,"")))</f>
        <v/>
      </c>
      <c r="CI31" s="207" t="str">
        <f>IF('DATA ENTRY'!CL30="","",IF('DATA ENTRY'!O30="","",IF(AND($CE$4='DATA ENTRY'!CL30,$CH$4='DATA ENTRY'!D30,$CF$4='DATA ENTRY'!G30),'DATA ENTRY'!O30,"")))</f>
        <v/>
      </c>
      <c r="CJ31" s="205" t="str">
        <f>IF('DATA ENTRY'!CL30="","",IF('DATA ENTRY'!P30="","",IF(AND($CE$4='DATA ENTRY'!CL30,$CH$4='DATA ENTRY'!D30,$CF$4='DATA ENTRY'!G30),'DATA ENTRY'!P30,"")))</f>
        <v/>
      </c>
      <c r="CK31" s="207" t="str">
        <f>IF('DATA ENTRY'!CL30="","",IF('DATA ENTRY'!Q30="","",IF(AND($CE$4='DATA ENTRY'!CL30,$CH$4='DATA ENTRY'!D30,$CF$4='DATA ENTRY'!G30),'DATA ENTRY'!Q30,"")))</f>
        <v/>
      </c>
      <c r="CL31" s="205" t="str">
        <f>IF('DATA ENTRY'!CL30="","",IF('DATA ENTRY'!R30="","",IF(AND($CE$4='DATA ENTRY'!CL30,$CH$4='DATA ENTRY'!D30,$CF$4='DATA ENTRY'!G30),'DATA ENTRY'!R30,"")))</f>
        <v/>
      </c>
      <c r="CM31" s="205" t="str">
        <f>IF('DATA ENTRY'!CL30="","",IF('DATA ENTRY'!T30="","",IF(AND($CE$4='DATA ENTRY'!CL30,$CH$4='DATA ENTRY'!D30,$CF$4='DATA ENTRY'!G30),'DATA ENTRY'!T30,"")))</f>
        <v/>
      </c>
      <c r="CN31" s="205" t="str">
        <f>IF('DATA ENTRY'!CL30="","",IF('DATA ENTRY'!E30="","",IF(AND($CE$4='DATA ENTRY'!CL30,$CH$4='DATA ENTRY'!D30,$CF$4='DATA ENTRY'!G30),'DATA ENTRY'!E30,"")))</f>
        <v/>
      </c>
      <c r="CO31" s="205" t="str">
        <f>IF('DATA ENTRY'!CL30="","",IF('DATA ENTRY'!X30="","",IF(AND($CE$4='DATA ENTRY'!CL30,$CH$4='DATA ENTRY'!D30,$CF$4='DATA ENTRY'!G30),'DATA ENTRY'!X30,"")))</f>
        <v/>
      </c>
      <c r="CP31" s="205" t="str">
        <f>IF('DATA ENTRY'!CL30="","",IF('DATA ENTRY'!Y30="","",IF(AND($CE$4='DATA ENTRY'!CL30,$CH$4='DATA ENTRY'!D30,$CF$4='DATA ENTRY'!G30),'DATA ENTRY'!Y30,"")))</f>
        <v/>
      </c>
      <c r="CQ31" s="93" t="str">
        <f t="shared" si="3"/>
        <v/>
      </c>
      <c r="CR31" s="93" t="str">
        <f>IF('DATA ENTRY'!CL30="","",IF('DATA ENTRY'!G30="","",IF(AND($CE$4='DATA ENTRY'!CL30,$CH$4='DATA ENTRY'!D30),'DATA ENTRY'!G30,"")))</f>
        <v/>
      </c>
      <c r="CS31" s="191" t="str">
        <f>IF('DATA ENTRY'!CL30="","",IF('DATA ENTRY'!D30="","",IF(AND($CE$4='DATA ENTRY'!CL30,$CH$4='DATA ENTRY'!D30,$CF$4='DATA ENTRY'!G30),'DATA ENTRY'!D30,"")))</f>
        <v/>
      </c>
      <c r="CT31" s="209">
        <f t="shared" si="4"/>
        <v>0</v>
      </c>
      <c r="CU31" s="209">
        <f t="shared" si="5"/>
        <v>0</v>
      </c>
      <c r="CW31" s="210"/>
      <c r="CY31" s="3">
        <f t="shared" si="6"/>
        <v>0</v>
      </c>
      <c r="DC31" s="3" t="str">
        <f>IFERROR(IF(DH31="","",RANK(DH31,$DH$7:$DH$1111,1))+COUNTIF($DH$7:DH31,DH31)-1,"")</f>
        <v/>
      </c>
      <c r="DD31" s="3" t="str">
        <f t="shared" si="13"/>
        <v/>
      </c>
      <c r="DE31" s="8">
        <v>25</v>
      </c>
      <c r="DF31" s="205" t="str">
        <f>IF('DATA ENTRY'!CL30="","",IF('DATA ENTRY'!B30="","",IF(AND($DG$4='DATA ENTRY'!D30),'DATA ENTRY'!B30,"")))</f>
        <v/>
      </c>
      <c r="DG31" s="205" t="str">
        <f>IF('DATA ENTRY'!CL30="","",IF('DATA ENTRY'!C30="","",IF(AND($DG$4='DATA ENTRY'!D30),'DATA ENTRY'!C30,"")))</f>
        <v/>
      </c>
      <c r="DH31" s="206" t="str">
        <f>IF('DATA ENTRY'!CL30="","",IF('DATA ENTRY'!I30="","",IF(AND($DG$4='DATA ENTRY'!D30),'DATA ENTRY'!I30,"")))</f>
        <v/>
      </c>
      <c r="DI31" s="206" t="str">
        <f>IF('DATA ENTRY'!CL30="","",IF('DATA ENTRY'!CL30="","",IF(AND($DG$4='DATA ENTRY'!D30),'DATA ENTRY'!CL30,"")))</f>
        <v/>
      </c>
      <c r="DJ31" s="205" t="str">
        <f>IF('DATA ENTRY'!CL30="","",IF('DATA ENTRY'!N30="","",IF(AND($DG$4='DATA ENTRY'!D30),'DATA ENTRY'!N30,"")))</f>
        <v/>
      </c>
      <c r="DK31" s="207" t="str">
        <f>IF('DATA ENTRY'!CL30="","",IF('DATA ENTRY'!O30="","",IF(AND($DG$4='DATA ENTRY'!D30),'DATA ENTRY'!O30,"")))</f>
        <v/>
      </c>
      <c r="DL31" s="205" t="str">
        <f>IF('DATA ENTRY'!CL30="","",IF('DATA ENTRY'!P30="","",IF(AND($DG$4='DATA ENTRY'!D30),'DATA ENTRY'!P30,"")))</f>
        <v/>
      </c>
      <c r="DM31" s="207" t="str">
        <f>IF('DATA ENTRY'!CL30="","",IF('DATA ENTRY'!Q30="","",IF(AND($DG$4='DATA ENTRY'!D30),'DATA ENTRY'!Q30,"")))</f>
        <v/>
      </c>
      <c r="DN31" s="205" t="str">
        <f>IF('DATA ENTRY'!CL30="","",IF('DATA ENTRY'!R30="","",IF(AND($DG$4='DATA ENTRY'!D30),'DATA ENTRY'!R30,"")))</f>
        <v/>
      </c>
      <c r="DO31" s="207" t="str">
        <f>IF('DATA ENTRY'!CL30="","",IF('DATA ENTRY'!T30="","",IF(AND($DG$4='DATA ENTRY'!D30),'DATA ENTRY'!T30,"")))</f>
        <v/>
      </c>
      <c r="DP31" s="205" t="str">
        <f>IF('DATA ENTRY'!CL30="","",IF('DATA ENTRY'!E30="","",IF(AND($DG$4='DATA ENTRY'!D30),'DATA ENTRY'!E30,"")))</f>
        <v/>
      </c>
      <c r="DQ31" s="205" t="str">
        <f>IF('DATA ENTRY'!CL30="","",IF('DATA ENTRY'!D30="","",IF(AND($DG$4='DATA ENTRY'!D30),'DATA ENTRY'!D30,"")))</f>
        <v/>
      </c>
      <c r="DR31" s="205" t="str">
        <f>IF('DATA ENTRY'!CL30="","",IF('DATA ENTRY'!X30="","",IF(AND($DG$4='DATA ENTRY'!D30),'DATA ENTRY'!X30,"")))</f>
        <v/>
      </c>
      <c r="DS31" s="205" t="str">
        <f>IF('DATA ENTRY'!CL30="","",IF('DATA ENTRY'!Y30="","",IF(AND($DG$4='DATA ENTRY'!D30),'DATA ENTRY'!Y30,"")))</f>
        <v/>
      </c>
      <c r="DT31" s="93" t="str">
        <f t="shared" si="8"/>
        <v/>
      </c>
      <c r="DU31" s="93" t="str">
        <f>IF('DATA ENTRY'!CL30="","",IF('DATA ENTRY'!D30="","",IF(AND($DG$4='DATA ENTRY'!D30),'DATA ENTRY'!G30,"")))</f>
        <v/>
      </c>
      <c r="DZ31" s="3">
        <f t="shared" si="9"/>
        <v>0</v>
      </c>
      <c r="EC31" s="3" t="str">
        <f>IFERROR(IF(EH31="","",RANK(EH31,$EH$7:$EH$1111,1))+COUNTIF($EH$7:EH31,EH31)-1,"")</f>
        <v/>
      </c>
      <c r="ED31" s="3" t="str">
        <f t="shared" si="10"/>
        <v/>
      </c>
      <c r="EE31" s="8">
        <v>25</v>
      </c>
      <c r="EF31" s="205" t="str">
        <f>IF('DATA ENTRY'!CL30="","",IF('DATA ENTRY'!B30="","",IF(AND($EG$4='DATA ENTRY'!G30,$EI$4='DATA ENTRY'!F30),'DATA ENTRY'!B30,"")))</f>
        <v/>
      </c>
      <c r="EG31" s="205" t="str">
        <f>IF('DATA ENTRY'!CL30="","",IF('DATA ENTRY'!C30="","",IF(AND($EG$4='DATA ENTRY'!G30,$EI$4='DATA ENTRY'!F30),'DATA ENTRY'!C30,"")))</f>
        <v/>
      </c>
      <c r="EH31" s="206" t="str">
        <f>IF('DATA ENTRY'!CL30="","",IF('DATA ENTRY'!I30="","",IF(AND($EG$4='DATA ENTRY'!G30,$EI$4='DATA ENTRY'!F30),'DATA ENTRY'!I30,"")))</f>
        <v/>
      </c>
      <c r="EI31" s="206" t="str">
        <f>IF('DATA ENTRY'!CL30="","",IF('DATA ENTRY'!CL30="","",IF(AND($EG$4='DATA ENTRY'!G30,$EI$4='DATA ENTRY'!F30),'DATA ENTRY'!CL30,"")))</f>
        <v/>
      </c>
      <c r="EJ31" s="205" t="str">
        <f>IF('DATA ENTRY'!CL30="","",IF('DATA ENTRY'!N30="","",IF(AND($EG$4='DATA ENTRY'!G30,$EI$4='DATA ENTRY'!F30),'DATA ENTRY'!N30,"")))</f>
        <v/>
      </c>
      <c r="EK31" s="207" t="str">
        <f>IF('DATA ENTRY'!CL30="","",IF('DATA ENTRY'!O30="","",IF(AND($EG$4='DATA ENTRY'!G30,$EI$4='DATA ENTRY'!F30),'DATA ENTRY'!O30,"")))</f>
        <v/>
      </c>
      <c r="EL31" s="205" t="str">
        <f>IF('DATA ENTRY'!CL30="","",IF('DATA ENTRY'!P30="","",IF(AND($EG$4='DATA ENTRY'!G30,$EI$4='DATA ENTRY'!F30),'DATA ENTRY'!P30,"")))</f>
        <v/>
      </c>
      <c r="EM31" s="207" t="str">
        <f>IF('DATA ENTRY'!CL30="","",IF('DATA ENTRY'!Q30="","",IF(AND($EG$4='DATA ENTRY'!G30,$EI$4='DATA ENTRY'!F30),'DATA ENTRY'!Q30,"")))</f>
        <v/>
      </c>
      <c r="EN31" s="205" t="str">
        <f>IF('DATA ENTRY'!CL30="","",IF('DATA ENTRY'!R30="","",IF(AND($EG$4='DATA ENTRY'!G30,$EI$4='DATA ENTRY'!F30),'DATA ENTRY'!R30,"")))</f>
        <v/>
      </c>
      <c r="EO31" s="207" t="str">
        <f>IF('DATA ENTRY'!CL30="","",IF('DATA ENTRY'!S30="","",IF(AND($EG$4='DATA ENTRY'!G30,$EI$4='DATA ENTRY'!F30),'DATA ENTRY'!S30,"")))</f>
        <v/>
      </c>
      <c r="EP31" s="207" t="str">
        <f>IF('DATA ENTRY'!CL30="","",IF('DATA ENTRY'!T30="","",IF(AND($EG$4='DATA ENTRY'!G30,$EI$4='DATA ENTRY'!F30),'DATA ENTRY'!T30,"")))</f>
        <v/>
      </c>
      <c r="EQ31" s="205" t="str">
        <f>IF('DATA ENTRY'!CL30="","",IF('DATA ENTRY'!E30="","",IF(AND($EG$4='DATA ENTRY'!G30,$EI$4='DATA ENTRY'!F30),'DATA ENTRY'!E30,"")))</f>
        <v/>
      </c>
      <c r="ER31" s="205" t="str">
        <f>IF('DATA ENTRY'!CL30="","",IF('DATA ENTRY'!D30="","",IF(AND($EG$4='DATA ENTRY'!G30,$EI$4='DATA ENTRY'!F30),'DATA ENTRY'!D30,"")))</f>
        <v/>
      </c>
      <c r="ES31" s="205" t="str">
        <f>IF('DATA ENTRY'!CL30="","",IF('DATA ENTRY'!X30="","",IF(AND($EG$4='DATA ENTRY'!G30,$EI$4='DATA ENTRY'!F30),'DATA ENTRY'!X30,"")))</f>
        <v/>
      </c>
      <c r="ET31" s="205" t="str">
        <f>IF('DATA ENTRY'!CL30="","",IF('DATA ENTRY'!Y30="","",IF(AND($EG$4='DATA ENTRY'!G30,$EI$4='DATA ENTRY'!F30),'DATA ENTRY'!Y30,"")))</f>
        <v/>
      </c>
      <c r="EU31" s="93" t="str">
        <f t="shared" si="11"/>
        <v/>
      </c>
      <c r="EV31" s="93" t="str">
        <f>IF('DATA ENTRY'!CL30="","",IF('DATA ENTRY'!D30="","",IF(AND($EG$4='DATA ENTRY'!G30,$EI$4='DATA ENTRY'!F30),'DATA ENTRY'!G30,"")))</f>
        <v/>
      </c>
      <c r="FA31" s="3">
        <f t="shared" si="12"/>
        <v>0</v>
      </c>
    </row>
    <row r="32" spans="1:157">
      <c r="A32" s="3" t="str">
        <f>IF(T32=0,"",1+(MAX($A$7:A31)))</f>
        <v/>
      </c>
      <c r="B32" s="8">
        <v>26</v>
      </c>
      <c r="C32" s="205" t="str">
        <f>IF('DATA ENTRY'!CL31="","",IF('DATA ENTRY'!B31="","",IF($D$4="All Post",'DATA ENTRY'!B31,IF(AND($D$4='DATA ENTRY'!CL31),'DATA ENTRY'!B31,""))))</f>
        <v/>
      </c>
      <c r="D32" s="205" t="str">
        <f>IF('DATA ENTRY'!CL31="","",IF('DATA ENTRY'!C31="","",IF($D$4="All Post",'DATA ENTRY'!C31,IF(AND($D$4='DATA ENTRY'!CL31),'DATA ENTRY'!C31,""))))</f>
        <v/>
      </c>
      <c r="E32" s="206" t="str">
        <f>IF('DATA ENTRY'!CL31="","",IF('DATA ENTRY'!I31="","",IF($D$4="All Post",'DATA ENTRY'!I31,IF(AND($D$4='DATA ENTRY'!CL31),'DATA ENTRY'!I31,""))))</f>
        <v/>
      </c>
      <c r="F32" s="206" t="str">
        <f>IF('DATA ENTRY'!CL31="","",IF('DATA ENTRY'!CL31="","",IF($D$4="All Post",'DATA ENTRY'!CL31,IF(AND($D$4='DATA ENTRY'!CL31),'DATA ENTRY'!CL31,""))))</f>
        <v/>
      </c>
      <c r="G32" s="205" t="str">
        <f>IF('DATA ENTRY'!CL31="","",IF('DATA ENTRY'!N31="","",IF($D$4="All Post",'DATA ENTRY'!N31,IF(AND($D$4='DATA ENTRY'!CL31),'DATA ENTRY'!N31,""))))</f>
        <v/>
      </c>
      <c r="H32" s="207" t="str">
        <f>IF('DATA ENTRY'!CL31="","",IF('DATA ENTRY'!O31="","",IF($D$4="All Post",'DATA ENTRY'!O31,IF(AND($D$4='DATA ENTRY'!CL31),'DATA ENTRY'!O31,""))))</f>
        <v/>
      </c>
      <c r="I32" s="205" t="str">
        <f>IF('DATA ENTRY'!CL31="","",IF('DATA ENTRY'!P31="","",IF($D$4="All Post",'DATA ENTRY'!P31,IF(AND($D$4='DATA ENTRY'!CL31),'DATA ENTRY'!P31,""))))</f>
        <v/>
      </c>
      <c r="J32" s="207" t="str">
        <f>IF('DATA ENTRY'!CL31="","",IF('DATA ENTRY'!Q31="","",IF($D$4="All Post",'DATA ENTRY'!Q31,IF(AND($D$4='DATA ENTRY'!CL31),'DATA ENTRY'!Q31,""))))</f>
        <v/>
      </c>
      <c r="K32" s="205" t="str">
        <f>IF('DATA ENTRY'!CL31="","",IF('DATA ENTRY'!R31="","",IF($D$4="All Post",'DATA ENTRY'!R31,IF(AND($D$4='DATA ENTRY'!CL31),'DATA ENTRY'!R31,""))))</f>
        <v/>
      </c>
      <c r="L32" s="205" t="str">
        <f>IF('DATA ENTRY'!CL31="","",IF('DATA ENTRY'!S31="","",IF($D$4="All Post",'DATA ENTRY'!S31,IF(AND($D$4='DATA ENTRY'!CL31),'DATA ENTRY'!S31,""))))</f>
        <v/>
      </c>
      <c r="M32" s="205" t="str">
        <f>IF('DATA ENTRY'!CL31="","",IF('DATA ENTRY'!E31="","",IF($D$4="All Post",'DATA ENTRY'!E31,IF(AND($D$4='DATA ENTRY'!CL31),'DATA ENTRY'!E31,""))))</f>
        <v/>
      </c>
      <c r="N32" s="205" t="str">
        <f>IF('DATA ENTRY'!CL31="","",IF('DATA ENTRY'!T31="","",IF($D$4="All Post",'DATA ENTRY'!T31,IF(AND($D$4='DATA ENTRY'!CL31),'DATA ENTRY'!T31,""))))</f>
        <v/>
      </c>
      <c r="O32" s="205" t="str">
        <f>IF('DATA ENTRY'!CL31="","",IF('DATA ENTRY'!X31="","",IF($D$4="All Post",'DATA ENTRY'!X31,IF(AND($D$4='DATA ENTRY'!CL31),'DATA ENTRY'!X31,""))))</f>
        <v/>
      </c>
      <c r="P32" s="205" t="str">
        <f>IF('DATA ENTRY'!CL31="","",IF('DATA ENTRY'!Y31="","",IF($D$4="All Post",'DATA ENTRY'!Y31,IF(AND($D$4='DATA ENTRY'!CL31),'DATA ENTRY'!Y31,""))))</f>
        <v/>
      </c>
      <c r="Q32" s="205" t="str">
        <f>IF('DATA ENTRY'!CL31="","",IF('DATA ENTRY'!G31="","",IF($D$4="All Post",'DATA ENTRY'!G31,IF(AND($D$4='DATA ENTRY'!CL31),'DATA ENTRY'!G31,""))))</f>
        <v/>
      </c>
      <c r="T32" s="3">
        <f t="shared" si="0"/>
        <v>0</v>
      </c>
      <c r="U32" s="3" t="str">
        <f t="shared" si="1"/>
        <v/>
      </c>
      <c r="AA32" s="208" t="s">
        <v>392</v>
      </c>
      <c r="CA32" s="3" t="str">
        <f>IFERROR(IF(CF32="","",RANK(CF32,$CF$7:$CF$1111,1))+COUNTIF($CF$7:CF32,CF32)-1,"")</f>
        <v/>
      </c>
      <c r="CB32" s="3" t="str">
        <f t="shared" si="2"/>
        <v/>
      </c>
      <c r="CC32" s="8">
        <v>26</v>
      </c>
      <c r="CD32" s="205" t="str">
        <f>IF('DATA ENTRY'!CL31="","",IF('DATA ENTRY'!B31="","",IF(AND($CE$4='DATA ENTRY'!CL31,$CH$4='DATA ENTRY'!D31,$CF$4='DATA ENTRY'!G31),'DATA ENTRY'!B31,"")))</f>
        <v/>
      </c>
      <c r="CE32" s="205" t="str">
        <f>IF('DATA ENTRY'!CL31="","",IF('DATA ENTRY'!C31="","",IF(AND($CE$4='DATA ENTRY'!CL31,$CH$4='DATA ENTRY'!D31,$CF$4='DATA ENTRY'!G31),'DATA ENTRY'!C31,"")))</f>
        <v/>
      </c>
      <c r="CF32" s="206" t="str">
        <f>IF('DATA ENTRY'!CL31="","",IF('DATA ENTRY'!I31="","",IF(AND($CE$4='DATA ENTRY'!CL31,$CH$4='DATA ENTRY'!D31,$CF$4='DATA ENTRY'!G31),'DATA ENTRY'!I31,"")))</f>
        <v/>
      </c>
      <c r="CG32" s="206" t="str">
        <f>IF('DATA ENTRY'!CL31="","",IF('DATA ENTRY'!CL31="","",IF(AND($CE$4='DATA ENTRY'!CL31,$CH$4='DATA ENTRY'!D31,$CF$4='DATA ENTRY'!G31),'DATA ENTRY'!CL31,"")))</f>
        <v/>
      </c>
      <c r="CH32" s="205" t="str">
        <f>IF('DATA ENTRY'!CL31="","",IF('DATA ENTRY'!N31="","",IF(AND($CE$4='DATA ENTRY'!CL31,$CH$4='DATA ENTRY'!D31,$CF$4='DATA ENTRY'!G31),'DATA ENTRY'!N31,"")))</f>
        <v/>
      </c>
      <c r="CI32" s="207" t="str">
        <f>IF('DATA ENTRY'!CL31="","",IF('DATA ENTRY'!O31="","",IF(AND($CE$4='DATA ENTRY'!CL31,$CH$4='DATA ENTRY'!D31,$CF$4='DATA ENTRY'!G31),'DATA ENTRY'!O31,"")))</f>
        <v/>
      </c>
      <c r="CJ32" s="205" t="str">
        <f>IF('DATA ENTRY'!CL31="","",IF('DATA ENTRY'!P31="","",IF(AND($CE$4='DATA ENTRY'!CL31,$CH$4='DATA ENTRY'!D31,$CF$4='DATA ENTRY'!G31),'DATA ENTRY'!P31,"")))</f>
        <v/>
      </c>
      <c r="CK32" s="207" t="str">
        <f>IF('DATA ENTRY'!CL31="","",IF('DATA ENTRY'!Q31="","",IF(AND($CE$4='DATA ENTRY'!CL31,$CH$4='DATA ENTRY'!D31,$CF$4='DATA ENTRY'!G31),'DATA ENTRY'!Q31,"")))</f>
        <v/>
      </c>
      <c r="CL32" s="205" t="str">
        <f>IF('DATA ENTRY'!CL31="","",IF('DATA ENTRY'!R31="","",IF(AND($CE$4='DATA ENTRY'!CL31,$CH$4='DATA ENTRY'!D31,$CF$4='DATA ENTRY'!G31),'DATA ENTRY'!R31,"")))</f>
        <v/>
      </c>
      <c r="CM32" s="205" t="str">
        <f>IF('DATA ENTRY'!CL31="","",IF('DATA ENTRY'!T31="","",IF(AND($CE$4='DATA ENTRY'!CL31,$CH$4='DATA ENTRY'!D31,$CF$4='DATA ENTRY'!G31),'DATA ENTRY'!T31,"")))</f>
        <v/>
      </c>
      <c r="CN32" s="205" t="str">
        <f>IF('DATA ENTRY'!CL31="","",IF('DATA ENTRY'!E31="","",IF(AND($CE$4='DATA ENTRY'!CL31,$CH$4='DATA ENTRY'!D31,$CF$4='DATA ENTRY'!G31),'DATA ENTRY'!E31,"")))</f>
        <v/>
      </c>
      <c r="CO32" s="205" t="str">
        <f>IF('DATA ENTRY'!CL31="","",IF('DATA ENTRY'!X31="","",IF(AND($CE$4='DATA ENTRY'!CL31,$CH$4='DATA ENTRY'!D31,$CF$4='DATA ENTRY'!G31),'DATA ENTRY'!X31,"")))</f>
        <v/>
      </c>
      <c r="CP32" s="205" t="str">
        <f>IF('DATA ENTRY'!CL31="","",IF('DATA ENTRY'!Y31="","",IF(AND($CE$4='DATA ENTRY'!CL31,$CH$4='DATA ENTRY'!D31,$CF$4='DATA ENTRY'!G31),'DATA ENTRY'!Y31,"")))</f>
        <v/>
      </c>
      <c r="CQ32" s="93" t="str">
        <f t="shared" si="3"/>
        <v/>
      </c>
      <c r="CR32" s="93" t="str">
        <f>IF('DATA ENTRY'!CL31="","",IF('DATA ENTRY'!G31="","",IF(AND($CE$4='DATA ENTRY'!CL31,$CH$4='DATA ENTRY'!D31),'DATA ENTRY'!G31,"")))</f>
        <v/>
      </c>
      <c r="CS32" s="191" t="str">
        <f>IF('DATA ENTRY'!CL31="","",IF('DATA ENTRY'!D31="","",IF(AND($CE$4='DATA ENTRY'!CL31,$CH$4='DATA ENTRY'!D31,$CF$4='DATA ENTRY'!G31),'DATA ENTRY'!D31,"")))</f>
        <v/>
      </c>
      <c r="CT32" s="209">
        <f t="shared" si="4"/>
        <v>0</v>
      </c>
      <c r="CU32" s="209">
        <f t="shared" si="5"/>
        <v>0</v>
      </c>
      <c r="CW32" s="210"/>
      <c r="CY32" s="3">
        <f t="shared" si="6"/>
        <v>0</v>
      </c>
      <c r="DC32" s="3" t="str">
        <f>IFERROR(IF(DH32="","",RANK(DH32,$DH$7:$DH$1111,1))+COUNTIF($DH$7:DH32,DH32)-1,"")</f>
        <v/>
      </c>
      <c r="DD32" s="3" t="str">
        <f t="shared" si="13"/>
        <v/>
      </c>
      <c r="DE32" s="8">
        <v>26</v>
      </c>
      <c r="DF32" s="205" t="str">
        <f>IF('DATA ENTRY'!CL31="","",IF('DATA ENTRY'!B31="","",IF(AND($DG$4='DATA ENTRY'!D31),'DATA ENTRY'!B31,"")))</f>
        <v/>
      </c>
      <c r="DG32" s="205" t="str">
        <f>IF('DATA ENTRY'!CL31="","",IF('DATA ENTRY'!C31="","",IF(AND($DG$4='DATA ENTRY'!D31),'DATA ENTRY'!C31,"")))</f>
        <v/>
      </c>
      <c r="DH32" s="206" t="str">
        <f>IF('DATA ENTRY'!CL31="","",IF('DATA ENTRY'!I31="","",IF(AND($DG$4='DATA ENTRY'!D31),'DATA ENTRY'!I31,"")))</f>
        <v/>
      </c>
      <c r="DI32" s="206" t="str">
        <f>IF('DATA ENTRY'!CL31="","",IF('DATA ENTRY'!CL31="","",IF(AND($DG$4='DATA ENTRY'!D31),'DATA ENTRY'!CL31,"")))</f>
        <v/>
      </c>
      <c r="DJ32" s="205" t="str">
        <f>IF('DATA ENTRY'!CL31="","",IF('DATA ENTRY'!N31="","",IF(AND($DG$4='DATA ENTRY'!D31),'DATA ENTRY'!N31,"")))</f>
        <v/>
      </c>
      <c r="DK32" s="207" t="str">
        <f>IF('DATA ENTRY'!CL31="","",IF('DATA ENTRY'!O31="","",IF(AND($DG$4='DATA ENTRY'!D31),'DATA ENTRY'!O31,"")))</f>
        <v/>
      </c>
      <c r="DL32" s="205" t="str">
        <f>IF('DATA ENTRY'!CL31="","",IF('DATA ENTRY'!P31="","",IF(AND($DG$4='DATA ENTRY'!D31),'DATA ENTRY'!P31,"")))</f>
        <v/>
      </c>
      <c r="DM32" s="207" t="str">
        <f>IF('DATA ENTRY'!CL31="","",IF('DATA ENTRY'!Q31="","",IF(AND($DG$4='DATA ENTRY'!D31),'DATA ENTRY'!Q31,"")))</f>
        <v/>
      </c>
      <c r="DN32" s="205" t="str">
        <f>IF('DATA ENTRY'!CL31="","",IF('DATA ENTRY'!R31="","",IF(AND($DG$4='DATA ENTRY'!D31),'DATA ENTRY'!R31,"")))</f>
        <v/>
      </c>
      <c r="DO32" s="207" t="str">
        <f>IF('DATA ENTRY'!CL31="","",IF('DATA ENTRY'!T31="","",IF(AND($DG$4='DATA ENTRY'!D31),'DATA ENTRY'!T31,"")))</f>
        <v/>
      </c>
      <c r="DP32" s="205" t="str">
        <f>IF('DATA ENTRY'!CL31="","",IF('DATA ENTRY'!E31="","",IF(AND($DG$4='DATA ENTRY'!D31),'DATA ENTRY'!E31,"")))</f>
        <v/>
      </c>
      <c r="DQ32" s="205" t="str">
        <f>IF('DATA ENTRY'!CL31="","",IF('DATA ENTRY'!D31="","",IF(AND($DG$4='DATA ENTRY'!D31),'DATA ENTRY'!D31,"")))</f>
        <v/>
      </c>
      <c r="DR32" s="205" t="str">
        <f>IF('DATA ENTRY'!CL31="","",IF('DATA ENTRY'!X31="","",IF(AND($DG$4='DATA ENTRY'!D31),'DATA ENTRY'!X31,"")))</f>
        <v/>
      </c>
      <c r="DS32" s="205" t="str">
        <f>IF('DATA ENTRY'!CL31="","",IF('DATA ENTRY'!Y31="","",IF(AND($DG$4='DATA ENTRY'!D31),'DATA ENTRY'!Y31,"")))</f>
        <v/>
      </c>
      <c r="DT32" s="93" t="str">
        <f t="shared" si="8"/>
        <v/>
      </c>
      <c r="DU32" s="93" t="str">
        <f>IF('DATA ENTRY'!CL31="","",IF('DATA ENTRY'!D31="","",IF(AND($DG$4='DATA ENTRY'!D31),'DATA ENTRY'!G31,"")))</f>
        <v/>
      </c>
      <c r="DZ32" s="3">
        <f t="shared" si="9"/>
        <v>0</v>
      </c>
      <c r="EC32" s="3" t="str">
        <f>IFERROR(IF(EH32="","",RANK(EH32,$EH$7:$EH$1111,1))+COUNTIF($EH$7:EH32,EH32)-1,"")</f>
        <v/>
      </c>
      <c r="ED32" s="3" t="str">
        <f t="shared" si="10"/>
        <v/>
      </c>
      <c r="EE32" s="8">
        <v>26</v>
      </c>
      <c r="EF32" s="205" t="str">
        <f>IF('DATA ENTRY'!CL31="","",IF('DATA ENTRY'!B31="","",IF(AND($EG$4='DATA ENTRY'!G31,$EI$4='DATA ENTRY'!F31),'DATA ENTRY'!B31,"")))</f>
        <v/>
      </c>
      <c r="EG32" s="205" t="str">
        <f>IF('DATA ENTRY'!CL31="","",IF('DATA ENTRY'!C31="","",IF(AND($EG$4='DATA ENTRY'!G31,$EI$4='DATA ENTRY'!F31),'DATA ENTRY'!C31,"")))</f>
        <v/>
      </c>
      <c r="EH32" s="206" t="str">
        <f>IF('DATA ENTRY'!CL31="","",IF('DATA ENTRY'!I31="","",IF(AND($EG$4='DATA ENTRY'!G31,$EI$4='DATA ENTRY'!F31),'DATA ENTRY'!I31,"")))</f>
        <v/>
      </c>
      <c r="EI32" s="206" t="str">
        <f>IF('DATA ENTRY'!CL31="","",IF('DATA ENTRY'!CL31="","",IF(AND($EG$4='DATA ENTRY'!G31,$EI$4='DATA ENTRY'!F31),'DATA ENTRY'!CL31,"")))</f>
        <v/>
      </c>
      <c r="EJ32" s="205" t="str">
        <f>IF('DATA ENTRY'!CL31="","",IF('DATA ENTRY'!N31="","",IF(AND($EG$4='DATA ENTRY'!G31,$EI$4='DATA ENTRY'!F31),'DATA ENTRY'!N31,"")))</f>
        <v/>
      </c>
      <c r="EK32" s="207" t="str">
        <f>IF('DATA ENTRY'!CL31="","",IF('DATA ENTRY'!O31="","",IF(AND($EG$4='DATA ENTRY'!G31,$EI$4='DATA ENTRY'!F31),'DATA ENTRY'!O31,"")))</f>
        <v/>
      </c>
      <c r="EL32" s="205" t="str">
        <f>IF('DATA ENTRY'!CL31="","",IF('DATA ENTRY'!P31="","",IF(AND($EG$4='DATA ENTRY'!G31,$EI$4='DATA ENTRY'!F31),'DATA ENTRY'!P31,"")))</f>
        <v/>
      </c>
      <c r="EM32" s="207" t="str">
        <f>IF('DATA ENTRY'!CL31="","",IF('DATA ENTRY'!Q31="","",IF(AND($EG$4='DATA ENTRY'!G31,$EI$4='DATA ENTRY'!F31),'DATA ENTRY'!Q31,"")))</f>
        <v/>
      </c>
      <c r="EN32" s="205" t="str">
        <f>IF('DATA ENTRY'!CL31="","",IF('DATA ENTRY'!R31="","",IF(AND($EG$4='DATA ENTRY'!G31,$EI$4='DATA ENTRY'!F31),'DATA ENTRY'!R31,"")))</f>
        <v/>
      </c>
      <c r="EO32" s="207" t="str">
        <f>IF('DATA ENTRY'!CL31="","",IF('DATA ENTRY'!S31="","",IF(AND($EG$4='DATA ENTRY'!G31,$EI$4='DATA ENTRY'!F31),'DATA ENTRY'!S31,"")))</f>
        <v/>
      </c>
      <c r="EP32" s="207" t="str">
        <f>IF('DATA ENTRY'!CL31="","",IF('DATA ENTRY'!T31="","",IF(AND($EG$4='DATA ENTRY'!G31,$EI$4='DATA ENTRY'!F31),'DATA ENTRY'!T31,"")))</f>
        <v/>
      </c>
      <c r="EQ32" s="205" t="str">
        <f>IF('DATA ENTRY'!CL31="","",IF('DATA ENTRY'!E31="","",IF(AND($EG$4='DATA ENTRY'!G31,$EI$4='DATA ENTRY'!F31),'DATA ENTRY'!E31,"")))</f>
        <v/>
      </c>
      <c r="ER32" s="205" t="str">
        <f>IF('DATA ENTRY'!CL31="","",IF('DATA ENTRY'!D31="","",IF(AND($EG$4='DATA ENTRY'!G31,$EI$4='DATA ENTRY'!F31),'DATA ENTRY'!D31,"")))</f>
        <v/>
      </c>
      <c r="ES32" s="205" t="str">
        <f>IF('DATA ENTRY'!CL31="","",IF('DATA ENTRY'!X31="","",IF(AND($EG$4='DATA ENTRY'!G31,$EI$4='DATA ENTRY'!F31),'DATA ENTRY'!X31,"")))</f>
        <v/>
      </c>
      <c r="ET32" s="205" t="str">
        <f>IF('DATA ENTRY'!CL31="","",IF('DATA ENTRY'!Y31="","",IF(AND($EG$4='DATA ENTRY'!G31,$EI$4='DATA ENTRY'!F31),'DATA ENTRY'!Y31,"")))</f>
        <v/>
      </c>
      <c r="EU32" s="93" t="str">
        <f t="shared" si="11"/>
        <v/>
      </c>
      <c r="EV32" s="93" t="str">
        <f>IF('DATA ENTRY'!CL31="","",IF('DATA ENTRY'!D31="","",IF(AND($EG$4='DATA ENTRY'!G31,$EI$4='DATA ENTRY'!F31),'DATA ENTRY'!G31,"")))</f>
        <v/>
      </c>
      <c r="FA32" s="3">
        <f t="shared" si="12"/>
        <v>0</v>
      </c>
    </row>
    <row r="33" spans="1:157">
      <c r="A33" s="3" t="str">
        <f>IF(T33=0,"",1+(MAX($A$7:A32)))</f>
        <v/>
      </c>
      <c r="B33" s="8">
        <v>27</v>
      </c>
      <c r="C33" s="205" t="str">
        <f>IF('DATA ENTRY'!CL32="","",IF('DATA ENTRY'!B32="","",IF($D$4="All Post",'DATA ENTRY'!B32,IF(AND($D$4='DATA ENTRY'!CL32),'DATA ENTRY'!B32,""))))</f>
        <v/>
      </c>
      <c r="D33" s="205" t="str">
        <f>IF('DATA ENTRY'!CL32="","",IF('DATA ENTRY'!C32="","",IF($D$4="All Post",'DATA ENTRY'!C32,IF(AND($D$4='DATA ENTRY'!CL32),'DATA ENTRY'!C32,""))))</f>
        <v/>
      </c>
      <c r="E33" s="206" t="str">
        <f>IF('DATA ENTRY'!CL32="","",IF('DATA ENTRY'!I32="","",IF($D$4="All Post",'DATA ENTRY'!I32,IF(AND($D$4='DATA ENTRY'!CL32),'DATA ENTRY'!I32,""))))</f>
        <v/>
      </c>
      <c r="F33" s="206" t="str">
        <f>IF('DATA ENTRY'!CL32="","",IF('DATA ENTRY'!CL32="","",IF($D$4="All Post",'DATA ENTRY'!CL32,IF(AND($D$4='DATA ENTRY'!CL32),'DATA ENTRY'!CL32,""))))</f>
        <v/>
      </c>
      <c r="G33" s="205" t="str">
        <f>IF('DATA ENTRY'!CL32="","",IF('DATA ENTRY'!N32="","",IF($D$4="All Post",'DATA ENTRY'!N32,IF(AND($D$4='DATA ENTRY'!CL32),'DATA ENTRY'!N32,""))))</f>
        <v/>
      </c>
      <c r="H33" s="207" t="str">
        <f>IF('DATA ENTRY'!CL32="","",IF('DATA ENTRY'!O32="","",IF($D$4="All Post",'DATA ENTRY'!O32,IF(AND($D$4='DATA ENTRY'!CL32),'DATA ENTRY'!O32,""))))</f>
        <v/>
      </c>
      <c r="I33" s="205" t="str">
        <f>IF('DATA ENTRY'!CL32="","",IF('DATA ENTRY'!P32="","",IF($D$4="All Post",'DATA ENTRY'!P32,IF(AND($D$4='DATA ENTRY'!CL32),'DATA ENTRY'!P32,""))))</f>
        <v/>
      </c>
      <c r="J33" s="207" t="str">
        <f>IF('DATA ENTRY'!CL32="","",IF('DATA ENTRY'!Q32="","",IF($D$4="All Post",'DATA ENTRY'!Q32,IF(AND($D$4='DATA ENTRY'!CL32),'DATA ENTRY'!Q32,""))))</f>
        <v/>
      </c>
      <c r="K33" s="205" t="str">
        <f>IF('DATA ENTRY'!CL32="","",IF('DATA ENTRY'!R32="","",IF($D$4="All Post",'DATA ENTRY'!R32,IF(AND($D$4='DATA ENTRY'!CL32),'DATA ENTRY'!R32,""))))</f>
        <v/>
      </c>
      <c r="L33" s="205" t="str">
        <f>IF('DATA ENTRY'!CL32="","",IF('DATA ENTRY'!S32="","",IF($D$4="All Post",'DATA ENTRY'!S32,IF(AND($D$4='DATA ENTRY'!CL32),'DATA ENTRY'!S32,""))))</f>
        <v/>
      </c>
      <c r="M33" s="205" t="str">
        <f>IF('DATA ENTRY'!CL32="","",IF('DATA ENTRY'!E32="","",IF($D$4="All Post",'DATA ENTRY'!E32,IF(AND($D$4='DATA ENTRY'!CL32),'DATA ENTRY'!E32,""))))</f>
        <v/>
      </c>
      <c r="N33" s="205" t="str">
        <f>IF('DATA ENTRY'!CL32="","",IF('DATA ENTRY'!T32="","",IF($D$4="All Post",'DATA ENTRY'!T32,IF(AND($D$4='DATA ENTRY'!CL32),'DATA ENTRY'!T32,""))))</f>
        <v/>
      </c>
      <c r="O33" s="205" t="str">
        <f>IF('DATA ENTRY'!CL32="","",IF('DATA ENTRY'!X32="","",IF($D$4="All Post",'DATA ENTRY'!X32,IF(AND($D$4='DATA ENTRY'!CL32),'DATA ENTRY'!X32,""))))</f>
        <v/>
      </c>
      <c r="P33" s="205" t="str">
        <f>IF('DATA ENTRY'!CL32="","",IF('DATA ENTRY'!Y32="","",IF($D$4="All Post",'DATA ENTRY'!Y32,IF(AND($D$4='DATA ENTRY'!CL32),'DATA ENTRY'!Y32,""))))</f>
        <v/>
      </c>
      <c r="Q33" s="205" t="str">
        <f>IF('DATA ENTRY'!CL32="","",IF('DATA ENTRY'!G32="","",IF($D$4="All Post",'DATA ENTRY'!G32,IF(AND($D$4='DATA ENTRY'!CL32),'DATA ENTRY'!G32,""))))</f>
        <v/>
      </c>
      <c r="T33" s="3">
        <f t="shared" si="0"/>
        <v>0</v>
      </c>
      <c r="U33" s="3" t="str">
        <f t="shared" si="1"/>
        <v/>
      </c>
      <c r="AA33" s="208" t="s">
        <v>400</v>
      </c>
      <c r="CA33" s="3" t="str">
        <f>IFERROR(IF(CF33="","",RANK(CF33,$CF$7:$CF$1111,1))+COUNTIF($CF$7:CF33,CF33)-1,"")</f>
        <v/>
      </c>
      <c r="CB33" s="3" t="str">
        <f t="shared" si="2"/>
        <v/>
      </c>
      <c r="CC33" s="8">
        <v>27</v>
      </c>
      <c r="CD33" s="205" t="str">
        <f>IF('DATA ENTRY'!CL32="","",IF('DATA ENTRY'!B32="","",IF(AND($CE$4='DATA ENTRY'!CL32,$CH$4='DATA ENTRY'!D32,$CF$4='DATA ENTRY'!G32),'DATA ENTRY'!B32,"")))</f>
        <v/>
      </c>
      <c r="CE33" s="205" t="str">
        <f>IF('DATA ENTRY'!CL32="","",IF('DATA ENTRY'!C32="","",IF(AND($CE$4='DATA ENTRY'!CL32,$CH$4='DATA ENTRY'!D32,$CF$4='DATA ENTRY'!G32),'DATA ENTRY'!C32,"")))</f>
        <v/>
      </c>
      <c r="CF33" s="206" t="str">
        <f>IF('DATA ENTRY'!CL32="","",IF('DATA ENTRY'!I32="","",IF(AND($CE$4='DATA ENTRY'!CL32,$CH$4='DATA ENTRY'!D32,$CF$4='DATA ENTRY'!G32),'DATA ENTRY'!I32,"")))</f>
        <v/>
      </c>
      <c r="CG33" s="206" t="str">
        <f>IF('DATA ENTRY'!CL32="","",IF('DATA ENTRY'!CL32="","",IF(AND($CE$4='DATA ENTRY'!CL32,$CH$4='DATA ENTRY'!D32,$CF$4='DATA ENTRY'!G32),'DATA ENTRY'!CL32,"")))</f>
        <v/>
      </c>
      <c r="CH33" s="205" t="str">
        <f>IF('DATA ENTRY'!CL32="","",IF('DATA ENTRY'!N32="","",IF(AND($CE$4='DATA ENTRY'!CL32,$CH$4='DATA ENTRY'!D32,$CF$4='DATA ENTRY'!G32),'DATA ENTRY'!N32,"")))</f>
        <v/>
      </c>
      <c r="CI33" s="207" t="str">
        <f>IF('DATA ENTRY'!CL32="","",IF('DATA ENTRY'!O32="","",IF(AND($CE$4='DATA ENTRY'!CL32,$CH$4='DATA ENTRY'!D32,$CF$4='DATA ENTRY'!G32),'DATA ENTRY'!O32,"")))</f>
        <v/>
      </c>
      <c r="CJ33" s="205" t="str">
        <f>IF('DATA ENTRY'!CL32="","",IF('DATA ENTRY'!P32="","",IF(AND($CE$4='DATA ENTRY'!CL32,$CH$4='DATA ENTRY'!D32,$CF$4='DATA ENTRY'!G32),'DATA ENTRY'!P32,"")))</f>
        <v/>
      </c>
      <c r="CK33" s="207" t="str">
        <f>IF('DATA ENTRY'!CL32="","",IF('DATA ENTRY'!Q32="","",IF(AND($CE$4='DATA ENTRY'!CL32,$CH$4='DATA ENTRY'!D32,$CF$4='DATA ENTRY'!G32),'DATA ENTRY'!Q32,"")))</f>
        <v/>
      </c>
      <c r="CL33" s="205" t="str">
        <f>IF('DATA ENTRY'!CL32="","",IF('DATA ENTRY'!R32="","",IF(AND($CE$4='DATA ENTRY'!CL32,$CH$4='DATA ENTRY'!D32,$CF$4='DATA ENTRY'!G32),'DATA ENTRY'!R32,"")))</f>
        <v/>
      </c>
      <c r="CM33" s="205" t="str">
        <f>IF('DATA ENTRY'!CL32="","",IF('DATA ENTRY'!T32="","",IF(AND($CE$4='DATA ENTRY'!CL32,$CH$4='DATA ENTRY'!D32,$CF$4='DATA ENTRY'!G32),'DATA ENTRY'!T32,"")))</f>
        <v/>
      </c>
      <c r="CN33" s="205" t="str">
        <f>IF('DATA ENTRY'!CL32="","",IF('DATA ENTRY'!E32="","",IF(AND($CE$4='DATA ENTRY'!CL32,$CH$4='DATA ENTRY'!D32,$CF$4='DATA ENTRY'!G32),'DATA ENTRY'!E32,"")))</f>
        <v/>
      </c>
      <c r="CO33" s="205" t="str">
        <f>IF('DATA ENTRY'!CL32="","",IF('DATA ENTRY'!X32="","",IF(AND($CE$4='DATA ENTRY'!CL32,$CH$4='DATA ENTRY'!D32,$CF$4='DATA ENTRY'!G32),'DATA ENTRY'!X32,"")))</f>
        <v/>
      </c>
      <c r="CP33" s="205" t="str">
        <f>IF('DATA ENTRY'!CL32="","",IF('DATA ENTRY'!Y32="","",IF(AND($CE$4='DATA ENTRY'!CL32,$CH$4='DATA ENTRY'!D32,$CF$4='DATA ENTRY'!G32),'DATA ENTRY'!Y32,"")))</f>
        <v/>
      </c>
      <c r="CQ33" s="93" t="str">
        <f t="shared" si="3"/>
        <v/>
      </c>
      <c r="CR33" s="93" t="str">
        <f>IF('DATA ENTRY'!CL32="","",IF('DATA ENTRY'!G32="","",IF(AND($CE$4='DATA ENTRY'!CL32,$CH$4='DATA ENTRY'!D32),'DATA ENTRY'!G32,"")))</f>
        <v/>
      </c>
      <c r="CS33" s="191" t="str">
        <f>IF('DATA ENTRY'!CL32="","",IF('DATA ENTRY'!D32="","",IF(AND($CE$4='DATA ENTRY'!CL32,$CH$4='DATA ENTRY'!D32,$CF$4='DATA ENTRY'!G32),'DATA ENTRY'!D32,"")))</f>
        <v/>
      </c>
      <c r="CT33" s="209">
        <f t="shared" si="4"/>
        <v>0</v>
      </c>
      <c r="CU33" s="209">
        <f t="shared" si="5"/>
        <v>0</v>
      </c>
      <c r="CW33" s="210"/>
      <c r="CY33" s="3">
        <f t="shared" si="6"/>
        <v>0</v>
      </c>
      <c r="DC33" s="3" t="str">
        <f>IFERROR(IF(DH33="","",RANK(DH33,$DH$7:$DH$1111,1))+COUNTIF($DH$7:DH33,DH33)-1,"")</f>
        <v/>
      </c>
      <c r="DD33" s="3" t="str">
        <f t="shared" si="13"/>
        <v/>
      </c>
      <c r="DE33" s="8">
        <v>27</v>
      </c>
      <c r="DF33" s="205" t="str">
        <f>IF('DATA ENTRY'!CL32="","",IF('DATA ENTRY'!B32="","",IF(AND($DG$4='DATA ENTRY'!D32),'DATA ENTRY'!B32,"")))</f>
        <v/>
      </c>
      <c r="DG33" s="205" t="str">
        <f>IF('DATA ENTRY'!CL32="","",IF('DATA ENTRY'!C32="","",IF(AND($DG$4='DATA ENTRY'!D32),'DATA ENTRY'!C32,"")))</f>
        <v/>
      </c>
      <c r="DH33" s="206" t="str">
        <f>IF('DATA ENTRY'!CL32="","",IF('DATA ENTRY'!I32="","",IF(AND($DG$4='DATA ENTRY'!D32),'DATA ENTRY'!I32,"")))</f>
        <v/>
      </c>
      <c r="DI33" s="206" t="str">
        <f>IF('DATA ENTRY'!CL32="","",IF('DATA ENTRY'!CL32="","",IF(AND($DG$4='DATA ENTRY'!D32),'DATA ENTRY'!CL32,"")))</f>
        <v/>
      </c>
      <c r="DJ33" s="205" t="str">
        <f>IF('DATA ENTRY'!CL32="","",IF('DATA ENTRY'!N32="","",IF(AND($DG$4='DATA ENTRY'!D32),'DATA ENTRY'!N32,"")))</f>
        <v/>
      </c>
      <c r="DK33" s="207" t="str">
        <f>IF('DATA ENTRY'!CL32="","",IF('DATA ENTRY'!O32="","",IF(AND($DG$4='DATA ENTRY'!D32),'DATA ENTRY'!O32,"")))</f>
        <v/>
      </c>
      <c r="DL33" s="205" t="str">
        <f>IF('DATA ENTRY'!CL32="","",IF('DATA ENTRY'!P32="","",IF(AND($DG$4='DATA ENTRY'!D32),'DATA ENTRY'!P32,"")))</f>
        <v/>
      </c>
      <c r="DM33" s="207" t="str">
        <f>IF('DATA ENTRY'!CL32="","",IF('DATA ENTRY'!Q32="","",IF(AND($DG$4='DATA ENTRY'!D32),'DATA ENTRY'!Q32,"")))</f>
        <v/>
      </c>
      <c r="DN33" s="205" t="str">
        <f>IF('DATA ENTRY'!CL32="","",IF('DATA ENTRY'!R32="","",IF(AND($DG$4='DATA ENTRY'!D32),'DATA ENTRY'!R32,"")))</f>
        <v/>
      </c>
      <c r="DO33" s="207" t="str">
        <f>IF('DATA ENTRY'!CL32="","",IF('DATA ENTRY'!T32="","",IF(AND($DG$4='DATA ENTRY'!D32),'DATA ENTRY'!T32,"")))</f>
        <v/>
      </c>
      <c r="DP33" s="205" t="str">
        <f>IF('DATA ENTRY'!CL32="","",IF('DATA ENTRY'!E32="","",IF(AND($DG$4='DATA ENTRY'!D32),'DATA ENTRY'!E32,"")))</f>
        <v/>
      </c>
      <c r="DQ33" s="205" t="str">
        <f>IF('DATA ENTRY'!CL32="","",IF('DATA ENTRY'!D32="","",IF(AND($DG$4='DATA ENTRY'!D32),'DATA ENTRY'!D32,"")))</f>
        <v/>
      </c>
      <c r="DR33" s="205" t="str">
        <f>IF('DATA ENTRY'!CL32="","",IF('DATA ENTRY'!X32="","",IF(AND($DG$4='DATA ENTRY'!D32),'DATA ENTRY'!X32,"")))</f>
        <v/>
      </c>
      <c r="DS33" s="205" t="str">
        <f>IF('DATA ENTRY'!CL32="","",IF('DATA ENTRY'!Y32="","",IF(AND($DG$4='DATA ENTRY'!D32),'DATA ENTRY'!Y32,"")))</f>
        <v/>
      </c>
      <c r="DT33" s="93" t="str">
        <f t="shared" si="8"/>
        <v/>
      </c>
      <c r="DU33" s="93" t="str">
        <f>IF('DATA ENTRY'!CL32="","",IF('DATA ENTRY'!D32="","",IF(AND($DG$4='DATA ENTRY'!D32),'DATA ENTRY'!G32,"")))</f>
        <v/>
      </c>
      <c r="DZ33" s="3">
        <f t="shared" si="9"/>
        <v>0</v>
      </c>
      <c r="EC33" s="3" t="str">
        <f>IFERROR(IF(EH33="","",RANK(EH33,$EH$7:$EH$1111,1))+COUNTIF($EH$7:EH33,EH33)-1,"")</f>
        <v/>
      </c>
      <c r="ED33" s="3" t="str">
        <f t="shared" si="10"/>
        <v/>
      </c>
      <c r="EE33" s="8">
        <v>27</v>
      </c>
      <c r="EF33" s="205" t="str">
        <f>IF('DATA ENTRY'!CL32="","",IF('DATA ENTRY'!B32="","",IF(AND($EG$4='DATA ENTRY'!G32,$EI$4='DATA ENTRY'!F32),'DATA ENTRY'!B32,"")))</f>
        <v/>
      </c>
      <c r="EG33" s="205" t="str">
        <f>IF('DATA ENTRY'!CL32="","",IF('DATA ENTRY'!C32="","",IF(AND($EG$4='DATA ENTRY'!G32,$EI$4='DATA ENTRY'!F32),'DATA ENTRY'!C32,"")))</f>
        <v/>
      </c>
      <c r="EH33" s="206" t="str">
        <f>IF('DATA ENTRY'!CL32="","",IF('DATA ENTRY'!I32="","",IF(AND($EG$4='DATA ENTRY'!G32,$EI$4='DATA ENTRY'!F32),'DATA ENTRY'!I32,"")))</f>
        <v/>
      </c>
      <c r="EI33" s="206" t="str">
        <f>IF('DATA ENTRY'!CL32="","",IF('DATA ENTRY'!CL32="","",IF(AND($EG$4='DATA ENTRY'!G32,$EI$4='DATA ENTRY'!F32),'DATA ENTRY'!CL32,"")))</f>
        <v/>
      </c>
      <c r="EJ33" s="205" t="str">
        <f>IF('DATA ENTRY'!CL32="","",IF('DATA ENTRY'!N32="","",IF(AND($EG$4='DATA ENTRY'!G32,$EI$4='DATA ENTRY'!F32),'DATA ENTRY'!N32,"")))</f>
        <v/>
      </c>
      <c r="EK33" s="207" t="str">
        <f>IF('DATA ENTRY'!CL32="","",IF('DATA ENTRY'!O32="","",IF(AND($EG$4='DATA ENTRY'!G32,$EI$4='DATA ENTRY'!F32),'DATA ENTRY'!O32,"")))</f>
        <v/>
      </c>
      <c r="EL33" s="205" t="str">
        <f>IF('DATA ENTRY'!CL32="","",IF('DATA ENTRY'!P32="","",IF(AND($EG$4='DATA ENTRY'!G32,$EI$4='DATA ENTRY'!F32),'DATA ENTRY'!P32,"")))</f>
        <v/>
      </c>
      <c r="EM33" s="207" t="str">
        <f>IF('DATA ENTRY'!CL32="","",IF('DATA ENTRY'!Q32="","",IF(AND($EG$4='DATA ENTRY'!G32,$EI$4='DATA ENTRY'!F32),'DATA ENTRY'!Q32,"")))</f>
        <v/>
      </c>
      <c r="EN33" s="205" t="str">
        <f>IF('DATA ENTRY'!CL32="","",IF('DATA ENTRY'!R32="","",IF(AND($EG$4='DATA ENTRY'!G32,$EI$4='DATA ENTRY'!F32),'DATA ENTRY'!R32,"")))</f>
        <v/>
      </c>
      <c r="EO33" s="207" t="str">
        <f>IF('DATA ENTRY'!CL32="","",IF('DATA ENTRY'!S32="","",IF(AND($EG$4='DATA ENTRY'!G32,$EI$4='DATA ENTRY'!F32),'DATA ENTRY'!S32,"")))</f>
        <v/>
      </c>
      <c r="EP33" s="207" t="str">
        <f>IF('DATA ENTRY'!CL32="","",IF('DATA ENTRY'!T32="","",IF(AND($EG$4='DATA ENTRY'!G32,$EI$4='DATA ENTRY'!F32),'DATA ENTRY'!T32,"")))</f>
        <v/>
      </c>
      <c r="EQ33" s="205" t="str">
        <f>IF('DATA ENTRY'!CL32="","",IF('DATA ENTRY'!E32="","",IF(AND($EG$4='DATA ENTRY'!G32,$EI$4='DATA ENTRY'!F32),'DATA ENTRY'!E32,"")))</f>
        <v/>
      </c>
      <c r="ER33" s="205" t="str">
        <f>IF('DATA ENTRY'!CL32="","",IF('DATA ENTRY'!D32="","",IF(AND($EG$4='DATA ENTRY'!G32,$EI$4='DATA ENTRY'!F32),'DATA ENTRY'!D32,"")))</f>
        <v/>
      </c>
      <c r="ES33" s="205" t="str">
        <f>IF('DATA ENTRY'!CL32="","",IF('DATA ENTRY'!X32="","",IF(AND($EG$4='DATA ENTRY'!G32,$EI$4='DATA ENTRY'!F32),'DATA ENTRY'!X32,"")))</f>
        <v/>
      </c>
      <c r="ET33" s="205" t="str">
        <f>IF('DATA ENTRY'!CL32="","",IF('DATA ENTRY'!Y32="","",IF(AND($EG$4='DATA ENTRY'!G32,$EI$4='DATA ENTRY'!F32),'DATA ENTRY'!Y32,"")))</f>
        <v/>
      </c>
      <c r="EU33" s="93" t="str">
        <f t="shared" si="11"/>
        <v/>
      </c>
      <c r="EV33" s="93" t="str">
        <f>IF('DATA ENTRY'!CL32="","",IF('DATA ENTRY'!D32="","",IF(AND($EG$4='DATA ENTRY'!G32,$EI$4='DATA ENTRY'!F32),'DATA ENTRY'!G32,"")))</f>
        <v/>
      </c>
      <c r="FA33" s="3">
        <f t="shared" si="12"/>
        <v>0</v>
      </c>
    </row>
    <row r="34" spans="1:157">
      <c r="A34" s="3" t="str">
        <f>IF(T34=0,"",1+(MAX($A$7:A33)))</f>
        <v/>
      </c>
      <c r="B34" s="8">
        <v>28</v>
      </c>
      <c r="C34" s="205" t="str">
        <f>IF('DATA ENTRY'!CL33="","",IF('DATA ENTRY'!B33="","",IF($D$4="All Post",'DATA ENTRY'!B33,IF(AND($D$4='DATA ENTRY'!CL33),'DATA ENTRY'!B33,""))))</f>
        <v/>
      </c>
      <c r="D34" s="205" t="str">
        <f>IF('DATA ENTRY'!CL33="","",IF('DATA ENTRY'!C33="","",IF($D$4="All Post",'DATA ENTRY'!C33,IF(AND($D$4='DATA ENTRY'!CL33),'DATA ENTRY'!C33,""))))</f>
        <v/>
      </c>
      <c r="E34" s="206" t="str">
        <f>IF('DATA ENTRY'!CL33="","",IF('DATA ENTRY'!I33="","",IF($D$4="All Post",'DATA ENTRY'!I33,IF(AND($D$4='DATA ENTRY'!CL33),'DATA ENTRY'!I33,""))))</f>
        <v/>
      </c>
      <c r="F34" s="206" t="str">
        <f>IF('DATA ENTRY'!CL33="","",IF('DATA ENTRY'!CL33="","",IF($D$4="All Post",'DATA ENTRY'!CL33,IF(AND($D$4='DATA ENTRY'!CL33),'DATA ENTRY'!CL33,""))))</f>
        <v/>
      </c>
      <c r="G34" s="205" t="str">
        <f>IF('DATA ENTRY'!CL33="","",IF('DATA ENTRY'!N33="","",IF($D$4="All Post",'DATA ENTRY'!N33,IF(AND($D$4='DATA ENTRY'!CL33),'DATA ENTRY'!N33,""))))</f>
        <v/>
      </c>
      <c r="H34" s="207" t="str">
        <f>IF('DATA ENTRY'!CL33="","",IF('DATA ENTRY'!O33="","",IF($D$4="All Post",'DATA ENTRY'!O33,IF(AND($D$4='DATA ENTRY'!CL33),'DATA ENTRY'!O33,""))))</f>
        <v/>
      </c>
      <c r="I34" s="205" t="str">
        <f>IF('DATA ENTRY'!CL33="","",IF('DATA ENTRY'!P33="","",IF($D$4="All Post",'DATA ENTRY'!P33,IF(AND($D$4='DATA ENTRY'!CL33),'DATA ENTRY'!P33,""))))</f>
        <v/>
      </c>
      <c r="J34" s="207" t="str">
        <f>IF('DATA ENTRY'!CL33="","",IF('DATA ENTRY'!Q33="","",IF($D$4="All Post",'DATA ENTRY'!Q33,IF(AND($D$4='DATA ENTRY'!CL33),'DATA ENTRY'!Q33,""))))</f>
        <v/>
      </c>
      <c r="K34" s="205" t="str">
        <f>IF('DATA ENTRY'!CL33="","",IF('DATA ENTRY'!R33="","",IF($D$4="All Post",'DATA ENTRY'!R33,IF(AND($D$4='DATA ENTRY'!CL33),'DATA ENTRY'!R33,""))))</f>
        <v/>
      </c>
      <c r="L34" s="205" t="str">
        <f>IF('DATA ENTRY'!CL33="","",IF('DATA ENTRY'!S33="","",IF($D$4="All Post",'DATA ENTRY'!S33,IF(AND($D$4='DATA ENTRY'!CL33),'DATA ENTRY'!S33,""))))</f>
        <v/>
      </c>
      <c r="M34" s="205" t="str">
        <f>IF('DATA ENTRY'!CL33="","",IF('DATA ENTRY'!E33="","",IF($D$4="All Post",'DATA ENTRY'!E33,IF(AND($D$4='DATA ENTRY'!CL33),'DATA ENTRY'!E33,""))))</f>
        <v/>
      </c>
      <c r="N34" s="205" t="str">
        <f>IF('DATA ENTRY'!CL33="","",IF('DATA ENTRY'!T33="","",IF($D$4="All Post",'DATA ENTRY'!T33,IF(AND($D$4='DATA ENTRY'!CL33),'DATA ENTRY'!T33,""))))</f>
        <v/>
      </c>
      <c r="O34" s="205" t="str">
        <f>IF('DATA ENTRY'!CL33="","",IF('DATA ENTRY'!X33="","",IF($D$4="All Post",'DATA ENTRY'!X33,IF(AND($D$4='DATA ENTRY'!CL33),'DATA ENTRY'!X33,""))))</f>
        <v/>
      </c>
      <c r="P34" s="205" t="str">
        <f>IF('DATA ENTRY'!CL33="","",IF('DATA ENTRY'!Y33="","",IF($D$4="All Post",'DATA ENTRY'!Y33,IF(AND($D$4='DATA ENTRY'!CL33),'DATA ENTRY'!Y33,""))))</f>
        <v/>
      </c>
      <c r="Q34" s="205" t="str">
        <f>IF('DATA ENTRY'!CL33="","",IF('DATA ENTRY'!G33="","",IF($D$4="All Post",'DATA ENTRY'!G33,IF(AND($D$4='DATA ENTRY'!CL33),'DATA ENTRY'!G33,""))))</f>
        <v/>
      </c>
      <c r="T34" s="3">
        <f t="shared" si="0"/>
        <v>0</v>
      </c>
      <c r="U34" s="3" t="str">
        <f t="shared" si="1"/>
        <v/>
      </c>
      <c r="AA34" s="208" t="s">
        <v>462</v>
      </c>
      <c r="CA34" s="3" t="str">
        <f>IFERROR(IF(CF34="","",RANK(CF34,$CF$7:$CF$1111,1))+COUNTIF($CF$7:CF34,CF34)-1,"")</f>
        <v/>
      </c>
      <c r="CB34" s="3" t="str">
        <f t="shared" si="2"/>
        <v/>
      </c>
      <c r="CC34" s="8">
        <v>28</v>
      </c>
      <c r="CD34" s="205" t="str">
        <f>IF('DATA ENTRY'!CL33="","",IF('DATA ENTRY'!B33="","",IF(AND($CE$4='DATA ENTRY'!CL33,$CH$4='DATA ENTRY'!D33,$CF$4='DATA ENTRY'!G33),'DATA ENTRY'!B33,"")))</f>
        <v/>
      </c>
      <c r="CE34" s="205" t="str">
        <f>IF('DATA ENTRY'!CL33="","",IF('DATA ENTRY'!C33="","",IF(AND($CE$4='DATA ENTRY'!CL33,$CH$4='DATA ENTRY'!D33,$CF$4='DATA ENTRY'!G33),'DATA ENTRY'!C33,"")))</f>
        <v/>
      </c>
      <c r="CF34" s="206" t="str">
        <f>IF('DATA ENTRY'!CL33="","",IF('DATA ENTRY'!I33="","",IF(AND($CE$4='DATA ENTRY'!CL33,$CH$4='DATA ENTRY'!D33,$CF$4='DATA ENTRY'!G33),'DATA ENTRY'!I33,"")))</f>
        <v/>
      </c>
      <c r="CG34" s="206" t="str">
        <f>IF('DATA ENTRY'!CL33="","",IF('DATA ENTRY'!CL33="","",IF(AND($CE$4='DATA ENTRY'!CL33,$CH$4='DATA ENTRY'!D33,$CF$4='DATA ENTRY'!G33),'DATA ENTRY'!CL33,"")))</f>
        <v/>
      </c>
      <c r="CH34" s="205" t="str">
        <f>IF('DATA ENTRY'!CL33="","",IF('DATA ENTRY'!N33="","",IF(AND($CE$4='DATA ENTRY'!CL33,$CH$4='DATA ENTRY'!D33,$CF$4='DATA ENTRY'!G33),'DATA ENTRY'!N33,"")))</f>
        <v/>
      </c>
      <c r="CI34" s="207" t="str">
        <f>IF('DATA ENTRY'!CL33="","",IF('DATA ENTRY'!O33="","",IF(AND($CE$4='DATA ENTRY'!CL33,$CH$4='DATA ENTRY'!D33,$CF$4='DATA ENTRY'!G33),'DATA ENTRY'!O33,"")))</f>
        <v/>
      </c>
      <c r="CJ34" s="205" t="str">
        <f>IF('DATA ENTRY'!CL33="","",IF('DATA ENTRY'!P33="","",IF(AND($CE$4='DATA ENTRY'!CL33,$CH$4='DATA ENTRY'!D33,$CF$4='DATA ENTRY'!G33),'DATA ENTRY'!P33,"")))</f>
        <v/>
      </c>
      <c r="CK34" s="207" t="str">
        <f>IF('DATA ENTRY'!CL33="","",IF('DATA ENTRY'!Q33="","",IF(AND($CE$4='DATA ENTRY'!CL33,$CH$4='DATA ENTRY'!D33,$CF$4='DATA ENTRY'!G33),'DATA ENTRY'!Q33,"")))</f>
        <v/>
      </c>
      <c r="CL34" s="205" t="str">
        <f>IF('DATA ENTRY'!CL33="","",IF('DATA ENTRY'!R33="","",IF(AND($CE$4='DATA ENTRY'!CL33,$CH$4='DATA ENTRY'!D33,$CF$4='DATA ENTRY'!G33),'DATA ENTRY'!R33,"")))</f>
        <v/>
      </c>
      <c r="CM34" s="205" t="str">
        <f>IF('DATA ENTRY'!CL33="","",IF('DATA ENTRY'!T33="","",IF(AND($CE$4='DATA ENTRY'!CL33,$CH$4='DATA ENTRY'!D33,$CF$4='DATA ENTRY'!G33),'DATA ENTRY'!T33,"")))</f>
        <v/>
      </c>
      <c r="CN34" s="205" t="str">
        <f>IF('DATA ENTRY'!CL33="","",IF('DATA ENTRY'!E33="","",IF(AND($CE$4='DATA ENTRY'!CL33,$CH$4='DATA ENTRY'!D33,$CF$4='DATA ENTRY'!G33),'DATA ENTRY'!E33,"")))</f>
        <v/>
      </c>
      <c r="CO34" s="205" t="str">
        <f>IF('DATA ENTRY'!CL33="","",IF('DATA ENTRY'!X33="","",IF(AND($CE$4='DATA ENTRY'!CL33,$CH$4='DATA ENTRY'!D33,$CF$4='DATA ENTRY'!G33),'DATA ENTRY'!X33,"")))</f>
        <v/>
      </c>
      <c r="CP34" s="205" t="str">
        <f>IF('DATA ENTRY'!CL33="","",IF('DATA ENTRY'!Y33="","",IF(AND($CE$4='DATA ENTRY'!CL33,$CH$4='DATA ENTRY'!D33,$CF$4='DATA ENTRY'!G33),'DATA ENTRY'!Y33,"")))</f>
        <v/>
      </c>
      <c r="CQ34" s="93" t="str">
        <f t="shared" si="3"/>
        <v/>
      </c>
      <c r="CR34" s="93" t="str">
        <f>IF('DATA ENTRY'!CL33="","",IF('DATA ENTRY'!G33="","",IF(AND($CE$4='DATA ENTRY'!CL33,$CH$4='DATA ENTRY'!D33),'DATA ENTRY'!G33,"")))</f>
        <v/>
      </c>
      <c r="CS34" s="191" t="str">
        <f>IF('DATA ENTRY'!CL33="","",IF('DATA ENTRY'!D33="","",IF(AND($CE$4='DATA ENTRY'!CL33,$CH$4='DATA ENTRY'!D33,$CF$4='DATA ENTRY'!G33),'DATA ENTRY'!D33,"")))</f>
        <v/>
      </c>
      <c r="CT34" s="209">
        <f t="shared" si="4"/>
        <v>0</v>
      </c>
      <c r="CU34" s="209">
        <f t="shared" si="5"/>
        <v>0</v>
      </c>
      <c r="CW34" s="210"/>
      <c r="CY34" s="3">
        <f t="shared" si="6"/>
        <v>0</v>
      </c>
      <c r="DC34" s="3" t="str">
        <f>IFERROR(IF(DH34="","",RANK(DH34,$DH$7:$DH$1111,1))+COUNTIF($DH$7:DH34,DH34)-1,"")</f>
        <v/>
      </c>
      <c r="DD34" s="3" t="str">
        <f t="shared" si="13"/>
        <v/>
      </c>
      <c r="DE34" s="8">
        <v>28</v>
      </c>
      <c r="DF34" s="205" t="str">
        <f>IF('DATA ENTRY'!CL33="","",IF('DATA ENTRY'!B33="","",IF(AND($DG$4='DATA ENTRY'!D33),'DATA ENTRY'!B33,"")))</f>
        <v/>
      </c>
      <c r="DG34" s="205" t="str">
        <f>IF('DATA ENTRY'!CL33="","",IF('DATA ENTRY'!C33="","",IF(AND($DG$4='DATA ENTRY'!D33),'DATA ENTRY'!C33,"")))</f>
        <v/>
      </c>
      <c r="DH34" s="206" t="str">
        <f>IF('DATA ENTRY'!CL33="","",IF('DATA ENTRY'!I33="","",IF(AND($DG$4='DATA ENTRY'!D33),'DATA ENTRY'!I33,"")))</f>
        <v/>
      </c>
      <c r="DI34" s="206" t="str">
        <f>IF('DATA ENTRY'!CL33="","",IF('DATA ENTRY'!CL33="","",IF(AND($DG$4='DATA ENTRY'!D33),'DATA ENTRY'!CL33,"")))</f>
        <v/>
      </c>
      <c r="DJ34" s="205" t="str">
        <f>IF('DATA ENTRY'!CL33="","",IF('DATA ENTRY'!N33="","",IF(AND($DG$4='DATA ENTRY'!D33),'DATA ENTRY'!N33,"")))</f>
        <v/>
      </c>
      <c r="DK34" s="207" t="str">
        <f>IF('DATA ENTRY'!CL33="","",IF('DATA ENTRY'!O33="","",IF(AND($DG$4='DATA ENTRY'!D33),'DATA ENTRY'!O33,"")))</f>
        <v/>
      </c>
      <c r="DL34" s="205" t="str">
        <f>IF('DATA ENTRY'!CL33="","",IF('DATA ENTRY'!P33="","",IF(AND($DG$4='DATA ENTRY'!D33),'DATA ENTRY'!P33,"")))</f>
        <v/>
      </c>
      <c r="DM34" s="207" t="str">
        <f>IF('DATA ENTRY'!CL33="","",IF('DATA ENTRY'!Q33="","",IF(AND($DG$4='DATA ENTRY'!D33),'DATA ENTRY'!Q33,"")))</f>
        <v/>
      </c>
      <c r="DN34" s="205" t="str">
        <f>IF('DATA ENTRY'!CL33="","",IF('DATA ENTRY'!R33="","",IF(AND($DG$4='DATA ENTRY'!D33),'DATA ENTRY'!R33,"")))</f>
        <v/>
      </c>
      <c r="DO34" s="207" t="str">
        <f>IF('DATA ENTRY'!CL33="","",IF('DATA ENTRY'!T33="","",IF(AND($DG$4='DATA ENTRY'!D33),'DATA ENTRY'!T33,"")))</f>
        <v/>
      </c>
      <c r="DP34" s="205" t="str">
        <f>IF('DATA ENTRY'!CL33="","",IF('DATA ENTRY'!E33="","",IF(AND($DG$4='DATA ENTRY'!D33),'DATA ENTRY'!E33,"")))</f>
        <v/>
      </c>
      <c r="DQ34" s="205" t="str">
        <f>IF('DATA ENTRY'!CL33="","",IF('DATA ENTRY'!D33="","",IF(AND($DG$4='DATA ENTRY'!D33),'DATA ENTRY'!D33,"")))</f>
        <v/>
      </c>
      <c r="DR34" s="205" t="str">
        <f>IF('DATA ENTRY'!CL33="","",IF('DATA ENTRY'!X33="","",IF(AND($DG$4='DATA ENTRY'!D33),'DATA ENTRY'!X33,"")))</f>
        <v/>
      </c>
      <c r="DS34" s="205" t="str">
        <f>IF('DATA ENTRY'!CL33="","",IF('DATA ENTRY'!Y33="","",IF(AND($DG$4='DATA ENTRY'!D33),'DATA ENTRY'!Y33,"")))</f>
        <v/>
      </c>
      <c r="DT34" s="93" t="str">
        <f t="shared" si="8"/>
        <v/>
      </c>
      <c r="DU34" s="93" t="str">
        <f>IF('DATA ENTRY'!CL33="","",IF('DATA ENTRY'!D33="","",IF(AND($DG$4='DATA ENTRY'!D33),'DATA ENTRY'!G33,"")))</f>
        <v/>
      </c>
      <c r="DZ34" s="3">
        <f t="shared" si="9"/>
        <v>0</v>
      </c>
      <c r="EC34" s="3" t="str">
        <f>IFERROR(IF(EH34="","",RANK(EH34,$EH$7:$EH$1111,1))+COUNTIF($EH$7:EH34,EH34)-1,"")</f>
        <v/>
      </c>
      <c r="ED34" s="3" t="str">
        <f t="shared" si="10"/>
        <v/>
      </c>
      <c r="EE34" s="8">
        <v>28</v>
      </c>
      <c r="EF34" s="205" t="str">
        <f>IF('DATA ENTRY'!CL33="","",IF('DATA ENTRY'!B33="","",IF(AND($EG$4='DATA ENTRY'!G33,$EI$4='DATA ENTRY'!F33),'DATA ENTRY'!B33,"")))</f>
        <v/>
      </c>
      <c r="EG34" s="205" t="str">
        <f>IF('DATA ENTRY'!CL33="","",IF('DATA ENTRY'!C33="","",IF(AND($EG$4='DATA ENTRY'!G33,$EI$4='DATA ENTRY'!F33),'DATA ENTRY'!C33,"")))</f>
        <v/>
      </c>
      <c r="EH34" s="206" t="str">
        <f>IF('DATA ENTRY'!CL33="","",IF('DATA ENTRY'!I33="","",IF(AND($EG$4='DATA ENTRY'!G33,$EI$4='DATA ENTRY'!F33),'DATA ENTRY'!I33,"")))</f>
        <v/>
      </c>
      <c r="EI34" s="206" t="str">
        <f>IF('DATA ENTRY'!CL33="","",IF('DATA ENTRY'!CL33="","",IF(AND($EG$4='DATA ENTRY'!G33,$EI$4='DATA ENTRY'!F33),'DATA ENTRY'!CL33,"")))</f>
        <v/>
      </c>
      <c r="EJ34" s="205" t="str">
        <f>IF('DATA ENTRY'!CL33="","",IF('DATA ENTRY'!N33="","",IF(AND($EG$4='DATA ENTRY'!G33,$EI$4='DATA ENTRY'!F33),'DATA ENTRY'!N33,"")))</f>
        <v/>
      </c>
      <c r="EK34" s="207" t="str">
        <f>IF('DATA ENTRY'!CL33="","",IF('DATA ENTRY'!O33="","",IF(AND($EG$4='DATA ENTRY'!G33,$EI$4='DATA ENTRY'!F33),'DATA ENTRY'!O33,"")))</f>
        <v/>
      </c>
      <c r="EL34" s="205" t="str">
        <f>IF('DATA ENTRY'!CL33="","",IF('DATA ENTRY'!P33="","",IF(AND($EG$4='DATA ENTRY'!G33,$EI$4='DATA ENTRY'!F33),'DATA ENTRY'!P33,"")))</f>
        <v/>
      </c>
      <c r="EM34" s="207" t="str">
        <f>IF('DATA ENTRY'!CL33="","",IF('DATA ENTRY'!Q33="","",IF(AND($EG$4='DATA ENTRY'!G33,$EI$4='DATA ENTRY'!F33),'DATA ENTRY'!Q33,"")))</f>
        <v/>
      </c>
      <c r="EN34" s="205" t="str">
        <f>IF('DATA ENTRY'!CL33="","",IF('DATA ENTRY'!R33="","",IF(AND($EG$4='DATA ENTRY'!G33,$EI$4='DATA ENTRY'!F33),'DATA ENTRY'!R33,"")))</f>
        <v/>
      </c>
      <c r="EO34" s="207" t="str">
        <f>IF('DATA ENTRY'!CL33="","",IF('DATA ENTRY'!S33="","",IF(AND($EG$4='DATA ENTRY'!G33,$EI$4='DATA ENTRY'!F33),'DATA ENTRY'!S33,"")))</f>
        <v/>
      </c>
      <c r="EP34" s="207" t="str">
        <f>IF('DATA ENTRY'!CL33="","",IF('DATA ENTRY'!T33="","",IF(AND($EG$4='DATA ENTRY'!G33,$EI$4='DATA ENTRY'!F33),'DATA ENTRY'!T33,"")))</f>
        <v/>
      </c>
      <c r="EQ34" s="205" t="str">
        <f>IF('DATA ENTRY'!CL33="","",IF('DATA ENTRY'!E33="","",IF(AND($EG$4='DATA ENTRY'!G33,$EI$4='DATA ENTRY'!F33),'DATA ENTRY'!E33,"")))</f>
        <v/>
      </c>
      <c r="ER34" s="205" t="str">
        <f>IF('DATA ENTRY'!CL33="","",IF('DATA ENTRY'!D33="","",IF(AND($EG$4='DATA ENTRY'!G33,$EI$4='DATA ENTRY'!F33),'DATA ENTRY'!D33,"")))</f>
        <v/>
      </c>
      <c r="ES34" s="205" t="str">
        <f>IF('DATA ENTRY'!CL33="","",IF('DATA ENTRY'!X33="","",IF(AND($EG$4='DATA ENTRY'!G33,$EI$4='DATA ENTRY'!F33),'DATA ENTRY'!X33,"")))</f>
        <v/>
      </c>
      <c r="ET34" s="205" t="str">
        <f>IF('DATA ENTRY'!CL33="","",IF('DATA ENTRY'!Y33="","",IF(AND($EG$4='DATA ENTRY'!G33,$EI$4='DATA ENTRY'!F33),'DATA ENTRY'!Y33,"")))</f>
        <v/>
      </c>
      <c r="EU34" s="93" t="str">
        <f t="shared" si="11"/>
        <v/>
      </c>
      <c r="EV34" s="93" t="str">
        <f>IF('DATA ENTRY'!CL33="","",IF('DATA ENTRY'!D33="","",IF(AND($EG$4='DATA ENTRY'!G33,$EI$4='DATA ENTRY'!F33),'DATA ENTRY'!G33,"")))</f>
        <v/>
      </c>
      <c r="FA34" s="3">
        <f t="shared" si="12"/>
        <v>0</v>
      </c>
    </row>
    <row r="35" spans="1:157">
      <c r="A35" s="3" t="str">
        <f>IF(T35=0,"",1+(MAX($A$7:A34)))</f>
        <v/>
      </c>
      <c r="B35" s="8">
        <v>29</v>
      </c>
      <c r="C35" s="205" t="str">
        <f>IF('DATA ENTRY'!CL34="","",IF('DATA ENTRY'!B34="","",IF($D$4="All Post",'DATA ENTRY'!B34,IF(AND($D$4='DATA ENTRY'!CL34),'DATA ENTRY'!B34,""))))</f>
        <v/>
      </c>
      <c r="D35" s="205" t="str">
        <f>IF('DATA ENTRY'!CL34="","",IF('DATA ENTRY'!C34="","",IF($D$4="All Post",'DATA ENTRY'!C34,IF(AND($D$4='DATA ENTRY'!CL34),'DATA ENTRY'!C34,""))))</f>
        <v/>
      </c>
      <c r="E35" s="206" t="str">
        <f>IF('DATA ENTRY'!CL34="","",IF('DATA ENTRY'!I34="","",IF($D$4="All Post",'DATA ENTRY'!I34,IF(AND($D$4='DATA ENTRY'!CL34),'DATA ENTRY'!I34,""))))</f>
        <v/>
      </c>
      <c r="F35" s="206" t="str">
        <f>IF('DATA ENTRY'!CL34="","",IF('DATA ENTRY'!CL34="","",IF($D$4="All Post",'DATA ENTRY'!CL34,IF(AND($D$4='DATA ENTRY'!CL34),'DATA ENTRY'!CL34,""))))</f>
        <v/>
      </c>
      <c r="G35" s="205" t="str">
        <f>IF('DATA ENTRY'!CL34="","",IF('DATA ENTRY'!N34="","",IF($D$4="All Post",'DATA ENTRY'!N34,IF(AND($D$4='DATA ENTRY'!CL34),'DATA ENTRY'!N34,""))))</f>
        <v/>
      </c>
      <c r="H35" s="207" t="str">
        <f>IF('DATA ENTRY'!CL34="","",IF('DATA ENTRY'!O34="","",IF($D$4="All Post",'DATA ENTRY'!O34,IF(AND($D$4='DATA ENTRY'!CL34),'DATA ENTRY'!O34,""))))</f>
        <v/>
      </c>
      <c r="I35" s="205" t="str">
        <f>IF('DATA ENTRY'!CL34="","",IF('DATA ENTRY'!P34="","",IF($D$4="All Post",'DATA ENTRY'!P34,IF(AND($D$4='DATA ENTRY'!CL34),'DATA ENTRY'!P34,""))))</f>
        <v/>
      </c>
      <c r="J35" s="207" t="str">
        <f>IF('DATA ENTRY'!CL34="","",IF('DATA ENTRY'!Q34="","",IF($D$4="All Post",'DATA ENTRY'!Q34,IF(AND($D$4='DATA ENTRY'!CL34),'DATA ENTRY'!Q34,""))))</f>
        <v/>
      </c>
      <c r="K35" s="205" t="str">
        <f>IF('DATA ENTRY'!CL34="","",IF('DATA ENTRY'!R34="","",IF($D$4="All Post",'DATA ENTRY'!R34,IF(AND($D$4='DATA ENTRY'!CL34),'DATA ENTRY'!R34,""))))</f>
        <v/>
      </c>
      <c r="L35" s="205" t="str">
        <f>IF('DATA ENTRY'!CL34="","",IF('DATA ENTRY'!S34="","",IF($D$4="All Post",'DATA ENTRY'!S34,IF(AND($D$4='DATA ENTRY'!CL34),'DATA ENTRY'!S34,""))))</f>
        <v/>
      </c>
      <c r="M35" s="205" t="str">
        <f>IF('DATA ENTRY'!CL34="","",IF('DATA ENTRY'!E34="","",IF($D$4="All Post",'DATA ENTRY'!E34,IF(AND($D$4='DATA ENTRY'!CL34),'DATA ENTRY'!E34,""))))</f>
        <v/>
      </c>
      <c r="N35" s="205" t="str">
        <f>IF('DATA ENTRY'!CL34="","",IF('DATA ENTRY'!T34="","",IF($D$4="All Post",'DATA ENTRY'!T34,IF(AND($D$4='DATA ENTRY'!CL34),'DATA ENTRY'!T34,""))))</f>
        <v/>
      </c>
      <c r="O35" s="205" t="str">
        <f>IF('DATA ENTRY'!CL34="","",IF('DATA ENTRY'!X34="","",IF($D$4="All Post",'DATA ENTRY'!X34,IF(AND($D$4='DATA ENTRY'!CL34),'DATA ENTRY'!X34,""))))</f>
        <v/>
      </c>
      <c r="P35" s="205" t="str">
        <f>IF('DATA ENTRY'!CL34="","",IF('DATA ENTRY'!Y34="","",IF($D$4="All Post",'DATA ENTRY'!Y34,IF(AND($D$4='DATA ENTRY'!CL34),'DATA ENTRY'!Y34,""))))</f>
        <v/>
      </c>
      <c r="Q35" s="205" t="str">
        <f>IF('DATA ENTRY'!CL34="","",IF('DATA ENTRY'!G34="","",IF($D$4="All Post",'DATA ENTRY'!G34,IF(AND($D$4='DATA ENTRY'!CL34),'DATA ENTRY'!G34,""))))</f>
        <v/>
      </c>
      <c r="T35" s="3">
        <f t="shared" si="0"/>
        <v>0</v>
      </c>
      <c r="U35" s="3" t="str">
        <f t="shared" si="1"/>
        <v/>
      </c>
      <c r="AA35" s="208" t="s">
        <v>415</v>
      </c>
      <c r="CA35" s="3" t="str">
        <f>IFERROR(IF(CF35="","",RANK(CF35,$CF$7:$CF$1111,1))+COUNTIF($CF$7:CF35,CF35)-1,"")</f>
        <v/>
      </c>
      <c r="CB35" s="3" t="str">
        <f t="shared" si="2"/>
        <v/>
      </c>
      <c r="CC35" s="8">
        <v>29</v>
      </c>
      <c r="CD35" s="205" t="str">
        <f>IF('DATA ENTRY'!CL34="","",IF('DATA ENTRY'!B34="","",IF(AND($CE$4='DATA ENTRY'!CL34,$CH$4='DATA ENTRY'!D34,$CF$4='DATA ENTRY'!G34),'DATA ENTRY'!B34,"")))</f>
        <v/>
      </c>
      <c r="CE35" s="205" t="str">
        <f>IF('DATA ENTRY'!CL34="","",IF('DATA ENTRY'!C34="","",IF(AND($CE$4='DATA ENTRY'!CL34,$CH$4='DATA ENTRY'!D34,$CF$4='DATA ENTRY'!G34),'DATA ENTRY'!C34,"")))</f>
        <v/>
      </c>
      <c r="CF35" s="206" t="str">
        <f>IF('DATA ENTRY'!CL34="","",IF('DATA ENTRY'!I34="","",IF(AND($CE$4='DATA ENTRY'!CL34,$CH$4='DATA ENTRY'!D34,$CF$4='DATA ENTRY'!G34),'DATA ENTRY'!I34,"")))</f>
        <v/>
      </c>
      <c r="CG35" s="206" t="str">
        <f>IF('DATA ENTRY'!CL34="","",IF('DATA ENTRY'!CL34="","",IF(AND($CE$4='DATA ENTRY'!CL34,$CH$4='DATA ENTRY'!D34,$CF$4='DATA ENTRY'!G34),'DATA ENTRY'!CL34,"")))</f>
        <v/>
      </c>
      <c r="CH35" s="205" t="str">
        <f>IF('DATA ENTRY'!CL34="","",IF('DATA ENTRY'!N34="","",IF(AND($CE$4='DATA ENTRY'!CL34,$CH$4='DATA ENTRY'!D34,$CF$4='DATA ENTRY'!G34),'DATA ENTRY'!N34,"")))</f>
        <v/>
      </c>
      <c r="CI35" s="207" t="str">
        <f>IF('DATA ENTRY'!CL34="","",IF('DATA ENTRY'!O34="","",IF(AND($CE$4='DATA ENTRY'!CL34,$CH$4='DATA ENTRY'!D34,$CF$4='DATA ENTRY'!G34),'DATA ENTRY'!O34,"")))</f>
        <v/>
      </c>
      <c r="CJ35" s="205" t="str">
        <f>IF('DATA ENTRY'!CL34="","",IF('DATA ENTRY'!P34="","",IF(AND($CE$4='DATA ENTRY'!CL34,$CH$4='DATA ENTRY'!D34,$CF$4='DATA ENTRY'!G34),'DATA ENTRY'!P34,"")))</f>
        <v/>
      </c>
      <c r="CK35" s="207" t="str">
        <f>IF('DATA ENTRY'!CL34="","",IF('DATA ENTRY'!Q34="","",IF(AND($CE$4='DATA ENTRY'!CL34,$CH$4='DATA ENTRY'!D34,$CF$4='DATA ENTRY'!G34),'DATA ENTRY'!Q34,"")))</f>
        <v/>
      </c>
      <c r="CL35" s="205" t="str">
        <f>IF('DATA ENTRY'!CL34="","",IF('DATA ENTRY'!R34="","",IF(AND($CE$4='DATA ENTRY'!CL34,$CH$4='DATA ENTRY'!D34,$CF$4='DATA ENTRY'!G34),'DATA ENTRY'!R34,"")))</f>
        <v/>
      </c>
      <c r="CM35" s="205" t="str">
        <f>IF('DATA ENTRY'!CL34="","",IF('DATA ENTRY'!T34="","",IF(AND($CE$4='DATA ENTRY'!CL34,$CH$4='DATA ENTRY'!D34,$CF$4='DATA ENTRY'!G34),'DATA ENTRY'!T34,"")))</f>
        <v/>
      </c>
      <c r="CN35" s="205" t="str">
        <f>IF('DATA ENTRY'!CL34="","",IF('DATA ENTRY'!E34="","",IF(AND($CE$4='DATA ENTRY'!CL34,$CH$4='DATA ENTRY'!D34,$CF$4='DATA ENTRY'!G34),'DATA ENTRY'!E34,"")))</f>
        <v/>
      </c>
      <c r="CO35" s="205" t="str">
        <f>IF('DATA ENTRY'!CL34="","",IF('DATA ENTRY'!X34="","",IF(AND($CE$4='DATA ENTRY'!CL34,$CH$4='DATA ENTRY'!D34,$CF$4='DATA ENTRY'!G34),'DATA ENTRY'!X34,"")))</f>
        <v/>
      </c>
      <c r="CP35" s="205" t="str">
        <f>IF('DATA ENTRY'!CL34="","",IF('DATA ENTRY'!Y34="","",IF(AND($CE$4='DATA ENTRY'!CL34,$CH$4='DATA ENTRY'!D34,$CF$4='DATA ENTRY'!G34),'DATA ENTRY'!Y34,"")))</f>
        <v/>
      </c>
      <c r="CQ35" s="93" t="str">
        <f t="shared" si="3"/>
        <v/>
      </c>
      <c r="CR35" s="93" t="str">
        <f>IF('DATA ENTRY'!CL34="","",IF('DATA ENTRY'!G34="","",IF(AND($CE$4='DATA ENTRY'!CL34,$CH$4='DATA ENTRY'!D34),'DATA ENTRY'!G34,"")))</f>
        <v/>
      </c>
      <c r="CS35" s="191" t="str">
        <f>IF('DATA ENTRY'!CL34="","",IF('DATA ENTRY'!D34="","",IF(AND($CE$4='DATA ENTRY'!CL34,$CH$4='DATA ENTRY'!D34,$CF$4='DATA ENTRY'!G34),'DATA ENTRY'!D34,"")))</f>
        <v/>
      </c>
      <c r="CT35" s="209">
        <f t="shared" si="4"/>
        <v>0</v>
      </c>
      <c r="CU35" s="209">
        <f t="shared" si="5"/>
        <v>0</v>
      </c>
      <c r="CW35" s="210"/>
      <c r="CY35" s="3">
        <f t="shared" si="6"/>
        <v>0</v>
      </c>
      <c r="DC35" s="3" t="str">
        <f>IFERROR(IF(DH35="","",RANK(DH35,$DH$7:$DH$1111,1))+COUNTIF($DH$7:DH35,DH35)-1,"")</f>
        <v/>
      </c>
      <c r="DD35" s="3" t="str">
        <f t="shared" si="13"/>
        <v/>
      </c>
      <c r="DE35" s="8">
        <v>29</v>
      </c>
      <c r="DF35" s="205" t="str">
        <f>IF('DATA ENTRY'!CL34="","",IF('DATA ENTRY'!B34="","",IF(AND($DG$4='DATA ENTRY'!D34),'DATA ENTRY'!B34,"")))</f>
        <v/>
      </c>
      <c r="DG35" s="205" t="str">
        <f>IF('DATA ENTRY'!CL34="","",IF('DATA ENTRY'!C34="","",IF(AND($DG$4='DATA ENTRY'!D34),'DATA ENTRY'!C34,"")))</f>
        <v/>
      </c>
      <c r="DH35" s="206" t="str">
        <f>IF('DATA ENTRY'!CL34="","",IF('DATA ENTRY'!I34="","",IF(AND($DG$4='DATA ENTRY'!D34),'DATA ENTRY'!I34,"")))</f>
        <v/>
      </c>
      <c r="DI35" s="206" t="str">
        <f>IF('DATA ENTRY'!CL34="","",IF('DATA ENTRY'!CL34="","",IF(AND($DG$4='DATA ENTRY'!D34),'DATA ENTRY'!CL34,"")))</f>
        <v/>
      </c>
      <c r="DJ35" s="205" t="str">
        <f>IF('DATA ENTRY'!CL34="","",IF('DATA ENTRY'!N34="","",IF(AND($DG$4='DATA ENTRY'!D34),'DATA ENTRY'!N34,"")))</f>
        <v/>
      </c>
      <c r="DK35" s="207" t="str">
        <f>IF('DATA ENTRY'!CL34="","",IF('DATA ENTRY'!O34="","",IF(AND($DG$4='DATA ENTRY'!D34),'DATA ENTRY'!O34,"")))</f>
        <v/>
      </c>
      <c r="DL35" s="205" t="str">
        <f>IF('DATA ENTRY'!CL34="","",IF('DATA ENTRY'!P34="","",IF(AND($DG$4='DATA ENTRY'!D34),'DATA ENTRY'!P34,"")))</f>
        <v/>
      </c>
      <c r="DM35" s="207" t="str">
        <f>IF('DATA ENTRY'!CL34="","",IF('DATA ENTRY'!Q34="","",IF(AND($DG$4='DATA ENTRY'!D34),'DATA ENTRY'!Q34,"")))</f>
        <v/>
      </c>
      <c r="DN35" s="205" t="str">
        <f>IF('DATA ENTRY'!CL34="","",IF('DATA ENTRY'!R34="","",IF(AND($DG$4='DATA ENTRY'!D34),'DATA ENTRY'!R34,"")))</f>
        <v/>
      </c>
      <c r="DO35" s="207" t="str">
        <f>IF('DATA ENTRY'!CL34="","",IF('DATA ENTRY'!T34="","",IF(AND($DG$4='DATA ENTRY'!D34),'DATA ENTRY'!T34,"")))</f>
        <v/>
      </c>
      <c r="DP35" s="205" t="str">
        <f>IF('DATA ENTRY'!CL34="","",IF('DATA ENTRY'!E34="","",IF(AND($DG$4='DATA ENTRY'!D34),'DATA ENTRY'!E34,"")))</f>
        <v/>
      </c>
      <c r="DQ35" s="205" t="str">
        <f>IF('DATA ENTRY'!CL34="","",IF('DATA ENTRY'!D34="","",IF(AND($DG$4='DATA ENTRY'!D34),'DATA ENTRY'!D34,"")))</f>
        <v/>
      </c>
      <c r="DR35" s="205" t="str">
        <f>IF('DATA ENTRY'!CL34="","",IF('DATA ENTRY'!X34="","",IF(AND($DG$4='DATA ENTRY'!D34),'DATA ENTRY'!X34,"")))</f>
        <v/>
      </c>
      <c r="DS35" s="205" t="str">
        <f>IF('DATA ENTRY'!CL34="","",IF('DATA ENTRY'!Y34="","",IF(AND($DG$4='DATA ENTRY'!D34),'DATA ENTRY'!Y34,"")))</f>
        <v/>
      </c>
      <c r="DT35" s="93" t="str">
        <f t="shared" si="8"/>
        <v/>
      </c>
      <c r="DU35" s="93" t="str">
        <f>IF('DATA ENTRY'!CL34="","",IF('DATA ENTRY'!D34="","",IF(AND($DG$4='DATA ENTRY'!D34),'DATA ENTRY'!G34,"")))</f>
        <v/>
      </c>
      <c r="DZ35" s="3">
        <f t="shared" si="9"/>
        <v>0</v>
      </c>
      <c r="EC35" s="3" t="str">
        <f>IFERROR(IF(EH35="","",RANK(EH35,$EH$7:$EH$1111,1))+COUNTIF($EH$7:EH35,EH35)-1,"")</f>
        <v/>
      </c>
      <c r="ED35" s="3" t="str">
        <f t="shared" si="10"/>
        <v/>
      </c>
      <c r="EE35" s="8">
        <v>29</v>
      </c>
      <c r="EF35" s="205" t="str">
        <f>IF('DATA ENTRY'!CL34="","",IF('DATA ENTRY'!B34="","",IF(AND($EG$4='DATA ENTRY'!G34,$EI$4='DATA ENTRY'!F34),'DATA ENTRY'!B34,"")))</f>
        <v/>
      </c>
      <c r="EG35" s="205" t="str">
        <f>IF('DATA ENTRY'!CL34="","",IF('DATA ENTRY'!C34="","",IF(AND($EG$4='DATA ENTRY'!G34,$EI$4='DATA ENTRY'!F34),'DATA ENTRY'!C34,"")))</f>
        <v/>
      </c>
      <c r="EH35" s="206" t="str">
        <f>IF('DATA ENTRY'!CL34="","",IF('DATA ENTRY'!I34="","",IF(AND($EG$4='DATA ENTRY'!G34,$EI$4='DATA ENTRY'!F34),'DATA ENTRY'!I34,"")))</f>
        <v/>
      </c>
      <c r="EI35" s="206" t="str">
        <f>IF('DATA ENTRY'!CL34="","",IF('DATA ENTRY'!CL34="","",IF(AND($EG$4='DATA ENTRY'!G34,$EI$4='DATA ENTRY'!F34),'DATA ENTRY'!CL34,"")))</f>
        <v/>
      </c>
      <c r="EJ35" s="205" t="str">
        <f>IF('DATA ENTRY'!CL34="","",IF('DATA ENTRY'!N34="","",IF(AND($EG$4='DATA ENTRY'!G34,$EI$4='DATA ENTRY'!F34),'DATA ENTRY'!N34,"")))</f>
        <v/>
      </c>
      <c r="EK35" s="207" t="str">
        <f>IF('DATA ENTRY'!CL34="","",IF('DATA ENTRY'!O34="","",IF(AND($EG$4='DATA ENTRY'!G34,$EI$4='DATA ENTRY'!F34),'DATA ENTRY'!O34,"")))</f>
        <v/>
      </c>
      <c r="EL35" s="205" t="str">
        <f>IF('DATA ENTRY'!CL34="","",IF('DATA ENTRY'!P34="","",IF(AND($EG$4='DATA ENTRY'!G34,$EI$4='DATA ENTRY'!F34),'DATA ENTRY'!P34,"")))</f>
        <v/>
      </c>
      <c r="EM35" s="207" t="str">
        <f>IF('DATA ENTRY'!CL34="","",IF('DATA ENTRY'!Q34="","",IF(AND($EG$4='DATA ENTRY'!G34,$EI$4='DATA ENTRY'!F34),'DATA ENTRY'!Q34,"")))</f>
        <v/>
      </c>
      <c r="EN35" s="205" t="str">
        <f>IF('DATA ENTRY'!CL34="","",IF('DATA ENTRY'!R34="","",IF(AND($EG$4='DATA ENTRY'!G34,$EI$4='DATA ENTRY'!F34),'DATA ENTRY'!R34,"")))</f>
        <v/>
      </c>
      <c r="EO35" s="207" t="str">
        <f>IF('DATA ENTRY'!CL34="","",IF('DATA ENTRY'!S34="","",IF(AND($EG$4='DATA ENTRY'!G34,$EI$4='DATA ENTRY'!F34),'DATA ENTRY'!S34,"")))</f>
        <v/>
      </c>
      <c r="EP35" s="207" t="str">
        <f>IF('DATA ENTRY'!CL34="","",IF('DATA ENTRY'!T34="","",IF(AND($EG$4='DATA ENTRY'!G34,$EI$4='DATA ENTRY'!F34),'DATA ENTRY'!T34,"")))</f>
        <v/>
      </c>
      <c r="EQ35" s="205" t="str">
        <f>IF('DATA ENTRY'!CL34="","",IF('DATA ENTRY'!E34="","",IF(AND($EG$4='DATA ENTRY'!G34,$EI$4='DATA ENTRY'!F34),'DATA ENTRY'!E34,"")))</f>
        <v/>
      </c>
      <c r="ER35" s="205" t="str">
        <f>IF('DATA ENTRY'!CL34="","",IF('DATA ENTRY'!D34="","",IF(AND($EG$4='DATA ENTRY'!G34,$EI$4='DATA ENTRY'!F34),'DATA ENTRY'!D34,"")))</f>
        <v/>
      </c>
      <c r="ES35" s="205" t="str">
        <f>IF('DATA ENTRY'!CL34="","",IF('DATA ENTRY'!X34="","",IF(AND($EG$4='DATA ENTRY'!G34,$EI$4='DATA ENTRY'!F34),'DATA ENTRY'!X34,"")))</f>
        <v/>
      </c>
      <c r="ET35" s="205" t="str">
        <f>IF('DATA ENTRY'!CL34="","",IF('DATA ENTRY'!Y34="","",IF(AND($EG$4='DATA ENTRY'!G34,$EI$4='DATA ENTRY'!F34),'DATA ENTRY'!Y34,"")))</f>
        <v/>
      </c>
      <c r="EU35" s="93" t="str">
        <f t="shared" si="11"/>
        <v/>
      </c>
      <c r="EV35" s="93" t="str">
        <f>IF('DATA ENTRY'!CL34="","",IF('DATA ENTRY'!D34="","",IF(AND($EG$4='DATA ENTRY'!G34,$EI$4='DATA ENTRY'!F34),'DATA ENTRY'!G34,"")))</f>
        <v/>
      </c>
      <c r="FA35" s="3">
        <f t="shared" si="12"/>
        <v>0</v>
      </c>
    </row>
    <row r="36" spans="1:157">
      <c r="A36" s="3" t="str">
        <f>IF(T36=0,"",1+(MAX($A$7:A35)))</f>
        <v/>
      </c>
      <c r="B36" s="8">
        <v>30</v>
      </c>
      <c r="C36" s="205" t="str">
        <f>IF('DATA ENTRY'!CL35="","",IF('DATA ENTRY'!B35="","",IF($D$4="All Post",'DATA ENTRY'!B35,IF(AND($D$4='DATA ENTRY'!CL35),'DATA ENTRY'!B35,""))))</f>
        <v/>
      </c>
      <c r="D36" s="205" t="str">
        <f>IF('DATA ENTRY'!CL35="","",IF('DATA ENTRY'!C35="","",IF($D$4="All Post",'DATA ENTRY'!C35,IF(AND($D$4='DATA ENTRY'!CL35),'DATA ENTRY'!C35,""))))</f>
        <v/>
      </c>
      <c r="E36" s="206" t="str">
        <f>IF('DATA ENTRY'!CL35="","",IF('DATA ENTRY'!I35="","",IF($D$4="All Post",'DATA ENTRY'!I35,IF(AND($D$4='DATA ENTRY'!CL35),'DATA ENTRY'!I35,""))))</f>
        <v/>
      </c>
      <c r="F36" s="206" t="str">
        <f>IF('DATA ENTRY'!CL35="","",IF('DATA ENTRY'!CL35="","",IF($D$4="All Post",'DATA ENTRY'!CL35,IF(AND($D$4='DATA ENTRY'!CL35),'DATA ENTRY'!CL35,""))))</f>
        <v/>
      </c>
      <c r="G36" s="205" t="str">
        <f>IF('DATA ENTRY'!CL35="","",IF('DATA ENTRY'!N35="","",IF($D$4="All Post",'DATA ENTRY'!N35,IF(AND($D$4='DATA ENTRY'!CL35),'DATA ENTRY'!N35,""))))</f>
        <v/>
      </c>
      <c r="H36" s="207" t="str">
        <f>IF('DATA ENTRY'!CL35="","",IF('DATA ENTRY'!O35="","",IF($D$4="All Post",'DATA ENTRY'!O35,IF(AND($D$4='DATA ENTRY'!CL35),'DATA ENTRY'!O35,""))))</f>
        <v/>
      </c>
      <c r="I36" s="205" t="str">
        <f>IF('DATA ENTRY'!CL35="","",IF('DATA ENTRY'!P35="","",IF($D$4="All Post",'DATA ENTRY'!P35,IF(AND($D$4='DATA ENTRY'!CL35),'DATA ENTRY'!P35,""))))</f>
        <v/>
      </c>
      <c r="J36" s="207" t="str">
        <f>IF('DATA ENTRY'!CL35="","",IF('DATA ENTRY'!Q35="","",IF($D$4="All Post",'DATA ENTRY'!Q35,IF(AND($D$4='DATA ENTRY'!CL35),'DATA ENTRY'!Q35,""))))</f>
        <v/>
      </c>
      <c r="K36" s="205" t="str">
        <f>IF('DATA ENTRY'!CL35="","",IF('DATA ENTRY'!R35="","",IF($D$4="All Post",'DATA ENTRY'!R35,IF(AND($D$4='DATA ENTRY'!CL35),'DATA ENTRY'!R35,""))))</f>
        <v/>
      </c>
      <c r="L36" s="205" t="str">
        <f>IF('DATA ENTRY'!CL35="","",IF('DATA ENTRY'!S35="","",IF($D$4="All Post",'DATA ENTRY'!S35,IF(AND($D$4='DATA ENTRY'!CL35),'DATA ENTRY'!S35,""))))</f>
        <v/>
      </c>
      <c r="M36" s="205" t="str">
        <f>IF('DATA ENTRY'!CL35="","",IF('DATA ENTRY'!E35="","",IF($D$4="All Post",'DATA ENTRY'!E35,IF(AND($D$4='DATA ENTRY'!CL35),'DATA ENTRY'!E35,""))))</f>
        <v/>
      </c>
      <c r="N36" s="205" t="str">
        <f>IF('DATA ENTRY'!CL35="","",IF('DATA ENTRY'!T35="","",IF($D$4="All Post",'DATA ENTRY'!T35,IF(AND($D$4='DATA ENTRY'!CL35),'DATA ENTRY'!T35,""))))</f>
        <v/>
      </c>
      <c r="O36" s="205" t="str">
        <f>IF('DATA ENTRY'!CL35="","",IF('DATA ENTRY'!X35="","",IF($D$4="All Post",'DATA ENTRY'!X35,IF(AND($D$4='DATA ENTRY'!CL35),'DATA ENTRY'!X35,""))))</f>
        <v/>
      </c>
      <c r="P36" s="205" t="str">
        <f>IF('DATA ENTRY'!CL35="","",IF('DATA ENTRY'!Y35="","",IF($D$4="All Post",'DATA ENTRY'!Y35,IF(AND($D$4='DATA ENTRY'!CL35),'DATA ENTRY'!Y35,""))))</f>
        <v/>
      </c>
      <c r="Q36" s="205" t="str">
        <f>IF('DATA ENTRY'!CL35="","",IF('DATA ENTRY'!G35="","",IF($D$4="All Post",'DATA ENTRY'!G35,IF(AND($D$4='DATA ENTRY'!CL35),'DATA ENTRY'!G35,""))))</f>
        <v/>
      </c>
      <c r="T36" s="3">
        <f t="shared" si="0"/>
        <v>0</v>
      </c>
      <c r="U36" s="3" t="str">
        <f t="shared" si="1"/>
        <v/>
      </c>
      <c r="AA36" s="208" t="s">
        <v>428</v>
      </c>
      <c r="CA36" s="3" t="str">
        <f>IFERROR(IF(CF36="","",RANK(CF36,$CF$7:$CF$1111,1))+COUNTIF($CF$7:CF36,CF36)-1,"")</f>
        <v/>
      </c>
      <c r="CB36" s="3" t="str">
        <f t="shared" si="2"/>
        <v/>
      </c>
      <c r="CC36" s="8">
        <v>30</v>
      </c>
      <c r="CD36" s="205" t="str">
        <f>IF('DATA ENTRY'!CL35="","",IF('DATA ENTRY'!B35="","",IF(AND($CE$4='DATA ENTRY'!CL35,$CH$4='DATA ENTRY'!D35,$CF$4='DATA ENTRY'!G35),'DATA ENTRY'!B35,"")))</f>
        <v/>
      </c>
      <c r="CE36" s="205" t="str">
        <f>IF('DATA ENTRY'!CL35="","",IF('DATA ENTRY'!C35="","",IF(AND($CE$4='DATA ENTRY'!CL35,$CH$4='DATA ENTRY'!D35,$CF$4='DATA ENTRY'!G35),'DATA ENTRY'!C35,"")))</f>
        <v/>
      </c>
      <c r="CF36" s="206" t="str">
        <f>IF('DATA ENTRY'!CL35="","",IF('DATA ENTRY'!I35="","",IF(AND($CE$4='DATA ENTRY'!CL35,$CH$4='DATA ENTRY'!D35,$CF$4='DATA ENTRY'!G35),'DATA ENTRY'!I35,"")))</f>
        <v/>
      </c>
      <c r="CG36" s="206" t="str">
        <f>IF('DATA ENTRY'!CL35="","",IF('DATA ENTRY'!CL35="","",IF(AND($CE$4='DATA ENTRY'!CL35,$CH$4='DATA ENTRY'!D35,$CF$4='DATA ENTRY'!G35),'DATA ENTRY'!CL35,"")))</f>
        <v/>
      </c>
      <c r="CH36" s="205" t="str">
        <f>IF('DATA ENTRY'!CL35="","",IF('DATA ENTRY'!N35="","",IF(AND($CE$4='DATA ENTRY'!CL35,$CH$4='DATA ENTRY'!D35,$CF$4='DATA ENTRY'!G35),'DATA ENTRY'!N35,"")))</f>
        <v/>
      </c>
      <c r="CI36" s="207" t="str">
        <f>IF('DATA ENTRY'!CL35="","",IF('DATA ENTRY'!O35="","",IF(AND($CE$4='DATA ENTRY'!CL35,$CH$4='DATA ENTRY'!D35,$CF$4='DATA ENTRY'!G35),'DATA ENTRY'!O35,"")))</f>
        <v/>
      </c>
      <c r="CJ36" s="205" t="str">
        <f>IF('DATA ENTRY'!CL35="","",IF('DATA ENTRY'!P35="","",IF(AND($CE$4='DATA ENTRY'!CL35,$CH$4='DATA ENTRY'!D35,$CF$4='DATA ENTRY'!G35),'DATA ENTRY'!P35,"")))</f>
        <v/>
      </c>
      <c r="CK36" s="207" t="str">
        <f>IF('DATA ENTRY'!CL35="","",IF('DATA ENTRY'!Q35="","",IF(AND($CE$4='DATA ENTRY'!CL35,$CH$4='DATA ENTRY'!D35,$CF$4='DATA ENTRY'!G35),'DATA ENTRY'!Q35,"")))</f>
        <v/>
      </c>
      <c r="CL36" s="205" t="str">
        <f>IF('DATA ENTRY'!CL35="","",IF('DATA ENTRY'!R35="","",IF(AND($CE$4='DATA ENTRY'!CL35,$CH$4='DATA ENTRY'!D35,$CF$4='DATA ENTRY'!G35),'DATA ENTRY'!R35,"")))</f>
        <v/>
      </c>
      <c r="CM36" s="205" t="str">
        <f>IF('DATA ENTRY'!CL35="","",IF('DATA ENTRY'!T35="","",IF(AND($CE$4='DATA ENTRY'!CL35,$CH$4='DATA ENTRY'!D35,$CF$4='DATA ENTRY'!G35),'DATA ENTRY'!T35,"")))</f>
        <v/>
      </c>
      <c r="CN36" s="205" t="str">
        <f>IF('DATA ENTRY'!CL35="","",IF('DATA ENTRY'!E35="","",IF(AND($CE$4='DATA ENTRY'!CL35,$CH$4='DATA ENTRY'!D35,$CF$4='DATA ENTRY'!G35),'DATA ENTRY'!E35,"")))</f>
        <v/>
      </c>
      <c r="CO36" s="205" t="str">
        <f>IF('DATA ENTRY'!CL35="","",IF('DATA ENTRY'!X35="","",IF(AND($CE$4='DATA ENTRY'!CL35,$CH$4='DATA ENTRY'!D35,$CF$4='DATA ENTRY'!G35),'DATA ENTRY'!X35,"")))</f>
        <v/>
      </c>
      <c r="CP36" s="205" t="str">
        <f>IF('DATA ENTRY'!CL35="","",IF('DATA ENTRY'!Y35="","",IF(AND($CE$4='DATA ENTRY'!CL35,$CH$4='DATA ENTRY'!D35,$CF$4='DATA ENTRY'!G35),'DATA ENTRY'!Y35,"")))</f>
        <v/>
      </c>
      <c r="CQ36" s="93" t="str">
        <f t="shared" si="3"/>
        <v/>
      </c>
      <c r="CR36" s="93" t="str">
        <f>IF('DATA ENTRY'!CL35="","",IF('DATA ENTRY'!G35="","",IF(AND($CE$4='DATA ENTRY'!CL35,$CH$4='DATA ENTRY'!D35),'DATA ENTRY'!G35,"")))</f>
        <v/>
      </c>
      <c r="CS36" s="191" t="str">
        <f>IF('DATA ENTRY'!CL35="","",IF('DATA ENTRY'!D35="","",IF(AND($CE$4='DATA ENTRY'!CL35,$CH$4='DATA ENTRY'!D35,$CF$4='DATA ENTRY'!G35),'DATA ENTRY'!D35,"")))</f>
        <v/>
      </c>
      <c r="CT36" s="209">
        <f t="shared" si="4"/>
        <v>0</v>
      </c>
      <c r="CU36" s="209">
        <f t="shared" si="5"/>
        <v>0</v>
      </c>
      <c r="CW36" s="210"/>
      <c r="CY36" s="3">
        <f t="shared" si="6"/>
        <v>0</v>
      </c>
      <c r="DC36" s="3" t="str">
        <f>IFERROR(IF(DH36="","",RANK(DH36,$DH$7:$DH$1111,1))+COUNTIF($DH$7:DH36,DH36)-1,"")</f>
        <v/>
      </c>
      <c r="DD36" s="3" t="str">
        <f t="shared" si="13"/>
        <v/>
      </c>
      <c r="DE36" s="8">
        <v>30</v>
      </c>
      <c r="DF36" s="205" t="str">
        <f>IF('DATA ENTRY'!CL35="","",IF('DATA ENTRY'!B35="","",IF(AND($DG$4='DATA ENTRY'!D35),'DATA ENTRY'!B35,"")))</f>
        <v/>
      </c>
      <c r="DG36" s="205" t="str">
        <f>IF('DATA ENTRY'!CL35="","",IF('DATA ENTRY'!C35="","",IF(AND($DG$4='DATA ENTRY'!D35),'DATA ENTRY'!C35,"")))</f>
        <v/>
      </c>
      <c r="DH36" s="206" t="str">
        <f>IF('DATA ENTRY'!CL35="","",IF('DATA ENTRY'!I35="","",IF(AND($DG$4='DATA ENTRY'!D35),'DATA ENTRY'!I35,"")))</f>
        <v/>
      </c>
      <c r="DI36" s="206" t="str">
        <f>IF('DATA ENTRY'!CL35="","",IF('DATA ENTRY'!CL35="","",IF(AND($DG$4='DATA ENTRY'!D35),'DATA ENTRY'!CL35,"")))</f>
        <v/>
      </c>
      <c r="DJ36" s="205" t="str">
        <f>IF('DATA ENTRY'!CL35="","",IF('DATA ENTRY'!N35="","",IF(AND($DG$4='DATA ENTRY'!D35),'DATA ENTRY'!N35,"")))</f>
        <v/>
      </c>
      <c r="DK36" s="207" t="str">
        <f>IF('DATA ENTRY'!CL35="","",IF('DATA ENTRY'!O35="","",IF(AND($DG$4='DATA ENTRY'!D35),'DATA ENTRY'!O35,"")))</f>
        <v/>
      </c>
      <c r="DL36" s="205" t="str">
        <f>IF('DATA ENTRY'!CL35="","",IF('DATA ENTRY'!P35="","",IF(AND($DG$4='DATA ENTRY'!D35),'DATA ENTRY'!P35,"")))</f>
        <v/>
      </c>
      <c r="DM36" s="207" t="str">
        <f>IF('DATA ENTRY'!CL35="","",IF('DATA ENTRY'!Q35="","",IF(AND($DG$4='DATA ENTRY'!D35),'DATA ENTRY'!Q35,"")))</f>
        <v/>
      </c>
      <c r="DN36" s="205" t="str">
        <f>IF('DATA ENTRY'!CL35="","",IF('DATA ENTRY'!R35="","",IF(AND($DG$4='DATA ENTRY'!D35),'DATA ENTRY'!R35,"")))</f>
        <v/>
      </c>
      <c r="DO36" s="207" t="str">
        <f>IF('DATA ENTRY'!CL35="","",IF('DATA ENTRY'!T35="","",IF(AND($DG$4='DATA ENTRY'!D35),'DATA ENTRY'!T35,"")))</f>
        <v/>
      </c>
      <c r="DP36" s="205" t="str">
        <f>IF('DATA ENTRY'!CL35="","",IF('DATA ENTRY'!E35="","",IF(AND($DG$4='DATA ENTRY'!D35),'DATA ENTRY'!E35,"")))</f>
        <v/>
      </c>
      <c r="DQ36" s="205" t="str">
        <f>IF('DATA ENTRY'!CL35="","",IF('DATA ENTRY'!D35="","",IF(AND($DG$4='DATA ENTRY'!D35),'DATA ENTRY'!D35,"")))</f>
        <v/>
      </c>
      <c r="DR36" s="205" t="str">
        <f>IF('DATA ENTRY'!CL35="","",IF('DATA ENTRY'!X35="","",IF(AND($DG$4='DATA ENTRY'!D35),'DATA ENTRY'!X35,"")))</f>
        <v/>
      </c>
      <c r="DS36" s="205" t="str">
        <f>IF('DATA ENTRY'!CL35="","",IF('DATA ENTRY'!Y35="","",IF(AND($DG$4='DATA ENTRY'!D35),'DATA ENTRY'!Y35,"")))</f>
        <v/>
      </c>
      <c r="DT36" s="93" t="str">
        <f t="shared" si="8"/>
        <v/>
      </c>
      <c r="DU36" s="93" t="str">
        <f>IF('DATA ENTRY'!CL35="","",IF('DATA ENTRY'!D35="","",IF(AND($DG$4='DATA ENTRY'!D35),'DATA ENTRY'!G35,"")))</f>
        <v/>
      </c>
      <c r="DZ36" s="3">
        <f t="shared" si="9"/>
        <v>0</v>
      </c>
      <c r="EC36" s="3" t="str">
        <f>IFERROR(IF(EH36="","",RANK(EH36,$EH$7:$EH$1111,1))+COUNTIF($EH$7:EH36,EH36)-1,"")</f>
        <v/>
      </c>
      <c r="ED36" s="3" t="str">
        <f t="shared" si="10"/>
        <v/>
      </c>
      <c r="EE36" s="8">
        <v>30</v>
      </c>
      <c r="EF36" s="205" t="str">
        <f>IF('DATA ENTRY'!CL35="","",IF('DATA ENTRY'!B35="","",IF(AND($EG$4='DATA ENTRY'!G35,$EI$4='DATA ENTRY'!F35),'DATA ENTRY'!B35,"")))</f>
        <v/>
      </c>
      <c r="EG36" s="205" t="str">
        <f>IF('DATA ENTRY'!CL35="","",IF('DATA ENTRY'!C35="","",IF(AND($EG$4='DATA ENTRY'!G35,$EI$4='DATA ENTRY'!F35),'DATA ENTRY'!C35,"")))</f>
        <v/>
      </c>
      <c r="EH36" s="206" t="str">
        <f>IF('DATA ENTRY'!CL35="","",IF('DATA ENTRY'!I35="","",IF(AND($EG$4='DATA ENTRY'!G35,$EI$4='DATA ENTRY'!F35),'DATA ENTRY'!I35,"")))</f>
        <v/>
      </c>
      <c r="EI36" s="206" t="str">
        <f>IF('DATA ENTRY'!CL35="","",IF('DATA ENTRY'!CL35="","",IF(AND($EG$4='DATA ENTRY'!G35,$EI$4='DATA ENTRY'!F35),'DATA ENTRY'!CL35,"")))</f>
        <v/>
      </c>
      <c r="EJ36" s="205" t="str">
        <f>IF('DATA ENTRY'!CL35="","",IF('DATA ENTRY'!N35="","",IF(AND($EG$4='DATA ENTRY'!G35,$EI$4='DATA ENTRY'!F35),'DATA ENTRY'!N35,"")))</f>
        <v/>
      </c>
      <c r="EK36" s="207" t="str">
        <f>IF('DATA ENTRY'!CL35="","",IF('DATA ENTRY'!O35="","",IF(AND($EG$4='DATA ENTRY'!G35,$EI$4='DATA ENTRY'!F35),'DATA ENTRY'!O35,"")))</f>
        <v/>
      </c>
      <c r="EL36" s="205" t="str">
        <f>IF('DATA ENTRY'!CL35="","",IF('DATA ENTRY'!P35="","",IF(AND($EG$4='DATA ENTRY'!G35,$EI$4='DATA ENTRY'!F35),'DATA ENTRY'!P35,"")))</f>
        <v/>
      </c>
      <c r="EM36" s="207" t="str">
        <f>IF('DATA ENTRY'!CL35="","",IF('DATA ENTRY'!Q35="","",IF(AND($EG$4='DATA ENTRY'!G35,$EI$4='DATA ENTRY'!F35),'DATA ENTRY'!Q35,"")))</f>
        <v/>
      </c>
      <c r="EN36" s="205" t="str">
        <f>IF('DATA ENTRY'!CL35="","",IF('DATA ENTRY'!R35="","",IF(AND($EG$4='DATA ENTRY'!G35,$EI$4='DATA ENTRY'!F35),'DATA ENTRY'!R35,"")))</f>
        <v/>
      </c>
      <c r="EO36" s="207" t="str">
        <f>IF('DATA ENTRY'!CL35="","",IF('DATA ENTRY'!S35="","",IF(AND($EG$4='DATA ENTRY'!G35,$EI$4='DATA ENTRY'!F35),'DATA ENTRY'!S35,"")))</f>
        <v/>
      </c>
      <c r="EP36" s="207" t="str">
        <f>IF('DATA ENTRY'!CL35="","",IF('DATA ENTRY'!T35="","",IF(AND($EG$4='DATA ENTRY'!G35,$EI$4='DATA ENTRY'!F35),'DATA ENTRY'!T35,"")))</f>
        <v/>
      </c>
      <c r="EQ36" s="205" t="str">
        <f>IF('DATA ENTRY'!CL35="","",IF('DATA ENTRY'!E35="","",IF(AND($EG$4='DATA ENTRY'!G35,$EI$4='DATA ENTRY'!F35),'DATA ENTRY'!E35,"")))</f>
        <v/>
      </c>
      <c r="ER36" s="205" t="str">
        <f>IF('DATA ENTRY'!CL35="","",IF('DATA ENTRY'!D35="","",IF(AND($EG$4='DATA ENTRY'!G35,$EI$4='DATA ENTRY'!F35),'DATA ENTRY'!D35,"")))</f>
        <v/>
      </c>
      <c r="ES36" s="205" t="str">
        <f>IF('DATA ENTRY'!CL35="","",IF('DATA ENTRY'!X35="","",IF(AND($EG$4='DATA ENTRY'!G35,$EI$4='DATA ENTRY'!F35),'DATA ENTRY'!X35,"")))</f>
        <v/>
      </c>
      <c r="ET36" s="205" t="str">
        <f>IF('DATA ENTRY'!CL35="","",IF('DATA ENTRY'!Y35="","",IF(AND($EG$4='DATA ENTRY'!G35,$EI$4='DATA ENTRY'!F35),'DATA ENTRY'!Y35,"")))</f>
        <v/>
      </c>
      <c r="EU36" s="93" t="str">
        <f t="shared" si="11"/>
        <v/>
      </c>
      <c r="EV36" s="93" t="str">
        <f>IF('DATA ENTRY'!CL35="","",IF('DATA ENTRY'!D35="","",IF(AND($EG$4='DATA ENTRY'!G35,$EI$4='DATA ENTRY'!F35),'DATA ENTRY'!G35,"")))</f>
        <v/>
      </c>
      <c r="FA36" s="3">
        <f t="shared" si="12"/>
        <v>0</v>
      </c>
    </row>
    <row r="37" spans="1:157">
      <c r="A37" s="3" t="str">
        <f>IF(T37=0,"",1+(MAX($A$7:A36)))</f>
        <v/>
      </c>
      <c r="B37" s="8">
        <v>31</v>
      </c>
      <c r="C37" s="205" t="str">
        <f>IF('DATA ENTRY'!CL36="","",IF('DATA ENTRY'!B36="","",IF($D$4="All Post",'DATA ENTRY'!B36,IF(AND($D$4='DATA ENTRY'!CL36),'DATA ENTRY'!B36,""))))</f>
        <v/>
      </c>
      <c r="D37" s="205" t="str">
        <f>IF('DATA ENTRY'!CL36="","",IF('DATA ENTRY'!C36="","",IF($D$4="All Post",'DATA ENTRY'!C36,IF(AND($D$4='DATA ENTRY'!CL36),'DATA ENTRY'!C36,""))))</f>
        <v/>
      </c>
      <c r="E37" s="206" t="str">
        <f>IF('DATA ENTRY'!CL36="","",IF('DATA ENTRY'!I36="","",IF($D$4="All Post",'DATA ENTRY'!I36,IF(AND($D$4='DATA ENTRY'!CL36),'DATA ENTRY'!I36,""))))</f>
        <v/>
      </c>
      <c r="F37" s="206" t="str">
        <f>IF('DATA ENTRY'!CL36="","",IF('DATA ENTRY'!CL36="","",IF($D$4="All Post",'DATA ENTRY'!CL36,IF(AND($D$4='DATA ENTRY'!CL36),'DATA ENTRY'!CL36,""))))</f>
        <v/>
      </c>
      <c r="G37" s="205" t="str">
        <f>IF('DATA ENTRY'!CL36="","",IF('DATA ENTRY'!N36="","",IF($D$4="All Post",'DATA ENTRY'!N36,IF(AND($D$4='DATA ENTRY'!CL36),'DATA ENTRY'!N36,""))))</f>
        <v/>
      </c>
      <c r="H37" s="207" t="str">
        <f>IF('DATA ENTRY'!CL36="","",IF('DATA ENTRY'!O36="","",IF($D$4="All Post",'DATA ENTRY'!O36,IF(AND($D$4='DATA ENTRY'!CL36),'DATA ENTRY'!O36,""))))</f>
        <v/>
      </c>
      <c r="I37" s="205" t="str">
        <f>IF('DATA ENTRY'!CL36="","",IF('DATA ENTRY'!P36="","",IF($D$4="All Post",'DATA ENTRY'!P36,IF(AND($D$4='DATA ENTRY'!CL36),'DATA ENTRY'!P36,""))))</f>
        <v/>
      </c>
      <c r="J37" s="207" t="str">
        <f>IF('DATA ENTRY'!CL36="","",IF('DATA ENTRY'!Q36="","",IF($D$4="All Post",'DATA ENTRY'!Q36,IF(AND($D$4='DATA ENTRY'!CL36),'DATA ENTRY'!Q36,""))))</f>
        <v/>
      </c>
      <c r="K37" s="205" t="str">
        <f>IF('DATA ENTRY'!CL36="","",IF('DATA ENTRY'!R36="","",IF($D$4="All Post",'DATA ENTRY'!R36,IF(AND($D$4='DATA ENTRY'!CL36),'DATA ENTRY'!R36,""))))</f>
        <v/>
      </c>
      <c r="L37" s="205" t="str">
        <f>IF('DATA ENTRY'!CL36="","",IF('DATA ENTRY'!S36="","",IF($D$4="All Post",'DATA ENTRY'!S36,IF(AND($D$4='DATA ENTRY'!CL36),'DATA ENTRY'!S36,""))))</f>
        <v/>
      </c>
      <c r="M37" s="205" t="str">
        <f>IF('DATA ENTRY'!CL36="","",IF('DATA ENTRY'!E36="","",IF($D$4="All Post",'DATA ENTRY'!E36,IF(AND($D$4='DATA ENTRY'!CL36),'DATA ENTRY'!E36,""))))</f>
        <v/>
      </c>
      <c r="N37" s="205" t="str">
        <f>IF('DATA ENTRY'!CL36="","",IF('DATA ENTRY'!T36="","",IF($D$4="All Post",'DATA ENTRY'!T36,IF(AND($D$4='DATA ENTRY'!CL36),'DATA ENTRY'!T36,""))))</f>
        <v/>
      </c>
      <c r="O37" s="205" t="str">
        <f>IF('DATA ENTRY'!CL36="","",IF('DATA ENTRY'!X36="","",IF($D$4="All Post",'DATA ENTRY'!X36,IF(AND($D$4='DATA ENTRY'!CL36),'DATA ENTRY'!X36,""))))</f>
        <v/>
      </c>
      <c r="P37" s="205" t="str">
        <f>IF('DATA ENTRY'!CL36="","",IF('DATA ENTRY'!Y36="","",IF($D$4="All Post",'DATA ENTRY'!Y36,IF(AND($D$4='DATA ENTRY'!CL36),'DATA ENTRY'!Y36,""))))</f>
        <v/>
      </c>
      <c r="Q37" s="205" t="str">
        <f>IF('DATA ENTRY'!CL36="","",IF('DATA ENTRY'!G36="","",IF($D$4="All Post",'DATA ENTRY'!G36,IF(AND($D$4='DATA ENTRY'!CL36),'DATA ENTRY'!G36,""))))</f>
        <v/>
      </c>
      <c r="T37" s="3">
        <f t="shared" si="0"/>
        <v>0</v>
      </c>
      <c r="U37" s="3" t="str">
        <f t="shared" si="1"/>
        <v/>
      </c>
      <c r="AA37" s="208" t="s">
        <v>463</v>
      </c>
      <c r="CA37" s="3" t="str">
        <f>IFERROR(IF(CF37="","",RANK(CF37,$CF$7:$CF$1111,1))+COUNTIF($CF$7:CF37,CF37)-1,"")</f>
        <v/>
      </c>
      <c r="CB37" s="3" t="str">
        <f t="shared" si="2"/>
        <v/>
      </c>
      <c r="CC37" s="8">
        <v>31</v>
      </c>
      <c r="CD37" s="205" t="str">
        <f>IF('DATA ENTRY'!CL36="","",IF('DATA ENTRY'!B36="","",IF(AND($CE$4='DATA ENTRY'!CL36,$CH$4='DATA ENTRY'!D36,$CF$4='DATA ENTRY'!G36),'DATA ENTRY'!B36,"")))</f>
        <v/>
      </c>
      <c r="CE37" s="205" t="str">
        <f>IF('DATA ENTRY'!CL36="","",IF('DATA ENTRY'!C36="","",IF(AND($CE$4='DATA ENTRY'!CL36,$CH$4='DATA ENTRY'!D36,$CF$4='DATA ENTRY'!G36),'DATA ENTRY'!C36,"")))</f>
        <v/>
      </c>
      <c r="CF37" s="206" t="str">
        <f>IF('DATA ENTRY'!CL36="","",IF('DATA ENTRY'!I36="","",IF(AND($CE$4='DATA ENTRY'!CL36,$CH$4='DATA ENTRY'!D36,$CF$4='DATA ENTRY'!G36),'DATA ENTRY'!I36,"")))</f>
        <v/>
      </c>
      <c r="CG37" s="206" t="str">
        <f>IF('DATA ENTRY'!CL36="","",IF('DATA ENTRY'!CL36="","",IF(AND($CE$4='DATA ENTRY'!CL36,$CH$4='DATA ENTRY'!D36,$CF$4='DATA ENTRY'!G36),'DATA ENTRY'!CL36,"")))</f>
        <v/>
      </c>
      <c r="CH37" s="205" t="str">
        <f>IF('DATA ENTRY'!CL36="","",IF('DATA ENTRY'!N36="","",IF(AND($CE$4='DATA ENTRY'!CL36,$CH$4='DATA ENTRY'!D36,$CF$4='DATA ENTRY'!G36),'DATA ENTRY'!N36,"")))</f>
        <v/>
      </c>
      <c r="CI37" s="207" t="str">
        <f>IF('DATA ENTRY'!CL36="","",IF('DATA ENTRY'!O36="","",IF(AND($CE$4='DATA ENTRY'!CL36,$CH$4='DATA ENTRY'!D36,$CF$4='DATA ENTRY'!G36),'DATA ENTRY'!O36,"")))</f>
        <v/>
      </c>
      <c r="CJ37" s="205" t="str">
        <f>IF('DATA ENTRY'!CL36="","",IF('DATA ENTRY'!P36="","",IF(AND($CE$4='DATA ENTRY'!CL36,$CH$4='DATA ENTRY'!D36,$CF$4='DATA ENTRY'!G36),'DATA ENTRY'!P36,"")))</f>
        <v/>
      </c>
      <c r="CK37" s="207" t="str">
        <f>IF('DATA ENTRY'!CL36="","",IF('DATA ENTRY'!Q36="","",IF(AND($CE$4='DATA ENTRY'!CL36,$CH$4='DATA ENTRY'!D36,$CF$4='DATA ENTRY'!G36),'DATA ENTRY'!Q36,"")))</f>
        <v/>
      </c>
      <c r="CL37" s="205" t="str">
        <f>IF('DATA ENTRY'!CL36="","",IF('DATA ENTRY'!R36="","",IF(AND($CE$4='DATA ENTRY'!CL36,$CH$4='DATA ENTRY'!D36,$CF$4='DATA ENTRY'!G36),'DATA ENTRY'!R36,"")))</f>
        <v/>
      </c>
      <c r="CM37" s="205" t="str">
        <f>IF('DATA ENTRY'!CL36="","",IF('DATA ENTRY'!T36="","",IF(AND($CE$4='DATA ENTRY'!CL36,$CH$4='DATA ENTRY'!D36,$CF$4='DATA ENTRY'!G36),'DATA ENTRY'!T36,"")))</f>
        <v/>
      </c>
      <c r="CN37" s="205" t="str">
        <f>IF('DATA ENTRY'!CL36="","",IF('DATA ENTRY'!E36="","",IF(AND($CE$4='DATA ENTRY'!CL36,$CH$4='DATA ENTRY'!D36,$CF$4='DATA ENTRY'!G36),'DATA ENTRY'!E36,"")))</f>
        <v/>
      </c>
      <c r="CO37" s="205" t="str">
        <f>IF('DATA ENTRY'!CL36="","",IF('DATA ENTRY'!X36="","",IF(AND($CE$4='DATA ENTRY'!CL36,$CH$4='DATA ENTRY'!D36,$CF$4='DATA ENTRY'!G36),'DATA ENTRY'!X36,"")))</f>
        <v/>
      </c>
      <c r="CP37" s="205" t="str">
        <f>IF('DATA ENTRY'!CL36="","",IF('DATA ENTRY'!Y36="","",IF(AND($CE$4='DATA ENTRY'!CL36,$CH$4='DATA ENTRY'!D36,$CF$4='DATA ENTRY'!G36),'DATA ENTRY'!Y36,"")))</f>
        <v/>
      </c>
      <c r="CQ37" s="93" t="str">
        <f t="shared" si="3"/>
        <v/>
      </c>
      <c r="CR37" s="93" t="str">
        <f>IF('DATA ENTRY'!CL36="","",IF('DATA ENTRY'!G36="","",IF(AND($CE$4='DATA ENTRY'!CL36,$CH$4='DATA ENTRY'!D36),'DATA ENTRY'!G36,"")))</f>
        <v/>
      </c>
      <c r="CS37" s="191" t="str">
        <f>IF('DATA ENTRY'!CL36="","",IF('DATA ENTRY'!D36="","",IF(AND($CE$4='DATA ENTRY'!CL36,$CH$4='DATA ENTRY'!D36,$CF$4='DATA ENTRY'!G36),'DATA ENTRY'!D36,"")))</f>
        <v/>
      </c>
      <c r="CT37" s="209">
        <f t="shared" si="4"/>
        <v>0</v>
      </c>
      <c r="CU37" s="209">
        <f t="shared" si="5"/>
        <v>0</v>
      </c>
      <c r="CW37" s="210"/>
      <c r="CY37" s="3">
        <f t="shared" si="6"/>
        <v>0</v>
      </c>
      <c r="DC37" s="3" t="str">
        <f>IFERROR(IF(DH37="","",RANK(DH37,$DH$7:$DH$1111,1))+COUNTIF($DH$7:DH37,DH37)-1,"")</f>
        <v/>
      </c>
      <c r="DD37" s="3" t="str">
        <f t="shared" si="13"/>
        <v/>
      </c>
      <c r="DE37" s="8">
        <v>31</v>
      </c>
      <c r="DF37" s="205" t="str">
        <f>IF('DATA ENTRY'!CL36="","",IF('DATA ENTRY'!B36="","",IF(AND($DG$4='DATA ENTRY'!D36),'DATA ENTRY'!B36,"")))</f>
        <v/>
      </c>
      <c r="DG37" s="205" t="str">
        <f>IF('DATA ENTRY'!CL36="","",IF('DATA ENTRY'!C36="","",IF(AND($DG$4='DATA ENTRY'!D36),'DATA ENTRY'!C36,"")))</f>
        <v/>
      </c>
      <c r="DH37" s="206" t="str">
        <f>IF('DATA ENTRY'!CL36="","",IF('DATA ENTRY'!I36="","",IF(AND($DG$4='DATA ENTRY'!D36),'DATA ENTRY'!I36,"")))</f>
        <v/>
      </c>
      <c r="DI37" s="206" t="str">
        <f>IF('DATA ENTRY'!CL36="","",IF('DATA ENTRY'!CL36="","",IF(AND($DG$4='DATA ENTRY'!D36),'DATA ENTRY'!CL36,"")))</f>
        <v/>
      </c>
      <c r="DJ37" s="205" t="str">
        <f>IF('DATA ENTRY'!CL36="","",IF('DATA ENTRY'!N36="","",IF(AND($DG$4='DATA ENTRY'!D36),'DATA ENTRY'!N36,"")))</f>
        <v/>
      </c>
      <c r="DK37" s="207" t="str">
        <f>IF('DATA ENTRY'!CL36="","",IF('DATA ENTRY'!O36="","",IF(AND($DG$4='DATA ENTRY'!D36),'DATA ENTRY'!O36,"")))</f>
        <v/>
      </c>
      <c r="DL37" s="205" t="str">
        <f>IF('DATA ENTRY'!CL36="","",IF('DATA ENTRY'!P36="","",IF(AND($DG$4='DATA ENTRY'!D36),'DATA ENTRY'!P36,"")))</f>
        <v/>
      </c>
      <c r="DM37" s="207" t="str">
        <f>IF('DATA ENTRY'!CL36="","",IF('DATA ENTRY'!Q36="","",IF(AND($DG$4='DATA ENTRY'!D36),'DATA ENTRY'!Q36,"")))</f>
        <v/>
      </c>
      <c r="DN37" s="205" t="str">
        <f>IF('DATA ENTRY'!CL36="","",IF('DATA ENTRY'!R36="","",IF(AND($DG$4='DATA ENTRY'!D36),'DATA ENTRY'!R36,"")))</f>
        <v/>
      </c>
      <c r="DO37" s="207" t="str">
        <f>IF('DATA ENTRY'!CL36="","",IF('DATA ENTRY'!T36="","",IF(AND($DG$4='DATA ENTRY'!D36),'DATA ENTRY'!T36,"")))</f>
        <v/>
      </c>
      <c r="DP37" s="205" t="str">
        <f>IF('DATA ENTRY'!CL36="","",IF('DATA ENTRY'!E36="","",IF(AND($DG$4='DATA ENTRY'!D36),'DATA ENTRY'!E36,"")))</f>
        <v/>
      </c>
      <c r="DQ37" s="205" t="str">
        <f>IF('DATA ENTRY'!CL36="","",IF('DATA ENTRY'!D36="","",IF(AND($DG$4='DATA ENTRY'!D36),'DATA ENTRY'!D36,"")))</f>
        <v/>
      </c>
      <c r="DR37" s="205" t="str">
        <f>IF('DATA ENTRY'!CL36="","",IF('DATA ENTRY'!X36="","",IF(AND($DG$4='DATA ENTRY'!D36),'DATA ENTRY'!X36,"")))</f>
        <v/>
      </c>
      <c r="DS37" s="205" t="str">
        <f>IF('DATA ENTRY'!CL36="","",IF('DATA ENTRY'!Y36="","",IF(AND($DG$4='DATA ENTRY'!D36),'DATA ENTRY'!Y36,"")))</f>
        <v/>
      </c>
      <c r="DT37" s="93" t="str">
        <f t="shared" si="8"/>
        <v/>
      </c>
      <c r="DU37" s="93" t="str">
        <f>IF('DATA ENTRY'!CL36="","",IF('DATA ENTRY'!D36="","",IF(AND($DG$4='DATA ENTRY'!D36),'DATA ENTRY'!G36,"")))</f>
        <v/>
      </c>
      <c r="DZ37" s="3">
        <f t="shared" si="9"/>
        <v>0</v>
      </c>
      <c r="EC37" s="3" t="str">
        <f>IFERROR(IF(EH37="","",RANK(EH37,$EH$7:$EH$1111,1))+COUNTIF($EH$7:EH37,EH37)-1,"")</f>
        <v/>
      </c>
      <c r="ED37" s="3" t="str">
        <f t="shared" si="10"/>
        <v/>
      </c>
      <c r="EE37" s="8">
        <v>31</v>
      </c>
      <c r="EF37" s="205" t="str">
        <f>IF('DATA ENTRY'!CL36="","",IF('DATA ENTRY'!B36="","",IF(AND($EG$4='DATA ENTRY'!G36,$EI$4='DATA ENTRY'!F36),'DATA ENTRY'!B36,"")))</f>
        <v/>
      </c>
      <c r="EG37" s="205" t="str">
        <f>IF('DATA ENTRY'!CL36="","",IF('DATA ENTRY'!C36="","",IF(AND($EG$4='DATA ENTRY'!G36,$EI$4='DATA ENTRY'!F36),'DATA ENTRY'!C36,"")))</f>
        <v/>
      </c>
      <c r="EH37" s="206" t="str">
        <f>IF('DATA ENTRY'!CL36="","",IF('DATA ENTRY'!I36="","",IF(AND($EG$4='DATA ENTRY'!G36,$EI$4='DATA ENTRY'!F36),'DATA ENTRY'!I36,"")))</f>
        <v/>
      </c>
      <c r="EI37" s="206" t="str">
        <f>IF('DATA ENTRY'!CL36="","",IF('DATA ENTRY'!CL36="","",IF(AND($EG$4='DATA ENTRY'!G36,$EI$4='DATA ENTRY'!F36),'DATA ENTRY'!CL36,"")))</f>
        <v/>
      </c>
      <c r="EJ37" s="205" t="str">
        <f>IF('DATA ENTRY'!CL36="","",IF('DATA ENTRY'!N36="","",IF(AND($EG$4='DATA ENTRY'!G36,$EI$4='DATA ENTRY'!F36),'DATA ENTRY'!N36,"")))</f>
        <v/>
      </c>
      <c r="EK37" s="207" t="str">
        <f>IF('DATA ENTRY'!CL36="","",IF('DATA ENTRY'!O36="","",IF(AND($EG$4='DATA ENTRY'!G36,$EI$4='DATA ENTRY'!F36),'DATA ENTRY'!O36,"")))</f>
        <v/>
      </c>
      <c r="EL37" s="205" t="str">
        <f>IF('DATA ENTRY'!CL36="","",IF('DATA ENTRY'!P36="","",IF(AND($EG$4='DATA ENTRY'!G36,$EI$4='DATA ENTRY'!F36),'DATA ENTRY'!P36,"")))</f>
        <v/>
      </c>
      <c r="EM37" s="207" t="str">
        <f>IF('DATA ENTRY'!CL36="","",IF('DATA ENTRY'!Q36="","",IF(AND($EG$4='DATA ENTRY'!G36,$EI$4='DATA ENTRY'!F36),'DATA ENTRY'!Q36,"")))</f>
        <v/>
      </c>
      <c r="EN37" s="205" t="str">
        <f>IF('DATA ENTRY'!CL36="","",IF('DATA ENTRY'!R36="","",IF(AND($EG$4='DATA ENTRY'!G36,$EI$4='DATA ENTRY'!F36),'DATA ENTRY'!R36,"")))</f>
        <v/>
      </c>
      <c r="EO37" s="207" t="str">
        <f>IF('DATA ENTRY'!CL36="","",IF('DATA ENTRY'!S36="","",IF(AND($EG$4='DATA ENTRY'!G36,$EI$4='DATA ENTRY'!F36),'DATA ENTRY'!S36,"")))</f>
        <v/>
      </c>
      <c r="EP37" s="207" t="str">
        <f>IF('DATA ENTRY'!CL36="","",IF('DATA ENTRY'!T36="","",IF(AND($EG$4='DATA ENTRY'!G36,$EI$4='DATA ENTRY'!F36),'DATA ENTRY'!T36,"")))</f>
        <v/>
      </c>
      <c r="EQ37" s="205" t="str">
        <f>IF('DATA ENTRY'!CL36="","",IF('DATA ENTRY'!E36="","",IF(AND($EG$4='DATA ENTRY'!G36,$EI$4='DATA ENTRY'!F36),'DATA ENTRY'!E36,"")))</f>
        <v/>
      </c>
      <c r="ER37" s="205" t="str">
        <f>IF('DATA ENTRY'!CL36="","",IF('DATA ENTRY'!D36="","",IF(AND($EG$4='DATA ENTRY'!G36,$EI$4='DATA ENTRY'!F36),'DATA ENTRY'!D36,"")))</f>
        <v/>
      </c>
      <c r="ES37" s="205" t="str">
        <f>IF('DATA ENTRY'!CL36="","",IF('DATA ENTRY'!X36="","",IF(AND($EG$4='DATA ENTRY'!G36,$EI$4='DATA ENTRY'!F36),'DATA ENTRY'!X36,"")))</f>
        <v/>
      </c>
      <c r="ET37" s="205" t="str">
        <f>IF('DATA ENTRY'!CL36="","",IF('DATA ENTRY'!Y36="","",IF(AND($EG$4='DATA ENTRY'!G36,$EI$4='DATA ENTRY'!F36),'DATA ENTRY'!Y36,"")))</f>
        <v/>
      </c>
      <c r="EU37" s="93" t="str">
        <f t="shared" si="11"/>
        <v/>
      </c>
      <c r="EV37" s="93" t="str">
        <f>IF('DATA ENTRY'!CL36="","",IF('DATA ENTRY'!D36="","",IF(AND($EG$4='DATA ENTRY'!G36,$EI$4='DATA ENTRY'!F36),'DATA ENTRY'!G36,"")))</f>
        <v/>
      </c>
      <c r="FA37" s="3">
        <f t="shared" si="12"/>
        <v>0</v>
      </c>
    </row>
    <row r="38" spans="1:157">
      <c r="A38" s="3" t="str">
        <f>IF(T38=0,"",1+(MAX($A$7:A37)))</f>
        <v/>
      </c>
      <c r="B38" s="8">
        <v>32</v>
      </c>
      <c r="C38" s="205" t="str">
        <f>IF('DATA ENTRY'!CL37="","",IF('DATA ENTRY'!B37="","",IF($D$4="All Post",'DATA ENTRY'!B37,IF(AND($D$4='DATA ENTRY'!CL37),'DATA ENTRY'!B37,""))))</f>
        <v/>
      </c>
      <c r="D38" s="205" t="str">
        <f>IF('DATA ENTRY'!CL37="","",IF('DATA ENTRY'!C37="","",IF($D$4="All Post",'DATA ENTRY'!C37,IF(AND($D$4='DATA ENTRY'!CL37),'DATA ENTRY'!C37,""))))</f>
        <v/>
      </c>
      <c r="E38" s="206" t="str">
        <f>IF('DATA ENTRY'!CL37="","",IF('DATA ENTRY'!I37="","",IF($D$4="All Post",'DATA ENTRY'!I37,IF(AND($D$4='DATA ENTRY'!CL37),'DATA ENTRY'!I37,""))))</f>
        <v/>
      </c>
      <c r="F38" s="206" t="str">
        <f>IF('DATA ENTRY'!CL37="","",IF('DATA ENTRY'!CL37="","",IF($D$4="All Post",'DATA ENTRY'!CL37,IF(AND($D$4='DATA ENTRY'!CL37),'DATA ENTRY'!CL37,""))))</f>
        <v/>
      </c>
      <c r="G38" s="205" t="str">
        <f>IF('DATA ENTRY'!CL37="","",IF('DATA ENTRY'!N37="","",IF($D$4="All Post",'DATA ENTRY'!N37,IF(AND($D$4='DATA ENTRY'!CL37),'DATA ENTRY'!N37,""))))</f>
        <v/>
      </c>
      <c r="H38" s="207" t="str">
        <f>IF('DATA ENTRY'!CL37="","",IF('DATA ENTRY'!O37="","",IF($D$4="All Post",'DATA ENTRY'!O37,IF(AND($D$4='DATA ENTRY'!CL37),'DATA ENTRY'!O37,""))))</f>
        <v/>
      </c>
      <c r="I38" s="205" t="str">
        <f>IF('DATA ENTRY'!CL37="","",IF('DATA ENTRY'!P37="","",IF($D$4="All Post",'DATA ENTRY'!P37,IF(AND($D$4='DATA ENTRY'!CL37),'DATA ENTRY'!P37,""))))</f>
        <v/>
      </c>
      <c r="J38" s="207" t="str">
        <f>IF('DATA ENTRY'!CL37="","",IF('DATA ENTRY'!Q37="","",IF($D$4="All Post",'DATA ENTRY'!Q37,IF(AND($D$4='DATA ENTRY'!CL37),'DATA ENTRY'!Q37,""))))</f>
        <v/>
      </c>
      <c r="K38" s="205" t="str">
        <f>IF('DATA ENTRY'!CL37="","",IF('DATA ENTRY'!R37="","",IF($D$4="All Post",'DATA ENTRY'!R37,IF(AND($D$4='DATA ENTRY'!CL37),'DATA ENTRY'!R37,""))))</f>
        <v/>
      </c>
      <c r="L38" s="205" t="str">
        <f>IF('DATA ENTRY'!CL37="","",IF('DATA ENTRY'!S37="","",IF($D$4="All Post",'DATA ENTRY'!S37,IF(AND($D$4='DATA ENTRY'!CL37),'DATA ENTRY'!S37,""))))</f>
        <v/>
      </c>
      <c r="M38" s="205" t="str">
        <f>IF('DATA ENTRY'!CL37="","",IF('DATA ENTRY'!E37="","",IF($D$4="All Post",'DATA ENTRY'!E37,IF(AND($D$4='DATA ENTRY'!CL37),'DATA ENTRY'!E37,""))))</f>
        <v/>
      </c>
      <c r="N38" s="205" t="str">
        <f>IF('DATA ENTRY'!CL37="","",IF('DATA ENTRY'!T37="","",IF($D$4="All Post",'DATA ENTRY'!T37,IF(AND($D$4='DATA ENTRY'!CL37),'DATA ENTRY'!T37,""))))</f>
        <v/>
      </c>
      <c r="O38" s="205" t="str">
        <f>IF('DATA ENTRY'!CL37="","",IF('DATA ENTRY'!X37="","",IF($D$4="All Post",'DATA ENTRY'!X37,IF(AND($D$4='DATA ENTRY'!CL37),'DATA ENTRY'!X37,""))))</f>
        <v/>
      </c>
      <c r="P38" s="205" t="str">
        <f>IF('DATA ENTRY'!CL37="","",IF('DATA ENTRY'!Y37="","",IF($D$4="All Post",'DATA ENTRY'!Y37,IF(AND($D$4='DATA ENTRY'!CL37),'DATA ENTRY'!Y37,""))))</f>
        <v/>
      </c>
      <c r="Q38" s="205" t="str">
        <f>IF('DATA ENTRY'!CL37="","",IF('DATA ENTRY'!G37="","",IF($D$4="All Post",'DATA ENTRY'!G37,IF(AND($D$4='DATA ENTRY'!CL37),'DATA ENTRY'!G37,""))))</f>
        <v/>
      </c>
      <c r="T38" s="3">
        <f t="shared" si="0"/>
        <v>0</v>
      </c>
      <c r="U38" s="3" t="str">
        <f t="shared" si="1"/>
        <v/>
      </c>
      <c r="AA38" s="208" t="s">
        <v>433</v>
      </c>
      <c r="CA38" s="3" t="str">
        <f>IFERROR(IF(CF38="","",RANK(CF38,$CF$7:$CF$1111,1))+COUNTIF($CF$7:CF38,CF38)-1,"")</f>
        <v/>
      </c>
      <c r="CB38" s="3" t="str">
        <f t="shared" si="2"/>
        <v/>
      </c>
      <c r="CC38" s="8">
        <v>32</v>
      </c>
      <c r="CD38" s="205" t="str">
        <f>IF('DATA ENTRY'!CL37="","",IF('DATA ENTRY'!B37="","",IF(AND($CE$4='DATA ENTRY'!CL37,$CH$4='DATA ENTRY'!D37,$CF$4='DATA ENTRY'!G37),'DATA ENTRY'!B37,"")))</f>
        <v/>
      </c>
      <c r="CE38" s="205" t="str">
        <f>IF('DATA ENTRY'!CL37="","",IF('DATA ENTRY'!C37="","",IF(AND($CE$4='DATA ENTRY'!CL37,$CH$4='DATA ENTRY'!D37,$CF$4='DATA ENTRY'!G37),'DATA ENTRY'!C37,"")))</f>
        <v/>
      </c>
      <c r="CF38" s="206" t="str">
        <f>IF('DATA ENTRY'!CL37="","",IF('DATA ENTRY'!I37="","",IF(AND($CE$4='DATA ENTRY'!CL37,$CH$4='DATA ENTRY'!D37,$CF$4='DATA ENTRY'!G37),'DATA ENTRY'!I37,"")))</f>
        <v/>
      </c>
      <c r="CG38" s="206" t="str">
        <f>IF('DATA ENTRY'!CL37="","",IF('DATA ENTRY'!CL37="","",IF(AND($CE$4='DATA ENTRY'!CL37,$CH$4='DATA ENTRY'!D37,$CF$4='DATA ENTRY'!G37),'DATA ENTRY'!CL37,"")))</f>
        <v/>
      </c>
      <c r="CH38" s="205" t="str">
        <f>IF('DATA ENTRY'!CL37="","",IF('DATA ENTRY'!N37="","",IF(AND($CE$4='DATA ENTRY'!CL37,$CH$4='DATA ENTRY'!D37,$CF$4='DATA ENTRY'!G37),'DATA ENTRY'!N37,"")))</f>
        <v/>
      </c>
      <c r="CI38" s="207" t="str">
        <f>IF('DATA ENTRY'!CL37="","",IF('DATA ENTRY'!O37="","",IF(AND($CE$4='DATA ENTRY'!CL37,$CH$4='DATA ENTRY'!D37,$CF$4='DATA ENTRY'!G37),'DATA ENTRY'!O37,"")))</f>
        <v/>
      </c>
      <c r="CJ38" s="205" t="str">
        <f>IF('DATA ENTRY'!CL37="","",IF('DATA ENTRY'!P37="","",IF(AND($CE$4='DATA ENTRY'!CL37,$CH$4='DATA ENTRY'!D37,$CF$4='DATA ENTRY'!G37),'DATA ENTRY'!P37,"")))</f>
        <v/>
      </c>
      <c r="CK38" s="207" t="str">
        <f>IF('DATA ENTRY'!CL37="","",IF('DATA ENTRY'!Q37="","",IF(AND($CE$4='DATA ENTRY'!CL37,$CH$4='DATA ENTRY'!D37,$CF$4='DATA ENTRY'!G37),'DATA ENTRY'!Q37,"")))</f>
        <v/>
      </c>
      <c r="CL38" s="205" t="str">
        <f>IF('DATA ENTRY'!CL37="","",IF('DATA ENTRY'!R37="","",IF(AND($CE$4='DATA ENTRY'!CL37,$CH$4='DATA ENTRY'!D37,$CF$4='DATA ENTRY'!G37),'DATA ENTRY'!R37,"")))</f>
        <v/>
      </c>
      <c r="CM38" s="205" t="str">
        <f>IF('DATA ENTRY'!CL37="","",IF('DATA ENTRY'!T37="","",IF(AND($CE$4='DATA ENTRY'!CL37,$CH$4='DATA ENTRY'!D37,$CF$4='DATA ENTRY'!G37),'DATA ENTRY'!T37,"")))</f>
        <v/>
      </c>
      <c r="CN38" s="205" t="str">
        <f>IF('DATA ENTRY'!CL37="","",IF('DATA ENTRY'!E37="","",IF(AND($CE$4='DATA ENTRY'!CL37,$CH$4='DATA ENTRY'!D37,$CF$4='DATA ENTRY'!G37),'DATA ENTRY'!E37,"")))</f>
        <v/>
      </c>
      <c r="CO38" s="205" t="str">
        <f>IF('DATA ENTRY'!CL37="","",IF('DATA ENTRY'!X37="","",IF(AND($CE$4='DATA ENTRY'!CL37,$CH$4='DATA ENTRY'!D37,$CF$4='DATA ENTRY'!G37),'DATA ENTRY'!X37,"")))</f>
        <v/>
      </c>
      <c r="CP38" s="205" t="str">
        <f>IF('DATA ENTRY'!CL37="","",IF('DATA ENTRY'!Y37="","",IF(AND($CE$4='DATA ENTRY'!CL37,$CH$4='DATA ENTRY'!D37,$CF$4='DATA ENTRY'!G37),'DATA ENTRY'!Y37,"")))</f>
        <v/>
      </c>
      <c r="CQ38" s="93" t="str">
        <f t="shared" si="3"/>
        <v/>
      </c>
      <c r="CR38" s="93" t="str">
        <f>IF('DATA ENTRY'!CL37="","",IF('DATA ENTRY'!G37="","",IF(AND($CE$4='DATA ENTRY'!CL37,$CH$4='DATA ENTRY'!D37),'DATA ENTRY'!G37,"")))</f>
        <v/>
      </c>
      <c r="CS38" s="191" t="str">
        <f>IF('DATA ENTRY'!CL37="","",IF('DATA ENTRY'!D37="","",IF(AND($CE$4='DATA ENTRY'!CL37,$CH$4='DATA ENTRY'!D37,$CF$4='DATA ENTRY'!G37),'DATA ENTRY'!D37,"")))</f>
        <v/>
      </c>
      <c r="CT38" s="209">
        <f t="shared" si="4"/>
        <v>0</v>
      </c>
      <c r="CU38" s="209">
        <f t="shared" si="5"/>
        <v>0</v>
      </c>
      <c r="CW38" s="210"/>
      <c r="CY38" s="3">
        <f t="shared" si="6"/>
        <v>0</v>
      </c>
      <c r="DC38" s="3" t="str">
        <f>IFERROR(IF(DH38="","",RANK(DH38,$DH$7:$DH$1111,1))+COUNTIF($DH$7:DH38,DH38)-1,"")</f>
        <v/>
      </c>
      <c r="DD38" s="3" t="str">
        <f t="shared" si="13"/>
        <v/>
      </c>
      <c r="DE38" s="8">
        <v>32</v>
      </c>
      <c r="DF38" s="205" t="str">
        <f>IF('DATA ENTRY'!CL37="","",IF('DATA ENTRY'!B37="","",IF(AND($DG$4='DATA ENTRY'!D37),'DATA ENTRY'!B37,"")))</f>
        <v/>
      </c>
      <c r="DG38" s="205" t="str">
        <f>IF('DATA ENTRY'!CL37="","",IF('DATA ENTRY'!C37="","",IF(AND($DG$4='DATA ENTRY'!D37),'DATA ENTRY'!C37,"")))</f>
        <v/>
      </c>
      <c r="DH38" s="206" t="str">
        <f>IF('DATA ENTRY'!CL37="","",IF('DATA ENTRY'!I37="","",IF(AND($DG$4='DATA ENTRY'!D37),'DATA ENTRY'!I37,"")))</f>
        <v/>
      </c>
      <c r="DI38" s="206" t="str">
        <f>IF('DATA ENTRY'!CL37="","",IF('DATA ENTRY'!CL37="","",IF(AND($DG$4='DATA ENTRY'!D37),'DATA ENTRY'!CL37,"")))</f>
        <v/>
      </c>
      <c r="DJ38" s="205" t="str">
        <f>IF('DATA ENTRY'!CL37="","",IF('DATA ENTRY'!N37="","",IF(AND($DG$4='DATA ENTRY'!D37),'DATA ENTRY'!N37,"")))</f>
        <v/>
      </c>
      <c r="DK38" s="207" t="str">
        <f>IF('DATA ENTRY'!CL37="","",IF('DATA ENTRY'!O37="","",IF(AND($DG$4='DATA ENTRY'!D37),'DATA ENTRY'!O37,"")))</f>
        <v/>
      </c>
      <c r="DL38" s="205" t="str">
        <f>IF('DATA ENTRY'!CL37="","",IF('DATA ENTRY'!P37="","",IF(AND($DG$4='DATA ENTRY'!D37),'DATA ENTRY'!P37,"")))</f>
        <v/>
      </c>
      <c r="DM38" s="207" t="str">
        <f>IF('DATA ENTRY'!CL37="","",IF('DATA ENTRY'!Q37="","",IF(AND($DG$4='DATA ENTRY'!D37),'DATA ENTRY'!Q37,"")))</f>
        <v/>
      </c>
      <c r="DN38" s="205" t="str">
        <f>IF('DATA ENTRY'!CL37="","",IF('DATA ENTRY'!R37="","",IF(AND($DG$4='DATA ENTRY'!D37),'DATA ENTRY'!R37,"")))</f>
        <v/>
      </c>
      <c r="DO38" s="207" t="str">
        <f>IF('DATA ENTRY'!CL37="","",IF('DATA ENTRY'!T37="","",IF(AND($DG$4='DATA ENTRY'!D37),'DATA ENTRY'!T37,"")))</f>
        <v/>
      </c>
      <c r="DP38" s="205" t="str">
        <f>IF('DATA ENTRY'!CL37="","",IF('DATA ENTRY'!E37="","",IF(AND($DG$4='DATA ENTRY'!D37),'DATA ENTRY'!E37,"")))</f>
        <v/>
      </c>
      <c r="DQ38" s="205" t="str">
        <f>IF('DATA ENTRY'!CL37="","",IF('DATA ENTRY'!D37="","",IF(AND($DG$4='DATA ENTRY'!D37),'DATA ENTRY'!D37,"")))</f>
        <v/>
      </c>
      <c r="DR38" s="205" t="str">
        <f>IF('DATA ENTRY'!CL37="","",IF('DATA ENTRY'!X37="","",IF(AND($DG$4='DATA ENTRY'!D37),'DATA ENTRY'!X37,"")))</f>
        <v/>
      </c>
      <c r="DS38" s="205" t="str">
        <f>IF('DATA ENTRY'!CL37="","",IF('DATA ENTRY'!Y37="","",IF(AND($DG$4='DATA ENTRY'!D37),'DATA ENTRY'!Y37,"")))</f>
        <v/>
      </c>
      <c r="DT38" s="93" t="str">
        <f t="shared" si="8"/>
        <v/>
      </c>
      <c r="DU38" s="93" t="str">
        <f>IF('DATA ENTRY'!CL37="","",IF('DATA ENTRY'!D37="","",IF(AND($DG$4='DATA ENTRY'!D37),'DATA ENTRY'!G37,"")))</f>
        <v/>
      </c>
      <c r="DZ38" s="3">
        <f t="shared" si="9"/>
        <v>0</v>
      </c>
      <c r="EC38" s="3" t="str">
        <f>IFERROR(IF(EH38="","",RANK(EH38,$EH$7:$EH$1111,1))+COUNTIF($EH$7:EH38,EH38)-1,"")</f>
        <v/>
      </c>
      <c r="ED38" s="3" t="str">
        <f t="shared" si="10"/>
        <v/>
      </c>
      <c r="EE38" s="8">
        <v>32</v>
      </c>
      <c r="EF38" s="205" t="str">
        <f>IF('DATA ENTRY'!CL37="","",IF('DATA ENTRY'!B37="","",IF(AND($EG$4='DATA ENTRY'!G37,$EI$4='DATA ENTRY'!F37),'DATA ENTRY'!B37,"")))</f>
        <v/>
      </c>
      <c r="EG38" s="205" t="str">
        <f>IF('DATA ENTRY'!CL37="","",IF('DATA ENTRY'!C37="","",IF(AND($EG$4='DATA ENTRY'!G37,$EI$4='DATA ENTRY'!F37),'DATA ENTRY'!C37,"")))</f>
        <v/>
      </c>
      <c r="EH38" s="206" t="str">
        <f>IF('DATA ENTRY'!CL37="","",IF('DATA ENTRY'!I37="","",IF(AND($EG$4='DATA ENTRY'!G37,$EI$4='DATA ENTRY'!F37),'DATA ENTRY'!I37,"")))</f>
        <v/>
      </c>
      <c r="EI38" s="206" t="str">
        <f>IF('DATA ENTRY'!CL37="","",IF('DATA ENTRY'!CL37="","",IF(AND($EG$4='DATA ENTRY'!G37,$EI$4='DATA ENTRY'!F37),'DATA ENTRY'!CL37,"")))</f>
        <v/>
      </c>
      <c r="EJ38" s="205" t="str">
        <f>IF('DATA ENTRY'!CL37="","",IF('DATA ENTRY'!N37="","",IF(AND($EG$4='DATA ENTRY'!G37,$EI$4='DATA ENTRY'!F37),'DATA ENTRY'!N37,"")))</f>
        <v/>
      </c>
      <c r="EK38" s="207" t="str">
        <f>IF('DATA ENTRY'!CL37="","",IF('DATA ENTRY'!O37="","",IF(AND($EG$4='DATA ENTRY'!G37,$EI$4='DATA ENTRY'!F37),'DATA ENTRY'!O37,"")))</f>
        <v/>
      </c>
      <c r="EL38" s="205" t="str">
        <f>IF('DATA ENTRY'!CL37="","",IF('DATA ENTRY'!P37="","",IF(AND($EG$4='DATA ENTRY'!G37,$EI$4='DATA ENTRY'!F37),'DATA ENTRY'!P37,"")))</f>
        <v/>
      </c>
      <c r="EM38" s="207" t="str">
        <f>IF('DATA ENTRY'!CL37="","",IF('DATA ENTRY'!Q37="","",IF(AND($EG$4='DATA ENTRY'!G37,$EI$4='DATA ENTRY'!F37),'DATA ENTRY'!Q37,"")))</f>
        <v/>
      </c>
      <c r="EN38" s="205" t="str">
        <f>IF('DATA ENTRY'!CL37="","",IF('DATA ENTRY'!R37="","",IF(AND($EG$4='DATA ENTRY'!G37,$EI$4='DATA ENTRY'!F37),'DATA ENTRY'!R37,"")))</f>
        <v/>
      </c>
      <c r="EO38" s="207" t="str">
        <f>IF('DATA ENTRY'!CL37="","",IF('DATA ENTRY'!S37="","",IF(AND($EG$4='DATA ENTRY'!G37,$EI$4='DATA ENTRY'!F37),'DATA ENTRY'!S37,"")))</f>
        <v/>
      </c>
      <c r="EP38" s="207" t="str">
        <f>IF('DATA ENTRY'!CL37="","",IF('DATA ENTRY'!T37="","",IF(AND($EG$4='DATA ENTRY'!G37,$EI$4='DATA ENTRY'!F37),'DATA ENTRY'!T37,"")))</f>
        <v/>
      </c>
      <c r="EQ38" s="205" t="str">
        <f>IF('DATA ENTRY'!CL37="","",IF('DATA ENTRY'!E37="","",IF(AND($EG$4='DATA ENTRY'!G37,$EI$4='DATA ENTRY'!F37),'DATA ENTRY'!E37,"")))</f>
        <v/>
      </c>
      <c r="ER38" s="205" t="str">
        <f>IF('DATA ENTRY'!CL37="","",IF('DATA ENTRY'!D37="","",IF(AND($EG$4='DATA ENTRY'!G37,$EI$4='DATA ENTRY'!F37),'DATA ENTRY'!D37,"")))</f>
        <v/>
      </c>
      <c r="ES38" s="205" t="str">
        <f>IF('DATA ENTRY'!CL37="","",IF('DATA ENTRY'!X37="","",IF(AND($EG$4='DATA ENTRY'!G37,$EI$4='DATA ENTRY'!F37),'DATA ENTRY'!X37,"")))</f>
        <v/>
      </c>
      <c r="ET38" s="205" t="str">
        <f>IF('DATA ENTRY'!CL37="","",IF('DATA ENTRY'!Y37="","",IF(AND($EG$4='DATA ENTRY'!G37,$EI$4='DATA ENTRY'!F37),'DATA ENTRY'!Y37,"")))</f>
        <v/>
      </c>
      <c r="EU38" s="93" t="str">
        <f t="shared" si="11"/>
        <v/>
      </c>
      <c r="EV38" s="93" t="str">
        <f>IF('DATA ENTRY'!CL37="","",IF('DATA ENTRY'!D37="","",IF(AND($EG$4='DATA ENTRY'!G37,$EI$4='DATA ENTRY'!F37),'DATA ENTRY'!G37,"")))</f>
        <v/>
      </c>
      <c r="FA38" s="3">
        <f t="shared" si="12"/>
        <v>0</v>
      </c>
    </row>
    <row r="39" spans="1:157">
      <c r="A39" s="3" t="str">
        <f>IF(T39=0,"",1+(MAX($A$7:A38)))</f>
        <v/>
      </c>
      <c r="B39" s="8">
        <v>33</v>
      </c>
      <c r="C39" s="205" t="str">
        <f>IF('DATA ENTRY'!CL38="","",IF('DATA ENTRY'!B38="","",IF($D$4="All Post",'DATA ENTRY'!B38,IF(AND($D$4='DATA ENTRY'!CL38),'DATA ENTRY'!B38,""))))</f>
        <v/>
      </c>
      <c r="D39" s="205" t="str">
        <f>IF('DATA ENTRY'!CL38="","",IF('DATA ENTRY'!C38="","",IF($D$4="All Post",'DATA ENTRY'!C38,IF(AND($D$4='DATA ENTRY'!CL38),'DATA ENTRY'!C38,""))))</f>
        <v/>
      </c>
      <c r="E39" s="206" t="str">
        <f>IF('DATA ENTRY'!CL38="","",IF('DATA ENTRY'!I38="","",IF($D$4="All Post",'DATA ENTRY'!I38,IF(AND($D$4='DATA ENTRY'!CL38),'DATA ENTRY'!I38,""))))</f>
        <v/>
      </c>
      <c r="F39" s="206" t="str">
        <f>IF('DATA ENTRY'!CL38="","",IF('DATA ENTRY'!CL38="","",IF($D$4="All Post",'DATA ENTRY'!CL38,IF(AND($D$4='DATA ENTRY'!CL38),'DATA ENTRY'!CL38,""))))</f>
        <v/>
      </c>
      <c r="G39" s="205" t="str">
        <f>IF('DATA ENTRY'!CL38="","",IF('DATA ENTRY'!N38="","",IF($D$4="All Post",'DATA ENTRY'!N38,IF(AND($D$4='DATA ENTRY'!CL38),'DATA ENTRY'!N38,""))))</f>
        <v/>
      </c>
      <c r="H39" s="207" t="str">
        <f>IF('DATA ENTRY'!CL38="","",IF('DATA ENTRY'!O38="","",IF($D$4="All Post",'DATA ENTRY'!O38,IF(AND($D$4='DATA ENTRY'!CL38),'DATA ENTRY'!O38,""))))</f>
        <v/>
      </c>
      <c r="I39" s="205" t="str">
        <f>IF('DATA ENTRY'!CL38="","",IF('DATA ENTRY'!P38="","",IF($D$4="All Post",'DATA ENTRY'!P38,IF(AND($D$4='DATA ENTRY'!CL38),'DATA ENTRY'!P38,""))))</f>
        <v/>
      </c>
      <c r="J39" s="207" t="str">
        <f>IF('DATA ENTRY'!CL38="","",IF('DATA ENTRY'!Q38="","",IF($D$4="All Post",'DATA ENTRY'!Q38,IF(AND($D$4='DATA ENTRY'!CL38),'DATA ENTRY'!Q38,""))))</f>
        <v/>
      </c>
      <c r="K39" s="205" t="str">
        <f>IF('DATA ENTRY'!CL38="","",IF('DATA ENTRY'!R38="","",IF($D$4="All Post",'DATA ENTRY'!R38,IF(AND($D$4='DATA ENTRY'!CL38),'DATA ENTRY'!R38,""))))</f>
        <v/>
      </c>
      <c r="L39" s="205" t="str">
        <f>IF('DATA ENTRY'!CL38="","",IF('DATA ENTRY'!S38="","",IF($D$4="All Post",'DATA ENTRY'!S38,IF(AND($D$4='DATA ENTRY'!CL38),'DATA ENTRY'!S38,""))))</f>
        <v/>
      </c>
      <c r="M39" s="205" t="str">
        <f>IF('DATA ENTRY'!CL38="","",IF('DATA ENTRY'!E38="","",IF($D$4="All Post",'DATA ENTRY'!E38,IF(AND($D$4='DATA ENTRY'!CL38),'DATA ENTRY'!E38,""))))</f>
        <v/>
      </c>
      <c r="N39" s="205" t="str">
        <f>IF('DATA ENTRY'!CL38="","",IF('DATA ENTRY'!T38="","",IF($D$4="All Post",'DATA ENTRY'!T38,IF(AND($D$4='DATA ENTRY'!CL38),'DATA ENTRY'!T38,""))))</f>
        <v/>
      </c>
      <c r="O39" s="205" t="str">
        <f>IF('DATA ENTRY'!CL38="","",IF('DATA ENTRY'!X38="","",IF($D$4="All Post",'DATA ENTRY'!X38,IF(AND($D$4='DATA ENTRY'!CL38),'DATA ENTRY'!X38,""))))</f>
        <v/>
      </c>
      <c r="P39" s="205" t="str">
        <f>IF('DATA ENTRY'!CL38="","",IF('DATA ENTRY'!Y38="","",IF($D$4="All Post",'DATA ENTRY'!Y38,IF(AND($D$4='DATA ENTRY'!CL38),'DATA ENTRY'!Y38,""))))</f>
        <v/>
      </c>
      <c r="Q39" s="205" t="str">
        <f>IF('DATA ENTRY'!CL38="","",IF('DATA ENTRY'!G38="","",IF($D$4="All Post",'DATA ENTRY'!G38,IF(AND($D$4='DATA ENTRY'!CL38),'DATA ENTRY'!G38,""))))</f>
        <v/>
      </c>
      <c r="T39" s="3">
        <f t="shared" si="0"/>
        <v>0</v>
      </c>
      <c r="U39" s="3" t="str">
        <f t="shared" si="1"/>
        <v/>
      </c>
      <c r="AA39" s="208" t="s">
        <v>440</v>
      </c>
      <c r="CA39" s="3" t="str">
        <f>IFERROR(IF(CF39="","",RANK(CF39,$CF$7:$CF$1111,1))+COUNTIF($CF$7:CF39,CF39)-1,"")</f>
        <v/>
      </c>
      <c r="CB39" s="3" t="str">
        <f t="shared" si="2"/>
        <v/>
      </c>
      <c r="CC39" s="8">
        <v>33</v>
      </c>
      <c r="CD39" s="205" t="str">
        <f>IF('DATA ENTRY'!CL38="","",IF('DATA ENTRY'!B38="","",IF(AND($CE$4='DATA ENTRY'!CL38,$CH$4='DATA ENTRY'!D38,$CF$4='DATA ENTRY'!G38),'DATA ENTRY'!B38,"")))</f>
        <v/>
      </c>
      <c r="CE39" s="205" t="str">
        <f>IF('DATA ENTRY'!CL38="","",IF('DATA ENTRY'!C38="","",IF(AND($CE$4='DATA ENTRY'!CL38,$CH$4='DATA ENTRY'!D38,$CF$4='DATA ENTRY'!G38),'DATA ENTRY'!C38,"")))</f>
        <v/>
      </c>
      <c r="CF39" s="206" t="str">
        <f>IF('DATA ENTRY'!CL38="","",IF('DATA ENTRY'!I38="","",IF(AND($CE$4='DATA ENTRY'!CL38,$CH$4='DATA ENTRY'!D38,$CF$4='DATA ENTRY'!G38),'DATA ENTRY'!I38,"")))</f>
        <v/>
      </c>
      <c r="CG39" s="206" t="str">
        <f>IF('DATA ENTRY'!CL38="","",IF('DATA ENTRY'!CL38="","",IF(AND($CE$4='DATA ENTRY'!CL38,$CH$4='DATA ENTRY'!D38,$CF$4='DATA ENTRY'!G38),'DATA ENTRY'!CL38,"")))</f>
        <v/>
      </c>
      <c r="CH39" s="205" t="str">
        <f>IF('DATA ENTRY'!CL38="","",IF('DATA ENTRY'!N38="","",IF(AND($CE$4='DATA ENTRY'!CL38,$CH$4='DATA ENTRY'!D38,$CF$4='DATA ENTRY'!G38),'DATA ENTRY'!N38,"")))</f>
        <v/>
      </c>
      <c r="CI39" s="207" t="str">
        <f>IF('DATA ENTRY'!CL38="","",IF('DATA ENTRY'!O38="","",IF(AND($CE$4='DATA ENTRY'!CL38,$CH$4='DATA ENTRY'!D38,$CF$4='DATA ENTRY'!G38),'DATA ENTRY'!O38,"")))</f>
        <v/>
      </c>
      <c r="CJ39" s="205" t="str">
        <f>IF('DATA ENTRY'!CL38="","",IF('DATA ENTRY'!P38="","",IF(AND($CE$4='DATA ENTRY'!CL38,$CH$4='DATA ENTRY'!D38,$CF$4='DATA ENTRY'!G38),'DATA ENTRY'!P38,"")))</f>
        <v/>
      </c>
      <c r="CK39" s="207" t="str">
        <f>IF('DATA ENTRY'!CL38="","",IF('DATA ENTRY'!Q38="","",IF(AND($CE$4='DATA ENTRY'!CL38,$CH$4='DATA ENTRY'!D38,$CF$4='DATA ENTRY'!G38),'DATA ENTRY'!Q38,"")))</f>
        <v/>
      </c>
      <c r="CL39" s="205" t="str">
        <f>IF('DATA ENTRY'!CL38="","",IF('DATA ENTRY'!R38="","",IF(AND($CE$4='DATA ENTRY'!CL38,$CH$4='DATA ENTRY'!D38,$CF$4='DATA ENTRY'!G38),'DATA ENTRY'!R38,"")))</f>
        <v/>
      </c>
      <c r="CM39" s="205" t="str">
        <f>IF('DATA ENTRY'!CL38="","",IF('DATA ENTRY'!T38="","",IF(AND($CE$4='DATA ENTRY'!CL38,$CH$4='DATA ENTRY'!D38,$CF$4='DATA ENTRY'!G38),'DATA ENTRY'!T38,"")))</f>
        <v/>
      </c>
      <c r="CN39" s="205" t="str">
        <f>IF('DATA ENTRY'!CL38="","",IF('DATA ENTRY'!E38="","",IF(AND($CE$4='DATA ENTRY'!CL38,$CH$4='DATA ENTRY'!D38,$CF$4='DATA ENTRY'!G38),'DATA ENTRY'!E38,"")))</f>
        <v/>
      </c>
      <c r="CO39" s="205" t="str">
        <f>IF('DATA ENTRY'!CL38="","",IF('DATA ENTRY'!X38="","",IF(AND($CE$4='DATA ENTRY'!CL38,$CH$4='DATA ENTRY'!D38,$CF$4='DATA ENTRY'!G38),'DATA ENTRY'!X38,"")))</f>
        <v/>
      </c>
      <c r="CP39" s="205" t="str">
        <f>IF('DATA ENTRY'!CL38="","",IF('DATA ENTRY'!Y38="","",IF(AND($CE$4='DATA ENTRY'!CL38,$CH$4='DATA ENTRY'!D38,$CF$4='DATA ENTRY'!G38),'DATA ENTRY'!Y38,"")))</f>
        <v/>
      </c>
      <c r="CQ39" s="93" t="str">
        <f t="shared" si="3"/>
        <v/>
      </c>
      <c r="CR39" s="93" t="str">
        <f>IF('DATA ENTRY'!CL38="","",IF('DATA ENTRY'!G38="","",IF(AND($CE$4='DATA ENTRY'!CL38,$CH$4='DATA ENTRY'!D38),'DATA ENTRY'!G38,"")))</f>
        <v/>
      </c>
      <c r="CS39" s="191" t="str">
        <f>IF('DATA ENTRY'!CL38="","",IF('DATA ENTRY'!D38="","",IF(AND($CE$4='DATA ENTRY'!CL38,$CH$4='DATA ENTRY'!D38,$CF$4='DATA ENTRY'!G38),'DATA ENTRY'!D38,"")))</f>
        <v/>
      </c>
      <c r="CT39" s="209">
        <f t="shared" si="4"/>
        <v>0</v>
      </c>
      <c r="CU39" s="209">
        <f t="shared" si="5"/>
        <v>0</v>
      </c>
      <c r="CW39" s="210"/>
      <c r="CY39" s="3">
        <f t="shared" si="6"/>
        <v>0</v>
      </c>
      <c r="DC39" s="3" t="str">
        <f>IFERROR(IF(DH39="","",RANK(DH39,$DH$7:$DH$1111,1))+COUNTIF($DH$7:DH39,DH39)-1,"")</f>
        <v/>
      </c>
      <c r="DD39" s="3" t="str">
        <f t="shared" si="13"/>
        <v/>
      </c>
      <c r="DE39" s="8">
        <v>33</v>
      </c>
      <c r="DF39" s="205" t="str">
        <f>IF('DATA ENTRY'!CL38="","",IF('DATA ENTRY'!B38="","",IF(AND($DG$4='DATA ENTRY'!D38),'DATA ENTRY'!B38,"")))</f>
        <v/>
      </c>
      <c r="DG39" s="205" t="str">
        <f>IF('DATA ENTRY'!CL38="","",IF('DATA ENTRY'!C38="","",IF(AND($DG$4='DATA ENTRY'!D38),'DATA ENTRY'!C38,"")))</f>
        <v/>
      </c>
      <c r="DH39" s="206" t="str">
        <f>IF('DATA ENTRY'!CL38="","",IF('DATA ENTRY'!I38="","",IF(AND($DG$4='DATA ENTRY'!D38),'DATA ENTRY'!I38,"")))</f>
        <v/>
      </c>
      <c r="DI39" s="206" t="str">
        <f>IF('DATA ENTRY'!CL38="","",IF('DATA ENTRY'!CL38="","",IF(AND($DG$4='DATA ENTRY'!D38),'DATA ENTRY'!CL38,"")))</f>
        <v/>
      </c>
      <c r="DJ39" s="205" t="str">
        <f>IF('DATA ENTRY'!CL38="","",IF('DATA ENTRY'!N38="","",IF(AND($DG$4='DATA ENTRY'!D38),'DATA ENTRY'!N38,"")))</f>
        <v/>
      </c>
      <c r="DK39" s="207" t="str">
        <f>IF('DATA ENTRY'!CL38="","",IF('DATA ENTRY'!O38="","",IF(AND($DG$4='DATA ENTRY'!D38),'DATA ENTRY'!O38,"")))</f>
        <v/>
      </c>
      <c r="DL39" s="205" t="str">
        <f>IF('DATA ENTRY'!CL38="","",IF('DATA ENTRY'!P38="","",IF(AND($DG$4='DATA ENTRY'!D38),'DATA ENTRY'!P38,"")))</f>
        <v/>
      </c>
      <c r="DM39" s="207" t="str">
        <f>IF('DATA ENTRY'!CL38="","",IF('DATA ENTRY'!Q38="","",IF(AND($DG$4='DATA ENTRY'!D38),'DATA ENTRY'!Q38,"")))</f>
        <v/>
      </c>
      <c r="DN39" s="205" t="str">
        <f>IF('DATA ENTRY'!CL38="","",IF('DATA ENTRY'!R38="","",IF(AND($DG$4='DATA ENTRY'!D38),'DATA ENTRY'!R38,"")))</f>
        <v/>
      </c>
      <c r="DO39" s="207" t="str">
        <f>IF('DATA ENTRY'!CL38="","",IF('DATA ENTRY'!T38="","",IF(AND($DG$4='DATA ENTRY'!D38),'DATA ENTRY'!T38,"")))</f>
        <v/>
      </c>
      <c r="DP39" s="205" t="str">
        <f>IF('DATA ENTRY'!CL38="","",IF('DATA ENTRY'!E38="","",IF(AND($DG$4='DATA ENTRY'!D38),'DATA ENTRY'!E38,"")))</f>
        <v/>
      </c>
      <c r="DQ39" s="205" t="str">
        <f>IF('DATA ENTRY'!CL38="","",IF('DATA ENTRY'!D38="","",IF(AND($DG$4='DATA ENTRY'!D38),'DATA ENTRY'!D38,"")))</f>
        <v/>
      </c>
      <c r="DR39" s="205" t="str">
        <f>IF('DATA ENTRY'!CL38="","",IF('DATA ENTRY'!X38="","",IF(AND($DG$4='DATA ENTRY'!D38),'DATA ENTRY'!X38,"")))</f>
        <v/>
      </c>
      <c r="DS39" s="205" t="str">
        <f>IF('DATA ENTRY'!CL38="","",IF('DATA ENTRY'!Y38="","",IF(AND($DG$4='DATA ENTRY'!D38),'DATA ENTRY'!Y38,"")))</f>
        <v/>
      </c>
      <c r="DT39" s="93" t="str">
        <f t="shared" si="8"/>
        <v/>
      </c>
      <c r="DU39" s="93" t="str">
        <f>IF('DATA ENTRY'!CL38="","",IF('DATA ENTRY'!D38="","",IF(AND($DG$4='DATA ENTRY'!D38),'DATA ENTRY'!G38,"")))</f>
        <v/>
      </c>
      <c r="DZ39" s="3">
        <f t="shared" si="9"/>
        <v>0</v>
      </c>
      <c r="EC39" s="3" t="str">
        <f>IFERROR(IF(EH39="","",RANK(EH39,$EH$7:$EH$1111,1))+COUNTIF($EH$7:EH39,EH39)-1,"")</f>
        <v/>
      </c>
      <c r="ED39" s="3" t="str">
        <f t="shared" si="10"/>
        <v/>
      </c>
      <c r="EE39" s="8">
        <v>33</v>
      </c>
      <c r="EF39" s="205" t="str">
        <f>IF('DATA ENTRY'!CL38="","",IF('DATA ENTRY'!B38="","",IF(AND($EG$4='DATA ENTRY'!G38,$EI$4='DATA ENTRY'!F38),'DATA ENTRY'!B38,"")))</f>
        <v/>
      </c>
      <c r="EG39" s="205" t="str">
        <f>IF('DATA ENTRY'!CL38="","",IF('DATA ENTRY'!C38="","",IF(AND($EG$4='DATA ENTRY'!G38,$EI$4='DATA ENTRY'!F38),'DATA ENTRY'!C38,"")))</f>
        <v/>
      </c>
      <c r="EH39" s="206" t="str">
        <f>IF('DATA ENTRY'!CL38="","",IF('DATA ENTRY'!I38="","",IF(AND($EG$4='DATA ENTRY'!G38,$EI$4='DATA ENTRY'!F38),'DATA ENTRY'!I38,"")))</f>
        <v/>
      </c>
      <c r="EI39" s="206" t="str">
        <f>IF('DATA ENTRY'!CL38="","",IF('DATA ENTRY'!CL38="","",IF(AND($EG$4='DATA ENTRY'!G38,$EI$4='DATA ENTRY'!F38),'DATA ENTRY'!CL38,"")))</f>
        <v/>
      </c>
      <c r="EJ39" s="205" t="str">
        <f>IF('DATA ENTRY'!CL38="","",IF('DATA ENTRY'!N38="","",IF(AND($EG$4='DATA ENTRY'!G38,$EI$4='DATA ENTRY'!F38),'DATA ENTRY'!N38,"")))</f>
        <v/>
      </c>
      <c r="EK39" s="207" t="str">
        <f>IF('DATA ENTRY'!CL38="","",IF('DATA ENTRY'!O38="","",IF(AND($EG$4='DATA ENTRY'!G38,$EI$4='DATA ENTRY'!F38),'DATA ENTRY'!O38,"")))</f>
        <v/>
      </c>
      <c r="EL39" s="205" t="str">
        <f>IF('DATA ENTRY'!CL38="","",IF('DATA ENTRY'!P38="","",IF(AND($EG$4='DATA ENTRY'!G38,$EI$4='DATA ENTRY'!F38),'DATA ENTRY'!P38,"")))</f>
        <v/>
      </c>
      <c r="EM39" s="207" t="str">
        <f>IF('DATA ENTRY'!CL38="","",IF('DATA ENTRY'!Q38="","",IF(AND($EG$4='DATA ENTRY'!G38,$EI$4='DATA ENTRY'!F38),'DATA ENTRY'!Q38,"")))</f>
        <v/>
      </c>
      <c r="EN39" s="205" t="str">
        <f>IF('DATA ENTRY'!CL38="","",IF('DATA ENTRY'!R38="","",IF(AND($EG$4='DATA ENTRY'!G38,$EI$4='DATA ENTRY'!F38),'DATA ENTRY'!R38,"")))</f>
        <v/>
      </c>
      <c r="EO39" s="207" t="str">
        <f>IF('DATA ENTRY'!CL38="","",IF('DATA ENTRY'!S38="","",IF(AND($EG$4='DATA ENTRY'!G38,$EI$4='DATA ENTRY'!F38),'DATA ENTRY'!S38,"")))</f>
        <v/>
      </c>
      <c r="EP39" s="207" t="str">
        <f>IF('DATA ENTRY'!CL38="","",IF('DATA ENTRY'!T38="","",IF(AND($EG$4='DATA ENTRY'!G38,$EI$4='DATA ENTRY'!F38),'DATA ENTRY'!T38,"")))</f>
        <v/>
      </c>
      <c r="EQ39" s="205" t="str">
        <f>IF('DATA ENTRY'!CL38="","",IF('DATA ENTRY'!E38="","",IF(AND($EG$4='DATA ENTRY'!G38,$EI$4='DATA ENTRY'!F38),'DATA ENTRY'!E38,"")))</f>
        <v/>
      </c>
      <c r="ER39" s="205" t="str">
        <f>IF('DATA ENTRY'!CL38="","",IF('DATA ENTRY'!D38="","",IF(AND($EG$4='DATA ENTRY'!G38,$EI$4='DATA ENTRY'!F38),'DATA ENTRY'!D38,"")))</f>
        <v/>
      </c>
      <c r="ES39" s="205" t="str">
        <f>IF('DATA ENTRY'!CL38="","",IF('DATA ENTRY'!X38="","",IF(AND($EG$4='DATA ENTRY'!G38,$EI$4='DATA ENTRY'!F38),'DATA ENTRY'!X38,"")))</f>
        <v/>
      </c>
      <c r="ET39" s="205" t="str">
        <f>IF('DATA ENTRY'!CL38="","",IF('DATA ENTRY'!Y38="","",IF(AND($EG$4='DATA ENTRY'!G38,$EI$4='DATA ENTRY'!F38),'DATA ENTRY'!Y38,"")))</f>
        <v/>
      </c>
      <c r="EU39" s="93" t="str">
        <f t="shared" si="11"/>
        <v/>
      </c>
      <c r="EV39" s="93" t="str">
        <f>IF('DATA ENTRY'!CL38="","",IF('DATA ENTRY'!D38="","",IF(AND($EG$4='DATA ENTRY'!G38,$EI$4='DATA ENTRY'!F38),'DATA ENTRY'!G38,"")))</f>
        <v/>
      </c>
      <c r="FA39" s="3">
        <f t="shared" si="12"/>
        <v>0</v>
      </c>
    </row>
    <row r="40" spans="1:157">
      <c r="A40" s="3" t="str">
        <f>IF(T40=0,"",1+(MAX($A$7:A39)))</f>
        <v/>
      </c>
      <c r="B40" s="8">
        <v>34</v>
      </c>
      <c r="C40" s="205" t="str">
        <f>IF('DATA ENTRY'!CL39="","",IF('DATA ENTRY'!B39="","",IF($D$4="All Post",'DATA ENTRY'!B39,IF(AND($D$4='DATA ENTRY'!CL39),'DATA ENTRY'!B39,""))))</f>
        <v/>
      </c>
      <c r="D40" s="205" t="str">
        <f>IF('DATA ENTRY'!CL39="","",IF('DATA ENTRY'!C39="","",IF($D$4="All Post",'DATA ENTRY'!C39,IF(AND($D$4='DATA ENTRY'!CL39),'DATA ENTRY'!C39,""))))</f>
        <v/>
      </c>
      <c r="E40" s="206" t="str">
        <f>IF('DATA ENTRY'!CL39="","",IF('DATA ENTRY'!I39="","",IF($D$4="All Post",'DATA ENTRY'!I39,IF(AND($D$4='DATA ENTRY'!CL39),'DATA ENTRY'!I39,""))))</f>
        <v/>
      </c>
      <c r="F40" s="206" t="str">
        <f>IF('DATA ENTRY'!CL39="","",IF('DATA ENTRY'!CL39="","",IF($D$4="All Post",'DATA ENTRY'!CL39,IF(AND($D$4='DATA ENTRY'!CL39),'DATA ENTRY'!CL39,""))))</f>
        <v/>
      </c>
      <c r="G40" s="205" t="str">
        <f>IF('DATA ENTRY'!CL39="","",IF('DATA ENTRY'!N39="","",IF($D$4="All Post",'DATA ENTRY'!N39,IF(AND($D$4='DATA ENTRY'!CL39),'DATA ENTRY'!N39,""))))</f>
        <v/>
      </c>
      <c r="H40" s="207" t="str">
        <f>IF('DATA ENTRY'!CL39="","",IF('DATA ENTRY'!O39="","",IF($D$4="All Post",'DATA ENTRY'!O39,IF(AND($D$4='DATA ENTRY'!CL39),'DATA ENTRY'!O39,""))))</f>
        <v/>
      </c>
      <c r="I40" s="205" t="str">
        <f>IF('DATA ENTRY'!CL39="","",IF('DATA ENTRY'!P39="","",IF($D$4="All Post",'DATA ENTRY'!P39,IF(AND($D$4='DATA ENTRY'!CL39),'DATA ENTRY'!P39,""))))</f>
        <v/>
      </c>
      <c r="J40" s="207" t="str">
        <f>IF('DATA ENTRY'!CL39="","",IF('DATA ENTRY'!Q39="","",IF($D$4="All Post",'DATA ENTRY'!Q39,IF(AND($D$4='DATA ENTRY'!CL39),'DATA ENTRY'!Q39,""))))</f>
        <v/>
      </c>
      <c r="K40" s="205" t="str">
        <f>IF('DATA ENTRY'!CL39="","",IF('DATA ENTRY'!R39="","",IF($D$4="All Post",'DATA ENTRY'!R39,IF(AND($D$4='DATA ENTRY'!CL39),'DATA ENTRY'!R39,""))))</f>
        <v/>
      </c>
      <c r="L40" s="205" t="str">
        <f>IF('DATA ENTRY'!CL39="","",IF('DATA ENTRY'!S39="","",IF($D$4="All Post",'DATA ENTRY'!S39,IF(AND($D$4='DATA ENTRY'!CL39),'DATA ENTRY'!S39,""))))</f>
        <v/>
      </c>
      <c r="M40" s="205" t="str">
        <f>IF('DATA ENTRY'!CL39="","",IF('DATA ENTRY'!E39="","",IF($D$4="All Post",'DATA ENTRY'!E39,IF(AND($D$4='DATA ENTRY'!CL39),'DATA ENTRY'!E39,""))))</f>
        <v/>
      </c>
      <c r="N40" s="205" t="str">
        <f>IF('DATA ENTRY'!CL39="","",IF('DATA ENTRY'!T39="","",IF($D$4="All Post",'DATA ENTRY'!T39,IF(AND($D$4='DATA ENTRY'!CL39),'DATA ENTRY'!T39,""))))</f>
        <v/>
      </c>
      <c r="O40" s="205" t="str">
        <f>IF('DATA ENTRY'!CL39="","",IF('DATA ENTRY'!X39="","",IF($D$4="All Post",'DATA ENTRY'!X39,IF(AND($D$4='DATA ENTRY'!CL39),'DATA ENTRY'!X39,""))))</f>
        <v/>
      </c>
      <c r="P40" s="205" t="str">
        <f>IF('DATA ENTRY'!CL39="","",IF('DATA ENTRY'!Y39="","",IF($D$4="All Post",'DATA ENTRY'!Y39,IF(AND($D$4='DATA ENTRY'!CL39),'DATA ENTRY'!Y39,""))))</f>
        <v/>
      </c>
      <c r="Q40" s="205" t="str">
        <f>IF('DATA ENTRY'!CL39="","",IF('DATA ENTRY'!G39="","",IF($D$4="All Post",'DATA ENTRY'!G39,IF(AND($D$4='DATA ENTRY'!CL39),'DATA ENTRY'!G39,""))))</f>
        <v/>
      </c>
      <c r="T40" s="3">
        <f t="shared" si="0"/>
        <v>0</v>
      </c>
      <c r="U40" s="3" t="str">
        <f t="shared" si="1"/>
        <v/>
      </c>
      <c r="CA40" s="3" t="str">
        <f>IFERROR(IF(CF40="","",RANK(CF40,$CF$7:$CF$1111,1))+COUNTIF($CF$7:CF40,CF40)-1,"")</f>
        <v/>
      </c>
      <c r="CB40" s="3" t="str">
        <f t="shared" si="2"/>
        <v/>
      </c>
      <c r="CC40" s="8">
        <v>34</v>
      </c>
      <c r="CD40" s="205" t="str">
        <f>IF('DATA ENTRY'!CL39="","",IF('DATA ENTRY'!B39="","",IF(AND($CE$4='DATA ENTRY'!CL39,$CH$4='DATA ENTRY'!D39,$CF$4='DATA ENTRY'!G39),'DATA ENTRY'!B39,"")))</f>
        <v/>
      </c>
      <c r="CE40" s="205" t="str">
        <f>IF('DATA ENTRY'!CL39="","",IF('DATA ENTRY'!C39="","",IF(AND($CE$4='DATA ENTRY'!CL39,$CH$4='DATA ENTRY'!D39,$CF$4='DATA ENTRY'!G39),'DATA ENTRY'!C39,"")))</f>
        <v/>
      </c>
      <c r="CF40" s="206" t="str">
        <f>IF('DATA ENTRY'!CL39="","",IF('DATA ENTRY'!I39="","",IF(AND($CE$4='DATA ENTRY'!CL39,$CH$4='DATA ENTRY'!D39,$CF$4='DATA ENTRY'!G39),'DATA ENTRY'!I39,"")))</f>
        <v/>
      </c>
      <c r="CG40" s="206" t="str">
        <f>IF('DATA ENTRY'!CL39="","",IF('DATA ENTRY'!CL39="","",IF(AND($CE$4='DATA ENTRY'!CL39,$CH$4='DATA ENTRY'!D39,$CF$4='DATA ENTRY'!G39),'DATA ENTRY'!CL39,"")))</f>
        <v/>
      </c>
      <c r="CH40" s="205" t="str">
        <f>IF('DATA ENTRY'!CL39="","",IF('DATA ENTRY'!N39="","",IF(AND($CE$4='DATA ENTRY'!CL39,$CH$4='DATA ENTRY'!D39,$CF$4='DATA ENTRY'!G39),'DATA ENTRY'!N39,"")))</f>
        <v/>
      </c>
      <c r="CI40" s="207" t="str">
        <f>IF('DATA ENTRY'!CL39="","",IF('DATA ENTRY'!O39="","",IF(AND($CE$4='DATA ENTRY'!CL39,$CH$4='DATA ENTRY'!D39,$CF$4='DATA ENTRY'!G39),'DATA ENTRY'!O39,"")))</f>
        <v/>
      </c>
      <c r="CJ40" s="205" t="str">
        <f>IF('DATA ENTRY'!CL39="","",IF('DATA ENTRY'!P39="","",IF(AND($CE$4='DATA ENTRY'!CL39,$CH$4='DATA ENTRY'!D39,$CF$4='DATA ENTRY'!G39),'DATA ENTRY'!P39,"")))</f>
        <v/>
      </c>
      <c r="CK40" s="207" t="str">
        <f>IF('DATA ENTRY'!CL39="","",IF('DATA ENTRY'!Q39="","",IF(AND($CE$4='DATA ENTRY'!CL39,$CH$4='DATA ENTRY'!D39,$CF$4='DATA ENTRY'!G39),'DATA ENTRY'!Q39,"")))</f>
        <v/>
      </c>
      <c r="CL40" s="205" t="str">
        <f>IF('DATA ENTRY'!CL39="","",IF('DATA ENTRY'!R39="","",IF(AND($CE$4='DATA ENTRY'!CL39,$CH$4='DATA ENTRY'!D39,$CF$4='DATA ENTRY'!G39),'DATA ENTRY'!R39,"")))</f>
        <v/>
      </c>
      <c r="CM40" s="205" t="str">
        <f>IF('DATA ENTRY'!CL39="","",IF('DATA ENTRY'!T39="","",IF(AND($CE$4='DATA ENTRY'!CL39,$CH$4='DATA ENTRY'!D39,$CF$4='DATA ENTRY'!G39),'DATA ENTRY'!T39,"")))</f>
        <v/>
      </c>
      <c r="CN40" s="205" t="str">
        <f>IF('DATA ENTRY'!CL39="","",IF('DATA ENTRY'!E39="","",IF(AND($CE$4='DATA ENTRY'!CL39,$CH$4='DATA ENTRY'!D39,$CF$4='DATA ENTRY'!G39),'DATA ENTRY'!E39,"")))</f>
        <v/>
      </c>
      <c r="CO40" s="205" t="str">
        <f>IF('DATA ENTRY'!CL39="","",IF('DATA ENTRY'!X39="","",IF(AND($CE$4='DATA ENTRY'!CL39,$CH$4='DATA ENTRY'!D39,$CF$4='DATA ENTRY'!G39),'DATA ENTRY'!X39,"")))</f>
        <v/>
      </c>
      <c r="CP40" s="205" t="str">
        <f>IF('DATA ENTRY'!CL39="","",IF('DATA ENTRY'!Y39="","",IF(AND($CE$4='DATA ENTRY'!CL39,$CH$4='DATA ENTRY'!D39,$CF$4='DATA ENTRY'!G39),'DATA ENTRY'!Y39,"")))</f>
        <v/>
      </c>
      <c r="CQ40" s="93" t="str">
        <f t="shared" si="3"/>
        <v/>
      </c>
      <c r="CR40" s="93" t="str">
        <f>IF('DATA ENTRY'!CL39="","",IF('DATA ENTRY'!G39="","",IF(AND($CE$4='DATA ENTRY'!CL39,$CH$4='DATA ENTRY'!D39),'DATA ENTRY'!G39,"")))</f>
        <v/>
      </c>
      <c r="CS40" s="191" t="str">
        <f>IF('DATA ENTRY'!CL39="","",IF('DATA ENTRY'!D39="","",IF(AND($CE$4='DATA ENTRY'!CL39,$CH$4='DATA ENTRY'!D39,$CF$4='DATA ENTRY'!G39),'DATA ENTRY'!D39,"")))</f>
        <v/>
      </c>
      <c r="CT40" s="209">
        <f t="shared" si="4"/>
        <v>0</v>
      </c>
      <c r="CU40" s="209">
        <f t="shared" si="5"/>
        <v>0</v>
      </c>
      <c r="CW40" s="210"/>
      <c r="CY40" s="3">
        <f t="shared" si="6"/>
        <v>0</v>
      </c>
      <c r="DC40" s="3" t="str">
        <f>IFERROR(IF(DH40="","",RANK(DH40,$DH$7:$DH$1111,1))+COUNTIF($DH$7:DH40,DH40)-1,"")</f>
        <v/>
      </c>
      <c r="DD40" s="3" t="str">
        <f t="shared" si="13"/>
        <v/>
      </c>
      <c r="DE40" s="8">
        <v>34</v>
      </c>
      <c r="DF40" s="205" t="str">
        <f>IF('DATA ENTRY'!CL39="","",IF('DATA ENTRY'!B39="","",IF(AND($DG$4='DATA ENTRY'!D39),'DATA ENTRY'!B39,"")))</f>
        <v/>
      </c>
      <c r="DG40" s="205" t="str">
        <f>IF('DATA ENTRY'!CL39="","",IF('DATA ENTRY'!C39="","",IF(AND($DG$4='DATA ENTRY'!D39),'DATA ENTRY'!C39,"")))</f>
        <v/>
      </c>
      <c r="DH40" s="206" t="str">
        <f>IF('DATA ENTRY'!CL39="","",IF('DATA ENTRY'!I39="","",IF(AND($DG$4='DATA ENTRY'!D39),'DATA ENTRY'!I39,"")))</f>
        <v/>
      </c>
      <c r="DI40" s="206" t="str">
        <f>IF('DATA ENTRY'!CL39="","",IF('DATA ENTRY'!CL39="","",IF(AND($DG$4='DATA ENTRY'!D39),'DATA ENTRY'!CL39,"")))</f>
        <v/>
      </c>
      <c r="DJ40" s="205" t="str">
        <f>IF('DATA ENTRY'!CL39="","",IF('DATA ENTRY'!N39="","",IF(AND($DG$4='DATA ENTRY'!D39),'DATA ENTRY'!N39,"")))</f>
        <v/>
      </c>
      <c r="DK40" s="207" t="str">
        <f>IF('DATA ENTRY'!CL39="","",IF('DATA ENTRY'!O39="","",IF(AND($DG$4='DATA ENTRY'!D39),'DATA ENTRY'!O39,"")))</f>
        <v/>
      </c>
      <c r="DL40" s="205" t="str">
        <f>IF('DATA ENTRY'!CL39="","",IF('DATA ENTRY'!P39="","",IF(AND($DG$4='DATA ENTRY'!D39),'DATA ENTRY'!P39,"")))</f>
        <v/>
      </c>
      <c r="DM40" s="207" t="str">
        <f>IF('DATA ENTRY'!CL39="","",IF('DATA ENTRY'!Q39="","",IF(AND($DG$4='DATA ENTRY'!D39),'DATA ENTRY'!Q39,"")))</f>
        <v/>
      </c>
      <c r="DN40" s="205" t="str">
        <f>IF('DATA ENTRY'!CL39="","",IF('DATA ENTRY'!R39="","",IF(AND($DG$4='DATA ENTRY'!D39),'DATA ENTRY'!R39,"")))</f>
        <v/>
      </c>
      <c r="DO40" s="207" t="str">
        <f>IF('DATA ENTRY'!CL39="","",IF('DATA ENTRY'!T39="","",IF(AND($DG$4='DATA ENTRY'!D39),'DATA ENTRY'!T39,"")))</f>
        <v/>
      </c>
      <c r="DP40" s="205" t="str">
        <f>IF('DATA ENTRY'!CL39="","",IF('DATA ENTRY'!E39="","",IF(AND($DG$4='DATA ENTRY'!D39),'DATA ENTRY'!E39,"")))</f>
        <v/>
      </c>
      <c r="DQ40" s="205" t="str">
        <f>IF('DATA ENTRY'!CL39="","",IF('DATA ENTRY'!D39="","",IF(AND($DG$4='DATA ENTRY'!D39),'DATA ENTRY'!D39,"")))</f>
        <v/>
      </c>
      <c r="DR40" s="205" t="str">
        <f>IF('DATA ENTRY'!CL39="","",IF('DATA ENTRY'!X39="","",IF(AND($DG$4='DATA ENTRY'!D39),'DATA ENTRY'!X39,"")))</f>
        <v/>
      </c>
      <c r="DS40" s="205" t="str">
        <f>IF('DATA ENTRY'!CL39="","",IF('DATA ENTRY'!Y39="","",IF(AND($DG$4='DATA ENTRY'!D39),'DATA ENTRY'!Y39,"")))</f>
        <v/>
      </c>
      <c r="DT40" s="93" t="str">
        <f t="shared" si="8"/>
        <v/>
      </c>
      <c r="DU40" s="93" t="str">
        <f>IF('DATA ENTRY'!CL39="","",IF('DATA ENTRY'!D39="","",IF(AND($DG$4='DATA ENTRY'!D39),'DATA ENTRY'!G39,"")))</f>
        <v/>
      </c>
      <c r="DZ40" s="3">
        <f t="shared" si="9"/>
        <v>0</v>
      </c>
      <c r="EC40" s="3" t="str">
        <f>IFERROR(IF(EH40="","",RANK(EH40,$EH$7:$EH$1111,1))+COUNTIF($EH$7:EH40,EH40)-1,"")</f>
        <v/>
      </c>
      <c r="ED40" s="3" t="str">
        <f t="shared" si="10"/>
        <v/>
      </c>
      <c r="EE40" s="8">
        <v>34</v>
      </c>
      <c r="EF40" s="205" t="str">
        <f>IF('DATA ENTRY'!CL39="","",IF('DATA ENTRY'!B39="","",IF(AND($EG$4='DATA ENTRY'!G39,$EI$4='DATA ENTRY'!F39),'DATA ENTRY'!B39,"")))</f>
        <v/>
      </c>
      <c r="EG40" s="205" t="str">
        <f>IF('DATA ENTRY'!CL39="","",IF('DATA ENTRY'!C39="","",IF(AND($EG$4='DATA ENTRY'!G39,$EI$4='DATA ENTRY'!F39),'DATA ENTRY'!C39,"")))</f>
        <v/>
      </c>
      <c r="EH40" s="206" t="str">
        <f>IF('DATA ENTRY'!CL39="","",IF('DATA ENTRY'!I39="","",IF(AND($EG$4='DATA ENTRY'!G39,$EI$4='DATA ENTRY'!F39),'DATA ENTRY'!I39,"")))</f>
        <v/>
      </c>
      <c r="EI40" s="206" t="str">
        <f>IF('DATA ENTRY'!CL39="","",IF('DATA ENTRY'!CL39="","",IF(AND($EG$4='DATA ENTRY'!G39,$EI$4='DATA ENTRY'!F39),'DATA ENTRY'!CL39,"")))</f>
        <v/>
      </c>
      <c r="EJ40" s="205" t="str">
        <f>IF('DATA ENTRY'!CL39="","",IF('DATA ENTRY'!N39="","",IF(AND($EG$4='DATA ENTRY'!G39,$EI$4='DATA ENTRY'!F39),'DATA ENTRY'!N39,"")))</f>
        <v/>
      </c>
      <c r="EK40" s="207" t="str">
        <f>IF('DATA ENTRY'!CL39="","",IF('DATA ENTRY'!O39="","",IF(AND($EG$4='DATA ENTRY'!G39,$EI$4='DATA ENTRY'!F39),'DATA ENTRY'!O39,"")))</f>
        <v/>
      </c>
      <c r="EL40" s="205" t="str">
        <f>IF('DATA ENTRY'!CL39="","",IF('DATA ENTRY'!P39="","",IF(AND($EG$4='DATA ENTRY'!G39,$EI$4='DATA ENTRY'!F39),'DATA ENTRY'!P39,"")))</f>
        <v/>
      </c>
      <c r="EM40" s="207" t="str">
        <f>IF('DATA ENTRY'!CL39="","",IF('DATA ENTRY'!Q39="","",IF(AND($EG$4='DATA ENTRY'!G39,$EI$4='DATA ENTRY'!F39),'DATA ENTRY'!Q39,"")))</f>
        <v/>
      </c>
      <c r="EN40" s="205" t="str">
        <f>IF('DATA ENTRY'!CL39="","",IF('DATA ENTRY'!R39="","",IF(AND($EG$4='DATA ENTRY'!G39,$EI$4='DATA ENTRY'!F39),'DATA ENTRY'!R39,"")))</f>
        <v/>
      </c>
      <c r="EO40" s="207" t="str">
        <f>IF('DATA ENTRY'!CL39="","",IF('DATA ENTRY'!S39="","",IF(AND($EG$4='DATA ENTRY'!G39,$EI$4='DATA ENTRY'!F39),'DATA ENTRY'!S39,"")))</f>
        <v/>
      </c>
      <c r="EP40" s="207" t="str">
        <f>IF('DATA ENTRY'!CL39="","",IF('DATA ENTRY'!T39="","",IF(AND($EG$4='DATA ENTRY'!G39,$EI$4='DATA ENTRY'!F39),'DATA ENTRY'!T39,"")))</f>
        <v/>
      </c>
      <c r="EQ40" s="205" t="str">
        <f>IF('DATA ENTRY'!CL39="","",IF('DATA ENTRY'!E39="","",IF(AND($EG$4='DATA ENTRY'!G39,$EI$4='DATA ENTRY'!F39),'DATA ENTRY'!E39,"")))</f>
        <v/>
      </c>
      <c r="ER40" s="205" t="str">
        <f>IF('DATA ENTRY'!CL39="","",IF('DATA ENTRY'!D39="","",IF(AND($EG$4='DATA ENTRY'!G39,$EI$4='DATA ENTRY'!F39),'DATA ENTRY'!D39,"")))</f>
        <v/>
      </c>
      <c r="ES40" s="205" t="str">
        <f>IF('DATA ENTRY'!CL39="","",IF('DATA ENTRY'!X39="","",IF(AND($EG$4='DATA ENTRY'!G39,$EI$4='DATA ENTRY'!F39),'DATA ENTRY'!X39,"")))</f>
        <v/>
      </c>
      <c r="ET40" s="205" t="str">
        <f>IF('DATA ENTRY'!CL39="","",IF('DATA ENTRY'!Y39="","",IF(AND($EG$4='DATA ENTRY'!G39,$EI$4='DATA ENTRY'!F39),'DATA ENTRY'!Y39,"")))</f>
        <v/>
      </c>
      <c r="EU40" s="93" t="str">
        <f t="shared" si="11"/>
        <v/>
      </c>
      <c r="EV40" s="93" t="str">
        <f>IF('DATA ENTRY'!CL39="","",IF('DATA ENTRY'!D39="","",IF(AND($EG$4='DATA ENTRY'!G39,$EI$4='DATA ENTRY'!F39),'DATA ENTRY'!G39,"")))</f>
        <v/>
      </c>
      <c r="FA40" s="3">
        <f t="shared" si="12"/>
        <v>0</v>
      </c>
    </row>
    <row r="41" spans="1:157">
      <c r="A41" s="3" t="str">
        <f>IF(T41=0,"",1+(MAX($A$7:A40)))</f>
        <v/>
      </c>
      <c r="B41" s="8">
        <v>35</v>
      </c>
      <c r="C41" s="205" t="str">
        <f>IF('DATA ENTRY'!CL40="","",IF('DATA ENTRY'!B40="","",IF($D$4="All Post",'DATA ENTRY'!B40,IF(AND($D$4='DATA ENTRY'!CL40),'DATA ENTRY'!B40,""))))</f>
        <v/>
      </c>
      <c r="D41" s="205" t="str">
        <f>IF('DATA ENTRY'!CL40="","",IF('DATA ENTRY'!C40="","",IF($D$4="All Post",'DATA ENTRY'!C40,IF(AND($D$4='DATA ENTRY'!CL40),'DATA ENTRY'!C40,""))))</f>
        <v/>
      </c>
      <c r="E41" s="206" t="str">
        <f>IF('DATA ENTRY'!CL40="","",IF('DATA ENTRY'!I40="","",IF($D$4="All Post",'DATA ENTRY'!I40,IF(AND($D$4='DATA ENTRY'!CL40),'DATA ENTRY'!I40,""))))</f>
        <v/>
      </c>
      <c r="F41" s="206" t="str">
        <f>IF('DATA ENTRY'!CL40="","",IF('DATA ENTRY'!CL40="","",IF($D$4="All Post",'DATA ENTRY'!CL40,IF(AND($D$4='DATA ENTRY'!CL40),'DATA ENTRY'!CL40,""))))</f>
        <v/>
      </c>
      <c r="G41" s="205" t="str">
        <f>IF('DATA ENTRY'!CL40="","",IF('DATA ENTRY'!N40="","",IF($D$4="All Post",'DATA ENTRY'!N40,IF(AND($D$4='DATA ENTRY'!CL40),'DATA ENTRY'!N40,""))))</f>
        <v/>
      </c>
      <c r="H41" s="207" t="str">
        <f>IF('DATA ENTRY'!CL40="","",IF('DATA ENTRY'!O40="","",IF($D$4="All Post",'DATA ENTRY'!O40,IF(AND($D$4='DATA ENTRY'!CL40),'DATA ENTRY'!O40,""))))</f>
        <v/>
      </c>
      <c r="I41" s="205" t="str">
        <f>IF('DATA ENTRY'!CL40="","",IF('DATA ENTRY'!P40="","",IF($D$4="All Post",'DATA ENTRY'!P40,IF(AND($D$4='DATA ENTRY'!CL40),'DATA ENTRY'!P40,""))))</f>
        <v/>
      </c>
      <c r="J41" s="207" t="str">
        <f>IF('DATA ENTRY'!CL40="","",IF('DATA ENTRY'!Q40="","",IF($D$4="All Post",'DATA ENTRY'!Q40,IF(AND($D$4='DATA ENTRY'!CL40),'DATA ENTRY'!Q40,""))))</f>
        <v/>
      </c>
      <c r="K41" s="205" t="str">
        <f>IF('DATA ENTRY'!CL40="","",IF('DATA ENTRY'!R40="","",IF($D$4="All Post",'DATA ENTRY'!R40,IF(AND($D$4='DATA ENTRY'!CL40),'DATA ENTRY'!R40,""))))</f>
        <v/>
      </c>
      <c r="L41" s="205" t="str">
        <f>IF('DATA ENTRY'!CL40="","",IF('DATA ENTRY'!S40="","",IF($D$4="All Post",'DATA ENTRY'!S40,IF(AND($D$4='DATA ENTRY'!CL40),'DATA ENTRY'!S40,""))))</f>
        <v/>
      </c>
      <c r="M41" s="205" t="str">
        <f>IF('DATA ENTRY'!CL40="","",IF('DATA ENTRY'!E40="","",IF($D$4="All Post",'DATA ENTRY'!E40,IF(AND($D$4='DATA ENTRY'!CL40),'DATA ENTRY'!E40,""))))</f>
        <v/>
      </c>
      <c r="N41" s="205" t="str">
        <f>IF('DATA ENTRY'!CL40="","",IF('DATA ENTRY'!T40="","",IF($D$4="All Post",'DATA ENTRY'!T40,IF(AND($D$4='DATA ENTRY'!CL40),'DATA ENTRY'!T40,""))))</f>
        <v/>
      </c>
      <c r="O41" s="205" t="str">
        <f>IF('DATA ENTRY'!CL40="","",IF('DATA ENTRY'!X40="","",IF($D$4="All Post",'DATA ENTRY'!X40,IF(AND($D$4='DATA ENTRY'!CL40),'DATA ENTRY'!X40,""))))</f>
        <v/>
      </c>
      <c r="P41" s="205" t="str">
        <f>IF('DATA ENTRY'!CL40="","",IF('DATA ENTRY'!Y40="","",IF($D$4="All Post",'DATA ENTRY'!Y40,IF(AND($D$4='DATA ENTRY'!CL40),'DATA ENTRY'!Y40,""))))</f>
        <v/>
      </c>
      <c r="Q41" s="205" t="str">
        <f>IF('DATA ENTRY'!CL40="","",IF('DATA ENTRY'!G40="","",IF($D$4="All Post",'DATA ENTRY'!G40,IF(AND($D$4='DATA ENTRY'!CL40),'DATA ENTRY'!G40,""))))</f>
        <v/>
      </c>
      <c r="T41" s="3">
        <f t="shared" si="0"/>
        <v>0</v>
      </c>
      <c r="U41" s="3" t="str">
        <f t="shared" si="1"/>
        <v/>
      </c>
      <c r="CA41" s="3" t="str">
        <f>IFERROR(IF(CF41="","",RANK(CF41,$CF$7:$CF$1111,1))+COUNTIF($CF$7:CF41,CF41)-1,"")</f>
        <v/>
      </c>
      <c r="CB41" s="3" t="str">
        <f t="shared" si="2"/>
        <v/>
      </c>
      <c r="CC41" s="8">
        <v>35</v>
      </c>
      <c r="CD41" s="205" t="str">
        <f>IF('DATA ENTRY'!CL40="","",IF('DATA ENTRY'!B40="","",IF(AND($CE$4='DATA ENTRY'!CL40,$CH$4='DATA ENTRY'!D40,$CF$4='DATA ENTRY'!G40),'DATA ENTRY'!B40,"")))</f>
        <v/>
      </c>
      <c r="CE41" s="205" t="str">
        <f>IF('DATA ENTRY'!CL40="","",IF('DATA ENTRY'!C40="","",IF(AND($CE$4='DATA ENTRY'!CL40,$CH$4='DATA ENTRY'!D40,$CF$4='DATA ENTRY'!G40),'DATA ENTRY'!C40,"")))</f>
        <v/>
      </c>
      <c r="CF41" s="206" t="str">
        <f>IF('DATA ENTRY'!CL40="","",IF('DATA ENTRY'!I40="","",IF(AND($CE$4='DATA ENTRY'!CL40,$CH$4='DATA ENTRY'!D40,$CF$4='DATA ENTRY'!G40),'DATA ENTRY'!I40,"")))</f>
        <v/>
      </c>
      <c r="CG41" s="206" t="str">
        <f>IF('DATA ENTRY'!CL40="","",IF('DATA ENTRY'!CL40="","",IF(AND($CE$4='DATA ENTRY'!CL40,$CH$4='DATA ENTRY'!D40,$CF$4='DATA ENTRY'!G40),'DATA ENTRY'!CL40,"")))</f>
        <v/>
      </c>
      <c r="CH41" s="205" t="str">
        <f>IF('DATA ENTRY'!CL40="","",IF('DATA ENTRY'!N40="","",IF(AND($CE$4='DATA ENTRY'!CL40,$CH$4='DATA ENTRY'!D40,$CF$4='DATA ENTRY'!G40),'DATA ENTRY'!N40,"")))</f>
        <v/>
      </c>
      <c r="CI41" s="207" t="str">
        <f>IF('DATA ENTRY'!CL40="","",IF('DATA ENTRY'!O40="","",IF(AND($CE$4='DATA ENTRY'!CL40,$CH$4='DATA ENTRY'!D40,$CF$4='DATA ENTRY'!G40),'DATA ENTRY'!O40,"")))</f>
        <v/>
      </c>
      <c r="CJ41" s="205" t="str">
        <f>IF('DATA ENTRY'!CL40="","",IF('DATA ENTRY'!P40="","",IF(AND($CE$4='DATA ENTRY'!CL40,$CH$4='DATA ENTRY'!D40,$CF$4='DATA ENTRY'!G40),'DATA ENTRY'!P40,"")))</f>
        <v/>
      </c>
      <c r="CK41" s="207" t="str">
        <f>IF('DATA ENTRY'!CL40="","",IF('DATA ENTRY'!Q40="","",IF(AND($CE$4='DATA ENTRY'!CL40,$CH$4='DATA ENTRY'!D40,$CF$4='DATA ENTRY'!G40),'DATA ENTRY'!Q40,"")))</f>
        <v/>
      </c>
      <c r="CL41" s="205" t="str">
        <f>IF('DATA ENTRY'!CL40="","",IF('DATA ENTRY'!R40="","",IF(AND($CE$4='DATA ENTRY'!CL40,$CH$4='DATA ENTRY'!D40,$CF$4='DATA ENTRY'!G40),'DATA ENTRY'!R40,"")))</f>
        <v/>
      </c>
      <c r="CM41" s="205" t="str">
        <f>IF('DATA ENTRY'!CL40="","",IF('DATA ENTRY'!T40="","",IF(AND($CE$4='DATA ENTRY'!CL40,$CH$4='DATA ENTRY'!D40,$CF$4='DATA ENTRY'!G40),'DATA ENTRY'!T40,"")))</f>
        <v/>
      </c>
      <c r="CN41" s="205" t="str">
        <f>IF('DATA ENTRY'!CL40="","",IF('DATA ENTRY'!E40="","",IF(AND($CE$4='DATA ENTRY'!CL40,$CH$4='DATA ENTRY'!D40,$CF$4='DATA ENTRY'!G40),'DATA ENTRY'!E40,"")))</f>
        <v/>
      </c>
      <c r="CO41" s="205" t="str">
        <f>IF('DATA ENTRY'!CL40="","",IF('DATA ENTRY'!X40="","",IF(AND($CE$4='DATA ENTRY'!CL40,$CH$4='DATA ENTRY'!D40,$CF$4='DATA ENTRY'!G40),'DATA ENTRY'!X40,"")))</f>
        <v/>
      </c>
      <c r="CP41" s="205" t="str">
        <f>IF('DATA ENTRY'!CL40="","",IF('DATA ENTRY'!Y40="","",IF(AND($CE$4='DATA ENTRY'!CL40,$CH$4='DATA ENTRY'!D40,$CF$4='DATA ENTRY'!G40),'DATA ENTRY'!Y40,"")))</f>
        <v/>
      </c>
      <c r="CQ41" s="93" t="str">
        <f t="shared" si="3"/>
        <v/>
      </c>
      <c r="CR41" s="93" t="str">
        <f>IF('DATA ENTRY'!CL40="","",IF('DATA ENTRY'!G40="","",IF(AND($CE$4='DATA ENTRY'!CL40,$CH$4='DATA ENTRY'!D40),'DATA ENTRY'!G40,"")))</f>
        <v/>
      </c>
      <c r="CS41" s="191" t="str">
        <f>IF('DATA ENTRY'!CL40="","",IF('DATA ENTRY'!D40="","",IF(AND($CE$4='DATA ENTRY'!CL40,$CH$4='DATA ENTRY'!D40,$CF$4='DATA ENTRY'!G40),'DATA ENTRY'!D40,"")))</f>
        <v/>
      </c>
      <c r="CT41" s="209">
        <f t="shared" si="4"/>
        <v>0</v>
      </c>
      <c r="CU41" s="209">
        <f t="shared" si="5"/>
        <v>0</v>
      </c>
      <c r="CW41" s="210"/>
      <c r="CY41" s="3">
        <f t="shared" si="6"/>
        <v>0</v>
      </c>
      <c r="DC41" s="3" t="str">
        <f>IFERROR(IF(DH41="","",RANK(DH41,$DH$7:$DH$1111,1))+COUNTIF($DH$7:DH41,DH41)-1,"")</f>
        <v/>
      </c>
      <c r="DD41" s="3" t="str">
        <f t="shared" si="13"/>
        <v/>
      </c>
      <c r="DE41" s="8">
        <v>35</v>
      </c>
      <c r="DF41" s="205" t="str">
        <f>IF('DATA ENTRY'!CL40="","",IF('DATA ENTRY'!B40="","",IF(AND($DG$4='DATA ENTRY'!D40),'DATA ENTRY'!B40,"")))</f>
        <v/>
      </c>
      <c r="DG41" s="205" t="str">
        <f>IF('DATA ENTRY'!CL40="","",IF('DATA ENTRY'!C40="","",IF(AND($DG$4='DATA ENTRY'!D40),'DATA ENTRY'!C40,"")))</f>
        <v/>
      </c>
      <c r="DH41" s="206" t="str">
        <f>IF('DATA ENTRY'!CL40="","",IF('DATA ENTRY'!I40="","",IF(AND($DG$4='DATA ENTRY'!D40),'DATA ENTRY'!I40,"")))</f>
        <v/>
      </c>
      <c r="DI41" s="206" t="str">
        <f>IF('DATA ENTRY'!CL40="","",IF('DATA ENTRY'!CL40="","",IF(AND($DG$4='DATA ENTRY'!D40),'DATA ENTRY'!CL40,"")))</f>
        <v/>
      </c>
      <c r="DJ41" s="205" t="str">
        <f>IF('DATA ENTRY'!CL40="","",IF('DATA ENTRY'!N40="","",IF(AND($DG$4='DATA ENTRY'!D40),'DATA ENTRY'!N40,"")))</f>
        <v/>
      </c>
      <c r="DK41" s="207" t="str">
        <f>IF('DATA ENTRY'!CL40="","",IF('DATA ENTRY'!O40="","",IF(AND($DG$4='DATA ENTRY'!D40),'DATA ENTRY'!O40,"")))</f>
        <v/>
      </c>
      <c r="DL41" s="205" t="str">
        <f>IF('DATA ENTRY'!CL40="","",IF('DATA ENTRY'!P40="","",IF(AND($DG$4='DATA ENTRY'!D40),'DATA ENTRY'!P40,"")))</f>
        <v/>
      </c>
      <c r="DM41" s="207" t="str">
        <f>IF('DATA ENTRY'!CL40="","",IF('DATA ENTRY'!Q40="","",IF(AND($DG$4='DATA ENTRY'!D40),'DATA ENTRY'!Q40,"")))</f>
        <v/>
      </c>
      <c r="DN41" s="205" t="str">
        <f>IF('DATA ENTRY'!CL40="","",IF('DATA ENTRY'!R40="","",IF(AND($DG$4='DATA ENTRY'!D40),'DATA ENTRY'!R40,"")))</f>
        <v/>
      </c>
      <c r="DO41" s="207" t="str">
        <f>IF('DATA ENTRY'!CL40="","",IF('DATA ENTRY'!T40="","",IF(AND($DG$4='DATA ENTRY'!D40),'DATA ENTRY'!T40,"")))</f>
        <v/>
      </c>
      <c r="DP41" s="205" t="str">
        <f>IF('DATA ENTRY'!CL40="","",IF('DATA ENTRY'!E40="","",IF(AND($DG$4='DATA ENTRY'!D40),'DATA ENTRY'!E40,"")))</f>
        <v/>
      </c>
      <c r="DQ41" s="205" t="str">
        <f>IF('DATA ENTRY'!CL40="","",IF('DATA ENTRY'!D40="","",IF(AND($DG$4='DATA ENTRY'!D40),'DATA ENTRY'!D40,"")))</f>
        <v/>
      </c>
      <c r="DR41" s="205" t="str">
        <f>IF('DATA ENTRY'!CL40="","",IF('DATA ENTRY'!X40="","",IF(AND($DG$4='DATA ENTRY'!D40),'DATA ENTRY'!X40,"")))</f>
        <v/>
      </c>
      <c r="DS41" s="205" t="str">
        <f>IF('DATA ENTRY'!CL40="","",IF('DATA ENTRY'!Y40="","",IF(AND($DG$4='DATA ENTRY'!D40),'DATA ENTRY'!Y40,"")))</f>
        <v/>
      </c>
      <c r="DT41" s="93" t="str">
        <f t="shared" si="8"/>
        <v/>
      </c>
      <c r="DU41" s="93" t="str">
        <f>IF('DATA ENTRY'!CL40="","",IF('DATA ENTRY'!D40="","",IF(AND($DG$4='DATA ENTRY'!D40),'DATA ENTRY'!G40,"")))</f>
        <v/>
      </c>
      <c r="DZ41" s="3">
        <f t="shared" si="9"/>
        <v>0</v>
      </c>
      <c r="EC41" s="3" t="str">
        <f>IFERROR(IF(EH41="","",RANK(EH41,$EH$7:$EH$1111,1))+COUNTIF($EH$7:EH41,EH41)-1,"")</f>
        <v/>
      </c>
      <c r="ED41" s="3" t="str">
        <f t="shared" si="10"/>
        <v/>
      </c>
      <c r="EE41" s="8">
        <v>35</v>
      </c>
      <c r="EF41" s="205" t="str">
        <f>IF('DATA ENTRY'!CL40="","",IF('DATA ENTRY'!B40="","",IF(AND($EG$4='DATA ENTRY'!G40,$EI$4='DATA ENTRY'!F40),'DATA ENTRY'!B40,"")))</f>
        <v/>
      </c>
      <c r="EG41" s="205" t="str">
        <f>IF('DATA ENTRY'!CL40="","",IF('DATA ENTRY'!C40="","",IF(AND($EG$4='DATA ENTRY'!G40,$EI$4='DATA ENTRY'!F40),'DATA ENTRY'!C40,"")))</f>
        <v/>
      </c>
      <c r="EH41" s="206" t="str">
        <f>IF('DATA ENTRY'!CL40="","",IF('DATA ENTRY'!I40="","",IF(AND($EG$4='DATA ENTRY'!G40,$EI$4='DATA ENTRY'!F40),'DATA ENTRY'!I40,"")))</f>
        <v/>
      </c>
      <c r="EI41" s="206" t="str">
        <f>IF('DATA ENTRY'!CL40="","",IF('DATA ENTRY'!CL40="","",IF(AND($EG$4='DATA ENTRY'!G40,$EI$4='DATA ENTRY'!F40),'DATA ENTRY'!CL40,"")))</f>
        <v/>
      </c>
      <c r="EJ41" s="205" t="str">
        <f>IF('DATA ENTRY'!CL40="","",IF('DATA ENTRY'!N40="","",IF(AND($EG$4='DATA ENTRY'!G40,$EI$4='DATA ENTRY'!F40),'DATA ENTRY'!N40,"")))</f>
        <v/>
      </c>
      <c r="EK41" s="207" t="str">
        <f>IF('DATA ENTRY'!CL40="","",IF('DATA ENTRY'!O40="","",IF(AND($EG$4='DATA ENTRY'!G40,$EI$4='DATA ENTRY'!F40),'DATA ENTRY'!O40,"")))</f>
        <v/>
      </c>
      <c r="EL41" s="205" t="str">
        <f>IF('DATA ENTRY'!CL40="","",IF('DATA ENTRY'!P40="","",IF(AND($EG$4='DATA ENTRY'!G40,$EI$4='DATA ENTRY'!F40),'DATA ENTRY'!P40,"")))</f>
        <v/>
      </c>
      <c r="EM41" s="207" t="str">
        <f>IF('DATA ENTRY'!CL40="","",IF('DATA ENTRY'!Q40="","",IF(AND($EG$4='DATA ENTRY'!G40,$EI$4='DATA ENTRY'!F40),'DATA ENTRY'!Q40,"")))</f>
        <v/>
      </c>
      <c r="EN41" s="205" t="str">
        <f>IF('DATA ENTRY'!CL40="","",IF('DATA ENTRY'!R40="","",IF(AND($EG$4='DATA ENTRY'!G40,$EI$4='DATA ENTRY'!F40),'DATA ENTRY'!R40,"")))</f>
        <v/>
      </c>
      <c r="EO41" s="207" t="str">
        <f>IF('DATA ENTRY'!CL40="","",IF('DATA ENTRY'!S40="","",IF(AND($EG$4='DATA ENTRY'!G40,$EI$4='DATA ENTRY'!F40),'DATA ENTRY'!S40,"")))</f>
        <v/>
      </c>
      <c r="EP41" s="207" t="str">
        <f>IF('DATA ENTRY'!CL40="","",IF('DATA ENTRY'!T40="","",IF(AND($EG$4='DATA ENTRY'!G40,$EI$4='DATA ENTRY'!F40),'DATA ENTRY'!T40,"")))</f>
        <v/>
      </c>
      <c r="EQ41" s="205" t="str">
        <f>IF('DATA ENTRY'!CL40="","",IF('DATA ENTRY'!E40="","",IF(AND($EG$4='DATA ENTRY'!G40,$EI$4='DATA ENTRY'!F40),'DATA ENTRY'!E40,"")))</f>
        <v/>
      </c>
      <c r="ER41" s="205" t="str">
        <f>IF('DATA ENTRY'!CL40="","",IF('DATA ENTRY'!D40="","",IF(AND($EG$4='DATA ENTRY'!G40,$EI$4='DATA ENTRY'!F40),'DATA ENTRY'!D40,"")))</f>
        <v/>
      </c>
      <c r="ES41" s="205" t="str">
        <f>IF('DATA ENTRY'!CL40="","",IF('DATA ENTRY'!X40="","",IF(AND($EG$4='DATA ENTRY'!G40,$EI$4='DATA ENTRY'!F40),'DATA ENTRY'!X40,"")))</f>
        <v/>
      </c>
      <c r="ET41" s="205" t="str">
        <f>IF('DATA ENTRY'!CL40="","",IF('DATA ENTRY'!Y40="","",IF(AND($EG$4='DATA ENTRY'!G40,$EI$4='DATA ENTRY'!F40),'DATA ENTRY'!Y40,"")))</f>
        <v/>
      </c>
      <c r="EU41" s="93" t="str">
        <f t="shared" si="11"/>
        <v/>
      </c>
      <c r="EV41" s="93" t="str">
        <f>IF('DATA ENTRY'!CL40="","",IF('DATA ENTRY'!D40="","",IF(AND($EG$4='DATA ENTRY'!G40,$EI$4='DATA ENTRY'!F40),'DATA ENTRY'!G40,"")))</f>
        <v/>
      </c>
      <c r="FA41" s="3">
        <f t="shared" si="12"/>
        <v>0</v>
      </c>
    </row>
    <row r="42" spans="1:157">
      <c r="A42" s="3" t="str">
        <f>IF(T42=0,"",1+(MAX($A$7:A41)))</f>
        <v/>
      </c>
      <c r="B42" s="8">
        <v>36</v>
      </c>
      <c r="C42" s="205" t="str">
        <f>IF('DATA ENTRY'!CL41="","",IF('DATA ENTRY'!B41="","",IF($D$4="All Post",'DATA ENTRY'!B41,IF(AND($D$4='DATA ENTRY'!CL41),'DATA ENTRY'!B41,""))))</f>
        <v/>
      </c>
      <c r="D42" s="205" t="str">
        <f>IF('DATA ENTRY'!CL41="","",IF('DATA ENTRY'!C41="","",IF($D$4="All Post",'DATA ENTRY'!C41,IF(AND($D$4='DATA ENTRY'!CL41),'DATA ENTRY'!C41,""))))</f>
        <v/>
      </c>
      <c r="E42" s="206" t="str">
        <f>IF('DATA ENTRY'!CL41="","",IF('DATA ENTRY'!I41="","",IF($D$4="All Post",'DATA ENTRY'!I41,IF(AND($D$4='DATA ENTRY'!CL41),'DATA ENTRY'!I41,""))))</f>
        <v/>
      </c>
      <c r="F42" s="206" t="str">
        <f>IF('DATA ENTRY'!CL41="","",IF('DATA ENTRY'!CL41="","",IF($D$4="All Post",'DATA ENTRY'!CL41,IF(AND($D$4='DATA ENTRY'!CL41),'DATA ENTRY'!CL41,""))))</f>
        <v/>
      </c>
      <c r="G42" s="205" t="str">
        <f>IF('DATA ENTRY'!CL41="","",IF('DATA ENTRY'!N41="","",IF($D$4="All Post",'DATA ENTRY'!N41,IF(AND($D$4='DATA ENTRY'!CL41),'DATA ENTRY'!N41,""))))</f>
        <v/>
      </c>
      <c r="H42" s="207" t="str">
        <f>IF('DATA ENTRY'!CL41="","",IF('DATA ENTRY'!O41="","",IF($D$4="All Post",'DATA ENTRY'!O41,IF(AND($D$4='DATA ENTRY'!CL41),'DATA ENTRY'!O41,""))))</f>
        <v/>
      </c>
      <c r="I42" s="205" t="str">
        <f>IF('DATA ENTRY'!CL41="","",IF('DATA ENTRY'!P41="","",IF($D$4="All Post",'DATA ENTRY'!P41,IF(AND($D$4='DATA ENTRY'!CL41),'DATA ENTRY'!P41,""))))</f>
        <v/>
      </c>
      <c r="J42" s="207" t="str">
        <f>IF('DATA ENTRY'!CL41="","",IF('DATA ENTRY'!Q41="","",IF($D$4="All Post",'DATA ENTRY'!Q41,IF(AND($D$4='DATA ENTRY'!CL41),'DATA ENTRY'!Q41,""))))</f>
        <v/>
      </c>
      <c r="K42" s="205" t="str">
        <f>IF('DATA ENTRY'!CL41="","",IF('DATA ENTRY'!R41="","",IF($D$4="All Post",'DATA ENTRY'!R41,IF(AND($D$4='DATA ENTRY'!CL41),'DATA ENTRY'!R41,""))))</f>
        <v/>
      </c>
      <c r="L42" s="205" t="str">
        <f>IF('DATA ENTRY'!CL41="","",IF('DATA ENTRY'!S41="","",IF($D$4="All Post",'DATA ENTRY'!S41,IF(AND($D$4='DATA ENTRY'!CL41),'DATA ENTRY'!S41,""))))</f>
        <v/>
      </c>
      <c r="M42" s="205" t="str">
        <f>IF('DATA ENTRY'!CL41="","",IF('DATA ENTRY'!E41="","",IF($D$4="All Post",'DATA ENTRY'!E41,IF(AND($D$4='DATA ENTRY'!CL41),'DATA ENTRY'!E41,""))))</f>
        <v/>
      </c>
      <c r="N42" s="205" t="str">
        <f>IF('DATA ENTRY'!CL41="","",IF('DATA ENTRY'!T41="","",IF($D$4="All Post",'DATA ENTRY'!T41,IF(AND($D$4='DATA ENTRY'!CL41),'DATA ENTRY'!T41,""))))</f>
        <v/>
      </c>
      <c r="O42" s="205" t="str">
        <f>IF('DATA ENTRY'!CL41="","",IF('DATA ENTRY'!X41="","",IF($D$4="All Post",'DATA ENTRY'!X41,IF(AND($D$4='DATA ENTRY'!CL41),'DATA ENTRY'!X41,""))))</f>
        <v/>
      </c>
      <c r="P42" s="205" t="str">
        <f>IF('DATA ENTRY'!CL41="","",IF('DATA ENTRY'!Y41="","",IF($D$4="All Post",'DATA ENTRY'!Y41,IF(AND($D$4='DATA ENTRY'!CL41),'DATA ENTRY'!Y41,""))))</f>
        <v/>
      </c>
      <c r="Q42" s="205" t="str">
        <f>IF('DATA ENTRY'!CL41="","",IF('DATA ENTRY'!G41="","",IF($D$4="All Post",'DATA ENTRY'!G41,IF(AND($D$4='DATA ENTRY'!CL41),'DATA ENTRY'!G41,""))))</f>
        <v/>
      </c>
      <c r="T42" s="3">
        <f t="shared" si="0"/>
        <v>0</v>
      </c>
      <c r="U42" s="3" t="str">
        <f t="shared" si="1"/>
        <v/>
      </c>
      <c r="CA42" s="3" t="str">
        <f>IFERROR(IF(CF42="","",RANK(CF42,$CF$7:$CF$1111,1))+COUNTIF($CF$7:CF42,CF42)-1,"")</f>
        <v/>
      </c>
      <c r="CB42" s="3" t="str">
        <f t="shared" si="2"/>
        <v/>
      </c>
      <c r="CC42" s="8">
        <v>36</v>
      </c>
      <c r="CD42" s="205" t="str">
        <f>IF('DATA ENTRY'!CL41="","",IF('DATA ENTRY'!B41="","",IF(AND($CE$4='DATA ENTRY'!CL41,$CH$4='DATA ENTRY'!D41,$CF$4='DATA ENTRY'!G41),'DATA ENTRY'!B41,"")))</f>
        <v/>
      </c>
      <c r="CE42" s="205" t="str">
        <f>IF('DATA ENTRY'!CL41="","",IF('DATA ENTRY'!C41="","",IF(AND($CE$4='DATA ENTRY'!CL41,$CH$4='DATA ENTRY'!D41,$CF$4='DATA ENTRY'!G41),'DATA ENTRY'!C41,"")))</f>
        <v/>
      </c>
      <c r="CF42" s="206" t="str">
        <f>IF('DATA ENTRY'!CL41="","",IF('DATA ENTRY'!I41="","",IF(AND($CE$4='DATA ENTRY'!CL41,$CH$4='DATA ENTRY'!D41,$CF$4='DATA ENTRY'!G41),'DATA ENTRY'!I41,"")))</f>
        <v/>
      </c>
      <c r="CG42" s="206" t="str">
        <f>IF('DATA ENTRY'!CL41="","",IF('DATA ENTRY'!CL41="","",IF(AND($CE$4='DATA ENTRY'!CL41,$CH$4='DATA ENTRY'!D41,$CF$4='DATA ENTRY'!G41),'DATA ENTRY'!CL41,"")))</f>
        <v/>
      </c>
      <c r="CH42" s="205" t="str">
        <f>IF('DATA ENTRY'!CL41="","",IF('DATA ENTRY'!N41="","",IF(AND($CE$4='DATA ENTRY'!CL41,$CH$4='DATA ENTRY'!D41,$CF$4='DATA ENTRY'!G41),'DATA ENTRY'!N41,"")))</f>
        <v/>
      </c>
      <c r="CI42" s="207" t="str">
        <f>IF('DATA ENTRY'!CL41="","",IF('DATA ENTRY'!O41="","",IF(AND($CE$4='DATA ENTRY'!CL41,$CH$4='DATA ENTRY'!D41,$CF$4='DATA ENTRY'!G41),'DATA ENTRY'!O41,"")))</f>
        <v/>
      </c>
      <c r="CJ42" s="205" t="str">
        <f>IF('DATA ENTRY'!CL41="","",IF('DATA ENTRY'!P41="","",IF(AND($CE$4='DATA ENTRY'!CL41,$CH$4='DATA ENTRY'!D41,$CF$4='DATA ENTRY'!G41),'DATA ENTRY'!P41,"")))</f>
        <v/>
      </c>
      <c r="CK42" s="207" t="str">
        <f>IF('DATA ENTRY'!CL41="","",IF('DATA ENTRY'!Q41="","",IF(AND($CE$4='DATA ENTRY'!CL41,$CH$4='DATA ENTRY'!D41,$CF$4='DATA ENTRY'!G41),'DATA ENTRY'!Q41,"")))</f>
        <v/>
      </c>
      <c r="CL42" s="205" t="str">
        <f>IF('DATA ENTRY'!CL41="","",IF('DATA ENTRY'!R41="","",IF(AND($CE$4='DATA ENTRY'!CL41,$CH$4='DATA ENTRY'!D41,$CF$4='DATA ENTRY'!G41),'DATA ENTRY'!R41,"")))</f>
        <v/>
      </c>
      <c r="CM42" s="205" t="str">
        <f>IF('DATA ENTRY'!CL41="","",IF('DATA ENTRY'!T41="","",IF(AND($CE$4='DATA ENTRY'!CL41,$CH$4='DATA ENTRY'!D41,$CF$4='DATA ENTRY'!G41),'DATA ENTRY'!T41,"")))</f>
        <v/>
      </c>
      <c r="CN42" s="205" t="str">
        <f>IF('DATA ENTRY'!CL41="","",IF('DATA ENTRY'!E41="","",IF(AND($CE$4='DATA ENTRY'!CL41,$CH$4='DATA ENTRY'!D41,$CF$4='DATA ENTRY'!G41),'DATA ENTRY'!E41,"")))</f>
        <v/>
      </c>
      <c r="CO42" s="205" t="str">
        <f>IF('DATA ENTRY'!CL41="","",IF('DATA ENTRY'!X41="","",IF(AND($CE$4='DATA ENTRY'!CL41,$CH$4='DATA ENTRY'!D41,$CF$4='DATA ENTRY'!G41),'DATA ENTRY'!X41,"")))</f>
        <v/>
      </c>
      <c r="CP42" s="205" t="str">
        <f>IF('DATA ENTRY'!CL41="","",IF('DATA ENTRY'!Y41="","",IF(AND($CE$4='DATA ENTRY'!CL41,$CH$4='DATA ENTRY'!D41,$CF$4='DATA ENTRY'!G41),'DATA ENTRY'!Y41,"")))</f>
        <v/>
      </c>
      <c r="CQ42" s="93" t="str">
        <f t="shared" si="3"/>
        <v/>
      </c>
      <c r="CR42" s="93" t="str">
        <f>IF('DATA ENTRY'!CL41="","",IF('DATA ENTRY'!G41="","",IF(AND($CE$4='DATA ENTRY'!CL41,$CH$4='DATA ENTRY'!D41),'DATA ENTRY'!G41,"")))</f>
        <v/>
      </c>
      <c r="CS42" s="191" t="str">
        <f>IF('DATA ENTRY'!CL41="","",IF('DATA ENTRY'!D41="","",IF(AND($CE$4='DATA ENTRY'!CL41,$CH$4='DATA ENTRY'!D41,$CF$4='DATA ENTRY'!G41),'DATA ENTRY'!D41,"")))</f>
        <v/>
      </c>
      <c r="CT42" s="209">
        <f t="shared" si="4"/>
        <v>0</v>
      </c>
      <c r="CU42" s="209">
        <f t="shared" si="5"/>
        <v>0</v>
      </c>
      <c r="CW42" s="210"/>
      <c r="CY42" s="3">
        <f t="shared" si="6"/>
        <v>0</v>
      </c>
      <c r="DC42" s="3" t="str">
        <f>IFERROR(IF(DH42="","",RANK(DH42,$DH$7:$DH$1111,1))+COUNTIF($DH$7:DH42,DH42)-1,"")</f>
        <v/>
      </c>
      <c r="DD42" s="3" t="str">
        <f t="shared" si="13"/>
        <v/>
      </c>
      <c r="DE42" s="8">
        <v>36</v>
      </c>
      <c r="DF42" s="205" t="str">
        <f>IF('DATA ENTRY'!CL41="","",IF('DATA ENTRY'!B41="","",IF(AND($DG$4='DATA ENTRY'!D41),'DATA ENTRY'!B41,"")))</f>
        <v/>
      </c>
      <c r="DG42" s="205" t="str">
        <f>IF('DATA ENTRY'!CL41="","",IF('DATA ENTRY'!C41="","",IF(AND($DG$4='DATA ENTRY'!D41),'DATA ENTRY'!C41,"")))</f>
        <v/>
      </c>
      <c r="DH42" s="206" t="str">
        <f>IF('DATA ENTRY'!CL41="","",IF('DATA ENTRY'!I41="","",IF(AND($DG$4='DATA ENTRY'!D41),'DATA ENTRY'!I41,"")))</f>
        <v/>
      </c>
      <c r="DI42" s="206" t="str">
        <f>IF('DATA ENTRY'!CL41="","",IF('DATA ENTRY'!CL41="","",IF(AND($DG$4='DATA ENTRY'!D41),'DATA ENTRY'!CL41,"")))</f>
        <v/>
      </c>
      <c r="DJ42" s="205" t="str">
        <f>IF('DATA ENTRY'!CL41="","",IF('DATA ENTRY'!N41="","",IF(AND($DG$4='DATA ENTRY'!D41),'DATA ENTRY'!N41,"")))</f>
        <v/>
      </c>
      <c r="DK42" s="207" t="str">
        <f>IF('DATA ENTRY'!CL41="","",IF('DATA ENTRY'!O41="","",IF(AND($DG$4='DATA ENTRY'!D41),'DATA ENTRY'!O41,"")))</f>
        <v/>
      </c>
      <c r="DL42" s="205" t="str">
        <f>IF('DATA ENTRY'!CL41="","",IF('DATA ENTRY'!P41="","",IF(AND($DG$4='DATA ENTRY'!D41),'DATA ENTRY'!P41,"")))</f>
        <v/>
      </c>
      <c r="DM42" s="207" t="str">
        <f>IF('DATA ENTRY'!CL41="","",IF('DATA ENTRY'!Q41="","",IF(AND($DG$4='DATA ENTRY'!D41),'DATA ENTRY'!Q41,"")))</f>
        <v/>
      </c>
      <c r="DN42" s="205" t="str">
        <f>IF('DATA ENTRY'!CL41="","",IF('DATA ENTRY'!R41="","",IF(AND($DG$4='DATA ENTRY'!D41),'DATA ENTRY'!R41,"")))</f>
        <v/>
      </c>
      <c r="DO42" s="207" t="str">
        <f>IF('DATA ENTRY'!CL41="","",IF('DATA ENTRY'!T41="","",IF(AND($DG$4='DATA ENTRY'!D41),'DATA ENTRY'!T41,"")))</f>
        <v/>
      </c>
      <c r="DP42" s="205" t="str">
        <f>IF('DATA ENTRY'!CL41="","",IF('DATA ENTRY'!E41="","",IF(AND($DG$4='DATA ENTRY'!D41),'DATA ENTRY'!E41,"")))</f>
        <v/>
      </c>
      <c r="DQ42" s="205" t="str">
        <f>IF('DATA ENTRY'!CL41="","",IF('DATA ENTRY'!D41="","",IF(AND($DG$4='DATA ENTRY'!D41),'DATA ENTRY'!D41,"")))</f>
        <v/>
      </c>
      <c r="DR42" s="205" t="str">
        <f>IF('DATA ENTRY'!CL41="","",IF('DATA ENTRY'!X41="","",IF(AND($DG$4='DATA ENTRY'!D41),'DATA ENTRY'!X41,"")))</f>
        <v/>
      </c>
      <c r="DS42" s="205" t="str">
        <f>IF('DATA ENTRY'!CL41="","",IF('DATA ENTRY'!Y41="","",IF(AND($DG$4='DATA ENTRY'!D41),'DATA ENTRY'!Y41,"")))</f>
        <v/>
      </c>
      <c r="DT42" s="93" t="str">
        <f t="shared" si="8"/>
        <v/>
      </c>
      <c r="DU42" s="93" t="str">
        <f>IF('DATA ENTRY'!CL41="","",IF('DATA ENTRY'!D41="","",IF(AND($DG$4='DATA ENTRY'!D41),'DATA ENTRY'!G41,"")))</f>
        <v/>
      </c>
      <c r="DZ42" s="3">
        <f t="shared" si="9"/>
        <v>0</v>
      </c>
      <c r="EC42" s="3" t="str">
        <f>IFERROR(IF(EH42="","",RANK(EH42,$EH$7:$EH$1111,1))+COUNTIF($EH$7:EH42,EH42)-1,"")</f>
        <v/>
      </c>
      <c r="ED42" s="3" t="str">
        <f t="shared" si="10"/>
        <v/>
      </c>
      <c r="EE42" s="8">
        <v>36</v>
      </c>
      <c r="EF42" s="205" t="str">
        <f>IF('DATA ENTRY'!CL41="","",IF('DATA ENTRY'!B41="","",IF(AND($EG$4='DATA ENTRY'!G41,$EI$4='DATA ENTRY'!F41),'DATA ENTRY'!B41,"")))</f>
        <v/>
      </c>
      <c r="EG42" s="205" t="str">
        <f>IF('DATA ENTRY'!CL41="","",IF('DATA ENTRY'!C41="","",IF(AND($EG$4='DATA ENTRY'!G41,$EI$4='DATA ENTRY'!F41),'DATA ENTRY'!C41,"")))</f>
        <v/>
      </c>
      <c r="EH42" s="206" t="str">
        <f>IF('DATA ENTRY'!CL41="","",IF('DATA ENTRY'!I41="","",IF(AND($EG$4='DATA ENTRY'!G41,$EI$4='DATA ENTRY'!F41),'DATA ENTRY'!I41,"")))</f>
        <v/>
      </c>
      <c r="EI42" s="206" t="str">
        <f>IF('DATA ENTRY'!CL41="","",IF('DATA ENTRY'!CL41="","",IF(AND($EG$4='DATA ENTRY'!G41,$EI$4='DATA ENTRY'!F41),'DATA ENTRY'!CL41,"")))</f>
        <v/>
      </c>
      <c r="EJ42" s="205" t="str">
        <f>IF('DATA ENTRY'!CL41="","",IF('DATA ENTRY'!N41="","",IF(AND($EG$4='DATA ENTRY'!G41,$EI$4='DATA ENTRY'!F41),'DATA ENTRY'!N41,"")))</f>
        <v/>
      </c>
      <c r="EK42" s="207" t="str">
        <f>IF('DATA ENTRY'!CL41="","",IF('DATA ENTRY'!O41="","",IF(AND($EG$4='DATA ENTRY'!G41,$EI$4='DATA ENTRY'!F41),'DATA ENTRY'!O41,"")))</f>
        <v/>
      </c>
      <c r="EL42" s="205" t="str">
        <f>IF('DATA ENTRY'!CL41="","",IF('DATA ENTRY'!P41="","",IF(AND($EG$4='DATA ENTRY'!G41,$EI$4='DATA ENTRY'!F41),'DATA ENTRY'!P41,"")))</f>
        <v/>
      </c>
      <c r="EM42" s="207" t="str">
        <f>IF('DATA ENTRY'!CL41="","",IF('DATA ENTRY'!Q41="","",IF(AND($EG$4='DATA ENTRY'!G41,$EI$4='DATA ENTRY'!F41),'DATA ENTRY'!Q41,"")))</f>
        <v/>
      </c>
      <c r="EN42" s="205" t="str">
        <f>IF('DATA ENTRY'!CL41="","",IF('DATA ENTRY'!R41="","",IF(AND($EG$4='DATA ENTRY'!G41,$EI$4='DATA ENTRY'!F41),'DATA ENTRY'!R41,"")))</f>
        <v/>
      </c>
      <c r="EO42" s="207" t="str">
        <f>IF('DATA ENTRY'!CL41="","",IF('DATA ENTRY'!S41="","",IF(AND($EG$4='DATA ENTRY'!G41,$EI$4='DATA ENTRY'!F41),'DATA ENTRY'!S41,"")))</f>
        <v/>
      </c>
      <c r="EP42" s="207" t="str">
        <f>IF('DATA ENTRY'!CL41="","",IF('DATA ENTRY'!T41="","",IF(AND($EG$4='DATA ENTRY'!G41,$EI$4='DATA ENTRY'!F41),'DATA ENTRY'!T41,"")))</f>
        <v/>
      </c>
      <c r="EQ42" s="205" t="str">
        <f>IF('DATA ENTRY'!CL41="","",IF('DATA ENTRY'!E41="","",IF(AND($EG$4='DATA ENTRY'!G41,$EI$4='DATA ENTRY'!F41),'DATA ENTRY'!E41,"")))</f>
        <v/>
      </c>
      <c r="ER42" s="205" t="str">
        <f>IF('DATA ENTRY'!CL41="","",IF('DATA ENTRY'!D41="","",IF(AND($EG$4='DATA ENTRY'!G41,$EI$4='DATA ENTRY'!F41),'DATA ENTRY'!D41,"")))</f>
        <v/>
      </c>
      <c r="ES42" s="205" t="str">
        <f>IF('DATA ENTRY'!CL41="","",IF('DATA ENTRY'!X41="","",IF(AND($EG$4='DATA ENTRY'!G41,$EI$4='DATA ENTRY'!F41),'DATA ENTRY'!X41,"")))</f>
        <v/>
      </c>
      <c r="ET42" s="205" t="str">
        <f>IF('DATA ENTRY'!CL41="","",IF('DATA ENTRY'!Y41="","",IF(AND($EG$4='DATA ENTRY'!G41,$EI$4='DATA ENTRY'!F41),'DATA ENTRY'!Y41,"")))</f>
        <v/>
      </c>
      <c r="EU42" s="93" t="str">
        <f t="shared" si="11"/>
        <v/>
      </c>
      <c r="EV42" s="93" t="str">
        <f>IF('DATA ENTRY'!CL41="","",IF('DATA ENTRY'!D41="","",IF(AND($EG$4='DATA ENTRY'!G41,$EI$4='DATA ENTRY'!F41),'DATA ENTRY'!G41,"")))</f>
        <v/>
      </c>
      <c r="FA42" s="3">
        <f t="shared" si="12"/>
        <v>0</v>
      </c>
    </row>
    <row r="43" spans="1:157">
      <c r="A43" s="3" t="str">
        <f>IF(T43=0,"",1+(MAX($A$7:A42)))</f>
        <v/>
      </c>
      <c r="B43" s="8">
        <v>37</v>
      </c>
      <c r="C43" s="205" t="str">
        <f>IF('DATA ENTRY'!CL42="","",IF('DATA ENTRY'!B42="","",IF($D$4="All Post",'DATA ENTRY'!B42,IF(AND($D$4='DATA ENTRY'!CL42),'DATA ENTRY'!B42,""))))</f>
        <v/>
      </c>
      <c r="D43" s="205" t="str">
        <f>IF('DATA ENTRY'!CL42="","",IF('DATA ENTRY'!C42="","",IF($D$4="All Post",'DATA ENTRY'!C42,IF(AND($D$4='DATA ENTRY'!CL42),'DATA ENTRY'!C42,""))))</f>
        <v/>
      </c>
      <c r="E43" s="206" t="str">
        <f>IF('DATA ENTRY'!CL42="","",IF('DATA ENTRY'!I42="","",IF($D$4="All Post",'DATA ENTRY'!I42,IF(AND($D$4='DATA ENTRY'!CL42),'DATA ENTRY'!I42,""))))</f>
        <v/>
      </c>
      <c r="F43" s="206" t="str">
        <f>IF('DATA ENTRY'!CL42="","",IF('DATA ENTRY'!CL42="","",IF($D$4="All Post",'DATA ENTRY'!CL42,IF(AND($D$4='DATA ENTRY'!CL42),'DATA ENTRY'!CL42,""))))</f>
        <v/>
      </c>
      <c r="G43" s="205" t="str">
        <f>IF('DATA ENTRY'!CL42="","",IF('DATA ENTRY'!N42="","",IF($D$4="All Post",'DATA ENTRY'!N42,IF(AND($D$4='DATA ENTRY'!CL42),'DATA ENTRY'!N42,""))))</f>
        <v/>
      </c>
      <c r="H43" s="207" t="str">
        <f>IF('DATA ENTRY'!CL42="","",IF('DATA ENTRY'!O42="","",IF($D$4="All Post",'DATA ENTRY'!O42,IF(AND($D$4='DATA ENTRY'!CL42),'DATA ENTRY'!O42,""))))</f>
        <v/>
      </c>
      <c r="I43" s="205" t="str">
        <f>IF('DATA ENTRY'!CL42="","",IF('DATA ENTRY'!P42="","",IF($D$4="All Post",'DATA ENTRY'!P42,IF(AND($D$4='DATA ENTRY'!CL42),'DATA ENTRY'!P42,""))))</f>
        <v/>
      </c>
      <c r="J43" s="207" t="str">
        <f>IF('DATA ENTRY'!CL42="","",IF('DATA ENTRY'!Q42="","",IF($D$4="All Post",'DATA ENTRY'!Q42,IF(AND($D$4='DATA ENTRY'!CL42),'DATA ENTRY'!Q42,""))))</f>
        <v/>
      </c>
      <c r="K43" s="205" t="str">
        <f>IF('DATA ENTRY'!CL42="","",IF('DATA ENTRY'!R42="","",IF($D$4="All Post",'DATA ENTRY'!R42,IF(AND($D$4='DATA ENTRY'!CL42),'DATA ENTRY'!R42,""))))</f>
        <v/>
      </c>
      <c r="L43" s="205" t="str">
        <f>IF('DATA ENTRY'!CL42="","",IF('DATA ENTRY'!S42="","",IF($D$4="All Post",'DATA ENTRY'!S42,IF(AND($D$4='DATA ENTRY'!CL42),'DATA ENTRY'!S42,""))))</f>
        <v/>
      </c>
      <c r="M43" s="205" t="str">
        <f>IF('DATA ENTRY'!CL42="","",IF('DATA ENTRY'!E42="","",IF($D$4="All Post",'DATA ENTRY'!E42,IF(AND($D$4='DATA ENTRY'!CL42),'DATA ENTRY'!E42,""))))</f>
        <v/>
      </c>
      <c r="N43" s="205" t="str">
        <f>IF('DATA ENTRY'!CL42="","",IF('DATA ENTRY'!T42="","",IF($D$4="All Post",'DATA ENTRY'!T42,IF(AND($D$4='DATA ENTRY'!CL42),'DATA ENTRY'!T42,""))))</f>
        <v/>
      </c>
      <c r="O43" s="205" t="str">
        <f>IF('DATA ENTRY'!CL42="","",IF('DATA ENTRY'!X42="","",IF($D$4="All Post",'DATA ENTRY'!X42,IF(AND($D$4='DATA ENTRY'!CL42),'DATA ENTRY'!X42,""))))</f>
        <v/>
      </c>
      <c r="P43" s="205" t="str">
        <f>IF('DATA ENTRY'!CL42="","",IF('DATA ENTRY'!Y42="","",IF($D$4="All Post",'DATA ENTRY'!Y42,IF(AND($D$4='DATA ENTRY'!CL42),'DATA ENTRY'!Y42,""))))</f>
        <v/>
      </c>
      <c r="Q43" s="205" t="str">
        <f>IF('DATA ENTRY'!CL42="","",IF('DATA ENTRY'!G42="","",IF($D$4="All Post",'DATA ENTRY'!G42,IF(AND($D$4='DATA ENTRY'!CL42),'DATA ENTRY'!G42,""))))</f>
        <v/>
      </c>
      <c r="T43" s="3">
        <f t="shared" si="0"/>
        <v>0</v>
      </c>
      <c r="U43" s="3" t="str">
        <f t="shared" si="1"/>
        <v/>
      </c>
      <c r="CA43" s="3" t="str">
        <f>IFERROR(IF(CF43="","",RANK(CF43,$CF$7:$CF$1111,1))+COUNTIF($CF$7:CF43,CF43)-1,"")</f>
        <v/>
      </c>
      <c r="CB43" s="3" t="str">
        <f t="shared" si="2"/>
        <v/>
      </c>
      <c r="CC43" s="8">
        <v>37</v>
      </c>
      <c r="CD43" s="205" t="str">
        <f>IF('DATA ENTRY'!CL42="","",IF('DATA ENTRY'!B42="","",IF(AND($CE$4='DATA ENTRY'!CL42,$CH$4='DATA ENTRY'!D42,$CF$4='DATA ENTRY'!G42),'DATA ENTRY'!B42,"")))</f>
        <v/>
      </c>
      <c r="CE43" s="205" t="str">
        <f>IF('DATA ENTRY'!CL42="","",IF('DATA ENTRY'!C42="","",IF(AND($CE$4='DATA ENTRY'!CL42,$CH$4='DATA ENTRY'!D42,$CF$4='DATA ENTRY'!G42),'DATA ENTRY'!C42,"")))</f>
        <v/>
      </c>
      <c r="CF43" s="206" t="str">
        <f>IF('DATA ENTRY'!CL42="","",IF('DATA ENTRY'!I42="","",IF(AND($CE$4='DATA ENTRY'!CL42,$CH$4='DATA ENTRY'!D42,$CF$4='DATA ENTRY'!G42),'DATA ENTRY'!I42,"")))</f>
        <v/>
      </c>
      <c r="CG43" s="206" t="str">
        <f>IF('DATA ENTRY'!CL42="","",IF('DATA ENTRY'!CL42="","",IF(AND($CE$4='DATA ENTRY'!CL42,$CH$4='DATA ENTRY'!D42,$CF$4='DATA ENTRY'!G42),'DATA ENTRY'!CL42,"")))</f>
        <v/>
      </c>
      <c r="CH43" s="205" t="str">
        <f>IF('DATA ENTRY'!CL42="","",IF('DATA ENTRY'!N42="","",IF(AND($CE$4='DATA ENTRY'!CL42,$CH$4='DATA ENTRY'!D42,$CF$4='DATA ENTRY'!G42),'DATA ENTRY'!N42,"")))</f>
        <v/>
      </c>
      <c r="CI43" s="207" t="str">
        <f>IF('DATA ENTRY'!CL42="","",IF('DATA ENTRY'!O42="","",IF(AND($CE$4='DATA ENTRY'!CL42,$CH$4='DATA ENTRY'!D42,$CF$4='DATA ENTRY'!G42),'DATA ENTRY'!O42,"")))</f>
        <v/>
      </c>
      <c r="CJ43" s="205" t="str">
        <f>IF('DATA ENTRY'!CL42="","",IF('DATA ENTRY'!P42="","",IF(AND($CE$4='DATA ENTRY'!CL42,$CH$4='DATA ENTRY'!D42,$CF$4='DATA ENTRY'!G42),'DATA ENTRY'!P42,"")))</f>
        <v/>
      </c>
      <c r="CK43" s="207" t="str">
        <f>IF('DATA ENTRY'!CL42="","",IF('DATA ENTRY'!Q42="","",IF(AND($CE$4='DATA ENTRY'!CL42,$CH$4='DATA ENTRY'!D42,$CF$4='DATA ENTRY'!G42),'DATA ENTRY'!Q42,"")))</f>
        <v/>
      </c>
      <c r="CL43" s="205" t="str">
        <f>IF('DATA ENTRY'!CL42="","",IF('DATA ENTRY'!R42="","",IF(AND($CE$4='DATA ENTRY'!CL42,$CH$4='DATA ENTRY'!D42,$CF$4='DATA ENTRY'!G42),'DATA ENTRY'!R42,"")))</f>
        <v/>
      </c>
      <c r="CM43" s="205" t="str">
        <f>IF('DATA ENTRY'!CL42="","",IF('DATA ENTRY'!T42="","",IF(AND($CE$4='DATA ENTRY'!CL42,$CH$4='DATA ENTRY'!D42,$CF$4='DATA ENTRY'!G42),'DATA ENTRY'!T42,"")))</f>
        <v/>
      </c>
      <c r="CN43" s="205" t="str">
        <f>IF('DATA ENTRY'!CL42="","",IF('DATA ENTRY'!E42="","",IF(AND($CE$4='DATA ENTRY'!CL42,$CH$4='DATA ENTRY'!D42,$CF$4='DATA ENTRY'!G42),'DATA ENTRY'!E42,"")))</f>
        <v/>
      </c>
      <c r="CO43" s="205" t="str">
        <f>IF('DATA ENTRY'!CL42="","",IF('DATA ENTRY'!X42="","",IF(AND($CE$4='DATA ENTRY'!CL42,$CH$4='DATA ENTRY'!D42,$CF$4='DATA ENTRY'!G42),'DATA ENTRY'!X42,"")))</f>
        <v/>
      </c>
      <c r="CP43" s="205" t="str">
        <f>IF('DATA ENTRY'!CL42="","",IF('DATA ENTRY'!Y42="","",IF(AND($CE$4='DATA ENTRY'!CL42,$CH$4='DATA ENTRY'!D42,$CF$4='DATA ENTRY'!G42),'DATA ENTRY'!Y42,"")))</f>
        <v/>
      </c>
      <c r="CQ43" s="93" t="str">
        <f t="shared" si="3"/>
        <v/>
      </c>
      <c r="CR43" s="93" t="str">
        <f>IF('DATA ENTRY'!CL42="","",IF('DATA ENTRY'!G42="","",IF(AND($CE$4='DATA ENTRY'!CL42,$CH$4='DATA ENTRY'!D42),'DATA ENTRY'!G42,"")))</f>
        <v/>
      </c>
      <c r="CS43" s="191" t="str">
        <f>IF('DATA ENTRY'!CL42="","",IF('DATA ENTRY'!D42="","",IF(AND($CE$4='DATA ENTRY'!CL42,$CH$4='DATA ENTRY'!D42,$CF$4='DATA ENTRY'!G42),'DATA ENTRY'!D42,"")))</f>
        <v/>
      </c>
      <c r="CT43" s="209">
        <f t="shared" si="4"/>
        <v>0</v>
      </c>
      <c r="CU43" s="209">
        <f t="shared" si="5"/>
        <v>0</v>
      </c>
      <c r="CW43" s="210"/>
      <c r="CY43" s="3">
        <f t="shared" si="6"/>
        <v>0</v>
      </c>
      <c r="DC43" s="3" t="str">
        <f>IFERROR(IF(DH43="","",RANK(DH43,$DH$7:$DH$1111,1))+COUNTIF($DH$7:DH43,DH43)-1,"")</f>
        <v/>
      </c>
      <c r="DD43" s="3" t="str">
        <f t="shared" si="13"/>
        <v/>
      </c>
      <c r="DE43" s="8">
        <v>37</v>
      </c>
      <c r="DF43" s="205" t="str">
        <f>IF('DATA ENTRY'!CL42="","",IF('DATA ENTRY'!B42="","",IF(AND($DG$4='DATA ENTRY'!D42),'DATA ENTRY'!B42,"")))</f>
        <v/>
      </c>
      <c r="DG43" s="205" t="str">
        <f>IF('DATA ENTRY'!CL42="","",IF('DATA ENTRY'!C42="","",IF(AND($DG$4='DATA ENTRY'!D42),'DATA ENTRY'!C42,"")))</f>
        <v/>
      </c>
      <c r="DH43" s="206" t="str">
        <f>IF('DATA ENTRY'!CL42="","",IF('DATA ENTRY'!I42="","",IF(AND($DG$4='DATA ENTRY'!D42),'DATA ENTRY'!I42,"")))</f>
        <v/>
      </c>
      <c r="DI43" s="206" t="str">
        <f>IF('DATA ENTRY'!CL42="","",IF('DATA ENTRY'!CL42="","",IF(AND($DG$4='DATA ENTRY'!D42),'DATA ENTRY'!CL42,"")))</f>
        <v/>
      </c>
      <c r="DJ43" s="205" t="str">
        <f>IF('DATA ENTRY'!CL42="","",IF('DATA ENTRY'!N42="","",IF(AND($DG$4='DATA ENTRY'!D42),'DATA ENTRY'!N42,"")))</f>
        <v/>
      </c>
      <c r="DK43" s="207" t="str">
        <f>IF('DATA ENTRY'!CL42="","",IF('DATA ENTRY'!O42="","",IF(AND($DG$4='DATA ENTRY'!D42),'DATA ENTRY'!O42,"")))</f>
        <v/>
      </c>
      <c r="DL43" s="205" t="str">
        <f>IF('DATA ENTRY'!CL42="","",IF('DATA ENTRY'!P42="","",IF(AND($DG$4='DATA ENTRY'!D42),'DATA ENTRY'!P42,"")))</f>
        <v/>
      </c>
      <c r="DM43" s="207" t="str">
        <f>IF('DATA ENTRY'!CL42="","",IF('DATA ENTRY'!Q42="","",IF(AND($DG$4='DATA ENTRY'!D42),'DATA ENTRY'!Q42,"")))</f>
        <v/>
      </c>
      <c r="DN43" s="205" t="str">
        <f>IF('DATA ENTRY'!CL42="","",IF('DATA ENTRY'!R42="","",IF(AND($DG$4='DATA ENTRY'!D42),'DATA ENTRY'!R42,"")))</f>
        <v/>
      </c>
      <c r="DO43" s="207" t="str">
        <f>IF('DATA ENTRY'!CL42="","",IF('DATA ENTRY'!T42="","",IF(AND($DG$4='DATA ENTRY'!D42),'DATA ENTRY'!T42,"")))</f>
        <v/>
      </c>
      <c r="DP43" s="205" t="str">
        <f>IF('DATA ENTRY'!CL42="","",IF('DATA ENTRY'!E42="","",IF(AND($DG$4='DATA ENTRY'!D42),'DATA ENTRY'!E42,"")))</f>
        <v/>
      </c>
      <c r="DQ43" s="205" t="str">
        <f>IF('DATA ENTRY'!CL42="","",IF('DATA ENTRY'!D42="","",IF(AND($DG$4='DATA ENTRY'!D42),'DATA ENTRY'!D42,"")))</f>
        <v/>
      </c>
      <c r="DR43" s="205" t="str">
        <f>IF('DATA ENTRY'!CL42="","",IF('DATA ENTRY'!X42="","",IF(AND($DG$4='DATA ENTRY'!D42),'DATA ENTRY'!X42,"")))</f>
        <v/>
      </c>
      <c r="DS43" s="205" t="str">
        <f>IF('DATA ENTRY'!CL42="","",IF('DATA ENTRY'!Y42="","",IF(AND($DG$4='DATA ENTRY'!D42),'DATA ENTRY'!Y42,"")))</f>
        <v/>
      </c>
      <c r="DT43" s="93" t="str">
        <f t="shared" si="8"/>
        <v/>
      </c>
      <c r="DU43" s="93" t="str">
        <f>IF('DATA ENTRY'!CL42="","",IF('DATA ENTRY'!D42="","",IF(AND($DG$4='DATA ENTRY'!D42),'DATA ENTRY'!G42,"")))</f>
        <v/>
      </c>
      <c r="DZ43" s="3">
        <f t="shared" si="9"/>
        <v>0</v>
      </c>
      <c r="EC43" s="3" t="str">
        <f>IFERROR(IF(EH43="","",RANK(EH43,$EH$7:$EH$1111,1))+COUNTIF($EH$7:EH43,EH43)-1,"")</f>
        <v/>
      </c>
      <c r="ED43" s="3" t="str">
        <f t="shared" si="10"/>
        <v/>
      </c>
      <c r="EE43" s="8">
        <v>37</v>
      </c>
      <c r="EF43" s="205" t="str">
        <f>IF('DATA ENTRY'!CL42="","",IF('DATA ENTRY'!B42="","",IF(AND($EG$4='DATA ENTRY'!G42,$EI$4='DATA ENTRY'!F42),'DATA ENTRY'!B42,"")))</f>
        <v/>
      </c>
      <c r="EG43" s="205" t="str">
        <f>IF('DATA ENTRY'!CL42="","",IF('DATA ENTRY'!C42="","",IF(AND($EG$4='DATA ENTRY'!G42,$EI$4='DATA ENTRY'!F42),'DATA ENTRY'!C42,"")))</f>
        <v/>
      </c>
      <c r="EH43" s="206" t="str">
        <f>IF('DATA ENTRY'!CL42="","",IF('DATA ENTRY'!I42="","",IF(AND($EG$4='DATA ENTRY'!G42,$EI$4='DATA ENTRY'!F42),'DATA ENTRY'!I42,"")))</f>
        <v/>
      </c>
      <c r="EI43" s="206" t="str">
        <f>IF('DATA ENTRY'!CL42="","",IF('DATA ENTRY'!CL42="","",IF(AND($EG$4='DATA ENTRY'!G42,$EI$4='DATA ENTRY'!F42),'DATA ENTRY'!CL42,"")))</f>
        <v/>
      </c>
      <c r="EJ43" s="205" t="str">
        <f>IF('DATA ENTRY'!CL42="","",IF('DATA ENTRY'!N42="","",IF(AND($EG$4='DATA ENTRY'!G42,$EI$4='DATA ENTRY'!F42),'DATA ENTRY'!N42,"")))</f>
        <v/>
      </c>
      <c r="EK43" s="207" t="str">
        <f>IF('DATA ENTRY'!CL42="","",IF('DATA ENTRY'!O42="","",IF(AND($EG$4='DATA ENTRY'!G42,$EI$4='DATA ENTRY'!F42),'DATA ENTRY'!O42,"")))</f>
        <v/>
      </c>
      <c r="EL43" s="205" t="str">
        <f>IF('DATA ENTRY'!CL42="","",IF('DATA ENTRY'!P42="","",IF(AND($EG$4='DATA ENTRY'!G42,$EI$4='DATA ENTRY'!F42),'DATA ENTRY'!P42,"")))</f>
        <v/>
      </c>
      <c r="EM43" s="207" t="str">
        <f>IF('DATA ENTRY'!CL42="","",IF('DATA ENTRY'!Q42="","",IF(AND($EG$4='DATA ENTRY'!G42,$EI$4='DATA ENTRY'!F42),'DATA ENTRY'!Q42,"")))</f>
        <v/>
      </c>
      <c r="EN43" s="205" t="str">
        <f>IF('DATA ENTRY'!CL42="","",IF('DATA ENTRY'!R42="","",IF(AND($EG$4='DATA ENTRY'!G42,$EI$4='DATA ENTRY'!F42),'DATA ENTRY'!R42,"")))</f>
        <v/>
      </c>
      <c r="EO43" s="207" t="str">
        <f>IF('DATA ENTRY'!CL42="","",IF('DATA ENTRY'!S42="","",IF(AND($EG$4='DATA ENTRY'!G42,$EI$4='DATA ENTRY'!F42),'DATA ENTRY'!S42,"")))</f>
        <v/>
      </c>
      <c r="EP43" s="207" t="str">
        <f>IF('DATA ENTRY'!CL42="","",IF('DATA ENTRY'!T42="","",IF(AND($EG$4='DATA ENTRY'!G42,$EI$4='DATA ENTRY'!F42),'DATA ENTRY'!T42,"")))</f>
        <v/>
      </c>
      <c r="EQ43" s="205" t="str">
        <f>IF('DATA ENTRY'!CL42="","",IF('DATA ENTRY'!E42="","",IF(AND($EG$4='DATA ENTRY'!G42,$EI$4='DATA ENTRY'!F42),'DATA ENTRY'!E42,"")))</f>
        <v/>
      </c>
      <c r="ER43" s="205" t="str">
        <f>IF('DATA ENTRY'!CL42="","",IF('DATA ENTRY'!D42="","",IF(AND($EG$4='DATA ENTRY'!G42,$EI$4='DATA ENTRY'!F42),'DATA ENTRY'!D42,"")))</f>
        <v/>
      </c>
      <c r="ES43" s="205" t="str">
        <f>IF('DATA ENTRY'!CL42="","",IF('DATA ENTRY'!X42="","",IF(AND($EG$4='DATA ENTRY'!G42,$EI$4='DATA ENTRY'!F42),'DATA ENTRY'!X42,"")))</f>
        <v/>
      </c>
      <c r="ET43" s="205" t="str">
        <f>IF('DATA ENTRY'!CL42="","",IF('DATA ENTRY'!Y42="","",IF(AND($EG$4='DATA ENTRY'!G42,$EI$4='DATA ENTRY'!F42),'DATA ENTRY'!Y42,"")))</f>
        <v/>
      </c>
      <c r="EU43" s="93" t="str">
        <f t="shared" si="11"/>
        <v/>
      </c>
      <c r="EV43" s="93" t="str">
        <f>IF('DATA ENTRY'!CL42="","",IF('DATA ENTRY'!D42="","",IF(AND($EG$4='DATA ENTRY'!G42,$EI$4='DATA ENTRY'!F42),'DATA ENTRY'!G42,"")))</f>
        <v/>
      </c>
      <c r="FA43" s="3">
        <f t="shared" si="12"/>
        <v>0</v>
      </c>
    </row>
    <row r="44" spans="1:157">
      <c r="A44" s="3" t="str">
        <f>IF(T44=0,"",1+(MAX($A$7:A43)))</f>
        <v/>
      </c>
      <c r="B44" s="8">
        <v>38</v>
      </c>
      <c r="C44" s="205" t="str">
        <f>IF('DATA ENTRY'!CL43="","",IF('DATA ENTRY'!B43="","",IF($D$4="All Post",'DATA ENTRY'!B43,IF(AND($D$4='DATA ENTRY'!CL43),'DATA ENTRY'!B43,""))))</f>
        <v/>
      </c>
      <c r="D44" s="205" t="str">
        <f>IF('DATA ENTRY'!CL43="","",IF('DATA ENTRY'!C43="","",IF($D$4="All Post",'DATA ENTRY'!C43,IF(AND($D$4='DATA ENTRY'!CL43),'DATA ENTRY'!C43,""))))</f>
        <v/>
      </c>
      <c r="E44" s="206" t="str">
        <f>IF('DATA ENTRY'!CL43="","",IF('DATA ENTRY'!I43="","",IF($D$4="All Post",'DATA ENTRY'!I43,IF(AND($D$4='DATA ENTRY'!CL43),'DATA ENTRY'!I43,""))))</f>
        <v/>
      </c>
      <c r="F44" s="206" t="str">
        <f>IF('DATA ENTRY'!CL43="","",IF('DATA ENTRY'!CL43="","",IF($D$4="All Post",'DATA ENTRY'!CL43,IF(AND($D$4='DATA ENTRY'!CL43),'DATA ENTRY'!CL43,""))))</f>
        <v/>
      </c>
      <c r="G44" s="205" t="str">
        <f>IF('DATA ENTRY'!CL43="","",IF('DATA ENTRY'!N43="","",IF($D$4="All Post",'DATA ENTRY'!N43,IF(AND($D$4='DATA ENTRY'!CL43),'DATA ENTRY'!N43,""))))</f>
        <v/>
      </c>
      <c r="H44" s="207" t="str">
        <f>IF('DATA ENTRY'!CL43="","",IF('DATA ENTRY'!O43="","",IF($D$4="All Post",'DATA ENTRY'!O43,IF(AND($D$4='DATA ENTRY'!CL43),'DATA ENTRY'!O43,""))))</f>
        <v/>
      </c>
      <c r="I44" s="205" t="str">
        <f>IF('DATA ENTRY'!CL43="","",IF('DATA ENTRY'!P43="","",IF($D$4="All Post",'DATA ENTRY'!P43,IF(AND($D$4='DATA ENTRY'!CL43),'DATA ENTRY'!P43,""))))</f>
        <v/>
      </c>
      <c r="J44" s="207" t="str">
        <f>IF('DATA ENTRY'!CL43="","",IF('DATA ENTRY'!Q43="","",IF($D$4="All Post",'DATA ENTRY'!Q43,IF(AND($D$4='DATA ENTRY'!CL43),'DATA ENTRY'!Q43,""))))</f>
        <v/>
      </c>
      <c r="K44" s="205" t="str">
        <f>IF('DATA ENTRY'!CL43="","",IF('DATA ENTRY'!R43="","",IF($D$4="All Post",'DATA ENTRY'!R43,IF(AND($D$4='DATA ENTRY'!CL43),'DATA ENTRY'!R43,""))))</f>
        <v/>
      </c>
      <c r="L44" s="205" t="str">
        <f>IF('DATA ENTRY'!CL43="","",IF('DATA ENTRY'!S43="","",IF($D$4="All Post",'DATA ENTRY'!S43,IF(AND($D$4='DATA ENTRY'!CL43),'DATA ENTRY'!S43,""))))</f>
        <v/>
      </c>
      <c r="M44" s="205" t="str">
        <f>IF('DATA ENTRY'!CL43="","",IF('DATA ENTRY'!E43="","",IF($D$4="All Post",'DATA ENTRY'!E43,IF(AND($D$4='DATA ENTRY'!CL43),'DATA ENTRY'!E43,""))))</f>
        <v/>
      </c>
      <c r="N44" s="205" t="str">
        <f>IF('DATA ENTRY'!CL43="","",IF('DATA ENTRY'!T43="","",IF($D$4="All Post",'DATA ENTRY'!T43,IF(AND($D$4='DATA ENTRY'!CL43),'DATA ENTRY'!T43,""))))</f>
        <v/>
      </c>
      <c r="O44" s="205" t="str">
        <f>IF('DATA ENTRY'!CL43="","",IF('DATA ENTRY'!X43="","",IF($D$4="All Post",'DATA ENTRY'!X43,IF(AND($D$4='DATA ENTRY'!CL43),'DATA ENTRY'!X43,""))))</f>
        <v/>
      </c>
      <c r="P44" s="205" t="str">
        <f>IF('DATA ENTRY'!CL43="","",IF('DATA ENTRY'!Y43="","",IF($D$4="All Post",'DATA ENTRY'!Y43,IF(AND($D$4='DATA ENTRY'!CL43),'DATA ENTRY'!Y43,""))))</f>
        <v/>
      </c>
      <c r="Q44" s="205" t="str">
        <f>IF('DATA ENTRY'!CL43="","",IF('DATA ENTRY'!G43="","",IF($D$4="All Post",'DATA ENTRY'!G43,IF(AND($D$4='DATA ENTRY'!CL43),'DATA ENTRY'!G43,""))))</f>
        <v/>
      </c>
      <c r="T44" s="3">
        <f t="shared" si="0"/>
        <v>0</v>
      </c>
      <c r="U44" s="3" t="str">
        <f t="shared" si="1"/>
        <v/>
      </c>
      <c r="CA44" s="3" t="str">
        <f>IFERROR(IF(CF44="","",RANK(CF44,$CF$7:$CF$1111,1))+COUNTIF($CF$7:CF44,CF44)-1,"")</f>
        <v/>
      </c>
      <c r="CB44" s="3" t="str">
        <f t="shared" si="2"/>
        <v/>
      </c>
      <c r="CC44" s="8">
        <v>38</v>
      </c>
      <c r="CD44" s="205" t="str">
        <f>IF('DATA ENTRY'!CL43="","",IF('DATA ENTRY'!B43="","",IF(AND($CE$4='DATA ENTRY'!CL43,$CH$4='DATA ENTRY'!D43,$CF$4='DATA ENTRY'!G43),'DATA ENTRY'!B43,"")))</f>
        <v/>
      </c>
      <c r="CE44" s="205" t="str">
        <f>IF('DATA ENTRY'!CL43="","",IF('DATA ENTRY'!C43="","",IF(AND($CE$4='DATA ENTRY'!CL43,$CH$4='DATA ENTRY'!D43,$CF$4='DATA ENTRY'!G43),'DATA ENTRY'!C43,"")))</f>
        <v/>
      </c>
      <c r="CF44" s="206" t="str">
        <f>IF('DATA ENTRY'!CL43="","",IF('DATA ENTRY'!I43="","",IF(AND($CE$4='DATA ENTRY'!CL43,$CH$4='DATA ENTRY'!D43,$CF$4='DATA ENTRY'!G43),'DATA ENTRY'!I43,"")))</f>
        <v/>
      </c>
      <c r="CG44" s="206" t="str">
        <f>IF('DATA ENTRY'!CL43="","",IF('DATA ENTRY'!CL43="","",IF(AND($CE$4='DATA ENTRY'!CL43,$CH$4='DATA ENTRY'!D43,$CF$4='DATA ENTRY'!G43),'DATA ENTRY'!CL43,"")))</f>
        <v/>
      </c>
      <c r="CH44" s="205" t="str">
        <f>IF('DATA ENTRY'!CL43="","",IF('DATA ENTRY'!N43="","",IF(AND($CE$4='DATA ENTRY'!CL43,$CH$4='DATA ENTRY'!D43,$CF$4='DATA ENTRY'!G43),'DATA ENTRY'!N43,"")))</f>
        <v/>
      </c>
      <c r="CI44" s="207" t="str">
        <f>IF('DATA ENTRY'!CL43="","",IF('DATA ENTRY'!O43="","",IF(AND($CE$4='DATA ENTRY'!CL43,$CH$4='DATA ENTRY'!D43,$CF$4='DATA ENTRY'!G43),'DATA ENTRY'!O43,"")))</f>
        <v/>
      </c>
      <c r="CJ44" s="205" t="str">
        <f>IF('DATA ENTRY'!CL43="","",IF('DATA ENTRY'!P43="","",IF(AND($CE$4='DATA ENTRY'!CL43,$CH$4='DATA ENTRY'!D43,$CF$4='DATA ENTRY'!G43),'DATA ENTRY'!P43,"")))</f>
        <v/>
      </c>
      <c r="CK44" s="207" t="str">
        <f>IF('DATA ENTRY'!CL43="","",IF('DATA ENTRY'!Q43="","",IF(AND($CE$4='DATA ENTRY'!CL43,$CH$4='DATA ENTRY'!D43,$CF$4='DATA ENTRY'!G43),'DATA ENTRY'!Q43,"")))</f>
        <v/>
      </c>
      <c r="CL44" s="205" t="str">
        <f>IF('DATA ENTRY'!CL43="","",IF('DATA ENTRY'!R43="","",IF(AND($CE$4='DATA ENTRY'!CL43,$CH$4='DATA ENTRY'!D43,$CF$4='DATA ENTRY'!G43),'DATA ENTRY'!R43,"")))</f>
        <v/>
      </c>
      <c r="CM44" s="205" t="str">
        <f>IF('DATA ENTRY'!CL43="","",IF('DATA ENTRY'!T43="","",IF(AND($CE$4='DATA ENTRY'!CL43,$CH$4='DATA ENTRY'!D43,$CF$4='DATA ENTRY'!G43),'DATA ENTRY'!T43,"")))</f>
        <v/>
      </c>
      <c r="CN44" s="205" t="str">
        <f>IF('DATA ENTRY'!CL43="","",IF('DATA ENTRY'!E43="","",IF(AND($CE$4='DATA ENTRY'!CL43,$CH$4='DATA ENTRY'!D43,$CF$4='DATA ENTRY'!G43),'DATA ENTRY'!E43,"")))</f>
        <v/>
      </c>
      <c r="CO44" s="205" t="str">
        <f>IF('DATA ENTRY'!CL43="","",IF('DATA ENTRY'!X43="","",IF(AND($CE$4='DATA ENTRY'!CL43,$CH$4='DATA ENTRY'!D43,$CF$4='DATA ENTRY'!G43),'DATA ENTRY'!X43,"")))</f>
        <v/>
      </c>
      <c r="CP44" s="205" t="str">
        <f>IF('DATA ENTRY'!CL43="","",IF('DATA ENTRY'!Y43="","",IF(AND($CE$4='DATA ENTRY'!CL43,$CH$4='DATA ENTRY'!D43,$CF$4='DATA ENTRY'!G43),'DATA ENTRY'!Y43,"")))</f>
        <v/>
      </c>
      <c r="CQ44" s="93" t="str">
        <f t="shared" si="3"/>
        <v/>
      </c>
      <c r="CR44" s="93" t="str">
        <f>IF('DATA ENTRY'!CL43="","",IF('DATA ENTRY'!G43="","",IF(AND($CE$4='DATA ENTRY'!CL43,$CH$4='DATA ENTRY'!D43),'DATA ENTRY'!G43,"")))</f>
        <v/>
      </c>
      <c r="CS44" s="191" t="str">
        <f>IF('DATA ENTRY'!CL43="","",IF('DATA ENTRY'!D43="","",IF(AND($CE$4='DATA ENTRY'!CL43,$CH$4='DATA ENTRY'!D43,$CF$4='DATA ENTRY'!G43),'DATA ENTRY'!D43,"")))</f>
        <v/>
      </c>
      <c r="CT44" s="209">
        <f t="shared" si="4"/>
        <v>0</v>
      </c>
      <c r="CU44" s="209">
        <f t="shared" si="5"/>
        <v>0</v>
      </c>
      <c r="CW44" s="210"/>
      <c r="CY44" s="3">
        <f t="shared" si="6"/>
        <v>0</v>
      </c>
      <c r="DC44" s="3" t="str">
        <f>IFERROR(IF(DH44="","",RANK(DH44,$DH$7:$DH$1111,1))+COUNTIF($DH$7:DH44,DH44)-1,"")</f>
        <v/>
      </c>
      <c r="DD44" s="3" t="str">
        <f t="shared" si="13"/>
        <v/>
      </c>
      <c r="DE44" s="8">
        <v>38</v>
      </c>
      <c r="DF44" s="205" t="str">
        <f>IF('DATA ENTRY'!CL43="","",IF('DATA ENTRY'!B43="","",IF(AND($DG$4='DATA ENTRY'!D43),'DATA ENTRY'!B43,"")))</f>
        <v/>
      </c>
      <c r="DG44" s="205" t="str">
        <f>IF('DATA ENTRY'!CL43="","",IF('DATA ENTRY'!C43="","",IF(AND($DG$4='DATA ENTRY'!D43),'DATA ENTRY'!C43,"")))</f>
        <v/>
      </c>
      <c r="DH44" s="206" t="str">
        <f>IF('DATA ENTRY'!CL43="","",IF('DATA ENTRY'!I43="","",IF(AND($DG$4='DATA ENTRY'!D43),'DATA ENTRY'!I43,"")))</f>
        <v/>
      </c>
      <c r="DI44" s="206" t="str">
        <f>IF('DATA ENTRY'!CL43="","",IF('DATA ENTRY'!CL43="","",IF(AND($DG$4='DATA ENTRY'!D43),'DATA ENTRY'!CL43,"")))</f>
        <v/>
      </c>
      <c r="DJ44" s="205" t="str">
        <f>IF('DATA ENTRY'!CL43="","",IF('DATA ENTRY'!N43="","",IF(AND($DG$4='DATA ENTRY'!D43),'DATA ENTRY'!N43,"")))</f>
        <v/>
      </c>
      <c r="DK44" s="207" t="str">
        <f>IF('DATA ENTRY'!CL43="","",IF('DATA ENTRY'!O43="","",IF(AND($DG$4='DATA ENTRY'!D43),'DATA ENTRY'!O43,"")))</f>
        <v/>
      </c>
      <c r="DL44" s="205" t="str">
        <f>IF('DATA ENTRY'!CL43="","",IF('DATA ENTRY'!P43="","",IF(AND($DG$4='DATA ENTRY'!D43),'DATA ENTRY'!P43,"")))</f>
        <v/>
      </c>
      <c r="DM44" s="207" t="str">
        <f>IF('DATA ENTRY'!CL43="","",IF('DATA ENTRY'!Q43="","",IF(AND($DG$4='DATA ENTRY'!D43),'DATA ENTRY'!Q43,"")))</f>
        <v/>
      </c>
      <c r="DN44" s="205" t="str">
        <f>IF('DATA ENTRY'!CL43="","",IF('DATA ENTRY'!R43="","",IF(AND($DG$4='DATA ENTRY'!D43),'DATA ENTRY'!R43,"")))</f>
        <v/>
      </c>
      <c r="DO44" s="207" t="str">
        <f>IF('DATA ENTRY'!CL43="","",IF('DATA ENTRY'!T43="","",IF(AND($DG$4='DATA ENTRY'!D43),'DATA ENTRY'!T43,"")))</f>
        <v/>
      </c>
      <c r="DP44" s="205" t="str">
        <f>IF('DATA ENTRY'!CL43="","",IF('DATA ENTRY'!E43="","",IF(AND($DG$4='DATA ENTRY'!D43),'DATA ENTRY'!E43,"")))</f>
        <v/>
      </c>
      <c r="DQ44" s="205" t="str">
        <f>IF('DATA ENTRY'!CL43="","",IF('DATA ENTRY'!D43="","",IF(AND($DG$4='DATA ENTRY'!D43),'DATA ENTRY'!D43,"")))</f>
        <v/>
      </c>
      <c r="DR44" s="205" t="str">
        <f>IF('DATA ENTRY'!CL43="","",IF('DATA ENTRY'!X43="","",IF(AND($DG$4='DATA ENTRY'!D43),'DATA ENTRY'!X43,"")))</f>
        <v/>
      </c>
      <c r="DS44" s="205" t="str">
        <f>IF('DATA ENTRY'!CL43="","",IF('DATA ENTRY'!Y43="","",IF(AND($DG$4='DATA ENTRY'!D43),'DATA ENTRY'!Y43,"")))</f>
        <v/>
      </c>
      <c r="DT44" s="93" t="str">
        <f t="shared" si="8"/>
        <v/>
      </c>
      <c r="DU44" s="93" t="str">
        <f>IF('DATA ENTRY'!CL43="","",IF('DATA ENTRY'!D43="","",IF(AND($DG$4='DATA ENTRY'!D43),'DATA ENTRY'!G43,"")))</f>
        <v/>
      </c>
      <c r="DZ44" s="3">
        <f t="shared" si="9"/>
        <v>0</v>
      </c>
      <c r="EC44" s="3" t="str">
        <f>IFERROR(IF(EH44="","",RANK(EH44,$EH$7:$EH$1111,1))+COUNTIF($EH$7:EH44,EH44)-1,"")</f>
        <v/>
      </c>
      <c r="ED44" s="3" t="str">
        <f t="shared" si="10"/>
        <v/>
      </c>
      <c r="EE44" s="8">
        <v>38</v>
      </c>
      <c r="EF44" s="205" t="str">
        <f>IF('DATA ENTRY'!CL43="","",IF('DATA ENTRY'!B43="","",IF(AND($EG$4='DATA ENTRY'!G43,$EI$4='DATA ENTRY'!F43),'DATA ENTRY'!B43,"")))</f>
        <v/>
      </c>
      <c r="EG44" s="205" t="str">
        <f>IF('DATA ENTRY'!CL43="","",IF('DATA ENTRY'!C43="","",IF(AND($EG$4='DATA ENTRY'!G43,$EI$4='DATA ENTRY'!F43),'DATA ENTRY'!C43,"")))</f>
        <v/>
      </c>
      <c r="EH44" s="206" t="str">
        <f>IF('DATA ENTRY'!CL43="","",IF('DATA ENTRY'!I43="","",IF(AND($EG$4='DATA ENTRY'!G43,$EI$4='DATA ENTRY'!F43),'DATA ENTRY'!I43,"")))</f>
        <v/>
      </c>
      <c r="EI44" s="206" t="str">
        <f>IF('DATA ENTRY'!CL43="","",IF('DATA ENTRY'!CL43="","",IF(AND($EG$4='DATA ENTRY'!G43,$EI$4='DATA ENTRY'!F43),'DATA ENTRY'!CL43,"")))</f>
        <v/>
      </c>
      <c r="EJ44" s="205" t="str">
        <f>IF('DATA ENTRY'!CL43="","",IF('DATA ENTRY'!N43="","",IF(AND($EG$4='DATA ENTRY'!G43,$EI$4='DATA ENTRY'!F43),'DATA ENTRY'!N43,"")))</f>
        <v/>
      </c>
      <c r="EK44" s="207" t="str">
        <f>IF('DATA ENTRY'!CL43="","",IF('DATA ENTRY'!O43="","",IF(AND($EG$4='DATA ENTRY'!G43,$EI$4='DATA ENTRY'!F43),'DATA ENTRY'!O43,"")))</f>
        <v/>
      </c>
      <c r="EL44" s="205" t="str">
        <f>IF('DATA ENTRY'!CL43="","",IF('DATA ENTRY'!P43="","",IF(AND($EG$4='DATA ENTRY'!G43,$EI$4='DATA ENTRY'!F43),'DATA ENTRY'!P43,"")))</f>
        <v/>
      </c>
      <c r="EM44" s="207" t="str">
        <f>IF('DATA ENTRY'!CL43="","",IF('DATA ENTRY'!Q43="","",IF(AND($EG$4='DATA ENTRY'!G43,$EI$4='DATA ENTRY'!F43),'DATA ENTRY'!Q43,"")))</f>
        <v/>
      </c>
      <c r="EN44" s="205" t="str">
        <f>IF('DATA ENTRY'!CL43="","",IF('DATA ENTRY'!R43="","",IF(AND($EG$4='DATA ENTRY'!G43,$EI$4='DATA ENTRY'!F43),'DATA ENTRY'!R43,"")))</f>
        <v/>
      </c>
      <c r="EO44" s="207" t="str">
        <f>IF('DATA ENTRY'!CL43="","",IF('DATA ENTRY'!S43="","",IF(AND($EG$4='DATA ENTRY'!G43,$EI$4='DATA ENTRY'!F43),'DATA ENTRY'!S43,"")))</f>
        <v/>
      </c>
      <c r="EP44" s="207" t="str">
        <f>IF('DATA ENTRY'!CL43="","",IF('DATA ENTRY'!T43="","",IF(AND($EG$4='DATA ENTRY'!G43,$EI$4='DATA ENTRY'!F43),'DATA ENTRY'!T43,"")))</f>
        <v/>
      </c>
      <c r="EQ44" s="205" t="str">
        <f>IF('DATA ENTRY'!CL43="","",IF('DATA ENTRY'!E43="","",IF(AND($EG$4='DATA ENTRY'!G43,$EI$4='DATA ENTRY'!F43),'DATA ENTRY'!E43,"")))</f>
        <v/>
      </c>
      <c r="ER44" s="205" t="str">
        <f>IF('DATA ENTRY'!CL43="","",IF('DATA ENTRY'!D43="","",IF(AND($EG$4='DATA ENTRY'!G43,$EI$4='DATA ENTRY'!F43),'DATA ENTRY'!D43,"")))</f>
        <v/>
      </c>
      <c r="ES44" s="205" t="str">
        <f>IF('DATA ENTRY'!CL43="","",IF('DATA ENTRY'!X43="","",IF(AND($EG$4='DATA ENTRY'!G43,$EI$4='DATA ENTRY'!F43),'DATA ENTRY'!X43,"")))</f>
        <v/>
      </c>
      <c r="ET44" s="205" t="str">
        <f>IF('DATA ENTRY'!CL43="","",IF('DATA ENTRY'!Y43="","",IF(AND($EG$4='DATA ENTRY'!G43,$EI$4='DATA ENTRY'!F43),'DATA ENTRY'!Y43,"")))</f>
        <v/>
      </c>
      <c r="EU44" s="93" t="str">
        <f t="shared" si="11"/>
        <v/>
      </c>
      <c r="EV44" s="93" t="str">
        <f>IF('DATA ENTRY'!CL43="","",IF('DATA ENTRY'!D43="","",IF(AND($EG$4='DATA ENTRY'!G43,$EI$4='DATA ENTRY'!F43),'DATA ENTRY'!G43,"")))</f>
        <v/>
      </c>
      <c r="FA44" s="3">
        <f t="shared" si="12"/>
        <v>0</v>
      </c>
    </row>
    <row r="45" spans="1:157">
      <c r="A45" s="3" t="str">
        <f>IF(T45=0,"",1+(MAX($A$7:A44)))</f>
        <v/>
      </c>
      <c r="B45" s="8">
        <v>39</v>
      </c>
      <c r="C45" s="205" t="str">
        <f>IF('DATA ENTRY'!CL44="","",IF('DATA ENTRY'!B44="","",IF($D$4="All Post",'DATA ENTRY'!B44,IF(AND($D$4='DATA ENTRY'!CL44),'DATA ENTRY'!B44,""))))</f>
        <v/>
      </c>
      <c r="D45" s="205" t="str">
        <f>IF('DATA ENTRY'!CL44="","",IF('DATA ENTRY'!C44="","",IF($D$4="All Post",'DATA ENTRY'!C44,IF(AND($D$4='DATA ENTRY'!CL44),'DATA ENTRY'!C44,""))))</f>
        <v/>
      </c>
      <c r="E45" s="206" t="str">
        <f>IF('DATA ENTRY'!CL44="","",IF('DATA ENTRY'!I44="","",IF($D$4="All Post",'DATA ENTRY'!I44,IF(AND($D$4='DATA ENTRY'!CL44),'DATA ENTRY'!I44,""))))</f>
        <v/>
      </c>
      <c r="F45" s="206" t="str">
        <f>IF('DATA ENTRY'!CL44="","",IF('DATA ENTRY'!CL44="","",IF($D$4="All Post",'DATA ENTRY'!CL44,IF(AND($D$4='DATA ENTRY'!CL44),'DATA ENTRY'!CL44,""))))</f>
        <v/>
      </c>
      <c r="G45" s="205" t="str">
        <f>IF('DATA ENTRY'!CL44="","",IF('DATA ENTRY'!N44="","",IF($D$4="All Post",'DATA ENTRY'!N44,IF(AND($D$4='DATA ENTRY'!CL44),'DATA ENTRY'!N44,""))))</f>
        <v/>
      </c>
      <c r="H45" s="207" t="str">
        <f>IF('DATA ENTRY'!CL44="","",IF('DATA ENTRY'!O44="","",IF($D$4="All Post",'DATA ENTRY'!O44,IF(AND($D$4='DATA ENTRY'!CL44),'DATA ENTRY'!O44,""))))</f>
        <v/>
      </c>
      <c r="I45" s="205" t="str">
        <f>IF('DATA ENTRY'!CL44="","",IF('DATA ENTRY'!P44="","",IF($D$4="All Post",'DATA ENTRY'!P44,IF(AND($D$4='DATA ENTRY'!CL44),'DATA ENTRY'!P44,""))))</f>
        <v/>
      </c>
      <c r="J45" s="207" t="str">
        <f>IF('DATA ENTRY'!CL44="","",IF('DATA ENTRY'!Q44="","",IF($D$4="All Post",'DATA ENTRY'!Q44,IF(AND($D$4='DATA ENTRY'!CL44),'DATA ENTRY'!Q44,""))))</f>
        <v/>
      </c>
      <c r="K45" s="205" t="str">
        <f>IF('DATA ENTRY'!CL44="","",IF('DATA ENTRY'!R44="","",IF($D$4="All Post",'DATA ENTRY'!R44,IF(AND($D$4='DATA ENTRY'!CL44),'DATA ENTRY'!R44,""))))</f>
        <v/>
      </c>
      <c r="L45" s="205" t="str">
        <f>IF('DATA ENTRY'!CL44="","",IF('DATA ENTRY'!S44="","",IF($D$4="All Post",'DATA ENTRY'!S44,IF(AND($D$4='DATA ENTRY'!CL44),'DATA ENTRY'!S44,""))))</f>
        <v/>
      </c>
      <c r="M45" s="205" t="str">
        <f>IF('DATA ENTRY'!CL44="","",IF('DATA ENTRY'!E44="","",IF($D$4="All Post",'DATA ENTRY'!E44,IF(AND($D$4='DATA ENTRY'!CL44),'DATA ENTRY'!E44,""))))</f>
        <v/>
      </c>
      <c r="N45" s="205" t="str">
        <f>IF('DATA ENTRY'!CL44="","",IF('DATA ENTRY'!T44="","",IF($D$4="All Post",'DATA ENTRY'!T44,IF(AND($D$4='DATA ENTRY'!CL44),'DATA ENTRY'!T44,""))))</f>
        <v/>
      </c>
      <c r="O45" s="205" t="str">
        <f>IF('DATA ENTRY'!CL44="","",IF('DATA ENTRY'!X44="","",IF($D$4="All Post",'DATA ENTRY'!X44,IF(AND($D$4='DATA ENTRY'!CL44),'DATA ENTRY'!X44,""))))</f>
        <v/>
      </c>
      <c r="P45" s="205" t="str">
        <f>IF('DATA ENTRY'!CL44="","",IF('DATA ENTRY'!Y44="","",IF($D$4="All Post",'DATA ENTRY'!Y44,IF(AND($D$4='DATA ENTRY'!CL44),'DATA ENTRY'!Y44,""))))</f>
        <v/>
      </c>
      <c r="Q45" s="205" t="str">
        <f>IF('DATA ENTRY'!CL44="","",IF('DATA ENTRY'!G44="","",IF($D$4="All Post",'DATA ENTRY'!G44,IF(AND($D$4='DATA ENTRY'!CL44),'DATA ENTRY'!G44,""))))</f>
        <v/>
      </c>
      <c r="T45" s="3">
        <f t="shared" si="0"/>
        <v>0</v>
      </c>
      <c r="U45" s="3" t="str">
        <f t="shared" si="1"/>
        <v/>
      </c>
      <c r="CA45" s="3" t="str">
        <f>IFERROR(IF(CF45="","",RANK(CF45,$CF$7:$CF$1111,1))+COUNTIF($CF$7:CF45,CF45)-1,"")</f>
        <v/>
      </c>
      <c r="CB45" s="3" t="str">
        <f t="shared" si="2"/>
        <v/>
      </c>
      <c r="CC45" s="8">
        <v>39</v>
      </c>
      <c r="CD45" s="205" t="str">
        <f>IF('DATA ENTRY'!CL44="","",IF('DATA ENTRY'!B44="","",IF(AND($CE$4='DATA ENTRY'!CL44,$CH$4='DATA ENTRY'!D44,$CF$4='DATA ENTRY'!G44),'DATA ENTRY'!B44,"")))</f>
        <v/>
      </c>
      <c r="CE45" s="205" t="str">
        <f>IF('DATA ENTRY'!CL44="","",IF('DATA ENTRY'!C44="","",IF(AND($CE$4='DATA ENTRY'!CL44,$CH$4='DATA ENTRY'!D44,$CF$4='DATA ENTRY'!G44),'DATA ENTRY'!C44,"")))</f>
        <v/>
      </c>
      <c r="CF45" s="206" t="str">
        <f>IF('DATA ENTRY'!CL44="","",IF('DATA ENTRY'!I44="","",IF(AND($CE$4='DATA ENTRY'!CL44,$CH$4='DATA ENTRY'!D44,$CF$4='DATA ENTRY'!G44),'DATA ENTRY'!I44,"")))</f>
        <v/>
      </c>
      <c r="CG45" s="206" t="str">
        <f>IF('DATA ENTRY'!CL44="","",IF('DATA ENTRY'!CL44="","",IF(AND($CE$4='DATA ENTRY'!CL44,$CH$4='DATA ENTRY'!D44,$CF$4='DATA ENTRY'!G44),'DATA ENTRY'!CL44,"")))</f>
        <v/>
      </c>
      <c r="CH45" s="205" t="str">
        <f>IF('DATA ENTRY'!CL44="","",IF('DATA ENTRY'!N44="","",IF(AND($CE$4='DATA ENTRY'!CL44,$CH$4='DATA ENTRY'!D44,$CF$4='DATA ENTRY'!G44),'DATA ENTRY'!N44,"")))</f>
        <v/>
      </c>
      <c r="CI45" s="207" t="str">
        <f>IF('DATA ENTRY'!CL44="","",IF('DATA ENTRY'!O44="","",IF(AND($CE$4='DATA ENTRY'!CL44,$CH$4='DATA ENTRY'!D44,$CF$4='DATA ENTRY'!G44),'DATA ENTRY'!O44,"")))</f>
        <v/>
      </c>
      <c r="CJ45" s="205" t="str">
        <f>IF('DATA ENTRY'!CL44="","",IF('DATA ENTRY'!P44="","",IF(AND($CE$4='DATA ENTRY'!CL44,$CH$4='DATA ENTRY'!D44,$CF$4='DATA ENTRY'!G44),'DATA ENTRY'!P44,"")))</f>
        <v/>
      </c>
      <c r="CK45" s="207" t="str">
        <f>IF('DATA ENTRY'!CL44="","",IF('DATA ENTRY'!Q44="","",IF(AND($CE$4='DATA ENTRY'!CL44,$CH$4='DATA ENTRY'!D44,$CF$4='DATA ENTRY'!G44),'DATA ENTRY'!Q44,"")))</f>
        <v/>
      </c>
      <c r="CL45" s="205" t="str">
        <f>IF('DATA ENTRY'!CL44="","",IF('DATA ENTRY'!R44="","",IF(AND($CE$4='DATA ENTRY'!CL44,$CH$4='DATA ENTRY'!D44,$CF$4='DATA ENTRY'!G44),'DATA ENTRY'!R44,"")))</f>
        <v/>
      </c>
      <c r="CM45" s="205" t="str">
        <f>IF('DATA ENTRY'!CL44="","",IF('DATA ENTRY'!T44="","",IF(AND($CE$4='DATA ENTRY'!CL44,$CH$4='DATA ENTRY'!D44,$CF$4='DATA ENTRY'!G44),'DATA ENTRY'!T44,"")))</f>
        <v/>
      </c>
      <c r="CN45" s="205" t="str">
        <f>IF('DATA ENTRY'!CL44="","",IF('DATA ENTRY'!E44="","",IF(AND($CE$4='DATA ENTRY'!CL44,$CH$4='DATA ENTRY'!D44,$CF$4='DATA ENTRY'!G44),'DATA ENTRY'!E44,"")))</f>
        <v/>
      </c>
      <c r="CO45" s="205" t="str">
        <f>IF('DATA ENTRY'!CL44="","",IF('DATA ENTRY'!X44="","",IF(AND($CE$4='DATA ENTRY'!CL44,$CH$4='DATA ENTRY'!D44,$CF$4='DATA ENTRY'!G44),'DATA ENTRY'!X44,"")))</f>
        <v/>
      </c>
      <c r="CP45" s="205" t="str">
        <f>IF('DATA ENTRY'!CL44="","",IF('DATA ENTRY'!Y44="","",IF(AND($CE$4='DATA ENTRY'!CL44,$CH$4='DATA ENTRY'!D44,$CF$4='DATA ENTRY'!G44),'DATA ENTRY'!Y44,"")))</f>
        <v/>
      </c>
      <c r="CQ45" s="93" t="str">
        <f t="shared" si="3"/>
        <v/>
      </c>
      <c r="CR45" s="93" t="str">
        <f>IF('DATA ENTRY'!CL44="","",IF('DATA ENTRY'!G44="","",IF(AND($CE$4='DATA ENTRY'!CL44,$CH$4='DATA ENTRY'!D44),'DATA ENTRY'!G44,"")))</f>
        <v/>
      </c>
      <c r="CS45" s="191" t="str">
        <f>IF('DATA ENTRY'!CL44="","",IF('DATA ENTRY'!D44="","",IF(AND($CE$4='DATA ENTRY'!CL44,$CH$4='DATA ENTRY'!D44,$CF$4='DATA ENTRY'!G44),'DATA ENTRY'!D44,"")))</f>
        <v/>
      </c>
      <c r="CT45" s="209">
        <f t="shared" si="4"/>
        <v>0</v>
      </c>
      <c r="CU45" s="209">
        <f t="shared" si="5"/>
        <v>0</v>
      </c>
      <c r="CW45" s="210"/>
      <c r="CY45" s="3">
        <f t="shared" si="6"/>
        <v>0</v>
      </c>
      <c r="DC45" s="3" t="str">
        <f>IFERROR(IF(DH45="","",RANK(DH45,$DH$7:$DH$1111,1))+COUNTIF($DH$7:DH45,DH45)-1,"")</f>
        <v/>
      </c>
      <c r="DD45" s="3" t="str">
        <f t="shared" si="13"/>
        <v/>
      </c>
      <c r="DE45" s="8">
        <v>39</v>
      </c>
      <c r="DF45" s="205" t="str">
        <f>IF('DATA ENTRY'!CL44="","",IF('DATA ENTRY'!B44="","",IF(AND($DG$4='DATA ENTRY'!D44),'DATA ENTRY'!B44,"")))</f>
        <v/>
      </c>
      <c r="DG45" s="205" t="str">
        <f>IF('DATA ENTRY'!CL44="","",IF('DATA ENTRY'!C44="","",IF(AND($DG$4='DATA ENTRY'!D44),'DATA ENTRY'!C44,"")))</f>
        <v/>
      </c>
      <c r="DH45" s="206" t="str">
        <f>IF('DATA ENTRY'!CL44="","",IF('DATA ENTRY'!I44="","",IF(AND($DG$4='DATA ENTRY'!D44),'DATA ENTRY'!I44,"")))</f>
        <v/>
      </c>
      <c r="DI45" s="206" t="str">
        <f>IF('DATA ENTRY'!CL44="","",IF('DATA ENTRY'!CL44="","",IF(AND($DG$4='DATA ENTRY'!D44),'DATA ENTRY'!CL44,"")))</f>
        <v/>
      </c>
      <c r="DJ45" s="205" t="str">
        <f>IF('DATA ENTRY'!CL44="","",IF('DATA ENTRY'!N44="","",IF(AND($DG$4='DATA ENTRY'!D44),'DATA ENTRY'!N44,"")))</f>
        <v/>
      </c>
      <c r="DK45" s="207" t="str">
        <f>IF('DATA ENTRY'!CL44="","",IF('DATA ENTRY'!O44="","",IF(AND($DG$4='DATA ENTRY'!D44),'DATA ENTRY'!O44,"")))</f>
        <v/>
      </c>
      <c r="DL45" s="205" t="str">
        <f>IF('DATA ENTRY'!CL44="","",IF('DATA ENTRY'!P44="","",IF(AND($DG$4='DATA ENTRY'!D44),'DATA ENTRY'!P44,"")))</f>
        <v/>
      </c>
      <c r="DM45" s="207" t="str">
        <f>IF('DATA ENTRY'!CL44="","",IF('DATA ENTRY'!Q44="","",IF(AND($DG$4='DATA ENTRY'!D44),'DATA ENTRY'!Q44,"")))</f>
        <v/>
      </c>
      <c r="DN45" s="205" t="str">
        <f>IF('DATA ENTRY'!CL44="","",IF('DATA ENTRY'!R44="","",IF(AND($DG$4='DATA ENTRY'!D44),'DATA ENTRY'!R44,"")))</f>
        <v/>
      </c>
      <c r="DO45" s="207" t="str">
        <f>IF('DATA ENTRY'!CL44="","",IF('DATA ENTRY'!T44="","",IF(AND($DG$4='DATA ENTRY'!D44),'DATA ENTRY'!T44,"")))</f>
        <v/>
      </c>
      <c r="DP45" s="205" t="str">
        <f>IF('DATA ENTRY'!CL44="","",IF('DATA ENTRY'!E44="","",IF(AND($DG$4='DATA ENTRY'!D44),'DATA ENTRY'!E44,"")))</f>
        <v/>
      </c>
      <c r="DQ45" s="205" t="str">
        <f>IF('DATA ENTRY'!CL44="","",IF('DATA ENTRY'!D44="","",IF(AND($DG$4='DATA ENTRY'!D44),'DATA ENTRY'!D44,"")))</f>
        <v/>
      </c>
      <c r="DR45" s="205" t="str">
        <f>IF('DATA ENTRY'!CL44="","",IF('DATA ENTRY'!X44="","",IF(AND($DG$4='DATA ENTRY'!D44),'DATA ENTRY'!X44,"")))</f>
        <v/>
      </c>
      <c r="DS45" s="205" t="str">
        <f>IF('DATA ENTRY'!CL44="","",IF('DATA ENTRY'!Y44="","",IF(AND($DG$4='DATA ENTRY'!D44),'DATA ENTRY'!Y44,"")))</f>
        <v/>
      </c>
      <c r="DT45" s="93" t="str">
        <f t="shared" si="8"/>
        <v/>
      </c>
      <c r="DU45" s="93" t="str">
        <f>IF('DATA ENTRY'!CL44="","",IF('DATA ENTRY'!D44="","",IF(AND($DG$4='DATA ENTRY'!D44),'DATA ENTRY'!G44,"")))</f>
        <v/>
      </c>
      <c r="DZ45" s="3">
        <f t="shared" si="9"/>
        <v>0</v>
      </c>
      <c r="EC45" s="3" t="str">
        <f>IFERROR(IF(EH45="","",RANK(EH45,$EH$7:$EH$1111,1))+COUNTIF($EH$7:EH45,EH45)-1,"")</f>
        <v/>
      </c>
      <c r="ED45" s="3" t="str">
        <f t="shared" si="10"/>
        <v/>
      </c>
      <c r="EE45" s="8">
        <v>39</v>
      </c>
      <c r="EF45" s="205" t="str">
        <f>IF('DATA ENTRY'!CL44="","",IF('DATA ENTRY'!B44="","",IF(AND($EG$4='DATA ENTRY'!G44,$EI$4='DATA ENTRY'!F44),'DATA ENTRY'!B44,"")))</f>
        <v/>
      </c>
      <c r="EG45" s="205" t="str">
        <f>IF('DATA ENTRY'!CL44="","",IF('DATA ENTRY'!C44="","",IF(AND($EG$4='DATA ENTRY'!G44,$EI$4='DATA ENTRY'!F44),'DATA ENTRY'!C44,"")))</f>
        <v/>
      </c>
      <c r="EH45" s="206" t="str">
        <f>IF('DATA ENTRY'!CL44="","",IF('DATA ENTRY'!I44="","",IF(AND($EG$4='DATA ENTRY'!G44,$EI$4='DATA ENTRY'!F44),'DATA ENTRY'!I44,"")))</f>
        <v/>
      </c>
      <c r="EI45" s="206" t="str">
        <f>IF('DATA ENTRY'!CL44="","",IF('DATA ENTRY'!CL44="","",IF(AND($EG$4='DATA ENTRY'!G44,$EI$4='DATA ENTRY'!F44),'DATA ENTRY'!CL44,"")))</f>
        <v/>
      </c>
      <c r="EJ45" s="205" t="str">
        <f>IF('DATA ENTRY'!CL44="","",IF('DATA ENTRY'!N44="","",IF(AND($EG$4='DATA ENTRY'!G44,$EI$4='DATA ENTRY'!F44),'DATA ENTRY'!N44,"")))</f>
        <v/>
      </c>
      <c r="EK45" s="207" t="str">
        <f>IF('DATA ENTRY'!CL44="","",IF('DATA ENTRY'!O44="","",IF(AND($EG$4='DATA ENTRY'!G44,$EI$4='DATA ENTRY'!F44),'DATA ENTRY'!O44,"")))</f>
        <v/>
      </c>
      <c r="EL45" s="205" t="str">
        <f>IF('DATA ENTRY'!CL44="","",IF('DATA ENTRY'!P44="","",IF(AND($EG$4='DATA ENTRY'!G44,$EI$4='DATA ENTRY'!F44),'DATA ENTRY'!P44,"")))</f>
        <v/>
      </c>
      <c r="EM45" s="207" t="str">
        <f>IF('DATA ENTRY'!CL44="","",IF('DATA ENTRY'!Q44="","",IF(AND($EG$4='DATA ENTRY'!G44,$EI$4='DATA ENTRY'!F44),'DATA ENTRY'!Q44,"")))</f>
        <v/>
      </c>
      <c r="EN45" s="205" t="str">
        <f>IF('DATA ENTRY'!CL44="","",IF('DATA ENTRY'!R44="","",IF(AND($EG$4='DATA ENTRY'!G44,$EI$4='DATA ENTRY'!F44),'DATA ENTRY'!R44,"")))</f>
        <v/>
      </c>
      <c r="EO45" s="207" t="str">
        <f>IF('DATA ENTRY'!CL44="","",IF('DATA ENTRY'!S44="","",IF(AND($EG$4='DATA ENTRY'!G44,$EI$4='DATA ENTRY'!F44),'DATA ENTRY'!S44,"")))</f>
        <v/>
      </c>
      <c r="EP45" s="207" t="str">
        <f>IF('DATA ENTRY'!CL44="","",IF('DATA ENTRY'!T44="","",IF(AND($EG$4='DATA ENTRY'!G44,$EI$4='DATA ENTRY'!F44),'DATA ENTRY'!T44,"")))</f>
        <v/>
      </c>
      <c r="EQ45" s="205" t="str">
        <f>IF('DATA ENTRY'!CL44="","",IF('DATA ENTRY'!E44="","",IF(AND($EG$4='DATA ENTRY'!G44,$EI$4='DATA ENTRY'!F44),'DATA ENTRY'!E44,"")))</f>
        <v/>
      </c>
      <c r="ER45" s="205" t="str">
        <f>IF('DATA ENTRY'!CL44="","",IF('DATA ENTRY'!D44="","",IF(AND($EG$4='DATA ENTRY'!G44,$EI$4='DATA ENTRY'!F44),'DATA ENTRY'!D44,"")))</f>
        <v/>
      </c>
      <c r="ES45" s="205" t="str">
        <f>IF('DATA ENTRY'!CL44="","",IF('DATA ENTRY'!X44="","",IF(AND($EG$4='DATA ENTRY'!G44,$EI$4='DATA ENTRY'!F44),'DATA ENTRY'!X44,"")))</f>
        <v/>
      </c>
      <c r="ET45" s="205" t="str">
        <f>IF('DATA ENTRY'!CL44="","",IF('DATA ENTRY'!Y44="","",IF(AND($EG$4='DATA ENTRY'!G44,$EI$4='DATA ENTRY'!F44),'DATA ENTRY'!Y44,"")))</f>
        <v/>
      </c>
      <c r="EU45" s="93" t="str">
        <f t="shared" si="11"/>
        <v/>
      </c>
      <c r="EV45" s="93" t="str">
        <f>IF('DATA ENTRY'!CL44="","",IF('DATA ENTRY'!D44="","",IF(AND($EG$4='DATA ENTRY'!G44,$EI$4='DATA ENTRY'!F44),'DATA ENTRY'!G44,"")))</f>
        <v/>
      </c>
      <c r="FA45" s="3">
        <f t="shared" si="12"/>
        <v>0</v>
      </c>
    </row>
    <row r="46" spans="1:157">
      <c r="A46" s="3" t="str">
        <f>IF(T46=0,"",1+(MAX($A$7:A45)))</f>
        <v/>
      </c>
      <c r="B46" s="8">
        <v>40</v>
      </c>
      <c r="C46" s="205" t="str">
        <f>IF('DATA ENTRY'!CL45="","",IF('DATA ENTRY'!B45="","",IF($D$4="All Post",'DATA ENTRY'!B45,IF(AND($D$4='DATA ENTRY'!CL45),'DATA ENTRY'!B45,""))))</f>
        <v/>
      </c>
      <c r="D46" s="205" t="str">
        <f>IF('DATA ENTRY'!CL45="","",IF('DATA ENTRY'!C45="","",IF($D$4="All Post",'DATA ENTRY'!C45,IF(AND($D$4='DATA ENTRY'!CL45),'DATA ENTRY'!C45,""))))</f>
        <v/>
      </c>
      <c r="E46" s="206" t="str">
        <f>IF('DATA ENTRY'!CL45="","",IF('DATA ENTRY'!I45="","",IF($D$4="All Post",'DATA ENTRY'!I45,IF(AND($D$4='DATA ENTRY'!CL45),'DATA ENTRY'!I45,""))))</f>
        <v/>
      </c>
      <c r="F46" s="206" t="str">
        <f>IF('DATA ENTRY'!CL45="","",IF('DATA ENTRY'!CL45="","",IF($D$4="All Post",'DATA ENTRY'!CL45,IF(AND($D$4='DATA ENTRY'!CL45),'DATA ENTRY'!CL45,""))))</f>
        <v/>
      </c>
      <c r="G46" s="205" t="str">
        <f>IF('DATA ENTRY'!CL45="","",IF('DATA ENTRY'!N45="","",IF($D$4="All Post",'DATA ENTRY'!N45,IF(AND($D$4='DATA ENTRY'!CL45),'DATA ENTRY'!N45,""))))</f>
        <v/>
      </c>
      <c r="H46" s="207" t="str">
        <f>IF('DATA ENTRY'!CL45="","",IF('DATA ENTRY'!O45="","",IF($D$4="All Post",'DATA ENTRY'!O45,IF(AND($D$4='DATA ENTRY'!CL45),'DATA ENTRY'!O45,""))))</f>
        <v/>
      </c>
      <c r="I46" s="205" t="str">
        <f>IF('DATA ENTRY'!CL45="","",IF('DATA ENTRY'!P45="","",IF($D$4="All Post",'DATA ENTRY'!P45,IF(AND($D$4='DATA ENTRY'!CL45),'DATA ENTRY'!P45,""))))</f>
        <v/>
      </c>
      <c r="J46" s="207" t="str">
        <f>IF('DATA ENTRY'!CL45="","",IF('DATA ENTRY'!Q45="","",IF($D$4="All Post",'DATA ENTRY'!Q45,IF(AND($D$4='DATA ENTRY'!CL45),'DATA ENTRY'!Q45,""))))</f>
        <v/>
      </c>
      <c r="K46" s="205" t="str">
        <f>IF('DATA ENTRY'!CL45="","",IF('DATA ENTRY'!R45="","",IF($D$4="All Post",'DATA ENTRY'!R45,IF(AND($D$4='DATA ENTRY'!CL45),'DATA ENTRY'!R45,""))))</f>
        <v/>
      </c>
      <c r="L46" s="205" t="str">
        <f>IF('DATA ENTRY'!CL45="","",IF('DATA ENTRY'!S45="","",IF($D$4="All Post",'DATA ENTRY'!S45,IF(AND($D$4='DATA ENTRY'!CL45),'DATA ENTRY'!S45,""))))</f>
        <v/>
      </c>
      <c r="M46" s="205" t="str">
        <f>IF('DATA ENTRY'!CL45="","",IF('DATA ENTRY'!E45="","",IF($D$4="All Post",'DATA ENTRY'!E45,IF(AND($D$4='DATA ENTRY'!CL45),'DATA ENTRY'!E45,""))))</f>
        <v/>
      </c>
      <c r="N46" s="205" t="str">
        <f>IF('DATA ENTRY'!CL45="","",IF('DATA ENTRY'!T45="","",IF($D$4="All Post",'DATA ENTRY'!T45,IF(AND($D$4='DATA ENTRY'!CL45),'DATA ENTRY'!T45,""))))</f>
        <v/>
      </c>
      <c r="O46" s="205" t="str">
        <f>IF('DATA ENTRY'!CL45="","",IF('DATA ENTRY'!X45="","",IF($D$4="All Post",'DATA ENTRY'!X45,IF(AND($D$4='DATA ENTRY'!CL45),'DATA ENTRY'!X45,""))))</f>
        <v/>
      </c>
      <c r="P46" s="205" t="str">
        <f>IF('DATA ENTRY'!CL45="","",IF('DATA ENTRY'!Y45="","",IF($D$4="All Post",'DATA ENTRY'!Y45,IF(AND($D$4='DATA ENTRY'!CL45),'DATA ENTRY'!Y45,""))))</f>
        <v/>
      </c>
      <c r="Q46" s="205" t="str">
        <f>IF('DATA ENTRY'!CL45="","",IF('DATA ENTRY'!G45="","",IF($D$4="All Post",'DATA ENTRY'!G45,IF(AND($D$4='DATA ENTRY'!CL45),'DATA ENTRY'!G45,""))))</f>
        <v/>
      </c>
      <c r="T46" s="3">
        <f t="shared" si="0"/>
        <v>0</v>
      </c>
      <c r="U46" s="3" t="str">
        <f t="shared" si="1"/>
        <v/>
      </c>
      <c r="CA46" s="3" t="str">
        <f>IFERROR(IF(CF46="","",RANK(CF46,$CF$7:$CF$1111,1))+COUNTIF($CF$7:CF46,CF46)-1,"")</f>
        <v/>
      </c>
      <c r="CB46" s="3" t="str">
        <f t="shared" si="2"/>
        <v/>
      </c>
      <c r="CC46" s="8">
        <v>40</v>
      </c>
      <c r="CD46" s="205" t="str">
        <f>IF('DATA ENTRY'!CL45="","",IF('DATA ENTRY'!B45="","",IF(AND($CE$4='DATA ENTRY'!CL45,$CH$4='DATA ENTRY'!D45,$CF$4='DATA ENTRY'!G45),'DATA ENTRY'!B45,"")))</f>
        <v/>
      </c>
      <c r="CE46" s="205" t="str">
        <f>IF('DATA ENTRY'!CL45="","",IF('DATA ENTRY'!C45="","",IF(AND($CE$4='DATA ENTRY'!CL45,$CH$4='DATA ENTRY'!D45,$CF$4='DATA ENTRY'!G45),'DATA ENTRY'!C45,"")))</f>
        <v/>
      </c>
      <c r="CF46" s="206" t="str">
        <f>IF('DATA ENTRY'!CL45="","",IF('DATA ENTRY'!I45="","",IF(AND($CE$4='DATA ENTRY'!CL45,$CH$4='DATA ENTRY'!D45,$CF$4='DATA ENTRY'!G45),'DATA ENTRY'!I45,"")))</f>
        <v/>
      </c>
      <c r="CG46" s="206" t="str">
        <f>IF('DATA ENTRY'!CL45="","",IF('DATA ENTRY'!CL45="","",IF(AND($CE$4='DATA ENTRY'!CL45,$CH$4='DATA ENTRY'!D45,$CF$4='DATA ENTRY'!G45),'DATA ENTRY'!CL45,"")))</f>
        <v/>
      </c>
      <c r="CH46" s="205" t="str">
        <f>IF('DATA ENTRY'!CL45="","",IF('DATA ENTRY'!N45="","",IF(AND($CE$4='DATA ENTRY'!CL45,$CH$4='DATA ENTRY'!D45,$CF$4='DATA ENTRY'!G45),'DATA ENTRY'!N45,"")))</f>
        <v/>
      </c>
      <c r="CI46" s="207" t="str">
        <f>IF('DATA ENTRY'!CL45="","",IF('DATA ENTRY'!O45="","",IF(AND($CE$4='DATA ENTRY'!CL45,$CH$4='DATA ENTRY'!D45,$CF$4='DATA ENTRY'!G45),'DATA ENTRY'!O45,"")))</f>
        <v/>
      </c>
      <c r="CJ46" s="205" t="str">
        <f>IF('DATA ENTRY'!CL45="","",IF('DATA ENTRY'!P45="","",IF(AND($CE$4='DATA ENTRY'!CL45,$CH$4='DATA ENTRY'!D45,$CF$4='DATA ENTRY'!G45),'DATA ENTRY'!P45,"")))</f>
        <v/>
      </c>
      <c r="CK46" s="207" t="str">
        <f>IF('DATA ENTRY'!CL45="","",IF('DATA ENTRY'!Q45="","",IF(AND($CE$4='DATA ENTRY'!CL45,$CH$4='DATA ENTRY'!D45,$CF$4='DATA ENTRY'!G45),'DATA ENTRY'!Q45,"")))</f>
        <v/>
      </c>
      <c r="CL46" s="205" t="str">
        <f>IF('DATA ENTRY'!CL45="","",IF('DATA ENTRY'!R45="","",IF(AND($CE$4='DATA ENTRY'!CL45,$CH$4='DATA ENTRY'!D45,$CF$4='DATA ENTRY'!G45),'DATA ENTRY'!R45,"")))</f>
        <v/>
      </c>
      <c r="CM46" s="205" t="str">
        <f>IF('DATA ENTRY'!CL45="","",IF('DATA ENTRY'!T45="","",IF(AND($CE$4='DATA ENTRY'!CL45,$CH$4='DATA ENTRY'!D45,$CF$4='DATA ENTRY'!G45),'DATA ENTRY'!T45,"")))</f>
        <v/>
      </c>
      <c r="CN46" s="205" t="str">
        <f>IF('DATA ENTRY'!CL45="","",IF('DATA ENTRY'!E45="","",IF(AND($CE$4='DATA ENTRY'!CL45,$CH$4='DATA ENTRY'!D45,$CF$4='DATA ENTRY'!G45),'DATA ENTRY'!E45,"")))</f>
        <v/>
      </c>
      <c r="CO46" s="205" t="str">
        <f>IF('DATA ENTRY'!CL45="","",IF('DATA ENTRY'!X45="","",IF(AND($CE$4='DATA ENTRY'!CL45,$CH$4='DATA ENTRY'!D45,$CF$4='DATA ENTRY'!G45),'DATA ENTRY'!X45,"")))</f>
        <v/>
      </c>
      <c r="CP46" s="205" t="str">
        <f>IF('DATA ENTRY'!CL45="","",IF('DATA ENTRY'!Y45="","",IF(AND($CE$4='DATA ENTRY'!CL45,$CH$4='DATA ENTRY'!D45,$CF$4='DATA ENTRY'!G45),'DATA ENTRY'!Y45,"")))</f>
        <v/>
      </c>
      <c r="CQ46" s="93" t="str">
        <f t="shared" si="3"/>
        <v/>
      </c>
      <c r="CR46" s="93" t="str">
        <f>IF('DATA ENTRY'!CL45="","",IF('DATA ENTRY'!G45="","",IF(AND($CE$4='DATA ENTRY'!CL45,$CH$4='DATA ENTRY'!D45),'DATA ENTRY'!G45,"")))</f>
        <v/>
      </c>
      <c r="CS46" s="191" t="str">
        <f>IF('DATA ENTRY'!CL45="","",IF('DATA ENTRY'!D45="","",IF(AND($CE$4='DATA ENTRY'!CL45,$CH$4='DATA ENTRY'!D45,$CF$4='DATA ENTRY'!G45),'DATA ENTRY'!D45,"")))</f>
        <v/>
      </c>
      <c r="CT46" s="209">
        <f t="shared" si="4"/>
        <v>0</v>
      </c>
      <c r="CU46" s="209">
        <f t="shared" si="5"/>
        <v>0</v>
      </c>
      <c r="CW46" s="210"/>
      <c r="CY46" s="3">
        <f t="shared" si="6"/>
        <v>0</v>
      </c>
      <c r="DC46" s="3" t="str">
        <f>IFERROR(IF(DH46="","",RANK(DH46,$DH$7:$DH$1111,1))+COUNTIF($DH$7:DH46,DH46)-1,"")</f>
        <v/>
      </c>
      <c r="DD46" s="3" t="str">
        <f t="shared" si="13"/>
        <v/>
      </c>
      <c r="DE46" s="8">
        <v>40</v>
      </c>
      <c r="DF46" s="205" t="str">
        <f>IF('DATA ENTRY'!CL45="","",IF('DATA ENTRY'!B45="","",IF(AND($DG$4='DATA ENTRY'!D45),'DATA ENTRY'!B45,"")))</f>
        <v/>
      </c>
      <c r="DG46" s="205" t="str">
        <f>IF('DATA ENTRY'!CL45="","",IF('DATA ENTRY'!C45="","",IF(AND($DG$4='DATA ENTRY'!D45),'DATA ENTRY'!C45,"")))</f>
        <v/>
      </c>
      <c r="DH46" s="206" t="str">
        <f>IF('DATA ENTRY'!CL45="","",IF('DATA ENTRY'!I45="","",IF(AND($DG$4='DATA ENTRY'!D45),'DATA ENTRY'!I45,"")))</f>
        <v/>
      </c>
      <c r="DI46" s="206" t="str">
        <f>IF('DATA ENTRY'!CL45="","",IF('DATA ENTRY'!CL45="","",IF(AND($DG$4='DATA ENTRY'!D45),'DATA ENTRY'!CL45,"")))</f>
        <v/>
      </c>
      <c r="DJ46" s="205" t="str">
        <f>IF('DATA ENTRY'!CL45="","",IF('DATA ENTRY'!N45="","",IF(AND($DG$4='DATA ENTRY'!D45),'DATA ENTRY'!N45,"")))</f>
        <v/>
      </c>
      <c r="DK46" s="207" t="str">
        <f>IF('DATA ENTRY'!CL45="","",IF('DATA ENTRY'!O45="","",IF(AND($DG$4='DATA ENTRY'!D45),'DATA ENTRY'!O45,"")))</f>
        <v/>
      </c>
      <c r="DL46" s="205" t="str">
        <f>IF('DATA ENTRY'!CL45="","",IF('DATA ENTRY'!P45="","",IF(AND($DG$4='DATA ENTRY'!D45),'DATA ENTRY'!P45,"")))</f>
        <v/>
      </c>
      <c r="DM46" s="207" t="str">
        <f>IF('DATA ENTRY'!CL45="","",IF('DATA ENTRY'!Q45="","",IF(AND($DG$4='DATA ENTRY'!D45),'DATA ENTRY'!Q45,"")))</f>
        <v/>
      </c>
      <c r="DN46" s="205" t="str">
        <f>IF('DATA ENTRY'!CL45="","",IF('DATA ENTRY'!R45="","",IF(AND($DG$4='DATA ENTRY'!D45),'DATA ENTRY'!R45,"")))</f>
        <v/>
      </c>
      <c r="DO46" s="207" t="str">
        <f>IF('DATA ENTRY'!CL45="","",IF('DATA ENTRY'!T45="","",IF(AND($DG$4='DATA ENTRY'!D45),'DATA ENTRY'!T45,"")))</f>
        <v/>
      </c>
      <c r="DP46" s="205" t="str">
        <f>IF('DATA ENTRY'!CL45="","",IF('DATA ENTRY'!E45="","",IF(AND($DG$4='DATA ENTRY'!D45),'DATA ENTRY'!E45,"")))</f>
        <v/>
      </c>
      <c r="DQ46" s="205" t="str">
        <f>IF('DATA ENTRY'!CL45="","",IF('DATA ENTRY'!D45="","",IF(AND($DG$4='DATA ENTRY'!D45),'DATA ENTRY'!D45,"")))</f>
        <v/>
      </c>
      <c r="DR46" s="205" t="str">
        <f>IF('DATA ENTRY'!CL45="","",IF('DATA ENTRY'!X45="","",IF(AND($DG$4='DATA ENTRY'!D45),'DATA ENTRY'!X45,"")))</f>
        <v/>
      </c>
      <c r="DS46" s="205" t="str">
        <f>IF('DATA ENTRY'!CL45="","",IF('DATA ENTRY'!Y45="","",IF(AND($DG$4='DATA ENTRY'!D45),'DATA ENTRY'!Y45,"")))</f>
        <v/>
      </c>
      <c r="DT46" s="93" t="str">
        <f t="shared" si="8"/>
        <v/>
      </c>
      <c r="DU46" s="93" t="str">
        <f>IF('DATA ENTRY'!CL45="","",IF('DATA ENTRY'!D45="","",IF(AND($DG$4='DATA ENTRY'!D45),'DATA ENTRY'!G45,"")))</f>
        <v/>
      </c>
      <c r="DZ46" s="3">
        <f t="shared" si="9"/>
        <v>0</v>
      </c>
      <c r="EC46" s="3" t="str">
        <f>IFERROR(IF(EH46="","",RANK(EH46,$EH$7:$EH$1111,1))+COUNTIF($EH$7:EH46,EH46)-1,"")</f>
        <v/>
      </c>
      <c r="ED46" s="3" t="str">
        <f t="shared" si="10"/>
        <v/>
      </c>
      <c r="EE46" s="8">
        <v>40</v>
      </c>
      <c r="EF46" s="205" t="str">
        <f>IF('DATA ENTRY'!CL45="","",IF('DATA ENTRY'!B45="","",IF(AND($EG$4='DATA ENTRY'!G45,$EI$4='DATA ENTRY'!F45),'DATA ENTRY'!B45,"")))</f>
        <v/>
      </c>
      <c r="EG46" s="205" t="str">
        <f>IF('DATA ENTRY'!CL45="","",IF('DATA ENTRY'!C45="","",IF(AND($EG$4='DATA ENTRY'!G45,$EI$4='DATA ENTRY'!F45),'DATA ENTRY'!C45,"")))</f>
        <v/>
      </c>
      <c r="EH46" s="206" t="str">
        <f>IF('DATA ENTRY'!CL45="","",IF('DATA ENTRY'!I45="","",IF(AND($EG$4='DATA ENTRY'!G45,$EI$4='DATA ENTRY'!F45),'DATA ENTRY'!I45,"")))</f>
        <v/>
      </c>
      <c r="EI46" s="206" t="str">
        <f>IF('DATA ENTRY'!CL45="","",IF('DATA ENTRY'!CL45="","",IF(AND($EG$4='DATA ENTRY'!G45,$EI$4='DATA ENTRY'!F45),'DATA ENTRY'!CL45,"")))</f>
        <v/>
      </c>
      <c r="EJ46" s="205" t="str">
        <f>IF('DATA ENTRY'!CL45="","",IF('DATA ENTRY'!N45="","",IF(AND($EG$4='DATA ENTRY'!G45,$EI$4='DATA ENTRY'!F45),'DATA ENTRY'!N45,"")))</f>
        <v/>
      </c>
      <c r="EK46" s="207" t="str">
        <f>IF('DATA ENTRY'!CL45="","",IF('DATA ENTRY'!O45="","",IF(AND($EG$4='DATA ENTRY'!G45,$EI$4='DATA ENTRY'!F45),'DATA ENTRY'!O45,"")))</f>
        <v/>
      </c>
      <c r="EL46" s="205" t="str">
        <f>IF('DATA ENTRY'!CL45="","",IF('DATA ENTRY'!P45="","",IF(AND($EG$4='DATA ENTRY'!G45,$EI$4='DATA ENTRY'!F45),'DATA ENTRY'!P45,"")))</f>
        <v/>
      </c>
      <c r="EM46" s="207" t="str">
        <f>IF('DATA ENTRY'!CL45="","",IF('DATA ENTRY'!Q45="","",IF(AND($EG$4='DATA ENTRY'!G45,$EI$4='DATA ENTRY'!F45),'DATA ENTRY'!Q45,"")))</f>
        <v/>
      </c>
      <c r="EN46" s="205" t="str">
        <f>IF('DATA ENTRY'!CL45="","",IF('DATA ENTRY'!R45="","",IF(AND($EG$4='DATA ENTRY'!G45,$EI$4='DATA ENTRY'!F45),'DATA ENTRY'!R45,"")))</f>
        <v/>
      </c>
      <c r="EO46" s="207" t="str">
        <f>IF('DATA ENTRY'!CL45="","",IF('DATA ENTRY'!S45="","",IF(AND($EG$4='DATA ENTRY'!G45,$EI$4='DATA ENTRY'!F45),'DATA ENTRY'!S45,"")))</f>
        <v/>
      </c>
      <c r="EP46" s="207" t="str">
        <f>IF('DATA ENTRY'!CL45="","",IF('DATA ENTRY'!T45="","",IF(AND($EG$4='DATA ENTRY'!G45,$EI$4='DATA ENTRY'!F45),'DATA ENTRY'!T45,"")))</f>
        <v/>
      </c>
      <c r="EQ46" s="205" t="str">
        <f>IF('DATA ENTRY'!CL45="","",IF('DATA ENTRY'!E45="","",IF(AND($EG$4='DATA ENTRY'!G45,$EI$4='DATA ENTRY'!F45),'DATA ENTRY'!E45,"")))</f>
        <v/>
      </c>
      <c r="ER46" s="205" t="str">
        <f>IF('DATA ENTRY'!CL45="","",IF('DATA ENTRY'!D45="","",IF(AND($EG$4='DATA ENTRY'!G45,$EI$4='DATA ENTRY'!F45),'DATA ENTRY'!D45,"")))</f>
        <v/>
      </c>
      <c r="ES46" s="205" t="str">
        <f>IF('DATA ENTRY'!CL45="","",IF('DATA ENTRY'!X45="","",IF(AND($EG$4='DATA ENTRY'!G45,$EI$4='DATA ENTRY'!F45),'DATA ENTRY'!X45,"")))</f>
        <v/>
      </c>
      <c r="ET46" s="205" t="str">
        <f>IF('DATA ENTRY'!CL45="","",IF('DATA ENTRY'!Y45="","",IF(AND($EG$4='DATA ENTRY'!G45,$EI$4='DATA ENTRY'!F45),'DATA ENTRY'!Y45,"")))</f>
        <v/>
      </c>
      <c r="EU46" s="93" t="str">
        <f t="shared" si="11"/>
        <v/>
      </c>
      <c r="EV46" s="93" t="str">
        <f>IF('DATA ENTRY'!CL45="","",IF('DATA ENTRY'!D45="","",IF(AND($EG$4='DATA ENTRY'!G45,$EI$4='DATA ENTRY'!F45),'DATA ENTRY'!G45,"")))</f>
        <v/>
      </c>
      <c r="FA46" s="3">
        <f t="shared" si="12"/>
        <v>0</v>
      </c>
    </row>
    <row r="47" spans="1:157">
      <c r="A47" s="3" t="str">
        <f>IF(T47=0,"",1+(MAX($A$7:A46)))</f>
        <v/>
      </c>
      <c r="B47" s="8">
        <v>41</v>
      </c>
      <c r="C47" s="205" t="str">
        <f>IF('DATA ENTRY'!CL46="","",IF('DATA ENTRY'!B46="","",IF($D$4="All Post",'DATA ENTRY'!B46,IF(AND($D$4='DATA ENTRY'!CL46),'DATA ENTRY'!B46,""))))</f>
        <v/>
      </c>
      <c r="D47" s="205" t="str">
        <f>IF('DATA ENTRY'!CL46="","",IF('DATA ENTRY'!C46="","",IF($D$4="All Post",'DATA ENTRY'!C46,IF(AND($D$4='DATA ENTRY'!CL46),'DATA ENTRY'!C46,""))))</f>
        <v/>
      </c>
      <c r="E47" s="206" t="str">
        <f>IF('DATA ENTRY'!CL46="","",IF('DATA ENTRY'!I46="","",IF($D$4="All Post",'DATA ENTRY'!I46,IF(AND($D$4='DATA ENTRY'!CL46),'DATA ENTRY'!I46,""))))</f>
        <v/>
      </c>
      <c r="F47" s="206" t="str">
        <f>IF('DATA ENTRY'!CL46="","",IF('DATA ENTRY'!CL46="","",IF($D$4="All Post",'DATA ENTRY'!CL46,IF(AND($D$4='DATA ENTRY'!CL46),'DATA ENTRY'!CL46,""))))</f>
        <v/>
      </c>
      <c r="G47" s="205" t="str">
        <f>IF('DATA ENTRY'!CL46="","",IF('DATA ENTRY'!N46="","",IF($D$4="All Post",'DATA ENTRY'!N46,IF(AND($D$4='DATA ENTRY'!CL46),'DATA ENTRY'!N46,""))))</f>
        <v/>
      </c>
      <c r="H47" s="207" t="str">
        <f>IF('DATA ENTRY'!CL46="","",IF('DATA ENTRY'!O46="","",IF($D$4="All Post",'DATA ENTRY'!O46,IF(AND($D$4='DATA ENTRY'!CL46),'DATA ENTRY'!O46,""))))</f>
        <v/>
      </c>
      <c r="I47" s="205" t="str">
        <f>IF('DATA ENTRY'!CL46="","",IF('DATA ENTRY'!P46="","",IF($D$4="All Post",'DATA ENTRY'!P46,IF(AND($D$4='DATA ENTRY'!CL46),'DATA ENTRY'!P46,""))))</f>
        <v/>
      </c>
      <c r="J47" s="207" t="str">
        <f>IF('DATA ENTRY'!CL46="","",IF('DATA ENTRY'!Q46="","",IF($D$4="All Post",'DATA ENTRY'!Q46,IF(AND($D$4='DATA ENTRY'!CL46),'DATA ENTRY'!Q46,""))))</f>
        <v/>
      </c>
      <c r="K47" s="205" t="str">
        <f>IF('DATA ENTRY'!CL46="","",IF('DATA ENTRY'!R46="","",IF($D$4="All Post",'DATA ENTRY'!R46,IF(AND($D$4='DATA ENTRY'!CL46),'DATA ENTRY'!R46,""))))</f>
        <v/>
      </c>
      <c r="L47" s="205" t="str">
        <f>IF('DATA ENTRY'!CL46="","",IF('DATA ENTRY'!S46="","",IF($D$4="All Post",'DATA ENTRY'!S46,IF(AND($D$4='DATA ENTRY'!CL46),'DATA ENTRY'!S46,""))))</f>
        <v/>
      </c>
      <c r="M47" s="205" t="str">
        <f>IF('DATA ENTRY'!CL46="","",IF('DATA ENTRY'!E46="","",IF($D$4="All Post",'DATA ENTRY'!E46,IF(AND($D$4='DATA ENTRY'!CL46),'DATA ENTRY'!E46,""))))</f>
        <v/>
      </c>
      <c r="N47" s="205" t="str">
        <f>IF('DATA ENTRY'!CL46="","",IF('DATA ENTRY'!T46="","",IF($D$4="All Post",'DATA ENTRY'!T46,IF(AND($D$4='DATA ENTRY'!CL46),'DATA ENTRY'!T46,""))))</f>
        <v/>
      </c>
      <c r="O47" s="205" t="str">
        <f>IF('DATA ENTRY'!CL46="","",IF('DATA ENTRY'!X46="","",IF($D$4="All Post",'DATA ENTRY'!X46,IF(AND($D$4='DATA ENTRY'!CL46),'DATA ENTRY'!X46,""))))</f>
        <v/>
      </c>
      <c r="P47" s="205" t="str">
        <f>IF('DATA ENTRY'!CL46="","",IF('DATA ENTRY'!Y46="","",IF($D$4="All Post",'DATA ENTRY'!Y46,IF(AND($D$4='DATA ENTRY'!CL46),'DATA ENTRY'!Y46,""))))</f>
        <v/>
      </c>
      <c r="Q47" s="205" t="str">
        <f>IF('DATA ENTRY'!CL46="","",IF('DATA ENTRY'!G46="","",IF($D$4="All Post",'DATA ENTRY'!G46,IF(AND($D$4='DATA ENTRY'!CL46),'DATA ENTRY'!G46,""))))</f>
        <v/>
      </c>
      <c r="T47" s="3">
        <f t="shared" si="0"/>
        <v>0</v>
      </c>
      <c r="U47" s="3" t="str">
        <f t="shared" si="1"/>
        <v/>
      </c>
      <c r="CA47" s="3" t="str">
        <f>IFERROR(IF(CF47="","",RANK(CF47,$CF$7:$CF$1111,1))+COUNTIF($CF$7:CF47,CF47)-1,"")</f>
        <v/>
      </c>
      <c r="CB47" s="3" t="str">
        <f t="shared" si="2"/>
        <v/>
      </c>
      <c r="CC47" s="8">
        <v>41</v>
      </c>
      <c r="CD47" s="205" t="str">
        <f>IF('DATA ENTRY'!CL46="","",IF('DATA ENTRY'!B46="","",IF(AND($CE$4='DATA ENTRY'!CL46,$CH$4='DATA ENTRY'!D46,$CF$4='DATA ENTRY'!G46),'DATA ENTRY'!B46,"")))</f>
        <v/>
      </c>
      <c r="CE47" s="205" t="str">
        <f>IF('DATA ENTRY'!CL46="","",IF('DATA ENTRY'!C46="","",IF(AND($CE$4='DATA ENTRY'!CL46,$CH$4='DATA ENTRY'!D46,$CF$4='DATA ENTRY'!G46),'DATA ENTRY'!C46,"")))</f>
        <v/>
      </c>
      <c r="CF47" s="206" t="str">
        <f>IF('DATA ENTRY'!CL46="","",IF('DATA ENTRY'!I46="","",IF(AND($CE$4='DATA ENTRY'!CL46,$CH$4='DATA ENTRY'!D46,$CF$4='DATA ENTRY'!G46),'DATA ENTRY'!I46,"")))</f>
        <v/>
      </c>
      <c r="CG47" s="206" t="str">
        <f>IF('DATA ENTRY'!CL46="","",IF('DATA ENTRY'!CL46="","",IF(AND($CE$4='DATA ENTRY'!CL46,$CH$4='DATA ENTRY'!D46,$CF$4='DATA ENTRY'!G46),'DATA ENTRY'!CL46,"")))</f>
        <v/>
      </c>
      <c r="CH47" s="205" t="str">
        <f>IF('DATA ENTRY'!CL46="","",IF('DATA ENTRY'!N46="","",IF(AND($CE$4='DATA ENTRY'!CL46,$CH$4='DATA ENTRY'!D46,$CF$4='DATA ENTRY'!G46),'DATA ENTRY'!N46,"")))</f>
        <v/>
      </c>
      <c r="CI47" s="207" t="str">
        <f>IF('DATA ENTRY'!CL46="","",IF('DATA ENTRY'!O46="","",IF(AND($CE$4='DATA ENTRY'!CL46,$CH$4='DATA ENTRY'!D46,$CF$4='DATA ENTRY'!G46),'DATA ENTRY'!O46,"")))</f>
        <v/>
      </c>
      <c r="CJ47" s="205" t="str">
        <f>IF('DATA ENTRY'!CL46="","",IF('DATA ENTRY'!P46="","",IF(AND($CE$4='DATA ENTRY'!CL46,$CH$4='DATA ENTRY'!D46,$CF$4='DATA ENTRY'!G46),'DATA ENTRY'!P46,"")))</f>
        <v/>
      </c>
      <c r="CK47" s="207" t="str">
        <f>IF('DATA ENTRY'!CL46="","",IF('DATA ENTRY'!Q46="","",IF(AND($CE$4='DATA ENTRY'!CL46,$CH$4='DATA ENTRY'!D46,$CF$4='DATA ENTRY'!G46),'DATA ENTRY'!Q46,"")))</f>
        <v/>
      </c>
      <c r="CL47" s="205" t="str">
        <f>IF('DATA ENTRY'!CL46="","",IF('DATA ENTRY'!R46="","",IF(AND($CE$4='DATA ENTRY'!CL46,$CH$4='DATA ENTRY'!D46,$CF$4='DATA ENTRY'!G46),'DATA ENTRY'!R46,"")))</f>
        <v/>
      </c>
      <c r="CM47" s="205" t="str">
        <f>IF('DATA ENTRY'!CL46="","",IF('DATA ENTRY'!T46="","",IF(AND($CE$4='DATA ENTRY'!CL46,$CH$4='DATA ENTRY'!D46,$CF$4='DATA ENTRY'!G46),'DATA ENTRY'!T46,"")))</f>
        <v/>
      </c>
      <c r="CN47" s="205" t="str">
        <f>IF('DATA ENTRY'!CL46="","",IF('DATA ENTRY'!E46="","",IF(AND($CE$4='DATA ENTRY'!CL46,$CH$4='DATA ENTRY'!D46,$CF$4='DATA ENTRY'!G46),'DATA ENTRY'!E46,"")))</f>
        <v/>
      </c>
      <c r="CO47" s="205" t="str">
        <f>IF('DATA ENTRY'!CL46="","",IF('DATA ENTRY'!X46="","",IF(AND($CE$4='DATA ENTRY'!CL46,$CH$4='DATA ENTRY'!D46,$CF$4='DATA ENTRY'!G46),'DATA ENTRY'!X46,"")))</f>
        <v/>
      </c>
      <c r="CP47" s="205" t="str">
        <f>IF('DATA ENTRY'!CL46="","",IF('DATA ENTRY'!Y46="","",IF(AND($CE$4='DATA ENTRY'!CL46,$CH$4='DATA ENTRY'!D46,$CF$4='DATA ENTRY'!G46),'DATA ENTRY'!Y46,"")))</f>
        <v/>
      </c>
      <c r="CQ47" s="93" t="str">
        <f t="shared" si="3"/>
        <v/>
      </c>
      <c r="CR47" s="93" t="str">
        <f>IF('DATA ENTRY'!CL46="","",IF('DATA ENTRY'!G46="","",IF(AND($CE$4='DATA ENTRY'!CL46,$CH$4='DATA ENTRY'!D46),'DATA ENTRY'!G46,"")))</f>
        <v/>
      </c>
      <c r="CS47" s="191" t="str">
        <f>IF('DATA ENTRY'!CL46="","",IF('DATA ENTRY'!D46="","",IF(AND($CE$4='DATA ENTRY'!CL46,$CH$4='DATA ENTRY'!D46,$CF$4='DATA ENTRY'!G46),'DATA ENTRY'!D46,"")))</f>
        <v/>
      </c>
      <c r="CT47" s="209">
        <f t="shared" si="4"/>
        <v>0</v>
      </c>
      <c r="CU47" s="209">
        <f t="shared" si="5"/>
        <v>0</v>
      </c>
      <c r="CW47" s="210"/>
      <c r="CY47" s="3">
        <f t="shared" si="6"/>
        <v>0</v>
      </c>
      <c r="DC47" s="3" t="str">
        <f>IFERROR(IF(DH47="","",RANK(DH47,$DH$7:$DH$1111,1))+COUNTIF($DH$7:DH47,DH47)-1,"")</f>
        <v/>
      </c>
      <c r="DD47" s="3" t="str">
        <f t="shared" si="13"/>
        <v/>
      </c>
      <c r="DE47" s="8">
        <v>41</v>
      </c>
      <c r="DF47" s="205" t="str">
        <f>IF('DATA ENTRY'!CL46="","",IF('DATA ENTRY'!B46="","",IF(AND($DG$4='DATA ENTRY'!D46),'DATA ENTRY'!B46,"")))</f>
        <v/>
      </c>
      <c r="DG47" s="205" t="str">
        <f>IF('DATA ENTRY'!CL46="","",IF('DATA ENTRY'!C46="","",IF(AND($DG$4='DATA ENTRY'!D46),'DATA ENTRY'!C46,"")))</f>
        <v/>
      </c>
      <c r="DH47" s="206" t="str">
        <f>IF('DATA ENTRY'!CL46="","",IF('DATA ENTRY'!I46="","",IF(AND($DG$4='DATA ENTRY'!D46),'DATA ENTRY'!I46,"")))</f>
        <v/>
      </c>
      <c r="DI47" s="206" t="str">
        <f>IF('DATA ENTRY'!CL46="","",IF('DATA ENTRY'!CL46="","",IF(AND($DG$4='DATA ENTRY'!D46),'DATA ENTRY'!CL46,"")))</f>
        <v/>
      </c>
      <c r="DJ47" s="205" t="str">
        <f>IF('DATA ENTRY'!CL46="","",IF('DATA ENTRY'!N46="","",IF(AND($DG$4='DATA ENTRY'!D46),'DATA ENTRY'!N46,"")))</f>
        <v/>
      </c>
      <c r="DK47" s="207" t="str">
        <f>IF('DATA ENTRY'!CL46="","",IF('DATA ENTRY'!O46="","",IF(AND($DG$4='DATA ENTRY'!D46),'DATA ENTRY'!O46,"")))</f>
        <v/>
      </c>
      <c r="DL47" s="205" t="str">
        <f>IF('DATA ENTRY'!CL46="","",IF('DATA ENTRY'!P46="","",IF(AND($DG$4='DATA ENTRY'!D46),'DATA ENTRY'!P46,"")))</f>
        <v/>
      </c>
      <c r="DM47" s="207" t="str">
        <f>IF('DATA ENTRY'!CL46="","",IF('DATA ENTRY'!Q46="","",IF(AND($DG$4='DATA ENTRY'!D46),'DATA ENTRY'!Q46,"")))</f>
        <v/>
      </c>
      <c r="DN47" s="205" t="str">
        <f>IF('DATA ENTRY'!CL46="","",IF('DATA ENTRY'!R46="","",IF(AND($DG$4='DATA ENTRY'!D46),'DATA ENTRY'!R46,"")))</f>
        <v/>
      </c>
      <c r="DO47" s="207" t="str">
        <f>IF('DATA ENTRY'!CL46="","",IF('DATA ENTRY'!T46="","",IF(AND($DG$4='DATA ENTRY'!D46),'DATA ENTRY'!T46,"")))</f>
        <v/>
      </c>
      <c r="DP47" s="205" t="str">
        <f>IF('DATA ENTRY'!CL46="","",IF('DATA ENTRY'!E46="","",IF(AND($DG$4='DATA ENTRY'!D46),'DATA ENTRY'!E46,"")))</f>
        <v/>
      </c>
      <c r="DQ47" s="205" t="str">
        <f>IF('DATA ENTRY'!CL46="","",IF('DATA ENTRY'!D46="","",IF(AND($DG$4='DATA ENTRY'!D46),'DATA ENTRY'!D46,"")))</f>
        <v/>
      </c>
      <c r="DR47" s="205" t="str">
        <f>IF('DATA ENTRY'!CL46="","",IF('DATA ENTRY'!X46="","",IF(AND($DG$4='DATA ENTRY'!D46),'DATA ENTRY'!X46,"")))</f>
        <v/>
      </c>
      <c r="DS47" s="205" t="str">
        <f>IF('DATA ENTRY'!CL46="","",IF('DATA ENTRY'!Y46="","",IF(AND($DG$4='DATA ENTRY'!D46),'DATA ENTRY'!Y46,"")))</f>
        <v/>
      </c>
      <c r="DT47" s="93" t="str">
        <f t="shared" si="8"/>
        <v/>
      </c>
      <c r="DU47" s="93" t="str">
        <f>IF('DATA ENTRY'!CL46="","",IF('DATA ENTRY'!D46="","",IF(AND($DG$4='DATA ENTRY'!D46),'DATA ENTRY'!G46,"")))</f>
        <v/>
      </c>
      <c r="DZ47" s="3">
        <f t="shared" si="9"/>
        <v>0</v>
      </c>
      <c r="EC47" s="3" t="str">
        <f>IFERROR(IF(EH47="","",RANK(EH47,$EH$7:$EH$1111,1))+COUNTIF($EH$7:EH47,EH47)-1,"")</f>
        <v/>
      </c>
      <c r="ED47" s="3" t="str">
        <f t="shared" si="10"/>
        <v/>
      </c>
      <c r="EE47" s="8">
        <v>41</v>
      </c>
      <c r="EF47" s="205" t="str">
        <f>IF('DATA ENTRY'!CL46="","",IF('DATA ENTRY'!B46="","",IF(AND($EG$4='DATA ENTRY'!G46,$EI$4='DATA ENTRY'!F46),'DATA ENTRY'!B46,"")))</f>
        <v/>
      </c>
      <c r="EG47" s="205" t="str">
        <f>IF('DATA ENTRY'!CL46="","",IF('DATA ENTRY'!C46="","",IF(AND($EG$4='DATA ENTRY'!G46,$EI$4='DATA ENTRY'!F46),'DATA ENTRY'!C46,"")))</f>
        <v/>
      </c>
      <c r="EH47" s="206" t="str">
        <f>IF('DATA ENTRY'!CL46="","",IF('DATA ENTRY'!I46="","",IF(AND($EG$4='DATA ENTRY'!G46,$EI$4='DATA ENTRY'!F46),'DATA ENTRY'!I46,"")))</f>
        <v/>
      </c>
      <c r="EI47" s="206" t="str">
        <f>IF('DATA ENTRY'!CL46="","",IF('DATA ENTRY'!CL46="","",IF(AND($EG$4='DATA ENTRY'!G46,$EI$4='DATA ENTRY'!F46),'DATA ENTRY'!CL46,"")))</f>
        <v/>
      </c>
      <c r="EJ47" s="205" t="str">
        <f>IF('DATA ENTRY'!CL46="","",IF('DATA ENTRY'!N46="","",IF(AND($EG$4='DATA ENTRY'!G46,$EI$4='DATA ENTRY'!F46),'DATA ENTRY'!N46,"")))</f>
        <v/>
      </c>
      <c r="EK47" s="207" t="str">
        <f>IF('DATA ENTRY'!CL46="","",IF('DATA ENTRY'!O46="","",IF(AND($EG$4='DATA ENTRY'!G46,$EI$4='DATA ENTRY'!F46),'DATA ENTRY'!O46,"")))</f>
        <v/>
      </c>
      <c r="EL47" s="205" t="str">
        <f>IF('DATA ENTRY'!CL46="","",IF('DATA ENTRY'!P46="","",IF(AND($EG$4='DATA ENTRY'!G46,$EI$4='DATA ENTRY'!F46),'DATA ENTRY'!P46,"")))</f>
        <v/>
      </c>
      <c r="EM47" s="207" t="str">
        <f>IF('DATA ENTRY'!CL46="","",IF('DATA ENTRY'!Q46="","",IF(AND($EG$4='DATA ENTRY'!G46,$EI$4='DATA ENTRY'!F46),'DATA ENTRY'!Q46,"")))</f>
        <v/>
      </c>
      <c r="EN47" s="205" t="str">
        <f>IF('DATA ENTRY'!CL46="","",IF('DATA ENTRY'!R46="","",IF(AND($EG$4='DATA ENTRY'!G46,$EI$4='DATA ENTRY'!F46),'DATA ENTRY'!R46,"")))</f>
        <v/>
      </c>
      <c r="EO47" s="207" t="str">
        <f>IF('DATA ENTRY'!CL46="","",IF('DATA ENTRY'!S46="","",IF(AND($EG$4='DATA ENTRY'!G46,$EI$4='DATA ENTRY'!F46),'DATA ENTRY'!S46,"")))</f>
        <v/>
      </c>
      <c r="EP47" s="207" t="str">
        <f>IF('DATA ENTRY'!CL46="","",IF('DATA ENTRY'!T46="","",IF(AND($EG$4='DATA ENTRY'!G46,$EI$4='DATA ENTRY'!F46),'DATA ENTRY'!T46,"")))</f>
        <v/>
      </c>
      <c r="EQ47" s="205" t="str">
        <f>IF('DATA ENTRY'!CL46="","",IF('DATA ENTRY'!E46="","",IF(AND($EG$4='DATA ENTRY'!G46,$EI$4='DATA ENTRY'!F46),'DATA ENTRY'!E46,"")))</f>
        <v/>
      </c>
      <c r="ER47" s="205" t="str">
        <f>IF('DATA ENTRY'!CL46="","",IF('DATA ENTRY'!D46="","",IF(AND($EG$4='DATA ENTRY'!G46,$EI$4='DATA ENTRY'!F46),'DATA ENTRY'!D46,"")))</f>
        <v/>
      </c>
      <c r="ES47" s="205" t="str">
        <f>IF('DATA ENTRY'!CL46="","",IF('DATA ENTRY'!X46="","",IF(AND($EG$4='DATA ENTRY'!G46,$EI$4='DATA ENTRY'!F46),'DATA ENTRY'!X46,"")))</f>
        <v/>
      </c>
      <c r="ET47" s="205" t="str">
        <f>IF('DATA ENTRY'!CL46="","",IF('DATA ENTRY'!Y46="","",IF(AND($EG$4='DATA ENTRY'!G46,$EI$4='DATA ENTRY'!F46),'DATA ENTRY'!Y46,"")))</f>
        <v/>
      </c>
      <c r="EU47" s="93" t="str">
        <f t="shared" si="11"/>
        <v/>
      </c>
      <c r="EV47" s="93" t="str">
        <f>IF('DATA ENTRY'!CL46="","",IF('DATA ENTRY'!D46="","",IF(AND($EG$4='DATA ENTRY'!G46,$EI$4='DATA ENTRY'!F46),'DATA ENTRY'!G46,"")))</f>
        <v/>
      </c>
      <c r="FA47" s="3">
        <f t="shared" si="12"/>
        <v>0</v>
      </c>
    </row>
    <row r="48" spans="1:157">
      <c r="A48" s="3" t="str">
        <f>IF(T48=0,"",1+(MAX($A$7:A47)))</f>
        <v/>
      </c>
      <c r="B48" s="8">
        <v>42</v>
      </c>
      <c r="C48" s="205" t="str">
        <f>IF('DATA ENTRY'!CL47="","",IF('DATA ENTRY'!B47="","",IF($D$4="All Post",'DATA ENTRY'!B47,IF(AND($D$4='DATA ENTRY'!CL47),'DATA ENTRY'!B47,""))))</f>
        <v/>
      </c>
      <c r="D48" s="205" t="str">
        <f>IF('DATA ENTRY'!CL47="","",IF('DATA ENTRY'!C47="","",IF($D$4="All Post",'DATA ENTRY'!C47,IF(AND($D$4='DATA ENTRY'!CL47),'DATA ENTRY'!C47,""))))</f>
        <v/>
      </c>
      <c r="E48" s="206" t="str">
        <f>IF('DATA ENTRY'!CL47="","",IF('DATA ENTRY'!I47="","",IF($D$4="All Post",'DATA ENTRY'!I47,IF(AND($D$4='DATA ENTRY'!CL47),'DATA ENTRY'!I47,""))))</f>
        <v/>
      </c>
      <c r="F48" s="206" t="str">
        <f>IF('DATA ENTRY'!CL47="","",IF('DATA ENTRY'!CL47="","",IF($D$4="All Post",'DATA ENTRY'!CL47,IF(AND($D$4='DATA ENTRY'!CL47),'DATA ENTRY'!CL47,""))))</f>
        <v/>
      </c>
      <c r="G48" s="205" t="str">
        <f>IF('DATA ENTRY'!CL47="","",IF('DATA ENTRY'!N47="","",IF($D$4="All Post",'DATA ENTRY'!N47,IF(AND($D$4='DATA ENTRY'!CL47),'DATA ENTRY'!N47,""))))</f>
        <v/>
      </c>
      <c r="H48" s="207" t="str">
        <f>IF('DATA ENTRY'!CL47="","",IF('DATA ENTRY'!O47="","",IF($D$4="All Post",'DATA ENTRY'!O47,IF(AND($D$4='DATA ENTRY'!CL47),'DATA ENTRY'!O47,""))))</f>
        <v/>
      </c>
      <c r="I48" s="205" t="str">
        <f>IF('DATA ENTRY'!CL47="","",IF('DATA ENTRY'!P47="","",IF($D$4="All Post",'DATA ENTRY'!P47,IF(AND($D$4='DATA ENTRY'!CL47),'DATA ENTRY'!P47,""))))</f>
        <v/>
      </c>
      <c r="J48" s="207" t="str">
        <f>IF('DATA ENTRY'!CL47="","",IF('DATA ENTRY'!Q47="","",IF($D$4="All Post",'DATA ENTRY'!Q47,IF(AND($D$4='DATA ENTRY'!CL47),'DATA ENTRY'!Q47,""))))</f>
        <v/>
      </c>
      <c r="K48" s="205" t="str">
        <f>IF('DATA ENTRY'!CL47="","",IF('DATA ENTRY'!R47="","",IF($D$4="All Post",'DATA ENTRY'!R47,IF(AND($D$4='DATA ENTRY'!CL47),'DATA ENTRY'!R47,""))))</f>
        <v/>
      </c>
      <c r="L48" s="205" t="str">
        <f>IF('DATA ENTRY'!CL47="","",IF('DATA ENTRY'!S47="","",IF($D$4="All Post",'DATA ENTRY'!S47,IF(AND($D$4='DATA ENTRY'!CL47),'DATA ENTRY'!S47,""))))</f>
        <v/>
      </c>
      <c r="M48" s="205" t="str">
        <f>IF('DATA ENTRY'!CL47="","",IF('DATA ENTRY'!E47="","",IF($D$4="All Post",'DATA ENTRY'!E47,IF(AND($D$4='DATA ENTRY'!CL47),'DATA ENTRY'!E47,""))))</f>
        <v/>
      </c>
      <c r="N48" s="205" t="str">
        <f>IF('DATA ENTRY'!CL47="","",IF('DATA ENTRY'!T47="","",IF($D$4="All Post",'DATA ENTRY'!T47,IF(AND($D$4='DATA ENTRY'!CL47),'DATA ENTRY'!T47,""))))</f>
        <v/>
      </c>
      <c r="O48" s="205" t="str">
        <f>IF('DATA ENTRY'!CL47="","",IF('DATA ENTRY'!X47="","",IF($D$4="All Post",'DATA ENTRY'!X47,IF(AND($D$4='DATA ENTRY'!CL47),'DATA ENTRY'!X47,""))))</f>
        <v/>
      </c>
      <c r="P48" s="205" t="str">
        <f>IF('DATA ENTRY'!CL47="","",IF('DATA ENTRY'!Y47="","",IF($D$4="All Post",'DATA ENTRY'!Y47,IF(AND($D$4='DATA ENTRY'!CL47),'DATA ENTRY'!Y47,""))))</f>
        <v/>
      </c>
      <c r="Q48" s="205" t="str">
        <f>IF('DATA ENTRY'!CL47="","",IF('DATA ENTRY'!G47="","",IF($D$4="All Post",'DATA ENTRY'!G47,IF(AND($D$4='DATA ENTRY'!CL47),'DATA ENTRY'!G47,""))))</f>
        <v/>
      </c>
      <c r="T48" s="3">
        <f t="shared" si="0"/>
        <v>0</v>
      </c>
      <c r="U48" s="3" t="str">
        <f t="shared" si="1"/>
        <v/>
      </c>
      <c r="CA48" s="3" t="str">
        <f>IFERROR(IF(CF48="","",RANK(CF48,$CF$7:$CF$1111,1))+COUNTIF($CF$7:CF48,CF48)-1,"")</f>
        <v/>
      </c>
      <c r="CB48" s="3" t="str">
        <f t="shared" si="2"/>
        <v/>
      </c>
      <c r="CC48" s="8">
        <v>42</v>
      </c>
      <c r="CD48" s="205" t="str">
        <f>IF('DATA ENTRY'!CL47="","",IF('DATA ENTRY'!B47="","",IF(AND($CE$4='DATA ENTRY'!CL47,$CH$4='DATA ENTRY'!D47,$CF$4='DATA ENTRY'!G47),'DATA ENTRY'!B47,"")))</f>
        <v/>
      </c>
      <c r="CE48" s="205" t="str">
        <f>IF('DATA ENTRY'!CL47="","",IF('DATA ENTRY'!C47="","",IF(AND($CE$4='DATA ENTRY'!CL47,$CH$4='DATA ENTRY'!D47,$CF$4='DATA ENTRY'!G47),'DATA ENTRY'!C47,"")))</f>
        <v/>
      </c>
      <c r="CF48" s="206" t="str">
        <f>IF('DATA ENTRY'!CL47="","",IF('DATA ENTRY'!I47="","",IF(AND($CE$4='DATA ENTRY'!CL47,$CH$4='DATA ENTRY'!D47,$CF$4='DATA ENTRY'!G47),'DATA ENTRY'!I47,"")))</f>
        <v/>
      </c>
      <c r="CG48" s="206" t="str">
        <f>IF('DATA ENTRY'!CL47="","",IF('DATA ENTRY'!CL47="","",IF(AND($CE$4='DATA ENTRY'!CL47,$CH$4='DATA ENTRY'!D47,$CF$4='DATA ENTRY'!G47),'DATA ENTRY'!CL47,"")))</f>
        <v/>
      </c>
      <c r="CH48" s="205" t="str">
        <f>IF('DATA ENTRY'!CL47="","",IF('DATA ENTRY'!N47="","",IF(AND($CE$4='DATA ENTRY'!CL47,$CH$4='DATA ENTRY'!D47,$CF$4='DATA ENTRY'!G47),'DATA ENTRY'!N47,"")))</f>
        <v/>
      </c>
      <c r="CI48" s="207" t="str">
        <f>IF('DATA ENTRY'!CL47="","",IF('DATA ENTRY'!O47="","",IF(AND($CE$4='DATA ENTRY'!CL47,$CH$4='DATA ENTRY'!D47,$CF$4='DATA ENTRY'!G47),'DATA ENTRY'!O47,"")))</f>
        <v/>
      </c>
      <c r="CJ48" s="205" t="str">
        <f>IF('DATA ENTRY'!CL47="","",IF('DATA ENTRY'!P47="","",IF(AND($CE$4='DATA ENTRY'!CL47,$CH$4='DATA ENTRY'!D47,$CF$4='DATA ENTRY'!G47),'DATA ENTRY'!P47,"")))</f>
        <v/>
      </c>
      <c r="CK48" s="207" t="str">
        <f>IF('DATA ENTRY'!CL47="","",IF('DATA ENTRY'!Q47="","",IF(AND($CE$4='DATA ENTRY'!CL47,$CH$4='DATA ENTRY'!D47,$CF$4='DATA ENTRY'!G47),'DATA ENTRY'!Q47,"")))</f>
        <v/>
      </c>
      <c r="CL48" s="205" t="str">
        <f>IF('DATA ENTRY'!CL47="","",IF('DATA ENTRY'!R47="","",IF(AND($CE$4='DATA ENTRY'!CL47,$CH$4='DATA ENTRY'!D47,$CF$4='DATA ENTRY'!G47),'DATA ENTRY'!R47,"")))</f>
        <v/>
      </c>
      <c r="CM48" s="205" t="str">
        <f>IF('DATA ENTRY'!CL47="","",IF('DATA ENTRY'!T47="","",IF(AND($CE$4='DATA ENTRY'!CL47,$CH$4='DATA ENTRY'!D47,$CF$4='DATA ENTRY'!G47),'DATA ENTRY'!T47,"")))</f>
        <v/>
      </c>
      <c r="CN48" s="205" t="str">
        <f>IF('DATA ENTRY'!CL47="","",IF('DATA ENTRY'!E47="","",IF(AND($CE$4='DATA ENTRY'!CL47,$CH$4='DATA ENTRY'!D47,$CF$4='DATA ENTRY'!G47),'DATA ENTRY'!E47,"")))</f>
        <v/>
      </c>
      <c r="CO48" s="205" t="str">
        <f>IF('DATA ENTRY'!CL47="","",IF('DATA ENTRY'!X47="","",IF(AND($CE$4='DATA ENTRY'!CL47,$CH$4='DATA ENTRY'!D47,$CF$4='DATA ENTRY'!G47),'DATA ENTRY'!X47,"")))</f>
        <v/>
      </c>
      <c r="CP48" s="205" t="str">
        <f>IF('DATA ENTRY'!CL47="","",IF('DATA ENTRY'!Y47="","",IF(AND($CE$4='DATA ENTRY'!CL47,$CH$4='DATA ENTRY'!D47,$CF$4='DATA ENTRY'!G47),'DATA ENTRY'!Y47,"")))</f>
        <v/>
      </c>
      <c r="CQ48" s="93" t="str">
        <f t="shared" si="3"/>
        <v/>
      </c>
      <c r="CR48" s="93" t="str">
        <f>IF('DATA ENTRY'!CL47="","",IF('DATA ENTRY'!G47="","",IF(AND($CE$4='DATA ENTRY'!CL47,$CH$4='DATA ENTRY'!D47),'DATA ENTRY'!G47,"")))</f>
        <v/>
      </c>
      <c r="CS48" s="191" t="str">
        <f>IF('DATA ENTRY'!CL47="","",IF('DATA ENTRY'!D47="","",IF(AND($CE$4='DATA ENTRY'!CL47,$CH$4='DATA ENTRY'!D47,$CF$4='DATA ENTRY'!G47),'DATA ENTRY'!D47,"")))</f>
        <v/>
      </c>
      <c r="CT48" s="209">
        <f t="shared" si="4"/>
        <v>0</v>
      </c>
      <c r="CU48" s="209">
        <f t="shared" si="5"/>
        <v>0</v>
      </c>
      <c r="CW48" s="210"/>
      <c r="CY48" s="3">
        <f t="shared" si="6"/>
        <v>0</v>
      </c>
      <c r="DC48" s="3" t="str">
        <f>IFERROR(IF(DH48="","",RANK(DH48,$DH$7:$DH$1111,1))+COUNTIF($DH$7:DH48,DH48)-1,"")</f>
        <v/>
      </c>
      <c r="DD48" s="3" t="str">
        <f t="shared" si="13"/>
        <v/>
      </c>
      <c r="DE48" s="8">
        <v>42</v>
      </c>
      <c r="DF48" s="205" t="str">
        <f>IF('DATA ENTRY'!CL47="","",IF('DATA ENTRY'!B47="","",IF(AND($DG$4='DATA ENTRY'!D47),'DATA ENTRY'!B47,"")))</f>
        <v/>
      </c>
      <c r="DG48" s="205" t="str">
        <f>IF('DATA ENTRY'!CL47="","",IF('DATA ENTRY'!C47="","",IF(AND($DG$4='DATA ENTRY'!D47),'DATA ENTRY'!C47,"")))</f>
        <v/>
      </c>
      <c r="DH48" s="206" t="str">
        <f>IF('DATA ENTRY'!CL47="","",IF('DATA ENTRY'!I47="","",IF(AND($DG$4='DATA ENTRY'!D47),'DATA ENTRY'!I47,"")))</f>
        <v/>
      </c>
      <c r="DI48" s="206" t="str">
        <f>IF('DATA ENTRY'!CL47="","",IF('DATA ENTRY'!CL47="","",IF(AND($DG$4='DATA ENTRY'!D47),'DATA ENTRY'!CL47,"")))</f>
        <v/>
      </c>
      <c r="DJ48" s="205" t="str">
        <f>IF('DATA ENTRY'!CL47="","",IF('DATA ENTRY'!N47="","",IF(AND($DG$4='DATA ENTRY'!D47),'DATA ENTRY'!N47,"")))</f>
        <v/>
      </c>
      <c r="DK48" s="207" t="str">
        <f>IF('DATA ENTRY'!CL47="","",IF('DATA ENTRY'!O47="","",IF(AND($DG$4='DATA ENTRY'!D47),'DATA ENTRY'!O47,"")))</f>
        <v/>
      </c>
      <c r="DL48" s="205" t="str">
        <f>IF('DATA ENTRY'!CL47="","",IF('DATA ENTRY'!P47="","",IF(AND($DG$4='DATA ENTRY'!D47),'DATA ENTRY'!P47,"")))</f>
        <v/>
      </c>
      <c r="DM48" s="207" t="str">
        <f>IF('DATA ENTRY'!CL47="","",IF('DATA ENTRY'!Q47="","",IF(AND($DG$4='DATA ENTRY'!D47),'DATA ENTRY'!Q47,"")))</f>
        <v/>
      </c>
      <c r="DN48" s="205" t="str">
        <f>IF('DATA ENTRY'!CL47="","",IF('DATA ENTRY'!R47="","",IF(AND($DG$4='DATA ENTRY'!D47),'DATA ENTRY'!R47,"")))</f>
        <v/>
      </c>
      <c r="DO48" s="207" t="str">
        <f>IF('DATA ENTRY'!CL47="","",IF('DATA ENTRY'!T47="","",IF(AND($DG$4='DATA ENTRY'!D47),'DATA ENTRY'!T47,"")))</f>
        <v/>
      </c>
      <c r="DP48" s="205" t="str">
        <f>IF('DATA ENTRY'!CL47="","",IF('DATA ENTRY'!E47="","",IF(AND($DG$4='DATA ENTRY'!D47),'DATA ENTRY'!E47,"")))</f>
        <v/>
      </c>
      <c r="DQ48" s="205" t="str">
        <f>IF('DATA ENTRY'!CL47="","",IF('DATA ENTRY'!D47="","",IF(AND($DG$4='DATA ENTRY'!D47),'DATA ENTRY'!D47,"")))</f>
        <v/>
      </c>
      <c r="DR48" s="205" t="str">
        <f>IF('DATA ENTRY'!CL47="","",IF('DATA ENTRY'!X47="","",IF(AND($DG$4='DATA ENTRY'!D47),'DATA ENTRY'!X47,"")))</f>
        <v/>
      </c>
      <c r="DS48" s="205" t="str">
        <f>IF('DATA ENTRY'!CL47="","",IF('DATA ENTRY'!Y47="","",IF(AND($DG$4='DATA ENTRY'!D47),'DATA ENTRY'!Y47,"")))</f>
        <v/>
      </c>
      <c r="DT48" s="93" t="str">
        <f t="shared" si="8"/>
        <v/>
      </c>
      <c r="DU48" s="93" t="str">
        <f>IF('DATA ENTRY'!CL47="","",IF('DATA ENTRY'!D47="","",IF(AND($DG$4='DATA ENTRY'!D47),'DATA ENTRY'!G47,"")))</f>
        <v/>
      </c>
      <c r="DZ48" s="3">
        <f t="shared" si="9"/>
        <v>0</v>
      </c>
      <c r="EC48" s="3" t="str">
        <f>IFERROR(IF(EH48="","",RANK(EH48,$EH$7:$EH$1111,1))+COUNTIF($EH$7:EH48,EH48)-1,"")</f>
        <v/>
      </c>
      <c r="ED48" s="3" t="str">
        <f t="shared" si="10"/>
        <v/>
      </c>
      <c r="EE48" s="8">
        <v>42</v>
      </c>
      <c r="EF48" s="205" t="str">
        <f>IF('DATA ENTRY'!CL47="","",IF('DATA ENTRY'!B47="","",IF(AND($EG$4='DATA ENTRY'!G47,$EI$4='DATA ENTRY'!F47),'DATA ENTRY'!B47,"")))</f>
        <v/>
      </c>
      <c r="EG48" s="205" t="str">
        <f>IF('DATA ENTRY'!CL47="","",IF('DATA ENTRY'!C47="","",IF(AND($EG$4='DATA ENTRY'!G47,$EI$4='DATA ENTRY'!F47),'DATA ENTRY'!C47,"")))</f>
        <v/>
      </c>
      <c r="EH48" s="206" t="str">
        <f>IF('DATA ENTRY'!CL47="","",IF('DATA ENTRY'!I47="","",IF(AND($EG$4='DATA ENTRY'!G47,$EI$4='DATA ENTRY'!F47),'DATA ENTRY'!I47,"")))</f>
        <v/>
      </c>
      <c r="EI48" s="206" t="str">
        <f>IF('DATA ENTRY'!CL47="","",IF('DATA ENTRY'!CL47="","",IF(AND($EG$4='DATA ENTRY'!G47,$EI$4='DATA ENTRY'!F47),'DATA ENTRY'!CL47,"")))</f>
        <v/>
      </c>
      <c r="EJ48" s="205" t="str">
        <f>IF('DATA ENTRY'!CL47="","",IF('DATA ENTRY'!N47="","",IF(AND($EG$4='DATA ENTRY'!G47,$EI$4='DATA ENTRY'!F47),'DATA ENTRY'!N47,"")))</f>
        <v/>
      </c>
      <c r="EK48" s="207" t="str">
        <f>IF('DATA ENTRY'!CL47="","",IF('DATA ENTRY'!O47="","",IF(AND($EG$4='DATA ENTRY'!G47,$EI$4='DATA ENTRY'!F47),'DATA ENTRY'!O47,"")))</f>
        <v/>
      </c>
      <c r="EL48" s="205" t="str">
        <f>IF('DATA ENTRY'!CL47="","",IF('DATA ENTRY'!P47="","",IF(AND($EG$4='DATA ENTRY'!G47,$EI$4='DATA ENTRY'!F47),'DATA ENTRY'!P47,"")))</f>
        <v/>
      </c>
      <c r="EM48" s="207" t="str">
        <f>IF('DATA ENTRY'!CL47="","",IF('DATA ENTRY'!Q47="","",IF(AND($EG$4='DATA ENTRY'!G47,$EI$4='DATA ENTRY'!F47),'DATA ENTRY'!Q47,"")))</f>
        <v/>
      </c>
      <c r="EN48" s="205" t="str">
        <f>IF('DATA ENTRY'!CL47="","",IF('DATA ENTRY'!R47="","",IF(AND($EG$4='DATA ENTRY'!G47,$EI$4='DATA ENTRY'!F47),'DATA ENTRY'!R47,"")))</f>
        <v/>
      </c>
      <c r="EO48" s="207" t="str">
        <f>IF('DATA ENTRY'!CL47="","",IF('DATA ENTRY'!S47="","",IF(AND($EG$4='DATA ENTRY'!G47,$EI$4='DATA ENTRY'!F47),'DATA ENTRY'!S47,"")))</f>
        <v/>
      </c>
      <c r="EP48" s="207" t="str">
        <f>IF('DATA ENTRY'!CL47="","",IF('DATA ENTRY'!T47="","",IF(AND($EG$4='DATA ENTRY'!G47,$EI$4='DATA ENTRY'!F47),'DATA ENTRY'!T47,"")))</f>
        <v/>
      </c>
      <c r="EQ48" s="205" t="str">
        <f>IF('DATA ENTRY'!CL47="","",IF('DATA ENTRY'!E47="","",IF(AND($EG$4='DATA ENTRY'!G47,$EI$4='DATA ENTRY'!F47),'DATA ENTRY'!E47,"")))</f>
        <v/>
      </c>
      <c r="ER48" s="205" t="str">
        <f>IF('DATA ENTRY'!CL47="","",IF('DATA ENTRY'!D47="","",IF(AND($EG$4='DATA ENTRY'!G47,$EI$4='DATA ENTRY'!F47),'DATA ENTRY'!D47,"")))</f>
        <v/>
      </c>
      <c r="ES48" s="205" t="str">
        <f>IF('DATA ENTRY'!CL47="","",IF('DATA ENTRY'!X47="","",IF(AND($EG$4='DATA ENTRY'!G47,$EI$4='DATA ENTRY'!F47),'DATA ENTRY'!X47,"")))</f>
        <v/>
      </c>
      <c r="ET48" s="205" t="str">
        <f>IF('DATA ENTRY'!CL47="","",IF('DATA ENTRY'!Y47="","",IF(AND($EG$4='DATA ENTRY'!G47,$EI$4='DATA ENTRY'!F47),'DATA ENTRY'!Y47,"")))</f>
        <v/>
      </c>
      <c r="EU48" s="93" t="str">
        <f t="shared" si="11"/>
        <v/>
      </c>
      <c r="EV48" s="93" t="str">
        <f>IF('DATA ENTRY'!CL47="","",IF('DATA ENTRY'!D47="","",IF(AND($EG$4='DATA ENTRY'!G47,$EI$4='DATA ENTRY'!F47),'DATA ENTRY'!G47,"")))</f>
        <v/>
      </c>
      <c r="FA48" s="3">
        <f t="shared" si="12"/>
        <v>0</v>
      </c>
    </row>
    <row r="49" spans="1:157">
      <c r="A49" s="3" t="str">
        <f>IF(T49=0,"",1+(MAX($A$7:A48)))</f>
        <v/>
      </c>
      <c r="B49" s="8">
        <v>43</v>
      </c>
      <c r="C49" s="205" t="str">
        <f>IF('DATA ENTRY'!CL48="","",IF('DATA ENTRY'!B48="","",IF($D$4="All Post",'DATA ENTRY'!B48,IF(AND($D$4='DATA ENTRY'!CL48),'DATA ENTRY'!B48,""))))</f>
        <v/>
      </c>
      <c r="D49" s="205" t="str">
        <f>IF('DATA ENTRY'!CL48="","",IF('DATA ENTRY'!C48="","",IF($D$4="All Post",'DATA ENTRY'!C48,IF(AND($D$4='DATA ENTRY'!CL48),'DATA ENTRY'!C48,""))))</f>
        <v/>
      </c>
      <c r="E49" s="206" t="str">
        <f>IF('DATA ENTRY'!CL48="","",IF('DATA ENTRY'!I48="","",IF($D$4="All Post",'DATA ENTRY'!I48,IF(AND($D$4='DATA ENTRY'!CL48),'DATA ENTRY'!I48,""))))</f>
        <v/>
      </c>
      <c r="F49" s="206" t="str">
        <f>IF('DATA ENTRY'!CL48="","",IF('DATA ENTRY'!CL48="","",IF($D$4="All Post",'DATA ENTRY'!CL48,IF(AND($D$4='DATA ENTRY'!CL48),'DATA ENTRY'!CL48,""))))</f>
        <v/>
      </c>
      <c r="G49" s="205" t="str">
        <f>IF('DATA ENTRY'!CL48="","",IF('DATA ENTRY'!N48="","",IF($D$4="All Post",'DATA ENTRY'!N48,IF(AND($D$4='DATA ENTRY'!CL48),'DATA ENTRY'!N48,""))))</f>
        <v/>
      </c>
      <c r="H49" s="207" t="str">
        <f>IF('DATA ENTRY'!CL48="","",IF('DATA ENTRY'!O48="","",IF($D$4="All Post",'DATA ENTRY'!O48,IF(AND($D$4='DATA ENTRY'!CL48),'DATA ENTRY'!O48,""))))</f>
        <v/>
      </c>
      <c r="I49" s="205" t="str">
        <f>IF('DATA ENTRY'!CL48="","",IF('DATA ENTRY'!P48="","",IF($D$4="All Post",'DATA ENTRY'!P48,IF(AND($D$4='DATA ENTRY'!CL48),'DATA ENTRY'!P48,""))))</f>
        <v/>
      </c>
      <c r="J49" s="207" t="str">
        <f>IF('DATA ENTRY'!CL48="","",IF('DATA ENTRY'!Q48="","",IF($D$4="All Post",'DATA ENTRY'!Q48,IF(AND($D$4='DATA ENTRY'!CL48),'DATA ENTRY'!Q48,""))))</f>
        <v/>
      </c>
      <c r="K49" s="205" t="str">
        <f>IF('DATA ENTRY'!CL48="","",IF('DATA ENTRY'!R48="","",IF($D$4="All Post",'DATA ENTRY'!R48,IF(AND($D$4='DATA ENTRY'!CL48),'DATA ENTRY'!R48,""))))</f>
        <v/>
      </c>
      <c r="L49" s="205" t="str">
        <f>IF('DATA ENTRY'!CL48="","",IF('DATA ENTRY'!S48="","",IF($D$4="All Post",'DATA ENTRY'!S48,IF(AND($D$4='DATA ENTRY'!CL48),'DATA ENTRY'!S48,""))))</f>
        <v/>
      </c>
      <c r="M49" s="205" t="str">
        <f>IF('DATA ENTRY'!CL48="","",IF('DATA ENTRY'!E48="","",IF($D$4="All Post",'DATA ENTRY'!E48,IF(AND($D$4='DATA ENTRY'!CL48),'DATA ENTRY'!E48,""))))</f>
        <v/>
      </c>
      <c r="N49" s="205" t="str">
        <f>IF('DATA ENTRY'!CL48="","",IF('DATA ENTRY'!T48="","",IF($D$4="All Post",'DATA ENTRY'!T48,IF(AND($D$4='DATA ENTRY'!CL48),'DATA ENTRY'!T48,""))))</f>
        <v/>
      </c>
      <c r="O49" s="205" t="str">
        <f>IF('DATA ENTRY'!CL48="","",IF('DATA ENTRY'!X48="","",IF($D$4="All Post",'DATA ENTRY'!X48,IF(AND($D$4='DATA ENTRY'!CL48),'DATA ENTRY'!X48,""))))</f>
        <v/>
      </c>
      <c r="P49" s="205" t="str">
        <f>IF('DATA ENTRY'!CL48="","",IF('DATA ENTRY'!Y48="","",IF($D$4="All Post",'DATA ENTRY'!Y48,IF(AND($D$4='DATA ENTRY'!CL48),'DATA ENTRY'!Y48,""))))</f>
        <v/>
      </c>
      <c r="Q49" s="205" t="str">
        <f>IF('DATA ENTRY'!CL48="","",IF('DATA ENTRY'!G48="","",IF($D$4="All Post",'DATA ENTRY'!G48,IF(AND($D$4='DATA ENTRY'!CL48),'DATA ENTRY'!G48,""))))</f>
        <v/>
      </c>
      <c r="T49" s="3">
        <f t="shared" si="0"/>
        <v>0</v>
      </c>
      <c r="U49" s="3" t="str">
        <f t="shared" si="1"/>
        <v/>
      </c>
      <c r="CA49" s="3" t="str">
        <f>IFERROR(IF(CF49="","",RANK(CF49,$CF$7:$CF$1111,1))+COUNTIF($CF$7:CF49,CF49)-1,"")</f>
        <v/>
      </c>
      <c r="CB49" s="3" t="str">
        <f t="shared" si="2"/>
        <v/>
      </c>
      <c r="CC49" s="8">
        <v>43</v>
      </c>
      <c r="CD49" s="205" t="str">
        <f>IF('DATA ENTRY'!CL48="","",IF('DATA ENTRY'!B48="","",IF(AND($CE$4='DATA ENTRY'!CL48,$CH$4='DATA ENTRY'!D48,$CF$4='DATA ENTRY'!G48),'DATA ENTRY'!B48,"")))</f>
        <v/>
      </c>
      <c r="CE49" s="205" t="str">
        <f>IF('DATA ENTRY'!CL48="","",IF('DATA ENTRY'!C48="","",IF(AND($CE$4='DATA ENTRY'!CL48,$CH$4='DATA ENTRY'!D48,$CF$4='DATA ENTRY'!G48),'DATA ENTRY'!C48,"")))</f>
        <v/>
      </c>
      <c r="CF49" s="206" t="str">
        <f>IF('DATA ENTRY'!CL48="","",IF('DATA ENTRY'!I48="","",IF(AND($CE$4='DATA ENTRY'!CL48,$CH$4='DATA ENTRY'!D48,$CF$4='DATA ENTRY'!G48),'DATA ENTRY'!I48,"")))</f>
        <v/>
      </c>
      <c r="CG49" s="206" t="str">
        <f>IF('DATA ENTRY'!CL48="","",IF('DATA ENTRY'!CL48="","",IF(AND($CE$4='DATA ENTRY'!CL48,$CH$4='DATA ENTRY'!D48,$CF$4='DATA ENTRY'!G48),'DATA ENTRY'!CL48,"")))</f>
        <v/>
      </c>
      <c r="CH49" s="205" t="str">
        <f>IF('DATA ENTRY'!CL48="","",IF('DATA ENTRY'!N48="","",IF(AND($CE$4='DATA ENTRY'!CL48,$CH$4='DATA ENTRY'!D48,$CF$4='DATA ENTRY'!G48),'DATA ENTRY'!N48,"")))</f>
        <v/>
      </c>
      <c r="CI49" s="207" t="str">
        <f>IF('DATA ENTRY'!CL48="","",IF('DATA ENTRY'!O48="","",IF(AND($CE$4='DATA ENTRY'!CL48,$CH$4='DATA ENTRY'!D48,$CF$4='DATA ENTRY'!G48),'DATA ENTRY'!O48,"")))</f>
        <v/>
      </c>
      <c r="CJ49" s="205" t="str">
        <f>IF('DATA ENTRY'!CL48="","",IF('DATA ENTRY'!P48="","",IF(AND($CE$4='DATA ENTRY'!CL48,$CH$4='DATA ENTRY'!D48,$CF$4='DATA ENTRY'!G48),'DATA ENTRY'!P48,"")))</f>
        <v/>
      </c>
      <c r="CK49" s="207" t="str">
        <f>IF('DATA ENTRY'!CL48="","",IF('DATA ENTRY'!Q48="","",IF(AND($CE$4='DATA ENTRY'!CL48,$CH$4='DATA ENTRY'!D48,$CF$4='DATA ENTRY'!G48),'DATA ENTRY'!Q48,"")))</f>
        <v/>
      </c>
      <c r="CL49" s="205" t="str">
        <f>IF('DATA ENTRY'!CL48="","",IF('DATA ENTRY'!R48="","",IF(AND($CE$4='DATA ENTRY'!CL48,$CH$4='DATA ENTRY'!D48,$CF$4='DATA ENTRY'!G48),'DATA ENTRY'!R48,"")))</f>
        <v/>
      </c>
      <c r="CM49" s="205" t="str">
        <f>IF('DATA ENTRY'!CL48="","",IF('DATA ENTRY'!T48="","",IF(AND($CE$4='DATA ENTRY'!CL48,$CH$4='DATA ENTRY'!D48,$CF$4='DATA ENTRY'!G48),'DATA ENTRY'!T48,"")))</f>
        <v/>
      </c>
      <c r="CN49" s="205" t="str">
        <f>IF('DATA ENTRY'!CL48="","",IF('DATA ENTRY'!E48="","",IF(AND($CE$4='DATA ENTRY'!CL48,$CH$4='DATA ENTRY'!D48,$CF$4='DATA ENTRY'!G48),'DATA ENTRY'!E48,"")))</f>
        <v/>
      </c>
      <c r="CO49" s="205" t="str">
        <f>IF('DATA ENTRY'!CL48="","",IF('DATA ENTRY'!X48="","",IF(AND($CE$4='DATA ENTRY'!CL48,$CH$4='DATA ENTRY'!D48,$CF$4='DATA ENTRY'!G48),'DATA ENTRY'!X48,"")))</f>
        <v/>
      </c>
      <c r="CP49" s="205" t="str">
        <f>IF('DATA ENTRY'!CL48="","",IF('DATA ENTRY'!Y48="","",IF(AND($CE$4='DATA ENTRY'!CL48,$CH$4='DATA ENTRY'!D48,$CF$4='DATA ENTRY'!G48),'DATA ENTRY'!Y48,"")))</f>
        <v/>
      </c>
      <c r="CQ49" s="93" t="str">
        <f t="shared" si="3"/>
        <v/>
      </c>
      <c r="CR49" s="93" t="str">
        <f>IF('DATA ENTRY'!CL48="","",IF('DATA ENTRY'!G48="","",IF(AND($CE$4='DATA ENTRY'!CL48,$CH$4='DATA ENTRY'!D48),'DATA ENTRY'!G48,"")))</f>
        <v/>
      </c>
      <c r="CS49" s="191" t="str">
        <f>IF('DATA ENTRY'!CL48="","",IF('DATA ENTRY'!D48="","",IF(AND($CE$4='DATA ENTRY'!CL48,$CH$4='DATA ENTRY'!D48,$CF$4='DATA ENTRY'!G48),'DATA ENTRY'!D48,"")))</f>
        <v/>
      </c>
      <c r="CT49" s="209">
        <f t="shared" si="4"/>
        <v>0</v>
      </c>
      <c r="CU49" s="209">
        <f t="shared" si="5"/>
        <v>0</v>
      </c>
      <c r="CW49" s="210"/>
      <c r="CY49" s="3">
        <f t="shared" si="6"/>
        <v>0</v>
      </c>
      <c r="DC49" s="3" t="str">
        <f>IFERROR(IF(DH49="","",RANK(DH49,$DH$7:$DH$1111,1))+COUNTIF($DH$7:DH49,DH49)-1,"")</f>
        <v/>
      </c>
      <c r="DD49" s="3" t="str">
        <f t="shared" si="13"/>
        <v/>
      </c>
      <c r="DE49" s="8">
        <v>43</v>
      </c>
      <c r="DF49" s="205" t="str">
        <f>IF('DATA ENTRY'!CL48="","",IF('DATA ENTRY'!B48="","",IF(AND($DG$4='DATA ENTRY'!D48),'DATA ENTRY'!B48,"")))</f>
        <v/>
      </c>
      <c r="DG49" s="205" t="str">
        <f>IF('DATA ENTRY'!CL48="","",IF('DATA ENTRY'!C48="","",IF(AND($DG$4='DATA ENTRY'!D48),'DATA ENTRY'!C48,"")))</f>
        <v/>
      </c>
      <c r="DH49" s="206" t="str">
        <f>IF('DATA ENTRY'!CL48="","",IF('DATA ENTRY'!I48="","",IF(AND($DG$4='DATA ENTRY'!D48),'DATA ENTRY'!I48,"")))</f>
        <v/>
      </c>
      <c r="DI49" s="206" t="str">
        <f>IF('DATA ENTRY'!CL48="","",IF('DATA ENTRY'!CL48="","",IF(AND($DG$4='DATA ENTRY'!D48),'DATA ENTRY'!CL48,"")))</f>
        <v/>
      </c>
      <c r="DJ49" s="205" t="str">
        <f>IF('DATA ENTRY'!CL48="","",IF('DATA ENTRY'!N48="","",IF(AND($DG$4='DATA ENTRY'!D48),'DATA ENTRY'!N48,"")))</f>
        <v/>
      </c>
      <c r="DK49" s="207" t="str">
        <f>IF('DATA ENTRY'!CL48="","",IF('DATA ENTRY'!O48="","",IF(AND($DG$4='DATA ENTRY'!D48),'DATA ENTRY'!O48,"")))</f>
        <v/>
      </c>
      <c r="DL49" s="205" t="str">
        <f>IF('DATA ENTRY'!CL48="","",IF('DATA ENTRY'!P48="","",IF(AND($DG$4='DATA ENTRY'!D48),'DATA ENTRY'!P48,"")))</f>
        <v/>
      </c>
      <c r="DM49" s="207" t="str">
        <f>IF('DATA ENTRY'!CL48="","",IF('DATA ENTRY'!Q48="","",IF(AND($DG$4='DATA ENTRY'!D48),'DATA ENTRY'!Q48,"")))</f>
        <v/>
      </c>
      <c r="DN49" s="205" t="str">
        <f>IF('DATA ENTRY'!CL48="","",IF('DATA ENTRY'!R48="","",IF(AND($DG$4='DATA ENTRY'!D48),'DATA ENTRY'!R48,"")))</f>
        <v/>
      </c>
      <c r="DO49" s="207" t="str">
        <f>IF('DATA ENTRY'!CL48="","",IF('DATA ENTRY'!T48="","",IF(AND($DG$4='DATA ENTRY'!D48),'DATA ENTRY'!T48,"")))</f>
        <v/>
      </c>
      <c r="DP49" s="205" t="str">
        <f>IF('DATA ENTRY'!CL48="","",IF('DATA ENTRY'!E48="","",IF(AND($DG$4='DATA ENTRY'!D48),'DATA ENTRY'!E48,"")))</f>
        <v/>
      </c>
      <c r="DQ49" s="205" t="str">
        <f>IF('DATA ENTRY'!CL48="","",IF('DATA ENTRY'!D48="","",IF(AND($DG$4='DATA ENTRY'!D48),'DATA ENTRY'!D48,"")))</f>
        <v/>
      </c>
      <c r="DR49" s="205" t="str">
        <f>IF('DATA ENTRY'!CL48="","",IF('DATA ENTRY'!X48="","",IF(AND($DG$4='DATA ENTRY'!D48),'DATA ENTRY'!X48,"")))</f>
        <v/>
      </c>
      <c r="DS49" s="205" t="str">
        <f>IF('DATA ENTRY'!CL48="","",IF('DATA ENTRY'!Y48="","",IF(AND($DG$4='DATA ENTRY'!D48),'DATA ENTRY'!Y48,"")))</f>
        <v/>
      </c>
      <c r="DT49" s="93" t="str">
        <f t="shared" si="8"/>
        <v/>
      </c>
      <c r="DU49" s="93" t="str">
        <f>IF('DATA ENTRY'!CL48="","",IF('DATA ENTRY'!D48="","",IF(AND($DG$4='DATA ENTRY'!D48),'DATA ENTRY'!G48,"")))</f>
        <v/>
      </c>
      <c r="DZ49" s="3">
        <f t="shared" si="9"/>
        <v>0</v>
      </c>
      <c r="EC49" s="3" t="str">
        <f>IFERROR(IF(EH49="","",RANK(EH49,$EH$7:$EH$1111,1))+COUNTIF($EH$7:EH49,EH49)-1,"")</f>
        <v/>
      </c>
      <c r="ED49" s="3" t="str">
        <f t="shared" si="10"/>
        <v/>
      </c>
      <c r="EE49" s="8">
        <v>43</v>
      </c>
      <c r="EF49" s="205" t="str">
        <f>IF('DATA ENTRY'!CL48="","",IF('DATA ENTRY'!B48="","",IF(AND($EG$4='DATA ENTRY'!G48,$EI$4='DATA ENTRY'!F48),'DATA ENTRY'!B48,"")))</f>
        <v/>
      </c>
      <c r="EG49" s="205" t="str">
        <f>IF('DATA ENTRY'!CL48="","",IF('DATA ENTRY'!C48="","",IF(AND($EG$4='DATA ENTRY'!G48,$EI$4='DATA ENTRY'!F48),'DATA ENTRY'!C48,"")))</f>
        <v/>
      </c>
      <c r="EH49" s="206" t="str">
        <f>IF('DATA ENTRY'!CL48="","",IF('DATA ENTRY'!I48="","",IF(AND($EG$4='DATA ENTRY'!G48,$EI$4='DATA ENTRY'!F48),'DATA ENTRY'!I48,"")))</f>
        <v/>
      </c>
      <c r="EI49" s="206" t="str">
        <f>IF('DATA ENTRY'!CL48="","",IF('DATA ENTRY'!CL48="","",IF(AND($EG$4='DATA ENTRY'!G48,$EI$4='DATA ENTRY'!F48),'DATA ENTRY'!CL48,"")))</f>
        <v/>
      </c>
      <c r="EJ49" s="205" t="str">
        <f>IF('DATA ENTRY'!CL48="","",IF('DATA ENTRY'!N48="","",IF(AND($EG$4='DATA ENTRY'!G48,$EI$4='DATA ENTRY'!F48),'DATA ENTRY'!N48,"")))</f>
        <v/>
      </c>
      <c r="EK49" s="207" t="str">
        <f>IF('DATA ENTRY'!CL48="","",IF('DATA ENTRY'!O48="","",IF(AND($EG$4='DATA ENTRY'!G48,$EI$4='DATA ENTRY'!F48),'DATA ENTRY'!O48,"")))</f>
        <v/>
      </c>
      <c r="EL49" s="205" t="str">
        <f>IF('DATA ENTRY'!CL48="","",IF('DATA ENTRY'!P48="","",IF(AND($EG$4='DATA ENTRY'!G48,$EI$4='DATA ENTRY'!F48),'DATA ENTRY'!P48,"")))</f>
        <v/>
      </c>
      <c r="EM49" s="207" t="str">
        <f>IF('DATA ENTRY'!CL48="","",IF('DATA ENTRY'!Q48="","",IF(AND($EG$4='DATA ENTRY'!G48,$EI$4='DATA ENTRY'!F48),'DATA ENTRY'!Q48,"")))</f>
        <v/>
      </c>
      <c r="EN49" s="205" t="str">
        <f>IF('DATA ENTRY'!CL48="","",IF('DATA ENTRY'!R48="","",IF(AND($EG$4='DATA ENTRY'!G48,$EI$4='DATA ENTRY'!F48),'DATA ENTRY'!R48,"")))</f>
        <v/>
      </c>
      <c r="EO49" s="207" t="str">
        <f>IF('DATA ENTRY'!CL48="","",IF('DATA ENTRY'!S48="","",IF(AND($EG$4='DATA ENTRY'!G48,$EI$4='DATA ENTRY'!F48),'DATA ENTRY'!S48,"")))</f>
        <v/>
      </c>
      <c r="EP49" s="207" t="str">
        <f>IF('DATA ENTRY'!CL48="","",IF('DATA ENTRY'!T48="","",IF(AND($EG$4='DATA ENTRY'!G48,$EI$4='DATA ENTRY'!F48),'DATA ENTRY'!T48,"")))</f>
        <v/>
      </c>
      <c r="EQ49" s="205" t="str">
        <f>IF('DATA ENTRY'!CL48="","",IF('DATA ENTRY'!E48="","",IF(AND($EG$4='DATA ENTRY'!G48,$EI$4='DATA ENTRY'!F48),'DATA ENTRY'!E48,"")))</f>
        <v/>
      </c>
      <c r="ER49" s="205" t="str">
        <f>IF('DATA ENTRY'!CL48="","",IF('DATA ENTRY'!D48="","",IF(AND($EG$4='DATA ENTRY'!G48,$EI$4='DATA ENTRY'!F48),'DATA ENTRY'!D48,"")))</f>
        <v/>
      </c>
      <c r="ES49" s="205" t="str">
        <f>IF('DATA ENTRY'!CL48="","",IF('DATA ENTRY'!X48="","",IF(AND($EG$4='DATA ENTRY'!G48,$EI$4='DATA ENTRY'!F48),'DATA ENTRY'!X48,"")))</f>
        <v/>
      </c>
      <c r="ET49" s="205" t="str">
        <f>IF('DATA ENTRY'!CL48="","",IF('DATA ENTRY'!Y48="","",IF(AND($EG$4='DATA ENTRY'!G48,$EI$4='DATA ENTRY'!F48),'DATA ENTRY'!Y48,"")))</f>
        <v/>
      </c>
      <c r="EU49" s="93" t="str">
        <f t="shared" si="11"/>
        <v/>
      </c>
      <c r="EV49" s="93" t="str">
        <f>IF('DATA ENTRY'!CL48="","",IF('DATA ENTRY'!D48="","",IF(AND($EG$4='DATA ENTRY'!G48,$EI$4='DATA ENTRY'!F48),'DATA ENTRY'!G48,"")))</f>
        <v/>
      </c>
      <c r="FA49" s="3">
        <f t="shared" si="12"/>
        <v>0</v>
      </c>
    </row>
    <row r="50" spans="1:157">
      <c r="A50" s="3" t="str">
        <f>IF(T50=0,"",1+(MAX($A$7:A49)))</f>
        <v/>
      </c>
      <c r="B50" s="8">
        <v>44</v>
      </c>
      <c r="C50" s="205" t="str">
        <f>IF('DATA ENTRY'!CL49="","",IF('DATA ENTRY'!B49="","",IF($D$4="All Post",'DATA ENTRY'!B49,IF(AND($D$4='DATA ENTRY'!CL49),'DATA ENTRY'!B49,""))))</f>
        <v/>
      </c>
      <c r="D50" s="205" t="str">
        <f>IF('DATA ENTRY'!CL49="","",IF('DATA ENTRY'!C49="","",IF($D$4="All Post",'DATA ENTRY'!C49,IF(AND($D$4='DATA ENTRY'!CL49),'DATA ENTRY'!C49,""))))</f>
        <v/>
      </c>
      <c r="E50" s="206" t="str">
        <f>IF('DATA ENTRY'!CL49="","",IF('DATA ENTRY'!I49="","",IF($D$4="All Post",'DATA ENTRY'!I49,IF(AND($D$4='DATA ENTRY'!CL49),'DATA ENTRY'!I49,""))))</f>
        <v/>
      </c>
      <c r="F50" s="206" t="str">
        <f>IF('DATA ENTRY'!CL49="","",IF('DATA ENTRY'!CL49="","",IF($D$4="All Post",'DATA ENTRY'!CL49,IF(AND($D$4='DATA ENTRY'!CL49),'DATA ENTRY'!CL49,""))))</f>
        <v/>
      </c>
      <c r="G50" s="205" t="str">
        <f>IF('DATA ENTRY'!CL49="","",IF('DATA ENTRY'!N49="","",IF($D$4="All Post",'DATA ENTRY'!N49,IF(AND($D$4='DATA ENTRY'!CL49),'DATA ENTRY'!N49,""))))</f>
        <v/>
      </c>
      <c r="H50" s="207" t="str">
        <f>IF('DATA ENTRY'!CL49="","",IF('DATA ENTRY'!O49="","",IF($D$4="All Post",'DATA ENTRY'!O49,IF(AND($D$4='DATA ENTRY'!CL49),'DATA ENTRY'!O49,""))))</f>
        <v/>
      </c>
      <c r="I50" s="205" t="str">
        <f>IF('DATA ENTRY'!CL49="","",IF('DATA ENTRY'!P49="","",IF($D$4="All Post",'DATA ENTRY'!P49,IF(AND($D$4='DATA ENTRY'!CL49),'DATA ENTRY'!P49,""))))</f>
        <v/>
      </c>
      <c r="J50" s="207" t="str">
        <f>IF('DATA ENTRY'!CL49="","",IF('DATA ENTRY'!Q49="","",IF($D$4="All Post",'DATA ENTRY'!Q49,IF(AND($D$4='DATA ENTRY'!CL49),'DATA ENTRY'!Q49,""))))</f>
        <v/>
      </c>
      <c r="K50" s="205" t="str">
        <f>IF('DATA ENTRY'!CL49="","",IF('DATA ENTRY'!R49="","",IF($D$4="All Post",'DATA ENTRY'!R49,IF(AND($D$4='DATA ENTRY'!CL49),'DATA ENTRY'!R49,""))))</f>
        <v/>
      </c>
      <c r="L50" s="205" t="str">
        <f>IF('DATA ENTRY'!CL49="","",IF('DATA ENTRY'!S49="","",IF($D$4="All Post",'DATA ENTRY'!S49,IF(AND($D$4='DATA ENTRY'!CL49),'DATA ENTRY'!S49,""))))</f>
        <v/>
      </c>
      <c r="M50" s="205" t="str">
        <f>IF('DATA ENTRY'!CL49="","",IF('DATA ENTRY'!E49="","",IF($D$4="All Post",'DATA ENTRY'!E49,IF(AND($D$4='DATA ENTRY'!CL49),'DATA ENTRY'!E49,""))))</f>
        <v/>
      </c>
      <c r="N50" s="205" t="str">
        <f>IF('DATA ENTRY'!CL49="","",IF('DATA ENTRY'!T49="","",IF($D$4="All Post",'DATA ENTRY'!T49,IF(AND($D$4='DATA ENTRY'!CL49),'DATA ENTRY'!T49,""))))</f>
        <v/>
      </c>
      <c r="O50" s="205" t="str">
        <f>IF('DATA ENTRY'!CL49="","",IF('DATA ENTRY'!X49="","",IF($D$4="All Post",'DATA ENTRY'!X49,IF(AND($D$4='DATA ENTRY'!CL49),'DATA ENTRY'!X49,""))))</f>
        <v/>
      </c>
      <c r="P50" s="205" t="str">
        <f>IF('DATA ENTRY'!CL49="","",IF('DATA ENTRY'!Y49="","",IF($D$4="All Post",'DATA ENTRY'!Y49,IF(AND($D$4='DATA ENTRY'!CL49),'DATA ENTRY'!Y49,""))))</f>
        <v/>
      </c>
      <c r="Q50" s="205" t="str">
        <f>IF('DATA ENTRY'!CL49="","",IF('DATA ENTRY'!G49="","",IF($D$4="All Post",'DATA ENTRY'!G49,IF(AND($D$4='DATA ENTRY'!CL49),'DATA ENTRY'!G49,""))))</f>
        <v/>
      </c>
      <c r="T50" s="3">
        <f t="shared" si="0"/>
        <v>0</v>
      </c>
      <c r="U50" s="3" t="str">
        <f t="shared" si="1"/>
        <v/>
      </c>
      <c r="CA50" s="3" t="str">
        <f>IFERROR(IF(CF50="","",RANK(CF50,$CF$7:$CF$1111,1))+COUNTIF($CF$7:CF50,CF50)-1,"")</f>
        <v/>
      </c>
      <c r="CB50" s="3" t="str">
        <f t="shared" si="2"/>
        <v/>
      </c>
      <c r="CC50" s="8">
        <v>44</v>
      </c>
      <c r="CD50" s="205" t="str">
        <f>IF('DATA ENTRY'!CL49="","",IF('DATA ENTRY'!B49="","",IF(AND($CE$4='DATA ENTRY'!CL49,$CH$4='DATA ENTRY'!D49,$CF$4='DATA ENTRY'!G49),'DATA ENTRY'!B49,"")))</f>
        <v/>
      </c>
      <c r="CE50" s="205" t="str">
        <f>IF('DATA ENTRY'!CL49="","",IF('DATA ENTRY'!C49="","",IF(AND($CE$4='DATA ENTRY'!CL49,$CH$4='DATA ENTRY'!D49,$CF$4='DATA ENTRY'!G49),'DATA ENTRY'!C49,"")))</f>
        <v/>
      </c>
      <c r="CF50" s="206" t="str">
        <f>IF('DATA ENTRY'!CL49="","",IF('DATA ENTRY'!I49="","",IF(AND($CE$4='DATA ENTRY'!CL49,$CH$4='DATA ENTRY'!D49,$CF$4='DATA ENTRY'!G49),'DATA ENTRY'!I49,"")))</f>
        <v/>
      </c>
      <c r="CG50" s="206" t="str">
        <f>IF('DATA ENTRY'!CL49="","",IF('DATA ENTRY'!CL49="","",IF(AND($CE$4='DATA ENTRY'!CL49,$CH$4='DATA ENTRY'!D49,$CF$4='DATA ENTRY'!G49),'DATA ENTRY'!CL49,"")))</f>
        <v/>
      </c>
      <c r="CH50" s="205" t="str">
        <f>IF('DATA ENTRY'!CL49="","",IF('DATA ENTRY'!N49="","",IF(AND($CE$4='DATA ENTRY'!CL49,$CH$4='DATA ENTRY'!D49,$CF$4='DATA ENTRY'!G49),'DATA ENTRY'!N49,"")))</f>
        <v/>
      </c>
      <c r="CI50" s="207" t="str">
        <f>IF('DATA ENTRY'!CL49="","",IF('DATA ENTRY'!O49="","",IF(AND($CE$4='DATA ENTRY'!CL49,$CH$4='DATA ENTRY'!D49,$CF$4='DATA ENTRY'!G49),'DATA ENTRY'!O49,"")))</f>
        <v/>
      </c>
      <c r="CJ50" s="205" t="str">
        <f>IF('DATA ENTRY'!CL49="","",IF('DATA ENTRY'!P49="","",IF(AND($CE$4='DATA ENTRY'!CL49,$CH$4='DATA ENTRY'!D49,$CF$4='DATA ENTRY'!G49),'DATA ENTRY'!P49,"")))</f>
        <v/>
      </c>
      <c r="CK50" s="207" t="str">
        <f>IF('DATA ENTRY'!CL49="","",IF('DATA ENTRY'!Q49="","",IF(AND($CE$4='DATA ENTRY'!CL49,$CH$4='DATA ENTRY'!D49,$CF$4='DATA ENTRY'!G49),'DATA ENTRY'!Q49,"")))</f>
        <v/>
      </c>
      <c r="CL50" s="205" t="str">
        <f>IF('DATA ENTRY'!CL49="","",IF('DATA ENTRY'!R49="","",IF(AND($CE$4='DATA ENTRY'!CL49,$CH$4='DATA ENTRY'!D49,$CF$4='DATA ENTRY'!G49),'DATA ENTRY'!R49,"")))</f>
        <v/>
      </c>
      <c r="CM50" s="205" t="str">
        <f>IF('DATA ENTRY'!CL49="","",IF('DATA ENTRY'!T49="","",IF(AND($CE$4='DATA ENTRY'!CL49,$CH$4='DATA ENTRY'!D49,$CF$4='DATA ENTRY'!G49),'DATA ENTRY'!T49,"")))</f>
        <v/>
      </c>
      <c r="CN50" s="205" t="str">
        <f>IF('DATA ENTRY'!CL49="","",IF('DATA ENTRY'!E49="","",IF(AND($CE$4='DATA ENTRY'!CL49,$CH$4='DATA ENTRY'!D49,$CF$4='DATA ENTRY'!G49),'DATA ENTRY'!E49,"")))</f>
        <v/>
      </c>
      <c r="CO50" s="205" t="str">
        <f>IF('DATA ENTRY'!CL49="","",IF('DATA ENTRY'!X49="","",IF(AND($CE$4='DATA ENTRY'!CL49,$CH$4='DATA ENTRY'!D49,$CF$4='DATA ENTRY'!G49),'DATA ENTRY'!X49,"")))</f>
        <v/>
      </c>
      <c r="CP50" s="205" t="str">
        <f>IF('DATA ENTRY'!CL49="","",IF('DATA ENTRY'!Y49="","",IF(AND($CE$4='DATA ENTRY'!CL49,$CH$4='DATA ENTRY'!D49,$CF$4='DATA ENTRY'!G49),'DATA ENTRY'!Y49,"")))</f>
        <v/>
      </c>
      <c r="CQ50" s="93" t="str">
        <f t="shared" si="3"/>
        <v/>
      </c>
      <c r="CR50" s="93" t="str">
        <f>IF('DATA ENTRY'!CL49="","",IF('DATA ENTRY'!G49="","",IF(AND($CE$4='DATA ENTRY'!CL49,$CH$4='DATA ENTRY'!D49),'DATA ENTRY'!G49,"")))</f>
        <v/>
      </c>
      <c r="CS50" s="191" t="str">
        <f>IF('DATA ENTRY'!CL49="","",IF('DATA ENTRY'!D49="","",IF(AND($CE$4='DATA ENTRY'!CL49,$CH$4='DATA ENTRY'!D49,$CF$4='DATA ENTRY'!G49),'DATA ENTRY'!D49,"")))</f>
        <v/>
      </c>
      <c r="CT50" s="209">
        <f t="shared" si="4"/>
        <v>0</v>
      </c>
      <c r="CU50" s="209">
        <f t="shared" si="5"/>
        <v>0</v>
      </c>
      <c r="CW50" s="210"/>
      <c r="CY50" s="3">
        <f t="shared" si="6"/>
        <v>0</v>
      </c>
      <c r="DC50" s="3" t="str">
        <f>IFERROR(IF(DH50="","",RANK(DH50,$DH$7:$DH$1111,1))+COUNTIF($DH$7:DH50,DH50)-1,"")</f>
        <v/>
      </c>
      <c r="DD50" s="3" t="str">
        <f t="shared" si="13"/>
        <v/>
      </c>
      <c r="DE50" s="8">
        <v>44</v>
      </c>
      <c r="DF50" s="205" t="str">
        <f>IF('DATA ENTRY'!CL49="","",IF('DATA ENTRY'!B49="","",IF(AND($DG$4='DATA ENTRY'!D49),'DATA ENTRY'!B49,"")))</f>
        <v/>
      </c>
      <c r="DG50" s="205" t="str">
        <f>IF('DATA ENTRY'!CL49="","",IF('DATA ENTRY'!C49="","",IF(AND($DG$4='DATA ENTRY'!D49),'DATA ENTRY'!C49,"")))</f>
        <v/>
      </c>
      <c r="DH50" s="206" t="str">
        <f>IF('DATA ENTRY'!CL49="","",IF('DATA ENTRY'!I49="","",IF(AND($DG$4='DATA ENTRY'!D49),'DATA ENTRY'!I49,"")))</f>
        <v/>
      </c>
      <c r="DI50" s="206" t="str">
        <f>IF('DATA ENTRY'!CL49="","",IF('DATA ENTRY'!CL49="","",IF(AND($DG$4='DATA ENTRY'!D49),'DATA ENTRY'!CL49,"")))</f>
        <v/>
      </c>
      <c r="DJ50" s="205" t="str">
        <f>IF('DATA ENTRY'!CL49="","",IF('DATA ENTRY'!N49="","",IF(AND($DG$4='DATA ENTRY'!D49),'DATA ENTRY'!N49,"")))</f>
        <v/>
      </c>
      <c r="DK50" s="207" t="str">
        <f>IF('DATA ENTRY'!CL49="","",IF('DATA ENTRY'!O49="","",IF(AND($DG$4='DATA ENTRY'!D49),'DATA ENTRY'!O49,"")))</f>
        <v/>
      </c>
      <c r="DL50" s="205" t="str">
        <f>IF('DATA ENTRY'!CL49="","",IF('DATA ENTRY'!P49="","",IF(AND($DG$4='DATA ENTRY'!D49),'DATA ENTRY'!P49,"")))</f>
        <v/>
      </c>
      <c r="DM50" s="207" t="str">
        <f>IF('DATA ENTRY'!CL49="","",IF('DATA ENTRY'!Q49="","",IF(AND($DG$4='DATA ENTRY'!D49),'DATA ENTRY'!Q49,"")))</f>
        <v/>
      </c>
      <c r="DN50" s="205" t="str">
        <f>IF('DATA ENTRY'!CL49="","",IF('DATA ENTRY'!R49="","",IF(AND($DG$4='DATA ENTRY'!D49),'DATA ENTRY'!R49,"")))</f>
        <v/>
      </c>
      <c r="DO50" s="207" t="str">
        <f>IF('DATA ENTRY'!CL49="","",IF('DATA ENTRY'!T49="","",IF(AND($DG$4='DATA ENTRY'!D49),'DATA ENTRY'!T49,"")))</f>
        <v/>
      </c>
      <c r="DP50" s="205" t="str">
        <f>IF('DATA ENTRY'!CL49="","",IF('DATA ENTRY'!E49="","",IF(AND($DG$4='DATA ENTRY'!D49),'DATA ENTRY'!E49,"")))</f>
        <v/>
      </c>
      <c r="DQ50" s="205" t="str">
        <f>IF('DATA ENTRY'!CL49="","",IF('DATA ENTRY'!D49="","",IF(AND($DG$4='DATA ENTRY'!D49),'DATA ENTRY'!D49,"")))</f>
        <v/>
      </c>
      <c r="DR50" s="205" t="str">
        <f>IF('DATA ENTRY'!CL49="","",IF('DATA ENTRY'!X49="","",IF(AND($DG$4='DATA ENTRY'!D49),'DATA ENTRY'!X49,"")))</f>
        <v/>
      </c>
      <c r="DS50" s="205" t="str">
        <f>IF('DATA ENTRY'!CL49="","",IF('DATA ENTRY'!Y49="","",IF(AND($DG$4='DATA ENTRY'!D49),'DATA ENTRY'!Y49,"")))</f>
        <v/>
      </c>
      <c r="DT50" s="93" t="str">
        <f t="shared" si="8"/>
        <v/>
      </c>
      <c r="DU50" s="93" t="str">
        <f>IF('DATA ENTRY'!CL49="","",IF('DATA ENTRY'!D49="","",IF(AND($DG$4='DATA ENTRY'!D49),'DATA ENTRY'!G49,"")))</f>
        <v/>
      </c>
      <c r="DZ50" s="3">
        <f t="shared" si="9"/>
        <v>0</v>
      </c>
      <c r="EC50" s="3" t="str">
        <f>IFERROR(IF(EH50="","",RANK(EH50,$EH$7:$EH$1111,1))+COUNTIF($EH$7:EH50,EH50)-1,"")</f>
        <v/>
      </c>
      <c r="ED50" s="3" t="str">
        <f t="shared" si="10"/>
        <v/>
      </c>
      <c r="EE50" s="8">
        <v>44</v>
      </c>
      <c r="EF50" s="205" t="str">
        <f>IF('DATA ENTRY'!CL49="","",IF('DATA ENTRY'!B49="","",IF(AND($EG$4='DATA ENTRY'!G49,$EI$4='DATA ENTRY'!F49),'DATA ENTRY'!B49,"")))</f>
        <v/>
      </c>
      <c r="EG50" s="205" t="str">
        <f>IF('DATA ENTRY'!CL49="","",IF('DATA ENTRY'!C49="","",IF(AND($EG$4='DATA ENTRY'!G49,$EI$4='DATA ENTRY'!F49),'DATA ENTRY'!C49,"")))</f>
        <v/>
      </c>
      <c r="EH50" s="206" t="str">
        <f>IF('DATA ENTRY'!CL49="","",IF('DATA ENTRY'!I49="","",IF(AND($EG$4='DATA ENTRY'!G49,$EI$4='DATA ENTRY'!F49),'DATA ENTRY'!I49,"")))</f>
        <v/>
      </c>
      <c r="EI50" s="206" t="str">
        <f>IF('DATA ENTRY'!CL49="","",IF('DATA ENTRY'!CL49="","",IF(AND($EG$4='DATA ENTRY'!G49,$EI$4='DATA ENTRY'!F49),'DATA ENTRY'!CL49,"")))</f>
        <v/>
      </c>
      <c r="EJ50" s="205" t="str">
        <f>IF('DATA ENTRY'!CL49="","",IF('DATA ENTRY'!N49="","",IF(AND($EG$4='DATA ENTRY'!G49,$EI$4='DATA ENTRY'!F49),'DATA ENTRY'!N49,"")))</f>
        <v/>
      </c>
      <c r="EK50" s="207" t="str">
        <f>IF('DATA ENTRY'!CL49="","",IF('DATA ENTRY'!O49="","",IF(AND($EG$4='DATA ENTRY'!G49,$EI$4='DATA ENTRY'!F49),'DATA ENTRY'!O49,"")))</f>
        <v/>
      </c>
      <c r="EL50" s="205" t="str">
        <f>IF('DATA ENTRY'!CL49="","",IF('DATA ENTRY'!P49="","",IF(AND($EG$4='DATA ENTRY'!G49,$EI$4='DATA ENTRY'!F49),'DATA ENTRY'!P49,"")))</f>
        <v/>
      </c>
      <c r="EM50" s="207" t="str">
        <f>IF('DATA ENTRY'!CL49="","",IF('DATA ENTRY'!Q49="","",IF(AND($EG$4='DATA ENTRY'!G49,$EI$4='DATA ENTRY'!F49),'DATA ENTRY'!Q49,"")))</f>
        <v/>
      </c>
      <c r="EN50" s="205" t="str">
        <f>IF('DATA ENTRY'!CL49="","",IF('DATA ENTRY'!R49="","",IF(AND($EG$4='DATA ENTRY'!G49,$EI$4='DATA ENTRY'!F49),'DATA ENTRY'!R49,"")))</f>
        <v/>
      </c>
      <c r="EO50" s="207" t="str">
        <f>IF('DATA ENTRY'!CL49="","",IF('DATA ENTRY'!S49="","",IF(AND($EG$4='DATA ENTRY'!G49,$EI$4='DATA ENTRY'!F49),'DATA ENTRY'!S49,"")))</f>
        <v/>
      </c>
      <c r="EP50" s="207" t="str">
        <f>IF('DATA ENTRY'!CL49="","",IF('DATA ENTRY'!T49="","",IF(AND($EG$4='DATA ENTRY'!G49,$EI$4='DATA ENTRY'!F49),'DATA ENTRY'!T49,"")))</f>
        <v/>
      </c>
      <c r="EQ50" s="205" t="str">
        <f>IF('DATA ENTRY'!CL49="","",IF('DATA ENTRY'!E49="","",IF(AND($EG$4='DATA ENTRY'!G49,$EI$4='DATA ENTRY'!F49),'DATA ENTRY'!E49,"")))</f>
        <v/>
      </c>
      <c r="ER50" s="205" t="str">
        <f>IF('DATA ENTRY'!CL49="","",IF('DATA ENTRY'!D49="","",IF(AND($EG$4='DATA ENTRY'!G49,$EI$4='DATA ENTRY'!F49),'DATA ENTRY'!D49,"")))</f>
        <v/>
      </c>
      <c r="ES50" s="205" t="str">
        <f>IF('DATA ENTRY'!CL49="","",IF('DATA ENTRY'!X49="","",IF(AND($EG$4='DATA ENTRY'!G49,$EI$4='DATA ENTRY'!F49),'DATA ENTRY'!X49,"")))</f>
        <v/>
      </c>
      <c r="ET50" s="205" t="str">
        <f>IF('DATA ENTRY'!CL49="","",IF('DATA ENTRY'!Y49="","",IF(AND($EG$4='DATA ENTRY'!G49,$EI$4='DATA ENTRY'!F49),'DATA ENTRY'!Y49,"")))</f>
        <v/>
      </c>
      <c r="EU50" s="93" t="str">
        <f t="shared" si="11"/>
        <v/>
      </c>
      <c r="EV50" s="93" t="str">
        <f>IF('DATA ENTRY'!CL49="","",IF('DATA ENTRY'!D49="","",IF(AND($EG$4='DATA ENTRY'!G49,$EI$4='DATA ENTRY'!F49),'DATA ENTRY'!G49,"")))</f>
        <v/>
      </c>
      <c r="FA50" s="3">
        <f t="shared" si="12"/>
        <v>0</v>
      </c>
    </row>
    <row r="51" spans="1:157">
      <c r="A51" s="3" t="str">
        <f>IF(T51=0,"",1+(MAX($A$7:A50)))</f>
        <v/>
      </c>
      <c r="B51" s="8">
        <v>45</v>
      </c>
      <c r="C51" s="205" t="str">
        <f>IF('DATA ENTRY'!CL50="","",IF('DATA ENTRY'!B50="","",IF($D$4="All Post",'DATA ENTRY'!B50,IF(AND($D$4='DATA ENTRY'!CL50),'DATA ENTRY'!B50,""))))</f>
        <v/>
      </c>
      <c r="D51" s="205" t="str">
        <f>IF('DATA ENTRY'!CL50="","",IF('DATA ENTRY'!C50="","",IF($D$4="All Post",'DATA ENTRY'!C50,IF(AND($D$4='DATA ENTRY'!CL50),'DATA ENTRY'!C50,""))))</f>
        <v/>
      </c>
      <c r="E51" s="206" t="str">
        <f>IF('DATA ENTRY'!CL50="","",IF('DATA ENTRY'!I50="","",IF($D$4="All Post",'DATA ENTRY'!I50,IF(AND($D$4='DATA ENTRY'!CL50),'DATA ENTRY'!I50,""))))</f>
        <v/>
      </c>
      <c r="F51" s="206" t="str">
        <f>IF('DATA ENTRY'!CL50="","",IF('DATA ENTRY'!CL50="","",IF($D$4="All Post",'DATA ENTRY'!CL50,IF(AND($D$4='DATA ENTRY'!CL50),'DATA ENTRY'!CL50,""))))</f>
        <v/>
      </c>
      <c r="G51" s="205" t="str">
        <f>IF('DATA ENTRY'!CL50="","",IF('DATA ENTRY'!N50="","",IF($D$4="All Post",'DATA ENTRY'!N50,IF(AND($D$4='DATA ENTRY'!CL50),'DATA ENTRY'!N50,""))))</f>
        <v/>
      </c>
      <c r="H51" s="207" t="str">
        <f>IF('DATA ENTRY'!CL50="","",IF('DATA ENTRY'!O50="","",IF($D$4="All Post",'DATA ENTRY'!O50,IF(AND($D$4='DATA ENTRY'!CL50),'DATA ENTRY'!O50,""))))</f>
        <v/>
      </c>
      <c r="I51" s="205" t="str">
        <f>IF('DATA ENTRY'!CL50="","",IF('DATA ENTRY'!P50="","",IF($D$4="All Post",'DATA ENTRY'!P50,IF(AND($D$4='DATA ENTRY'!CL50),'DATA ENTRY'!P50,""))))</f>
        <v/>
      </c>
      <c r="J51" s="207" t="str">
        <f>IF('DATA ENTRY'!CL50="","",IF('DATA ENTRY'!Q50="","",IF($D$4="All Post",'DATA ENTRY'!Q50,IF(AND($D$4='DATA ENTRY'!CL50),'DATA ENTRY'!Q50,""))))</f>
        <v/>
      </c>
      <c r="K51" s="205" t="str">
        <f>IF('DATA ENTRY'!CL50="","",IF('DATA ENTRY'!R50="","",IF($D$4="All Post",'DATA ENTRY'!R50,IF(AND($D$4='DATA ENTRY'!CL50),'DATA ENTRY'!R50,""))))</f>
        <v/>
      </c>
      <c r="L51" s="205" t="str">
        <f>IF('DATA ENTRY'!CL50="","",IF('DATA ENTRY'!S50="","",IF($D$4="All Post",'DATA ENTRY'!S50,IF(AND($D$4='DATA ENTRY'!CL50),'DATA ENTRY'!S50,""))))</f>
        <v/>
      </c>
      <c r="M51" s="205" t="str">
        <f>IF('DATA ENTRY'!CL50="","",IF('DATA ENTRY'!E50="","",IF($D$4="All Post",'DATA ENTRY'!E50,IF(AND($D$4='DATA ENTRY'!CL50),'DATA ENTRY'!E50,""))))</f>
        <v/>
      </c>
      <c r="N51" s="205" t="str">
        <f>IF('DATA ENTRY'!CL50="","",IF('DATA ENTRY'!T50="","",IF($D$4="All Post",'DATA ENTRY'!T50,IF(AND($D$4='DATA ENTRY'!CL50),'DATA ENTRY'!T50,""))))</f>
        <v/>
      </c>
      <c r="O51" s="205" t="str">
        <f>IF('DATA ENTRY'!CL50="","",IF('DATA ENTRY'!X50="","",IF($D$4="All Post",'DATA ENTRY'!X50,IF(AND($D$4='DATA ENTRY'!CL50),'DATA ENTRY'!X50,""))))</f>
        <v/>
      </c>
      <c r="P51" s="205" t="str">
        <f>IF('DATA ENTRY'!CL50="","",IF('DATA ENTRY'!Y50="","",IF($D$4="All Post",'DATA ENTRY'!Y50,IF(AND($D$4='DATA ENTRY'!CL50),'DATA ENTRY'!Y50,""))))</f>
        <v/>
      </c>
      <c r="Q51" s="205" t="str">
        <f>IF('DATA ENTRY'!CL50="","",IF('DATA ENTRY'!G50="","",IF($D$4="All Post",'DATA ENTRY'!G50,IF(AND($D$4='DATA ENTRY'!CL50),'DATA ENTRY'!G50,""))))</f>
        <v/>
      </c>
      <c r="T51" s="3">
        <f t="shared" si="0"/>
        <v>0</v>
      </c>
      <c r="U51" s="3" t="str">
        <f t="shared" si="1"/>
        <v/>
      </c>
      <c r="CA51" s="3" t="str">
        <f>IFERROR(IF(CF51="","",RANK(CF51,$CF$7:$CF$1111,1))+COUNTIF($CF$7:CF51,CF51)-1,"")</f>
        <v/>
      </c>
      <c r="CB51" s="3" t="str">
        <f t="shared" si="2"/>
        <v/>
      </c>
      <c r="CC51" s="8">
        <v>45</v>
      </c>
      <c r="CD51" s="205" t="str">
        <f>IF('DATA ENTRY'!CL50="","",IF('DATA ENTRY'!B50="","",IF(AND($CE$4='DATA ENTRY'!CL50,$CH$4='DATA ENTRY'!D50,$CF$4='DATA ENTRY'!G50),'DATA ENTRY'!B50,"")))</f>
        <v/>
      </c>
      <c r="CE51" s="205" t="str">
        <f>IF('DATA ENTRY'!CL50="","",IF('DATA ENTRY'!C50="","",IF(AND($CE$4='DATA ENTRY'!CL50,$CH$4='DATA ENTRY'!D50,$CF$4='DATA ENTRY'!G50),'DATA ENTRY'!C50,"")))</f>
        <v/>
      </c>
      <c r="CF51" s="206" t="str">
        <f>IF('DATA ENTRY'!CL50="","",IF('DATA ENTRY'!I50="","",IF(AND($CE$4='DATA ENTRY'!CL50,$CH$4='DATA ENTRY'!D50,$CF$4='DATA ENTRY'!G50),'DATA ENTRY'!I50,"")))</f>
        <v/>
      </c>
      <c r="CG51" s="206" t="str">
        <f>IF('DATA ENTRY'!CL50="","",IF('DATA ENTRY'!CL50="","",IF(AND($CE$4='DATA ENTRY'!CL50,$CH$4='DATA ENTRY'!D50,$CF$4='DATA ENTRY'!G50),'DATA ENTRY'!CL50,"")))</f>
        <v/>
      </c>
      <c r="CH51" s="205" t="str">
        <f>IF('DATA ENTRY'!CL50="","",IF('DATA ENTRY'!N50="","",IF(AND($CE$4='DATA ENTRY'!CL50,$CH$4='DATA ENTRY'!D50,$CF$4='DATA ENTRY'!G50),'DATA ENTRY'!N50,"")))</f>
        <v/>
      </c>
      <c r="CI51" s="207" t="str">
        <f>IF('DATA ENTRY'!CL50="","",IF('DATA ENTRY'!O50="","",IF(AND($CE$4='DATA ENTRY'!CL50,$CH$4='DATA ENTRY'!D50,$CF$4='DATA ENTRY'!G50),'DATA ENTRY'!O50,"")))</f>
        <v/>
      </c>
      <c r="CJ51" s="205" t="str">
        <f>IF('DATA ENTRY'!CL50="","",IF('DATA ENTRY'!P50="","",IF(AND($CE$4='DATA ENTRY'!CL50,$CH$4='DATA ENTRY'!D50,$CF$4='DATA ENTRY'!G50),'DATA ENTRY'!P50,"")))</f>
        <v/>
      </c>
      <c r="CK51" s="207" t="str">
        <f>IF('DATA ENTRY'!CL50="","",IF('DATA ENTRY'!Q50="","",IF(AND($CE$4='DATA ENTRY'!CL50,$CH$4='DATA ENTRY'!D50,$CF$4='DATA ENTRY'!G50),'DATA ENTRY'!Q50,"")))</f>
        <v/>
      </c>
      <c r="CL51" s="205" t="str">
        <f>IF('DATA ENTRY'!CL50="","",IF('DATA ENTRY'!R50="","",IF(AND($CE$4='DATA ENTRY'!CL50,$CH$4='DATA ENTRY'!D50,$CF$4='DATA ENTRY'!G50),'DATA ENTRY'!R50,"")))</f>
        <v/>
      </c>
      <c r="CM51" s="205" t="str">
        <f>IF('DATA ENTRY'!CL50="","",IF('DATA ENTRY'!T50="","",IF(AND($CE$4='DATA ENTRY'!CL50,$CH$4='DATA ENTRY'!D50,$CF$4='DATA ENTRY'!G50),'DATA ENTRY'!T50,"")))</f>
        <v/>
      </c>
      <c r="CN51" s="205" t="str">
        <f>IF('DATA ENTRY'!CL50="","",IF('DATA ENTRY'!E50="","",IF(AND($CE$4='DATA ENTRY'!CL50,$CH$4='DATA ENTRY'!D50,$CF$4='DATA ENTRY'!G50),'DATA ENTRY'!E50,"")))</f>
        <v/>
      </c>
      <c r="CO51" s="205" t="str">
        <f>IF('DATA ENTRY'!CL50="","",IF('DATA ENTRY'!X50="","",IF(AND($CE$4='DATA ENTRY'!CL50,$CH$4='DATA ENTRY'!D50,$CF$4='DATA ENTRY'!G50),'DATA ENTRY'!X50,"")))</f>
        <v/>
      </c>
      <c r="CP51" s="205" t="str">
        <f>IF('DATA ENTRY'!CL50="","",IF('DATA ENTRY'!Y50="","",IF(AND($CE$4='DATA ENTRY'!CL50,$CH$4='DATA ENTRY'!D50,$CF$4='DATA ENTRY'!G50),'DATA ENTRY'!Y50,"")))</f>
        <v/>
      </c>
      <c r="CQ51" s="93" t="str">
        <f t="shared" si="3"/>
        <v/>
      </c>
      <c r="CR51" s="93" t="str">
        <f>IF('DATA ENTRY'!CL50="","",IF('DATA ENTRY'!G50="","",IF(AND($CE$4='DATA ENTRY'!CL50,$CH$4='DATA ENTRY'!D50),'DATA ENTRY'!G50,"")))</f>
        <v/>
      </c>
      <c r="CS51" s="191" t="str">
        <f>IF('DATA ENTRY'!CL50="","",IF('DATA ENTRY'!D50="","",IF(AND($CE$4='DATA ENTRY'!CL50,$CH$4='DATA ENTRY'!D50,$CF$4='DATA ENTRY'!G50),'DATA ENTRY'!D50,"")))</f>
        <v/>
      </c>
      <c r="CT51" s="209">
        <f t="shared" si="4"/>
        <v>0</v>
      </c>
      <c r="CU51" s="209">
        <f t="shared" si="5"/>
        <v>0</v>
      </c>
      <c r="CW51" s="210"/>
      <c r="CY51" s="3">
        <f t="shared" si="6"/>
        <v>0</v>
      </c>
      <c r="DC51" s="3" t="str">
        <f>IFERROR(IF(DH51="","",RANK(DH51,$DH$7:$DH$1111,1))+COUNTIF($DH$7:DH51,DH51)-1,"")</f>
        <v/>
      </c>
      <c r="DD51" s="3" t="str">
        <f t="shared" si="13"/>
        <v/>
      </c>
      <c r="DE51" s="8">
        <v>45</v>
      </c>
      <c r="DF51" s="205" t="str">
        <f>IF('DATA ENTRY'!CL50="","",IF('DATA ENTRY'!B50="","",IF(AND($DG$4='DATA ENTRY'!D50),'DATA ENTRY'!B50,"")))</f>
        <v/>
      </c>
      <c r="DG51" s="205" t="str">
        <f>IF('DATA ENTRY'!CL50="","",IF('DATA ENTRY'!C50="","",IF(AND($DG$4='DATA ENTRY'!D50),'DATA ENTRY'!C50,"")))</f>
        <v/>
      </c>
      <c r="DH51" s="206" t="str">
        <f>IF('DATA ENTRY'!CL50="","",IF('DATA ENTRY'!I50="","",IF(AND($DG$4='DATA ENTRY'!D50),'DATA ENTRY'!I50,"")))</f>
        <v/>
      </c>
      <c r="DI51" s="206" t="str">
        <f>IF('DATA ENTRY'!CL50="","",IF('DATA ENTRY'!CL50="","",IF(AND($DG$4='DATA ENTRY'!D50),'DATA ENTRY'!CL50,"")))</f>
        <v/>
      </c>
      <c r="DJ51" s="205" t="str">
        <f>IF('DATA ENTRY'!CL50="","",IF('DATA ENTRY'!N50="","",IF(AND($DG$4='DATA ENTRY'!D50),'DATA ENTRY'!N50,"")))</f>
        <v/>
      </c>
      <c r="DK51" s="207" t="str">
        <f>IF('DATA ENTRY'!CL50="","",IF('DATA ENTRY'!O50="","",IF(AND($DG$4='DATA ENTRY'!D50),'DATA ENTRY'!O50,"")))</f>
        <v/>
      </c>
      <c r="DL51" s="205" t="str">
        <f>IF('DATA ENTRY'!CL50="","",IF('DATA ENTRY'!P50="","",IF(AND($DG$4='DATA ENTRY'!D50),'DATA ENTRY'!P50,"")))</f>
        <v/>
      </c>
      <c r="DM51" s="207" t="str">
        <f>IF('DATA ENTRY'!CL50="","",IF('DATA ENTRY'!Q50="","",IF(AND($DG$4='DATA ENTRY'!D50),'DATA ENTRY'!Q50,"")))</f>
        <v/>
      </c>
      <c r="DN51" s="205" t="str">
        <f>IF('DATA ENTRY'!CL50="","",IF('DATA ENTRY'!R50="","",IF(AND($DG$4='DATA ENTRY'!D50),'DATA ENTRY'!R50,"")))</f>
        <v/>
      </c>
      <c r="DO51" s="207" t="str">
        <f>IF('DATA ENTRY'!CL50="","",IF('DATA ENTRY'!T50="","",IF(AND($DG$4='DATA ENTRY'!D50),'DATA ENTRY'!T50,"")))</f>
        <v/>
      </c>
      <c r="DP51" s="205" t="str">
        <f>IF('DATA ENTRY'!CL50="","",IF('DATA ENTRY'!E50="","",IF(AND($DG$4='DATA ENTRY'!D50),'DATA ENTRY'!E50,"")))</f>
        <v/>
      </c>
      <c r="DQ51" s="205" t="str">
        <f>IF('DATA ENTRY'!CL50="","",IF('DATA ENTRY'!D50="","",IF(AND($DG$4='DATA ENTRY'!D50),'DATA ENTRY'!D50,"")))</f>
        <v/>
      </c>
      <c r="DR51" s="205" t="str">
        <f>IF('DATA ENTRY'!CL50="","",IF('DATA ENTRY'!X50="","",IF(AND($DG$4='DATA ENTRY'!D50),'DATA ENTRY'!X50,"")))</f>
        <v/>
      </c>
      <c r="DS51" s="205" t="str">
        <f>IF('DATA ENTRY'!CL50="","",IF('DATA ENTRY'!Y50="","",IF(AND($DG$4='DATA ENTRY'!D50),'DATA ENTRY'!Y50,"")))</f>
        <v/>
      </c>
      <c r="DT51" s="93" t="str">
        <f t="shared" si="8"/>
        <v/>
      </c>
      <c r="DU51" s="93" t="str">
        <f>IF('DATA ENTRY'!CL50="","",IF('DATA ENTRY'!D50="","",IF(AND($DG$4='DATA ENTRY'!D50),'DATA ENTRY'!G50,"")))</f>
        <v/>
      </c>
      <c r="DZ51" s="3">
        <f t="shared" si="9"/>
        <v>0</v>
      </c>
      <c r="EC51" s="3" t="str">
        <f>IFERROR(IF(EH51="","",RANK(EH51,$EH$7:$EH$1111,1))+COUNTIF($EH$7:EH51,EH51)-1,"")</f>
        <v/>
      </c>
      <c r="ED51" s="3" t="str">
        <f t="shared" si="10"/>
        <v/>
      </c>
      <c r="EE51" s="8">
        <v>45</v>
      </c>
      <c r="EF51" s="205" t="str">
        <f>IF('DATA ENTRY'!CL50="","",IF('DATA ENTRY'!B50="","",IF(AND($EG$4='DATA ENTRY'!G50,$EI$4='DATA ENTRY'!F50),'DATA ENTRY'!B50,"")))</f>
        <v/>
      </c>
      <c r="EG51" s="205" t="str">
        <f>IF('DATA ENTRY'!CL50="","",IF('DATA ENTRY'!C50="","",IF(AND($EG$4='DATA ENTRY'!G50,$EI$4='DATA ENTRY'!F50),'DATA ENTRY'!C50,"")))</f>
        <v/>
      </c>
      <c r="EH51" s="206" t="str">
        <f>IF('DATA ENTRY'!CL50="","",IF('DATA ENTRY'!I50="","",IF(AND($EG$4='DATA ENTRY'!G50,$EI$4='DATA ENTRY'!F50),'DATA ENTRY'!I50,"")))</f>
        <v/>
      </c>
      <c r="EI51" s="206" t="str">
        <f>IF('DATA ENTRY'!CL50="","",IF('DATA ENTRY'!CL50="","",IF(AND($EG$4='DATA ENTRY'!G50,$EI$4='DATA ENTRY'!F50),'DATA ENTRY'!CL50,"")))</f>
        <v/>
      </c>
      <c r="EJ51" s="205" t="str">
        <f>IF('DATA ENTRY'!CL50="","",IF('DATA ENTRY'!N50="","",IF(AND($EG$4='DATA ENTRY'!G50,$EI$4='DATA ENTRY'!F50),'DATA ENTRY'!N50,"")))</f>
        <v/>
      </c>
      <c r="EK51" s="207" t="str">
        <f>IF('DATA ENTRY'!CL50="","",IF('DATA ENTRY'!O50="","",IF(AND($EG$4='DATA ENTRY'!G50,$EI$4='DATA ENTRY'!F50),'DATA ENTRY'!O50,"")))</f>
        <v/>
      </c>
      <c r="EL51" s="205" t="str">
        <f>IF('DATA ENTRY'!CL50="","",IF('DATA ENTRY'!P50="","",IF(AND($EG$4='DATA ENTRY'!G50,$EI$4='DATA ENTRY'!F50),'DATA ENTRY'!P50,"")))</f>
        <v/>
      </c>
      <c r="EM51" s="207" t="str">
        <f>IF('DATA ENTRY'!CL50="","",IF('DATA ENTRY'!Q50="","",IF(AND($EG$4='DATA ENTRY'!G50,$EI$4='DATA ENTRY'!F50),'DATA ENTRY'!Q50,"")))</f>
        <v/>
      </c>
      <c r="EN51" s="205" t="str">
        <f>IF('DATA ENTRY'!CL50="","",IF('DATA ENTRY'!R50="","",IF(AND($EG$4='DATA ENTRY'!G50,$EI$4='DATA ENTRY'!F50),'DATA ENTRY'!R50,"")))</f>
        <v/>
      </c>
      <c r="EO51" s="207" t="str">
        <f>IF('DATA ENTRY'!CL50="","",IF('DATA ENTRY'!S50="","",IF(AND($EG$4='DATA ENTRY'!G50,$EI$4='DATA ENTRY'!F50),'DATA ENTRY'!S50,"")))</f>
        <v/>
      </c>
      <c r="EP51" s="207" t="str">
        <f>IF('DATA ENTRY'!CL50="","",IF('DATA ENTRY'!T50="","",IF(AND($EG$4='DATA ENTRY'!G50,$EI$4='DATA ENTRY'!F50),'DATA ENTRY'!T50,"")))</f>
        <v/>
      </c>
      <c r="EQ51" s="205" t="str">
        <f>IF('DATA ENTRY'!CL50="","",IF('DATA ENTRY'!E50="","",IF(AND($EG$4='DATA ENTRY'!G50,$EI$4='DATA ENTRY'!F50),'DATA ENTRY'!E50,"")))</f>
        <v/>
      </c>
      <c r="ER51" s="205" t="str">
        <f>IF('DATA ENTRY'!CL50="","",IF('DATA ENTRY'!D50="","",IF(AND($EG$4='DATA ENTRY'!G50,$EI$4='DATA ENTRY'!F50),'DATA ENTRY'!D50,"")))</f>
        <v/>
      </c>
      <c r="ES51" s="205" t="str">
        <f>IF('DATA ENTRY'!CL50="","",IF('DATA ENTRY'!X50="","",IF(AND($EG$4='DATA ENTRY'!G50,$EI$4='DATA ENTRY'!F50),'DATA ENTRY'!X50,"")))</f>
        <v/>
      </c>
      <c r="ET51" s="205" t="str">
        <f>IF('DATA ENTRY'!CL50="","",IF('DATA ENTRY'!Y50="","",IF(AND($EG$4='DATA ENTRY'!G50,$EI$4='DATA ENTRY'!F50),'DATA ENTRY'!Y50,"")))</f>
        <v/>
      </c>
      <c r="EU51" s="93" t="str">
        <f t="shared" si="11"/>
        <v/>
      </c>
      <c r="EV51" s="93" t="str">
        <f>IF('DATA ENTRY'!CL50="","",IF('DATA ENTRY'!D50="","",IF(AND($EG$4='DATA ENTRY'!G50,$EI$4='DATA ENTRY'!F50),'DATA ENTRY'!G50,"")))</f>
        <v/>
      </c>
      <c r="FA51" s="3">
        <f t="shared" si="12"/>
        <v>0</v>
      </c>
    </row>
    <row r="52" spans="1:157">
      <c r="A52" s="3" t="str">
        <f>IF(T52=0,"",1+(MAX($A$7:A51)))</f>
        <v/>
      </c>
      <c r="B52" s="8">
        <v>46</v>
      </c>
      <c r="C52" s="205" t="str">
        <f>IF('DATA ENTRY'!CL51="","",IF('DATA ENTRY'!B51="","",IF($D$4="All Post",'DATA ENTRY'!B51,IF(AND($D$4='DATA ENTRY'!CL51),'DATA ENTRY'!B51,""))))</f>
        <v/>
      </c>
      <c r="D52" s="205" t="str">
        <f>IF('DATA ENTRY'!CL51="","",IF('DATA ENTRY'!C51="","",IF($D$4="All Post",'DATA ENTRY'!C51,IF(AND($D$4='DATA ENTRY'!CL51),'DATA ENTRY'!C51,""))))</f>
        <v/>
      </c>
      <c r="E52" s="206" t="str">
        <f>IF('DATA ENTRY'!CL51="","",IF('DATA ENTRY'!I51="","",IF($D$4="All Post",'DATA ENTRY'!I51,IF(AND($D$4='DATA ENTRY'!CL51),'DATA ENTRY'!I51,""))))</f>
        <v/>
      </c>
      <c r="F52" s="206" t="str">
        <f>IF('DATA ENTRY'!CL51="","",IF('DATA ENTRY'!CL51="","",IF($D$4="All Post",'DATA ENTRY'!CL51,IF(AND($D$4='DATA ENTRY'!CL51),'DATA ENTRY'!CL51,""))))</f>
        <v/>
      </c>
      <c r="G52" s="205" t="str">
        <f>IF('DATA ENTRY'!CL51="","",IF('DATA ENTRY'!N51="","",IF($D$4="All Post",'DATA ENTRY'!N51,IF(AND($D$4='DATA ENTRY'!CL51),'DATA ENTRY'!N51,""))))</f>
        <v/>
      </c>
      <c r="H52" s="207" t="str">
        <f>IF('DATA ENTRY'!CL51="","",IF('DATA ENTRY'!O51="","",IF($D$4="All Post",'DATA ENTRY'!O51,IF(AND($D$4='DATA ENTRY'!CL51),'DATA ENTRY'!O51,""))))</f>
        <v/>
      </c>
      <c r="I52" s="205" t="str">
        <f>IF('DATA ENTRY'!CL51="","",IF('DATA ENTRY'!P51="","",IF($D$4="All Post",'DATA ENTRY'!P51,IF(AND($D$4='DATA ENTRY'!CL51),'DATA ENTRY'!P51,""))))</f>
        <v/>
      </c>
      <c r="J52" s="207" t="str">
        <f>IF('DATA ENTRY'!CL51="","",IF('DATA ENTRY'!Q51="","",IF($D$4="All Post",'DATA ENTRY'!Q51,IF(AND($D$4='DATA ENTRY'!CL51),'DATA ENTRY'!Q51,""))))</f>
        <v/>
      </c>
      <c r="K52" s="205" t="str">
        <f>IF('DATA ENTRY'!CL51="","",IF('DATA ENTRY'!R51="","",IF($D$4="All Post",'DATA ENTRY'!R51,IF(AND($D$4='DATA ENTRY'!CL51),'DATA ENTRY'!R51,""))))</f>
        <v/>
      </c>
      <c r="L52" s="205" t="str">
        <f>IF('DATA ENTRY'!CL51="","",IF('DATA ENTRY'!S51="","",IF($D$4="All Post",'DATA ENTRY'!S51,IF(AND($D$4='DATA ENTRY'!CL51),'DATA ENTRY'!S51,""))))</f>
        <v/>
      </c>
      <c r="M52" s="205" t="str">
        <f>IF('DATA ENTRY'!CL51="","",IF('DATA ENTRY'!E51="","",IF($D$4="All Post",'DATA ENTRY'!E51,IF(AND($D$4='DATA ENTRY'!CL51),'DATA ENTRY'!E51,""))))</f>
        <v/>
      </c>
      <c r="N52" s="205" t="str">
        <f>IF('DATA ENTRY'!CL51="","",IF('DATA ENTRY'!T51="","",IF($D$4="All Post",'DATA ENTRY'!T51,IF(AND($D$4='DATA ENTRY'!CL51),'DATA ENTRY'!T51,""))))</f>
        <v/>
      </c>
      <c r="O52" s="205" t="str">
        <f>IF('DATA ENTRY'!CL51="","",IF('DATA ENTRY'!X51="","",IF($D$4="All Post",'DATA ENTRY'!X51,IF(AND($D$4='DATA ENTRY'!CL51),'DATA ENTRY'!X51,""))))</f>
        <v/>
      </c>
      <c r="P52" s="205" t="str">
        <f>IF('DATA ENTRY'!CL51="","",IF('DATA ENTRY'!Y51="","",IF($D$4="All Post",'DATA ENTRY'!Y51,IF(AND($D$4='DATA ENTRY'!CL51),'DATA ENTRY'!Y51,""))))</f>
        <v/>
      </c>
      <c r="Q52" s="205" t="str">
        <f>IF('DATA ENTRY'!CL51="","",IF('DATA ENTRY'!G51="","",IF($D$4="All Post",'DATA ENTRY'!G51,IF(AND($D$4='DATA ENTRY'!CL51),'DATA ENTRY'!G51,""))))</f>
        <v/>
      </c>
      <c r="T52" s="3">
        <f t="shared" si="0"/>
        <v>0</v>
      </c>
      <c r="U52" s="3" t="str">
        <f t="shared" si="1"/>
        <v/>
      </c>
      <c r="CA52" s="3" t="str">
        <f>IFERROR(IF(CF52="","",RANK(CF52,$CF$7:$CF$1111,1))+COUNTIF($CF$7:CF52,CF52)-1,"")</f>
        <v/>
      </c>
      <c r="CB52" s="3" t="str">
        <f t="shared" si="2"/>
        <v/>
      </c>
      <c r="CC52" s="8">
        <v>46</v>
      </c>
      <c r="CD52" s="205" t="str">
        <f>IF('DATA ENTRY'!CL51="","",IF('DATA ENTRY'!B51="","",IF(AND($CE$4='DATA ENTRY'!CL51,$CH$4='DATA ENTRY'!D51,$CF$4='DATA ENTRY'!G51),'DATA ENTRY'!B51,"")))</f>
        <v/>
      </c>
      <c r="CE52" s="205" t="str">
        <f>IF('DATA ENTRY'!CL51="","",IF('DATA ENTRY'!C51="","",IF(AND($CE$4='DATA ENTRY'!CL51,$CH$4='DATA ENTRY'!D51,$CF$4='DATA ENTRY'!G51),'DATA ENTRY'!C51,"")))</f>
        <v/>
      </c>
      <c r="CF52" s="206" t="str">
        <f>IF('DATA ENTRY'!CL51="","",IF('DATA ENTRY'!I51="","",IF(AND($CE$4='DATA ENTRY'!CL51,$CH$4='DATA ENTRY'!D51,$CF$4='DATA ENTRY'!G51),'DATA ENTRY'!I51,"")))</f>
        <v/>
      </c>
      <c r="CG52" s="206" t="str">
        <f>IF('DATA ENTRY'!CL51="","",IF('DATA ENTRY'!CL51="","",IF(AND($CE$4='DATA ENTRY'!CL51,$CH$4='DATA ENTRY'!D51,$CF$4='DATA ENTRY'!G51),'DATA ENTRY'!CL51,"")))</f>
        <v/>
      </c>
      <c r="CH52" s="205" t="str">
        <f>IF('DATA ENTRY'!CL51="","",IF('DATA ENTRY'!N51="","",IF(AND($CE$4='DATA ENTRY'!CL51,$CH$4='DATA ENTRY'!D51,$CF$4='DATA ENTRY'!G51),'DATA ENTRY'!N51,"")))</f>
        <v/>
      </c>
      <c r="CI52" s="207" t="str">
        <f>IF('DATA ENTRY'!CL51="","",IF('DATA ENTRY'!O51="","",IF(AND($CE$4='DATA ENTRY'!CL51,$CH$4='DATA ENTRY'!D51,$CF$4='DATA ENTRY'!G51),'DATA ENTRY'!O51,"")))</f>
        <v/>
      </c>
      <c r="CJ52" s="205" t="str">
        <f>IF('DATA ENTRY'!CL51="","",IF('DATA ENTRY'!P51="","",IF(AND($CE$4='DATA ENTRY'!CL51,$CH$4='DATA ENTRY'!D51,$CF$4='DATA ENTRY'!G51),'DATA ENTRY'!P51,"")))</f>
        <v/>
      </c>
      <c r="CK52" s="207" t="str">
        <f>IF('DATA ENTRY'!CL51="","",IF('DATA ENTRY'!Q51="","",IF(AND($CE$4='DATA ENTRY'!CL51,$CH$4='DATA ENTRY'!D51,$CF$4='DATA ENTRY'!G51),'DATA ENTRY'!Q51,"")))</f>
        <v/>
      </c>
      <c r="CL52" s="205" t="str">
        <f>IF('DATA ENTRY'!CL51="","",IF('DATA ENTRY'!R51="","",IF(AND($CE$4='DATA ENTRY'!CL51,$CH$4='DATA ENTRY'!D51,$CF$4='DATA ENTRY'!G51),'DATA ENTRY'!R51,"")))</f>
        <v/>
      </c>
      <c r="CM52" s="205" t="str">
        <f>IF('DATA ENTRY'!CL51="","",IF('DATA ENTRY'!T51="","",IF(AND($CE$4='DATA ENTRY'!CL51,$CH$4='DATA ENTRY'!D51,$CF$4='DATA ENTRY'!G51),'DATA ENTRY'!T51,"")))</f>
        <v/>
      </c>
      <c r="CN52" s="205" t="str">
        <f>IF('DATA ENTRY'!CL51="","",IF('DATA ENTRY'!E51="","",IF(AND($CE$4='DATA ENTRY'!CL51,$CH$4='DATA ENTRY'!D51,$CF$4='DATA ENTRY'!G51),'DATA ENTRY'!E51,"")))</f>
        <v/>
      </c>
      <c r="CO52" s="205" t="str">
        <f>IF('DATA ENTRY'!CL51="","",IF('DATA ENTRY'!X51="","",IF(AND($CE$4='DATA ENTRY'!CL51,$CH$4='DATA ENTRY'!D51,$CF$4='DATA ENTRY'!G51),'DATA ENTRY'!X51,"")))</f>
        <v/>
      </c>
      <c r="CP52" s="205" t="str">
        <f>IF('DATA ENTRY'!CL51="","",IF('DATA ENTRY'!Y51="","",IF(AND($CE$4='DATA ENTRY'!CL51,$CH$4='DATA ENTRY'!D51,$CF$4='DATA ENTRY'!G51),'DATA ENTRY'!Y51,"")))</f>
        <v/>
      </c>
      <c r="CQ52" s="93" t="str">
        <f t="shared" si="3"/>
        <v/>
      </c>
      <c r="CR52" s="93" t="str">
        <f>IF('DATA ENTRY'!CL51="","",IF('DATA ENTRY'!G51="","",IF(AND($CE$4='DATA ENTRY'!CL51,$CH$4='DATA ENTRY'!D51),'DATA ENTRY'!G51,"")))</f>
        <v/>
      </c>
      <c r="CS52" s="191" t="str">
        <f>IF('DATA ENTRY'!CL51="","",IF('DATA ENTRY'!D51="","",IF(AND($CE$4='DATA ENTRY'!CL51,$CH$4='DATA ENTRY'!D51,$CF$4='DATA ENTRY'!G51),'DATA ENTRY'!D51,"")))</f>
        <v/>
      </c>
      <c r="CT52" s="209">
        <f t="shared" si="4"/>
        <v>0</v>
      </c>
      <c r="CU52" s="209">
        <f t="shared" si="5"/>
        <v>0</v>
      </c>
      <c r="CW52" s="210"/>
      <c r="CY52" s="3">
        <f t="shared" si="6"/>
        <v>0</v>
      </c>
      <c r="DC52" s="3" t="str">
        <f>IFERROR(IF(DH52="","",RANK(DH52,$DH$7:$DH$1111,1))+COUNTIF($DH$7:DH52,DH52)-1,"")</f>
        <v/>
      </c>
      <c r="DD52" s="3" t="str">
        <f t="shared" si="13"/>
        <v/>
      </c>
      <c r="DE52" s="8">
        <v>46</v>
      </c>
      <c r="DF52" s="205" t="str">
        <f>IF('DATA ENTRY'!CL51="","",IF('DATA ENTRY'!B51="","",IF(AND($DG$4='DATA ENTRY'!D51),'DATA ENTRY'!B51,"")))</f>
        <v/>
      </c>
      <c r="DG52" s="205" t="str">
        <f>IF('DATA ENTRY'!CL51="","",IF('DATA ENTRY'!C51="","",IF(AND($DG$4='DATA ENTRY'!D51),'DATA ENTRY'!C51,"")))</f>
        <v/>
      </c>
      <c r="DH52" s="206" t="str">
        <f>IF('DATA ENTRY'!CL51="","",IF('DATA ENTRY'!I51="","",IF(AND($DG$4='DATA ENTRY'!D51),'DATA ENTRY'!I51,"")))</f>
        <v/>
      </c>
      <c r="DI52" s="206" t="str">
        <f>IF('DATA ENTRY'!CL51="","",IF('DATA ENTRY'!CL51="","",IF(AND($DG$4='DATA ENTRY'!D51),'DATA ENTRY'!CL51,"")))</f>
        <v/>
      </c>
      <c r="DJ52" s="205" t="str">
        <f>IF('DATA ENTRY'!CL51="","",IF('DATA ENTRY'!N51="","",IF(AND($DG$4='DATA ENTRY'!D51),'DATA ENTRY'!N51,"")))</f>
        <v/>
      </c>
      <c r="DK52" s="207" t="str">
        <f>IF('DATA ENTRY'!CL51="","",IF('DATA ENTRY'!O51="","",IF(AND($DG$4='DATA ENTRY'!D51),'DATA ENTRY'!O51,"")))</f>
        <v/>
      </c>
      <c r="DL52" s="205" t="str">
        <f>IF('DATA ENTRY'!CL51="","",IF('DATA ENTRY'!P51="","",IF(AND($DG$4='DATA ENTRY'!D51),'DATA ENTRY'!P51,"")))</f>
        <v/>
      </c>
      <c r="DM52" s="207" t="str">
        <f>IF('DATA ENTRY'!CL51="","",IF('DATA ENTRY'!Q51="","",IF(AND($DG$4='DATA ENTRY'!D51),'DATA ENTRY'!Q51,"")))</f>
        <v/>
      </c>
      <c r="DN52" s="205" t="str">
        <f>IF('DATA ENTRY'!CL51="","",IF('DATA ENTRY'!R51="","",IF(AND($DG$4='DATA ENTRY'!D51),'DATA ENTRY'!R51,"")))</f>
        <v/>
      </c>
      <c r="DO52" s="207" t="str">
        <f>IF('DATA ENTRY'!CL51="","",IF('DATA ENTRY'!T51="","",IF(AND($DG$4='DATA ENTRY'!D51),'DATA ENTRY'!T51,"")))</f>
        <v/>
      </c>
      <c r="DP52" s="205" t="str">
        <f>IF('DATA ENTRY'!CL51="","",IF('DATA ENTRY'!E51="","",IF(AND($DG$4='DATA ENTRY'!D51),'DATA ENTRY'!E51,"")))</f>
        <v/>
      </c>
      <c r="DQ52" s="205" t="str">
        <f>IF('DATA ENTRY'!CL51="","",IF('DATA ENTRY'!D51="","",IF(AND($DG$4='DATA ENTRY'!D51),'DATA ENTRY'!D51,"")))</f>
        <v/>
      </c>
      <c r="DR52" s="205" t="str">
        <f>IF('DATA ENTRY'!CL51="","",IF('DATA ENTRY'!X51="","",IF(AND($DG$4='DATA ENTRY'!D51),'DATA ENTRY'!X51,"")))</f>
        <v/>
      </c>
      <c r="DS52" s="205" t="str">
        <f>IF('DATA ENTRY'!CL51="","",IF('DATA ENTRY'!Y51="","",IF(AND($DG$4='DATA ENTRY'!D51),'DATA ENTRY'!Y51,"")))</f>
        <v/>
      </c>
      <c r="DT52" s="93" t="str">
        <f t="shared" si="8"/>
        <v/>
      </c>
      <c r="DU52" s="93" t="str">
        <f>IF('DATA ENTRY'!CL51="","",IF('DATA ENTRY'!D51="","",IF(AND($DG$4='DATA ENTRY'!D51),'DATA ENTRY'!G51,"")))</f>
        <v/>
      </c>
      <c r="DZ52" s="3">
        <f t="shared" si="9"/>
        <v>0</v>
      </c>
      <c r="EC52" s="3" t="str">
        <f>IFERROR(IF(EH52="","",RANK(EH52,$EH$7:$EH$1111,1))+COUNTIF($EH$7:EH52,EH52)-1,"")</f>
        <v/>
      </c>
      <c r="ED52" s="3" t="str">
        <f t="shared" si="10"/>
        <v/>
      </c>
      <c r="EE52" s="8">
        <v>46</v>
      </c>
      <c r="EF52" s="205" t="str">
        <f>IF('DATA ENTRY'!CL51="","",IF('DATA ENTRY'!B51="","",IF(AND($EG$4='DATA ENTRY'!G51,$EI$4='DATA ENTRY'!F51),'DATA ENTRY'!B51,"")))</f>
        <v/>
      </c>
      <c r="EG52" s="205" t="str">
        <f>IF('DATA ENTRY'!CL51="","",IF('DATA ENTRY'!C51="","",IF(AND($EG$4='DATA ENTRY'!G51,$EI$4='DATA ENTRY'!F51),'DATA ENTRY'!C51,"")))</f>
        <v/>
      </c>
      <c r="EH52" s="206" t="str">
        <f>IF('DATA ENTRY'!CL51="","",IF('DATA ENTRY'!I51="","",IF(AND($EG$4='DATA ENTRY'!G51,$EI$4='DATA ENTRY'!F51),'DATA ENTRY'!I51,"")))</f>
        <v/>
      </c>
      <c r="EI52" s="206" t="str">
        <f>IF('DATA ENTRY'!CL51="","",IF('DATA ENTRY'!CL51="","",IF(AND($EG$4='DATA ENTRY'!G51,$EI$4='DATA ENTRY'!F51),'DATA ENTRY'!CL51,"")))</f>
        <v/>
      </c>
      <c r="EJ52" s="205" t="str">
        <f>IF('DATA ENTRY'!CL51="","",IF('DATA ENTRY'!N51="","",IF(AND($EG$4='DATA ENTRY'!G51,$EI$4='DATA ENTRY'!F51),'DATA ENTRY'!N51,"")))</f>
        <v/>
      </c>
      <c r="EK52" s="207" t="str">
        <f>IF('DATA ENTRY'!CL51="","",IF('DATA ENTRY'!O51="","",IF(AND($EG$4='DATA ENTRY'!G51,$EI$4='DATA ENTRY'!F51),'DATA ENTRY'!O51,"")))</f>
        <v/>
      </c>
      <c r="EL52" s="205" t="str">
        <f>IF('DATA ENTRY'!CL51="","",IF('DATA ENTRY'!P51="","",IF(AND($EG$4='DATA ENTRY'!G51,$EI$4='DATA ENTRY'!F51),'DATA ENTRY'!P51,"")))</f>
        <v/>
      </c>
      <c r="EM52" s="207" t="str">
        <f>IF('DATA ENTRY'!CL51="","",IF('DATA ENTRY'!Q51="","",IF(AND($EG$4='DATA ENTRY'!G51,$EI$4='DATA ENTRY'!F51),'DATA ENTRY'!Q51,"")))</f>
        <v/>
      </c>
      <c r="EN52" s="205" t="str">
        <f>IF('DATA ENTRY'!CL51="","",IF('DATA ENTRY'!R51="","",IF(AND($EG$4='DATA ENTRY'!G51,$EI$4='DATA ENTRY'!F51),'DATA ENTRY'!R51,"")))</f>
        <v/>
      </c>
      <c r="EO52" s="207" t="str">
        <f>IF('DATA ENTRY'!CL51="","",IF('DATA ENTRY'!S51="","",IF(AND($EG$4='DATA ENTRY'!G51,$EI$4='DATA ENTRY'!F51),'DATA ENTRY'!S51,"")))</f>
        <v/>
      </c>
      <c r="EP52" s="207" t="str">
        <f>IF('DATA ENTRY'!CL51="","",IF('DATA ENTRY'!T51="","",IF(AND($EG$4='DATA ENTRY'!G51,$EI$4='DATA ENTRY'!F51),'DATA ENTRY'!T51,"")))</f>
        <v/>
      </c>
      <c r="EQ52" s="205" t="str">
        <f>IF('DATA ENTRY'!CL51="","",IF('DATA ENTRY'!E51="","",IF(AND($EG$4='DATA ENTRY'!G51,$EI$4='DATA ENTRY'!F51),'DATA ENTRY'!E51,"")))</f>
        <v/>
      </c>
      <c r="ER52" s="205" t="str">
        <f>IF('DATA ENTRY'!CL51="","",IF('DATA ENTRY'!D51="","",IF(AND($EG$4='DATA ENTRY'!G51,$EI$4='DATA ENTRY'!F51),'DATA ENTRY'!D51,"")))</f>
        <v/>
      </c>
      <c r="ES52" s="205" t="str">
        <f>IF('DATA ENTRY'!CL51="","",IF('DATA ENTRY'!X51="","",IF(AND($EG$4='DATA ENTRY'!G51,$EI$4='DATA ENTRY'!F51),'DATA ENTRY'!X51,"")))</f>
        <v/>
      </c>
      <c r="ET52" s="205" t="str">
        <f>IF('DATA ENTRY'!CL51="","",IF('DATA ENTRY'!Y51="","",IF(AND($EG$4='DATA ENTRY'!G51,$EI$4='DATA ENTRY'!F51),'DATA ENTRY'!Y51,"")))</f>
        <v/>
      </c>
      <c r="EU52" s="93" t="str">
        <f t="shared" si="11"/>
        <v/>
      </c>
      <c r="EV52" s="93" t="str">
        <f>IF('DATA ENTRY'!CL51="","",IF('DATA ENTRY'!D51="","",IF(AND($EG$4='DATA ENTRY'!G51,$EI$4='DATA ENTRY'!F51),'DATA ENTRY'!G51,"")))</f>
        <v/>
      </c>
      <c r="FA52" s="3">
        <f t="shared" si="12"/>
        <v>0</v>
      </c>
    </row>
    <row r="53" spans="1:157">
      <c r="A53" s="3" t="str">
        <f>IF(T53=0,"",1+(MAX($A$7:A52)))</f>
        <v/>
      </c>
      <c r="B53" s="8">
        <v>47</v>
      </c>
      <c r="C53" s="205" t="str">
        <f>IF('DATA ENTRY'!CL52="","",IF('DATA ENTRY'!B52="","",IF($D$4="All Post",'DATA ENTRY'!B52,IF(AND($D$4='DATA ENTRY'!CL52),'DATA ENTRY'!B52,""))))</f>
        <v/>
      </c>
      <c r="D53" s="205" t="str">
        <f>IF('DATA ENTRY'!CL52="","",IF('DATA ENTRY'!C52="","",IF($D$4="All Post",'DATA ENTRY'!C52,IF(AND($D$4='DATA ENTRY'!CL52),'DATA ENTRY'!C52,""))))</f>
        <v/>
      </c>
      <c r="E53" s="206" t="str">
        <f>IF('DATA ENTRY'!CL52="","",IF('DATA ENTRY'!I52="","",IF($D$4="All Post",'DATA ENTRY'!I52,IF(AND($D$4='DATA ENTRY'!CL52),'DATA ENTRY'!I52,""))))</f>
        <v/>
      </c>
      <c r="F53" s="206" t="str">
        <f>IF('DATA ENTRY'!CL52="","",IF('DATA ENTRY'!CL52="","",IF($D$4="All Post",'DATA ENTRY'!CL52,IF(AND($D$4='DATA ENTRY'!CL52),'DATA ENTRY'!CL52,""))))</f>
        <v/>
      </c>
      <c r="G53" s="205" t="str">
        <f>IF('DATA ENTRY'!CL52="","",IF('DATA ENTRY'!N52="","",IF($D$4="All Post",'DATA ENTRY'!N52,IF(AND($D$4='DATA ENTRY'!CL52),'DATA ENTRY'!N52,""))))</f>
        <v/>
      </c>
      <c r="H53" s="207" t="str">
        <f>IF('DATA ENTRY'!CL52="","",IF('DATA ENTRY'!O52="","",IF($D$4="All Post",'DATA ENTRY'!O52,IF(AND($D$4='DATA ENTRY'!CL52),'DATA ENTRY'!O52,""))))</f>
        <v/>
      </c>
      <c r="I53" s="205" t="str">
        <f>IF('DATA ENTRY'!CL52="","",IF('DATA ENTRY'!P52="","",IF($D$4="All Post",'DATA ENTRY'!P52,IF(AND($D$4='DATA ENTRY'!CL52),'DATA ENTRY'!P52,""))))</f>
        <v/>
      </c>
      <c r="J53" s="207" t="str">
        <f>IF('DATA ENTRY'!CL52="","",IF('DATA ENTRY'!Q52="","",IF($D$4="All Post",'DATA ENTRY'!Q52,IF(AND($D$4='DATA ENTRY'!CL52),'DATA ENTRY'!Q52,""))))</f>
        <v/>
      </c>
      <c r="K53" s="205" t="str">
        <f>IF('DATA ENTRY'!CL52="","",IF('DATA ENTRY'!R52="","",IF($D$4="All Post",'DATA ENTRY'!R52,IF(AND($D$4='DATA ENTRY'!CL52),'DATA ENTRY'!R52,""))))</f>
        <v/>
      </c>
      <c r="L53" s="205" t="str">
        <f>IF('DATA ENTRY'!CL52="","",IF('DATA ENTRY'!S52="","",IF($D$4="All Post",'DATA ENTRY'!S52,IF(AND($D$4='DATA ENTRY'!CL52),'DATA ENTRY'!S52,""))))</f>
        <v/>
      </c>
      <c r="M53" s="205" t="str">
        <f>IF('DATA ENTRY'!CL52="","",IF('DATA ENTRY'!E52="","",IF($D$4="All Post",'DATA ENTRY'!E52,IF(AND($D$4='DATA ENTRY'!CL52),'DATA ENTRY'!E52,""))))</f>
        <v/>
      </c>
      <c r="N53" s="205" t="str">
        <f>IF('DATA ENTRY'!CL52="","",IF('DATA ENTRY'!T52="","",IF($D$4="All Post",'DATA ENTRY'!T52,IF(AND($D$4='DATA ENTRY'!CL52),'DATA ENTRY'!T52,""))))</f>
        <v/>
      </c>
      <c r="O53" s="205" t="str">
        <f>IF('DATA ENTRY'!CL52="","",IF('DATA ENTRY'!X52="","",IF($D$4="All Post",'DATA ENTRY'!X52,IF(AND($D$4='DATA ENTRY'!CL52),'DATA ENTRY'!X52,""))))</f>
        <v/>
      </c>
      <c r="P53" s="205" t="str">
        <f>IF('DATA ENTRY'!CL52="","",IF('DATA ENTRY'!Y52="","",IF($D$4="All Post",'DATA ENTRY'!Y52,IF(AND($D$4='DATA ENTRY'!CL52),'DATA ENTRY'!Y52,""))))</f>
        <v/>
      </c>
      <c r="Q53" s="205" t="str">
        <f>IF('DATA ENTRY'!CL52="","",IF('DATA ENTRY'!G52="","",IF($D$4="All Post",'DATA ENTRY'!G52,IF(AND($D$4='DATA ENTRY'!CL52),'DATA ENTRY'!G52,""))))</f>
        <v/>
      </c>
      <c r="T53" s="3">
        <f t="shared" si="0"/>
        <v>0</v>
      </c>
      <c r="U53" s="3" t="str">
        <f t="shared" si="1"/>
        <v/>
      </c>
      <c r="CA53" s="3" t="str">
        <f>IFERROR(IF(CF53="","",RANK(CF53,$CF$7:$CF$1111,1))+COUNTIF($CF$7:CF53,CF53)-1,"")</f>
        <v/>
      </c>
      <c r="CB53" s="3" t="str">
        <f t="shared" si="2"/>
        <v/>
      </c>
      <c r="CC53" s="8">
        <v>47</v>
      </c>
      <c r="CD53" s="205" t="str">
        <f>IF('DATA ENTRY'!CL52="","",IF('DATA ENTRY'!B52="","",IF(AND($CE$4='DATA ENTRY'!CL52,$CH$4='DATA ENTRY'!D52,$CF$4='DATA ENTRY'!G52),'DATA ENTRY'!B52,"")))</f>
        <v/>
      </c>
      <c r="CE53" s="205" t="str">
        <f>IF('DATA ENTRY'!CL52="","",IF('DATA ENTRY'!C52="","",IF(AND($CE$4='DATA ENTRY'!CL52,$CH$4='DATA ENTRY'!D52,$CF$4='DATA ENTRY'!G52),'DATA ENTRY'!C52,"")))</f>
        <v/>
      </c>
      <c r="CF53" s="206" t="str">
        <f>IF('DATA ENTRY'!CL52="","",IF('DATA ENTRY'!I52="","",IF(AND($CE$4='DATA ENTRY'!CL52,$CH$4='DATA ENTRY'!D52,$CF$4='DATA ENTRY'!G52),'DATA ENTRY'!I52,"")))</f>
        <v/>
      </c>
      <c r="CG53" s="206" t="str">
        <f>IF('DATA ENTRY'!CL52="","",IF('DATA ENTRY'!CL52="","",IF(AND($CE$4='DATA ENTRY'!CL52,$CH$4='DATA ENTRY'!D52,$CF$4='DATA ENTRY'!G52),'DATA ENTRY'!CL52,"")))</f>
        <v/>
      </c>
      <c r="CH53" s="205" t="str">
        <f>IF('DATA ENTRY'!CL52="","",IF('DATA ENTRY'!N52="","",IF(AND($CE$4='DATA ENTRY'!CL52,$CH$4='DATA ENTRY'!D52,$CF$4='DATA ENTRY'!G52),'DATA ENTRY'!N52,"")))</f>
        <v/>
      </c>
      <c r="CI53" s="207" t="str">
        <f>IF('DATA ENTRY'!CL52="","",IF('DATA ENTRY'!O52="","",IF(AND($CE$4='DATA ENTRY'!CL52,$CH$4='DATA ENTRY'!D52,$CF$4='DATA ENTRY'!G52),'DATA ENTRY'!O52,"")))</f>
        <v/>
      </c>
      <c r="CJ53" s="205" t="str">
        <f>IF('DATA ENTRY'!CL52="","",IF('DATA ENTRY'!P52="","",IF(AND($CE$4='DATA ENTRY'!CL52,$CH$4='DATA ENTRY'!D52,$CF$4='DATA ENTRY'!G52),'DATA ENTRY'!P52,"")))</f>
        <v/>
      </c>
      <c r="CK53" s="207" t="str">
        <f>IF('DATA ENTRY'!CL52="","",IF('DATA ENTRY'!Q52="","",IF(AND($CE$4='DATA ENTRY'!CL52,$CH$4='DATA ENTRY'!D52,$CF$4='DATA ENTRY'!G52),'DATA ENTRY'!Q52,"")))</f>
        <v/>
      </c>
      <c r="CL53" s="205" t="str">
        <f>IF('DATA ENTRY'!CL52="","",IF('DATA ENTRY'!R52="","",IF(AND($CE$4='DATA ENTRY'!CL52,$CH$4='DATA ENTRY'!D52,$CF$4='DATA ENTRY'!G52),'DATA ENTRY'!R52,"")))</f>
        <v/>
      </c>
      <c r="CM53" s="205" t="str">
        <f>IF('DATA ENTRY'!CL52="","",IF('DATA ENTRY'!T52="","",IF(AND($CE$4='DATA ENTRY'!CL52,$CH$4='DATA ENTRY'!D52,$CF$4='DATA ENTRY'!G52),'DATA ENTRY'!T52,"")))</f>
        <v/>
      </c>
      <c r="CN53" s="205" t="str">
        <f>IF('DATA ENTRY'!CL52="","",IF('DATA ENTRY'!E52="","",IF(AND($CE$4='DATA ENTRY'!CL52,$CH$4='DATA ENTRY'!D52,$CF$4='DATA ENTRY'!G52),'DATA ENTRY'!E52,"")))</f>
        <v/>
      </c>
      <c r="CO53" s="205" t="str">
        <f>IF('DATA ENTRY'!CL52="","",IF('DATA ENTRY'!X52="","",IF(AND($CE$4='DATA ENTRY'!CL52,$CH$4='DATA ENTRY'!D52,$CF$4='DATA ENTRY'!G52),'DATA ENTRY'!X52,"")))</f>
        <v/>
      </c>
      <c r="CP53" s="205" t="str">
        <f>IF('DATA ENTRY'!CL52="","",IF('DATA ENTRY'!Y52="","",IF(AND($CE$4='DATA ENTRY'!CL52,$CH$4='DATA ENTRY'!D52,$CF$4='DATA ENTRY'!G52),'DATA ENTRY'!Y52,"")))</f>
        <v/>
      </c>
      <c r="CQ53" s="93" t="str">
        <f t="shared" si="3"/>
        <v/>
      </c>
      <c r="CR53" s="93" t="str">
        <f>IF('DATA ENTRY'!CL52="","",IF('DATA ENTRY'!G52="","",IF(AND($CE$4='DATA ENTRY'!CL52,$CH$4='DATA ENTRY'!D52),'DATA ENTRY'!G52,"")))</f>
        <v/>
      </c>
      <c r="CS53" s="191" t="str">
        <f>IF('DATA ENTRY'!CL52="","",IF('DATA ENTRY'!D52="","",IF(AND($CE$4='DATA ENTRY'!CL52,$CH$4='DATA ENTRY'!D52,$CF$4='DATA ENTRY'!G52),'DATA ENTRY'!D52,"")))</f>
        <v/>
      </c>
      <c r="CT53" s="209">
        <f t="shared" si="4"/>
        <v>0</v>
      </c>
      <c r="CU53" s="209">
        <f t="shared" si="5"/>
        <v>0</v>
      </c>
      <c r="CW53" s="210"/>
      <c r="CY53" s="3">
        <f t="shared" si="6"/>
        <v>0</v>
      </c>
      <c r="DC53" s="3" t="str">
        <f>IFERROR(IF(DH53="","",RANK(DH53,$DH$7:$DH$1111,1))+COUNTIF($DH$7:DH53,DH53)-1,"")</f>
        <v/>
      </c>
      <c r="DD53" s="3" t="str">
        <f t="shared" si="13"/>
        <v/>
      </c>
      <c r="DE53" s="8">
        <v>47</v>
      </c>
      <c r="DF53" s="205" t="str">
        <f>IF('DATA ENTRY'!CL52="","",IF('DATA ENTRY'!B52="","",IF(AND($DG$4='DATA ENTRY'!D52),'DATA ENTRY'!B52,"")))</f>
        <v/>
      </c>
      <c r="DG53" s="205" t="str">
        <f>IF('DATA ENTRY'!CL52="","",IF('DATA ENTRY'!C52="","",IF(AND($DG$4='DATA ENTRY'!D52),'DATA ENTRY'!C52,"")))</f>
        <v/>
      </c>
      <c r="DH53" s="206" t="str">
        <f>IF('DATA ENTRY'!CL52="","",IF('DATA ENTRY'!I52="","",IF(AND($DG$4='DATA ENTRY'!D52),'DATA ENTRY'!I52,"")))</f>
        <v/>
      </c>
      <c r="DI53" s="206" t="str">
        <f>IF('DATA ENTRY'!CL52="","",IF('DATA ENTRY'!CL52="","",IF(AND($DG$4='DATA ENTRY'!D52),'DATA ENTRY'!CL52,"")))</f>
        <v/>
      </c>
      <c r="DJ53" s="205" t="str">
        <f>IF('DATA ENTRY'!CL52="","",IF('DATA ENTRY'!N52="","",IF(AND($DG$4='DATA ENTRY'!D52),'DATA ENTRY'!N52,"")))</f>
        <v/>
      </c>
      <c r="DK53" s="207" t="str">
        <f>IF('DATA ENTRY'!CL52="","",IF('DATA ENTRY'!O52="","",IF(AND($DG$4='DATA ENTRY'!D52),'DATA ENTRY'!O52,"")))</f>
        <v/>
      </c>
      <c r="DL53" s="205" t="str">
        <f>IF('DATA ENTRY'!CL52="","",IF('DATA ENTRY'!P52="","",IF(AND($DG$4='DATA ENTRY'!D52),'DATA ENTRY'!P52,"")))</f>
        <v/>
      </c>
      <c r="DM53" s="207" t="str">
        <f>IF('DATA ENTRY'!CL52="","",IF('DATA ENTRY'!Q52="","",IF(AND($DG$4='DATA ENTRY'!D52),'DATA ENTRY'!Q52,"")))</f>
        <v/>
      </c>
      <c r="DN53" s="205" t="str">
        <f>IF('DATA ENTRY'!CL52="","",IF('DATA ENTRY'!R52="","",IF(AND($DG$4='DATA ENTRY'!D52),'DATA ENTRY'!R52,"")))</f>
        <v/>
      </c>
      <c r="DO53" s="207" t="str">
        <f>IF('DATA ENTRY'!CL52="","",IF('DATA ENTRY'!T52="","",IF(AND($DG$4='DATA ENTRY'!D52),'DATA ENTRY'!T52,"")))</f>
        <v/>
      </c>
      <c r="DP53" s="205" t="str">
        <f>IF('DATA ENTRY'!CL52="","",IF('DATA ENTRY'!E52="","",IF(AND($DG$4='DATA ENTRY'!D52),'DATA ENTRY'!E52,"")))</f>
        <v/>
      </c>
      <c r="DQ53" s="205" t="str">
        <f>IF('DATA ENTRY'!CL52="","",IF('DATA ENTRY'!D52="","",IF(AND($DG$4='DATA ENTRY'!D52),'DATA ENTRY'!D52,"")))</f>
        <v/>
      </c>
      <c r="DR53" s="205" t="str">
        <f>IF('DATA ENTRY'!CL52="","",IF('DATA ENTRY'!X52="","",IF(AND($DG$4='DATA ENTRY'!D52),'DATA ENTRY'!X52,"")))</f>
        <v/>
      </c>
      <c r="DS53" s="205" t="str">
        <f>IF('DATA ENTRY'!CL52="","",IF('DATA ENTRY'!Y52="","",IF(AND($DG$4='DATA ENTRY'!D52),'DATA ENTRY'!Y52,"")))</f>
        <v/>
      </c>
      <c r="DT53" s="93" t="str">
        <f t="shared" si="8"/>
        <v/>
      </c>
      <c r="DU53" s="93" t="str">
        <f>IF('DATA ENTRY'!CL52="","",IF('DATA ENTRY'!D52="","",IF(AND($DG$4='DATA ENTRY'!D52),'DATA ENTRY'!G52,"")))</f>
        <v/>
      </c>
      <c r="DZ53" s="3">
        <f t="shared" si="9"/>
        <v>0</v>
      </c>
      <c r="EC53" s="3" t="str">
        <f>IFERROR(IF(EH53="","",RANK(EH53,$EH$7:$EH$1111,1))+COUNTIF($EH$7:EH53,EH53)-1,"")</f>
        <v/>
      </c>
      <c r="ED53" s="3" t="str">
        <f t="shared" si="10"/>
        <v/>
      </c>
      <c r="EE53" s="8">
        <v>47</v>
      </c>
      <c r="EF53" s="205" t="str">
        <f>IF('DATA ENTRY'!CL52="","",IF('DATA ENTRY'!B52="","",IF(AND($EG$4='DATA ENTRY'!G52,$EI$4='DATA ENTRY'!F52),'DATA ENTRY'!B52,"")))</f>
        <v/>
      </c>
      <c r="EG53" s="205" t="str">
        <f>IF('DATA ENTRY'!CL52="","",IF('DATA ENTRY'!C52="","",IF(AND($EG$4='DATA ENTRY'!G52,$EI$4='DATA ENTRY'!F52),'DATA ENTRY'!C52,"")))</f>
        <v/>
      </c>
      <c r="EH53" s="206" t="str">
        <f>IF('DATA ENTRY'!CL52="","",IF('DATA ENTRY'!I52="","",IF(AND($EG$4='DATA ENTRY'!G52,$EI$4='DATA ENTRY'!F52),'DATA ENTRY'!I52,"")))</f>
        <v/>
      </c>
      <c r="EI53" s="206" t="str">
        <f>IF('DATA ENTRY'!CL52="","",IF('DATA ENTRY'!CL52="","",IF(AND($EG$4='DATA ENTRY'!G52,$EI$4='DATA ENTRY'!F52),'DATA ENTRY'!CL52,"")))</f>
        <v/>
      </c>
      <c r="EJ53" s="205" t="str">
        <f>IF('DATA ENTRY'!CL52="","",IF('DATA ENTRY'!N52="","",IF(AND($EG$4='DATA ENTRY'!G52,$EI$4='DATA ENTRY'!F52),'DATA ENTRY'!N52,"")))</f>
        <v/>
      </c>
      <c r="EK53" s="207" t="str">
        <f>IF('DATA ENTRY'!CL52="","",IF('DATA ENTRY'!O52="","",IF(AND($EG$4='DATA ENTRY'!G52,$EI$4='DATA ENTRY'!F52),'DATA ENTRY'!O52,"")))</f>
        <v/>
      </c>
      <c r="EL53" s="205" t="str">
        <f>IF('DATA ENTRY'!CL52="","",IF('DATA ENTRY'!P52="","",IF(AND($EG$4='DATA ENTRY'!G52,$EI$4='DATA ENTRY'!F52),'DATA ENTRY'!P52,"")))</f>
        <v/>
      </c>
      <c r="EM53" s="207" t="str">
        <f>IF('DATA ENTRY'!CL52="","",IF('DATA ENTRY'!Q52="","",IF(AND($EG$4='DATA ENTRY'!G52,$EI$4='DATA ENTRY'!F52),'DATA ENTRY'!Q52,"")))</f>
        <v/>
      </c>
      <c r="EN53" s="205" t="str">
        <f>IF('DATA ENTRY'!CL52="","",IF('DATA ENTRY'!R52="","",IF(AND($EG$4='DATA ENTRY'!G52,$EI$4='DATA ENTRY'!F52),'DATA ENTRY'!R52,"")))</f>
        <v/>
      </c>
      <c r="EO53" s="207" t="str">
        <f>IF('DATA ENTRY'!CL52="","",IF('DATA ENTRY'!S52="","",IF(AND($EG$4='DATA ENTRY'!G52,$EI$4='DATA ENTRY'!F52),'DATA ENTRY'!S52,"")))</f>
        <v/>
      </c>
      <c r="EP53" s="207" t="str">
        <f>IF('DATA ENTRY'!CL52="","",IF('DATA ENTRY'!T52="","",IF(AND($EG$4='DATA ENTRY'!G52,$EI$4='DATA ENTRY'!F52),'DATA ENTRY'!T52,"")))</f>
        <v/>
      </c>
      <c r="EQ53" s="205" t="str">
        <f>IF('DATA ENTRY'!CL52="","",IF('DATA ENTRY'!E52="","",IF(AND($EG$4='DATA ENTRY'!G52,$EI$4='DATA ENTRY'!F52),'DATA ENTRY'!E52,"")))</f>
        <v/>
      </c>
      <c r="ER53" s="205" t="str">
        <f>IF('DATA ENTRY'!CL52="","",IF('DATA ENTRY'!D52="","",IF(AND($EG$4='DATA ENTRY'!G52,$EI$4='DATA ENTRY'!F52),'DATA ENTRY'!D52,"")))</f>
        <v/>
      </c>
      <c r="ES53" s="205" t="str">
        <f>IF('DATA ENTRY'!CL52="","",IF('DATA ENTRY'!X52="","",IF(AND($EG$4='DATA ENTRY'!G52,$EI$4='DATA ENTRY'!F52),'DATA ENTRY'!X52,"")))</f>
        <v/>
      </c>
      <c r="ET53" s="205" t="str">
        <f>IF('DATA ENTRY'!CL52="","",IF('DATA ENTRY'!Y52="","",IF(AND($EG$4='DATA ENTRY'!G52,$EI$4='DATA ENTRY'!F52),'DATA ENTRY'!Y52,"")))</f>
        <v/>
      </c>
      <c r="EU53" s="93" t="str">
        <f t="shared" si="11"/>
        <v/>
      </c>
      <c r="EV53" s="93" t="str">
        <f>IF('DATA ENTRY'!CL52="","",IF('DATA ENTRY'!D52="","",IF(AND($EG$4='DATA ENTRY'!G52,$EI$4='DATA ENTRY'!F52),'DATA ENTRY'!G52,"")))</f>
        <v/>
      </c>
      <c r="FA53" s="3">
        <f t="shared" si="12"/>
        <v>0</v>
      </c>
    </row>
    <row r="54" spans="1:157">
      <c r="A54" s="3" t="str">
        <f>IF(T54=0,"",1+(MAX($A$7:A53)))</f>
        <v/>
      </c>
      <c r="B54" s="8">
        <v>48</v>
      </c>
      <c r="C54" s="205" t="str">
        <f>IF('DATA ENTRY'!CL53="","",IF('DATA ENTRY'!B53="","",IF($D$4="All Post",'DATA ENTRY'!B53,IF(AND($D$4='DATA ENTRY'!CL53),'DATA ENTRY'!B53,""))))</f>
        <v/>
      </c>
      <c r="D54" s="205" t="str">
        <f>IF('DATA ENTRY'!CL53="","",IF('DATA ENTRY'!C53="","",IF($D$4="All Post",'DATA ENTRY'!C53,IF(AND($D$4='DATA ENTRY'!CL53),'DATA ENTRY'!C53,""))))</f>
        <v/>
      </c>
      <c r="E54" s="206" t="str">
        <f>IF('DATA ENTRY'!CL53="","",IF('DATA ENTRY'!I53="","",IF($D$4="All Post",'DATA ENTRY'!I53,IF(AND($D$4='DATA ENTRY'!CL53),'DATA ENTRY'!I53,""))))</f>
        <v/>
      </c>
      <c r="F54" s="206" t="str">
        <f>IF('DATA ENTRY'!CL53="","",IF('DATA ENTRY'!CL53="","",IF($D$4="All Post",'DATA ENTRY'!CL53,IF(AND($D$4='DATA ENTRY'!CL53),'DATA ENTRY'!CL53,""))))</f>
        <v/>
      </c>
      <c r="G54" s="205" t="str">
        <f>IF('DATA ENTRY'!CL53="","",IF('DATA ENTRY'!N53="","",IF($D$4="All Post",'DATA ENTRY'!N53,IF(AND($D$4='DATA ENTRY'!CL53),'DATA ENTRY'!N53,""))))</f>
        <v/>
      </c>
      <c r="H54" s="207" t="str">
        <f>IF('DATA ENTRY'!CL53="","",IF('DATA ENTRY'!O53="","",IF($D$4="All Post",'DATA ENTRY'!O53,IF(AND($D$4='DATA ENTRY'!CL53),'DATA ENTRY'!O53,""))))</f>
        <v/>
      </c>
      <c r="I54" s="205" t="str">
        <f>IF('DATA ENTRY'!CL53="","",IF('DATA ENTRY'!P53="","",IF($D$4="All Post",'DATA ENTRY'!P53,IF(AND($D$4='DATA ENTRY'!CL53),'DATA ENTRY'!P53,""))))</f>
        <v/>
      </c>
      <c r="J54" s="207" t="str">
        <f>IF('DATA ENTRY'!CL53="","",IF('DATA ENTRY'!Q53="","",IF($D$4="All Post",'DATA ENTRY'!Q53,IF(AND($D$4='DATA ENTRY'!CL53),'DATA ENTRY'!Q53,""))))</f>
        <v/>
      </c>
      <c r="K54" s="205" t="str">
        <f>IF('DATA ENTRY'!CL53="","",IF('DATA ENTRY'!R53="","",IF($D$4="All Post",'DATA ENTRY'!R53,IF(AND($D$4='DATA ENTRY'!CL53),'DATA ENTRY'!R53,""))))</f>
        <v/>
      </c>
      <c r="L54" s="205" t="str">
        <f>IF('DATA ENTRY'!CL53="","",IF('DATA ENTRY'!S53="","",IF($D$4="All Post",'DATA ENTRY'!S53,IF(AND($D$4='DATA ENTRY'!CL53),'DATA ENTRY'!S53,""))))</f>
        <v/>
      </c>
      <c r="M54" s="205" t="str">
        <f>IF('DATA ENTRY'!CL53="","",IF('DATA ENTRY'!E53="","",IF($D$4="All Post",'DATA ENTRY'!E53,IF(AND($D$4='DATA ENTRY'!CL53),'DATA ENTRY'!E53,""))))</f>
        <v/>
      </c>
      <c r="N54" s="205" t="str">
        <f>IF('DATA ENTRY'!CL53="","",IF('DATA ENTRY'!T53="","",IF($D$4="All Post",'DATA ENTRY'!T53,IF(AND($D$4='DATA ENTRY'!CL53),'DATA ENTRY'!T53,""))))</f>
        <v/>
      </c>
      <c r="O54" s="205" t="str">
        <f>IF('DATA ENTRY'!CL53="","",IF('DATA ENTRY'!X53="","",IF($D$4="All Post",'DATA ENTRY'!X53,IF(AND($D$4='DATA ENTRY'!CL53),'DATA ENTRY'!X53,""))))</f>
        <v/>
      </c>
      <c r="P54" s="205" t="str">
        <f>IF('DATA ENTRY'!CL53="","",IF('DATA ENTRY'!Y53="","",IF($D$4="All Post",'DATA ENTRY'!Y53,IF(AND($D$4='DATA ENTRY'!CL53),'DATA ENTRY'!Y53,""))))</f>
        <v/>
      </c>
      <c r="Q54" s="205" t="str">
        <f>IF('DATA ENTRY'!CL53="","",IF('DATA ENTRY'!G53="","",IF($D$4="All Post",'DATA ENTRY'!G53,IF(AND($D$4='DATA ENTRY'!CL53),'DATA ENTRY'!G53,""))))</f>
        <v/>
      </c>
      <c r="T54" s="3">
        <f t="shared" si="0"/>
        <v>0</v>
      </c>
      <c r="U54" s="3" t="str">
        <f t="shared" si="1"/>
        <v/>
      </c>
      <c r="CA54" s="3" t="str">
        <f>IFERROR(IF(CF54="","",RANK(CF54,$CF$7:$CF$1111,1))+COUNTIF($CF$7:CF54,CF54)-1,"")</f>
        <v/>
      </c>
      <c r="CB54" s="3" t="str">
        <f t="shared" si="2"/>
        <v/>
      </c>
      <c r="CC54" s="8">
        <v>48</v>
      </c>
      <c r="CD54" s="205" t="str">
        <f>IF('DATA ENTRY'!CL53="","",IF('DATA ENTRY'!B53="","",IF(AND($CE$4='DATA ENTRY'!CL53,$CH$4='DATA ENTRY'!D53,$CF$4='DATA ENTRY'!G53),'DATA ENTRY'!B53,"")))</f>
        <v/>
      </c>
      <c r="CE54" s="205" t="str">
        <f>IF('DATA ENTRY'!CL53="","",IF('DATA ENTRY'!C53="","",IF(AND($CE$4='DATA ENTRY'!CL53,$CH$4='DATA ENTRY'!D53,$CF$4='DATA ENTRY'!G53),'DATA ENTRY'!C53,"")))</f>
        <v/>
      </c>
      <c r="CF54" s="206" t="str">
        <f>IF('DATA ENTRY'!CL53="","",IF('DATA ENTRY'!I53="","",IF(AND($CE$4='DATA ENTRY'!CL53,$CH$4='DATA ENTRY'!D53,$CF$4='DATA ENTRY'!G53),'DATA ENTRY'!I53,"")))</f>
        <v/>
      </c>
      <c r="CG54" s="206" t="str">
        <f>IF('DATA ENTRY'!CL53="","",IF('DATA ENTRY'!CL53="","",IF(AND($CE$4='DATA ENTRY'!CL53,$CH$4='DATA ENTRY'!D53,$CF$4='DATA ENTRY'!G53),'DATA ENTRY'!CL53,"")))</f>
        <v/>
      </c>
      <c r="CH54" s="205" t="str">
        <f>IF('DATA ENTRY'!CL53="","",IF('DATA ENTRY'!N53="","",IF(AND($CE$4='DATA ENTRY'!CL53,$CH$4='DATA ENTRY'!D53,$CF$4='DATA ENTRY'!G53),'DATA ENTRY'!N53,"")))</f>
        <v/>
      </c>
      <c r="CI54" s="207" t="str">
        <f>IF('DATA ENTRY'!CL53="","",IF('DATA ENTRY'!O53="","",IF(AND($CE$4='DATA ENTRY'!CL53,$CH$4='DATA ENTRY'!D53,$CF$4='DATA ENTRY'!G53),'DATA ENTRY'!O53,"")))</f>
        <v/>
      </c>
      <c r="CJ54" s="205" t="str">
        <f>IF('DATA ENTRY'!CL53="","",IF('DATA ENTRY'!P53="","",IF(AND($CE$4='DATA ENTRY'!CL53,$CH$4='DATA ENTRY'!D53,$CF$4='DATA ENTRY'!G53),'DATA ENTRY'!P53,"")))</f>
        <v/>
      </c>
      <c r="CK54" s="207" t="str">
        <f>IF('DATA ENTRY'!CL53="","",IF('DATA ENTRY'!Q53="","",IF(AND($CE$4='DATA ENTRY'!CL53,$CH$4='DATA ENTRY'!D53,$CF$4='DATA ENTRY'!G53),'DATA ENTRY'!Q53,"")))</f>
        <v/>
      </c>
      <c r="CL54" s="205" t="str">
        <f>IF('DATA ENTRY'!CL53="","",IF('DATA ENTRY'!R53="","",IF(AND($CE$4='DATA ENTRY'!CL53,$CH$4='DATA ENTRY'!D53,$CF$4='DATA ENTRY'!G53),'DATA ENTRY'!R53,"")))</f>
        <v/>
      </c>
      <c r="CM54" s="205" t="str">
        <f>IF('DATA ENTRY'!CL53="","",IF('DATA ENTRY'!T53="","",IF(AND($CE$4='DATA ENTRY'!CL53,$CH$4='DATA ENTRY'!D53,$CF$4='DATA ENTRY'!G53),'DATA ENTRY'!T53,"")))</f>
        <v/>
      </c>
      <c r="CN54" s="205" t="str">
        <f>IF('DATA ENTRY'!CL53="","",IF('DATA ENTRY'!E53="","",IF(AND($CE$4='DATA ENTRY'!CL53,$CH$4='DATA ENTRY'!D53,$CF$4='DATA ENTRY'!G53),'DATA ENTRY'!E53,"")))</f>
        <v/>
      </c>
      <c r="CO54" s="205" t="str">
        <f>IF('DATA ENTRY'!CL53="","",IF('DATA ENTRY'!X53="","",IF(AND($CE$4='DATA ENTRY'!CL53,$CH$4='DATA ENTRY'!D53,$CF$4='DATA ENTRY'!G53),'DATA ENTRY'!X53,"")))</f>
        <v/>
      </c>
      <c r="CP54" s="205" t="str">
        <f>IF('DATA ENTRY'!CL53="","",IF('DATA ENTRY'!Y53="","",IF(AND($CE$4='DATA ENTRY'!CL53,$CH$4='DATA ENTRY'!D53,$CF$4='DATA ENTRY'!G53),'DATA ENTRY'!Y53,"")))</f>
        <v/>
      </c>
      <c r="CQ54" s="93" t="str">
        <f t="shared" si="3"/>
        <v/>
      </c>
      <c r="CR54" s="93" t="str">
        <f>IF('DATA ENTRY'!CL53="","",IF('DATA ENTRY'!G53="","",IF(AND($CE$4='DATA ENTRY'!CL53,$CH$4='DATA ENTRY'!D53),'DATA ENTRY'!G53,"")))</f>
        <v/>
      </c>
      <c r="CS54" s="191" t="str">
        <f>IF('DATA ENTRY'!CL53="","",IF('DATA ENTRY'!D53="","",IF(AND($CE$4='DATA ENTRY'!CL53,$CH$4='DATA ENTRY'!D53,$CF$4='DATA ENTRY'!G53),'DATA ENTRY'!D53,"")))</f>
        <v/>
      </c>
      <c r="CT54" s="209">
        <f t="shared" si="4"/>
        <v>0</v>
      </c>
      <c r="CU54" s="209">
        <f t="shared" si="5"/>
        <v>0</v>
      </c>
      <c r="CW54" s="210"/>
      <c r="CY54" s="3">
        <f t="shared" si="6"/>
        <v>0</v>
      </c>
      <c r="DC54" s="3" t="str">
        <f>IFERROR(IF(DH54="","",RANK(DH54,$DH$7:$DH$1111,1))+COUNTIF($DH$7:DH54,DH54)-1,"")</f>
        <v/>
      </c>
      <c r="DD54" s="3" t="str">
        <f t="shared" si="13"/>
        <v/>
      </c>
      <c r="DE54" s="8">
        <v>48</v>
      </c>
      <c r="DF54" s="205" t="str">
        <f>IF('DATA ENTRY'!CL53="","",IF('DATA ENTRY'!B53="","",IF(AND($DG$4='DATA ENTRY'!D53),'DATA ENTRY'!B53,"")))</f>
        <v/>
      </c>
      <c r="DG54" s="205" t="str">
        <f>IF('DATA ENTRY'!CL53="","",IF('DATA ENTRY'!C53="","",IF(AND($DG$4='DATA ENTRY'!D53),'DATA ENTRY'!C53,"")))</f>
        <v/>
      </c>
      <c r="DH54" s="206" t="str">
        <f>IF('DATA ENTRY'!CL53="","",IF('DATA ENTRY'!I53="","",IF(AND($DG$4='DATA ENTRY'!D53),'DATA ENTRY'!I53,"")))</f>
        <v/>
      </c>
      <c r="DI54" s="206" t="str">
        <f>IF('DATA ENTRY'!CL53="","",IF('DATA ENTRY'!CL53="","",IF(AND($DG$4='DATA ENTRY'!D53),'DATA ENTRY'!CL53,"")))</f>
        <v/>
      </c>
      <c r="DJ54" s="205" t="str">
        <f>IF('DATA ENTRY'!CL53="","",IF('DATA ENTRY'!N53="","",IF(AND($DG$4='DATA ENTRY'!D53),'DATA ENTRY'!N53,"")))</f>
        <v/>
      </c>
      <c r="DK54" s="207" t="str">
        <f>IF('DATA ENTRY'!CL53="","",IF('DATA ENTRY'!O53="","",IF(AND($DG$4='DATA ENTRY'!D53),'DATA ENTRY'!O53,"")))</f>
        <v/>
      </c>
      <c r="DL54" s="205" t="str">
        <f>IF('DATA ENTRY'!CL53="","",IF('DATA ENTRY'!P53="","",IF(AND($DG$4='DATA ENTRY'!D53),'DATA ENTRY'!P53,"")))</f>
        <v/>
      </c>
      <c r="DM54" s="207" t="str">
        <f>IF('DATA ENTRY'!CL53="","",IF('DATA ENTRY'!Q53="","",IF(AND($DG$4='DATA ENTRY'!D53),'DATA ENTRY'!Q53,"")))</f>
        <v/>
      </c>
      <c r="DN54" s="205" t="str">
        <f>IF('DATA ENTRY'!CL53="","",IF('DATA ENTRY'!R53="","",IF(AND($DG$4='DATA ENTRY'!D53),'DATA ENTRY'!R53,"")))</f>
        <v/>
      </c>
      <c r="DO54" s="207" t="str">
        <f>IF('DATA ENTRY'!CL53="","",IF('DATA ENTRY'!T53="","",IF(AND($DG$4='DATA ENTRY'!D53),'DATA ENTRY'!T53,"")))</f>
        <v/>
      </c>
      <c r="DP54" s="205" t="str">
        <f>IF('DATA ENTRY'!CL53="","",IF('DATA ENTRY'!E53="","",IF(AND($DG$4='DATA ENTRY'!D53),'DATA ENTRY'!E53,"")))</f>
        <v/>
      </c>
      <c r="DQ54" s="205" t="str">
        <f>IF('DATA ENTRY'!CL53="","",IF('DATA ENTRY'!D53="","",IF(AND($DG$4='DATA ENTRY'!D53),'DATA ENTRY'!D53,"")))</f>
        <v/>
      </c>
      <c r="DR54" s="205" t="str">
        <f>IF('DATA ENTRY'!CL53="","",IF('DATA ENTRY'!X53="","",IF(AND($DG$4='DATA ENTRY'!D53),'DATA ENTRY'!X53,"")))</f>
        <v/>
      </c>
      <c r="DS54" s="205" t="str">
        <f>IF('DATA ENTRY'!CL53="","",IF('DATA ENTRY'!Y53="","",IF(AND($DG$4='DATA ENTRY'!D53),'DATA ENTRY'!Y53,"")))</f>
        <v/>
      </c>
      <c r="DT54" s="93" t="str">
        <f t="shared" si="8"/>
        <v/>
      </c>
      <c r="DU54" s="93" t="str">
        <f>IF('DATA ENTRY'!CL53="","",IF('DATA ENTRY'!D53="","",IF(AND($DG$4='DATA ENTRY'!D53),'DATA ENTRY'!G53,"")))</f>
        <v/>
      </c>
      <c r="DZ54" s="3">
        <f t="shared" si="9"/>
        <v>0</v>
      </c>
      <c r="EC54" s="3" t="str">
        <f>IFERROR(IF(EH54="","",RANK(EH54,$EH$7:$EH$1111,1))+COUNTIF($EH$7:EH54,EH54)-1,"")</f>
        <v/>
      </c>
      <c r="ED54" s="3" t="str">
        <f t="shared" si="10"/>
        <v/>
      </c>
      <c r="EE54" s="8">
        <v>48</v>
      </c>
      <c r="EF54" s="205" t="str">
        <f>IF('DATA ENTRY'!CL53="","",IF('DATA ENTRY'!B53="","",IF(AND($EG$4='DATA ENTRY'!G53,$EI$4='DATA ENTRY'!F53),'DATA ENTRY'!B53,"")))</f>
        <v/>
      </c>
      <c r="EG54" s="205" t="str">
        <f>IF('DATA ENTRY'!CL53="","",IF('DATA ENTRY'!C53="","",IF(AND($EG$4='DATA ENTRY'!G53,$EI$4='DATA ENTRY'!F53),'DATA ENTRY'!C53,"")))</f>
        <v/>
      </c>
      <c r="EH54" s="206" t="str">
        <f>IF('DATA ENTRY'!CL53="","",IF('DATA ENTRY'!I53="","",IF(AND($EG$4='DATA ENTRY'!G53,$EI$4='DATA ENTRY'!F53),'DATA ENTRY'!I53,"")))</f>
        <v/>
      </c>
      <c r="EI54" s="206" t="str">
        <f>IF('DATA ENTRY'!CL53="","",IF('DATA ENTRY'!CL53="","",IF(AND($EG$4='DATA ENTRY'!G53,$EI$4='DATA ENTRY'!F53),'DATA ENTRY'!CL53,"")))</f>
        <v/>
      </c>
      <c r="EJ54" s="205" t="str">
        <f>IF('DATA ENTRY'!CL53="","",IF('DATA ENTRY'!N53="","",IF(AND($EG$4='DATA ENTRY'!G53,$EI$4='DATA ENTRY'!F53),'DATA ENTRY'!N53,"")))</f>
        <v/>
      </c>
      <c r="EK54" s="207" t="str">
        <f>IF('DATA ENTRY'!CL53="","",IF('DATA ENTRY'!O53="","",IF(AND($EG$4='DATA ENTRY'!G53,$EI$4='DATA ENTRY'!F53),'DATA ENTRY'!O53,"")))</f>
        <v/>
      </c>
      <c r="EL54" s="205" t="str">
        <f>IF('DATA ENTRY'!CL53="","",IF('DATA ENTRY'!P53="","",IF(AND($EG$4='DATA ENTRY'!G53,$EI$4='DATA ENTRY'!F53),'DATA ENTRY'!P53,"")))</f>
        <v/>
      </c>
      <c r="EM54" s="207" t="str">
        <f>IF('DATA ENTRY'!CL53="","",IF('DATA ENTRY'!Q53="","",IF(AND($EG$4='DATA ENTRY'!G53,$EI$4='DATA ENTRY'!F53),'DATA ENTRY'!Q53,"")))</f>
        <v/>
      </c>
      <c r="EN54" s="205" t="str">
        <f>IF('DATA ENTRY'!CL53="","",IF('DATA ENTRY'!R53="","",IF(AND($EG$4='DATA ENTRY'!G53,$EI$4='DATA ENTRY'!F53),'DATA ENTRY'!R53,"")))</f>
        <v/>
      </c>
      <c r="EO54" s="207" t="str">
        <f>IF('DATA ENTRY'!CL53="","",IF('DATA ENTRY'!S53="","",IF(AND($EG$4='DATA ENTRY'!G53,$EI$4='DATA ENTRY'!F53),'DATA ENTRY'!S53,"")))</f>
        <v/>
      </c>
      <c r="EP54" s="207" t="str">
        <f>IF('DATA ENTRY'!CL53="","",IF('DATA ENTRY'!T53="","",IF(AND($EG$4='DATA ENTRY'!G53,$EI$4='DATA ENTRY'!F53),'DATA ENTRY'!T53,"")))</f>
        <v/>
      </c>
      <c r="EQ54" s="205" t="str">
        <f>IF('DATA ENTRY'!CL53="","",IF('DATA ENTRY'!E53="","",IF(AND($EG$4='DATA ENTRY'!G53,$EI$4='DATA ENTRY'!F53),'DATA ENTRY'!E53,"")))</f>
        <v/>
      </c>
      <c r="ER54" s="205" t="str">
        <f>IF('DATA ENTRY'!CL53="","",IF('DATA ENTRY'!D53="","",IF(AND($EG$4='DATA ENTRY'!G53,$EI$4='DATA ENTRY'!F53),'DATA ENTRY'!D53,"")))</f>
        <v/>
      </c>
      <c r="ES54" s="205" t="str">
        <f>IF('DATA ENTRY'!CL53="","",IF('DATA ENTRY'!X53="","",IF(AND($EG$4='DATA ENTRY'!G53,$EI$4='DATA ENTRY'!F53),'DATA ENTRY'!X53,"")))</f>
        <v/>
      </c>
      <c r="ET54" s="205" t="str">
        <f>IF('DATA ENTRY'!CL53="","",IF('DATA ENTRY'!Y53="","",IF(AND($EG$4='DATA ENTRY'!G53,$EI$4='DATA ENTRY'!F53),'DATA ENTRY'!Y53,"")))</f>
        <v/>
      </c>
      <c r="EU54" s="93" t="str">
        <f t="shared" si="11"/>
        <v/>
      </c>
      <c r="EV54" s="93" t="str">
        <f>IF('DATA ENTRY'!CL53="","",IF('DATA ENTRY'!D53="","",IF(AND($EG$4='DATA ENTRY'!G53,$EI$4='DATA ENTRY'!F53),'DATA ENTRY'!G53,"")))</f>
        <v/>
      </c>
      <c r="FA54" s="3">
        <f t="shared" si="12"/>
        <v>0</v>
      </c>
    </row>
    <row r="55" spans="1:157">
      <c r="A55" s="3" t="str">
        <f>IF(T55=0,"",1+(MAX($A$7:A54)))</f>
        <v/>
      </c>
      <c r="B55" s="8">
        <v>49</v>
      </c>
      <c r="C55" s="205" t="str">
        <f>IF('DATA ENTRY'!CL54="","",IF('DATA ENTRY'!B54="","",IF($D$4="All Post",'DATA ENTRY'!B54,IF(AND($D$4='DATA ENTRY'!CL54),'DATA ENTRY'!B54,""))))</f>
        <v/>
      </c>
      <c r="D55" s="205" t="str">
        <f>IF('DATA ENTRY'!CL54="","",IF('DATA ENTRY'!C54="","",IF($D$4="All Post",'DATA ENTRY'!C54,IF(AND($D$4='DATA ENTRY'!CL54),'DATA ENTRY'!C54,""))))</f>
        <v/>
      </c>
      <c r="E55" s="206" t="str">
        <f>IF('DATA ENTRY'!CL54="","",IF('DATA ENTRY'!I54="","",IF($D$4="All Post",'DATA ENTRY'!I54,IF(AND($D$4='DATA ENTRY'!CL54),'DATA ENTRY'!I54,""))))</f>
        <v/>
      </c>
      <c r="F55" s="206" t="str">
        <f>IF('DATA ENTRY'!CL54="","",IF('DATA ENTRY'!CL54="","",IF($D$4="All Post",'DATA ENTRY'!CL54,IF(AND($D$4='DATA ENTRY'!CL54),'DATA ENTRY'!CL54,""))))</f>
        <v/>
      </c>
      <c r="G55" s="205" t="str">
        <f>IF('DATA ENTRY'!CL54="","",IF('DATA ENTRY'!N54="","",IF($D$4="All Post",'DATA ENTRY'!N54,IF(AND($D$4='DATA ENTRY'!CL54),'DATA ENTRY'!N54,""))))</f>
        <v/>
      </c>
      <c r="H55" s="207" t="str">
        <f>IF('DATA ENTRY'!CL54="","",IF('DATA ENTRY'!O54="","",IF($D$4="All Post",'DATA ENTRY'!O54,IF(AND($D$4='DATA ENTRY'!CL54),'DATA ENTRY'!O54,""))))</f>
        <v/>
      </c>
      <c r="I55" s="205" t="str">
        <f>IF('DATA ENTRY'!CL54="","",IF('DATA ENTRY'!P54="","",IF($D$4="All Post",'DATA ENTRY'!P54,IF(AND($D$4='DATA ENTRY'!CL54),'DATA ENTRY'!P54,""))))</f>
        <v/>
      </c>
      <c r="J55" s="207" t="str">
        <f>IF('DATA ENTRY'!CL54="","",IF('DATA ENTRY'!Q54="","",IF($D$4="All Post",'DATA ENTRY'!Q54,IF(AND($D$4='DATA ENTRY'!CL54),'DATA ENTRY'!Q54,""))))</f>
        <v/>
      </c>
      <c r="K55" s="205" t="str">
        <f>IF('DATA ENTRY'!CL54="","",IF('DATA ENTRY'!R54="","",IF($D$4="All Post",'DATA ENTRY'!R54,IF(AND($D$4='DATA ENTRY'!CL54),'DATA ENTRY'!R54,""))))</f>
        <v/>
      </c>
      <c r="L55" s="205" t="str">
        <f>IF('DATA ENTRY'!CL54="","",IF('DATA ENTRY'!S54="","",IF($D$4="All Post",'DATA ENTRY'!S54,IF(AND($D$4='DATA ENTRY'!CL54),'DATA ENTRY'!S54,""))))</f>
        <v/>
      </c>
      <c r="M55" s="205" t="str">
        <f>IF('DATA ENTRY'!CL54="","",IF('DATA ENTRY'!E54="","",IF($D$4="All Post",'DATA ENTRY'!E54,IF(AND($D$4='DATA ENTRY'!CL54),'DATA ENTRY'!E54,""))))</f>
        <v/>
      </c>
      <c r="N55" s="205" t="str">
        <f>IF('DATA ENTRY'!CL54="","",IF('DATA ENTRY'!T54="","",IF($D$4="All Post",'DATA ENTRY'!T54,IF(AND($D$4='DATA ENTRY'!CL54),'DATA ENTRY'!T54,""))))</f>
        <v/>
      </c>
      <c r="O55" s="205" t="str">
        <f>IF('DATA ENTRY'!CL54="","",IF('DATA ENTRY'!X54="","",IF($D$4="All Post",'DATA ENTRY'!X54,IF(AND($D$4='DATA ENTRY'!CL54),'DATA ENTRY'!X54,""))))</f>
        <v/>
      </c>
      <c r="P55" s="205" t="str">
        <f>IF('DATA ENTRY'!CL54="","",IF('DATA ENTRY'!Y54="","",IF($D$4="All Post",'DATA ENTRY'!Y54,IF(AND($D$4='DATA ENTRY'!CL54),'DATA ENTRY'!Y54,""))))</f>
        <v/>
      </c>
      <c r="Q55" s="205" t="str">
        <f>IF('DATA ENTRY'!CL54="","",IF('DATA ENTRY'!G54="","",IF($D$4="All Post",'DATA ENTRY'!G54,IF(AND($D$4='DATA ENTRY'!CL54),'DATA ENTRY'!G54,""))))</f>
        <v/>
      </c>
      <c r="T55" s="3">
        <f t="shared" si="0"/>
        <v>0</v>
      </c>
      <c r="U55" s="3" t="str">
        <f t="shared" si="1"/>
        <v/>
      </c>
      <c r="CA55" s="3" t="str">
        <f>IFERROR(IF(CF55="","",RANK(CF55,$CF$7:$CF$1111,1))+COUNTIF($CF$7:CF55,CF55)-1,"")</f>
        <v/>
      </c>
      <c r="CB55" s="3" t="str">
        <f t="shared" si="2"/>
        <v/>
      </c>
      <c r="CC55" s="8">
        <v>49</v>
      </c>
      <c r="CD55" s="205" t="str">
        <f>IF('DATA ENTRY'!CL54="","",IF('DATA ENTRY'!B54="","",IF(AND($CE$4='DATA ENTRY'!CL54,$CH$4='DATA ENTRY'!D54,$CF$4='DATA ENTRY'!G54),'DATA ENTRY'!B54,"")))</f>
        <v/>
      </c>
      <c r="CE55" s="205" t="str">
        <f>IF('DATA ENTRY'!CL54="","",IF('DATA ENTRY'!C54="","",IF(AND($CE$4='DATA ENTRY'!CL54,$CH$4='DATA ENTRY'!D54,$CF$4='DATA ENTRY'!G54),'DATA ENTRY'!C54,"")))</f>
        <v/>
      </c>
      <c r="CF55" s="206" t="str">
        <f>IF('DATA ENTRY'!CL54="","",IF('DATA ENTRY'!I54="","",IF(AND($CE$4='DATA ENTRY'!CL54,$CH$4='DATA ENTRY'!D54,$CF$4='DATA ENTRY'!G54),'DATA ENTRY'!I54,"")))</f>
        <v/>
      </c>
      <c r="CG55" s="206" t="str">
        <f>IF('DATA ENTRY'!CL54="","",IF('DATA ENTRY'!CL54="","",IF(AND($CE$4='DATA ENTRY'!CL54,$CH$4='DATA ENTRY'!D54,$CF$4='DATA ENTRY'!G54),'DATA ENTRY'!CL54,"")))</f>
        <v/>
      </c>
      <c r="CH55" s="205" t="str">
        <f>IF('DATA ENTRY'!CL54="","",IF('DATA ENTRY'!N54="","",IF(AND($CE$4='DATA ENTRY'!CL54,$CH$4='DATA ENTRY'!D54,$CF$4='DATA ENTRY'!G54),'DATA ENTRY'!N54,"")))</f>
        <v/>
      </c>
      <c r="CI55" s="207" t="str">
        <f>IF('DATA ENTRY'!CL54="","",IF('DATA ENTRY'!O54="","",IF(AND($CE$4='DATA ENTRY'!CL54,$CH$4='DATA ENTRY'!D54,$CF$4='DATA ENTRY'!G54),'DATA ENTRY'!O54,"")))</f>
        <v/>
      </c>
      <c r="CJ55" s="205" t="str">
        <f>IF('DATA ENTRY'!CL54="","",IF('DATA ENTRY'!P54="","",IF(AND($CE$4='DATA ENTRY'!CL54,$CH$4='DATA ENTRY'!D54,$CF$4='DATA ENTRY'!G54),'DATA ENTRY'!P54,"")))</f>
        <v/>
      </c>
      <c r="CK55" s="207" t="str">
        <f>IF('DATA ENTRY'!CL54="","",IF('DATA ENTRY'!Q54="","",IF(AND($CE$4='DATA ENTRY'!CL54,$CH$4='DATA ENTRY'!D54,$CF$4='DATA ENTRY'!G54),'DATA ENTRY'!Q54,"")))</f>
        <v/>
      </c>
      <c r="CL55" s="205" t="str">
        <f>IF('DATA ENTRY'!CL54="","",IF('DATA ENTRY'!R54="","",IF(AND($CE$4='DATA ENTRY'!CL54,$CH$4='DATA ENTRY'!D54,$CF$4='DATA ENTRY'!G54),'DATA ENTRY'!R54,"")))</f>
        <v/>
      </c>
      <c r="CM55" s="205" t="str">
        <f>IF('DATA ENTRY'!CL54="","",IF('DATA ENTRY'!T54="","",IF(AND($CE$4='DATA ENTRY'!CL54,$CH$4='DATA ENTRY'!D54,$CF$4='DATA ENTRY'!G54),'DATA ENTRY'!T54,"")))</f>
        <v/>
      </c>
      <c r="CN55" s="205" t="str">
        <f>IF('DATA ENTRY'!CL54="","",IF('DATA ENTRY'!E54="","",IF(AND($CE$4='DATA ENTRY'!CL54,$CH$4='DATA ENTRY'!D54,$CF$4='DATA ENTRY'!G54),'DATA ENTRY'!E54,"")))</f>
        <v/>
      </c>
      <c r="CO55" s="205" t="str">
        <f>IF('DATA ENTRY'!CL54="","",IF('DATA ENTRY'!X54="","",IF(AND($CE$4='DATA ENTRY'!CL54,$CH$4='DATA ENTRY'!D54,$CF$4='DATA ENTRY'!G54),'DATA ENTRY'!X54,"")))</f>
        <v/>
      </c>
      <c r="CP55" s="205" t="str">
        <f>IF('DATA ENTRY'!CL54="","",IF('DATA ENTRY'!Y54="","",IF(AND($CE$4='DATA ENTRY'!CL54,$CH$4='DATA ENTRY'!D54,$CF$4='DATA ENTRY'!G54),'DATA ENTRY'!Y54,"")))</f>
        <v/>
      </c>
      <c r="CQ55" s="93" t="str">
        <f t="shared" si="3"/>
        <v/>
      </c>
      <c r="CR55" s="93" t="str">
        <f>IF('DATA ENTRY'!CL54="","",IF('DATA ENTRY'!G54="","",IF(AND($CE$4='DATA ENTRY'!CL54,$CH$4='DATA ENTRY'!D54),'DATA ENTRY'!G54,"")))</f>
        <v/>
      </c>
      <c r="CS55" s="191" t="str">
        <f>IF('DATA ENTRY'!CL54="","",IF('DATA ENTRY'!D54="","",IF(AND($CE$4='DATA ENTRY'!CL54,$CH$4='DATA ENTRY'!D54,$CF$4='DATA ENTRY'!G54),'DATA ENTRY'!D54,"")))</f>
        <v/>
      </c>
      <c r="CT55" s="209">
        <f t="shared" si="4"/>
        <v>0</v>
      </c>
      <c r="CU55" s="209">
        <f t="shared" si="5"/>
        <v>0</v>
      </c>
      <c r="CW55" s="210"/>
      <c r="CY55" s="3">
        <f t="shared" si="6"/>
        <v>0</v>
      </c>
      <c r="DC55" s="3" t="str">
        <f>IFERROR(IF(DH55="","",RANK(DH55,$DH$7:$DH$1111,1))+COUNTIF($DH$7:DH55,DH55)-1,"")</f>
        <v/>
      </c>
      <c r="DD55" s="3" t="str">
        <f t="shared" si="13"/>
        <v/>
      </c>
      <c r="DE55" s="8">
        <v>49</v>
      </c>
      <c r="DF55" s="205" t="str">
        <f>IF('DATA ENTRY'!CL54="","",IF('DATA ENTRY'!B54="","",IF(AND($DG$4='DATA ENTRY'!D54),'DATA ENTRY'!B54,"")))</f>
        <v/>
      </c>
      <c r="DG55" s="205" t="str">
        <f>IF('DATA ENTRY'!CL54="","",IF('DATA ENTRY'!C54="","",IF(AND($DG$4='DATA ENTRY'!D54),'DATA ENTRY'!C54,"")))</f>
        <v/>
      </c>
      <c r="DH55" s="206" t="str">
        <f>IF('DATA ENTRY'!CL54="","",IF('DATA ENTRY'!I54="","",IF(AND($DG$4='DATA ENTRY'!D54),'DATA ENTRY'!I54,"")))</f>
        <v/>
      </c>
      <c r="DI55" s="206" t="str">
        <f>IF('DATA ENTRY'!CL54="","",IF('DATA ENTRY'!CL54="","",IF(AND($DG$4='DATA ENTRY'!D54),'DATA ENTRY'!CL54,"")))</f>
        <v/>
      </c>
      <c r="DJ55" s="205" t="str">
        <f>IF('DATA ENTRY'!CL54="","",IF('DATA ENTRY'!N54="","",IF(AND($DG$4='DATA ENTRY'!D54),'DATA ENTRY'!N54,"")))</f>
        <v/>
      </c>
      <c r="DK55" s="207" t="str">
        <f>IF('DATA ENTRY'!CL54="","",IF('DATA ENTRY'!O54="","",IF(AND($DG$4='DATA ENTRY'!D54),'DATA ENTRY'!O54,"")))</f>
        <v/>
      </c>
      <c r="DL55" s="205" t="str">
        <f>IF('DATA ENTRY'!CL54="","",IF('DATA ENTRY'!P54="","",IF(AND($DG$4='DATA ENTRY'!D54),'DATA ENTRY'!P54,"")))</f>
        <v/>
      </c>
      <c r="DM55" s="207" t="str">
        <f>IF('DATA ENTRY'!CL54="","",IF('DATA ENTRY'!Q54="","",IF(AND($DG$4='DATA ENTRY'!D54),'DATA ENTRY'!Q54,"")))</f>
        <v/>
      </c>
      <c r="DN55" s="205" t="str">
        <f>IF('DATA ENTRY'!CL54="","",IF('DATA ENTRY'!R54="","",IF(AND($DG$4='DATA ENTRY'!D54),'DATA ENTRY'!R54,"")))</f>
        <v/>
      </c>
      <c r="DO55" s="207" t="str">
        <f>IF('DATA ENTRY'!CL54="","",IF('DATA ENTRY'!T54="","",IF(AND($DG$4='DATA ENTRY'!D54),'DATA ENTRY'!T54,"")))</f>
        <v/>
      </c>
      <c r="DP55" s="205" t="str">
        <f>IF('DATA ENTRY'!CL54="","",IF('DATA ENTRY'!E54="","",IF(AND($DG$4='DATA ENTRY'!D54),'DATA ENTRY'!E54,"")))</f>
        <v/>
      </c>
      <c r="DQ55" s="205" t="str">
        <f>IF('DATA ENTRY'!CL54="","",IF('DATA ENTRY'!D54="","",IF(AND($DG$4='DATA ENTRY'!D54),'DATA ENTRY'!D54,"")))</f>
        <v/>
      </c>
      <c r="DR55" s="205" t="str">
        <f>IF('DATA ENTRY'!CL54="","",IF('DATA ENTRY'!X54="","",IF(AND($DG$4='DATA ENTRY'!D54),'DATA ENTRY'!X54,"")))</f>
        <v/>
      </c>
      <c r="DS55" s="205" t="str">
        <f>IF('DATA ENTRY'!CL54="","",IF('DATA ENTRY'!Y54="","",IF(AND($DG$4='DATA ENTRY'!D54),'DATA ENTRY'!Y54,"")))</f>
        <v/>
      </c>
      <c r="DT55" s="93" t="str">
        <f t="shared" si="8"/>
        <v/>
      </c>
      <c r="DU55" s="93" t="str">
        <f>IF('DATA ENTRY'!CL54="","",IF('DATA ENTRY'!D54="","",IF(AND($DG$4='DATA ENTRY'!D54),'DATA ENTRY'!G54,"")))</f>
        <v/>
      </c>
      <c r="DZ55" s="3">
        <f t="shared" si="9"/>
        <v>0</v>
      </c>
      <c r="EC55" s="3" t="str">
        <f>IFERROR(IF(EH55="","",RANK(EH55,$EH$7:$EH$1111,1))+COUNTIF($EH$7:EH55,EH55)-1,"")</f>
        <v/>
      </c>
      <c r="ED55" s="3" t="str">
        <f t="shared" si="10"/>
        <v/>
      </c>
      <c r="EE55" s="8">
        <v>49</v>
      </c>
      <c r="EF55" s="205" t="str">
        <f>IF('DATA ENTRY'!CL54="","",IF('DATA ENTRY'!B54="","",IF(AND($EG$4='DATA ENTRY'!G54,$EI$4='DATA ENTRY'!F54),'DATA ENTRY'!B54,"")))</f>
        <v/>
      </c>
      <c r="EG55" s="205" t="str">
        <f>IF('DATA ENTRY'!CL54="","",IF('DATA ENTRY'!C54="","",IF(AND($EG$4='DATA ENTRY'!G54,$EI$4='DATA ENTRY'!F54),'DATA ENTRY'!C54,"")))</f>
        <v/>
      </c>
      <c r="EH55" s="206" t="str">
        <f>IF('DATA ENTRY'!CL54="","",IF('DATA ENTRY'!I54="","",IF(AND($EG$4='DATA ENTRY'!G54,$EI$4='DATA ENTRY'!F54),'DATA ENTRY'!I54,"")))</f>
        <v/>
      </c>
      <c r="EI55" s="206" t="str">
        <f>IF('DATA ENTRY'!CL54="","",IF('DATA ENTRY'!CL54="","",IF(AND($EG$4='DATA ENTRY'!G54,$EI$4='DATA ENTRY'!F54),'DATA ENTRY'!CL54,"")))</f>
        <v/>
      </c>
      <c r="EJ55" s="205" t="str">
        <f>IF('DATA ENTRY'!CL54="","",IF('DATA ENTRY'!N54="","",IF(AND($EG$4='DATA ENTRY'!G54,$EI$4='DATA ENTRY'!F54),'DATA ENTRY'!N54,"")))</f>
        <v/>
      </c>
      <c r="EK55" s="207" t="str">
        <f>IF('DATA ENTRY'!CL54="","",IF('DATA ENTRY'!O54="","",IF(AND($EG$4='DATA ENTRY'!G54,$EI$4='DATA ENTRY'!F54),'DATA ENTRY'!O54,"")))</f>
        <v/>
      </c>
      <c r="EL55" s="205" t="str">
        <f>IF('DATA ENTRY'!CL54="","",IF('DATA ENTRY'!P54="","",IF(AND($EG$4='DATA ENTRY'!G54,$EI$4='DATA ENTRY'!F54),'DATA ENTRY'!P54,"")))</f>
        <v/>
      </c>
      <c r="EM55" s="207" t="str">
        <f>IF('DATA ENTRY'!CL54="","",IF('DATA ENTRY'!Q54="","",IF(AND($EG$4='DATA ENTRY'!G54,$EI$4='DATA ENTRY'!F54),'DATA ENTRY'!Q54,"")))</f>
        <v/>
      </c>
      <c r="EN55" s="205" t="str">
        <f>IF('DATA ENTRY'!CL54="","",IF('DATA ENTRY'!R54="","",IF(AND($EG$4='DATA ENTRY'!G54,$EI$4='DATA ENTRY'!F54),'DATA ENTRY'!R54,"")))</f>
        <v/>
      </c>
      <c r="EO55" s="207" t="str">
        <f>IF('DATA ENTRY'!CL54="","",IF('DATA ENTRY'!S54="","",IF(AND($EG$4='DATA ENTRY'!G54,$EI$4='DATA ENTRY'!F54),'DATA ENTRY'!S54,"")))</f>
        <v/>
      </c>
      <c r="EP55" s="207" t="str">
        <f>IF('DATA ENTRY'!CL54="","",IF('DATA ENTRY'!T54="","",IF(AND($EG$4='DATA ENTRY'!G54,$EI$4='DATA ENTRY'!F54),'DATA ENTRY'!T54,"")))</f>
        <v/>
      </c>
      <c r="EQ55" s="205" t="str">
        <f>IF('DATA ENTRY'!CL54="","",IF('DATA ENTRY'!E54="","",IF(AND($EG$4='DATA ENTRY'!G54,$EI$4='DATA ENTRY'!F54),'DATA ENTRY'!E54,"")))</f>
        <v/>
      </c>
      <c r="ER55" s="205" t="str">
        <f>IF('DATA ENTRY'!CL54="","",IF('DATA ENTRY'!D54="","",IF(AND($EG$4='DATA ENTRY'!G54,$EI$4='DATA ENTRY'!F54),'DATA ENTRY'!D54,"")))</f>
        <v/>
      </c>
      <c r="ES55" s="205" t="str">
        <f>IF('DATA ENTRY'!CL54="","",IF('DATA ENTRY'!X54="","",IF(AND($EG$4='DATA ENTRY'!G54,$EI$4='DATA ENTRY'!F54),'DATA ENTRY'!X54,"")))</f>
        <v/>
      </c>
      <c r="ET55" s="205" t="str">
        <f>IF('DATA ENTRY'!CL54="","",IF('DATA ENTRY'!Y54="","",IF(AND($EG$4='DATA ENTRY'!G54,$EI$4='DATA ENTRY'!F54),'DATA ENTRY'!Y54,"")))</f>
        <v/>
      </c>
      <c r="EU55" s="93" t="str">
        <f t="shared" si="11"/>
        <v/>
      </c>
      <c r="EV55" s="93" t="str">
        <f>IF('DATA ENTRY'!CL54="","",IF('DATA ENTRY'!D54="","",IF(AND($EG$4='DATA ENTRY'!G54,$EI$4='DATA ENTRY'!F54),'DATA ENTRY'!G54,"")))</f>
        <v/>
      </c>
      <c r="FA55" s="3">
        <f t="shared" si="12"/>
        <v>0</v>
      </c>
    </row>
    <row r="56" spans="1:157">
      <c r="A56" s="3" t="str">
        <f>IF(T56=0,"",1+(MAX($A$7:A55)))</f>
        <v/>
      </c>
      <c r="B56" s="8">
        <v>50</v>
      </c>
      <c r="C56" s="205" t="str">
        <f>IF('DATA ENTRY'!CL55="","",IF('DATA ENTRY'!B55="","",IF($D$4="All Post",'DATA ENTRY'!B55,IF(AND($D$4='DATA ENTRY'!CL55),'DATA ENTRY'!B55,""))))</f>
        <v/>
      </c>
      <c r="D56" s="205" t="str">
        <f>IF('DATA ENTRY'!CL55="","",IF('DATA ENTRY'!C55="","",IF($D$4="All Post",'DATA ENTRY'!C55,IF(AND($D$4='DATA ENTRY'!CL55),'DATA ENTRY'!C55,""))))</f>
        <v/>
      </c>
      <c r="E56" s="206" t="str">
        <f>IF('DATA ENTRY'!CL55="","",IF('DATA ENTRY'!I55="","",IF($D$4="All Post",'DATA ENTRY'!I55,IF(AND($D$4='DATA ENTRY'!CL55),'DATA ENTRY'!I55,""))))</f>
        <v/>
      </c>
      <c r="F56" s="206" t="str">
        <f>IF('DATA ENTRY'!CL55="","",IF('DATA ENTRY'!CL55="","",IF($D$4="All Post",'DATA ENTRY'!CL55,IF(AND($D$4='DATA ENTRY'!CL55),'DATA ENTRY'!CL55,""))))</f>
        <v/>
      </c>
      <c r="G56" s="205" t="str">
        <f>IF('DATA ENTRY'!CL55="","",IF('DATA ENTRY'!N55="","",IF($D$4="All Post",'DATA ENTRY'!N55,IF(AND($D$4='DATA ENTRY'!CL55),'DATA ENTRY'!N55,""))))</f>
        <v/>
      </c>
      <c r="H56" s="207" t="str">
        <f>IF('DATA ENTRY'!CL55="","",IF('DATA ENTRY'!O55="","",IF($D$4="All Post",'DATA ENTRY'!O55,IF(AND($D$4='DATA ENTRY'!CL55),'DATA ENTRY'!O55,""))))</f>
        <v/>
      </c>
      <c r="I56" s="205" t="str">
        <f>IF('DATA ENTRY'!CL55="","",IF('DATA ENTRY'!P55="","",IF($D$4="All Post",'DATA ENTRY'!P55,IF(AND($D$4='DATA ENTRY'!CL55),'DATA ENTRY'!P55,""))))</f>
        <v/>
      </c>
      <c r="J56" s="207" t="str">
        <f>IF('DATA ENTRY'!CL55="","",IF('DATA ENTRY'!Q55="","",IF($D$4="All Post",'DATA ENTRY'!Q55,IF(AND($D$4='DATA ENTRY'!CL55),'DATA ENTRY'!Q55,""))))</f>
        <v/>
      </c>
      <c r="K56" s="205" t="str">
        <f>IF('DATA ENTRY'!CL55="","",IF('DATA ENTRY'!R55="","",IF($D$4="All Post",'DATA ENTRY'!R55,IF(AND($D$4='DATA ENTRY'!CL55),'DATA ENTRY'!R55,""))))</f>
        <v/>
      </c>
      <c r="L56" s="205" t="str">
        <f>IF('DATA ENTRY'!CL55="","",IF('DATA ENTRY'!S55="","",IF($D$4="All Post",'DATA ENTRY'!S55,IF(AND($D$4='DATA ENTRY'!CL55),'DATA ENTRY'!S55,""))))</f>
        <v/>
      </c>
      <c r="M56" s="205" t="str">
        <f>IF('DATA ENTRY'!CL55="","",IF('DATA ENTRY'!E55="","",IF($D$4="All Post",'DATA ENTRY'!E55,IF(AND($D$4='DATA ENTRY'!CL55),'DATA ENTRY'!E55,""))))</f>
        <v/>
      </c>
      <c r="N56" s="205" t="str">
        <f>IF('DATA ENTRY'!CL55="","",IF('DATA ENTRY'!T55="","",IF($D$4="All Post",'DATA ENTRY'!T55,IF(AND($D$4='DATA ENTRY'!CL55),'DATA ENTRY'!T55,""))))</f>
        <v/>
      </c>
      <c r="O56" s="205" t="str">
        <f>IF('DATA ENTRY'!CL55="","",IF('DATA ENTRY'!X55="","",IF($D$4="All Post",'DATA ENTRY'!X55,IF(AND($D$4='DATA ENTRY'!CL55),'DATA ENTRY'!X55,""))))</f>
        <v/>
      </c>
      <c r="P56" s="205" t="str">
        <f>IF('DATA ENTRY'!CL55="","",IF('DATA ENTRY'!Y55="","",IF($D$4="All Post",'DATA ENTRY'!Y55,IF(AND($D$4='DATA ENTRY'!CL55),'DATA ENTRY'!Y55,""))))</f>
        <v/>
      </c>
      <c r="Q56" s="205" t="str">
        <f>IF('DATA ENTRY'!CL55="","",IF('DATA ENTRY'!G55="","",IF($D$4="All Post",'DATA ENTRY'!G55,IF(AND($D$4='DATA ENTRY'!CL55),'DATA ENTRY'!G55,""))))</f>
        <v/>
      </c>
      <c r="T56" s="3">
        <f t="shared" si="0"/>
        <v>0</v>
      </c>
      <c r="U56" s="3" t="str">
        <f t="shared" si="1"/>
        <v/>
      </c>
      <c r="CA56" s="3" t="str">
        <f>IFERROR(IF(CF56="","",RANK(CF56,$CF$7:$CF$1111,1))+COUNTIF($CF$7:CF56,CF56)-1,"")</f>
        <v/>
      </c>
      <c r="CB56" s="3" t="str">
        <f t="shared" si="2"/>
        <v/>
      </c>
      <c r="CC56" s="8">
        <v>50</v>
      </c>
      <c r="CD56" s="205" t="str">
        <f>IF('DATA ENTRY'!CL55="","",IF('DATA ENTRY'!B55="","",IF(AND($CE$4='DATA ENTRY'!CL55,$CH$4='DATA ENTRY'!D55,$CF$4='DATA ENTRY'!G55),'DATA ENTRY'!B55,"")))</f>
        <v/>
      </c>
      <c r="CE56" s="205" t="str">
        <f>IF('DATA ENTRY'!CL55="","",IF('DATA ENTRY'!C55="","",IF(AND($CE$4='DATA ENTRY'!CL55,$CH$4='DATA ENTRY'!D55,$CF$4='DATA ENTRY'!G55),'DATA ENTRY'!C55,"")))</f>
        <v/>
      </c>
      <c r="CF56" s="206" t="str">
        <f>IF('DATA ENTRY'!CL55="","",IF('DATA ENTRY'!I55="","",IF(AND($CE$4='DATA ENTRY'!CL55,$CH$4='DATA ENTRY'!D55,$CF$4='DATA ENTRY'!G55),'DATA ENTRY'!I55,"")))</f>
        <v/>
      </c>
      <c r="CG56" s="206" t="str">
        <f>IF('DATA ENTRY'!CL55="","",IF('DATA ENTRY'!CL55="","",IF(AND($CE$4='DATA ENTRY'!CL55,$CH$4='DATA ENTRY'!D55,$CF$4='DATA ENTRY'!G55),'DATA ENTRY'!CL55,"")))</f>
        <v/>
      </c>
      <c r="CH56" s="205" t="str">
        <f>IF('DATA ENTRY'!CL55="","",IF('DATA ENTRY'!N55="","",IF(AND($CE$4='DATA ENTRY'!CL55,$CH$4='DATA ENTRY'!D55,$CF$4='DATA ENTRY'!G55),'DATA ENTRY'!N55,"")))</f>
        <v/>
      </c>
      <c r="CI56" s="207" t="str">
        <f>IF('DATA ENTRY'!CL55="","",IF('DATA ENTRY'!O55="","",IF(AND($CE$4='DATA ENTRY'!CL55,$CH$4='DATA ENTRY'!D55,$CF$4='DATA ENTRY'!G55),'DATA ENTRY'!O55,"")))</f>
        <v/>
      </c>
      <c r="CJ56" s="205" t="str">
        <f>IF('DATA ENTRY'!CL55="","",IF('DATA ENTRY'!P55="","",IF(AND($CE$4='DATA ENTRY'!CL55,$CH$4='DATA ENTRY'!D55,$CF$4='DATA ENTRY'!G55),'DATA ENTRY'!P55,"")))</f>
        <v/>
      </c>
      <c r="CK56" s="207" t="str">
        <f>IF('DATA ENTRY'!CL55="","",IF('DATA ENTRY'!Q55="","",IF(AND($CE$4='DATA ENTRY'!CL55,$CH$4='DATA ENTRY'!D55,$CF$4='DATA ENTRY'!G55),'DATA ENTRY'!Q55,"")))</f>
        <v/>
      </c>
      <c r="CL56" s="205" t="str">
        <f>IF('DATA ENTRY'!CL55="","",IF('DATA ENTRY'!R55="","",IF(AND($CE$4='DATA ENTRY'!CL55,$CH$4='DATA ENTRY'!D55,$CF$4='DATA ENTRY'!G55),'DATA ENTRY'!R55,"")))</f>
        <v/>
      </c>
      <c r="CM56" s="205" t="str">
        <f>IF('DATA ENTRY'!CL55="","",IF('DATA ENTRY'!T55="","",IF(AND($CE$4='DATA ENTRY'!CL55,$CH$4='DATA ENTRY'!D55,$CF$4='DATA ENTRY'!G55),'DATA ENTRY'!T55,"")))</f>
        <v/>
      </c>
      <c r="CN56" s="205" t="str">
        <f>IF('DATA ENTRY'!CL55="","",IF('DATA ENTRY'!E55="","",IF(AND($CE$4='DATA ENTRY'!CL55,$CH$4='DATA ENTRY'!D55,$CF$4='DATA ENTRY'!G55),'DATA ENTRY'!E55,"")))</f>
        <v/>
      </c>
      <c r="CO56" s="205" t="str">
        <f>IF('DATA ENTRY'!CL55="","",IF('DATA ENTRY'!X55="","",IF(AND($CE$4='DATA ENTRY'!CL55,$CH$4='DATA ENTRY'!D55,$CF$4='DATA ENTRY'!G55),'DATA ENTRY'!X55,"")))</f>
        <v/>
      </c>
      <c r="CP56" s="205" t="str">
        <f>IF('DATA ENTRY'!CL55="","",IF('DATA ENTRY'!Y55="","",IF(AND($CE$4='DATA ENTRY'!CL55,$CH$4='DATA ENTRY'!D55,$CF$4='DATA ENTRY'!G55),'DATA ENTRY'!Y55,"")))</f>
        <v/>
      </c>
      <c r="CQ56" s="93" t="str">
        <f t="shared" si="3"/>
        <v/>
      </c>
      <c r="CR56" s="93" t="str">
        <f>IF('DATA ENTRY'!CL55="","",IF('DATA ENTRY'!G55="","",IF(AND($CE$4='DATA ENTRY'!CL55,$CH$4='DATA ENTRY'!D55),'DATA ENTRY'!G55,"")))</f>
        <v/>
      </c>
      <c r="CS56" s="191" t="str">
        <f>IF('DATA ENTRY'!CL55="","",IF('DATA ENTRY'!D55="","",IF(AND($CE$4='DATA ENTRY'!CL55,$CH$4='DATA ENTRY'!D55,$CF$4='DATA ENTRY'!G55),'DATA ENTRY'!D55,"")))</f>
        <v/>
      </c>
      <c r="CT56" s="209">
        <f t="shared" si="4"/>
        <v>0</v>
      </c>
      <c r="CU56" s="209">
        <f t="shared" si="5"/>
        <v>0</v>
      </c>
      <c r="CW56" s="210"/>
      <c r="CY56" s="3">
        <f t="shared" si="6"/>
        <v>0</v>
      </c>
      <c r="DC56" s="3" t="str">
        <f>IFERROR(IF(DH56="","",RANK(DH56,$DH$7:$DH$1111,1))+COUNTIF($DH$7:DH56,DH56)-1,"")</f>
        <v/>
      </c>
      <c r="DD56" s="3" t="str">
        <f t="shared" si="13"/>
        <v/>
      </c>
      <c r="DE56" s="8">
        <v>50</v>
      </c>
      <c r="DF56" s="205" t="str">
        <f>IF('DATA ENTRY'!CL55="","",IF('DATA ENTRY'!B55="","",IF(AND($DG$4='DATA ENTRY'!D55),'DATA ENTRY'!B55,"")))</f>
        <v/>
      </c>
      <c r="DG56" s="205" t="str">
        <f>IF('DATA ENTRY'!CL55="","",IF('DATA ENTRY'!C55="","",IF(AND($DG$4='DATA ENTRY'!D55),'DATA ENTRY'!C55,"")))</f>
        <v/>
      </c>
      <c r="DH56" s="206" t="str">
        <f>IF('DATA ENTRY'!CL55="","",IF('DATA ENTRY'!I55="","",IF(AND($DG$4='DATA ENTRY'!D55),'DATA ENTRY'!I55,"")))</f>
        <v/>
      </c>
      <c r="DI56" s="206" t="str">
        <f>IF('DATA ENTRY'!CL55="","",IF('DATA ENTRY'!CL55="","",IF(AND($DG$4='DATA ENTRY'!D55),'DATA ENTRY'!CL55,"")))</f>
        <v/>
      </c>
      <c r="DJ56" s="205" t="str">
        <f>IF('DATA ENTRY'!CL55="","",IF('DATA ENTRY'!N55="","",IF(AND($DG$4='DATA ENTRY'!D55),'DATA ENTRY'!N55,"")))</f>
        <v/>
      </c>
      <c r="DK56" s="207" t="str">
        <f>IF('DATA ENTRY'!CL55="","",IF('DATA ENTRY'!O55="","",IF(AND($DG$4='DATA ENTRY'!D55),'DATA ENTRY'!O55,"")))</f>
        <v/>
      </c>
      <c r="DL56" s="205" t="str">
        <f>IF('DATA ENTRY'!CL55="","",IF('DATA ENTRY'!P55="","",IF(AND($DG$4='DATA ENTRY'!D55),'DATA ENTRY'!P55,"")))</f>
        <v/>
      </c>
      <c r="DM56" s="207" t="str">
        <f>IF('DATA ENTRY'!CL55="","",IF('DATA ENTRY'!Q55="","",IF(AND($DG$4='DATA ENTRY'!D55),'DATA ENTRY'!Q55,"")))</f>
        <v/>
      </c>
      <c r="DN56" s="205" t="str">
        <f>IF('DATA ENTRY'!CL55="","",IF('DATA ENTRY'!R55="","",IF(AND($DG$4='DATA ENTRY'!D55),'DATA ENTRY'!R55,"")))</f>
        <v/>
      </c>
      <c r="DO56" s="207" t="str">
        <f>IF('DATA ENTRY'!CL55="","",IF('DATA ENTRY'!T55="","",IF(AND($DG$4='DATA ENTRY'!D55),'DATA ENTRY'!T55,"")))</f>
        <v/>
      </c>
      <c r="DP56" s="205" t="str">
        <f>IF('DATA ENTRY'!CL55="","",IF('DATA ENTRY'!E55="","",IF(AND($DG$4='DATA ENTRY'!D55),'DATA ENTRY'!E55,"")))</f>
        <v/>
      </c>
      <c r="DQ56" s="205" t="str">
        <f>IF('DATA ENTRY'!CL55="","",IF('DATA ENTRY'!D55="","",IF(AND($DG$4='DATA ENTRY'!D55),'DATA ENTRY'!D55,"")))</f>
        <v/>
      </c>
      <c r="DR56" s="205" t="str">
        <f>IF('DATA ENTRY'!CL55="","",IF('DATA ENTRY'!X55="","",IF(AND($DG$4='DATA ENTRY'!D55),'DATA ENTRY'!X55,"")))</f>
        <v/>
      </c>
      <c r="DS56" s="205" t="str">
        <f>IF('DATA ENTRY'!CL55="","",IF('DATA ENTRY'!Y55="","",IF(AND($DG$4='DATA ENTRY'!D55),'DATA ENTRY'!Y55,"")))</f>
        <v/>
      </c>
      <c r="DT56" s="93" t="str">
        <f t="shared" si="8"/>
        <v/>
      </c>
      <c r="DU56" s="93" t="str">
        <f>IF('DATA ENTRY'!CL55="","",IF('DATA ENTRY'!D55="","",IF(AND($DG$4='DATA ENTRY'!D55),'DATA ENTRY'!G55,"")))</f>
        <v/>
      </c>
      <c r="DZ56" s="3">
        <f t="shared" si="9"/>
        <v>0</v>
      </c>
      <c r="EC56" s="3" t="str">
        <f>IFERROR(IF(EH56="","",RANK(EH56,$EH$7:$EH$1111,1))+COUNTIF($EH$7:EH56,EH56)-1,"")</f>
        <v/>
      </c>
      <c r="ED56" s="3" t="str">
        <f t="shared" si="10"/>
        <v/>
      </c>
      <c r="EE56" s="8">
        <v>50</v>
      </c>
      <c r="EF56" s="205" t="str">
        <f>IF('DATA ENTRY'!CL55="","",IF('DATA ENTRY'!B55="","",IF(AND($EG$4='DATA ENTRY'!G55,$EI$4='DATA ENTRY'!F55),'DATA ENTRY'!B55,"")))</f>
        <v/>
      </c>
      <c r="EG56" s="205" t="str">
        <f>IF('DATA ENTRY'!CL55="","",IF('DATA ENTRY'!C55="","",IF(AND($EG$4='DATA ENTRY'!G55,$EI$4='DATA ENTRY'!F55),'DATA ENTRY'!C55,"")))</f>
        <v/>
      </c>
      <c r="EH56" s="206" t="str">
        <f>IF('DATA ENTRY'!CL55="","",IF('DATA ENTRY'!I55="","",IF(AND($EG$4='DATA ENTRY'!G55,$EI$4='DATA ENTRY'!F55),'DATA ENTRY'!I55,"")))</f>
        <v/>
      </c>
      <c r="EI56" s="206" t="str">
        <f>IF('DATA ENTRY'!CL55="","",IF('DATA ENTRY'!CL55="","",IF(AND($EG$4='DATA ENTRY'!G55,$EI$4='DATA ENTRY'!F55),'DATA ENTRY'!CL55,"")))</f>
        <v/>
      </c>
      <c r="EJ56" s="205" t="str">
        <f>IF('DATA ENTRY'!CL55="","",IF('DATA ENTRY'!N55="","",IF(AND($EG$4='DATA ENTRY'!G55,$EI$4='DATA ENTRY'!F55),'DATA ENTRY'!N55,"")))</f>
        <v/>
      </c>
      <c r="EK56" s="207" t="str">
        <f>IF('DATA ENTRY'!CL55="","",IF('DATA ENTRY'!O55="","",IF(AND($EG$4='DATA ENTRY'!G55,$EI$4='DATA ENTRY'!F55),'DATA ENTRY'!O55,"")))</f>
        <v/>
      </c>
      <c r="EL56" s="205" t="str">
        <f>IF('DATA ENTRY'!CL55="","",IF('DATA ENTRY'!P55="","",IF(AND($EG$4='DATA ENTRY'!G55,$EI$4='DATA ENTRY'!F55),'DATA ENTRY'!P55,"")))</f>
        <v/>
      </c>
      <c r="EM56" s="207" t="str">
        <f>IF('DATA ENTRY'!CL55="","",IF('DATA ENTRY'!Q55="","",IF(AND($EG$4='DATA ENTRY'!G55,$EI$4='DATA ENTRY'!F55),'DATA ENTRY'!Q55,"")))</f>
        <v/>
      </c>
      <c r="EN56" s="205" t="str">
        <f>IF('DATA ENTRY'!CL55="","",IF('DATA ENTRY'!R55="","",IF(AND($EG$4='DATA ENTRY'!G55,$EI$4='DATA ENTRY'!F55),'DATA ENTRY'!R55,"")))</f>
        <v/>
      </c>
      <c r="EO56" s="207" t="str">
        <f>IF('DATA ENTRY'!CL55="","",IF('DATA ENTRY'!S55="","",IF(AND($EG$4='DATA ENTRY'!G55,$EI$4='DATA ENTRY'!F55),'DATA ENTRY'!S55,"")))</f>
        <v/>
      </c>
      <c r="EP56" s="207" t="str">
        <f>IF('DATA ENTRY'!CL55="","",IF('DATA ENTRY'!T55="","",IF(AND($EG$4='DATA ENTRY'!G55,$EI$4='DATA ENTRY'!F55),'DATA ENTRY'!T55,"")))</f>
        <v/>
      </c>
      <c r="EQ56" s="205" t="str">
        <f>IF('DATA ENTRY'!CL55="","",IF('DATA ENTRY'!E55="","",IF(AND($EG$4='DATA ENTRY'!G55,$EI$4='DATA ENTRY'!F55),'DATA ENTRY'!E55,"")))</f>
        <v/>
      </c>
      <c r="ER56" s="205" t="str">
        <f>IF('DATA ENTRY'!CL55="","",IF('DATA ENTRY'!D55="","",IF(AND($EG$4='DATA ENTRY'!G55,$EI$4='DATA ENTRY'!F55),'DATA ENTRY'!D55,"")))</f>
        <v/>
      </c>
      <c r="ES56" s="205" t="str">
        <f>IF('DATA ENTRY'!CL55="","",IF('DATA ENTRY'!X55="","",IF(AND($EG$4='DATA ENTRY'!G55,$EI$4='DATA ENTRY'!F55),'DATA ENTRY'!X55,"")))</f>
        <v/>
      </c>
      <c r="ET56" s="205" t="str">
        <f>IF('DATA ENTRY'!CL55="","",IF('DATA ENTRY'!Y55="","",IF(AND($EG$4='DATA ENTRY'!G55,$EI$4='DATA ENTRY'!F55),'DATA ENTRY'!Y55,"")))</f>
        <v/>
      </c>
      <c r="EU56" s="93" t="str">
        <f t="shared" si="11"/>
        <v/>
      </c>
      <c r="EV56" s="93" t="str">
        <f>IF('DATA ENTRY'!CL55="","",IF('DATA ENTRY'!D55="","",IF(AND($EG$4='DATA ENTRY'!G55,$EI$4='DATA ENTRY'!F55),'DATA ENTRY'!G55,"")))</f>
        <v/>
      </c>
      <c r="FA56" s="3">
        <f t="shared" si="12"/>
        <v>0</v>
      </c>
    </row>
    <row r="57" spans="1:157">
      <c r="A57" s="3" t="str">
        <f>IF(T57=0,"",1+(MAX($A$7:A56)))</f>
        <v/>
      </c>
      <c r="B57" s="8">
        <v>51</v>
      </c>
      <c r="C57" s="205" t="str">
        <f>IF('DATA ENTRY'!CL56="","",IF('DATA ENTRY'!B56="","",IF($D$4="All Post",'DATA ENTRY'!B56,IF(AND($D$4='DATA ENTRY'!CL56),'DATA ENTRY'!B56,""))))</f>
        <v/>
      </c>
      <c r="D57" s="205" t="str">
        <f>IF('DATA ENTRY'!CL56="","",IF('DATA ENTRY'!C56="","",IF($D$4="All Post",'DATA ENTRY'!C56,IF(AND($D$4='DATA ENTRY'!CL56),'DATA ENTRY'!C56,""))))</f>
        <v/>
      </c>
      <c r="E57" s="206" t="str">
        <f>IF('DATA ENTRY'!CL56="","",IF('DATA ENTRY'!I56="","",IF($D$4="All Post",'DATA ENTRY'!I56,IF(AND($D$4='DATA ENTRY'!CL56),'DATA ENTRY'!I56,""))))</f>
        <v/>
      </c>
      <c r="F57" s="206" t="str">
        <f>IF('DATA ENTRY'!CL56="","",IF('DATA ENTRY'!CL56="","",IF($D$4="All Post",'DATA ENTRY'!CL56,IF(AND($D$4='DATA ENTRY'!CL56),'DATA ENTRY'!CL56,""))))</f>
        <v/>
      </c>
      <c r="G57" s="205" t="str">
        <f>IF('DATA ENTRY'!CL56="","",IF('DATA ENTRY'!N56="","",IF($D$4="All Post",'DATA ENTRY'!N56,IF(AND($D$4='DATA ENTRY'!CL56),'DATA ENTRY'!N56,""))))</f>
        <v/>
      </c>
      <c r="H57" s="207" t="str">
        <f>IF('DATA ENTRY'!CL56="","",IF('DATA ENTRY'!O56="","",IF($D$4="All Post",'DATA ENTRY'!O56,IF(AND($D$4='DATA ENTRY'!CL56),'DATA ENTRY'!O56,""))))</f>
        <v/>
      </c>
      <c r="I57" s="205" t="str">
        <f>IF('DATA ENTRY'!CL56="","",IF('DATA ENTRY'!P56="","",IF($D$4="All Post",'DATA ENTRY'!P56,IF(AND($D$4='DATA ENTRY'!CL56),'DATA ENTRY'!P56,""))))</f>
        <v/>
      </c>
      <c r="J57" s="207" t="str">
        <f>IF('DATA ENTRY'!CL56="","",IF('DATA ENTRY'!Q56="","",IF($D$4="All Post",'DATA ENTRY'!Q56,IF(AND($D$4='DATA ENTRY'!CL56),'DATA ENTRY'!Q56,""))))</f>
        <v/>
      </c>
      <c r="K57" s="205" t="str">
        <f>IF('DATA ENTRY'!CL56="","",IF('DATA ENTRY'!R56="","",IF($D$4="All Post",'DATA ENTRY'!R56,IF(AND($D$4='DATA ENTRY'!CL56),'DATA ENTRY'!R56,""))))</f>
        <v/>
      </c>
      <c r="L57" s="205" t="str">
        <f>IF('DATA ENTRY'!CL56="","",IF('DATA ENTRY'!S56="","",IF($D$4="All Post",'DATA ENTRY'!S56,IF(AND($D$4='DATA ENTRY'!CL56),'DATA ENTRY'!S56,""))))</f>
        <v/>
      </c>
      <c r="M57" s="205" t="str">
        <f>IF('DATA ENTRY'!CL56="","",IF('DATA ENTRY'!E56="","",IF($D$4="All Post",'DATA ENTRY'!E56,IF(AND($D$4='DATA ENTRY'!CL56),'DATA ENTRY'!E56,""))))</f>
        <v/>
      </c>
      <c r="N57" s="205" t="str">
        <f>IF('DATA ENTRY'!CL56="","",IF('DATA ENTRY'!T56="","",IF($D$4="All Post",'DATA ENTRY'!T56,IF(AND($D$4='DATA ENTRY'!CL56),'DATA ENTRY'!T56,""))))</f>
        <v/>
      </c>
      <c r="O57" s="205" t="str">
        <f>IF('DATA ENTRY'!CL56="","",IF('DATA ENTRY'!X56="","",IF($D$4="All Post",'DATA ENTRY'!X56,IF(AND($D$4='DATA ENTRY'!CL56),'DATA ENTRY'!X56,""))))</f>
        <v/>
      </c>
      <c r="P57" s="205" t="str">
        <f>IF('DATA ENTRY'!CL56="","",IF('DATA ENTRY'!Y56="","",IF($D$4="All Post",'DATA ENTRY'!Y56,IF(AND($D$4='DATA ENTRY'!CL56),'DATA ENTRY'!Y56,""))))</f>
        <v/>
      </c>
      <c r="Q57" s="205" t="str">
        <f>IF('DATA ENTRY'!CL56="","",IF('DATA ENTRY'!G56="","",IF($D$4="All Post",'DATA ENTRY'!G56,IF(AND($D$4='DATA ENTRY'!CL56),'DATA ENTRY'!G56,""))))</f>
        <v/>
      </c>
      <c r="T57" s="3">
        <f t="shared" si="0"/>
        <v>0</v>
      </c>
      <c r="U57" s="3" t="str">
        <f t="shared" si="1"/>
        <v/>
      </c>
      <c r="CA57" s="3" t="str">
        <f>IFERROR(IF(CF57="","",RANK(CF57,$CF$7:$CF$1111,1))+COUNTIF($CF$7:CF57,CF57)-1,"")</f>
        <v/>
      </c>
      <c r="CB57" s="3" t="str">
        <f t="shared" si="2"/>
        <v/>
      </c>
      <c r="CC57" s="8">
        <v>51</v>
      </c>
      <c r="CD57" s="205" t="str">
        <f>IF('DATA ENTRY'!CL56="","",IF('DATA ENTRY'!B56="","",IF(AND($CE$4='DATA ENTRY'!CL56,$CH$4='DATA ENTRY'!D56,$CF$4='DATA ENTRY'!G56),'DATA ENTRY'!B56,"")))</f>
        <v/>
      </c>
      <c r="CE57" s="205" t="str">
        <f>IF('DATA ENTRY'!CL56="","",IF('DATA ENTRY'!C56="","",IF(AND($CE$4='DATA ENTRY'!CL56,$CH$4='DATA ENTRY'!D56,$CF$4='DATA ENTRY'!G56),'DATA ENTRY'!C56,"")))</f>
        <v/>
      </c>
      <c r="CF57" s="206" t="str">
        <f>IF('DATA ENTRY'!CL56="","",IF('DATA ENTRY'!I56="","",IF(AND($CE$4='DATA ENTRY'!CL56,$CH$4='DATA ENTRY'!D56,$CF$4='DATA ENTRY'!G56),'DATA ENTRY'!I56,"")))</f>
        <v/>
      </c>
      <c r="CG57" s="206" t="str">
        <f>IF('DATA ENTRY'!CL56="","",IF('DATA ENTRY'!CL56="","",IF(AND($CE$4='DATA ENTRY'!CL56,$CH$4='DATA ENTRY'!D56,$CF$4='DATA ENTRY'!G56),'DATA ENTRY'!CL56,"")))</f>
        <v/>
      </c>
      <c r="CH57" s="205" t="str">
        <f>IF('DATA ENTRY'!CL56="","",IF('DATA ENTRY'!N56="","",IF(AND($CE$4='DATA ENTRY'!CL56,$CH$4='DATA ENTRY'!D56,$CF$4='DATA ENTRY'!G56),'DATA ENTRY'!N56,"")))</f>
        <v/>
      </c>
      <c r="CI57" s="207" t="str">
        <f>IF('DATA ENTRY'!CL56="","",IF('DATA ENTRY'!O56="","",IF(AND($CE$4='DATA ENTRY'!CL56,$CH$4='DATA ENTRY'!D56,$CF$4='DATA ENTRY'!G56),'DATA ENTRY'!O56,"")))</f>
        <v/>
      </c>
      <c r="CJ57" s="205" t="str">
        <f>IF('DATA ENTRY'!CL56="","",IF('DATA ENTRY'!P56="","",IF(AND($CE$4='DATA ENTRY'!CL56,$CH$4='DATA ENTRY'!D56,$CF$4='DATA ENTRY'!G56),'DATA ENTRY'!P56,"")))</f>
        <v/>
      </c>
      <c r="CK57" s="207" t="str">
        <f>IF('DATA ENTRY'!CL56="","",IF('DATA ENTRY'!Q56="","",IF(AND($CE$4='DATA ENTRY'!CL56,$CH$4='DATA ENTRY'!D56,$CF$4='DATA ENTRY'!G56),'DATA ENTRY'!Q56,"")))</f>
        <v/>
      </c>
      <c r="CL57" s="205" t="str">
        <f>IF('DATA ENTRY'!CL56="","",IF('DATA ENTRY'!R56="","",IF(AND($CE$4='DATA ENTRY'!CL56,$CH$4='DATA ENTRY'!D56,$CF$4='DATA ENTRY'!G56),'DATA ENTRY'!R56,"")))</f>
        <v/>
      </c>
      <c r="CM57" s="205" t="str">
        <f>IF('DATA ENTRY'!CL56="","",IF('DATA ENTRY'!T56="","",IF(AND($CE$4='DATA ENTRY'!CL56,$CH$4='DATA ENTRY'!D56,$CF$4='DATA ENTRY'!G56),'DATA ENTRY'!T56,"")))</f>
        <v/>
      </c>
      <c r="CN57" s="205" t="str">
        <f>IF('DATA ENTRY'!CL56="","",IF('DATA ENTRY'!E56="","",IF(AND($CE$4='DATA ENTRY'!CL56,$CH$4='DATA ENTRY'!D56,$CF$4='DATA ENTRY'!G56),'DATA ENTRY'!E56,"")))</f>
        <v/>
      </c>
      <c r="CO57" s="205" t="str">
        <f>IF('DATA ENTRY'!CL56="","",IF('DATA ENTRY'!X56="","",IF(AND($CE$4='DATA ENTRY'!CL56,$CH$4='DATA ENTRY'!D56,$CF$4='DATA ENTRY'!G56),'DATA ENTRY'!X56,"")))</f>
        <v/>
      </c>
      <c r="CP57" s="205" t="str">
        <f>IF('DATA ENTRY'!CL56="","",IF('DATA ENTRY'!Y56="","",IF(AND($CE$4='DATA ENTRY'!CL56,$CH$4='DATA ENTRY'!D56,$CF$4='DATA ENTRY'!G56),'DATA ENTRY'!Y56,"")))</f>
        <v/>
      </c>
      <c r="CQ57" s="93" t="str">
        <f t="shared" si="3"/>
        <v/>
      </c>
      <c r="CR57" s="93" t="str">
        <f>IF('DATA ENTRY'!CL56="","",IF('DATA ENTRY'!G56="","",IF(AND($CE$4='DATA ENTRY'!CL56,$CH$4='DATA ENTRY'!D56),'DATA ENTRY'!G56,"")))</f>
        <v/>
      </c>
      <c r="CS57" s="191" t="str">
        <f>IF('DATA ENTRY'!CL56="","",IF('DATA ENTRY'!D56="","",IF(AND($CE$4='DATA ENTRY'!CL56,$CH$4='DATA ENTRY'!D56,$CF$4='DATA ENTRY'!G56),'DATA ENTRY'!D56,"")))</f>
        <v/>
      </c>
      <c r="CT57" s="209">
        <f t="shared" si="4"/>
        <v>0</v>
      </c>
      <c r="CU57" s="209">
        <f t="shared" si="5"/>
        <v>0</v>
      </c>
      <c r="CW57" s="210"/>
      <c r="CY57" s="3">
        <f t="shared" si="6"/>
        <v>0</v>
      </c>
      <c r="DC57" s="3" t="str">
        <f>IFERROR(IF(DH57="","",RANK(DH57,$DH$7:$DH$1111,1))+COUNTIF($DH$7:DH57,DH57)-1,"")</f>
        <v/>
      </c>
      <c r="DD57" s="3" t="str">
        <f t="shared" si="13"/>
        <v/>
      </c>
      <c r="DE57" s="8">
        <v>51</v>
      </c>
      <c r="DF57" s="205" t="str">
        <f>IF('DATA ENTRY'!CL56="","",IF('DATA ENTRY'!B56="","",IF(AND($DG$4='DATA ENTRY'!D56),'DATA ENTRY'!B56,"")))</f>
        <v/>
      </c>
      <c r="DG57" s="205" t="str">
        <f>IF('DATA ENTRY'!CL56="","",IF('DATA ENTRY'!C56="","",IF(AND($DG$4='DATA ENTRY'!D56),'DATA ENTRY'!C56,"")))</f>
        <v/>
      </c>
      <c r="DH57" s="206" t="str">
        <f>IF('DATA ENTRY'!CL56="","",IF('DATA ENTRY'!I56="","",IF(AND($DG$4='DATA ENTRY'!D56),'DATA ENTRY'!I56,"")))</f>
        <v/>
      </c>
      <c r="DI57" s="206" t="str">
        <f>IF('DATA ENTRY'!CL56="","",IF('DATA ENTRY'!CL56="","",IF(AND($DG$4='DATA ENTRY'!D56),'DATA ENTRY'!CL56,"")))</f>
        <v/>
      </c>
      <c r="DJ57" s="205" t="str">
        <f>IF('DATA ENTRY'!CL56="","",IF('DATA ENTRY'!N56="","",IF(AND($DG$4='DATA ENTRY'!D56),'DATA ENTRY'!N56,"")))</f>
        <v/>
      </c>
      <c r="DK57" s="207" t="str">
        <f>IF('DATA ENTRY'!CL56="","",IF('DATA ENTRY'!O56="","",IF(AND($DG$4='DATA ENTRY'!D56),'DATA ENTRY'!O56,"")))</f>
        <v/>
      </c>
      <c r="DL57" s="205" t="str">
        <f>IF('DATA ENTRY'!CL56="","",IF('DATA ENTRY'!P56="","",IF(AND($DG$4='DATA ENTRY'!D56),'DATA ENTRY'!P56,"")))</f>
        <v/>
      </c>
      <c r="DM57" s="207" t="str">
        <f>IF('DATA ENTRY'!CL56="","",IF('DATA ENTRY'!Q56="","",IF(AND($DG$4='DATA ENTRY'!D56),'DATA ENTRY'!Q56,"")))</f>
        <v/>
      </c>
      <c r="DN57" s="205" t="str">
        <f>IF('DATA ENTRY'!CL56="","",IF('DATA ENTRY'!R56="","",IF(AND($DG$4='DATA ENTRY'!D56),'DATA ENTRY'!R56,"")))</f>
        <v/>
      </c>
      <c r="DO57" s="207" t="str">
        <f>IF('DATA ENTRY'!CL56="","",IF('DATA ENTRY'!T56="","",IF(AND($DG$4='DATA ENTRY'!D56),'DATA ENTRY'!T56,"")))</f>
        <v/>
      </c>
      <c r="DP57" s="205" t="str">
        <f>IF('DATA ENTRY'!CL56="","",IF('DATA ENTRY'!E56="","",IF(AND($DG$4='DATA ENTRY'!D56),'DATA ENTRY'!E56,"")))</f>
        <v/>
      </c>
      <c r="DQ57" s="205" t="str">
        <f>IF('DATA ENTRY'!CL56="","",IF('DATA ENTRY'!D56="","",IF(AND($DG$4='DATA ENTRY'!D56),'DATA ENTRY'!D56,"")))</f>
        <v/>
      </c>
      <c r="DR57" s="205" t="str">
        <f>IF('DATA ENTRY'!CL56="","",IF('DATA ENTRY'!X56="","",IF(AND($DG$4='DATA ENTRY'!D56),'DATA ENTRY'!X56,"")))</f>
        <v/>
      </c>
      <c r="DS57" s="205" t="str">
        <f>IF('DATA ENTRY'!CL56="","",IF('DATA ENTRY'!Y56="","",IF(AND($DG$4='DATA ENTRY'!D56),'DATA ENTRY'!Y56,"")))</f>
        <v/>
      </c>
      <c r="DT57" s="93" t="str">
        <f t="shared" si="8"/>
        <v/>
      </c>
      <c r="DU57" s="93" t="str">
        <f>IF('DATA ENTRY'!CL56="","",IF('DATA ENTRY'!D56="","",IF(AND($DG$4='DATA ENTRY'!D56),'DATA ENTRY'!G56,"")))</f>
        <v/>
      </c>
      <c r="DZ57" s="3">
        <f t="shared" si="9"/>
        <v>0</v>
      </c>
      <c r="EC57" s="3" t="str">
        <f>IFERROR(IF(EH57="","",RANK(EH57,$EH$7:$EH$1111,1))+COUNTIF($EH$7:EH57,EH57)-1,"")</f>
        <v/>
      </c>
      <c r="ED57" s="3" t="str">
        <f t="shared" si="10"/>
        <v/>
      </c>
      <c r="EE57" s="8">
        <v>51</v>
      </c>
      <c r="EF57" s="205" t="str">
        <f>IF('DATA ENTRY'!CL56="","",IF('DATA ENTRY'!B56="","",IF(AND($EG$4='DATA ENTRY'!G56,$EI$4='DATA ENTRY'!F56),'DATA ENTRY'!B56,"")))</f>
        <v/>
      </c>
      <c r="EG57" s="205" t="str">
        <f>IF('DATA ENTRY'!CL56="","",IF('DATA ENTRY'!C56="","",IF(AND($EG$4='DATA ENTRY'!G56,$EI$4='DATA ENTRY'!F56),'DATA ENTRY'!C56,"")))</f>
        <v/>
      </c>
      <c r="EH57" s="206" t="str">
        <f>IF('DATA ENTRY'!CL56="","",IF('DATA ENTRY'!I56="","",IF(AND($EG$4='DATA ENTRY'!G56,$EI$4='DATA ENTRY'!F56),'DATA ENTRY'!I56,"")))</f>
        <v/>
      </c>
      <c r="EI57" s="206" t="str">
        <f>IF('DATA ENTRY'!CL56="","",IF('DATA ENTRY'!CL56="","",IF(AND($EG$4='DATA ENTRY'!G56,$EI$4='DATA ENTRY'!F56),'DATA ENTRY'!CL56,"")))</f>
        <v/>
      </c>
      <c r="EJ57" s="205" t="str">
        <f>IF('DATA ENTRY'!CL56="","",IF('DATA ENTRY'!N56="","",IF(AND($EG$4='DATA ENTRY'!G56,$EI$4='DATA ENTRY'!F56),'DATA ENTRY'!N56,"")))</f>
        <v/>
      </c>
      <c r="EK57" s="207" t="str">
        <f>IF('DATA ENTRY'!CL56="","",IF('DATA ENTRY'!O56="","",IF(AND($EG$4='DATA ENTRY'!G56,$EI$4='DATA ENTRY'!F56),'DATA ENTRY'!O56,"")))</f>
        <v/>
      </c>
      <c r="EL57" s="205" t="str">
        <f>IF('DATA ENTRY'!CL56="","",IF('DATA ENTRY'!P56="","",IF(AND($EG$4='DATA ENTRY'!G56,$EI$4='DATA ENTRY'!F56),'DATA ENTRY'!P56,"")))</f>
        <v/>
      </c>
      <c r="EM57" s="207" t="str">
        <f>IF('DATA ENTRY'!CL56="","",IF('DATA ENTRY'!Q56="","",IF(AND($EG$4='DATA ENTRY'!G56,$EI$4='DATA ENTRY'!F56),'DATA ENTRY'!Q56,"")))</f>
        <v/>
      </c>
      <c r="EN57" s="205" t="str">
        <f>IF('DATA ENTRY'!CL56="","",IF('DATA ENTRY'!R56="","",IF(AND($EG$4='DATA ENTRY'!G56,$EI$4='DATA ENTRY'!F56),'DATA ENTRY'!R56,"")))</f>
        <v/>
      </c>
      <c r="EO57" s="207" t="str">
        <f>IF('DATA ENTRY'!CL56="","",IF('DATA ENTRY'!S56="","",IF(AND($EG$4='DATA ENTRY'!G56,$EI$4='DATA ENTRY'!F56),'DATA ENTRY'!S56,"")))</f>
        <v/>
      </c>
      <c r="EP57" s="207" t="str">
        <f>IF('DATA ENTRY'!CL56="","",IF('DATA ENTRY'!T56="","",IF(AND($EG$4='DATA ENTRY'!G56,$EI$4='DATA ENTRY'!F56),'DATA ENTRY'!T56,"")))</f>
        <v/>
      </c>
      <c r="EQ57" s="205" t="str">
        <f>IF('DATA ENTRY'!CL56="","",IF('DATA ENTRY'!E56="","",IF(AND($EG$4='DATA ENTRY'!G56,$EI$4='DATA ENTRY'!F56),'DATA ENTRY'!E56,"")))</f>
        <v/>
      </c>
      <c r="ER57" s="205" t="str">
        <f>IF('DATA ENTRY'!CL56="","",IF('DATA ENTRY'!D56="","",IF(AND($EG$4='DATA ENTRY'!G56,$EI$4='DATA ENTRY'!F56),'DATA ENTRY'!D56,"")))</f>
        <v/>
      </c>
      <c r="ES57" s="205" t="str">
        <f>IF('DATA ENTRY'!CL56="","",IF('DATA ENTRY'!X56="","",IF(AND($EG$4='DATA ENTRY'!G56,$EI$4='DATA ENTRY'!F56),'DATA ENTRY'!X56,"")))</f>
        <v/>
      </c>
      <c r="ET57" s="205" t="str">
        <f>IF('DATA ENTRY'!CL56="","",IF('DATA ENTRY'!Y56="","",IF(AND($EG$4='DATA ENTRY'!G56,$EI$4='DATA ENTRY'!F56),'DATA ENTRY'!Y56,"")))</f>
        <v/>
      </c>
      <c r="EU57" s="93" t="str">
        <f t="shared" si="11"/>
        <v/>
      </c>
      <c r="EV57" s="93" t="str">
        <f>IF('DATA ENTRY'!CL56="","",IF('DATA ENTRY'!D56="","",IF(AND($EG$4='DATA ENTRY'!G56,$EI$4='DATA ENTRY'!F56),'DATA ENTRY'!G56,"")))</f>
        <v/>
      </c>
      <c r="FA57" s="3">
        <f t="shared" si="12"/>
        <v>0</v>
      </c>
    </row>
    <row r="58" spans="1:157">
      <c r="A58" s="3" t="str">
        <f>IF(T58=0,"",1+(MAX($A$7:A57)))</f>
        <v/>
      </c>
      <c r="B58" s="8">
        <v>52</v>
      </c>
      <c r="C58" s="205" t="str">
        <f>IF('DATA ENTRY'!CL57="","",IF('DATA ENTRY'!B57="","",IF($D$4="All Post",'DATA ENTRY'!B57,IF(AND($D$4='DATA ENTRY'!CL57),'DATA ENTRY'!B57,""))))</f>
        <v/>
      </c>
      <c r="D58" s="205" t="str">
        <f>IF('DATA ENTRY'!CL57="","",IF('DATA ENTRY'!C57="","",IF($D$4="All Post",'DATA ENTRY'!C57,IF(AND($D$4='DATA ENTRY'!CL57),'DATA ENTRY'!C57,""))))</f>
        <v/>
      </c>
      <c r="E58" s="206" t="str">
        <f>IF('DATA ENTRY'!CL57="","",IF('DATA ENTRY'!I57="","",IF($D$4="All Post",'DATA ENTRY'!I57,IF(AND($D$4='DATA ENTRY'!CL57),'DATA ENTRY'!I57,""))))</f>
        <v/>
      </c>
      <c r="F58" s="206" t="str">
        <f>IF('DATA ENTRY'!CL57="","",IF('DATA ENTRY'!CL57="","",IF($D$4="All Post",'DATA ENTRY'!CL57,IF(AND($D$4='DATA ENTRY'!CL57),'DATA ENTRY'!CL57,""))))</f>
        <v/>
      </c>
      <c r="G58" s="205" t="str">
        <f>IF('DATA ENTRY'!CL57="","",IF('DATA ENTRY'!N57="","",IF($D$4="All Post",'DATA ENTRY'!N57,IF(AND($D$4='DATA ENTRY'!CL57),'DATA ENTRY'!N57,""))))</f>
        <v/>
      </c>
      <c r="H58" s="207" t="str">
        <f>IF('DATA ENTRY'!CL57="","",IF('DATA ENTRY'!O57="","",IF($D$4="All Post",'DATA ENTRY'!O57,IF(AND($D$4='DATA ENTRY'!CL57),'DATA ENTRY'!O57,""))))</f>
        <v/>
      </c>
      <c r="I58" s="205" t="str">
        <f>IF('DATA ENTRY'!CL57="","",IF('DATA ENTRY'!P57="","",IF($D$4="All Post",'DATA ENTRY'!P57,IF(AND($D$4='DATA ENTRY'!CL57),'DATA ENTRY'!P57,""))))</f>
        <v/>
      </c>
      <c r="J58" s="207" t="str">
        <f>IF('DATA ENTRY'!CL57="","",IF('DATA ENTRY'!Q57="","",IF($D$4="All Post",'DATA ENTRY'!Q57,IF(AND($D$4='DATA ENTRY'!CL57),'DATA ENTRY'!Q57,""))))</f>
        <v/>
      </c>
      <c r="K58" s="205" t="str">
        <f>IF('DATA ENTRY'!CL57="","",IF('DATA ENTRY'!R57="","",IF($D$4="All Post",'DATA ENTRY'!R57,IF(AND($D$4='DATA ENTRY'!CL57),'DATA ENTRY'!R57,""))))</f>
        <v/>
      </c>
      <c r="L58" s="205" t="str">
        <f>IF('DATA ENTRY'!CL57="","",IF('DATA ENTRY'!S57="","",IF($D$4="All Post",'DATA ENTRY'!S57,IF(AND($D$4='DATA ENTRY'!CL57),'DATA ENTRY'!S57,""))))</f>
        <v/>
      </c>
      <c r="M58" s="205" t="str">
        <f>IF('DATA ENTRY'!CL57="","",IF('DATA ENTRY'!E57="","",IF($D$4="All Post",'DATA ENTRY'!E57,IF(AND($D$4='DATA ENTRY'!CL57),'DATA ENTRY'!E57,""))))</f>
        <v/>
      </c>
      <c r="N58" s="205" t="str">
        <f>IF('DATA ENTRY'!CL57="","",IF('DATA ENTRY'!T57="","",IF($D$4="All Post",'DATA ENTRY'!T57,IF(AND($D$4='DATA ENTRY'!CL57),'DATA ENTRY'!T57,""))))</f>
        <v/>
      </c>
      <c r="O58" s="205" t="str">
        <f>IF('DATA ENTRY'!CL57="","",IF('DATA ENTRY'!X57="","",IF($D$4="All Post",'DATA ENTRY'!X57,IF(AND($D$4='DATA ENTRY'!CL57),'DATA ENTRY'!X57,""))))</f>
        <v/>
      </c>
      <c r="P58" s="205" t="str">
        <f>IF('DATA ENTRY'!CL57="","",IF('DATA ENTRY'!Y57="","",IF($D$4="All Post",'DATA ENTRY'!Y57,IF(AND($D$4='DATA ENTRY'!CL57),'DATA ENTRY'!Y57,""))))</f>
        <v/>
      </c>
      <c r="Q58" s="205" t="str">
        <f>IF('DATA ENTRY'!CL57="","",IF('DATA ENTRY'!G57="","",IF($D$4="All Post",'DATA ENTRY'!G57,IF(AND($D$4='DATA ENTRY'!CL57),'DATA ENTRY'!G57,""))))</f>
        <v/>
      </c>
      <c r="T58" s="3">
        <f t="shared" si="0"/>
        <v>0</v>
      </c>
      <c r="U58" s="3" t="str">
        <f t="shared" si="1"/>
        <v/>
      </c>
      <c r="CA58" s="3" t="str">
        <f>IFERROR(IF(CF58="","",RANK(CF58,$CF$7:$CF$1111,1))+COUNTIF($CF$7:CF58,CF58)-1,"")</f>
        <v/>
      </c>
      <c r="CB58" s="3" t="str">
        <f t="shared" si="2"/>
        <v/>
      </c>
      <c r="CC58" s="8">
        <v>52</v>
      </c>
      <c r="CD58" s="205" t="str">
        <f>IF('DATA ENTRY'!CL57="","",IF('DATA ENTRY'!B57="","",IF(AND($CE$4='DATA ENTRY'!CL57,$CH$4='DATA ENTRY'!D57,$CF$4='DATA ENTRY'!G57),'DATA ENTRY'!B57,"")))</f>
        <v/>
      </c>
      <c r="CE58" s="205" t="str">
        <f>IF('DATA ENTRY'!CL57="","",IF('DATA ENTRY'!C57="","",IF(AND($CE$4='DATA ENTRY'!CL57,$CH$4='DATA ENTRY'!D57,$CF$4='DATA ENTRY'!G57),'DATA ENTRY'!C57,"")))</f>
        <v/>
      </c>
      <c r="CF58" s="206" t="str">
        <f>IF('DATA ENTRY'!CL57="","",IF('DATA ENTRY'!I57="","",IF(AND($CE$4='DATA ENTRY'!CL57,$CH$4='DATA ENTRY'!D57,$CF$4='DATA ENTRY'!G57),'DATA ENTRY'!I57,"")))</f>
        <v/>
      </c>
      <c r="CG58" s="206" t="str">
        <f>IF('DATA ENTRY'!CL57="","",IF('DATA ENTRY'!CL57="","",IF(AND($CE$4='DATA ENTRY'!CL57,$CH$4='DATA ENTRY'!D57,$CF$4='DATA ENTRY'!G57),'DATA ENTRY'!CL57,"")))</f>
        <v/>
      </c>
      <c r="CH58" s="205" t="str">
        <f>IF('DATA ENTRY'!CL57="","",IF('DATA ENTRY'!N57="","",IF(AND($CE$4='DATA ENTRY'!CL57,$CH$4='DATA ENTRY'!D57,$CF$4='DATA ENTRY'!G57),'DATA ENTRY'!N57,"")))</f>
        <v/>
      </c>
      <c r="CI58" s="207" t="str">
        <f>IF('DATA ENTRY'!CL57="","",IF('DATA ENTRY'!O57="","",IF(AND($CE$4='DATA ENTRY'!CL57,$CH$4='DATA ENTRY'!D57,$CF$4='DATA ENTRY'!G57),'DATA ENTRY'!O57,"")))</f>
        <v/>
      </c>
      <c r="CJ58" s="205" t="str">
        <f>IF('DATA ENTRY'!CL57="","",IF('DATA ENTRY'!P57="","",IF(AND($CE$4='DATA ENTRY'!CL57,$CH$4='DATA ENTRY'!D57,$CF$4='DATA ENTRY'!G57),'DATA ENTRY'!P57,"")))</f>
        <v/>
      </c>
      <c r="CK58" s="207" t="str">
        <f>IF('DATA ENTRY'!CL57="","",IF('DATA ENTRY'!Q57="","",IF(AND($CE$4='DATA ENTRY'!CL57,$CH$4='DATA ENTRY'!D57,$CF$4='DATA ENTRY'!G57),'DATA ENTRY'!Q57,"")))</f>
        <v/>
      </c>
      <c r="CL58" s="205" t="str">
        <f>IF('DATA ENTRY'!CL57="","",IF('DATA ENTRY'!R57="","",IF(AND($CE$4='DATA ENTRY'!CL57,$CH$4='DATA ENTRY'!D57,$CF$4='DATA ENTRY'!G57),'DATA ENTRY'!R57,"")))</f>
        <v/>
      </c>
      <c r="CM58" s="205" t="str">
        <f>IF('DATA ENTRY'!CL57="","",IF('DATA ENTRY'!T57="","",IF(AND($CE$4='DATA ENTRY'!CL57,$CH$4='DATA ENTRY'!D57,$CF$4='DATA ENTRY'!G57),'DATA ENTRY'!T57,"")))</f>
        <v/>
      </c>
      <c r="CN58" s="205" t="str">
        <f>IF('DATA ENTRY'!CL57="","",IF('DATA ENTRY'!E57="","",IF(AND($CE$4='DATA ENTRY'!CL57,$CH$4='DATA ENTRY'!D57,$CF$4='DATA ENTRY'!G57),'DATA ENTRY'!E57,"")))</f>
        <v/>
      </c>
      <c r="CO58" s="205" t="str">
        <f>IF('DATA ENTRY'!CL57="","",IF('DATA ENTRY'!X57="","",IF(AND($CE$4='DATA ENTRY'!CL57,$CH$4='DATA ENTRY'!D57,$CF$4='DATA ENTRY'!G57),'DATA ENTRY'!X57,"")))</f>
        <v/>
      </c>
      <c r="CP58" s="205" t="str">
        <f>IF('DATA ENTRY'!CL57="","",IF('DATA ENTRY'!Y57="","",IF(AND($CE$4='DATA ENTRY'!CL57,$CH$4='DATA ENTRY'!D57,$CF$4='DATA ENTRY'!G57),'DATA ENTRY'!Y57,"")))</f>
        <v/>
      </c>
      <c r="CQ58" s="93" t="str">
        <f t="shared" si="3"/>
        <v/>
      </c>
      <c r="CR58" s="93" t="str">
        <f>IF('DATA ENTRY'!CL57="","",IF('DATA ENTRY'!G57="","",IF(AND($CE$4='DATA ENTRY'!CL57,$CH$4='DATA ENTRY'!D57),'DATA ENTRY'!G57,"")))</f>
        <v/>
      </c>
      <c r="CS58" s="191" t="str">
        <f>IF('DATA ENTRY'!CL57="","",IF('DATA ENTRY'!D57="","",IF(AND($CE$4='DATA ENTRY'!CL57,$CH$4='DATA ENTRY'!D57,$CF$4='DATA ENTRY'!G57),'DATA ENTRY'!D57,"")))</f>
        <v/>
      </c>
      <c r="CT58" s="209">
        <f t="shared" si="4"/>
        <v>0</v>
      </c>
      <c r="CU58" s="209">
        <f t="shared" si="5"/>
        <v>0</v>
      </c>
      <c r="CW58" s="210"/>
      <c r="CY58" s="3">
        <f t="shared" si="6"/>
        <v>0</v>
      </c>
      <c r="DC58" s="3" t="str">
        <f>IFERROR(IF(DH58="","",RANK(DH58,$DH$7:$DH$1111,1))+COUNTIF($DH$7:DH58,DH58)-1,"")</f>
        <v/>
      </c>
      <c r="DD58" s="3" t="str">
        <f t="shared" si="13"/>
        <v/>
      </c>
      <c r="DE58" s="8">
        <v>52</v>
      </c>
      <c r="DF58" s="205" t="str">
        <f>IF('DATA ENTRY'!CL57="","",IF('DATA ENTRY'!B57="","",IF(AND($DG$4='DATA ENTRY'!D57),'DATA ENTRY'!B57,"")))</f>
        <v/>
      </c>
      <c r="DG58" s="205" t="str">
        <f>IF('DATA ENTRY'!CL57="","",IF('DATA ENTRY'!C57="","",IF(AND($DG$4='DATA ENTRY'!D57),'DATA ENTRY'!C57,"")))</f>
        <v/>
      </c>
      <c r="DH58" s="206" t="str">
        <f>IF('DATA ENTRY'!CL57="","",IF('DATA ENTRY'!I57="","",IF(AND($DG$4='DATA ENTRY'!D57),'DATA ENTRY'!I57,"")))</f>
        <v/>
      </c>
      <c r="DI58" s="206" t="str">
        <f>IF('DATA ENTRY'!CL57="","",IF('DATA ENTRY'!CL57="","",IF(AND($DG$4='DATA ENTRY'!D57),'DATA ENTRY'!CL57,"")))</f>
        <v/>
      </c>
      <c r="DJ58" s="205" t="str">
        <f>IF('DATA ENTRY'!CL57="","",IF('DATA ENTRY'!N57="","",IF(AND($DG$4='DATA ENTRY'!D57),'DATA ENTRY'!N57,"")))</f>
        <v/>
      </c>
      <c r="DK58" s="207" t="str">
        <f>IF('DATA ENTRY'!CL57="","",IF('DATA ENTRY'!O57="","",IF(AND($DG$4='DATA ENTRY'!D57),'DATA ENTRY'!O57,"")))</f>
        <v/>
      </c>
      <c r="DL58" s="205" t="str">
        <f>IF('DATA ENTRY'!CL57="","",IF('DATA ENTRY'!P57="","",IF(AND($DG$4='DATA ENTRY'!D57),'DATA ENTRY'!P57,"")))</f>
        <v/>
      </c>
      <c r="DM58" s="207" t="str">
        <f>IF('DATA ENTRY'!CL57="","",IF('DATA ENTRY'!Q57="","",IF(AND($DG$4='DATA ENTRY'!D57),'DATA ENTRY'!Q57,"")))</f>
        <v/>
      </c>
      <c r="DN58" s="205" t="str">
        <f>IF('DATA ENTRY'!CL57="","",IF('DATA ENTRY'!R57="","",IF(AND($DG$4='DATA ENTRY'!D57),'DATA ENTRY'!R57,"")))</f>
        <v/>
      </c>
      <c r="DO58" s="207" t="str">
        <f>IF('DATA ENTRY'!CL57="","",IF('DATA ENTRY'!T57="","",IF(AND($DG$4='DATA ENTRY'!D57),'DATA ENTRY'!T57,"")))</f>
        <v/>
      </c>
      <c r="DP58" s="205" t="str">
        <f>IF('DATA ENTRY'!CL57="","",IF('DATA ENTRY'!E57="","",IF(AND($DG$4='DATA ENTRY'!D57),'DATA ENTRY'!E57,"")))</f>
        <v/>
      </c>
      <c r="DQ58" s="205" t="str">
        <f>IF('DATA ENTRY'!CL57="","",IF('DATA ENTRY'!D57="","",IF(AND($DG$4='DATA ENTRY'!D57),'DATA ENTRY'!D57,"")))</f>
        <v/>
      </c>
      <c r="DR58" s="205" t="str">
        <f>IF('DATA ENTRY'!CL57="","",IF('DATA ENTRY'!X57="","",IF(AND($DG$4='DATA ENTRY'!D57),'DATA ENTRY'!X57,"")))</f>
        <v/>
      </c>
      <c r="DS58" s="205" t="str">
        <f>IF('DATA ENTRY'!CL57="","",IF('DATA ENTRY'!Y57="","",IF(AND($DG$4='DATA ENTRY'!D57),'DATA ENTRY'!Y57,"")))</f>
        <v/>
      </c>
      <c r="DT58" s="93" t="str">
        <f t="shared" si="8"/>
        <v/>
      </c>
      <c r="DU58" s="93" t="str">
        <f>IF('DATA ENTRY'!CL57="","",IF('DATA ENTRY'!D57="","",IF(AND($DG$4='DATA ENTRY'!D57),'DATA ENTRY'!G57,"")))</f>
        <v/>
      </c>
      <c r="DZ58" s="3">
        <f t="shared" si="9"/>
        <v>0</v>
      </c>
      <c r="EC58" s="3" t="str">
        <f>IFERROR(IF(EH58="","",RANK(EH58,$EH$7:$EH$1111,1))+COUNTIF($EH$7:EH58,EH58)-1,"")</f>
        <v/>
      </c>
      <c r="ED58" s="3" t="str">
        <f t="shared" si="10"/>
        <v/>
      </c>
      <c r="EE58" s="8">
        <v>52</v>
      </c>
      <c r="EF58" s="205" t="str">
        <f>IF('DATA ENTRY'!CL57="","",IF('DATA ENTRY'!B57="","",IF(AND($EG$4='DATA ENTRY'!G57,$EI$4='DATA ENTRY'!F57),'DATA ENTRY'!B57,"")))</f>
        <v/>
      </c>
      <c r="EG58" s="205" t="str">
        <f>IF('DATA ENTRY'!CL57="","",IF('DATA ENTRY'!C57="","",IF(AND($EG$4='DATA ENTRY'!G57,$EI$4='DATA ENTRY'!F57),'DATA ENTRY'!C57,"")))</f>
        <v/>
      </c>
      <c r="EH58" s="206" t="str">
        <f>IF('DATA ENTRY'!CL57="","",IF('DATA ENTRY'!I57="","",IF(AND($EG$4='DATA ENTRY'!G57,$EI$4='DATA ENTRY'!F57),'DATA ENTRY'!I57,"")))</f>
        <v/>
      </c>
      <c r="EI58" s="206" t="str">
        <f>IF('DATA ENTRY'!CL57="","",IF('DATA ENTRY'!CL57="","",IF(AND($EG$4='DATA ENTRY'!G57,$EI$4='DATA ENTRY'!F57),'DATA ENTRY'!CL57,"")))</f>
        <v/>
      </c>
      <c r="EJ58" s="205" t="str">
        <f>IF('DATA ENTRY'!CL57="","",IF('DATA ENTRY'!N57="","",IF(AND($EG$4='DATA ENTRY'!G57,$EI$4='DATA ENTRY'!F57),'DATA ENTRY'!N57,"")))</f>
        <v/>
      </c>
      <c r="EK58" s="207" t="str">
        <f>IF('DATA ENTRY'!CL57="","",IF('DATA ENTRY'!O57="","",IF(AND($EG$4='DATA ENTRY'!G57,$EI$4='DATA ENTRY'!F57),'DATA ENTRY'!O57,"")))</f>
        <v/>
      </c>
      <c r="EL58" s="205" t="str">
        <f>IF('DATA ENTRY'!CL57="","",IF('DATA ENTRY'!P57="","",IF(AND($EG$4='DATA ENTRY'!G57,$EI$4='DATA ENTRY'!F57),'DATA ENTRY'!P57,"")))</f>
        <v/>
      </c>
      <c r="EM58" s="207" t="str">
        <f>IF('DATA ENTRY'!CL57="","",IF('DATA ENTRY'!Q57="","",IF(AND($EG$4='DATA ENTRY'!G57,$EI$4='DATA ENTRY'!F57),'DATA ENTRY'!Q57,"")))</f>
        <v/>
      </c>
      <c r="EN58" s="205" t="str">
        <f>IF('DATA ENTRY'!CL57="","",IF('DATA ENTRY'!R57="","",IF(AND($EG$4='DATA ENTRY'!G57,$EI$4='DATA ENTRY'!F57),'DATA ENTRY'!R57,"")))</f>
        <v/>
      </c>
      <c r="EO58" s="207" t="str">
        <f>IF('DATA ENTRY'!CL57="","",IF('DATA ENTRY'!S57="","",IF(AND($EG$4='DATA ENTRY'!G57,$EI$4='DATA ENTRY'!F57),'DATA ENTRY'!S57,"")))</f>
        <v/>
      </c>
      <c r="EP58" s="207" t="str">
        <f>IF('DATA ENTRY'!CL57="","",IF('DATA ENTRY'!T57="","",IF(AND($EG$4='DATA ENTRY'!G57,$EI$4='DATA ENTRY'!F57),'DATA ENTRY'!T57,"")))</f>
        <v/>
      </c>
      <c r="EQ58" s="205" t="str">
        <f>IF('DATA ENTRY'!CL57="","",IF('DATA ENTRY'!E57="","",IF(AND($EG$4='DATA ENTRY'!G57,$EI$4='DATA ENTRY'!F57),'DATA ENTRY'!E57,"")))</f>
        <v/>
      </c>
      <c r="ER58" s="205" t="str">
        <f>IF('DATA ENTRY'!CL57="","",IF('DATA ENTRY'!D57="","",IF(AND($EG$4='DATA ENTRY'!G57,$EI$4='DATA ENTRY'!F57),'DATA ENTRY'!D57,"")))</f>
        <v/>
      </c>
      <c r="ES58" s="205" t="str">
        <f>IF('DATA ENTRY'!CL57="","",IF('DATA ENTRY'!X57="","",IF(AND($EG$4='DATA ENTRY'!G57,$EI$4='DATA ENTRY'!F57),'DATA ENTRY'!X57,"")))</f>
        <v/>
      </c>
      <c r="ET58" s="205" t="str">
        <f>IF('DATA ENTRY'!CL57="","",IF('DATA ENTRY'!Y57="","",IF(AND($EG$4='DATA ENTRY'!G57,$EI$4='DATA ENTRY'!F57),'DATA ENTRY'!Y57,"")))</f>
        <v/>
      </c>
      <c r="EU58" s="93" t="str">
        <f t="shared" si="11"/>
        <v/>
      </c>
      <c r="EV58" s="93" t="str">
        <f>IF('DATA ENTRY'!CL57="","",IF('DATA ENTRY'!D57="","",IF(AND($EG$4='DATA ENTRY'!G57,$EI$4='DATA ENTRY'!F57),'DATA ENTRY'!G57,"")))</f>
        <v/>
      </c>
      <c r="FA58" s="3">
        <f t="shared" si="12"/>
        <v>0</v>
      </c>
    </row>
    <row r="59" spans="1:157">
      <c r="A59" s="3" t="str">
        <f>IF(T59=0,"",1+(MAX($A$7:A58)))</f>
        <v/>
      </c>
      <c r="B59" s="8">
        <v>53</v>
      </c>
      <c r="C59" s="205" t="str">
        <f>IF('DATA ENTRY'!CL58="","",IF('DATA ENTRY'!B58="","",IF($D$4="All Post",'DATA ENTRY'!B58,IF(AND($D$4='DATA ENTRY'!CL58),'DATA ENTRY'!B58,""))))</f>
        <v/>
      </c>
      <c r="D59" s="205" t="str">
        <f>IF('DATA ENTRY'!CL58="","",IF('DATA ENTRY'!C58="","",IF($D$4="All Post",'DATA ENTRY'!C58,IF(AND($D$4='DATA ENTRY'!CL58),'DATA ENTRY'!C58,""))))</f>
        <v/>
      </c>
      <c r="E59" s="206" t="str">
        <f>IF('DATA ENTRY'!CL58="","",IF('DATA ENTRY'!I58="","",IF($D$4="All Post",'DATA ENTRY'!I58,IF(AND($D$4='DATA ENTRY'!CL58),'DATA ENTRY'!I58,""))))</f>
        <v/>
      </c>
      <c r="F59" s="206" t="str">
        <f>IF('DATA ENTRY'!CL58="","",IF('DATA ENTRY'!CL58="","",IF($D$4="All Post",'DATA ENTRY'!CL58,IF(AND($D$4='DATA ENTRY'!CL58),'DATA ENTRY'!CL58,""))))</f>
        <v/>
      </c>
      <c r="G59" s="205" t="str">
        <f>IF('DATA ENTRY'!CL58="","",IF('DATA ENTRY'!N58="","",IF($D$4="All Post",'DATA ENTRY'!N58,IF(AND($D$4='DATA ENTRY'!CL58),'DATA ENTRY'!N58,""))))</f>
        <v/>
      </c>
      <c r="H59" s="207" t="str">
        <f>IF('DATA ENTRY'!CL58="","",IF('DATA ENTRY'!O58="","",IF($D$4="All Post",'DATA ENTRY'!O58,IF(AND($D$4='DATA ENTRY'!CL58),'DATA ENTRY'!O58,""))))</f>
        <v/>
      </c>
      <c r="I59" s="205" t="str">
        <f>IF('DATA ENTRY'!CL58="","",IF('DATA ENTRY'!P58="","",IF($D$4="All Post",'DATA ENTRY'!P58,IF(AND($D$4='DATA ENTRY'!CL58),'DATA ENTRY'!P58,""))))</f>
        <v/>
      </c>
      <c r="J59" s="207" t="str">
        <f>IF('DATA ENTRY'!CL58="","",IF('DATA ENTRY'!Q58="","",IF($D$4="All Post",'DATA ENTRY'!Q58,IF(AND($D$4='DATA ENTRY'!CL58),'DATA ENTRY'!Q58,""))))</f>
        <v/>
      </c>
      <c r="K59" s="205" t="str">
        <f>IF('DATA ENTRY'!CL58="","",IF('DATA ENTRY'!R58="","",IF($D$4="All Post",'DATA ENTRY'!R58,IF(AND($D$4='DATA ENTRY'!CL58),'DATA ENTRY'!R58,""))))</f>
        <v/>
      </c>
      <c r="L59" s="205" t="str">
        <f>IF('DATA ENTRY'!CL58="","",IF('DATA ENTRY'!S58="","",IF($D$4="All Post",'DATA ENTRY'!S58,IF(AND($D$4='DATA ENTRY'!CL58),'DATA ENTRY'!S58,""))))</f>
        <v/>
      </c>
      <c r="M59" s="205" t="str">
        <f>IF('DATA ENTRY'!CL58="","",IF('DATA ENTRY'!E58="","",IF($D$4="All Post",'DATA ENTRY'!E58,IF(AND($D$4='DATA ENTRY'!CL58),'DATA ENTRY'!E58,""))))</f>
        <v/>
      </c>
      <c r="N59" s="205" t="str">
        <f>IF('DATA ENTRY'!CL58="","",IF('DATA ENTRY'!T58="","",IF($D$4="All Post",'DATA ENTRY'!T58,IF(AND($D$4='DATA ENTRY'!CL58),'DATA ENTRY'!T58,""))))</f>
        <v/>
      </c>
      <c r="O59" s="205" t="str">
        <f>IF('DATA ENTRY'!CL58="","",IF('DATA ENTRY'!X58="","",IF($D$4="All Post",'DATA ENTRY'!X58,IF(AND($D$4='DATA ENTRY'!CL58),'DATA ENTRY'!X58,""))))</f>
        <v/>
      </c>
      <c r="P59" s="205" t="str">
        <f>IF('DATA ENTRY'!CL58="","",IF('DATA ENTRY'!Y58="","",IF($D$4="All Post",'DATA ENTRY'!Y58,IF(AND($D$4='DATA ENTRY'!CL58),'DATA ENTRY'!Y58,""))))</f>
        <v/>
      </c>
      <c r="Q59" s="205" t="str">
        <f>IF('DATA ENTRY'!CL58="","",IF('DATA ENTRY'!G58="","",IF($D$4="All Post",'DATA ENTRY'!G58,IF(AND($D$4='DATA ENTRY'!CL58),'DATA ENTRY'!G58,""))))</f>
        <v/>
      </c>
      <c r="T59" s="3">
        <f t="shared" si="0"/>
        <v>0</v>
      </c>
      <c r="U59" s="3" t="str">
        <f t="shared" si="1"/>
        <v/>
      </c>
      <c r="CA59" s="3" t="str">
        <f>IFERROR(IF(CF59="","",RANK(CF59,$CF$7:$CF$1111,1))+COUNTIF($CF$7:CF59,CF59)-1,"")</f>
        <v/>
      </c>
      <c r="CB59" s="3" t="str">
        <f t="shared" si="2"/>
        <v/>
      </c>
      <c r="CC59" s="8">
        <v>53</v>
      </c>
      <c r="CD59" s="205" t="str">
        <f>IF('DATA ENTRY'!CL58="","",IF('DATA ENTRY'!B58="","",IF(AND($CE$4='DATA ENTRY'!CL58,$CH$4='DATA ENTRY'!D58,$CF$4='DATA ENTRY'!G58),'DATA ENTRY'!B58,"")))</f>
        <v/>
      </c>
      <c r="CE59" s="205" t="str">
        <f>IF('DATA ENTRY'!CL58="","",IF('DATA ENTRY'!C58="","",IF(AND($CE$4='DATA ENTRY'!CL58,$CH$4='DATA ENTRY'!D58,$CF$4='DATA ENTRY'!G58),'DATA ENTRY'!C58,"")))</f>
        <v/>
      </c>
      <c r="CF59" s="206" t="str">
        <f>IF('DATA ENTRY'!CL58="","",IF('DATA ENTRY'!I58="","",IF(AND($CE$4='DATA ENTRY'!CL58,$CH$4='DATA ENTRY'!D58,$CF$4='DATA ENTRY'!G58),'DATA ENTRY'!I58,"")))</f>
        <v/>
      </c>
      <c r="CG59" s="206" t="str">
        <f>IF('DATA ENTRY'!CL58="","",IF('DATA ENTRY'!CL58="","",IF(AND($CE$4='DATA ENTRY'!CL58,$CH$4='DATA ENTRY'!D58,$CF$4='DATA ENTRY'!G58),'DATA ENTRY'!CL58,"")))</f>
        <v/>
      </c>
      <c r="CH59" s="205" t="str">
        <f>IF('DATA ENTRY'!CL58="","",IF('DATA ENTRY'!N58="","",IF(AND($CE$4='DATA ENTRY'!CL58,$CH$4='DATA ENTRY'!D58,$CF$4='DATA ENTRY'!G58),'DATA ENTRY'!N58,"")))</f>
        <v/>
      </c>
      <c r="CI59" s="207" t="str">
        <f>IF('DATA ENTRY'!CL58="","",IF('DATA ENTRY'!O58="","",IF(AND($CE$4='DATA ENTRY'!CL58,$CH$4='DATA ENTRY'!D58,$CF$4='DATA ENTRY'!G58),'DATA ENTRY'!O58,"")))</f>
        <v/>
      </c>
      <c r="CJ59" s="205" t="str">
        <f>IF('DATA ENTRY'!CL58="","",IF('DATA ENTRY'!P58="","",IF(AND($CE$4='DATA ENTRY'!CL58,$CH$4='DATA ENTRY'!D58,$CF$4='DATA ENTRY'!G58),'DATA ENTRY'!P58,"")))</f>
        <v/>
      </c>
      <c r="CK59" s="207" t="str">
        <f>IF('DATA ENTRY'!CL58="","",IF('DATA ENTRY'!Q58="","",IF(AND($CE$4='DATA ENTRY'!CL58,$CH$4='DATA ENTRY'!D58,$CF$4='DATA ENTRY'!G58),'DATA ENTRY'!Q58,"")))</f>
        <v/>
      </c>
      <c r="CL59" s="205" t="str">
        <f>IF('DATA ENTRY'!CL58="","",IF('DATA ENTRY'!R58="","",IF(AND($CE$4='DATA ENTRY'!CL58,$CH$4='DATA ENTRY'!D58,$CF$4='DATA ENTRY'!G58),'DATA ENTRY'!R58,"")))</f>
        <v/>
      </c>
      <c r="CM59" s="205" t="str">
        <f>IF('DATA ENTRY'!CL58="","",IF('DATA ENTRY'!T58="","",IF(AND($CE$4='DATA ENTRY'!CL58,$CH$4='DATA ENTRY'!D58,$CF$4='DATA ENTRY'!G58),'DATA ENTRY'!T58,"")))</f>
        <v/>
      </c>
      <c r="CN59" s="205" t="str">
        <f>IF('DATA ENTRY'!CL58="","",IF('DATA ENTRY'!E58="","",IF(AND($CE$4='DATA ENTRY'!CL58,$CH$4='DATA ENTRY'!D58,$CF$4='DATA ENTRY'!G58),'DATA ENTRY'!E58,"")))</f>
        <v/>
      </c>
      <c r="CO59" s="205" t="str">
        <f>IF('DATA ENTRY'!CL58="","",IF('DATA ENTRY'!X58="","",IF(AND($CE$4='DATA ENTRY'!CL58,$CH$4='DATA ENTRY'!D58,$CF$4='DATA ENTRY'!G58),'DATA ENTRY'!X58,"")))</f>
        <v/>
      </c>
      <c r="CP59" s="205" t="str">
        <f>IF('DATA ENTRY'!CL58="","",IF('DATA ENTRY'!Y58="","",IF(AND($CE$4='DATA ENTRY'!CL58,$CH$4='DATA ENTRY'!D58,$CF$4='DATA ENTRY'!G58),'DATA ENTRY'!Y58,"")))</f>
        <v/>
      </c>
      <c r="CQ59" s="93" t="str">
        <f t="shared" si="3"/>
        <v/>
      </c>
      <c r="CR59" s="93" t="str">
        <f>IF('DATA ENTRY'!CL58="","",IF('DATA ENTRY'!G58="","",IF(AND($CE$4='DATA ENTRY'!CL58,$CH$4='DATA ENTRY'!D58),'DATA ENTRY'!G58,"")))</f>
        <v/>
      </c>
      <c r="CS59" s="191" t="str">
        <f>IF('DATA ENTRY'!CL58="","",IF('DATA ENTRY'!D58="","",IF(AND($CE$4='DATA ENTRY'!CL58,$CH$4='DATA ENTRY'!D58,$CF$4='DATA ENTRY'!G58),'DATA ENTRY'!D58,"")))</f>
        <v/>
      </c>
      <c r="CT59" s="209">
        <f t="shared" si="4"/>
        <v>0</v>
      </c>
      <c r="CU59" s="209">
        <f t="shared" si="5"/>
        <v>0</v>
      </c>
      <c r="CW59" s="210"/>
      <c r="CY59" s="3">
        <f t="shared" si="6"/>
        <v>0</v>
      </c>
      <c r="DC59" s="3" t="str">
        <f>IFERROR(IF(DH59="","",RANK(DH59,$DH$7:$DH$1111,1))+COUNTIF($DH$7:DH59,DH59)-1,"")</f>
        <v/>
      </c>
      <c r="DD59" s="3" t="str">
        <f t="shared" si="13"/>
        <v/>
      </c>
      <c r="DE59" s="8">
        <v>53</v>
      </c>
      <c r="DF59" s="205" t="str">
        <f>IF('DATA ENTRY'!CL58="","",IF('DATA ENTRY'!B58="","",IF(AND($DG$4='DATA ENTRY'!D58),'DATA ENTRY'!B58,"")))</f>
        <v/>
      </c>
      <c r="DG59" s="205" t="str">
        <f>IF('DATA ENTRY'!CL58="","",IF('DATA ENTRY'!C58="","",IF(AND($DG$4='DATA ENTRY'!D58),'DATA ENTRY'!C58,"")))</f>
        <v/>
      </c>
      <c r="DH59" s="206" t="str">
        <f>IF('DATA ENTRY'!CL58="","",IF('DATA ENTRY'!I58="","",IF(AND($DG$4='DATA ENTRY'!D58),'DATA ENTRY'!I58,"")))</f>
        <v/>
      </c>
      <c r="DI59" s="206" t="str">
        <f>IF('DATA ENTRY'!CL58="","",IF('DATA ENTRY'!CL58="","",IF(AND($DG$4='DATA ENTRY'!D58),'DATA ENTRY'!CL58,"")))</f>
        <v/>
      </c>
      <c r="DJ59" s="205" t="str">
        <f>IF('DATA ENTRY'!CL58="","",IF('DATA ENTRY'!N58="","",IF(AND($DG$4='DATA ENTRY'!D58),'DATA ENTRY'!N58,"")))</f>
        <v/>
      </c>
      <c r="DK59" s="207" t="str">
        <f>IF('DATA ENTRY'!CL58="","",IF('DATA ENTRY'!O58="","",IF(AND($DG$4='DATA ENTRY'!D58),'DATA ENTRY'!O58,"")))</f>
        <v/>
      </c>
      <c r="DL59" s="205" t="str">
        <f>IF('DATA ENTRY'!CL58="","",IF('DATA ENTRY'!P58="","",IF(AND($DG$4='DATA ENTRY'!D58),'DATA ENTRY'!P58,"")))</f>
        <v/>
      </c>
      <c r="DM59" s="207" t="str">
        <f>IF('DATA ENTRY'!CL58="","",IF('DATA ENTRY'!Q58="","",IF(AND($DG$4='DATA ENTRY'!D58),'DATA ENTRY'!Q58,"")))</f>
        <v/>
      </c>
      <c r="DN59" s="205" t="str">
        <f>IF('DATA ENTRY'!CL58="","",IF('DATA ENTRY'!R58="","",IF(AND($DG$4='DATA ENTRY'!D58),'DATA ENTRY'!R58,"")))</f>
        <v/>
      </c>
      <c r="DO59" s="207" t="str">
        <f>IF('DATA ENTRY'!CL58="","",IF('DATA ENTRY'!T58="","",IF(AND($DG$4='DATA ENTRY'!D58),'DATA ENTRY'!T58,"")))</f>
        <v/>
      </c>
      <c r="DP59" s="205" t="str">
        <f>IF('DATA ENTRY'!CL58="","",IF('DATA ENTRY'!E58="","",IF(AND($DG$4='DATA ENTRY'!D58),'DATA ENTRY'!E58,"")))</f>
        <v/>
      </c>
      <c r="DQ59" s="205" t="str">
        <f>IF('DATA ENTRY'!CL58="","",IF('DATA ENTRY'!D58="","",IF(AND($DG$4='DATA ENTRY'!D58),'DATA ENTRY'!D58,"")))</f>
        <v/>
      </c>
      <c r="DR59" s="205" t="str">
        <f>IF('DATA ENTRY'!CL58="","",IF('DATA ENTRY'!X58="","",IF(AND($DG$4='DATA ENTRY'!D58),'DATA ENTRY'!X58,"")))</f>
        <v/>
      </c>
      <c r="DS59" s="205" t="str">
        <f>IF('DATA ENTRY'!CL58="","",IF('DATA ENTRY'!Y58="","",IF(AND($DG$4='DATA ENTRY'!D58),'DATA ENTRY'!Y58,"")))</f>
        <v/>
      </c>
      <c r="DT59" s="93" t="str">
        <f t="shared" si="8"/>
        <v/>
      </c>
      <c r="DU59" s="93" t="str">
        <f>IF('DATA ENTRY'!CL58="","",IF('DATA ENTRY'!D58="","",IF(AND($DG$4='DATA ENTRY'!D58),'DATA ENTRY'!G58,"")))</f>
        <v/>
      </c>
      <c r="DZ59" s="3">
        <f t="shared" si="9"/>
        <v>0</v>
      </c>
      <c r="EC59" s="3" t="str">
        <f>IFERROR(IF(EH59="","",RANK(EH59,$EH$7:$EH$1111,1))+COUNTIF($EH$7:EH59,EH59)-1,"")</f>
        <v/>
      </c>
      <c r="ED59" s="3" t="str">
        <f t="shared" si="10"/>
        <v/>
      </c>
      <c r="EE59" s="8">
        <v>53</v>
      </c>
      <c r="EF59" s="205" t="str">
        <f>IF('DATA ENTRY'!CL58="","",IF('DATA ENTRY'!B58="","",IF(AND($EG$4='DATA ENTRY'!G58,$EI$4='DATA ENTRY'!F58),'DATA ENTRY'!B58,"")))</f>
        <v/>
      </c>
      <c r="EG59" s="205" t="str">
        <f>IF('DATA ENTRY'!CL58="","",IF('DATA ENTRY'!C58="","",IF(AND($EG$4='DATA ENTRY'!G58,$EI$4='DATA ENTRY'!F58),'DATA ENTRY'!C58,"")))</f>
        <v/>
      </c>
      <c r="EH59" s="206" t="str">
        <f>IF('DATA ENTRY'!CL58="","",IF('DATA ENTRY'!I58="","",IF(AND($EG$4='DATA ENTRY'!G58,$EI$4='DATA ENTRY'!F58),'DATA ENTRY'!I58,"")))</f>
        <v/>
      </c>
      <c r="EI59" s="206" t="str">
        <f>IF('DATA ENTRY'!CL58="","",IF('DATA ENTRY'!CL58="","",IF(AND($EG$4='DATA ENTRY'!G58,$EI$4='DATA ENTRY'!F58),'DATA ENTRY'!CL58,"")))</f>
        <v/>
      </c>
      <c r="EJ59" s="205" t="str">
        <f>IF('DATA ENTRY'!CL58="","",IF('DATA ENTRY'!N58="","",IF(AND($EG$4='DATA ENTRY'!G58,$EI$4='DATA ENTRY'!F58),'DATA ENTRY'!N58,"")))</f>
        <v/>
      </c>
      <c r="EK59" s="207" t="str">
        <f>IF('DATA ENTRY'!CL58="","",IF('DATA ENTRY'!O58="","",IF(AND($EG$4='DATA ENTRY'!G58,$EI$4='DATA ENTRY'!F58),'DATA ENTRY'!O58,"")))</f>
        <v/>
      </c>
      <c r="EL59" s="205" t="str">
        <f>IF('DATA ENTRY'!CL58="","",IF('DATA ENTRY'!P58="","",IF(AND($EG$4='DATA ENTRY'!G58,$EI$4='DATA ENTRY'!F58),'DATA ENTRY'!P58,"")))</f>
        <v/>
      </c>
      <c r="EM59" s="207" t="str">
        <f>IF('DATA ENTRY'!CL58="","",IF('DATA ENTRY'!Q58="","",IF(AND($EG$4='DATA ENTRY'!G58,$EI$4='DATA ENTRY'!F58),'DATA ENTRY'!Q58,"")))</f>
        <v/>
      </c>
      <c r="EN59" s="205" t="str">
        <f>IF('DATA ENTRY'!CL58="","",IF('DATA ENTRY'!R58="","",IF(AND($EG$4='DATA ENTRY'!G58,$EI$4='DATA ENTRY'!F58),'DATA ENTRY'!R58,"")))</f>
        <v/>
      </c>
      <c r="EO59" s="207" t="str">
        <f>IF('DATA ENTRY'!CL58="","",IF('DATA ENTRY'!S58="","",IF(AND($EG$4='DATA ENTRY'!G58,$EI$4='DATA ENTRY'!F58),'DATA ENTRY'!S58,"")))</f>
        <v/>
      </c>
      <c r="EP59" s="207" t="str">
        <f>IF('DATA ENTRY'!CL58="","",IF('DATA ENTRY'!T58="","",IF(AND($EG$4='DATA ENTRY'!G58,$EI$4='DATA ENTRY'!F58),'DATA ENTRY'!T58,"")))</f>
        <v/>
      </c>
      <c r="EQ59" s="205" t="str">
        <f>IF('DATA ENTRY'!CL58="","",IF('DATA ENTRY'!E58="","",IF(AND($EG$4='DATA ENTRY'!G58,$EI$4='DATA ENTRY'!F58),'DATA ENTRY'!E58,"")))</f>
        <v/>
      </c>
      <c r="ER59" s="205" t="str">
        <f>IF('DATA ENTRY'!CL58="","",IF('DATA ENTRY'!D58="","",IF(AND($EG$4='DATA ENTRY'!G58,$EI$4='DATA ENTRY'!F58),'DATA ENTRY'!D58,"")))</f>
        <v/>
      </c>
      <c r="ES59" s="205" t="str">
        <f>IF('DATA ENTRY'!CL58="","",IF('DATA ENTRY'!X58="","",IF(AND($EG$4='DATA ENTRY'!G58,$EI$4='DATA ENTRY'!F58),'DATA ENTRY'!X58,"")))</f>
        <v/>
      </c>
      <c r="ET59" s="205" t="str">
        <f>IF('DATA ENTRY'!CL58="","",IF('DATA ENTRY'!Y58="","",IF(AND($EG$4='DATA ENTRY'!G58,$EI$4='DATA ENTRY'!F58),'DATA ENTRY'!Y58,"")))</f>
        <v/>
      </c>
      <c r="EU59" s="93" t="str">
        <f t="shared" si="11"/>
        <v/>
      </c>
      <c r="EV59" s="93" t="str">
        <f>IF('DATA ENTRY'!CL58="","",IF('DATA ENTRY'!D58="","",IF(AND($EG$4='DATA ENTRY'!G58,$EI$4='DATA ENTRY'!F58),'DATA ENTRY'!G58,"")))</f>
        <v/>
      </c>
      <c r="FA59" s="3">
        <f t="shared" si="12"/>
        <v>0</v>
      </c>
    </row>
    <row r="60" spans="1:157">
      <c r="A60" s="3" t="str">
        <f>IF(T60=0,"",1+(MAX($A$7:A59)))</f>
        <v/>
      </c>
      <c r="B60" s="8">
        <v>54</v>
      </c>
      <c r="C60" s="205" t="str">
        <f>IF('DATA ENTRY'!CL59="","",IF('DATA ENTRY'!B59="","",IF($D$4="All Post",'DATA ENTRY'!B59,IF(AND($D$4='DATA ENTRY'!CL59),'DATA ENTRY'!B59,""))))</f>
        <v/>
      </c>
      <c r="D60" s="205" t="str">
        <f>IF('DATA ENTRY'!CL59="","",IF('DATA ENTRY'!C59="","",IF($D$4="All Post",'DATA ENTRY'!C59,IF(AND($D$4='DATA ENTRY'!CL59),'DATA ENTRY'!C59,""))))</f>
        <v/>
      </c>
      <c r="E60" s="206" t="str">
        <f>IF('DATA ENTRY'!CL59="","",IF('DATA ENTRY'!I59="","",IF($D$4="All Post",'DATA ENTRY'!I59,IF(AND($D$4='DATA ENTRY'!CL59),'DATA ENTRY'!I59,""))))</f>
        <v/>
      </c>
      <c r="F60" s="206" t="str">
        <f>IF('DATA ENTRY'!CL59="","",IF('DATA ENTRY'!CL59="","",IF($D$4="All Post",'DATA ENTRY'!CL59,IF(AND($D$4='DATA ENTRY'!CL59),'DATA ENTRY'!CL59,""))))</f>
        <v/>
      </c>
      <c r="G60" s="205" t="str">
        <f>IF('DATA ENTRY'!CL59="","",IF('DATA ENTRY'!N59="","",IF($D$4="All Post",'DATA ENTRY'!N59,IF(AND($D$4='DATA ENTRY'!CL59),'DATA ENTRY'!N59,""))))</f>
        <v/>
      </c>
      <c r="H60" s="207" t="str">
        <f>IF('DATA ENTRY'!CL59="","",IF('DATA ENTRY'!O59="","",IF($D$4="All Post",'DATA ENTRY'!O59,IF(AND($D$4='DATA ENTRY'!CL59),'DATA ENTRY'!O59,""))))</f>
        <v/>
      </c>
      <c r="I60" s="205" t="str">
        <f>IF('DATA ENTRY'!CL59="","",IF('DATA ENTRY'!P59="","",IF($D$4="All Post",'DATA ENTRY'!P59,IF(AND($D$4='DATA ENTRY'!CL59),'DATA ENTRY'!P59,""))))</f>
        <v/>
      </c>
      <c r="J60" s="207" t="str">
        <f>IF('DATA ENTRY'!CL59="","",IF('DATA ENTRY'!Q59="","",IF($D$4="All Post",'DATA ENTRY'!Q59,IF(AND($D$4='DATA ENTRY'!CL59),'DATA ENTRY'!Q59,""))))</f>
        <v/>
      </c>
      <c r="K60" s="205" t="str">
        <f>IF('DATA ENTRY'!CL59="","",IF('DATA ENTRY'!R59="","",IF($D$4="All Post",'DATA ENTRY'!R59,IF(AND($D$4='DATA ENTRY'!CL59),'DATA ENTRY'!R59,""))))</f>
        <v/>
      </c>
      <c r="L60" s="205" t="str">
        <f>IF('DATA ENTRY'!CL59="","",IF('DATA ENTRY'!S59="","",IF($D$4="All Post",'DATA ENTRY'!S59,IF(AND($D$4='DATA ENTRY'!CL59),'DATA ENTRY'!S59,""))))</f>
        <v/>
      </c>
      <c r="M60" s="205" t="str">
        <f>IF('DATA ENTRY'!CL59="","",IF('DATA ENTRY'!E59="","",IF($D$4="All Post",'DATA ENTRY'!E59,IF(AND($D$4='DATA ENTRY'!CL59),'DATA ENTRY'!E59,""))))</f>
        <v/>
      </c>
      <c r="N60" s="205" t="str">
        <f>IF('DATA ENTRY'!CL59="","",IF('DATA ENTRY'!T59="","",IF($D$4="All Post",'DATA ENTRY'!T59,IF(AND($D$4='DATA ENTRY'!CL59),'DATA ENTRY'!T59,""))))</f>
        <v/>
      </c>
      <c r="O60" s="205" t="str">
        <f>IF('DATA ENTRY'!CL59="","",IF('DATA ENTRY'!X59="","",IF($D$4="All Post",'DATA ENTRY'!X59,IF(AND($D$4='DATA ENTRY'!CL59),'DATA ENTRY'!X59,""))))</f>
        <v/>
      </c>
      <c r="P60" s="205" t="str">
        <f>IF('DATA ENTRY'!CL59="","",IF('DATA ENTRY'!Y59="","",IF($D$4="All Post",'DATA ENTRY'!Y59,IF(AND($D$4='DATA ENTRY'!CL59),'DATA ENTRY'!Y59,""))))</f>
        <v/>
      </c>
      <c r="Q60" s="205" t="str">
        <f>IF('DATA ENTRY'!CL59="","",IF('DATA ENTRY'!G59="","",IF($D$4="All Post",'DATA ENTRY'!G59,IF(AND($D$4='DATA ENTRY'!CL59),'DATA ENTRY'!G59,""))))</f>
        <v/>
      </c>
      <c r="T60" s="3">
        <f t="shared" si="0"/>
        <v>0</v>
      </c>
      <c r="U60" s="3" t="str">
        <f t="shared" si="1"/>
        <v/>
      </c>
      <c r="CA60" s="3" t="str">
        <f>IFERROR(IF(CF60="","",RANK(CF60,$CF$7:$CF$1111,1))+COUNTIF($CF$7:CF60,CF60)-1,"")</f>
        <v/>
      </c>
      <c r="CB60" s="3" t="str">
        <f t="shared" si="2"/>
        <v/>
      </c>
      <c r="CC60" s="8">
        <v>54</v>
      </c>
      <c r="CD60" s="205" t="str">
        <f>IF('DATA ENTRY'!CL59="","",IF('DATA ENTRY'!B59="","",IF(AND($CE$4='DATA ENTRY'!CL59,$CH$4='DATA ENTRY'!D59,$CF$4='DATA ENTRY'!G59),'DATA ENTRY'!B59,"")))</f>
        <v/>
      </c>
      <c r="CE60" s="205" t="str">
        <f>IF('DATA ENTRY'!CL59="","",IF('DATA ENTRY'!C59="","",IF(AND($CE$4='DATA ENTRY'!CL59,$CH$4='DATA ENTRY'!D59,$CF$4='DATA ENTRY'!G59),'DATA ENTRY'!C59,"")))</f>
        <v/>
      </c>
      <c r="CF60" s="206" t="str">
        <f>IF('DATA ENTRY'!CL59="","",IF('DATA ENTRY'!I59="","",IF(AND($CE$4='DATA ENTRY'!CL59,$CH$4='DATA ENTRY'!D59,$CF$4='DATA ENTRY'!G59),'DATA ENTRY'!I59,"")))</f>
        <v/>
      </c>
      <c r="CG60" s="206" t="str">
        <f>IF('DATA ENTRY'!CL59="","",IF('DATA ENTRY'!CL59="","",IF(AND($CE$4='DATA ENTRY'!CL59,$CH$4='DATA ENTRY'!D59,$CF$4='DATA ENTRY'!G59),'DATA ENTRY'!CL59,"")))</f>
        <v/>
      </c>
      <c r="CH60" s="205" t="str">
        <f>IF('DATA ENTRY'!CL59="","",IF('DATA ENTRY'!N59="","",IF(AND($CE$4='DATA ENTRY'!CL59,$CH$4='DATA ENTRY'!D59,$CF$4='DATA ENTRY'!G59),'DATA ENTRY'!N59,"")))</f>
        <v/>
      </c>
      <c r="CI60" s="207" t="str">
        <f>IF('DATA ENTRY'!CL59="","",IF('DATA ENTRY'!O59="","",IF(AND($CE$4='DATA ENTRY'!CL59,$CH$4='DATA ENTRY'!D59,$CF$4='DATA ENTRY'!G59),'DATA ENTRY'!O59,"")))</f>
        <v/>
      </c>
      <c r="CJ60" s="205" t="str">
        <f>IF('DATA ENTRY'!CL59="","",IF('DATA ENTRY'!P59="","",IF(AND($CE$4='DATA ENTRY'!CL59,$CH$4='DATA ENTRY'!D59,$CF$4='DATA ENTRY'!G59),'DATA ENTRY'!P59,"")))</f>
        <v/>
      </c>
      <c r="CK60" s="207" t="str">
        <f>IF('DATA ENTRY'!CL59="","",IF('DATA ENTRY'!Q59="","",IF(AND($CE$4='DATA ENTRY'!CL59,$CH$4='DATA ENTRY'!D59,$CF$4='DATA ENTRY'!G59),'DATA ENTRY'!Q59,"")))</f>
        <v/>
      </c>
      <c r="CL60" s="205" t="str">
        <f>IF('DATA ENTRY'!CL59="","",IF('DATA ENTRY'!R59="","",IF(AND($CE$4='DATA ENTRY'!CL59,$CH$4='DATA ENTRY'!D59,$CF$4='DATA ENTRY'!G59),'DATA ENTRY'!R59,"")))</f>
        <v/>
      </c>
      <c r="CM60" s="205" t="str">
        <f>IF('DATA ENTRY'!CL59="","",IF('DATA ENTRY'!T59="","",IF(AND($CE$4='DATA ENTRY'!CL59,$CH$4='DATA ENTRY'!D59,$CF$4='DATA ENTRY'!G59),'DATA ENTRY'!T59,"")))</f>
        <v/>
      </c>
      <c r="CN60" s="205" t="str">
        <f>IF('DATA ENTRY'!CL59="","",IF('DATA ENTRY'!E59="","",IF(AND($CE$4='DATA ENTRY'!CL59,$CH$4='DATA ENTRY'!D59,$CF$4='DATA ENTRY'!G59),'DATA ENTRY'!E59,"")))</f>
        <v/>
      </c>
      <c r="CO60" s="205" t="str">
        <f>IF('DATA ENTRY'!CL59="","",IF('DATA ENTRY'!X59="","",IF(AND($CE$4='DATA ENTRY'!CL59,$CH$4='DATA ENTRY'!D59,$CF$4='DATA ENTRY'!G59),'DATA ENTRY'!X59,"")))</f>
        <v/>
      </c>
      <c r="CP60" s="205" t="str">
        <f>IF('DATA ENTRY'!CL59="","",IF('DATA ENTRY'!Y59="","",IF(AND($CE$4='DATA ENTRY'!CL59,$CH$4='DATA ENTRY'!D59,$CF$4='DATA ENTRY'!G59),'DATA ENTRY'!Y59,"")))</f>
        <v/>
      </c>
      <c r="CQ60" s="93" t="str">
        <f t="shared" si="3"/>
        <v/>
      </c>
      <c r="CR60" s="93" t="str">
        <f>IF('DATA ENTRY'!CL59="","",IF('DATA ENTRY'!G59="","",IF(AND($CE$4='DATA ENTRY'!CL59,$CH$4='DATA ENTRY'!D59),'DATA ENTRY'!G59,"")))</f>
        <v/>
      </c>
      <c r="CS60" s="191" t="str">
        <f>IF('DATA ENTRY'!CL59="","",IF('DATA ENTRY'!D59="","",IF(AND($CE$4='DATA ENTRY'!CL59,$CH$4='DATA ENTRY'!D59,$CF$4='DATA ENTRY'!G59),'DATA ENTRY'!D59,"")))</f>
        <v/>
      </c>
      <c r="CT60" s="209">
        <f t="shared" si="4"/>
        <v>0</v>
      </c>
      <c r="CU60" s="209">
        <f t="shared" si="5"/>
        <v>0</v>
      </c>
      <c r="CW60" s="210"/>
      <c r="CY60" s="3">
        <f t="shared" si="6"/>
        <v>0</v>
      </c>
      <c r="DC60" s="3" t="str">
        <f>IFERROR(IF(DH60="","",RANK(DH60,$DH$7:$DH$1111,1))+COUNTIF($DH$7:DH60,DH60)-1,"")</f>
        <v/>
      </c>
      <c r="DD60" s="3" t="str">
        <f t="shared" si="13"/>
        <v/>
      </c>
      <c r="DE60" s="8">
        <v>54</v>
      </c>
      <c r="DF60" s="205" t="str">
        <f>IF('DATA ENTRY'!CL59="","",IF('DATA ENTRY'!B59="","",IF(AND($DG$4='DATA ENTRY'!D59),'DATA ENTRY'!B59,"")))</f>
        <v/>
      </c>
      <c r="DG60" s="205" t="str">
        <f>IF('DATA ENTRY'!CL59="","",IF('DATA ENTRY'!C59="","",IF(AND($DG$4='DATA ENTRY'!D59),'DATA ENTRY'!C59,"")))</f>
        <v/>
      </c>
      <c r="DH60" s="206" t="str">
        <f>IF('DATA ENTRY'!CL59="","",IF('DATA ENTRY'!I59="","",IF(AND($DG$4='DATA ENTRY'!D59),'DATA ENTRY'!I59,"")))</f>
        <v/>
      </c>
      <c r="DI60" s="206" t="str">
        <f>IF('DATA ENTRY'!CL59="","",IF('DATA ENTRY'!CL59="","",IF(AND($DG$4='DATA ENTRY'!D59),'DATA ENTRY'!CL59,"")))</f>
        <v/>
      </c>
      <c r="DJ60" s="205" t="str">
        <f>IF('DATA ENTRY'!CL59="","",IF('DATA ENTRY'!N59="","",IF(AND($DG$4='DATA ENTRY'!D59),'DATA ENTRY'!N59,"")))</f>
        <v/>
      </c>
      <c r="DK60" s="207" t="str">
        <f>IF('DATA ENTRY'!CL59="","",IF('DATA ENTRY'!O59="","",IF(AND($DG$4='DATA ENTRY'!D59),'DATA ENTRY'!O59,"")))</f>
        <v/>
      </c>
      <c r="DL60" s="205" t="str">
        <f>IF('DATA ENTRY'!CL59="","",IF('DATA ENTRY'!P59="","",IF(AND($DG$4='DATA ENTRY'!D59),'DATA ENTRY'!P59,"")))</f>
        <v/>
      </c>
      <c r="DM60" s="207" t="str">
        <f>IF('DATA ENTRY'!CL59="","",IF('DATA ENTRY'!Q59="","",IF(AND($DG$4='DATA ENTRY'!D59),'DATA ENTRY'!Q59,"")))</f>
        <v/>
      </c>
      <c r="DN60" s="205" t="str">
        <f>IF('DATA ENTRY'!CL59="","",IF('DATA ENTRY'!R59="","",IF(AND($DG$4='DATA ENTRY'!D59),'DATA ENTRY'!R59,"")))</f>
        <v/>
      </c>
      <c r="DO60" s="207" t="str">
        <f>IF('DATA ENTRY'!CL59="","",IF('DATA ENTRY'!T59="","",IF(AND($DG$4='DATA ENTRY'!D59),'DATA ENTRY'!T59,"")))</f>
        <v/>
      </c>
      <c r="DP60" s="205" t="str">
        <f>IF('DATA ENTRY'!CL59="","",IF('DATA ENTRY'!E59="","",IF(AND($DG$4='DATA ENTRY'!D59),'DATA ENTRY'!E59,"")))</f>
        <v/>
      </c>
      <c r="DQ60" s="205" t="str">
        <f>IF('DATA ENTRY'!CL59="","",IF('DATA ENTRY'!D59="","",IF(AND($DG$4='DATA ENTRY'!D59),'DATA ENTRY'!D59,"")))</f>
        <v/>
      </c>
      <c r="DR60" s="205" t="str">
        <f>IF('DATA ENTRY'!CL59="","",IF('DATA ENTRY'!X59="","",IF(AND($DG$4='DATA ENTRY'!D59),'DATA ENTRY'!X59,"")))</f>
        <v/>
      </c>
      <c r="DS60" s="205" t="str">
        <f>IF('DATA ENTRY'!CL59="","",IF('DATA ENTRY'!Y59="","",IF(AND($DG$4='DATA ENTRY'!D59),'DATA ENTRY'!Y59,"")))</f>
        <v/>
      </c>
      <c r="DT60" s="93" t="str">
        <f t="shared" si="8"/>
        <v/>
      </c>
      <c r="DU60" s="93" t="str">
        <f>IF('DATA ENTRY'!CL59="","",IF('DATA ENTRY'!D59="","",IF(AND($DG$4='DATA ENTRY'!D59),'DATA ENTRY'!G59,"")))</f>
        <v/>
      </c>
      <c r="DZ60" s="3">
        <f t="shared" si="9"/>
        <v>0</v>
      </c>
      <c r="EC60" s="3" t="str">
        <f>IFERROR(IF(EH60="","",RANK(EH60,$EH$7:$EH$1111,1))+COUNTIF($EH$7:EH60,EH60)-1,"")</f>
        <v/>
      </c>
      <c r="ED60" s="3" t="str">
        <f t="shared" si="10"/>
        <v/>
      </c>
      <c r="EE60" s="8">
        <v>54</v>
      </c>
      <c r="EF60" s="205" t="str">
        <f>IF('DATA ENTRY'!CL59="","",IF('DATA ENTRY'!B59="","",IF(AND($EG$4='DATA ENTRY'!G59,$EI$4='DATA ENTRY'!F59),'DATA ENTRY'!B59,"")))</f>
        <v/>
      </c>
      <c r="EG60" s="205" t="str">
        <f>IF('DATA ENTRY'!CL59="","",IF('DATA ENTRY'!C59="","",IF(AND($EG$4='DATA ENTRY'!G59,$EI$4='DATA ENTRY'!F59),'DATA ENTRY'!C59,"")))</f>
        <v/>
      </c>
      <c r="EH60" s="206" t="str">
        <f>IF('DATA ENTRY'!CL59="","",IF('DATA ENTRY'!I59="","",IF(AND($EG$4='DATA ENTRY'!G59,$EI$4='DATA ENTRY'!F59),'DATA ENTRY'!I59,"")))</f>
        <v/>
      </c>
      <c r="EI60" s="206" t="str">
        <f>IF('DATA ENTRY'!CL59="","",IF('DATA ENTRY'!CL59="","",IF(AND($EG$4='DATA ENTRY'!G59,$EI$4='DATA ENTRY'!F59),'DATA ENTRY'!CL59,"")))</f>
        <v/>
      </c>
      <c r="EJ60" s="205" t="str">
        <f>IF('DATA ENTRY'!CL59="","",IF('DATA ENTRY'!N59="","",IF(AND($EG$4='DATA ENTRY'!G59,$EI$4='DATA ENTRY'!F59),'DATA ENTRY'!N59,"")))</f>
        <v/>
      </c>
      <c r="EK60" s="207" t="str">
        <f>IF('DATA ENTRY'!CL59="","",IF('DATA ENTRY'!O59="","",IF(AND($EG$4='DATA ENTRY'!G59,$EI$4='DATA ENTRY'!F59),'DATA ENTRY'!O59,"")))</f>
        <v/>
      </c>
      <c r="EL60" s="205" t="str">
        <f>IF('DATA ENTRY'!CL59="","",IF('DATA ENTRY'!P59="","",IF(AND($EG$4='DATA ENTRY'!G59,$EI$4='DATA ENTRY'!F59),'DATA ENTRY'!P59,"")))</f>
        <v/>
      </c>
      <c r="EM60" s="207" t="str">
        <f>IF('DATA ENTRY'!CL59="","",IF('DATA ENTRY'!Q59="","",IF(AND($EG$4='DATA ENTRY'!G59,$EI$4='DATA ENTRY'!F59),'DATA ENTRY'!Q59,"")))</f>
        <v/>
      </c>
      <c r="EN60" s="205" t="str">
        <f>IF('DATA ENTRY'!CL59="","",IF('DATA ENTRY'!R59="","",IF(AND($EG$4='DATA ENTRY'!G59,$EI$4='DATA ENTRY'!F59),'DATA ENTRY'!R59,"")))</f>
        <v/>
      </c>
      <c r="EO60" s="207" t="str">
        <f>IF('DATA ENTRY'!CL59="","",IF('DATA ENTRY'!S59="","",IF(AND($EG$4='DATA ENTRY'!G59,$EI$4='DATA ENTRY'!F59),'DATA ENTRY'!S59,"")))</f>
        <v/>
      </c>
      <c r="EP60" s="207" t="str">
        <f>IF('DATA ENTRY'!CL59="","",IF('DATA ENTRY'!T59="","",IF(AND($EG$4='DATA ENTRY'!G59,$EI$4='DATA ENTRY'!F59),'DATA ENTRY'!T59,"")))</f>
        <v/>
      </c>
      <c r="EQ60" s="205" t="str">
        <f>IF('DATA ENTRY'!CL59="","",IF('DATA ENTRY'!E59="","",IF(AND($EG$4='DATA ENTRY'!G59,$EI$4='DATA ENTRY'!F59),'DATA ENTRY'!E59,"")))</f>
        <v/>
      </c>
      <c r="ER60" s="205" t="str">
        <f>IF('DATA ENTRY'!CL59="","",IF('DATA ENTRY'!D59="","",IF(AND($EG$4='DATA ENTRY'!G59,$EI$4='DATA ENTRY'!F59),'DATA ENTRY'!D59,"")))</f>
        <v/>
      </c>
      <c r="ES60" s="205" t="str">
        <f>IF('DATA ENTRY'!CL59="","",IF('DATA ENTRY'!X59="","",IF(AND($EG$4='DATA ENTRY'!G59,$EI$4='DATA ENTRY'!F59),'DATA ENTRY'!X59,"")))</f>
        <v/>
      </c>
      <c r="ET60" s="205" t="str">
        <f>IF('DATA ENTRY'!CL59="","",IF('DATA ENTRY'!Y59="","",IF(AND($EG$4='DATA ENTRY'!G59,$EI$4='DATA ENTRY'!F59),'DATA ENTRY'!Y59,"")))</f>
        <v/>
      </c>
      <c r="EU60" s="93" t="str">
        <f t="shared" si="11"/>
        <v/>
      </c>
      <c r="EV60" s="93" t="str">
        <f>IF('DATA ENTRY'!CL59="","",IF('DATA ENTRY'!D59="","",IF(AND($EG$4='DATA ENTRY'!G59,$EI$4='DATA ENTRY'!F59),'DATA ENTRY'!G59,"")))</f>
        <v/>
      </c>
      <c r="FA60" s="3">
        <f t="shared" si="12"/>
        <v>0</v>
      </c>
    </row>
    <row r="61" spans="1:157">
      <c r="A61" s="3" t="str">
        <f>IF(T61=0,"",1+(MAX($A$7:A60)))</f>
        <v/>
      </c>
      <c r="B61" s="8">
        <v>55</v>
      </c>
      <c r="C61" s="205" t="str">
        <f>IF('DATA ENTRY'!CL60="","",IF('DATA ENTRY'!B60="","",IF($D$4="All Post",'DATA ENTRY'!B60,IF(AND($D$4='DATA ENTRY'!CL60),'DATA ENTRY'!B60,""))))</f>
        <v/>
      </c>
      <c r="D61" s="205" t="str">
        <f>IF('DATA ENTRY'!CL60="","",IF('DATA ENTRY'!C60="","",IF($D$4="All Post",'DATA ENTRY'!C60,IF(AND($D$4='DATA ENTRY'!CL60),'DATA ENTRY'!C60,""))))</f>
        <v/>
      </c>
      <c r="E61" s="206" t="str">
        <f>IF('DATA ENTRY'!CL60="","",IF('DATA ENTRY'!I60="","",IF($D$4="All Post",'DATA ENTRY'!I60,IF(AND($D$4='DATA ENTRY'!CL60),'DATA ENTRY'!I60,""))))</f>
        <v/>
      </c>
      <c r="F61" s="206" t="str">
        <f>IF('DATA ENTRY'!CL60="","",IF('DATA ENTRY'!CL60="","",IF($D$4="All Post",'DATA ENTRY'!CL60,IF(AND($D$4='DATA ENTRY'!CL60),'DATA ENTRY'!CL60,""))))</f>
        <v/>
      </c>
      <c r="G61" s="205" t="str">
        <f>IF('DATA ENTRY'!CL60="","",IF('DATA ENTRY'!N60="","",IF($D$4="All Post",'DATA ENTRY'!N60,IF(AND($D$4='DATA ENTRY'!CL60),'DATA ENTRY'!N60,""))))</f>
        <v/>
      </c>
      <c r="H61" s="207" t="str">
        <f>IF('DATA ENTRY'!CL60="","",IF('DATA ENTRY'!O60="","",IF($D$4="All Post",'DATA ENTRY'!O60,IF(AND($D$4='DATA ENTRY'!CL60),'DATA ENTRY'!O60,""))))</f>
        <v/>
      </c>
      <c r="I61" s="205" t="str">
        <f>IF('DATA ENTRY'!CL60="","",IF('DATA ENTRY'!P60="","",IF($D$4="All Post",'DATA ENTRY'!P60,IF(AND($D$4='DATA ENTRY'!CL60),'DATA ENTRY'!P60,""))))</f>
        <v/>
      </c>
      <c r="J61" s="207" t="str">
        <f>IF('DATA ENTRY'!CL60="","",IF('DATA ENTRY'!Q60="","",IF($D$4="All Post",'DATA ENTRY'!Q60,IF(AND($D$4='DATA ENTRY'!CL60),'DATA ENTRY'!Q60,""))))</f>
        <v/>
      </c>
      <c r="K61" s="205" t="str">
        <f>IF('DATA ENTRY'!CL60="","",IF('DATA ENTRY'!R60="","",IF($D$4="All Post",'DATA ENTRY'!R60,IF(AND($D$4='DATA ENTRY'!CL60),'DATA ENTRY'!R60,""))))</f>
        <v/>
      </c>
      <c r="L61" s="205" t="str">
        <f>IF('DATA ENTRY'!CL60="","",IF('DATA ENTRY'!S60="","",IF($D$4="All Post",'DATA ENTRY'!S60,IF(AND($D$4='DATA ENTRY'!CL60),'DATA ENTRY'!S60,""))))</f>
        <v/>
      </c>
      <c r="M61" s="205" t="str">
        <f>IF('DATA ENTRY'!CL60="","",IF('DATA ENTRY'!E60="","",IF($D$4="All Post",'DATA ENTRY'!E60,IF(AND($D$4='DATA ENTRY'!CL60),'DATA ENTRY'!E60,""))))</f>
        <v/>
      </c>
      <c r="N61" s="205" t="str">
        <f>IF('DATA ENTRY'!CL60="","",IF('DATA ENTRY'!T60="","",IF($D$4="All Post",'DATA ENTRY'!T60,IF(AND($D$4='DATA ENTRY'!CL60),'DATA ENTRY'!T60,""))))</f>
        <v/>
      </c>
      <c r="O61" s="205" t="str">
        <f>IF('DATA ENTRY'!CL60="","",IF('DATA ENTRY'!X60="","",IF($D$4="All Post",'DATA ENTRY'!X60,IF(AND($D$4='DATA ENTRY'!CL60),'DATA ENTRY'!X60,""))))</f>
        <v/>
      </c>
      <c r="P61" s="205" t="str">
        <f>IF('DATA ENTRY'!CL60="","",IF('DATA ENTRY'!Y60="","",IF($D$4="All Post",'DATA ENTRY'!Y60,IF(AND($D$4='DATA ENTRY'!CL60),'DATA ENTRY'!Y60,""))))</f>
        <v/>
      </c>
      <c r="Q61" s="205" t="str">
        <f>IF('DATA ENTRY'!CL60="","",IF('DATA ENTRY'!G60="","",IF($D$4="All Post",'DATA ENTRY'!G60,IF(AND($D$4='DATA ENTRY'!CL60),'DATA ENTRY'!G60,""))))</f>
        <v/>
      </c>
      <c r="T61" s="3">
        <f t="shared" si="0"/>
        <v>0</v>
      </c>
      <c r="U61" s="3" t="str">
        <f t="shared" si="1"/>
        <v/>
      </c>
      <c r="CA61" s="3" t="str">
        <f>IFERROR(IF(CF61="","",RANK(CF61,$CF$7:$CF$1111,1))+COUNTIF($CF$7:CF61,CF61)-1,"")</f>
        <v/>
      </c>
      <c r="CB61" s="3" t="str">
        <f t="shared" si="2"/>
        <v/>
      </c>
      <c r="CC61" s="8">
        <v>55</v>
      </c>
      <c r="CD61" s="205" t="str">
        <f>IF('DATA ENTRY'!CL60="","",IF('DATA ENTRY'!B60="","",IF(AND($CE$4='DATA ENTRY'!CL60,$CH$4='DATA ENTRY'!D60,$CF$4='DATA ENTRY'!G60),'DATA ENTRY'!B60,"")))</f>
        <v/>
      </c>
      <c r="CE61" s="205" t="str">
        <f>IF('DATA ENTRY'!CL60="","",IF('DATA ENTRY'!C60="","",IF(AND($CE$4='DATA ENTRY'!CL60,$CH$4='DATA ENTRY'!D60,$CF$4='DATA ENTRY'!G60),'DATA ENTRY'!C60,"")))</f>
        <v/>
      </c>
      <c r="CF61" s="206" t="str">
        <f>IF('DATA ENTRY'!CL60="","",IF('DATA ENTRY'!I60="","",IF(AND($CE$4='DATA ENTRY'!CL60,$CH$4='DATA ENTRY'!D60,$CF$4='DATA ENTRY'!G60),'DATA ENTRY'!I60,"")))</f>
        <v/>
      </c>
      <c r="CG61" s="206" t="str">
        <f>IF('DATA ENTRY'!CL60="","",IF('DATA ENTRY'!CL60="","",IF(AND($CE$4='DATA ENTRY'!CL60,$CH$4='DATA ENTRY'!D60,$CF$4='DATA ENTRY'!G60),'DATA ENTRY'!CL60,"")))</f>
        <v/>
      </c>
      <c r="CH61" s="205" t="str">
        <f>IF('DATA ENTRY'!CL60="","",IF('DATA ENTRY'!N60="","",IF(AND($CE$4='DATA ENTRY'!CL60,$CH$4='DATA ENTRY'!D60,$CF$4='DATA ENTRY'!G60),'DATA ENTRY'!N60,"")))</f>
        <v/>
      </c>
      <c r="CI61" s="207" t="str">
        <f>IF('DATA ENTRY'!CL60="","",IF('DATA ENTRY'!O60="","",IF(AND($CE$4='DATA ENTRY'!CL60,$CH$4='DATA ENTRY'!D60,$CF$4='DATA ENTRY'!G60),'DATA ENTRY'!O60,"")))</f>
        <v/>
      </c>
      <c r="CJ61" s="205" t="str">
        <f>IF('DATA ENTRY'!CL60="","",IF('DATA ENTRY'!P60="","",IF(AND($CE$4='DATA ENTRY'!CL60,$CH$4='DATA ENTRY'!D60,$CF$4='DATA ENTRY'!G60),'DATA ENTRY'!P60,"")))</f>
        <v/>
      </c>
      <c r="CK61" s="207" t="str">
        <f>IF('DATA ENTRY'!CL60="","",IF('DATA ENTRY'!Q60="","",IF(AND($CE$4='DATA ENTRY'!CL60,$CH$4='DATA ENTRY'!D60,$CF$4='DATA ENTRY'!G60),'DATA ENTRY'!Q60,"")))</f>
        <v/>
      </c>
      <c r="CL61" s="205" t="str">
        <f>IF('DATA ENTRY'!CL60="","",IF('DATA ENTRY'!R60="","",IF(AND($CE$4='DATA ENTRY'!CL60,$CH$4='DATA ENTRY'!D60,$CF$4='DATA ENTRY'!G60),'DATA ENTRY'!R60,"")))</f>
        <v/>
      </c>
      <c r="CM61" s="205" t="str">
        <f>IF('DATA ENTRY'!CL60="","",IF('DATA ENTRY'!T60="","",IF(AND($CE$4='DATA ENTRY'!CL60,$CH$4='DATA ENTRY'!D60,$CF$4='DATA ENTRY'!G60),'DATA ENTRY'!T60,"")))</f>
        <v/>
      </c>
      <c r="CN61" s="205" t="str">
        <f>IF('DATA ENTRY'!CL60="","",IF('DATA ENTRY'!E60="","",IF(AND($CE$4='DATA ENTRY'!CL60,$CH$4='DATA ENTRY'!D60,$CF$4='DATA ENTRY'!G60),'DATA ENTRY'!E60,"")))</f>
        <v/>
      </c>
      <c r="CO61" s="205" t="str">
        <f>IF('DATA ENTRY'!CL60="","",IF('DATA ENTRY'!X60="","",IF(AND($CE$4='DATA ENTRY'!CL60,$CH$4='DATA ENTRY'!D60,$CF$4='DATA ENTRY'!G60),'DATA ENTRY'!X60,"")))</f>
        <v/>
      </c>
      <c r="CP61" s="205" t="str">
        <f>IF('DATA ENTRY'!CL60="","",IF('DATA ENTRY'!Y60="","",IF(AND($CE$4='DATA ENTRY'!CL60,$CH$4='DATA ENTRY'!D60,$CF$4='DATA ENTRY'!G60),'DATA ENTRY'!Y60,"")))</f>
        <v/>
      </c>
      <c r="CQ61" s="93" t="str">
        <f t="shared" si="3"/>
        <v/>
      </c>
      <c r="CR61" s="93" t="str">
        <f>IF('DATA ENTRY'!CL60="","",IF('DATA ENTRY'!G60="","",IF(AND($CE$4='DATA ENTRY'!CL60,$CH$4='DATA ENTRY'!D60),'DATA ENTRY'!G60,"")))</f>
        <v/>
      </c>
      <c r="CS61" s="191" t="str">
        <f>IF('DATA ENTRY'!CL60="","",IF('DATA ENTRY'!D60="","",IF(AND($CE$4='DATA ENTRY'!CL60,$CH$4='DATA ENTRY'!D60,$CF$4='DATA ENTRY'!G60),'DATA ENTRY'!D60,"")))</f>
        <v/>
      </c>
      <c r="CT61" s="209">
        <f t="shared" si="4"/>
        <v>0</v>
      </c>
      <c r="CU61" s="209">
        <f t="shared" si="5"/>
        <v>0</v>
      </c>
      <c r="CW61" s="210"/>
      <c r="CY61" s="3">
        <f t="shared" si="6"/>
        <v>0</v>
      </c>
      <c r="DC61" s="3" t="str">
        <f>IFERROR(IF(DH61="","",RANK(DH61,$DH$7:$DH$1111,1))+COUNTIF($DH$7:DH61,DH61)-1,"")</f>
        <v/>
      </c>
      <c r="DD61" s="3" t="str">
        <f t="shared" si="13"/>
        <v/>
      </c>
      <c r="DE61" s="8">
        <v>55</v>
      </c>
      <c r="DF61" s="205" t="str">
        <f>IF('DATA ENTRY'!CL60="","",IF('DATA ENTRY'!B60="","",IF(AND($DG$4='DATA ENTRY'!D60),'DATA ENTRY'!B60,"")))</f>
        <v/>
      </c>
      <c r="DG61" s="205" t="str">
        <f>IF('DATA ENTRY'!CL60="","",IF('DATA ENTRY'!C60="","",IF(AND($DG$4='DATA ENTRY'!D60),'DATA ENTRY'!C60,"")))</f>
        <v/>
      </c>
      <c r="DH61" s="206" t="str">
        <f>IF('DATA ENTRY'!CL60="","",IF('DATA ENTRY'!I60="","",IF(AND($DG$4='DATA ENTRY'!D60),'DATA ENTRY'!I60,"")))</f>
        <v/>
      </c>
      <c r="DI61" s="206" t="str">
        <f>IF('DATA ENTRY'!CL60="","",IF('DATA ENTRY'!CL60="","",IF(AND($DG$4='DATA ENTRY'!D60),'DATA ENTRY'!CL60,"")))</f>
        <v/>
      </c>
      <c r="DJ61" s="205" t="str">
        <f>IF('DATA ENTRY'!CL60="","",IF('DATA ENTRY'!N60="","",IF(AND($DG$4='DATA ENTRY'!D60),'DATA ENTRY'!N60,"")))</f>
        <v/>
      </c>
      <c r="DK61" s="207" t="str">
        <f>IF('DATA ENTRY'!CL60="","",IF('DATA ENTRY'!O60="","",IF(AND($DG$4='DATA ENTRY'!D60),'DATA ENTRY'!O60,"")))</f>
        <v/>
      </c>
      <c r="DL61" s="205" t="str">
        <f>IF('DATA ENTRY'!CL60="","",IF('DATA ENTRY'!P60="","",IF(AND($DG$4='DATA ENTRY'!D60),'DATA ENTRY'!P60,"")))</f>
        <v/>
      </c>
      <c r="DM61" s="207" t="str">
        <f>IF('DATA ENTRY'!CL60="","",IF('DATA ENTRY'!Q60="","",IF(AND($DG$4='DATA ENTRY'!D60),'DATA ENTRY'!Q60,"")))</f>
        <v/>
      </c>
      <c r="DN61" s="205" t="str">
        <f>IF('DATA ENTRY'!CL60="","",IF('DATA ENTRY'!R60="","",IF(AND($DG$4='DATA ENTRY'!D60),'DATA ENTRY'!R60,"")))</f>
        <v/>
      </c>
      <c r="DO61" s="207" t="str">
        <f>IF('DATA ENTRY'!CL60="","",IF('DATA ENTRY'!T60="","",IF(AND($DG$4='DATA ENTRY'!D60),'DATA ENTRY'!T60,"")))</f>
        <v/>
      </c>
      <c r="DP61" s="205" t="str">
        <f>IF('DATA ENTRY'!CL60="","",IF('DATA ENTRY'!E60="","",IF(AND($DG$4='DATA ENTRY'!D60),'DATA ENTRY'!E60,"")))</f>
        <v/>
      </c>
      <c r="DQ61" s="205" t="str">
        <f>IF('DATA ENTRY'!CL60="","",IF('DATA ENTRY'!D60="","",IF(AND($DG$4='DATA ENTRY'!D60),'DATA ENTRY'!D60,"")))</f>
        <v/>
      </c>
      <c r="DR61" s="205" t="str">
        <f>IF('DATA ENTRY'!CL60="","",IF('DATA ENTRY'!X60="","",IF(AND($DG$4='DATA ENTRY'!D60),'DATA ENTRY'!X60,"")))</f>
        <v/>
      </c>
      <c r="DS61" s="205" t="str">
        <f>IF('DATA ENTRY'!CL60="","",IF('DATA ENTRY'!Y60="","",IF(AND($DG$4='DATA ENTRY'!D60),'DATA ENTRY'!Y60,"")))</f>
        <v/>
      </c>
      <c r="DT61" s="93" t="str">
        <f t="shared" si="8"/>
        <v/>
      </c>
      <c r="DU61" s="93" t="str">
        <f>IF('DATA ENTRY'!CL60="","",IF('DATA ENTRY'!D60="","",IF(AND($DG$4='DATA ENTRY'!D60),'DATA ENTRY'!G60,"")))</f>
        <v/>
      </c>
      <c r="DZ61" s="3">
        <f t="shared" si="9"/>
        <v>0</v>
      </c>
      <c r="EC61" s="3" t="str">
        <f>IFERROR(IF(EH61="","",RANK(EH61,$EH$7:$EH$1111,1))+COUNTIF($EH$7:EH61,EH61)-1,"")</f>
        <v/>
      </c>
      <c r="ED61" s="3" t="str">
        <f t="shared" si="10"/>
        <v/>
      </c>
      <c r="EE61" s="8">
        <v>55</v>
      </c>
      <c r="EF61" s="205" t="str">
        <f>IF('DATA ENTRY'!CL60="","",IF('DATA ENTRY'!B60="","",IF(AND($EG$4='DATA ENTRY'!G60,$EI$4='DATA ENTRY'!F60),'DATA ENTRY'!B60,"")))</f>
        <v/>
      </c>
      <c r="EG61" s="205" t="str">
        <f>IF('DATA ENTRY'!CL60="","",IF('DATA ENTRY'!C60="","",IF(AND($EG$4='DATA ENTRY'!G60,$EI$4='DATA ENTRY'!F60),'DATA ENTRY'!C60,"")))</f>
        <v/>
      </c>
      <c r="EH61" s="206" t="str">
        <f>IF('DATA ENTRY'!CL60="","",IF('DATA ENTRY'!I60="","",IF(AND($EG$4='DATA ENTRY'!G60,$EI$4='DATA ENTRY'!F60),'DATA ENTRY'!I60,"")))</f>
        <v/>
      </c>
      <c r="EI61" s="206" t="str">
        <f>IF('DATA ENTRY'!CL60="","",IF('DATA ENTRY'!CL60="","",IF(AND($EG$4='DATA ENTRY'!G60,$EI$4='DATA ENTRY'!F60),'DATA ENTRY'!CL60,"")))</f>
        <v/>
      </c>
      <c r="EJ61" s="205" t="str">
        <f>IF('DATA ENTRY'!CL60="","",IF('DATA ENTRY'!N60="","",IF(AND($EG$4='DATA ENTRY'!G60,$EI$4='DATA ENTRY'!F60),'DATA ENTRY'!N60,"")))</f>
        <v/>
      </c>
      <c r="EK61" s="207" t="str">
        <f>IF('DATA ENTRY'!CL60="","",IF('DATA ENTRY'!O60="","",IF(AND($EG$4='DATA ENTRY'!G60,$EI$4='DATA ENTRY'!F60),'DATA ENTRY'!O60,"")))</f>
        <v/>
      </c>
      <c r="EL61" s="205" t="str">
        <f>IF('DATA ENTRY'!CL60="","",IF('DATA ENTRY'!P60="","",IF(AND($EG$4='DATA ENTRY'!G60,$EI$4='DATA ENTRY'!F60),'DATA ENTRY'!P60,"")))</f>
        <v/>
      </c>
      <c r="EM61" s="207" t="str">
        <f>IF('DATA ENTRY'!CL60="","",IF('DATA ENTRY'!Q60="","",IF(AND($EG$4='DATA ENTRY'!G60,$EI$4='DATA ENTRY'!F60),'DATA ENTRY'!Q60,"")))</f>
        <v/>
      </c>
      <c r="EN61" s="205" t="str">
        <f>IF('DATA ENTRY'!CL60="","",IF('DATA ENTRY'!R60="","",IF(AND($EG$4='DATA ENTRY'!G60,$EI$4='DATA ENTRY'!F60),'DATA ENTRY'!R60,"")))</f>
        <v/>
      </c>
      <c r="EO61" s="207" t="str">
        <f>IF('DATA ENTRY'!CL60="","",IF('DATA ENTRY'!S60="","",IF(AND($EG$4='DATA ENTRY'!G60,$EI$4='DATA ENTRY'!F60),'DATA ENTRY'!S60,"")))</f>
        <v/>
      </c>
      <c r="EP61" s="207" t="str">
        <f>IF('DATA ENTRY'!CL60="","",IF('DATA ENTRY'!T60="","",IF(AND($EG$4='DATA ENTRY'!G60,$EI$4='DATA ENTRY'!F60),'DATA ENTRY'!T60,"")))</f>
        <v/>
      </c>
      <c r="EQ61" s="205" t="str">
        <f>IF('DATA ENTRY'!CL60="","",IF('DATA ENTRY'!E60="","",IF(AND($EG$4='DATA ENTRY'!G60,$EI$4='DATA ENTRY'!F60),'DATA ENTRY'!E60,"")))</f>
        <v/>
      </c>
      <c r="ER61" s="205" t="str">
        <f>IF('DATA ENTRY'!CL60="","",IF('DATA ENTRY'!D60="","",IF(AND($EG$4='DATA ENTRY'!G60,$EI$4='DATA ENTRY'!F60),'DATA ENTRY'!D60,"")))</f>
        <v/>
      </c>
      <c r="ES61" s="205" t="str">
        <f>IF('DATA ENTRY'!CL60="","",IF('DATA ENTRY'!X60="","",IF(AND($EG$4='DATA ENTRY'!G60,$EI$4='DATA ENTRY'!F60),'DATA ENTRY'!X60,"")))</f>
        <v/>
      </c>
      <c r="ET61" s="205" t="str">
        <f>IF('DATA ENTRY'!CL60="","",IF('DATA ENTRY'!Y60="","",IF(AND($EG$4='DATA ENTRY'!G60,$EI$4='DATA ENTRY'!F60),'DATA ENTRY'!Y60,"")))</f>
        <v/>
      </c>
      <c r="EU61" s="93" t="str">
        <f t="shared" si="11"/>
        <v/>
      </c>
      <c r="EV61" s="93" t="str">
        <f>IF('DATA ENTRY'!CL60="","",IF('DATA ENTRY'!D60="","",IF(AND($EG$4='DATA ENTRY'!G60,$EI$4='DATA ENTRY'!F60),'DATA ENTRY'!G60,"")))</f>
        <v/>
      </c>
      <c r="FA61" s="3">
        <f t="shared" si="12"/>
        <v>0</v>
      </c>
    </row>
    <row r="62" spans="1:157">
      <c r="A62" s="3" t="str">
        <f>IF(T62=0,"",1+(MAX($A$7:A61)))</f>
        <v/>
      </c>
      <c r="B62" s="8">
        <v>56</v>
      </c>
      <c r="C62" s="205" t="str">
        <f>IF('DATA ENTRY'!CL61="","",IF('DATA ENTRY'!B61="","",IF($D$4="All Post",'DATA ENTRY'!B61,IF(AND($D$4='DATA ENTRY'!CL61),'DATA ENTRY'!B61,""))))</f>
        <v/>
      </c>
      <c r="D62" s="205" t="str">
        <f>IF('DATA ENTRY'!CL61="","",IF('DATA ENTRY'!C61="","",IF($D$4="All Post",'DATA ENTRY'!C61,IF(AND($D$4='DATA ENTRY'!CL61),'DATA ENTRY'!C61,""))))</f>
        <v/>
      </c>
      <c r="E62" s="206" t="str">
        <f>IF('DATA ENTRY'!CL61="","",IF('DATA ENTRY'!I61="","",IF($D$4="All Post",'DATA ENTRY'!I61,IF(AND($D$4='DATA ENTRY'!CL61),'DATA ENTRY'!I61,""))))</f>
        <v/>
      </c>
      <c r="F62" s="206" t="str">
        <f>IF('DATA ENTRY'!CL61="","",IF('DATA ENTRY'!CL61="","",IF($D$4="All Post",'DATA ENTRY'!CL61,IF(AND($D$4='DATA ENTRY'!CL61),'DATA ENTRY'!CL61,""))))</f>
        <v/>
      </c>
      <c r="G62" s="205" t="str">
        <f>IF('DATA ENTRY'!CL61="","",IF('DATA ENTRY'!N61="","",IF($D$4="All Post",'DATA ENTRY'!N61,IF(AND($D$4='DATA ENTRY'!CL61),'DATA ENTRY'!N61,""))))</f>
        <v/>
      </c>
      <c r="H62" s="207" t="str">
        <f>IF('DATA ENTRY'!CL61="","",IF('DATA ENTRY'!O61="","",IF($D$4="All Post",'DATA ENTRY'!O61,IF(AND($D$4='DATA ENTRY'!CL61),'DATA ENTRY'!O61,""))))</f>
        <v/>
      </c>
      <c r="I62" s="205" t="str">
        <f>IF('DATA ENTRY'!CL61="","",IF('DATA ENTRY'!P61="","",IF($D$4="All Post",'DATA ENTRY'!P61,IF(AND($D$4='DATA ENTRY'!CL61),'DATA ENTRY'!P61,""))))</f>
        <v/>
      </c>
      <c r="J62" s="207" t="str">
        <f>IF('DATA ENTRY'!CL61="","",IF('DATA ENTRY'!Q61="","",IF($D$4="All Post",'DATA ENTRY'!Q61,IF(AND($D$4='DATA ENTRY'!CL61),'DATA ENTRY'!Q61,""))))</f>
        <v/>
      </c>
      <c r="K62" s="205" t="str">
        <f>IF('DATA ENTRY'!CL61="","",IF('DATA ENTRY'!R61="","",IF($D$4="All Post",'DATA ENTRY'!R61,IF(AND($D$4='DATA ENTRY'!CL61),'DATA ENTRY'!R61,""))))</f>
        <v/>
      </c>
      <c r="L62" s="205" t="str">
        <f>IF('DATA ENTRY'!CL61="","",IF('DATA ENTRY'!S61="","",IF($D$4="All Post",'DATA ENTRY'!S61,IF(AND($D$4='DATA ENTRY'!CL61),'DATA ENTRY'!S61,""))))</f>
        <v/>
      </c>
      <c r="M62" s="205" t="str">
        <f>IF('DATA ENTRY'!CL61="","",IF('DATA ENTRY'!E61="","",IF($D$4="All Post",'DATA ENTRY'!E61,IF(AND($D$4='DATA ENTRY'!CL61),'DATA ENTRY'!E61,""))))</f>
        <v/>
      </c>
      <c r="N62" s="205" t="str">
        <f>IF('DATA ENTRY'!CL61="","",IF('DATA ENTRY'!T61="","",IF($D$4="All Post",'DATA ENTRY'!T61,IF(AND($D$4='DATA ENTRY'!CL61),'DATA ENTRY'!T61,""))))</f>
        <v/>
      </c>
      <c r="O62" s="205" t="str">
        <f>IF('DATA ENTRY'!CL61="","",IF('DATA ENTRY'!X61="","",IF($D$4="All Post",'DATA ENTRY'!X61,IF(AND($D$4='DATA ENTRY'!CL61),'DATA ENTRY'!X61,""))))</f>
        <v/>
      </c>
      <c r="P62" s="205" t="str">
        <f>IF('DATA ENTRY'!CL61="","",IF('DATA ENTRY'!Y61="","",IF($D$4="All Post",'DATA ENTRY'!Y61,IF(AND($D$4='DATA ENTRY'!CL61),'DATA ENTRY'!Y61,""))))</f>
        <v/>
      </c>
      <c r="Q62" s="205" t="str">
        <f>IF('DATA ENTRY'!CL61="","",IF('DATA ENTRY'!G61="","",IF($D$4="All Post",'DATA ENTRY'!G61,IF(AND($D$4='DATA ENTRY'!CL61),'DATA ENTRY'!G61,""))))</f>
        <v/>
      </c>
      <c r="T62" s="3">
        <f t="shared" si="0"/>
        <v>0</v>
      </c>
      <c r="U62" s="3" t="str">
        <f t="shared" si="1"/>
        <v/>
      </c>
      <c r="CA62" s="3" t="str">
        <f>IFERROR(IF(CF62="","",RANK(CF62,$CF$7:$CF$1111,1))+COUNTIF($CF$7:CF62,CF62)-1,"")</f>
        <v/>
      </c>
      <c r="CB62" s="3" t="str">
        <f t="shared" si="2"/>
        <v/>
      </c>
      <c r="CC62" s="8">
        <v>56</v>
      </c>
      <c r="CD62" s="205" t="str">
        <f>IF('DATA ENTRY'!CL61="","",IF('DATA ENTRY'!B61="","",IF(AND($CE$4='DATA ENTRY'!CL61,$CH$4='DATA ENTRY'!D61,$CF$4='DATA ENTRY'!G61),'DATA ENTRY'!B61,"")))</f>
        <v/>
      </c>
      <c r="CE62" s="205" t="str">
        <f>IF('DATA ENTRY'!CL61="","",IF('DATA ENTRY'!C61="","",IF(AND($CE$4='DATA ENTRY'!CL61,$CH$4='DATA ENTRY'!D61,$CF$4='DATA ENTRY'!G61),'DATA ENTRY'!C61,"")))</f>
        <v/>
      </c>
      <c r="CF62" s="206" t="str">
        <f>IF('DATA ENTRY'!CL61="","",IF('DATA ENTRY'!I61="","",IF(AND($CE$4='DATA ENTRY'!CL61,$CH$4='DATA ENTRY'!D61,$CF$4='DATA ENTRY'!G61),'DATA ENTRY'!I61,"")))</f>
        <v/>
      </c>
      <c r="CG62" s="206" t="str">
        <f>IF('DATA ENTRY'!CL61="","",IF('DATA ENTRY'!CL61="","",IF(AND($CE$4='DATA ENTRY'!CL61,$CH$4='DATA ENTRY'!D61,$CF$4='DATA ENTRY'!G61),'DATA ENTRY'!CL61,"")))</f>
        <v/>
      </c>
      <c r="CH62" s="205" t="str">
        <f>IF('DATA ENTRY'!CL61="","",IF('DATA ENTRY'!N61="","",IF(AND($CE$4='DATA ENTRY'!CL61,$CH$4='DATA ENTRY'!D61,$CF$4='DATA ENTRY'!G61),'DATA ENTRY'!N61,"")))</f>
        <v/>
      </c>
      <c r="CI62" s="207" t="str">
        <f>IF('DATA ENTRY'!CL61="","",IF('DATA ENTRY'!O61="","",IF(AND($CE$4='DATA ENTRY'!CL61,$CH$4='DATA ENTRY'!D61,$CF$4='DATA ENTRY'!G61),'DATA ENTRY'!O61,"")))</f>
        <v/>
      </c>
      <c r="CJ62" s="205" t="str">
        <f>IF('DATA ENTRY'!CL61="","",IF('DATA ENTRY'!P61="","",IF(AND($CE$4='DATA ENTRY'!CL61,$CH$4='DATA ENTRY'!D61,$CF$4='DATA ENTRY'!G61),'DATA ENTRY'!P61,"")))</f>
        <v/>
      </c>
      <c r="CK62" s="207" t="str">
        <f>IF('DATA ENTRY'!CL61="","",IF('DATA ENTRY'!Q61="","",IF(AND($CE$4='DATA ENTRY'!CL61,$CH$4='DATA ENTRY'!D61,$CF$4='DATA ENTRY'!G61),'DATA ENTRY'!Q61,"")))</f>
        <v/>
      </c>
      <c r="CL62" s="205" t="str">
        <f>IF('DATA ENTRY'!CL61="","",IF('DATA ENTRY'!R61="","",IF(AND($CE$4='DATA ENTRY'!CL61,$CH$4='DATA ENTRY'!D61,$CF$4='DATA ENTRY'!G61),'DATA ENTRY'!R61,"")))</f>
        <v/>
      </c>
      <c r="CM62" s="205" t="str">
        <f>IF('DATA ENTRY'!CL61="","",IF('DATA ENTRY'!T61="","",IF(AND($CE$4='DATA ENTRY'!CL61,$CH$4='DATA ENTRY'!D61,$CF$4='DATA ENTRY'!G61),'DATA ENTRY'!T61,"")))</f>
        <v/>
      </c>
      <c r="CN62" s="205" t="str">
        <f>IF('DATA ENTRY'!CL61="","",IF('DATA ENTRY'!E61="","",IF(AND($CE$4='DATA ENTRY'!CL61,$CH$4='DATA ENTRY'!D61,$CF$4='DATA ENTRY'!G61),'DATA ENTRY'!E61,"")))</f>
        <v/>
      </c>
      <c r="CO62" s="205" t="str">
        <f>IF('DATA ENTRY'!CL61="","",IF('DATA ENTRY'!X61="","",IF(AND($CE$4='DATA ENTRY'!CL61,$CH$4='DATA ENTRY'!D61,$CF$4='DATA ENTRY'!G61),'DATA ENTRY'!X61,"")))</f>
        <v/>
      </c>
      <c r="CP62" s="205" t="str">
        <f>IF('DATA ENTRY'!CL61="","",IF('DATA ENTRY'!Y61="","",IF(AND($CE$4='DATA ENTRY'!CL61,$CH$4='DATA ENTRY'!D61,$CF$4='DATA ENTRY'!G61),'DATA ENTRY'!Y61,"")))</f>
        <v/>
      </c>
      <c r="CQ62" s="93" t="str">
        <f t="shared" si="3"/>
        <v/>
      </c>
      <c r="CR62" s="93" t="str">
        <f>IF('DATA ENTRY'!CL61="","",IF('DATA ENTRY'!G61="","",IF(AND($CE$4='DATA ENTRY'!CL61,$CH$4='DATA ENTRY'!D61),'DATA ENTRY'!G61,"")))</f>
        <v/>
      </c>
      <c r="CS62" s="191" t="str">
        <f>IF('DATA ENTRY'!CL61="","",IF('DATA ENTRY'!D61="","",IF(AND($CE$4='DATA ENTRY'!CL61,$CH$4='DATA ENTRY'!D61,$CF$4='DATA ENTRY'!G61),'DATA ENTRY'!D61,"")))</f>
        <v/>
      </c>
      <c r="CT62" s="209">
        <f t="shared" si="4"/>
        <v>0</v>
      </c>
      <c r="CU62" s="209">
        <f t="shared" si="5"/>
        <v>0</v>
      </c>
      <c r="CW62" s="210"/>
      <c r="CY62" s="3">
        <f t="shared" si="6"/>
        <v>0</v>
      </c>
      <c r="DC62" s="3" t="str">
        <f>IFERROR(IF(DH62="","",RANK(DH62,$DH$7:$DH$1111,1))+COUNTIF($DH$7:DH62,DH62)-1,"")</f>
        <v/>
      </c>
      <c r="DD62" s="3" t="str">
        <f t="shared" si="13"/>
        <v/>
      </c>
      <c r="DE62" s="8">
        <v>56</v>
      </c>
      <c r="DF62" s="205" t="str">
        <f>IF('DATA ENTRY'!CL61="","",IF('DATA ENTRY'!B61="","",IF(AND($DG$4='DATA ENTRY'!D61),'DATA ENTRY'!B61,"")))</f>
        <v/>
      </c>
      <c r="DG62" s="205" t="str">
        <f>IF('DATA ENTRY'!CL61="","",IF('DATA ENTRY'!C61="","",IF(AND($DG$4='DATA ENTRY'!D61),'DATA ENTRY'!C61,"")))</f>
        <v/>
      </c>
      <c r="DH62" s="206" t="str">
        <f>IF('DATA ENTRY'!CL61="","",IF('DATA ENTRY'!I61="","",IF(AND($DG$4='DATA ENTRY'!D61),'DATA ENTRY'!I61,"")))</f>
        <v/>
      </c>
      <c r="DI62" s="206" t="str">
        <f>IF('DATA ENTRY'!CL61="","",IF('DATA ENTRY'!CL61="","",IF(AND($DG$4='DATA ENTRY'!D61),'DATA ENTRY'!CL61,"")))</f>
        <v/>
      </c>
      <c r="DJ62" s="205" t="str">
        <f>IF('DATA ENTRY'!CL61="","",IF('DATA ENTRY'!N61="","",IF(AND($DG$4='DATA ENTRY'!D61),'DATA ENTRY'!N61,"")))</f>
        <v/>
      </c>
      <c r="DK62" s="207" t="str">
        <f>IF('DATA ENTRY'!CL61="","",IF('DATA ENTRY'!O61="","",IF(AND($DG$4='DATA ENTRY'!D61),'DATA ENTRY'!O61,"")))</f>
        <v/>
      </c>
      <c r="DL62" s="205" t="str">
        <f>IF('DATA ENTRY'!CL61="","",IF('DATA ENTRY'!P61="","",IF(AND($DG$4='DATA ENTRY'!D61),'DATA ENTRY'!P61,"")))</f>
        <v/>
      </c>
      <c r="DM62" s="207" t="str">
        <f>IF('DATA ENTRY'!CL61="","",IF('DATA ENTRY'!Q61="","",IF(AND($DG$4='DATA ENTRY'!D61),'DATA ENTRY'!Q61,"")))</f>
        <v/>
      </c>
      <c r="DN62" s="205" t="str">
        <f>IF('DATA ENTRY'!CL61="","",IF('DATA ENTRY'!R61="","",IF(AND($DG$4='DATA ENTRY'!D61),'DATA ENTRY'!R61,"")))</f>
        <v/>
      </c>
      <c r="DO62" s="207" t="str">
        <f>IF('DATA ENTRY'!CL61="","",IF('DATA ENTRY'!T61="","",IF(AND($DG$4='DATA ENTRY'!D61),'DATA ENTRY'!T61,"")))</f>
        <v/>
      </c>
      <c r="DP62" s="205" t="str">
        <f>IF('DATA ENTRY'!CL61="","",IF('DATA ENTRY'!E61="","",IF(AND($DG$4='DATA ENTRY'!D61),'DATA ENTRY'!E61,"")))</f>
        <v/>
      </c>
      <c r="DQ62" s="205" t="str">
        <f>IF('DATA ENTRY'!CL61="","",IF('DATA ENTRY'!D61="","",IF(AND($DG$4='DATA ENTRY'!D61),'DATA ENTRY'!D61,"")))</f>
        <v/>
      </c>
      <c r="DR62" s="205" t="str">
        <f>IF('DATA ENTRY'!CL61="","",IF('DATA ENTRY'!X61="","",IF(AND($DG$4='DATA ENTRY'!D61),'DATA ENTRY'!X61,"")))</f>
        <v/>
      </c>
      <c r="DS62" s="205" t="str">
        <f>IF('DATA ENTRY'!CL61="","",IF('DATA ENTRY'!Y61="","",IF(AND($DG$4='DATA ENTRY'!D61),'DATA ENTRY'!Y61,"")))</f>
        <v/>
      </c>
      <c r="DT62" s="93" t="str">
        <f t="shared" si="8"/>
        <v/>
      </c>
      <c r="DU62" s="93" t="str">
        <f>IF('DATA ENTRY'!CL61="","",IF('DATA ENTRY'!D61="","",IF(AND($DG$4='DATA ENTRY'!D61),'DATA ENTRY'!G61,"")))</f>
        <v/>
      </c>
      <c r="DZ62" s="3">
        <f t="shared" si="9"/>
        <v>0</v>
      </c>
      <c r="EC62" s="3" t="str">
        <f>IFERROR(IF(EH62="","",RANK(EH62,$EH$7:$EH$1111,1))+COUNTIF($EH$7:EH62,EH62)-1,"")</f>
        <v/>
      </c>
      <c r="ED62" s="3" t="str">
        <f t="shared" si="10"/>
        <v/>
      </c>
      <c r="EE62" s="8">
        <v>56</v>
      </c>
      <c r="EF62" s="205" t="str">
        <f>IF('DATA ENTRY'!CL61="","",IF('DATA ENTRY'!B61="","",IF(AND($EG$4='DATA ENTRY'!G61,$EI$4='DATA ENTRY'!F61),'DATA ENTRY'!B61,"")))</f>
        <v/>
      </c>
      <c r="EG62" s="205" t="str">
        <f>IF('DATA ENTRY'!CL61="","",IF('DATA ENTRY'!C61="","",IF(AND($EG$4='DATA ENTRY'!G61,$EI$4='DATA ENTRY'!F61),'DATA ENTRY'!C61,"")))</f>
        <v/>
      </c>
      <c r="EH62" s="206" t="str">
        <f>IF('DATA ENTRY'!CL61="","",IF('DATA ENTRY'!I61="","",IF(AND($EG$4='DATA ENTRY'!G61,$EI$4='DATA ENTRY'!F61),'DATA ENTRY'!I61,"")))</f>
        <v/>
      </c>
      <c r="EI62" s="206" t="str">
        <f>IF('DATA ENTRY'!CL61="","",IF('DATA ENTRY'!CL61="","",IF(AND($EG$4='DATA ENTRY'!G61,$EI$4='DATA ENTRY'!F61),'DATA ENTRY'!CL61,"")))</f>
        <v/>
      </c>
      <c r="EJ62" s="205" t="str">
        <f>IF('DATA ENTRY'!CL61="","",IF('DATA ENTRY'!N61="","",IF(AND($EG$4='DATA ENTRY'!G61,$EI$4='DATA ENTRY'!F61),'DATA ENTRY'!N61,"")))</f>
        <v/>
      </c>
      <c r="EK62" s="207" t="str">
        <f>IF('DATA ENTRY'!CL61="","",IF('DATA ENTRY'!O61="","",IF(AND($EG$4='DATA ENTRY'!G61,$EI$4='DATA ENTRY'!F61),'DATA ENTRY'!O61,"")))</f>
        <v/>
      </c>
      <c r="EL62" s="205" t="str">
        <f>IF('DATA ENTRY'!CL61="","",IF('DATA ENTRY'!P61="","",IF(AND($EG$4='DATA ENTRY'!G61,$EI$4='DATA ENTRY'!F61),'DATA ENTRY'!P61,"")))</f>
        <v/>
      </c>
      <c r="EM62" s="207" t="str">
        <f>IF('DATA ENTRY'!CL61="","",IF('DATA ENTRY'!Q61="","",IF(AND($EG$4='DATA ENTRY'!G61,$EI$4='DATA ENTRY'!F61),'DATA ENTRY'!Q61,"")))</f>
        <v/>
      </c>
      <c r="EN62" s="205" t="str">
        <f>IF('DATA ENTRY'!CL61="","",IF('DATA ENTRY'!R61="","",IF(AND($EG$4='DATA ENTRY'!G61,$EI$4='DATA ENTRY'!F61),'DATA ENTRY'!R61,"")))</f>
        <v/>
      </c>
      <c r="EO62" s="207" t="str">
        <f>IF('DATA ENTRY'!CL61="","",IF('DATA ENTRY'!S61="","",IF(AND($EG$4='DATA ENTRY'!G61,$EI$4='DATA ENTRY'!F61),'DATA ENTRY'!S61,"")))</f>
        <v/>
      </c>
      <c r="EP62" s="207" t="str">
        <f>IF('DATA ENTRY'!CL61="","",IF('DATA ENTRY'!T61="","",IF(AND($EG$4='DATA ENTRY'!G61,$EI$4='DATA ENTRY'!F61),'DATA ENTRY'!T61,"")))</f>
        <v/>
      </c>
      <c r="EQ62" s="205" t="str">
        <f>IF('DATA ENTRY'!CL61="","",IF('DATA ENTRY'!E61="","",IF(AND($EG$4='DATA ENTRY'!G61,$EI$4='DATA ENTRY'!F61),'DATA ENTRY'!E61,"")))</f>
        <v/>
      </c>
      <c r="ER62" s="205" t="str">
        <f>IF('DATA ENTRY'!CL61="","",IF('DATA ENTRY'!D61="","",IF(AND($EG$4='DATA ENTRY'!G61,$EI$4='DATA ENTRY'!F61),'DATA ENTRY'!D61,"")))</f>
        <v/>
      </c>
      <c r="ES62" s="205" t="str">
        <f>IF('DATA ENTRY'!CL61="","",IF('DATA ENTRY'!X61="","",IF(AND($EG$4='DATA ENTRY'!G61,$EI$4='DATA ENTRY'!F61),'DATA ENTRY'!X61,"")))</f>
        <v/>
      </c>
      <c r="ET62" s="205" t="str">
        <f>IF('DATA ENTRY'!CL61="","",IF('DATA ENTRY'!Y61="","",IF(AND($EG$4='DATA ENTRY'!G61,$EI$4='DATA ENTRY'!F61),'DATA ENTRY'!Y61,"")))</f>
        <v/>
      </c>
      <c r="EU62" s="93" t="str">
        <f t="shared" si="11"/>
        <v/>
      </c>
      <c r="EV62" s="93" t="str">
        <f>IF('DATA ENTRY'!CL61="","",IF('DATA ENTRY'!D61="","",IF(AND($EG$4='DATA ENTRY'!G61,$EI$4='DATA ENTRY'!F61),'DATA ENTRY'!G61,"")))</f>
        <v/>
      </c>
      <c r="FA62" s="3">
        <f t="shared" si="12"/>
        <v>0</v>
      </c>
    </row>
    <row r="63" spans="1:157">
      <c r="A63" s="3" t="str">
        <f>IF(T63=0,"",1+(MAX($A$7:A62)))</f>
        <v/>
      </c>
      <c r="B63" s="8">
        <v>57</v>
      </c>
      <c r="C63" s="205" t="str">
        <f>IF('DATA ENTRY'!CL62="","",IF('DATA ENTRY'!B62="","",IF($D$4="All Post",'DATA ENTRY'!B62,IF(AND($D$4='DATA ENTRY'!CL62),'DATA ENTRY'!B62,""))))</f>
        <v/>
      </c>
      <c r="D63" s="205" t="str">
        <f>IF('DATA ENTRY'!CL62="","",IF('DATA ENTRY'!C62="","",IF($D$4="All Post",'DATA ENTRY'!C62,IF(AND($D$4='DATA ENTRY'!CL62),'DATA ENTRY'!C62,""))))</f>
        <v/>
      </c>
      <c r="E63" s="206" t="str">
        <f>IF('DATA ENTRY'!CL62="","",IF('DATA ENTRY'!I62="","",IF($D$4="All Post",'DATA ENTRY'!I62,IF(AND($D$4='DATA ENTRY'!CL62),'DATA ENTRY'!I62,""))))</f>
        <v/>
      </c>
      <c r="F63" s="206" t="str">
        <f>IF('DATA ENTRY'!CL62="","",IF('DATA ENTRY'!CL62="","",IF($D$4="All Post",'DATA ENTRY'!CL62,IF(AND($D$4='DATA ENTRY'!CL62),'DATA ENTRY'!CL62,""))))</f>
        <v/>
      </c>
      <c r="G63" s="205" t="str">
        <f>IF('DATA ENTRY'!CL62="","",IF('DATA ENTRY'!N62="","",IF($D$4="All Post",'DATA ENTRY'!N62,IF(AND($D$4='DATA ENTRY'!CL62),'DATA ENTRY'!N62,""))))</f>
        <v/>
      </c>
      <c r="H63" s="207" t="str">
        <f>IF('DATA ENTRY'!CL62="","",IF('DATA ENTRY'!O62="","",IF($D$4="All Post",'DATA ENTRY'!O62,IF(AND($D$4='DATA ENTRY'!CL62),'DATA ENTRY'!O62,""))))</f>
        <v/>
      </c>
      <c r="I63" s="205" t="str">
        <f>IF('DATA ENTRY'!CL62="","",IF('DATA ENTRY'!P62="","",IF($D$4="All Post",'DATA ENTRY'!P62,IF(AND($D$4='DATA ENTRY'!CL62),'DATA ENTRY'!P62,""))))</f>
        <v/>
      </c>
      <c r="J63" s="207" t="str">
        <f>IF('DATA ENTRY'!CL62="","",IF('DATA ENTRY'!Q62="","",IF($D$4="All Post",'DATA ENTRY'!Q62,IF(AND($D$4='DATA ENTRY'!CL62),'DATA ENTRY'!Q62,""))))</f>
        <v/>
      </c>
      <c r="K63" s="205" t="str">
        <f>IF('DATA ENTRY'!CL62="","",IF('DATA ENTRY'!R62="","",IF($D$4="All Post",'DATA ENTRY'!R62,IF(AND($D$4='DATA ENTRY'!CL62),'DATA ENTRY'!R62,""))))</f>
        <v/>
      </c>
      <c r="L63" s="205" t="str">
        <f>IF('DATA ENTRY'!CL62="","",IF('DATA ENTRY'!S62="","",IF($D$4="All Post",'DATA ENTRY'!S62,IF(AND($D$4='DATA ENTRY'!CL62),'DATA ENTRY'!S62,""))))</f>
        <v/>
      </c>
      <c r="M63" s="205" t="str">
        <f>IF('DATA ENTRY'!CL62="","",IF('DATA ENTRY'!E62="","",IF($D$4="All Post",'DATA ENTRY'!E62,IF(AND($D$4='DATA ENTRY'!CL62),'DATA ENTRY'!E62,""))))</f>
        <v/>
      </c>
      <c r="N63" s="205" t="str">
        <f>IF('DATA ENTRY'!CL62="","",IF('DATA ENTRY'!T62="","",IF($D$4="All Post",'DATA ENTRY'!T62,IF(AND($D$4='DATA ENTRY'!CL62),'DATA ENTRY'!T62,""))))</f>
        <v/>
      </c>
      <c r="O63" s="205" t="str">
        <f>IF('DATA ENTRY'!CL62="","",IF('DATA ENTRY'!X62="","",IF($D$4="All Post",'DATA ENTRY'!X62,IF(AND($D$4='DATA ENTRY'!CL62),'DATA ENTRY'!X62,""))))</f>
        <v/>
      </c>
      <c r="P63" s="205" t="str">
        <f>IF('DATA ENTRY'!CL62="","",IF('DATA ENTRY'!Y62="","",IF($D$4="All Post",'DATA ENTRY'!Y62,IF(AND($D$4='DATA ENTRY'!CL62),'DATA ENTRY'!Y62,""))))</f>
        <v/>
      </c>
      <c r="Q63" s="205" t="str">
        <f>IF('DATA ENTRY'!CL62="","",IF('DATA ENTRY'!G62="","",IF($D$4="All Post",'DATA ENTRY'!G62,IF(AND($D$4='DATA ENTRY'!CL62),'DATA ENTRY'!G62,""))))</f>
        <v/>
      </c>
      <c r="T63" s="3">
        <f t="shared" si="0"/>
        <v>0</v>
      </c>
      <c r="U63" s="3" t="str">
        <f t="shared" si="1"/>
        <v/>
      </c>
      <c r="CA63" s="3" t="str">
        <f>IFERROR(IF(CF63="","",RANK(CF63,$CF$7:$CF$1111,1))+COUNTIF($CF$7:CF63,CF63)-1,"")</f>
        <v/>
      </c>
      <c r="CB63" s="3" t="str">
        <f t="shared" si="2"/>
        <v/>
      </c>
      <c r="CC63" s="8">
        <v>57</v>
      </c>
      <c r="CD63" s="205" t="str">
        <f>IF('DATA ENTRY'!CL62="","",IF('DATA ENTRY'!B62="","",IF(AND($CE$4='DATA ENTRY'!CL62,$CH$4='DATA ENTRY'!D62,$CF$4='DATA ENTRY'!G62),'DATA ENTRY'!B62,"")))</f>
        <v/>
      </c>
      <c r="CE63" s="205" t="str">
        <f>IF('DATA ENTRY'!CL62="","",IF('DATA ENTRY'!C62="","",IF(AND($CE$4='DATA ENTRY'!CL62,$CH$4='DATA ENTRY'!D62,$CF$4='DATA ENTRY'!G62),'DATA ENTRY'!C62,"")))</f>
        <v/>
      </c>
      <c r="CF63" s="206" t="str">
        <f>IF('DATA ENTRY'!CL62="","",IF('DATA ENTRY'!I62="","",IF(AND($CE$4='DATA ENTRY'!CL62,$CH$4='DATA ENTRY'!D62,$CF$4='DATA ENTRY'!G62),'DATA ENTRY'!I62,"")))</f>
        <v/>
      </c>
      <c r="CG63" s="206" t="str">
        <f>IF('DATA ENTRY'!CL62="","",IF('DATA ENTRY'!CL62="","",IF(AND($CE$4='DATA ENTRY'!CL62,$CH$4='DATA ENTRY'!D62,$CF$4='DATA ENTRY'!G62),'DATA ENTRY'!CL62,"")))</f>
        <v/>
      </c>
      <c r="CH63" s="205" t="str">
        <f>IF('DATA ENTRY'!CL62="","",IF('DATA ENTRY'!N62="","",IF(AND($CE$4='DATA ENTRY'!CL62,$CH$4='DATA ENTRY'!D62,$CF$4='DATA ENTRY'!G62),'DATA ENTRY'!N62,"")))</f>
        <v/>
      </c>
      <c r="CI63" s="207" t="str">
        <f>IF('DATA ENTRY'!CL62="","",IF('DATA ENTRY'!O62="","",IF(AND($CE$4='DATA ENTRY'!CL62,$CH$4='DATA ENTRY'!D62,$CF$4='DATA ENTRY'!G62),'DATA ENTRY'!O62,"")))</f>
        <v/>
      </c>
      <c r="CJ63" s="205" t="str">
        <f>IF('DATA ENTRY'!CL62="","",IF('DATA ENTRY'!P62="","",IF(AND($CE$4='DATA ENTRY'!CL62,$CH$4='DATA ENTRY'!D62,$CF$4='DATA ENTRY'!G62),'DATA ENTRY'!P62,"")))</f>
        <v/>
      </c>
      <c r="CK63" s="207" t="str">
        <f>IF('DATA ENTRY'!CL62="","",IF('DATA ENTRY'!Q62="","",IF(AND($CE$4='DATA ENTRY'!CL62,$CH$4='DATA ENTRY'!D62,$CF$4='DATA ENTRY'!G62),'DATA ENTRY'!Q62,"")))</f>
        <v/>
      </c>
      <c r="CL63" s="205" t="str">
        <f>IF('DATA ENTRY'!CL62="","",IF('DATA ENTRY'!R62="","",IF(AND($CE$4='DATA ENTRY'!CL62,$CH$4='DATA ENTRY'!D62,$CF$4='DATA ENTRY'!G62),'DATA ENTRY'!R62,"")))</f>
        <v/>
      </c>
      <c r="CM63" s="205" t="str">
        <f>IF('DATA ENTRY'!CL62="","",IF('DATA ENTRY'!T62="","",IF(AND($CE$4='DATA ENTRY'!CL62,$CH$4='DATA ENTRY'!D62,$CF$4='DATA ENTRY'!G62),'DATA ENTRY'!T62,"")))</f>
        <v/>
      </c>
      <c r="CN63" s="205" t="str">
        <f>IF('DATA ENTRY'!CL62="","",IF('DATA ENTRY'!E62="","",IF(AND($CE$4='DATA ENTRY'!CL62,$CH$4='DATA ENTRY'!D62,$CF$4='DATA ENTRY'!G62),'DATA ENTRY'!E62,"")))</f>
        <v/>
      </c>
      <c r="CO63" s="205" t="str">
        <f>IF('DATA ENTRY'!CL62="","",IF('DATA ENTRY'!X62="","",IF(AND($CE$4='DATA ENTRY'!CL62,$CH$4='DATA ENTRY'!D62,$CF$4='DATA ENTRY'!G62),'DATA ENTRY'!X62,"")))</f>
        <v/>
      </c>
      <c r="CP63" s="205" t="str">
        <f>IF('DATA ENTRY'!CL62="","",IF('DATA ENTRY'!Y62="","",IF(AND($CE$4='DATA ENTRY'!CL62,$CH$4='DATA ENTRY'!D62,$CF$4='DATA ENTRY'!G62),'DATA ENTRY'!Y62,"")))</f>
        <v/>
      </c>
      <c r="CQ63" s="93" t="str">
        <f t="shared" si="3"/>
        <v/>
      </c>
      <c r="CR63" s="93" t="str">
        <f>IF('DATA ENTRY'!CL62="","",IF('DATA ENTRY'!G62="","",IF(AND($CE$4='DATA ENTRY'!CL62,$CH$4='DATA ENTRY'!D62),'DATA ENTRY'!G62,"")))</f>
        <v/>
      </c>
      <c r="CS63" s="191" t="str">
        <f>IF('DATA ENTRY'!CL62="","",IF('DATA ENTRY'!D62="","",IF(AND($CE$4='DATA ENTRY'!CL62,$CH$4='DATA ENTRY'!D62,$CF$4='DATA ENTRY'!G62),'DATA ENTRY'!D62,"")))</f>
        <v/>
      </c>
      <c r="CT63" s="209">
        <f t="shared" si="4"/>
        <v>0</v>
      </c>
      <c r="CU63" s="209">
        <f t="shared" si="5"/>
        <v>0</v>
      </c>
      <c r="CW63" s="210"/>
      <c r="CY63" s="3">
        <f t="shared" si="6"/>
        <v>0</v>
      </c>
      <c r="DC63" s="3" t="str">
        <f>IFERROR(IF(DH63="","",RANK(DH63,$DH$7:$DH$1111,1))+COUNTIF($DH$7:DH63,DH63)-1,"")</f>
        <v/>
      </c>
      <c r="DD63" s="3" t="str">
        <f t="shared" si="13"/>
        <v/>
      </c>
      <c r="DE63" s="8">
        <v>57</v>
      </c>
      <c r="DF63" s="205" t="str">
        <f>IF('DATA ENTRY'!CL62="","",IF('DATA ENTRY'!B62="","",IF(AND($DG$4='DATA ENTRY'!D62),'DATA ENTRY'!B62,"")))</f>
        <v/>
      </c>
      <c r="DG63" s="205" t="str">
        <f>IF('DATA ENTRY'!CL62="","",IF('DATA ENTRY'!C62="","",IF(AND($DG$4='DATA ENTRY'!D62),'DATA ENTRY'!C62,"")))</f>
        <v/>
      </c>
      <c r="DH63" s="206" t="str">
        <f>IF('DATA ENTRY'!CL62="","",IF('DATA ENTRY'!I62="","",IF(AND($DG$4='DATA ENTRY'!D62),'DATA ENTRY'!I62,"")))</f>
        <v/>
      </c>
      <c r="DI63" s="206" t="str">
        <f>IF('DATA ENTRY'!CL62="","",IF('DATA ENTRY'!CL62="","",IF(AND($DG$4='DATA ENTRY'!D62),'DATA ENTRY'!CL62,"")))</f>
        <v/>
      </c>
      <c r="DJ63" s="205" t="str">
        <f>IF('DATA ENTRY'!CL62="","",IF('DATA ENTRY'!N62="","",IF(AND($DG$4='DATA ENTRY'!D62),'DATA ENTRY'!N62,"")))</f>
        <v/>
      </c>
      <c r="DK63" s="207" t="str">
        <f>IF('DATA ENTRY'!CL62="","",IF('DATA ENTRY'!O62="","",IF(AND($DG$4='DATA ENTRY'!D62),'DATA ENTRY'!O62,"")))</f>
        <v/>
      </c>
      <c r="DL63" s="205" t="str">
        <f>IF('DATA ENTRY'!CL62="","",IF('DATA ENTRY'!P62="","",IF(AND($DG$4='DATA ENTRY'!D62),'DATA ENTRY'!P62,"")))</f>
        <v/>
      </c>
      <c r="DM63" s="207" t="str">
        <f>IF('DATA ENTRY'!CL62="","",IF('DATA ENTRY'!Q62="","",IF(AND($DG$4='DATA ENTRY'!D62),'DATA ENTRY'!Q62,"")))</f>
        <v/>
      </c>
      <c r="DN63" s="205" t="str">
        <f>IF('DATA ENTRY'!CL62="","",IF('DATA ENTRY'!R62="","",IF(AND($DG$4='DATA ENTRY'!D62),'DATA ENTRY'!R62,"")))</f>
        <v/>
      </c>
      <c r="DO63" s="207" t="str">
        <f>IF('DATA ENTRY'!CL62="","",IF('DATA ENTRY'!T62="","",IF(AND($DG$4='DATA ENTRY'!D62),'DATA ENTRY'!T62,"")))</f>
        <v/>
      </c>
      <c r="DP63" s="205" t="str">
        <f>IF('DATA ENTRY'!CL62="","",IF('DATA ENTRY'!E62="","",IF(AND($DG$4='DATA ENTRY'!D62),'DATA ENTRY'!E62,"")))</f>
        <v/>
      </c>
      <c r="DQ63" s="205" t="str">
        <f>IF('DATA ENTRY'!CL62="","",IF('DATA ENTRY'!D62="","",IF(AND($DG$4='DATA ENTRY'!D62),'DATA ENTRY'!D62,"")))</f>
        <v/>
      </c>
      <c r="DR63" s="205" t="str">
        <f>IF('DATA ENTRY'!CL62="","",IF('DATA ENTRY'!X62="","",IF(AND($DG$4='DATA ENTRY'!D62),'DATA ENTRY'!X62,"")))</f>
        <v/>
      </c>
      <c r="DS63" s="205" t="str">
        <f>IF('DATA ENTRY'!CL62="","",IF('DATA ENTRY'!Y62="","",IF(AND($DG$4='DATA ENTRY'!D62),'DATA ENTRY'!Y62,"")))</f>
        <v/>
      </c>
      <c r="DT63" s="93" t="str">
        <f t="shared" si="8"/>
        <v/>
      </c>
      <c r="DU63" s="93" t="str">
        <f>IF('DATA ENTRY'!CL62="","",IF('DATA ENTRY'!D62="","",IF(AND($DG$4='DATA ENTRY'!D62),'DATA ENTRY'!G62,"")))</f>
        <v/>
      </c>
      <c r="DZ63" s="3">
        <f t="shared" si="9"/>
        <v>0</v>
      </c>
      <c r="EC63" s="3" t="str">
        <f>IFERROR(IF(EH63="","",RANK(EH63,$EH$7:$EH$1111,1))+COUNTIF($EH$7:EH63,EH63)-1,"")</f>
        <v/>
      </c>
      <c r="ED63" s="3" t="str">
        <f t="shared" si="10"/>
        <v/>
      </c>
      <c r="EE63" s="8">
        <v>57</v>
      </c>
      <c r="EF63" s="205" t="str">
        <f>IF('DATA ENTRY'!CL62="","",IF('DATA ENTRY'!B62="","",IF(AND($EG$4='DATA ENTRY'!G62,$EI$4='DATA ENTRY'!F62),'DATA ENTRY'!B62,"")))</f>
        <v/>
      </c>
      <c r="EG63" s="205" t="str">
        <f>IF('DATA ENTRY'!CL62="","",IF('DATA ENTRY'!C62="","",IF(AND($EG$4='DATA ENTRY'!G62,$EI$4='DATA ENTRY'!F62),'DATA ENTRY'!C62,"")))</f>
        <v/>
      </c>
      <c r="EH63" s="206" t="str">
        <f>IF('DATA ENTRY'!CL62="","",IF('DATA ENTRY'!I62="","",IF(AND($EG$4='DATA ENTRY'!G62,$EI$4='DATA ENTRY'!F62),'DATA ENTRY'!I62,"")))</f>
        <v/>
      </c>
      <c r="EI63" s="206" t="str">
        <f>IF('DATA ENTRY'!CL62="","",IF('DATA ENTRY'!CL62="","",IF(AND($EG$4='DATA ENTRY'!G62,$EI$4='DATA ENTRY'!F62),'DATA ENTRY'!CL62,"")))</f>
        <v/>
      </c>
      <c r="EJ63" s="205" t="str">
        <f>IF('DATA ENTRY'!CL62="","",IF('DATA ENTRY'!N62="","",IF(AND($EG$4='DATA ENTRY'!G62,$EI$4='DATA ENTRY'!F62),'DATA ENTRY'!N62,"")))</f>
        <v/>
      </c>
      <c r="EK63" s="207" t="str">
        <f>IF('DATA ENTRY'!CL62="","",IF('DATA ENTRY'!O62="","",IF(AND($EG$4='DATA ENTRY'!G62,$EI$4='DATA ENTRY'!F62),'DATA ENTRY'!O62,"")))</f>
        <v/>
      </c>
      <c r="EL63" s="205" t="str">
        <f>IF('DATA ENTRY'!CL62="","",IF('DATA ENTRY'!P62="","",IF(AND($EG$4='DATA ENTRY'!G62,$EI$4='DATA ENTRY'!F62),'DATA ENTRY'!P62,"")))</f>
        <v/>
      </c>
      <c r="EM63" s="207" t="str">
        <f>IF('DATA ENTRY'!CL62="","",IF('DATA ENTRY'!Q62="","",IF(AND($EG$4='DATA ENTRY'!G62,$EI$4='DATA ENTRY'!F62),'DATA ENTRY'!Q62,"")))</f>
        <v/>
      </c>
      <c r="EN63" s="205" t="str">
        <f>IF('DATA ENTRY'!CL62="","",IF('DATA ENTRY'!R62="","",IF(AND($EG$4='DATA ENTRY'!G62,$EI$4='DATA ENTRY'!F62),'DATA ENTRY'!R62,"")))</f>
        <v/>
      </c>
      <c r="EO63" s="207" t="str">
        <f>IF('DATA ENTRY'!CL62="","",IF('DATA ENTRY'!S62="","",IF(AND($EG$4='DATA ENTRY'!G62,$EI$4='DATA ENTRY'!F62),'DATA ENTRY'!S62,"")))</f>
        <v/>
      </c>
      <c r="EP63" s="207" t="str">
        <f>IF('DATA ENTRY'!CL62="","",IF('DATA ENTRY'!T62="","",IF(AND($EG$4='DATA ENTRY'!G62,$EI$4='DATA ENTRY'!F62),'DATA ENTRY'!T62,"")))</f>
        <v/>
      </c>
      <c r="EQ63" s="205" t="str">
        <f>IF('DATA ENTRY'!CL62="","",IF('DATA ENTRY'!E62="","",IF(AND($EG$4='DATA ENTRY'!G62,$EI$4='DATA ENTRY'!F62),'DATA ENTRY'!E62,"")))</f>
        <v/>
      </c>
      <c r="ER63" s="205" t="str">
        <f>IF('DATA ENTRY'!CL62="","",IF('DATA ENTRY'!D62="","",IF(AND($EG$4='DATA ENTRY'!G62,$EI$4='DATA ENTRY'!F62),'DATA ENTRY'!D62,"")))</f>
        <v/>
      </c>
      <c r="ES63" s="205" t="str">
        <f>IF('DATA ENTRY'!CL62="","",IF('DATA ENTRY'!X62="","",IF(AND($EG$4='DATA ENTRY'!G62,$EI$4='DATA ENTRY'!F62),'DATA ENTRY'!X62,"")))</f>
        <v/>
      </c>
      <c r="ET63" s="205" t="str">
        <f>IF('DATA ENTRY'!CL62="","",IF('DATA ENTRY'!Y62="","",IF(AND($EG$4='DATA ENTRY'!G62,$EI$4='DATA ENTRY'!F62),'DATA ENTRY'!Y62,"")))</f>
        <v/>
      </c>
      <c r="EU63" s="93" t="str">
        <f t="shared" si="11"/>
        <v/>
      </c>
      <c r="EV63" s="93" t="str">
        <f>IF('DATA ENTRY'!CL62="","",IF('DATA ENTRY'!D62="","",IF(AND($EG$4='DATA ENTRY'!G62,$EI$4='DATA ENTRY'!F62),'DATA ENTRY'!G62,"")))</f>
        <v/>
      </c>
      <c r="FA63" s="3">
        <f t="shared" si="12"/>
        <v>0</v>
      </c>
    </row>
    <row r="64" spans="1:157">
      <c r="A64" s="3" t="str">
        <f>IF(T64=0,"",1+(MAX($A$7:A63)))</f>
        <v/>
      </c>
      <c r="B64" s="8">
        <v>58</v>
      </c>
      <c r="C64" s="205" t="str">
        <f>IF('DATA ENTRY'!CL63="","",IF('DATA ENTRY'!B63="","",IF($D$4="All Post",'DATA ENTRY'!B63,IF(AND($D$4='DATA ENTRY'!CL63),'DATA ENTRY'!B63,""))))</f>
        <v/>
      </c>
      <c r="D64" s="205" t="str">
        <f>IF('DATA ENTRY'!CL63="","",IF('DATA ENTRY'!C63="","",IF($D$4="All Post",'DATA ENTRY'!C63,IF(AND($D$4='DATA ENTRY'!CL63),'DATA ENTRY'!C63,""))))</f>
        <v/>
      </c>
      <c r="E64" s="206" t="str">
        <f>IF('DATA ENTRY'!CL63="","",IF('DATA ENTRY'!I63="","",IF($D$4="All Post",'DATA ENTRY'!I63,IF(AND($D$4='DATA ENTRY'!CL63),'DATA ENTRY'!I63,""))))</f>
        <v/>
      </c>
      <c r="F64" s="206" t="str">
        <f>IF('DATA ENTRY'!CL63="","",IF('DATA ENTRY'!CL63="","",IF($D$4="All Post",'DATA ENTRY'!CL63,IF(AND($D$4='DATA ENTRY'!CL63),'DATA ENTRY'!CL63,""))))</f>
        <v/>
      </c>
      <c r="G64" s="205" t="str">
        <f>IF('DATA ENTRY'!CL63="","",IF('DATA ENTRY'!N63="","",IF($D$4="All Post",'DATA ENTRY'!N63,IF(AND($D$4='DATA ENTRY'!CL63),'DATA ENTRY'!N63,""))))</f>
        <v/>
      </c>
      <c r="H64" s="207" t="str">
        <f>IF('DATA ENTRY'!CL63="","",IF('DATA ENTRY'!O63="","",IF($D$4="All Post",'DATA ENTRY'!O63,IF(AND($D$4='DATA ENTRY'!CL63),'DATA ENTRY'!O63,""))))</f>
        <v/>
      </c>
      <c r="I64" s="205" t="str">
        <f>IF('DATA ENTRY'!CL63="","",IF('DATA ENTRY'!P63="","",IF($D$4="All Post",'DATA ENTRY'!P63,IF(AND($D$4='DATA ENTRY'!CL63),'DATA ENTRY'!P63,""))))</f>
        <v/>
      </c>
      <c r="J64" s="207" t="str">
        <f>IF('DATA ENTRY'!CL63="","",IF('DATA ENTRY'!Q63="","",IF($D$4="All Post",'DATA ENTRY'!Q63,IF(AND($D$4='DATA ENTRY'!CL63),'DATA ENTRY'!Q63,""))))</f>
        <v/>
      </c>
      <c r="K64" s="205" t="str">
        <f>IF('DATA ENTRY'!CL63="","",IF('DATA ENTRY'!R63="","",IF($D$4="All Post",'DATA ENTRY'!R63,IF(AND($D$4='DATA ENTRY'!CL63),'DATA ENTRY'!R63,""))))</f>
        <v/>
      </c>
      <c r="L64" s="205" t="str">
        <f>IF('DATA ENTRY'!CL63="","",IF('DATA ENTRY'!S63="","",IF($D$4="All Post",'DATA ENTRY'!S63,IF(AND($D$4='DATA ENTRY'!CL63),'DATA ENTRY'!S63,""))))</f>
        <v/>
      </c>
      <c r="M64" s="205" t="str">
        <f>IF('DATA ENTRY'!CL63="","",IF('DATA ENTRY'!E63="","",IF($D$4="All Post",'DATA ENTRY'!E63,IF(AND($D$4='DATA ENTRY'!CL63),'DATA ENTRY'!E63,""))))</f>
        <v/>
      </c>
      <c r="N64" s="205" t="str">
        <f>IF('DATA ENTRY'!CL63="","",IF('DATA ENTRY'!T63="","",IF($D$4="All Post",'DATA ENTRY'!T63,IF(AND($D$4='DATA ENTRY'!CL63),'DATA ENTRY'!T63,""))))</f>
        <v/>
      </c>
      <c r="O64" s="205" t="str">
        <f>IF('DATA ENTRY'!CL63="","",IF('DATA ENTRY'!X63="","",IF($D$4="All Post",'DATA ENTRY'!X63,IF(AND($D$4='DATA ENTRY'!CL63),'DATA ENTRY'!X63,""))))</f>
        <v/>
      </c>
      <c r="P64" s="205" t="str">
        <f>IF('DATA ENTRY'!CL63="","",IF('DATA ENTRY'!Y63="","",IF($D$4="All Post",'DATA ENTRY'!Y63,IF(AND($D$4='DATA ENTRY'!CL63),'DATA ENTRY'!Y63,""))))</f>
        <v/>
      </c>
      <c r="Q64" s="205" t="str">
        <f>IF('DATA ENTRY'!CL63="","",IF('DATA ENTRY'!G63="","",IF($D$4="All Post",'DATA ENTRY'!G63,IF(AND($D$4='DATA ENTRY'!CL63),'DATA ENTRY'!G63,""))))</f>
        <v/>
      </c>
      <c r="T64" s="3">
        <f t="shared" si="0"/>
        <v>0</v>
      </c>
      <c r="U64" s="3" t="str">
        <f t="shared" si="1"/>
        <v/>
      </c>
      <c r="CA64" s="3" t="str">
        <f>IFERROR(IF(CF64="","",RANK(CF64,$CF$7:$CF$1111,1))+COUNTIF($CF$7:CF64,CF64)-1,"")</f>
        <v/>
      </c>
      <c r="CB64" s="3" t="str">
        <f t="shared" si="2"/>
        <v/>
      </c>
      <c r="CC64" s="8">
        <v>58</v>
      </c>
      <c r="CD64" s="205" t="str">
        <f>IF('DATA ENTRY'!CL63="","",IF('DATA ENTRY'!B63="","",IF(AND($CE$4='DATA ENTRY'!CL63,$CH$4='DATA ENTRY'!D63,$CF$4='DATA ENTRY'!G63),'DATA ENTRY'!B63,"")))</f>
        <v/>
      </c>
      <c r="CE64" s="205" t="str">
        <f>IF('DATA ENTRY'!CL63="","",IF('DATA ENTRY'!C63="","",IF(AND($CE$4='DATA ENTRY'!CL63,$CH$4='DATA ENTRY'!D63,$CF$4='DATA ENTRY'!G63),'DATA ENTRY'!C63,"")))</f>
        <v/>
      </c>
      <c r="CF64" s="206" t="str">
        <f>IF('DATA ENTRY'!CL63="","",IF('DATA ENTRY'!I63="","",IF(AND($CE$4='DATA ENTRY'!CL63,$CH$4='DATA ENTRY'!D63,$CF$4='DATA ENTRY'!G63),'DATA ENTRY'!I63,"")))</f>
        <v/>
      </c>
      <c r="CG64" s="206" t="str">
        <f>IF('DATA ENTRY'!CL63="","",IF('DATA ENTRY'!CL63="","",IF(AND($CE$4='DATA ENTRY'!CL63,$CH$4='DATA ENTRY'!D63,$CF$4='DATA ENTRY'!G63),'DATA ENTRY'!CL63,"")))</f>
        <v/>
      </c>
      <c r="CH64" s="205" t="str">
        <f>IF('DATA ENTRY'!CL63="","",IF('DATA ENTRY'!N63="","",IF(AND($CE$4='DATA ENTRY'!CL63,$CH$4='DATA ENTRY'!D63,$CF$4='DATA ENTRY'!G63),'DATA ENTRY'!N63,"")))</f>
        <v/>
      </c>
      <c r="CI64" s="207" t="str">
        <f>IF('DATA ENTRY'!CL63="","",IF('DATA ENTRY'!O63="","",IF(AND($CE$4='DATA ENTRY'!CL63,$CH$4='DATA ENTRY'!D63,$CF$4='DATA ENTRY'!G63),'DATA ENTRY'!O63,"")))</f>
        <v/>
      </c>
      <c r="CJ64" s="205" t="str">
        <f>IF('DATA ENTRY'!CL63="","",IF('DATA ENTRY'!P63="","",IF(AND($CE$4='DATA ENTRY'!CL63,$CH$4='DATA ENTRY'!D63,$CF$4='DATA ENTRY'!G63),'DATA ENTRY'!P63,"")))</f>
        <v/>
      </c>
      <c r="CK64" s="207" t="str">
        <f>IF('DATA ENTRY'!CL63="","",IF('DATA ENTRY'!Q63="","",IF(AND($CE$4='DATA ENTRY'!CL63,$CH$4='DATA ENTRY'!D63,$CF$4='DATA ENTRY'!G63),'DATA ENTRY'!Q63,"")))</f>
        <v/>
      </c>
      <c r="CL64" s="205" t="str">
        <f>IF('DATA ENTRY'!CL63="","",IF('DATA ENTRY'!R63="","",IF(AND($CE$4='DATA ENTRY'!CL63,$CH$4='DATA ENTRY'!D63,$CF$4='DATA ENTRY'!G63),'DATA ENTRY'!R63,"")))</f>
        <v/>
      </c>
      <c r="CM64" s="205" t="str">
        <f>IF('DATA ENTRY'!CL63="","",IF('DATA ENTRY'!T63="","",IF(AND($CE$4='DATA ENTRY'!CL63,$CH$4='DATA ENTRY'!D63,$CF$4='DATA ENTRY'!G63),'DATA ENTRY'!T63,"")))</f>
        <v/>
      </c>
      <c r="CN64" s="205" t="str">
        <f>IF('DATA ENTRY'!CL63="","",IF('DATA ENTRY'!E63="","",IF(AND($CE$4='DATA ENTRY'!CL63,$CH$4='DATA ENTRY'!D63,$CF$4='DATA ENTRY'!G63),'DATA ENTRY'!E63,"")))</f>
        <v/>
      </c>
      <c r="CO64" s="205" t="str">
        <f>IF('DATA ENTRY'!CL63="","",IF('DATA ENTRY'!X63="","",IF(AND($CE$4='DATA ENTRY'!CL63,$CH$4='DATA ENTRY'!D63,$CF$4='DATA ENTRY'!G63),'DATA ENTRY'!X63,"")))</f>
        <v/>
      </c>
      <c r="CP64" s="205" t="str">
        <f>IF('DATA ENTRY'!CL63="","",IF('DATA ENTRY'!Y63="","",IF(AND($CE$4='DATA ENTRY'!CL63,$CH$4='DATA ENTRY'!D63,$CF$4='DATA ENTRY'!G63),'DATA ENTRY'!Y63,"")))</f>
        <v/>
      </c>
      <c r="CQ64" s="93" t="str">
        <f t="shared" si="3"/>
        <v/>
      </c>
      <c r="CR64" s="93" t="str">
        <f>IF('DATA ENTRY'!CL63="","",IF('DATA ENTRY'!G63="","",IF(AND($CE$4='DATA ENTRY'!CL63,$CH$4='DATA ENTRY'!D63),'DATA ENTRY'!G63,"")))</f>
        <v/>
      </c>
      <c r="CS64" s="191" t="str">
        <f>IF('DATA ENTRY'!CL63="","",IF('DATA ENTRY'!D63="","",IF(AND($CE$4='DATA ENTRY'!CL63,$CH$4='DATA ENTRY'!D63,$CF$4='DATA ENTRY'!G63),'DATA ENTRY'!D63,"")))</f>
        <v/>
      </c>
      <c r="CT64" s="209">
        <f t="shared" si="4"/>
        <v>0</v>
      </c>
      <c r="CU64" s="209">
        <f t="shared" si="5"/>
        <v>0</v>
      </c>
      <c r="CW64" s="210"/>
      <c r="CY64" s="3">
        <f t="shared" si="6"/>
        <v>0</v>
      </c>
      <c r="DC64" s="3" t="str">
        <f>IFERROR(IF(DH64="","",RANK(DH64,$DH$7:$DH$1111,1))+COUNTIF($DH$7:DH64,DH64)-1,"")</f>
        <v/>
      </c>
      <c r="DD64" s="3" t="str">
        <f t="shared" si="13"/>
        <v/>
      </c>
      <c r="DE64" s="8">
        <v>58</v>
      </c>
      <c r="DF64" s="205" t="str">
        <f>IF('DATA ENTRY'!CL63="","",IF('DATA ENTRY'!B63="","",IF(AND($DG$4='DATA ENTRY'!D63),'DATA ENTRY'!B63,"")))</f>
        <v/>
      </c>
      <c r="DG64" s="205" t="str">
        <f>IF('DATA ENTRY'!CL63="","",IF('DATA ENTRY'!C63="","",IF(AND($DG$4='DATA ENTRY'!D63),'DATA ENTRY'!C63,"")))</f>
        <v/>
      </c>
      <c r="DH64" s="206" t="str">
        <f>IF('DATA ENTRY'!CL63="","",IF('DATA ENTRY'!I63="","",IF(AND($DG$4='DATA ENTRY'!D63),'DATA ENTRY'!I63,"")))</f>
        <v/>
      </c>
      <c r="DI64" s="206" t="str">
        <f>IF('DATA ENTRY'!CL63="","",IF('DATA ENTRY'!CL63="","",IF(AND($DG$4='DATA ENTRY'!D63),'DATA ENTRY'!CL63,"")))</f>
        <v/>
      </c>
      <c r="DJ64" s="205" t="str">
        <f>IF('DATA ENTRY'!CL63="","",IF('DATA ENTRY'!N63="","",IF(AND($DG$4='DATA ENTRY'!D63),'DATA ENTRY'!N63,"")))</f>
        <v/>
      </c>
      <c r="DK64" s="207" t="str">
        <f>IF('DATA ENTRY'!CL63="","",IF('DATA ENTRY'!O63="","",IF(AND($DG$4='DATA ENTRY'!D63),'DATA ENTRY'!O63,"")))</f>
        <v/>
      </c>
      <c r="DL64" s="205" t="str">
        <f>IF('DATA ENTRY'!CL63="","",IF('DATA ENTRY'!P63="","",IF(AND($DG$4='DATA ENTRY'!D63),'DATA ENTRY'!P63,"")))</f>
        <v/>
      </c>
      <c r="DM64" s="207" t="str">
        <f>IF('DATA ENTRY'!CL63="","",IF('DATA ENTRY'!Q63="","",IF(AND($DG$4='DATA ENTRY'!D63),'DATA ENTRY'!Q63,"")))</f>
        <v/>
      </c>
      <c r="DN64" s="205" t="str">
        <f>IF('DATA ENTRY'!CL63="","",IF('DATA ENTRY'!R63="","",IF(AND($DG$4='DATA ENTRY'!D63),'DATA ENTRY'!R63,"")))</f>
        <v/>
      </c>
      <c r="DO64" s="207" t="str">
        <f>IF('DATA ENTRY'!CL63="","",IF('DATA ENTRY'!T63="","",IF(AND($DG$4='DATA ENTRY'!D63),'DATA ENTRY'!T63,"")))</f>
        <v/>
      </c>
      <c r="DP64" s="205" t="str">
        <f>IF('DATA ENTRY'!CL63="","",IF('DATA ENTRY'!E63="","",IF(AND($DG$4='DATA ENTRY'!D63),'DATA ENTRY'!E63,"")))</f>
        <v/>
      </c>
      <c r="DQ64" s="205" t="str">
        <f>IF('DATA ENTRY'!CL63="","",IF('DATA ENTRY'!D63="","",IF(AND($DG$4='DATA ENTRY'!D63),'DATA ENTRY'!D63,"")))</f>
        <v/>
      </c>
      <c r="DR64" s="205" t="str">
        <f>IF('DATA ENTRY'!CL63="","",IF('DATA ENTRY'!X63="","",IF(AND($DG$4='DATA ENTRY'!D63),'DATA ENTRY'!X63,"")))</f>
        <v/>
      </c>
      <c r="DS64" s="205" t="str">
        <f>IF('DATA ENTRY'!CL63="","",IF('DATA ENTRY'!Y63="","",IF(AND($DG$4='DATA ENTRY'!D63),'DATA ENTRY'!Y63,"")))</f>
        <v/>
      </c>
      <c r="DT64" s="93" t="str">
        <f t="shared" si="8"/>
        <v/>
      </c>
      <c r="DU64" s="93" t="str">
        <f>IF('DATA ENTRY'!CL63="","",IF('DATA ENTRY'!D63="","",IF(AND($DG$4='DATA ENTRY'!D63),'DATA ENTRY'!G63,"")))</f>
        <v/>
      </c>
      <c r="DZ64" s="3">
        <f t="shared" si="9"/>
        <v>0</v>
      </c>
      <c r="EC64" s="3" t="str">
        <f>IFERROR(IF(EH64="","",RANK(EH64,$EH$7:$EH$1111,1))+COUNTIF($EH$7:EH64,EH64)-1,"")</f>
        <v/>
      </c>
      <c r="ED64" s="3" t="str">
        <f t="shared" si="10"/>
        <v/>
      </c>
      <c r="EE64" s="8">
        <v>58</v>
      </c>
      <c r="EF64" s="205" t="str">
        <f>IF('DATA ENTRY'!CL63="","",IF('DATA ENTRY'!B63="","",IF(AND($EG$4='DATA ENTRY'!G63,$EI$4='DATA ENTRY'!F63),'DATA ENTRY'!B63,"")))</f>
        <v/>
      </c>
      <c r="EG64" s="205" t="str">
        <f>IF('DATA ENTRY'!CL63="","",IF('DATA ENTRY'!C63="","",IF(AND($EG$4='DATA ENTRY'!G63,$EI$4='DATA ENTRY'!F63),'DATA ENTRY'!C63,"")))</f>
        <v/>
      </c>
      <c r="EH64" s="206" t="str">
        <f>IF('DATA ENTRY'!CL63="","",IF('DATA ENTRY'!I63="","",IF(AND($EG$4='DATA ENTRY'!G63,$EI$4='DATA ENTRY'!F63),'DATA ENTRY'!I63,"")))</f>
        <v/>
      </c>
      <c r="EI64" s="206" t="str">
        <f>IF('DATA ENTRY'!CL63="","",IF('DATA ENTRY'!CL63="","",IF(AND($EG$4='DATA ENTRY'!G63,$EI$4='DATA ENTRY'!F63),'DATA ENTRY'!CL63,"")))</f>
        <v/>
      </c>
      <c r="EJ64" s="205" t="str">
        <f>IF('DATA ENTRY'!CL63="","",IF('DATA ENTRY'!N63="","",IF(AND($EG$4='DATA ENTRY'!G63,$EI$4='DATA ENTRY'!F63),'DATA ENTRY'!N63,"")))</f>
        <v/>
      </c>
      <c r="EK64" s="207" t="str">
        <f>IF('DATA ENTRY'!CL63="","",IF('DATA ENTRY'!O63="","",IF(AND($EG$4='DATA ENTRY'!G63,$EI$4='DATA ENTRY'!F63),'DATA ENTRY'!O63,"")))</f>
        <v/>
      </c>
      <c r="EL64" s="205" t="str">
        <f>IF('DATA ENTRY'!CL63="","",IF('DATA ENTRY'!P63="","",IF(AND($EG$4='DATA ENTRY'!G63,$EI$4='DATA ENTRY'!F63),'DATA ENTRY'!P63,"")))</f>
        <v/>
      </c>
      <c r="EM64" s="207" t="str">
        <f>IF('DATA ENTRY'!CL63="","",IF('DATA ENTRY'!Q63="","",IF(AND($EG$4='DATA ENTRY'!G63,$EI$4='DATA ENTRY'!F63),'DATA ENTRY'!Q63,"")))</f>
        <v/>
      </c>
      <c r="EN64" s="205" t="str">
        <f>IF('DATA ENTRY'!CL63="","",IF('DATA ENTRY'!R63="","",IF(AND($EG$4='DATA ENTRY'!G63,$EI$4='DATA ENTRY'!F63),'DATA ENTRY'!R63,"")))</f>
        <v/>
      </c>
      <c r="EO64" s="207" t="str">
        <f>IF('DATA ENTRY'!CL63="","",IF('DATA ENTRY'!S63="","",IF(AND($EG$4='DATA ENTRY'!G63,$EI$4='DATA ENTRY'!F63),'DATA ENTRY'!S63,"")))</f>
        <v/>
      </c>
      <c r="EP64" s="207" t="str">
        <f>IF('DATA ENTRY'!CL63="","",IF('DATA ENTRY'!T63="","",IF(AND($EG$4='DATA ENTRY'!G63,$EI$4='DATA ENTRY'!F63),'DATA ENTRY'!T63,"")))</f>
        <v/>
      </c>
      <c r="EQ64" s="205" t="str">
        <f>IF('DATA ENTRY'!CL63="","",IF('DATA ENTRY'!E63="","",IF(AND($EG$4='DATA ENTRY'!G63,$EI$4='DATA ENTRY'!F63),'DATA ENTRY'!E63,"")))</f>
        <v/>
      </c>
      <c r="ER64" s="205" t="str">
        <f>IF('DATA ENTRY'!CL63="","",IF('DATA ENTRY'!D63="","",IF(AND($EG$4='DATA ENTRY'!G63,$EI$4='DATA ENTRY'!F63),'DATA ENTRY'!D63,"")))</f>
        <v/>
      </c>
      <c r="ES64" s="205" t="str">
        <f>IF('DATA ENTRY'!CL63="","",IF('DATA ENTRY'!X63="","",IF(AND($EG$4='DATA ENTRY'!G63,$EI$4='DATA ENTRY'!F63),'DATA ENTRY'!X63,"")))</f>
        <v/>
      </c>
      <c r="ET64" s="205" t="str">
        <f>IF('DATA ENTRY'!CL63="","",IF('DATA ENTRY'!Y63="","",IF(AND($EG$4='DATA ENTRY'!G63,$EI$4='DATA ENTRY'!F63),'DATA ENTRY'!Y63,"")))</f>
        <v/>
      </c>
      <c r="EU64" s="93" t="str">
        <f t="shared" si="11"/>
        <v/>
      </c>
      <c r="EV64" s="93" t="str">
        <f>IF('DATA ENTRY'!CL63="","",IF('DATA ENTRY'!D63="","",IF(AND($EG$4='DATA ENTRY'!G63,$EI$4='DATA ENTRY'!F63),'DATA ENTRY'!G63,"")))</f>
        <v/>
      </c>
      <c r="FA64" s="3">
        <f t="shared" si="12"/>
        <v>0</v>
      </c>
    </row>
    <row r="65" spans="1:157">
      <c r="A65" s="3" t="str">
        <f>IF(T65=0,"",1+(MAX($A$7:A64)))</f>
        <v/>
      </c>
      <c r="B65" s="8">
        <v>59</v>
      </c>
      <c r="C65" s="205" t="str">
        <f>IF('DATA ENTRY'!CL64="","",IF('DATA ENTRY'!B64="","",IF($D$4="All Post",'DATA ENTRY'!B64,IF(AND($D$4='DATA ENTRY'!CL64),'DATA ENTRY'!B64,""))))</f>
        <v/>
      </c>
      <c r="D65" s="205" t="str">
        <f>IF('DATA ENTRY'!CL64="","",IF('DATA ENTRY'!C64="","",IF($D$4="All Post",'DATA ENTRY'!C64,IF(AND($D$4='DATA ENTRY'!CL64),'DATA ENTRY'!C64,""))))</f>
        <v/>
      </c>
      <c r="E65" s="206" t="str">
        <f>IF('DATA ENTRY'!CL64="","",IF('DATA ENTRY'!I64="","",IF($D$4="All Post",'DATA ENTRY'!I64,IF(AND($D$4='DATA ENTRY'!CL64),'DATA ENTRY'!I64,""))))</f>
        <v/>
      </c>
      <c r="F65" s="206" t="str">
        <f>IF('DATA ENTRY'!CL64="","",IF('DATA ENTRY'!CL64="","",IF($D$4="All Post",'DATA ENTRY'!CL64,IF(AND($D$4='DATA ENTRY'!CL64),'DATA ENTRY'!CL64,""))))</f>
        <v/>
      </c>
      <c r="G65" s="205" t="str">
        <f>IF('DATA ENTRY'!CL64="","",IF('DATA ENTRY'!N64="","",IF($D$4="All Post",'DATA ENTRY'!N64,IF(AND($D$4='DATA ENTRY'!CL64),'DATA ENTRY'!N64,""))))</f>
        <v/>
      </c>
      <c r="H65" s="207" t="str">
        <f>IF('DATA ENTRY'!CL64="","",IF('DATA ENTRY'!O64="","",IF($D$4="All Post",'DATA ENTRY'!O64,IF(AND($D$4='DATA ENTRY'!CL64),'DATA ENTRY'!O64,""))))</f>
        <v/>
      </c>
      <c r="I65" s="205" t="str">
        <f>IF('DATA ENTRY'!CL64="","",IF('DATA ENTRY'!P64="","",IF($D$4="All Post",'DATA ENTRY'!P64,IF(AND($D$4='DATA ENTRY'!CL64),'DATA ENTRY'!P64,""))))</f>
        <v/>
      </c>
      <c r="J65" s="207" t="str">
        <f>IF('DATA ENTRY'!CL64="","",IF('DATA ENTRY'!Q64="","",IF($D$4="All Post",'DATA ENTRY'!Q64,IF(AND($D$4='DATA ENTRY'!CL64),'DATA ENTRY'!Q64,""))))</f>
        <v/>
      </c>
      <c r="K65" s="205" t="str">
        <f>IF('DATA ENTRY'!CL64="","",IF('DATA ENTRY'!R64="","",IF($D$4="All Post",'DATA ENTRY'!R64,IF(AND($D$4='DATA ENTRY'!CL64),'DATA ENTRY'!R64,""))))</f>
        <v/>
      </c>
      <c r="L65" s="205" t="str">
        <f>IF('DATA ENTRY'!CL64="","",IF('DATA ENTRY'!S64="","",IF($D$4="All Post",'DATA ENTRY'!S64,IF(AND($D$4='DATA ENTRY'!CL64),'DATA ENTRY'!S64,""))))</f>
        <v/>
      </c>
      <c r="M65" s="205" t="str">
        <f>IF('DATA ENTRY'!CL64="","",IF('DATA ENTRY'!E64="","",IF($D$4="All Post",'DATA ENTRY'!E64,IF(AND($D$4='DATA ENTRY'!CL64),'DATA ENTRY'!E64,""))))</f>
        <v/>
      </c>
      <c r="N65" s="205" t="str">
        <f>IF('DATA ENTRY'!CL64="","",IF('DATA ENTRY'!T64="","",IF($D$4="All Post",'DATA ENTRY'!T64,IF(AND($D$4='DATA ENTRY'!CL64),'DATA ENTRY'!T64,""))))</f>
        <v/>
      </c>
      <c r="O65" s="205" t="str">
        <f>IF('DATA ENTRY'!CL64="","",IF('DATA ENTRY'!X64="","",IF($D$4="All Post",'DATA ENTRY'!X64,IF(AND($D$4='DATA ENTRY'!CL64),'DATA ENTRY'!X64,""))))</f>
        <v/>
      </c>
      <c r="P65" s="205" t="str">
        <f>IF('DATA ENTRY'!CL64="","",IF('DATA ENTRY'!Y64="","",IF($D$4="All Post",'DATA ENTRY'!Y64,IF(AND($D$4='DATA ENTRY'!CL64),'DATA ENTRY'!Y64,""))))</f>
        <v/>
      </c>
      <c r="Q65" s="205" t="str">
        <f>IF('DATA ENTRY'!CL64="","",IF('DATA ENTRY'!G64="","",IF($D$4="All Post",'DATA ENTRY'!G64,IF(AND($D$4='DATA ENTRY'!CL64),'DATA ENTRY'!G64,""))))</f>
        <v/>
      </c>
      <c r="T65" s="3">
        <f t="shared" si="0"/>
        <v>0</v>
      </c>
      <c r="U65" s="3" t="str">
        <f t="shared" si="1"/>
        <v/>
      </c>
      <c r="CA65" s="3" t="str">
        <f>IFERROR(IF(CF65="","",RANK(CF65,$CF$7:$CF$1111,1))+COUNTIF($CF$7:CF65,CF65)-1,"")</f>
        <v/>
      </c>
      <c r="CB65" s="3" t="str">
        <f t="shared" si="2"/>
        <v/>
      </c>
      <c r="CC65" s="8">
        <v>59</v>
      </c>
      <c r="CD65" s="205" t="str">
        <f>IF('DATA ENTRY'!CL64="","",IF('DATA ENTRY'!B64="","",IF(AND($CE$4='DATA ENTRY'!CL64,$CH$4='DATA ENTRY'!D64,$CF$4='DATA ENTRY'!G64),'DATA ENTRY'!B64,"")))</f>
        <v/>
      </c>
      <c r="CE65" s="205" t="str">
        <f>IF('DATA ENTRY'!CL64="","",IF('DATA ENTRY'!C64="","",IF(AND($CE$4='DATA ENTRY'!CL64,$CH$4='DATA ENTRY'!D64,$CF$4='DATA ENTRY'!G64),'DATA ENTRY'!C64,"")))</f>
        <v/>
      </c>
      <c r="CF65" s="206" t="str">
        <f>IF('DATA ENTRY'!CL64="","",IF('DATA ENTRY'!I64="","",IF(AND($CE$4='DATA ENTRY'!CL64,$CH$4='DATA ENTRY'!D64,$CF$4='DATA ENTRY'!G64),'DATA ENTRY'!I64,"")))</f>
        <v/>
      </c>
      <c r="CG65" s="206" t="str">
        <f>IF('DATA ENTRY'!CL64="","",IF('DATA ENTRY'!CL64="","",IF(AND($CE$4='DATA ENTRY'!CL64,$CH$4='DATA ENTRY'!D64,$CF$4='DATA ENTRY'!G64),'DATA ENTRY'!CL64,"")))</f>
        <v/>
      </c>
      <c r="CH65" s="205" t="str">
        <f>IF('DATA ENTRY'!CL64="","",IF('DATA ENTRY'!N64="","",IF(AND($CE$4='DATA ENTRY'!CL64,$CH$4='DATA ENTRY'!D64,$CF$4='DATA ENTRY'!G64),'DATA ENTRY'!N64,"")))</f>
        <v/>
      </c>
      <c r="CI65" s="207" t="str">
        <f>IF('DATA ENTRY'!CL64="","",IF('DATA ENTRY'!O64="","",IF(AND($CE$4='DATA ENTRY'!CL64,$CH$4='DATA ENTRY'!D64,$CF$4='DATA ENTRY'!G64),'DATA ENTRY'!O64,"")))</f>
        <v/>
      </c>
      <c r="CJ65" s="205" t="str">
        <f>IF('DATA ENTRY'!CL64="","",IF('DATA ENTRY'!P64="","",IF(AND($CE$4='DATA ENTRY'!CL64,$CH$4='DATA ENTRY'!D64,$CF$4='DATA ENTRY'!G64),'DATA ENTRY'!P64,"")))</f>
        <v/>
      </c>
      <c r="CK65" s="207" t="str">
        <f>IF('DATA ENTRY'!CL64="","",IF('DATA ENTRY'!Q64="","",IF(AND($CE$4='DATA ENTRY'!CL64,$CH$4='DATA ENTRY'!D64,$CF$4='DATA ENTRY'!G64),'DATA ENTRY'!Q64,"")))</f>
        <v/>
      </c>
      <c r="CL65" s="205" t="str">
        <f>IF('DATA ENTRY'!CL64="","",IF('DATA ENTRY'!R64="","",IF(AND($CE$4='DATA ENTRY'!CL64,$CH$4='DATA ENTRY'!D64,$CF$4='DATA ENTRY'!G64),'DATA ENTRY'!R64,"")))</f>
        <v/>
      </c>
      <c r="CM65" s="205" t="str">
        <f>IF('DATA ENTRY'!CL64="","",IF('DATA ENTRY'!T64="","",IF(AND($CE$4='DATA ENTRY'!CL64,$CH$4='DATA ENTRY'!D64,$CF$4='DATA ENTRY'!G64),'DATA ENTRY'!T64,"")))</f>
        <v/>
      </c>
      <c r="CN65" s="205" t="str">
        <f>IF('DATA ENTRY'!CL64="","",IF('DATA ENTRY'!E64="","",IF(AND($CE$4='DATA ENTRY'!CL64,$CH$4='DATA ENTRY'!D64,$CF$4='DATA ENTRY'!G64),'DATA ENTRY'!E64,"")))</f>
        <v/>
      </c>
      <c r="CO65" s="205" t="str">
        <f>IF('DATA ENTRY'!CL64="","",IF('DATA ENTRY'!X64="","",IF(AND($CE$4='DATA ENTRY'!CL64,$CH$4='DATA ENTRY'!D64,$CF$4='DATA ENTRY'!G64),'DATA ENTRY'!X64,"")))</f>
        <v/>
      </c>
      <c r="CP65" s="205" t="str">
        <f>IF('DATA ENTRY'!CL64="","",IF('DATA ENTRY'!Y64="","",IF(AND($CE$4='DATA ENTRY'!CL64,$CH$4='DATA ENTRY'!D64,$CF$4='DATA ENTRY'!G64),'DATA ENTRY'!Y64,"")))</f>
        <v/>
      </c>
      <c r="CQ65" s="93" t="str">
        <f t="shared" si="3"/>
        <v/>
      </c>
      <c r="CR65" s="93" t="str">
        <f>IF('DATA ENTRY'!CL64="","",IF('DATA ENTRY'!G64="","",IF(AND($CE$4='DATA ENTRY'!CL64,$CH$4='DATA ENTRY'!D64),'DATA ENTRY'!G64,"")))</f>
        <v/>
      </c>
      <c r="CS65" s="191" t="str">
        <f>IF('DATA ENTRY'!CL64="","",IF('DATA ENTRY'!D64="","",IF(AND($CE$4='DATA ENTRY'!CL64,$CH$4='DATA ENTRY'!D64,$CF$4='DATA ENTRY'!G64),'DATA ENTRY'!D64,"")))</f>
        <v/>
      </c>
      <c r="CT65" s="209">
        <f t="shared" si="4"/>
        <v>0</v>
      </c>
      <c r="CU65" s="209">
        <f t="shared" si="5"/>
        <v>0</v>
      </c>
      <c r="CW65" s="210"/>
      <c r="CY65" s="3">
        <f t="shared" si="6"/>
        <v>0</v>
      </c>
      <c r="DC65" s="3" t="str">
        <f>IFERROR(IF(DH65="","",RANK(DH65,$DH$7:$DH$1111,1))+COUNTIF($DH$7:DH65,DH65)-1,"")</f>
        <v/>
      </c>
      <c r="DD65" s="3" t="str">
        <f t="shared" si="13"/>
        <v/>
      </c>
      <c r="DE65" s="8">
        <v>59</v>
      </c>
      <c r="DF65" s="205" t="str">
        <f>IF('DATA ENTRY'!CL64="","",IF('DATA ENTRY'!B64="","",IF(AND($DG$4='DATA ENTRY'!D64),'DATA ENTRY'!B64,"")))</f>
        <v/>
      </c>
      <c r="DG65" s="205" t="str">
        <f>IF('DATA ENTRY'!CL64="","",IF('DATA ENTRY'!C64="","",IF(AND($DG$4='DATA ENTRY'!D64),'DATA ENTRY'!C64,"")))</f>
        <v/>
      </c>
      <c r="DH65" s="206" t="str">
        <f>IF('DATA ENTRY'!CL64="","",IF('DATA ENTRY'!I64="","",IF(AND($DG$4='DATA ENTRY'!D64),'DATA ENTRY'!I64,"")))</f>
        <v/>
      </c>
      <c r="DI65" s="206" t="str">
        <f>IF('DATA ENTRY'!CL64="","",IF('DATA ENTRY'!CL64="","",IF(AND($DG$4='DATA ENTRY'!D64),'DATA ENTRY'!CL64,"")))</f>
        <v/>
      </c>
      <c r="DJ65" s="205" t="str">
        <f>IF('DATA ENTRY'!CL64="","",IF('DATA ENTRY'!N64="","",IF(AND($DG$4='DATA ENTRY'!D64),'DATA ENTRY'!N64,"")))</f>
        <v/>
      </c>
      <c r="DK65" s="207" t="str">
        <f>IF('DATA ENTRY'!CL64="","",IF('DATA ENTRY'!O64="","",IF(AND($DG$4='DATA ENTRY'!D64),'DATA ENTRY'!O64,"")))</f>
        <v/>
      </c>
      <c r="DL65" s="205" t="str">
        <f>IF('DATA ENTRY'!CL64="","",IF('DATA ENTRY'!P64="","",IF(AND($DG$4='DATA ENTRY'!D64),'DATA ENTRY'!P64,"")))</f>
        <v/>
      </c>
      <c r="DM65" s="207" t="str">
        <f>IF('DATA ENTRY'!CL64="","",IF('DATA ENTRY'!Q64="","",IF(AND($DG$4='DATA ENTRY'!D64),'DATA ENTRY'!Q64,"")))</f>
        <v/>
      </c>
      <c r="DN65" s="205" t="str">
        <f>IF('DATA ENTRY'!CL64="","",IF('DATA ENTRY'!R64="","",IF(AND($DG$4='DATA ENTRY'!D64),'DATA ENTRY'!R64,"")))</f>
        <v/>
      </c>
      <c r="DO65" s="207" t="str">
        <f>IF('DATA ENTRY'!CL64="","",IF('DATA ENTRY'!T64="","",IF(AND($DG$4='DATA ENTRY'!D64),'DATA ENTRY'!T64,"")))</f>
        <v/>
      </c>
      <c r="DP65" s="205" t="str">
        <f>IF('DATA ENTRY'!CL64="","",IF('DATA ENTRY'!E64="","",IF(AND($DG$4='DATA ENTRY'!D64),'DATA ENTRY'!E64,"")))</f>
        <v/>
      </c>
      <c r="DQ65" s="205" t="str">
        <f>IF('DATA ENTRY'!CL64="","",IF('DATA ENTRY'!D64="","",IF(AND($DG$4='DATA ENTRY'!D64),'DATA ENTRY'!D64,"")))</f>
        <v/>
      </c>
      <c r="DR65" s="205" t="str">
        <f>IF('DATA ENTRY'!CL64="","",IF('DATA ENTRY'!X64="","",IF(AND($DG$4='DATA ENTRY'!D64),'DATA ENTRY'!X64,"")))</f>
        <v/>
      </c>
      <c r="DS65" s="205" t="str">
        <f>IF('DATA ENTRY'!CL64="","",IF('DATA ENTRY'!Y64="","",IF(AND($DG$4='DATA ENTRY'!D64),'DATA ENTRY'!Y64,"")))</f>
        <v/>
      </c>
      <c r="DT65" s="93" t="str">
        <f t="shared" si="8"/>
        <v/>
      </c>
      <c r="DU65" s="93" t="str">
        <f>IF('DATA ENTRY'!CL64="","",IF('DATA ENTRY'!D64="","",IF(AND($DG$4='DATA ENTRY'!D64),'DATA ENTRY'!G64,"")))</f>
        <v/>
      </c>
      <c r="DZ65" s="3">
        <f t="shared" si="9"/>
        <v>0</v>
      </c>
      <c r="EC65" s="3" t="str">
        <f>IFERROR(IF(EH65="","",RANK(EH65,$EH$7:$EH$1111,1))+COUNTIF($EH$7:EH65,EH65)-1,"")</f>
        <v/>
      </c>
      <c r="ED65" s="3" t="str">
        <f t="shared" si="10"/>
        <v/>
      </c>
      <c r="EE65" s="8">
        <v>59</v>
      </c>
      <c r="EF65" s="205" t="str">
        <f>IF('DATA ENTRY'!CL64="","",IF('DATA ENTRY'!B64="","",IF(AND($EG$4='DATA ENTRY'!G64,$EI$4='DATA ENTRY'!F64),'DATA ENTRY'!B64,"")))</f>
        <v/>
      </c>
      <c r="EG65" s="205" t="str">
        <f>IF('DATA ENTRY'!CL64="","",IF('DATA ENTRY'!C64="","",IF(AND($EG$4='DATA ENTRY'!G64,$EI$4='DATA ENTRY'!F64),'DATA ENTRY'!C64,"")))</f>
        <v/>
      </c>
      <c r="EH65" s="206" t="str">
        <f>IF('DATA ENTRY'!CL64="","",IF('DATA ENTRY'!I64="","",IF(AND($EG$4='DATA ENTRY'!G64,$EI$4='DATA ENTRY'!F64),'DATA ENTRY'!I64,"")))</f>
        <v/>
      </c>
      <c r="EI65" s="206" t="str">
        <f>IF('DATA ENTRY'!CL64="","",IF('DATA ENTRY'!CL64="","",IF(AND($EG$4='DATA ENTRY'!G64,$EI$4='DATA ENTRY'!F64),'DATA ENTRY'!CL64,"")))</f>
        <v/>
      </c>
      <c r="EJ65" s="205" t="str">
        <f>IF('DATA ENTRY'!CL64="","",IF('DATA ENTRY'!N64="","",IF(AND($EG$4='DATA ENTRY'!G64,$EI$4='DATA ENTRY'!F64),'DATA ENTRY'!N64,"")))</f>
        <v/>
      </c>
      <c r="EK65" s="207" t="str">
        <f>IF('DATA ENTRY'!CL64="","",IF('DATA ENTRY'!O64="","",IF(AND($EG$4='DATA ENTRY'!G64,$EI$4='DATA ENTRY'!F64),'DATA ENTRY'!O64,"")))</f>
        <v/>
      </c>
      <c r="EL65" s="205" t="str">
        <f>IF('DATA ENTRY'!CL64="","",IF('DATA ENTRY'!P64="","",IF(AND($EG$4='DATA ENTRY'!G64,$EI$4='DATA ENTRY'!F64),'DATA ENTRY'!P64,"")))</f>
        <v/>
      </c>
      <c r="EM65" s="207" t="str">
        <f>IF('DATA ENTRY'!CL64="","",IF('DATA ENTRY'!Q64="","",IF(AND($EG$4='DATA ENTRY'!G64,$EI$4='DATA ENTRY'!F64),'DATA ENTRY'!Q64,"")))</f>
        <v/>
      </c>
      <c r="EN65" s="205" t="str">
        <f>IF('DATA ENTRY'!CL64="","",IF('DATA ENTRY'!R64="","",IF(AND($EG$4='DATA ENTRY'!G64,$EI$4='DATA ENTRY'!F64),'DATA ENTRY'!R64,"")))</f>
        <v/>
      </c>
      <c r="EO65" s="207" t="str">
        <f>IF('DATA ENTRY'!CL64="","",IF('DATA ENTRY'!S64="","",IF(AND($EG$4='DATA ENTRY'!G64,$EI$4='DATA ENTRY'!F64),'DATA ENTRY'!S64,"")))</f>
        <v/>
      </c>
      <c r="EP65" s="207" t="str">
        <f>IF('DATA ENTRY'!CL64="","",IF('DATA ENTRY'!T64="","",IF(AND($EG$4='DATA ENTRY'!G64,$EI$4='DATA ENTRY'!F64),'DATA ENTRY'!T64,"")))</f>
        <v/>
      </c>
      <c r="EQ65" s="205" t="str">
        <f>IF('DATA ENTRY'!CL64="","",IF('DATA ENTRY'!E64="","",IF(AND($EG$4='DATA ENTRY'!G64,$EI$4='DATA ENTRY'!F64),'DATA ENTRY'!E64,"")))</f>
        <v/>
      </c>
      <c r="ER65" s="205" t="str">
        <f>IF('DATA ENTRY'!CL64="","",IF('DATA ENTRY'!D64="","",IF(AND($EG$4='DATA ENTRY'!G64,$EI$4='DATA ENTRY'!F64),'DATA ENTRY'!D64,"")))</f>
        <v/>
      </c>
      <c r="ES65" s="205" t="str">
        <f>IF('DATA ENTRY'!CL64="","",IF('DATA ENTRY'!X64="","",IF(AND($EG$4='DATA ENTRY'!G64,$EI$4='DATA ENTRY'!F64),'DATA ENTRY'!X64,"")))</f>
        <v/>
      </c>
      <c r="ET65" s="205" t="str">
        <f>IF('DATA ENTRY'!CL64="","",IF('DATA ENTRY'!Y64="","",IF(AND($EG$4='DATA ENTRY'!G64,$EI$4='DATA ENTRY'!F64),'DATA ENTRY'!Y64,"")))</f>
        <v/>
      </c>
      <c r="EU65" s="93" t="str">
        <f t="shared" si="11"/>
        <v/>
      </c>
      <c r="EV65" s="93" t="str">
        <f>IF('DATA ENTRY'!CL64="","",IF('DATA ENTRY'!D64="","",IF(AND($EG$4='DATA ENTRY'!G64,$EI$4='DATA ENTRY'!F64),'DATA ENTRY'!G64,"")))</f>
        <v/>
      </c>
      <c r="FA65" s="3">
        <f t="shared" si="12"/>
        <v>0</v>
      </c>
    </row>
    <row r="66" spans="1:157">
      <c r="A66" s="3" t="str">
        <f>IF(T66=0,"",1+(MAX($A$7:A65)))</f>
        <v/>
      </c>
      <c r="B66" s="8">
        <v>60</v>
      </c>
      <c r="C66" s="205" t="str">
        <f>IF('DATA ENTRY'!CL65="","",IF('DATA ENTRY'!B65="","",IF($D$4="All Post",'DATA ENTRY'!B65,IF(AND($D$4='DATA ENTRY'!CL65),'DATA ENTRY'!B65,""))))</f>
        <v/>
      </c>
      <c r="D66" s="205" t="str">
        <f>IF('DATA ENTRY'!CL65="","",IF('DATA ENTRY'!C65="","",IF($D$4="All Post",'DATA ENTRY'!C65,IF(AND($D$4='DATA ENTRY'!CL65),'DATA ENTRY'!C65,""))))</f>
        <v/>
      </c>
      <c r="E66" s="206" t="str">
        <f>IF('DATA ENTRY'!CL65="","",IF('DATA ENTRY'!I65="","",IF($D$4="All Post",'DATA ENTRY'!I65,IF(AND($D$4='DATA ENTRY'!CL65),'DATA ENTRY'!I65,""))))</f>
        <v/>
      </c>
      <c r="F66" s="206" t="str">
        <f>IF('DATA ENTRY'!CL65="","",IF('DATA ENTRY'!CL65="","",IF($D$4="All Post",'DATA ENTRY'!CL65,IF(AND($D$4='DATA ENTRY'!CL65),'DATA ENTRY'!CL65,""))))</f>
        <v/>
      </c>
      <c r="G66" s="205" t="str">
        <f>IF('DATA ENTRY'!CL65="","",IF('DATA ENTRY'!N65="","",IF($D$4="All Post",'DATA ENTRY'!N65,IF(AND($D$4='DATA ENTRY'!CL65),'DATA ENTRY'!N65,""))))</f>
        <v/>
      </c>
      <c r="H66" s="207" t="str">
        <f>IF('DATA ENTRY'!CL65="","",IF('DATA ENTRY'!O65="","",IF($D$4="All Post",'DATA ENTRY'!O65,IF(AND($D$4='DATA ENTRY'!CL65),'DATA ENTRY'!O65,""))))</f>
        <v/>
      </c>
      <c r="I66" s="205" t="str">
        <f>IF('DATA ENTRY'!CL65="","",IF('DATA ENTRY'!P65="","",IF($D$4="All Post",'DATA ENTRY'!P65,IF(AND($D$4='DATA ENTRY'!CL65),'DATA ENTRY'!P65,""))))</f>
        <v/>
      </c>
      <c r="J66" s="207" t="str">
        <f>IF('DATA ENTRY'!CL65="","",IF('DATA ENTRY'!Q65="","",IF($D$4="All Post",'DATA ENTRY'!Q65,IF(AND($D$4='DATA ENTRY'!CL65),'DATA ENTRY'!Q65,""))))</f>
        <v/>
      </c>
      <c r="K66" s="205" t="str">
        <f>IF('DATA ENTRY'!CL65="","",IF('DATA ENTRY'!R65="","",IF($D$4="All Post",'DATA ENTRY'!R65,IF(AND($D$4='DATA ENTRY'!CL65),'DATA ENTRY'!R65,""))))</f>
        <v/>
      </c>
      <c r="L66" s="205" t="str">
        <f>IF('DATA ENTRY'!CL65="","",IF('DATA ENTRY'!S65="","",IF($D$4="All Post",'DATA ENTRY'!S65,IF(AND($D$4='DATA ENTRY'!CL65),'DATA ENTRY'!S65,""))))</f>
        <v/>
      </c>
      <c r="M66" s="205" t="str">
        <f>IF('DATA ENTRY'!CL65="","",IF('DATA ENTRY'!E65="","",IF($D$4="All Post",'DATA ENTRY'!E65,IF(AND($D$4='DATA ENTRY'!CL65),'DATA ENTRY'!E65,""))))</f>
        <v/>
      </c>
      <c r="N66" s="205" t="str">
        <f>IF('DATA ENTRY'!CL65="","",IF('DATA ENTRY'!T65="","",IF($D$4="All Post",'DATA ENTRY'!T65,IF(AND($D$4='DATA ENTRY'!CL65),'DATA ENTRY'!T65,""))))</f>
        <v/>
      </c>
      <c r="O66" s="205" t="str">
        <f>IF('DATA ENTRY'!CL65="","",IF('DATA ENTRY'!X65="","",IF($D$4="All Post",'DATA ENTRY'!X65,IF(AND($D$4='DATA ENTRY'!CL65),'DATA ENTRY'!X65,""))))</f>
        <v/>
      </c>
      <c r="P66" s="205" t="str">
        <f>IF('DATA ENTRY'!CL65="","",IF('DATA ENTRY'!Y65="","",IF($D$4="All Post",'DATA ENTRY'!Y65,IF(AND($D$4='DATA ENTRY'!CL65),'DATA ENTRY'!Y65,""))))</f>
        <v/>
      </c>
      <c r="Q66" s="205" t="str">
        <f>IF('DATA ENTRY'!CL65="","",IF('DATA ENTRY'!G65="","",IF($D$4="All Post",'DATA ENTRY'!G65,IF(AND($D$4='DATA ENTRY'!CL65),'DATA ENTRY'!G65,""))))</f>
        <v/>
      </c>
      <c r="T66" s="3">
        <f t="shared" si="0"/>
        <v>0</v>
      </c>
      <c r="U66" s="3" t="str">
        <f t="shared" si="1"/>
        <v/>
      </c>
      <c r="CA66" s="3" t="str">
        <f>IFERROR(IF(CF66="","",RANK(CF66,$CF$7:$CF$1111,1))+COUNTIF($CF$7:CF66,CF66)-1,"")</f>
        <v/>
      </c>
      <c r="CB66" s="3" t="str">
        <f t="shared" si="2"/>
        <v/>
      </c>
      <c r="CC66" s="8">
        <v>60</v>
      </c>
      <c r="CD66" s="205" t="str">
        <f>IF('DATA ENTRY'!CL65="","",IF('DATA ENTRY'!B65="","",IF(AND($CE$4='DATA ENTRY'!CL65,$CH$4='DATA ENTRY'!D65,$CF$4='DATA ENTRY'!G65),'DATA ENTRY'!B65,"")))</f>
        <v/>
      </c>
      <c r="CE66" s="205" t="str">
        <f>IF('DATA ENTRY'!CL65="","",IF('DATA ENTRY'!C65="","",IF(AND($CE$4='DATA ENTRY'!CL65,$CH$4='DATA ENTRY'!D65,$CF$4='DATA ENTRY'!G65),'DATA ENTRY'!C65,"")))</f>
        <v/>
      </c>
      <c r="CF66" s="206" t="str">
        <f>IF('DATA ENTRY'!CL65="","",IF('DATA ENTRY'!I65="","",IF(AND($CE$4='DATA ENTRY'!CL65,$CH$4='DATA ENTRY'!D65,$CF$4='DATA ENTRY'!G65),'DATA ENTRY'!I65,"")))</f>
        <v/>
      </c>
      <c r="CG66" s="206" t="str">
        <f>IF('DATA ENTRY'!CL65="","",IF('DATA ENTRY'!CL65="","",IF(AND($CE$4='DATA ENTRY'!CL65,$CH$4='DATA ENTRY'!D65,$CF$4='DATA ENTRY'!G65),'DATA ENTRY'!CL65,"")))</f>
        <v/>
      </c>
      <c r="CH66" s="205" t="str">
        <f>IF('DATA ENTRY'!CL65="","",IF('DATA ENTRY'!N65="","",IF(AND($CE$4='DATA ENTRY'!CL65,$CH$4='DATA ENTRY'!D65,$CF$4='DATA ENTRY'!G65),'DATA ENTRY'!N65,"")))</f>
        <v/>
      </c>
      <c r="CI66" s="207" t="str">
        <f>IF('DATA ENTRY'!CL65="","",IF('DATA ENTRY'!O65="","",IF(AND($CE$4='DATA ENTRY'!CL65,$CH$4='DATA ENTRY'!D65,$CF$4='DATA ENTRY'!G65),'DATA ENTRY'!O65,"")))</f>
        <v/>
      </c>
      <c r="CJ66" s="205" t="str">
        <f>IF('DATA ENTRY'!CL65="","",IF('DATA ENTRY'!P65="","",IF(AND($CE$4='DATA ENTRY'!CL65,$CH$4='DATA ENTRY'!D65,$CF$4='DATA ENTRY'!G65),'DATA ENTRY'!P65,"")))</f>
        <v/>
      </c>
      <c r="CK66" s="207" t="str">
        <f>IF('DATA ENTRY'!CL65="","",IF('DATA ENTRY'!Q65="","",IF(AND($CE$4='DATA ENTRY'!CL65,$CH$4='DATA ENTRY'!D65,$CF$4='DATA ENTRY'!G65),'DATA ENTRY'!Q65,"")))</f>
        <v/>
      </c>
      <c r="CL66" s="205" t="str">
        <f>IF('DATA ENTRY'!CL65="","",IF('DATA ENTRY'!R65="","",IF(AND($CE$4='DATA ENTRY'!CL65,$CH$4='DATA ENTRY'!D65,$CF$4='DATA ENTRY'!G65),'DATA ENTRY'!R65,"")))</f>
        <v/>
      </c>
      <c r="CM66" s="205" t="str">
        <f>IF('DATA ENTRY'!CL65="","",IF('DATA ENTRY'!T65="","",IF(AND($CE$4='DATA ENTRY'!CL65,$CH$4='DATA ENTRY'!D65,$CF$4='DATA ENTRY'!G65),'DATA ENTRY'!T65,"")))</f>
        <v/>
      </c>
      <c r="CN66" s="205" t="str">
        <f>IF('DATA ENTRY'!CL65="","",IF('DATA ENTRY'!E65="","",IF(AND($CE$4='DATA ENTRY'!CL65,$CH$4='DATA ENTRY'!D65,$CF$4='DATA ENTRY'!G65),'DATA ENTRY'!E65,"")))</f>
        <v/>
      </c>
      <c r="CO66" s="205" t="str">
        <f>IF('DATA ENTRY'!CL65="","",IF('DATA ENTRY'!X65="","",IF(AND($CE$4='DATA ENTRY'!CL65,$CH$4='DATA ENTRY'!D65,$CF$4='DATA ENTRY'!G65),'DATA ENTRY'!X65,"")))</f>
        <v/>
      </c>
      <c r="CP66" s="205" t="str">
        <f>IF('DATA ENTRY'!CL65="","",IF('DATA ENTRY'!Y65="","",IF(AND($CE$4='DATA ENTRY'!CL65,$CH$4='DATA ENTRY'!D65,$CF$4='DATA ENTRY'!G65),'DATA ENTRY'!Y65,"")))</f>
        <v/>
      </c>
      <c r="CQ66" s="93" t="str">
        <f t="shared" si="3"/>
        <v/>
      </c>
      <c r="CR66" s="93" t="str">
        <f>IF('DATA ENTRY'!CL65="","",IF('DATA ENTRY'!G65="","",IF(AND($CE$4='DATA ENTRY'!CL65,$CH$4='DATA ENTRY'!D65),'DATA ENTRY'!G65,"")))</f>
        <v/>
      </c>
      <c r="CS66" s="191" t="str">
        <f>IF('DATA ENTRY'!CL65="","",IF('DATA ENTRY'!D65="","",IF(AND($CE$4='DATA ENTRY'!CL65,$CH$4='DATA ENTRY'!D65,$CF$4='DATA ENTRY'!G65),'DATA ENTRY'!D65,"")))</f>
        <v/>
      </c>
      <c r="CT66" s="209">
        <f t="shared" si="4"/>
        <v>0</v>
      </c>
      <c r="CU66" s="209">
        <f t="shared" si="5"/>
        <v>0</v>
      </c>
      <c r="CW66" s="210"/>
      <c r="CY66" s="3">
        <f t="shared" si="6"/>
        <v>0</v>
      </c>
      <c r="DC66" s="3" t="str">
        <f>IFERROR(IF(DH66="","",RANK(DH66,$DH$7:$DH$1111,1))+COUNTIF($DH$7:DH66,DH66)-1,"")</f>
        <v/>
      </c>
      <c r="DD66" s="3" t="str">
        <f t="shared" si="13"/>
        <v/>
      </c>
      <c r="DE66" s="8">
        <v>60</v>
      </c>
      <c r="DF66" s="205" t="str">
        <f>IF('DATA ENTRY'!CL65="","",IF('DATA ENTRY'!B65="","",IF(AND($DG$4='DATA ENTRY'!D65),'DATA ENTRY'!B65,"")))</f>
        <v/>
      </c>
      <c r="DG66" s="205" t="str">
        <f>IF('DATA ENTRY'!CL65="","",IF('DATA ENTRY'!C65="","",IF(AND($DG$4='DATA ENTRY'!D65),'DATA ENTRY'!C65,"")))</f>
        <v/>
      </c>
      <c r="DH66" s="206" t="str">
        <f>IF('DATA ENTRY'!CL65="","",IF('DATA ENTRY'!I65="","",IF(AND($DG$4='DATA ENTRY'!D65),'DATA ENTRY'!I65,"")))</f>
        <v/>
      </c>
      <c r="DI66" s="206" t="str">
        <f>IF('DATA ENTRY'!CL65="","",IF('DATA ENTRY'!CL65="","",IF(AND($DG$4='DATA ENTRY'!D65),'DATA ENTRY'!CL65,"")))</f>
        <v/>
      </c>
      <c r="DJ66" s="205" t="str">
        <f>IF('DATA ENTRY'!CL65="","",IF('DATA ENTRY'!N65="","",IF(AND($DG$4='DATA ENTRY'!D65),'DATA ENTRY'!N65,"")))</f>
        <v/>
      </c>
      <c r="DK66" s="207" t="str">
        <f>IF('DATA ENTRY'!CL65="","",IF('DATA ENTRY'!O65="","",IF(AND($DG$4='DATA ENTRY'!D65),'DATA ENTRY'!O65,"")))</f>
        <v/>
      </c>
      <c r="DL66" s="205" t="str">
        <f>IF('DATA ENTRY'!CL65="","",IF('DATA ENTRY'!P65="","",IF(AND($DG$4='DATA ENTRY'!D65),'DATA ENTRY'!P65,"")))</f>
        <v/>
      </c>
      <c r="DM66" s="207" t="str">
        <f>IF('DATA ENTRY'!CL65="","",IF('DATA ENTRY'!Q65="","",IF(AND($DG$4='DATA ENTRY'!D65),'DATA ENTRY'!Q65,"")))</f>
        <v/>
      </c>
      <c r="DN66" s="205" t="str">
        <f>IF('DATA ENTRY'!CL65="","",IF('DATA ENTRY'!R65="","",IF(AND($DG$4='DATA ENTRY'!D65),'DATA ENTRY'!R65,"")))</f>
        <v/>
      </c>
      <c r="DO66" s="207" t="str">
        <f>IF('DATA ENTRY'!CL65="","",IF('DATA ENTRY'!T65="","",IF(AND($DG$4='DATA ENTRY'!D65),'DATA ENTRY'!T65,"")))</f>
        <v/>
      </c>
      <c r="DP66" s="205" t="str">
        <f>IF('DATA ENTRY'!CL65="","",IF('DATA ENTRY'!E65="","",IF(AND($DG$4='DATA ENTRY'!D65),'DATA ENTRY'!E65,"")))</f>
        <v/>
      </c>
      <c r="DQ66" s="205" t="str">
        <f>IF('DATA ENTRY'!CL65="","",IF('DATA ENTRY'!D65="","",IF(AND($DG$4='DATA ENTRY'!D65),'DATA ENTRY'!D65,"")))</f>
        <v/>
      </c>
      <c r="DR66" s="205" t="str">
        <f>IF('DATA ENTRY'!CL65="","",IF('DATA ENTRY'!X65="","",IF(AND($DG$4='DATA ENTRY'!D65),'DATA ENTRY'!X65,"")))</f>
        <v/>
      </c>
      <c r="DS66" s="205" t="str">
        <f>IF('DATA ENTRY'!CL65="","",IF('DATA ENTRY'!Y65="","",IF(AND($DG$4='DATA ENTRY'!D65),'DATA ENTRY'!Y65,"")))</f>
        <v/>
      </c>
      <c r="DT66" s="93" t="str">
        <f t="shared" si="8"/>
        <v/>
      </c>
      <c r="DU66" s="93" t="str">
        <f>IF('DATA ENTRY'!CL65="","",IF('DATA ENTRY'!D65="","",IF(AND($DG$4='DATA ENTRY'!D65),'DATA ENTRY'!G65,"")))</f>
        <v/>
      </c>
      <c r="DZ66" s="3">
        <f t="shared" si="9"/>
        <v>0</v>
      </c>
      <c r="EC66" s="3" t="str">
        <f>IFERROR(IF(EH66="","",RANK(EH66,$EH$7:$EH$1111,1))+COUNTIF($EH$7:EH66,EH66)-1,"")</f>
        <v/>
      </c>
      <c r="ED66" s="3" t="str">
        <f t="shared" si="10"/>
        <v/>
      </c>
      <c r="EE66" s="8">
        <v>60</v>
      </c>
      <c r="EF66" s="205" t="str">
        <f>IF('DATA ENTRY'!CL65="","",IF('DATA ENTRY'!B65="","",IF(AND($EG$4='DATA ENTRY'!G65,$EI$4='DATA ENTRY'!F65),'DATA ENTRY'!B65,"")))</f>
        <v/>
      </c>
      <c r="EG66" s="205" t="str">
        <f>IF('DATA ENTRY'!CL65="","",IF('DATA ENTRY'!C65="","",IF(AND($EG$4='DATA ENTRY'!G65,$EI$4='DATA ENTRY'!F65),'DATA ENTRY'!C65,"")))</f>
        <v/>
      </c>
      <c r="EH66" s="206" t="str">
        <f>IF('DATA ENTRY'!CL65="","",IF('DATA ENTRY'!I65="","",IF(AND($EG$4='DATA ENTRY'!G65,$EI$4='DATA ENTRY'!F65),'DATA ENTRY'!I65,"")))</f>
        <v/>
      </c>
      <c r="EI66" s="206" t="str">
        <f>IF('DATA ENTRY'!CL65="","",IF('DATA ENTRY'!CL65="","",IF(AND($EG$4='DATA ENTRY'!G65,$EI$4='DATA ENTRY'!F65),'DATA ENTRY'!CL65,"")))</f>
        <v/>
      </c>
      <c r="EJ66" s="205" t="str">
        <f>IF('DATA ENTRY'!CL65="","",IF('DATA ENTRY'!N65="","",IF(AND($EG$4='DATA ENTRY'!G65,$EI$4='DATA ENTRY'!F65),'DATA ENTRY'!N65,"")))</f>
        <v/>
      </c>
      <c r="EK66" s="207" t="str">
        <f>IF('DATA ENTRY'!CL65="","",IF('DATA ENTRY'!O65="","",IF(AND($EG$4='DATA ENTRY'!G65,$EI$4='DATA ENTRY'!F65),'DATA ENTRY'!O65,"")))</f>
        <v/>
      </c>
      <c r="EL66" s="205" t="str">
        <f>IF('DATA ENTRY'!CL65="","",IF('DATA ENTRY'!P65="","",IF(AND($EG$4='DATA ENTRY'!G65,$EI$4='DATA ENTRY'!F65),'DATA ENTRY'!P65,"")))</f>
        <v/>
      </c>
      <c r="EM66" s="207" t="str">
        <f>IF('DATA ENTRY'!CL65="","",IF('DATA ENTRY'!Q65="","",IF(AND($EG$4='DATA ENTRY'!G65,$EI$4='DATA ENTRY'!F65),'DATA ENTRY'!Q65,"")))</f>
        <v/>
      </c>
      <c r="EN66" s="205" t="str">
        <f>IF('DATA ENTRY'!CL65="","",IF('DATA ENTRY'!R65="","",IF(AND($EG$4='DATA ENTRY'!G65,$EI$4='DATA ENTRY'!F65),'DATA ENTRY'!R65,"")))</f>
        <v/>
      </c>
      <c r="EO66" s="207" t="str">
        <f>IF('DATA ENTRY'!CL65="","",IF('DATA ENTRY'!S65="","",IF(AND($EG$4='DATA ENTRY'!G65,$EI$4='DATA ENTRY'!F65),'DATA ENTRY'!S65,"")))</f>
        <v/>
      </c>
      <c r="EP66" s="207" t="str">
        <f>IF('DATA ENTRY'!CL65="","",IF('DATA ENTRY'!T65="","",IF(AND($EG$4='DATA ENTRY'!G65,$EI$4='DATA ENTRY'!F65),'DATA ENTRY'!T65,"")))</f>
        <v/>
      </c>
      <c r="EQ66" s="205" t="str">
        <f>IF('DATA ENTRY'!CL65="","",IF('DATA ENTRY'!E65="","",IF(AND($EG$4='DATA ENTRY'!G65,$EI$4='DATA ENTRY'!F65),'DATA ENTRY'!E65,"")))</f>
        <v/>
      </c>
      <c r="ER66" s="205" t="str">
        <f>IF('DATA ENTRY'!CL65="","",IF('DATA ENTRY'!D65="","",IF(AND($EG$4='DATA ENTRY'!G65,$EI$4='DATA ENTRY'!F65),'DATA ENTRY'!D65,"")))</f>
        <v/>
      </c>
      <c r="ES66" s="205" t="str">
        <f>IF('DATA ENTRY'!CL65="","",IF('DATA ENTRY'!X65="","",IF(AND($EG$4='DATA ENTRY'!G65,$EI$4='DATA ENTRY'!F65),'DATA ENTRY'!X65,"")))</f>
        <v/>
      </c>
      <c r="ET66" s="205" t="str">
        <f>IF('DATA ENTRY'!CL65="","",IF('DATA ENTRY'!Y65="","",IF(AND($EG$4='DATA ENTRY'!G65,$EI$4='DATA ENTRY'!F65),'DATA ENTRY'!Y65,"")))</f>
        <v/>
      </c>
      <c r="EU66" s="93" t="str">
        <f t="shared" si="11"/>
        <v/>
      </c>
      <c r="EV66" s="93" t="str">
        <f>IF('DATA ENTRY'!CL65="","",IF('DATA ENTRY'!D65="","",IF(AND($EG$4='DATA ENTRY'!G65,$EI$4='DATA ENTRY'!F65),'DATA ENTRY'!G65,"")))</f>
        <v/>
      </c>
      <c r="FA66" s="3">
        <f t="shared" si="12"/>
        <v>0</v>
      </c>
    </row>
    <row r="67" spans="1:157">
      <c r="A67" s="3" t="str">
        <f>IF(T67=0,"",1+(MAX($A$7:A66)))</f>
        <v/>
      </c>
      <c r="B67" s="8">
        <v>61</v>
      </c>
      <c r="C67" s="205" t="str">
        <f>IF('DATA ENTRY'!CL66="","",IF('DATA ENTRY'!B66="","",IF($D$4="All Post",'DATA ENTRY'!B66,IF(AND($D$4='DATA ENTRY'!CL66),'DATA ENTRY'!B66,""))))</f>
        <v/>
      </c>
      <c r="D67" s="205" t="str">
        <f>IF('DATA ENTRY'!CL66="","",IF('DATA ENTRY'!C66="","",IF($D$4="All Post",'DATA ENTRY'!C66,IF(AND($D$4='DATA ENTRY'!CL66),'DATA ENTRY'!C66,""))))</f>
        <v/>
      </c>
      <c r="E67" s="206" t="str">
        <f>IF('DATA ENTRY'!CL66="","",IF('DATA ENTRY'!I66="","",IF($D$4="All Post",'DATA ENTRY'!I66,IF(AND($D$4='DATA ENTRY'!CL66),'DATA ENTRY'!I66,""))))</f>
        <v/>
      </c>
      <c r="F67" s="206" t="str">
        <f>IF('DATA ENTRY'!CL66="","",IF('DATA ENTRY'!CL66="","",IF($D$4="All Post",'DATA ENTRY'!CL66,IF(AND($D$4='DATA ENTRY'!CL66),'DATA ENTRY'!CL66,""))))</f>
        <v/>
      </c>
      <c r="G67" s="205" t="str">
        <f>IF('DATA ENTRY'!CL66="","",IF('DATA ENTRY'!N66="","",IF($D$4="All Post",'DATA ENTRY'!N66,IF(AND($D$4='DATA ENTRY'!CL66),'DATA ENTRY'!N66,""))))</f>
        <v/>
      </c>
      <c r="H67" s="207" t="str">
        <f>IF('DATA ENTRY'!CL66="","",IF('DATA ENTRY'!O66="","",IF($D$4="All Post",'DATA ENTRY'!O66,IF(AND($D$4='DATA ENTRY'!CL66),'DATA ENTRY'!O66,""))))</f>
        <v/>
      </c>
      <c r="I67" s="205" t="str">
        <f>IF('DATA ENTRY'!CL66="","",IF('DATA ENTRY'!P66="","",IF($D$4="All Post",'DATA ENTRY'!P66,IF(AND($D$4='DATA ENTRY'!CL66),'DATA ENTRY'!P66,""))))</f>
        <v/>
      </c>
      <c r="J67" s="207" t="str">
        <f>IF('DATA ENTRY'!CL66="","",IF('DATA ENTRY'!Q66="","",IF($D$4="All Post",'DATA ENTRY'!Q66,IF(AND($D$4='DATA ENTRY'!CL66),'DATA ENTRY'!Q66,""))))</f>
        <v/>
      </c>
      <c r="K67" s="205" t="str">
        <f>IF('DATA ENTRY'!CL66="","",IF('DATA ENTRY'!R66="","",IF($D$4="All Post",'DATA ENTRY'!R66,IF(AND($D$4='DATA ENTRY'!CL66),'DATA ENTRY'!R66,""))))</f>
        <v/>
      </c>
      <c r="L67" s="205" t="str">
        <f>IF('DATA ENTRY'!CL66="","",IF('DATA ENTRY'!S66="","",IF($D$4="All Post",'DATA ENTRY'!S66,IF(AND($D$4='DATA ENTRY'!CL66),'DATA ENTRY'!S66,""))))</f>
        <v/>
      </c>
      <c r="M67" s="205" t="str">
        <f>IF('DATA ENTRY'!CL66="","",IF('DATA ENTRY'!E66="","",IF($D$4="All Post",'DATA ENTRY'!E66,IF(AND($D$4='DATA ENTRY'!CL66),'DATA ENTRY'!E66,""))))</f>
        <v/>
      </c>
      <c r="N67" s="205" t="str">
        <f>IF('DATA ENTRY'!CL66="","",IF('DATA ENTRY'!T66="","",IF($D$4="All Post",'DATA ENTRY'!T66,IF(AND($D$4='DATA ENTRY'!CL66),'DATA ENTRY'!T66,""))))</f>
        <v/>
      </c>
      <c r="O67" s="205" t="str">
        <f>IF('DATA ENTRY'!CL66="","",IF('DATA ENTRY'!X66="","",IF($D$4="All Post",'DATA ENTRY'!X66,IF(AND($D$4='DATA ENTRY'!CL66),'DATA ENTRY'!X66,""))))</f>
        <v/>
      </c>
      <c r="P67" s="205" t="str">
        <f>IF('DATA ENTRY'!CL66="","",IF('DATA ENTRY'!Y66="","",IF($D$4="All Post",'DATA ENTRY'!Y66,IF(AND($D$4='DATA ENTRY'!CL66),'DATA ENTRY'!Y66,""))))</f>
        <v/>
      </c>
      <c r="Q67" s="205" t="str">
        <f>IF('DATA ENTRY'!CL66="","",IF('DATA ENTRY'!G66="","",IF($D$4="All Post",'DATA ENTRY'!G66,IF(AND($D$4='DATA ENTRY'!CL66),'DATA ENTRY'!G66,""))))</f>
        <v/>
      </c>
      <c r="T67" s="3">
        <f t="shared" si="0"/>
        <v>0</v>
      </c>
      <c r="U67" s="3" t="str">
        <f t="shared" si="1"/>
        <v/>
      </c>
      <c r="CA67" s="3" t="str">
        <f>IFERROR(IF(CF67="","",RANK(CF67,$CF$7:$CF$1111,1))+COUNTIF($CF$7:CF67,CF67)-1,"")</f>
        <v/>
      </c>
      <c r="CB67" s="3" t="str">
        <f t="shared" si="2"/>
        <v/>
      </c>
      <c r="CC67" s="8">
        <v>61</v>
      </c>
      <c r="CD67" s="205" t="str">
        <f>IF('DATA ENTRY'!CL66="","",IF('DATA ENTRY'!B66="","",IF(AND($CE$4='DATA ENTRY'!CL66,$CH$4='DATA ENTRY'!D66,$CF$4='DATA ENTRY'!G66),'DATA ENTRY'!B66,"")))</f>
        <v/>
      </c>
      <c r="CE67" s="205" t="str">
        <f>IF('DATA ENTRY'!CL66="","",IF('DATA ENTRY'!C66="","",IF(AND($CE$4='DATA ENTRY'!CL66,$CH$4='DATA ENTRY'!D66,$CF$4='DATA ENTRY'!G66),'DATA ENTRY'!C66,"")))</f>
        <v/>
      </c>
      <c r="CF67" s="206" t="str">
        <f>IF('DATA ENTRY'!CL66="","",IF('DATA ENTRY'!I66="","",IF(AND($CE$4='DATA ENTRY'!CL66,$CH$4='DATA ENTRY'!D66,$CF$4='DATA ENTRY'!G66),'DATA ENTRY'!I66,"")))</f>
        <v/>
      </c>
      <c r="CG67" s="206" t="str">
        <f>IF('DATA ENTRY'!CL66="","",IF('DATA ENTRY'!CL66="","",IF(AND($CE$4='DATA ENTRY'!CL66,$CH$4='DATA ENTRY'!D66,$CF$4='DATA ENTRY'!G66),'DATA ENTRY'!CL66,"")))</f>
        <v/>
      </c>
      <c r="CH67" s="205" t="str">
        <f>IF('DATA ENTRY'!CL66="","",IF('DATA ENTRY'!N66="","",IF(AND($CE$4='DATA ENTRY'!CL66,$CH$4='DATA ENTRY'!D66,$CF$4='DATA ENTRY'!G66),'DATA ENTRY'!N66,"")))</f>
        <v/>
      </c>
      <c r="CI67" s="207" t="str">
        <f>IF('DATA ENTRY'!CL66="","",IF('DATA ENTRY'!O66="","",IF(AND($CE$4='DATA ENTRY'!CL66,$CH$4='DATA ENTRY'!D66,$CF$4='DATA ENTRY'!G66),'DATA ENTRY'!O66,"")))</f>
        <v/>
      </c>
      <c r="CJ67" s="205" t="str">
        <f>IF('DATA ENTRY'!CL66="","",IF('DATA ENTRY'!P66="","",IF(AND($CE$4='DATA ENTRY'!CL66,$CH$4='DATA ENTRY'!D66,$CF$4='DATA ENTRY'!G66),'DATA ENTRY'!P66,"")))</f>
        <v/>
      </c>
      <c r="CK67" s="207" t="str">
        <f>IF('DATA ENTRY'!CL66="","",IF('DATA ENTRY'!Q66="","",IF(AND($CE$4='DATA ENTRY'!CL66,$CH$4='DATA ENTRY'!D66,$CF$4='DATA ENTRY'!G66),'DATA ENTRY'!Q66,"")))</f>
        <v/>
      </c>
      <c r="CL67" s="205" t="str">
        <f>IF('DATA ENTRY'!CL66="","",IF('DATA ENTRY'!R66="","",IF(AND($CE$4='DATA ENTRY'!CL66,$CH$4='DATA ENTRY'!D66,$CF$4='DATA ENTRY'!G66),'DATA ENTRY'!R66,"")))</f>
        <v/>
      </c>
      <c r="CM67" s="205" t="str">
        <f>IF('DATA ENTRY'!CL66="","",IF('DATA ENTRY'!T66="","",IF(AND($CE$4='DATA ENTRY'!CL66,$CH$4='DATA ENTRY'!D66,$CF$4='DATA ENTRY'!G66),'DATA ENTRY'!T66,"")))</f>
        <v/>
      </c>
      <c r="CN67" s="205" t="str">
        <f>IF('DATA ENTRY'!CL66="","",IF('DATA ENTRY'!E66="","",IF(AND($CE$4='DATA ENTRY'!CL66,$CH$4='DATA ENTRY'!D66,$CF$4='DATA ENTRY'!G66),'DATA ENTRY'!E66,"")))</f>
        <v/>
      </c>
      <c r="CO67" s="205" t="str">
        <f>IF('DATA ENTRY'!CL66="","",IF('DATA ENTRY'!X66="","",IF(AND($CE$4='DATA ENTRY'!CL66,$CH$4='DATA ENTRY'!D66,$CF$4='DATA ENTRY'!G66),'DATA ENTRY'!X66,"")))</f>
        <v/>
      </c>
      <c r="CP67" s="205" t="str">
        <f>IF('DATA ENTRY'!CL66="","",IF('DATA ENTRY'!Y66="","",IF(AND($CE$4='DATA ENTRY'!CL66,$CH$4='DATA ENTRY'!D66,$CF$4='DATA ENTRY'!G66),'DATA ENTRY'!Y66,"")))</f>
        <v/>
      </c>
      <c r="CQ67" s="93" t="str">
        <f t="shared" si="3"/>
        <v/>
      </c>
      <c r="CR67" s="93" t="str">
        <f>IF('DATA ENTRY'!CL66="","",IF('DATA ENTRY'!G66="","",IF(AND($CE$4='DATA ENTRY'!CL66,$CH$4='DATA ENTRY'!D66),'DATA ENTRY'!G66,"")))</f>
        <v/>
      </c>
      <c r="CS67" s="191" t="str">
        <f>IF('DATA ENTRY'!CL66="","",IF('DATA ENTRY'!D66="","",IF(AND($CE$4='DATA ENTRY'!CL66,$CH$4='DATA ENTRY'!D66,$CF$4='DATA ENTRY'!G66),'DATA ENTRY'!D66,"")))</f>
        <v/>
      </c>
      <c r="CT67" s="209">
        <f t="shared" si="4"/>
        <v>0</v>
      </c>
      <c r="CU67" s="209">
        <f t="shared" si="5"/>
        <v>0</v>
      </c>
      <c r="CW67" s="210"/>
      <c r="CY67" s="3">
        <f t="shared" si="6"/>
        <v>0</v>
      </c>
      <c r="DC67" s="3" t="str">
        <f>IFERROR(IF(DH67="","",RANK(DH67,$DH$7:$DH$1111,1))+COUNTIF($DH$7:DH67,DH67)-1,"")</f>
        <v/>
      </c>
      <c r="DD67" s="3" t="str">
        <f t="shared" si="13"/>
        <v/>
      </c>
      <c r="DE67" s="8">
        <v>61</v>
      </c>
      <c r="DF67" s="205" t="str">
        <f>IF('DATA ENTRY'!CL66="","",IF('DATA ENTRY'!B66="","",IF(AND($DG$4='DATA ENTRY'!D66),'DATA ENTRY'!B66,"")))</f>
        <v/>
      </c>
      <c r="DG67" s="205" t="str">
        <f>IF('DATA ENTRY'!CL66="","",IF('DATA ENTRY'!C66="","",IF(AND($DG$4='DATA ENTRY'!D66),'DATA ENTRY'!C66,"")))</f>
        <v/>
      </c>
      <c r="DH67" s="206" t="str">
        <f>IF('DATA ENTRY'!CL66="","",IF('DATA ENTRY'!I66="","",IF(AND($DG$4='DATA ENTRY'!D66),'DATA ENTRY'!I66,"")))</f>
        <v/>
      </c>
      <c r="DI67" s="206" t="str">
        <f>IF('DATA ENTRY'!CL66="","",IF('DATA ENTRY'!CL66="","",IF(AND($DG$4='DATA ENTRY'!D66),'DATA ENTRY'!CL66,"")))</f>
        <v/>
      </c>
      <c r="DJ67" s="205" t="str">
        <f>IF('DATA ENTRY'!CL66="","",IF('DATA ENTRY'!N66="","",IF(AND($DG$4='DATA ENTRY'!D66),'DATA ENTRY'!N66,"")))</f>
        <v/>
      </c>
      <c r="DK67" s="207" t="str">
        <f>IF('DATA ENTRY'!CL66="","",IF('DATA ENTRY'!O66="","",IF(AND($DG$4='DATA ENTRY'!D66),'DATA ENTRY'!O66,"")))</f>
        <v/>
      </c>
      <c r="DL67" s="205" t="str">
        <f>IF('DATA ENTRY'!CL66="","",IF('DATA ENTRY'!P66="","",IF(AND($DG$4='DATA ENTRY'!D66),'DATA ENTRY'!P66,"")))</f>
        <v/>
      </c>
      <c r="DM67" s="207" t="str">
        <f>IF('DATA ENTRY'!CL66="","",IF('DATA ENTRY'!Q66="","",IF(AND($DG$4='DATA ENTRY'!D66),'DATA ENTRY'!Q66,"")))</f>
        <v/>
      </c>
      <c r="DN67" s="205" t="str">
        <f>IF('DATA ENTRY'!CL66="","",IF('DATA ENTRY'!R66="","",IF(AND($DG$4='DATA ENTRY'!D66),'DATA ENTRY'!R66,"")))</f>
        <v/>
      </c>
      <c r="DO67" s="207" t="str">
        <f>IF('DATA ENTRY'!CL66="","",IF('DATA ENTRY'!T66="","",IF(AND($DG$4='DATA ENTRY'!D66),'DATA ENTRY'!T66,"")))</f>
        <v/>
      </c>
      <c r="DP67" s="205" t="str">
        <f>IF('DATA ENTRY'!CL66="","",IF('DATA ENTRY'!E66="","",IF(AND($DG$4='DATA ENTRY'!D66),'DATA ENTRY'!E66,"")))</f>
        <v/>
      </c>
      <c r="DQ67" s="205" t="str">
        <f>IF('DATA ENTRY'!CL66="","",IF('DATA ENTRY'!D66="","",IF(AND($DG$4='DATA ENTRY'!D66),'DATA ENTRY'!D66,"")))</f>
        <v/>
      </c>
      <c r="DR67" s="205" t="str">
        <f>IF('DATA ENTRY'!CL66="","",IF('DATA ENTRY'!X66="","",IF(AND($DG$4='DATA ENTRY'!D66),'DATA ENTRY'!X66,"")))</f>
        <v/>
      </c>
      <c r="DS67" s="205" t="str">
        <f>IF('DATA ENTRY'!CL66="","",IF('DATA ENTRY'!Y66="","",IF(AND($DG$4='DATA ENTRY'!D66),'DATA ENTRY'!Y66,"")))</f>
        <v/>
      </c>
      <c r="DT67" s="93" t="str">
        <f t="shared" si="8"/>
        <v/>
      </c>
      <c r="DU67" s="93" t="str">
        <f>IF('DATA ENTRY'!CL66="","",IF('DATA ENTRY'!D66="","",IF(AND($DG$4='DATA ENTRY'!D66),'DATA ENTRY'!G66,"")))</f>
        <v/>
      </c>
      <c r="DZ67" s="3">
        <f t="shared" si="9"/>
        <v>0</v>
      </c>
      <c r="EC67" s="3" t="str">
        <f>IFERROR(IF(EH67="","",RANK(EH67,$EH$7:$EH$1111,1))+COUNTIF($EH$7:EH67,EH67)-1,"")</f>
        <v/>
      </c>
      <c r="ED67" s="3" t="str">
        <f t="shared" si="10"/>
        <v/>
      </c>
      <c r="EE67" s="8">
        <v>61</v>
      </c>
      <c r="EF67" s="205" t="str">
        <f>IF('DATA ENTRY'!CL66="","",IF('DATA ENTRY'!B66="","",IF(AND($EG$4='DATA ENTRY'!G66,$EI$4='DATA ENTRY'!F66),'DATA ENTRY'!B66,"")))</f>
        <v/>
      </c>
      <c r="EG67" s="205" t="str">
        <f>IF('DATA ENTRY'!CL66="","",IF('DATA ENTRY'!C66="","",IF(AND($EG$4='DATA ENTRY'!G66,$EI$4='DATA ENTRY'!F66),'DATA ENTRY'!C66,"")))</f>
        <v/>
      </c>
      <c r="EH67" s="206" t="str">
        <f>IF('DATA ENTRY'!CL66="","",IF('DATA ENTRY'!I66="","",IF(AND($EG$4='DATA ENTRY'!G66,$EI$4='DATA ENTRY'!F66),'DATA ENTRY'!I66,"")))</f>
        <v/>
      </c>
      <c r="EI67" s="206" t="str">
        <f>IF('DATA ENTRY'!CL66="","",IF('DATA ENTRY'!CL66="","",IF(AND($EG$4='DATA ENTRY'!G66,$EI$4='DATA ENTRY'!F66),'DATA ENTRY'!CL66,"")))</f>
        <v/>
      </c>
      <c r="EJ67" s="205" t="str">
        <f>IF('DATA ENTRY'!CL66="","",IF('DATA ENTRY'!N66="","",IF(AND($EG$4='DATA ENTRY'!G66,$EI$4='DATA ENTRY'!F66),'DATA ENTRY'!N66,"")))</f>
        <v/>
      </c>
      <c r="EK67" s="207" t="str">
        <f>IF('DATA ENTRY'!CL66="","",IF('DATA ENTRY'!O66="","",IF(AND($EG$4='DATA ENTRY'!G66,$EI$4='DATA ENTRY'!F66),'DATA ENTRY'!O66,"")))</f>
        <v/>
      </c>
      <c r="EL67" s="205" t="str">
        <f>IF('DATA ENTRY'!CL66="","",IF('DATA ENTRY'!P66="","",IF(AND($EG$4='DATA ENTRY'!G66,$EI$4='DATA ENTRY'!F66),'DATA ENTRY'!P66,"")))</f>
        <v/>
      </c>
      <c r="EM67" s="207" t="str">
        <f>IF('DATA ENTRY'!CL66="","",IF('DATA ENTRY'!Q66="","",IF(AND($EG$4='DATA ENTRY'!G66,$EI$4='DATA ENTRY'!F66),'DATA ENTRY'!Q66,"")))</f>
        <v/>
      </c>
      <c r="EN67" s="205" t="str">
        <f>IF('DATA ENTRY'!CL66="","",IF('DATA ENTRY'!R66="","",IF(AND($EG$4='DATA ENTRY'!G66,$EI$4='DATA ENTRY'!F66),'DATA ENTRY'!R66,"")))</f>
        <v/>
      </c>
      <c r="EO67" s="207" t="str">
        <f>IF('DATA ENTRY'!CL66="","",IF('DATA ENTRY'!S66="","",IF(AND($EG$4='DATA ENTRY'!G66,$EI$4='DATA ENTRY'!F66),'DATA ENTRY'!S66,"")))</f>
        <v/>
      </c>
      <c r="EP67" s="207" t="str">
        <f>IF('DATA ENTRY'!CL66="","",IF('DATA ENTRY'!T66="","",IF(AND($EG$4='DATA ENTRY'!G66,$EI$4='DATA ENTRY'!F66),'DATA ENTRY'!T66,"")))</f>
        <v/>
      </c>
      <c r="EQ67" s="205" t="str">
        <f>IF('DATA ENTRY'!CL66="","",IF('DATA ENTRY'!E66="","",IF(AND($EG$4='DATA ENTRY'!G66,$EI$4='DATA ENTRY'!F66),'DATA ENTRY'!E66,"")))</f>
        <v/>
      </c>
      <c r="ER67" s="205" t="str">
        <f>IF('DATA ENTRY'!CL66="","",IF('DATA ENTRY'!D66="","",IF(AND($EG$4='DATA ENTRY'!G66,$EI$4='DATA ENTRY'!F66),'DATA ENTRY'!D66,"")))</f>
        <v/>
      </c>
      <c r="ES67" s="205" t="str">
        <f>IF('DATA ENTRY'!CL66="","",IF('DATA ENTRY'!X66="","",IF(AND($EG$4='DATA ENTRY'!G66,$EI$4='DATA ENTRY'!F66),'DATA ENTRY'!X66,"")))</f>
        <v/>
      </c>
      <c r="ET67" s="205" t="str">
        <f>IF('DATA ENTRY'!CL66="","",IF('DATA ENTRY'!Y66="","",IF(AND($EG$4='DATA ENTRY'!G66,$EI$4='DATA ENTRY'!F66),'DATA ENTRY'!Y66,"")))</f>
        <v/>
      </c>
      <c r="EU67" s="93" t="str">
        <f t="shared" si="11"/>
        <v/>
      </c>
      <c r="EV67" s="93" t="str">
        <f>IF('DATA ENTRY'!CL66="","",IF('DATA ENTRY'!D66="","",IF(AND($EG$4='DATA ENTRY'!G66,$EI$4='DATA ENTRY'!F66),'DATA ENTRY'!G66,"")))</f>
        <v/>
      </c>
      <c r="FA67" s="3">
        <f t="shared" si="12"/>
        <v>0</v>
      </c>
    </row>
    <row r="68" spans="1:157">
      <c r="A68" s="3" t="str">
        <f>IF(T68=0,"",1+(MAX($A$7:A67)))</f>
        <v/>
      </c>
      <c r="B68" s="8">
        <v>62</v>
      </c>
      <c r="C68" s="205" t="str">
        <f>IF('DATA ENTRY'!CL67="","",IF('DATA ENTRY'!B67="","",IF($D$4="All Post",'DATA ENTRY'!B67,IF(AND($D$4='DATA ENTRY'!CL67),'DATA ENTRY'!B67,""))))</f>
        <v/>
      </c>
      <c r="D68" s="205" t="str">
        <f>IF('DATA ENTRY'!CL67="","",IF('DATA ENTRY'!C67="","",IF($D$4="All Post",'DATA ENTRY'!C67,IF(AND($D$4='DATA ENTRY'!CL67),'DATA ENTRY'!C67,""))))</f>
        <v/>
      </c>
      <c r="E68" s="206" t="str">
        <f>IF('DATA ENTRY'!CL67="","",IF('DATA ENTRY'!I67="","",IF($D$4="All Post",'DATA ENTRY'!I67,IF(AND($D$4='DATA ENTRY'!CL67),'DATA ENTRY'!I67,""))))</f>
        <v/>
      </c>
      <c r="F68" s="206" t="str">
        <f>IF('DATA ENTRY'!CL67="","",IF('DATA ENTRY'!CL67="","",IF($D$4="All Post",'DATA ENTRY'!CL67,IF(AND($D$4='DATA ENTRY'!CL67),'DATA ENTRY'!CL67,""))))</f>
        <v/>
      </c>
      <c r="G68" s="205" t="str">
        <f>IF('DATA ENTRY'!CL67="","",IF('DATA ENTRY'!N67="","",IF($D$4="All Post",'DATA ENTRY'!N67,IF(AND($D$4='DATA ENTRY'!CL67),'DATA ENTRY'!N67,""))))</f>
        <v/>
      </c>
      <c r="H68" s="207" t="str">
        <f>IF('DATA ENTRY'!CL67="","",IF('DATA ENTRY'!O67="","",IF($D$4="All Post",'DATA ENTRY'!O67,IF(AND($D$4='DATA ENTRY'!CL67),'DATA ENTRY'!O67,""))))</f>
        <v/>
      </c>
      <c r="I68" s="205" t="str">
        <f>IF('DATA ENTRY'!CL67="","",IF('DATA ENTRY'!P67="","",IF($D$4="All Post",'DATA ENTRY'!P67,IF(AND($D$4='DATA ENTRY'!CL67),'DATA ENTRY'!P67,""))))</f>
        <v/>
      </c>
      <c r="J68" s="207" t="str">
        <f>IF('DATA ENTRY'!CL67="","",IF('DATA ENTRY'!Q67="","",IF($D$4="All Post",'DATA ENTRY'!Q67,IF(AND($D$4='DATA ENTRY'!CL67),'DATA ENTRY'!Q67,""))))</f>
        <v/>
      </c>
      <c r="K68" s="205" t="str">
        <f>IF('DATA ENTRY'!CL67="","",IF('DATA ENTRY'!R67="","",IF($D$4="All Post",'DATA ENTRY'!R67,IF(AND($D$4='DATA ENTRY'!CL67),'DATA ENTRY'!R67,""))))</f>
        <v/>
      </c>
      <c r="L68" s="205" t="str">
        <f>IF('DATA ENTRY'!CL67="","",IF('DATA ENTRY'!S67="","",IF($D$4="All Post",'DATA ENTRY'!S67,IF(AND($D$4='DATA ENTRY'!CL67),'DATA ENTRY'!S67,""))))</f>
        <v/>
      </c>
      <c r="M68" s="205" t="str">
        <f>IF('DATA ENTRY'!CL67="","",IF('DATA ENTRY'!E67="","",IF($D$4="All Post",'DATA ENTRY'!E67,IF(AND($D$4='DATA ENTRY'!CL67),'DATA ENTRY'!E67,""))))</f>
        <v/>
      </c>
      <c r="N68" s="205" t="str">
        <f>IF('DATA ENTRY'!CL67="","",IF('DATA ENTRY'!T67="","",IF($D$4="All Post",'DATA ENTRY'!T67,IF(AND($D$4='DATA ENTRY'!CL67),'DATA ENTRY'!T67,""))))</f>
        <v/>
      </c>
      <c r="O68" s="205" t="str">
        <f>IF('DATA ENTRY'!CL67="","",IF('DATA ENTRY'!X67="","",IF($D$4="All Post",'DATA ENTRY'!X67,IF(AND($D$4='DATA ENTRY'!CL67),'DATA ENTRY'!X67,""))))</f>
        <v/>
      </c>
      <c r="P68" s="205" t="str">
        <f>IF('DATA ENTRY'!CL67="","",IF('DATA ENTRY'!Y67="","",IF($D$4="All Post",'DATA ENTRY'!Y67,IF(AND($D$4='DATA ENTRY'!CL67),'DATA ENTRY'!Y67,""))))</f>
        <v/>
      </c>
      <c r="Q68" s="205" t="str">
        <f>IF('DATA ENTRY'!CL67="","",IF('DATA ENTRY'!G67="","",IF($D$4="All Post",'DATA ENTRY'!G67,IF(AND($D$4='DATA ENTRY'!CL67),'DATA ENTRY'!G67,""))))</f>
        <v/>
      </c>
      <c r="T68" s="3">
        <f t="shared" si="0"/>
        <v>0</v>
      </c>
      <c r="U68" s="3" t="str">
        <f t="shared" si="1"/>
        <v/>
      </c>
      <c r="CA68" s="3" t="str">
        <f>IFERROR(IF(CF68="","",RANK(CF68,$CF$7:$CF$1111,1))+COUNTIF($CF$7:CF68,CF68)-1,"")</f>
        <v/>
      </c>
      <c r="CB68" s="3" t="str">
        <f t="shared" si="2"/>
        <v/>
      </c>
      <c r="CC68" s="8">
        <v>62</v>
      </c>
      <c r="CD68" s="205" t="str">
        <f>IF('DATA ENTRY'!CL67="","",IF('DATA ENTRY'!B67="","",IF(AND($CE$4='DATA ENTRY'!CL67,$CH$4='DATA ENTRY'!D67,$CF$4='DATA ENTRY'!G67),'DATA ENTRY'!B67,"")))</f>
        <v/>
      </c>
      <c r="CE68" s="205" t="str">
        <f>IF('DATA ENTRY'!CL67="","",IF('DATA ENTRY'!C67="","",IF(AND($CE$4='DATA ENTRY'!CL67,$CH$4='DATA ENTRY'!D67,$CF$4='DATA ENTRY'!G67),'DATA ENTRY'!C67,"")))</f>
        <v/>
      </c>
      <c r="CF68" s="206" t="str">
        <f>IF('DATA ENTRY'!CL67="","",IF('DATA ENTRY'!I67="","",IF(AND($CE$4='DATA ENTRY'!CL67,$CH$4='DATA ENTRY'!D67,$CF$4='DATA ENTRY'!G67),'DATA ENTRY'!I67,"")))</f>
        <v/>
      </c>
      <c r="CG68" s="206" t="str">
        <f>IF('DATA ENTRY'!CL67="","",IF('DATA ENTRY'!CL67="","",IF(AND($CE$4='DATA ENTRY'!CL67,$CH$4='DATA ENTRY'!D67,$CF$4='DATA ENTRY'!G67),'DATA ENTRY'!CL67,"")))</f>
        <v/>
      </c>
      <c r="CH68" s="205" t="str">
        <f>IF('DATA ENTRY'!CL67="","",IF('DATA ENTRY'!N67="","",IF(AND($CE$4='DATA ENTRY'!CL67,$CH$4='DATA ENTRY'!D67,$CF$4='DATA ENTRY'!G67),'DATA ENTRY'!N67,"")))</f>
        <v/>
      </c>
      <c r="CI68" s="207" t="str">
        <f>IF('DATA ENTRY'!CL67="","",IF('DATA ENTRY'!O67="","",IF(AND($CE$4='DATA ENTRY'!CL67,$CH$4='DATA ENTRY'!D67,$CF$4='DATA ENTRY'!G67),'DATA ENTRY'!O67,"")))</f>
        <v/>
      </c>
      <c r="CJ68" s="205" t="str">
        <f>IF('DATA ENTRY'!CL67="","",IF('DATA ENTRY'!P67="","",IF(AND($CE$4='DATA ENTRY'!CL67,$CH$4='DATA ENTRY'!D67,$CF$4='DATA ENTRY'!G67),'DATA ENTRY'!P67,"")))</f>
        <v/>
      </c>
      <c r="CK68" s="207" t="str">
        <f>IF('DATA ENTRY'!CL67="","",IF('DATA ENTRY'!Q67="","",IF(AND($CE$4='DATA ENTRY'!CL67,$CH$4='DATA ENTRY'!D67,$CF$4='DATA ENTRY'!G67),'DATA ENTRY'!Q67,"")))</f>
        <v/>
      </c>
      <c r="CL68" s="205" t="str">
        <f>IF('DATA ENTRY'!CL67="","",IF('DATA ENTRY'!R67="","",IF(AND($CE$4='DATA ENTRY'!CL67,$CH$4='DATA ENTRY'!D67,$CF$4='DATA ENTRY'!G67),'DATA ENTRY'!R67,"")))</f>
        <v/>
      </c>
      <c r="CM68" s="205" t="str">
        <f>IF('DATA ENTRY'!CL67="","",IF('DATA ENTRY'!T67="","",IF(AND($CE$4='DATA ENTRY'!CL67,$CH$4='DATA ENTRY'!D67,$CF$4='DATA ENTRY'!G67),'DATA ENTRY'!T67,"")))</f>
        <v/>
      </c>
      <c r="CN68" s="205" t="str">
        <f>IF('DATA ENTRY'!CL67="","",IF('DATA ENTRY'!E67="","",IF(AND($CE$4='DATA ENTRY'!CL67,$CH$4='DATA ENTRY'!D67,$CF$4='DATA ENTRY'!G67),'DATA ENTRY'!E67,"")))</f>
        <v/>
      </c>
      <c r="CO68" s="205" t="str">
        <f>IF('DATA ENTRY'!CL67="","",IF('DATA ENTRY'!X67="","",IF(AND($CE$4='DATA ENTRY'!CL67,$CH$4='DATA ENTRY'!D67,$CF$4='DATA ENTRY'!G67),'DATA ENTRY'!X67,"")))</f>
        <v/>
      </c>
      <c r="CP68" s="205" t="str">
        <f>IF('DATA ENTRY'!CL67="","",IF('DATA ENTRY'!Y67="","",IF(AND($CE$4='DATA ENTRY'!CL67,$CH$4='DATA ENTRY'!D67,$CF$4='DATA ENTRY'!G67),'DATA ENTRY'!Y67,"")))</f>
        <v/>
      </c>
      <c r="CQ68" s="93" t="str">
        <f t="shared" si="3"/>
        <v/>
      </c>
      <c r="CR68" s="93" t="str">
        <f>IF('DATA ENTRY'!CL67="","",IF('DATA ENTRY'!G67="","",IF(AND($CE$4='DATA ENTRY'!CL67,$CH$4='DATA ENTRY'!D67),'DATA ENTRY'!G67,"")))</f>
        <v/>
      </c>
      <c r="CS68" s="191" t="str">
        <f>IF('DATA ENTRY'!CL67="","",IF('DATA ENTRY'!D67="","",IF(AND($CE$4='DATA ENTRY'!CL67,$CH$4='DATA ENTRY'!D67,$CF$4='DATA ENTRY'!G67),'DATA ENTRY'!D67,"")))</f>
        <v/>
      </c>
      <c r="CT68" s="209">
        <f t="shared" si="4"/>
        <v>0</v>
      </c>
      <c r="CU68" s="209">
        <f t="shared" si="5"/>
        <v>0</v>
      </c>
      <c r="CW68" s="210"/>
      <c r="CY68" s="3">
        <f t="shared" si="6"/>
        <v>0</v>
      </c>
      <c r="DC68" s="3" t="str">
        <f>IFERROR(IF(DH68="","",RANK(DH68,$DH$7:$DH$1111,1))+COUNTIF($DH$7:DH68,DH68)-1,"")</f>
        <v/>
      </c>
      <c r="DD68" s="3" t="str">
        <f t="shared" si="13"/>
        <v/>
      </c>
      <c r="DE68" s="8">
        <v>62</v>
      </c>
      <c r="DF68" s="205" t="str">
        <f>IF('DATA ENTRY'!CL67="","",IF('DATA ENTRY'!B67="","",IF(AND($DG$4='DATA ENTRY'!D67),'DATA ENTRY'!B67,"")))</f>
        <v/>
      </c>
      <c r="DG68" s="205" t="str">
        <f>IF('DATA ENTRY'!CL67="","",IF('DATA ENTRY'!C67="","",IF(AND($DG$4='DATA ENTRY'!D67),'DATA ENTRY'!C67,"")))</f>
        <v/>
      </c>
      <c r="DH68" s="206" t="str">
        <f>IF('DATA ENTRY'!CL67="","",IF('DATA ENTRY'!I67="","",IF(AND($DG$4='DATA ENTRY'!D67),'DATA ENTRY'!I67,"")))</f>
        <v/>
      </c>
      <c r="DI68" s="206" t="str">
        <f>IF('DATA ENTRY'!CL67="","",IF('DATA ENTRY'!CL67="","",IF(AND($DG$4='DATA ENTRY'!D67),'DATA ENTRY'!CL67,"")))</f>
        <v/>
      </c>
      <c r="DJ68" s="205" t="str">
        <f>IF('DATA ENTRY'!CL67="","",IF('DATA ENTRY'!N67="","",IF(AND($DG$4='DATA ENTRY'!D67),'DATA ENTRY'!N67,"")))</f>
        <v/>
      </c>
      <c r="DK68" s="207" t="str">
        <f>IF('DATA ENTRY'!CL67="","",IF('DATA ENTRY'!O67="","",IF(AND($DG$4='DATA ENTRY'!D67),'DATA ENTRY'!O67,"")))</f>
        <v/>
      </c>
      <c r="DL68" s="205" t="str">
        <f>IF('DATA ENTRY'!CL67="","",IF('DATA ENTRY'!P67="","",IF(AND($DG$4='DATA ENTRY'!D67),'DATA ENTRY'!P67,"")))</f>
        <v/>
      </c>
      <c r="DM68" s="207" t="str">
        <f>IF('DATA ENTRY'!CL67="","",IF('DATA ENTRY'!Q67="","",IF(AND($DG$4='DATA ENTRY'!D67),'DATA ENTRY'!Q67,"")))</f>
        <v/>
      </c>
      <c r="DN68" s="205" t="str">
        <f>IF('DATA ENTRY'!CL67="","",IF('DATA ENTRY'!R67="","",IF(AND($DG$4='DATA ENTRY'!D67),'DATA ENTRY'!R67,"")))</f>
        <v/>
      </c>
      <c r="DO68" s="207" t="str">
        <f>IF('DATA ENTRY'!CL67="","",IF('DATA ENTRY'!T67="","",IF(AND($DG$4='DATA ENTRY'!D67),'DATA ENTRY'!T67,"")))</f>
        <v/>
      </c>
      <c r="DP68" s="205" t="str">
        <f>IF('DATA ENTRY'!CL67="","",IF('DATA ENTRY'!E67="","",IF(AND($DG$4='DATA ENTRY'!D67),'DATA ENTRY'!E67,"")))</f>
        <v/>
      </c>
      <c r="DQ68" s="205" t="str">
        <f>IF('DATA ENTRY'!CL67="","",IF('DATA ENTRY'!D67="","",IF(AND($DG$4='DATA ENTRY'!D67),'DATA ENTRY'!D67,"")))</f>
        <v/>
      </c>
      <c r="DR68" s="205" t="str">
        <f>IF('DATA ENTRY'!CL67="","",IF('DATA ENTRY'!X67="","",IF(AND($DG$4='DATA ENTRY'!D67),'DATA ENTRY'!X67,"")))</f>
        <v/>
      </c>
      <c r="DS68" s="205" t="str">
        <f>IF('DATA ENTRY'!CL67="","",IF('DATA ENTRY'!Y67="","",IF(AND($DG$4='DATA ENTRY'!D67),'DATA ENTRY'!Y67,"")))</f>
        <v/>
      </c>
      <c r="DT68" s="93" t="str">
        <f t="shared" si="8"/>
        <v/>
      </c>
      <c r="DU68" s="93" t="str">
        <f>IF('DATA ENTRY'!CL67="","",IF('DATA ENTRY'!D67="","",IF(AND($DG$4='DATA ENTRY'!D67),'DATA ENTRY'!G67,"")))</f>
        <v/>
      </c>
      <c r="DZ68" s="3">
        <f t="shared" si="9"/>
        <v>0</v>
      </c>
      <c r="EC68" s="3" t="str">
        <f>IFERROR(IF(EH68="","",RANK(EH68,$EH$7:$EH$1111,1))+COUNTIF($EH$7:EH68,EH68)-1,"")</f>
        <v/>
      </c>
      <c r="ED68" s="3" t="str">
        <f t="shared" si="10"/>
        <v/>
      </c>
      <c r="EE68" s="8">
        <v>62</v>
      </c>
      <c r="EF68" s="205" t="str">
        <f>IF('DATA ENTRY'!CL67="","",IF('DATA ENTRY'!B67="","",IF(AND($EG$4='DATA ENTRY'!G67,$EI$4='DATA ENTRY'!F67),'DATA ENTRY'!B67,"")))</f>
        <v/>
      </c>
      <c r="EG68" s="205" t="str">
        <f>IF('DATA ENTRY'!CL67="","",IF('DATA ENTRY'!C67="","",IF(AND($EG$4='DATA ENTRY'!G67,$EI$4='DATA ENTRY'!F67),'DATA ENTRY'!C67,"")))</f>
        <v/>
      </c>
      <c r="EH68" s="206" t="str">
        <f>IF('DATA ENTRY'!CL67="","",IF('DATA ENTRY'!I67="","",IF(AND($EG$4='DATA ENTRY'!G67,$EI$4='DATA ENTRY'!F67),'DATA ENTRY'!I67,"")))</f>
        <v/>
      </c>
      <c r="EI68" s="206" t="str">
        <f>IF('DATA ENTRY'!CL67="","",IF('DATA ENTRY'!CL67="","",IF(AND($EG$4='DATA ENTRY'!G67,$EI$4='DATA ENTRY'!F67),'DATA ENTRY'!CL67,"")))</f>
        <v/>
      </c>
      <c r="EJ68" s="205" t="str">
        <f>IF('DATA ENTRY'!CL67="","",IF('DATA ENTRY'!N67="","",IF(AND($EG$4='DATA ENTRY'!G67,$EI$4='DATA ENTRY'!F67),'DATA ENTRY'!N67,"")))</f>
        <v/>
      </c>
      <c r="EK68" s="207" t="str">
        <f>IF('DATA ENTRY'!CL67="","",IF('DATA ENTRY'!O67="","",IF(AND($EG$4='DATA ENTRY'!G67,$EI$4='DATA ENTRY'!F67),'DATA ENTRY'!O67,"")))</f>
        <v/>
      </c>
      <c r="EL68" s="205" t="str">
        <f>IF('DATA ENTRY'!CL67="","",IF('DATA ENTRY'!P67="","",IF(AND($EG$4='DATA ENTRY'!G67,$EI$4='DATA ENTRY'!F67),'DATA ENTRY'!P67,"")))</f>
        <v/>
      </c>
      <c r="EM68" s="207" t="str">
        <f>IF('DATA ENTRY'!CL67="","",IF('DATA ENTRY'!Q67="","",IF(AND($EG$4='DATA ENTRY'!G67,$EI$4='DATA ENTRY'!F67),'DATA ENTRY'!Q67,"")))</f>
        <v/>
      </c>
      <c r="EN68" s="205" t="str">
        <f>IF('DATA ENTRY'!CL67="","",IF('DATA ENTRY'!R67="","",IF(AND($EG$4='DATA ENTRY'!G67,$EI$4='DATA ENTRY'!F67),'DATA ENTRY'!R67,"")))</f>
        <v/>
      </c>
      <c r="EO68" s="207" t="str">
        <f>IF('DATA ENTRY'!CL67="","",IF('DATA ENTRY'!S67="","",IF(AND($EG$4='DATA ENTRY'!G67,$EI$4='DATA ENTRY'!F67),'DATA ENTRY'!S67,"")))</f>
        <v/>
      </c>
      <c r="EP68" s="207" t="str">
        <f>IF('DATA ENTRY'!CL67="","",IF('DATA ENTRY'!T67="","",IF(AND($EG$4='DATA ENTRY'!G67,$EI$4='DATA ENTRY'!F67),'DATA ENTRY'!T67,"")))</f>
        <v/>
      </c>
      <c r="EQ68" s="205" t="str">
        <f>IF('DATA ENTRY'!CL67="","",IF('DATA ENTRY'!E67="","",IF(AND($EG$4='DATA ENTRY'!G67,$EI$4='DATA ENTRY'!F67),'DATA ENTRY'!E67,"")))</f>
        <v/>
      </c>
      <c r="ER68" s="205" t="str">
        <f>IF('DATA ENTRY'!CL67="","",IF('DATA ENTRY'!D67="","",IF(AND($EG$4='DATA ENTRY'!G67,$EI$4='DATA ENTRY'!F67),'DATA ENTRY'!D67,"")))</f>
        <v/>
      </c>
      <c r="ES68" s="205" t="str">
        <f>IF('DATA ENTRY'!CL67="","",IF('DATA ENTRY'!X67="","",IF(AND($EG$4='DATA ENTRY'!G67,$EI$4='DATA ENTRY'!F67),'DATA ENTRY'!X67,"")))</f>
        <v/>
      </c>
      <c r="ET68" s="205" t="str">
        <f>IF('DATA ENTRY'!CL67="","",IF('DATA ENTRY'!Y67="","",IF(AND($EG$4='DATA ENTRY'!G67,$EI$4='DATA ENTRY'!F67),'DATA ENTRY'!Y67,"")))</f>
        <v/>
      </c>
      <c r="EU68" s="93" t="str">
        <f t="shared" si="11"/>
        <v/>
      </c>
      <c r="EV68" s="93" t="str">
        <f>IF('DATA ENTRY'!CL67="","",IF('DATA ENTRY'!D67="","",IF(AND($EG$4='DATA ENTRY'!G67,$EI$4='DATA ENTRY'!F67),'DATA ENTRY'!G67,"")))</f>
        <v/>
      </c>
      <c r="FA68" s="3">
        <f t="shared" si="12"/>
        <v>0</v>
      </c>
    </row>
    <row r="69" spans="1:157">
      <c r="A69" s="3" t="str">
        <f>IF(T69=0,"",1+(MAX($A$7:A68)))</f>
        <v/>
      </c>
      <c r="B69" s="8">
        <v>63</v>
      </c>
      <c r="C69" s="205" t="str">
        <f>IF('DATA ENTRY'!CL68="","",IF('DATA ENTRY'!B68="","",IF($D$4="All Post",'DATA ENTRY'!B68,IF(AND($D$4='DATA ENTRY'!CL68),'DATA ENTRY'!B68,""))))</f>
        <v/>
      </c>
      <c r="D69" s="205" t="str">
        <f>IF('DATA ENTRY'!CL68="","",IF('DATA ENTRY'!C68="","",IF($D$4="All Post",'DATA ENTRY'!C68,IF(AND($D$4='DATA ENTRY'!CL68),'DATA ENTRY'!C68,""))))</f>
        <v/>
      </c>
      <c r="E69" s="206" t="str">
        <f>IF('DATA ENTRY'!CL68="","",IF('DATA ENTRY'!I68="","",IF($D$4="All Post",'DATA ENTRY'!I68,IF(AND($D$4='DATA ENTRY'!CL68),'DATA ENTRY'!I68,""))))</f>
        <v/>
      </c>
      <c r="F69" s="206" t="str">
        <f>IF('DATA ENTRY'!CL68="","",IF('DATA ENTRY'!CL68="","",IF($D$4="All Post",'DATA ENTRY'!CL68,IF(AND($D$4='DATA ENTRY'!CL68),'DATA ENTRY'!CL68,""))))</f>
        <v/>
      </c>
      <c r="G69" s="205" t="str">
        <f>IF('DATA ENTRY'!CL68="","",IF('DATA ENTRY'!N68="","",IF($D$4="All Post",'DATA ENTRY'!N68,IF(AND($D$4='DATA ENTRY'!CL68),'DATA ENTRY'!N68,""))))</f>
        <v/>
      </c>
      <c r="H69" s="207" t="str">
        <f>IF('DATA ENTRY'!CL68="","",IF('DATA ENTRY'!O68="","",IF($D$4="All Post",'DATA ENTRY'!O68,IF(AND($D$4='DATA ENTRY'!CL68),'DATA ENTRY'!O68,""))))</f>
        <v/>
      </c>
      <c r="I69" s="205" t="str">
        <f>IF('DATA ENTRY'!CL68="","",IF('DATA ENTRY'!P68="","",IF($D$4="All Post",'DATA ENTRY'!P68,IF(AND($D$4='DATA ENTRY'!CL68),'DATA ENTRY'!P68,""))))</f>
        <v/>
      </c>
      <c r="J69" s="207" t="str">
        <f>IF('DATA ENTRY'!CL68="","",IF('DATA ENTRY'!Q68="","",IF($D$4="All Post",'DATA ENTRY'!Q68,IF(AND($D$4='DATA ENTRY'!CL68),'DATA ENTRY'!Q68,""))))</f>
        <v/>
      </c>
      <c r="K69" s="205" t="str">
        <f>IF('DATA ENTRY'!CL68="","",IF('DATA ENTRY'!R68="","",IF($D$4="All Post",'DATA ENTRY'!R68,IF(AND($D$4='DATA ENTRY'!CL68),'DATA ENTRY'!R68,""))))</f>
        <v/>
      </c>
      <c r="L69" s="205" t="str">
        <f>IF('DATA ENTRY'!CL68="","",IF('DATA ENTRY'!S68="","",IF($D$4="All Post",'DATA ENTRY'!S68,IF(AND($D$4='DATA ENTRY'!CL68),'DATA ENTRY'!S68,""))))</f>
        <v/>
      </c>
      <c r="M69" s="205" t="str">
        <f>IF('DATA ENTRY'!CL68="","",IF('DATA ENTRY'!E68="","",IF($D$4="All Post",'DATA ENTRY'!E68,IF(AND($D$4='DATA ENTRY'!CL68),'DATA ENTRY'!E68,""))))</f>
        <v/>
      </c>
      <c r="N69" s="205" t="str">
        <f>IF('DATA ENTRY'!CL68="","",IF('DATA ENTRY'!T68="","",IF($D$4="All Post",'DATA ENTRY'!T68,IF(AND($D$4='DATA ENTRY'!CL68),'DATA ENTRY'!T68,""))))</f>
        <v/>
      </c>
      <c r="O69" s="205" t="str">
        <f>IF('DATA ENTRY'!CL68="","",IF('DATA ENTRY'!X68="","",IF($D$4="All Post",'DATA ENTRY'!X68,IF(AND($D$4='DATA ENTRY'!CL68),'DATA ENTRY'!X68,""))))</f>
        <v/>
      </c>
      <c r="P69" s="205" t="str">
        <f>IF('DATA ENTRY'!CL68="","",IF('DATA ENTRY'!Y68="","",IF($D$4="All Post",'DATA ENTRY'!Y68,IF(AND($D$4='DATA ENTRY'!CL68),'DATA ENTRY'!Y68,""))))</f>
        <v/>
      </c>
      <c r="Q69" s="205" t="str">
        <f>IF('DATA ENTRY'!CL68="","",IF('DATA ENTRY'!G68="","",IF($D$4="All Post",'DATA ENTRY'!G68,IF(AND($D$4='DATA ENTRY'!CL68),'DATA ENTRY'!G68,""))))</f>
        <v/>
      </c>
      <c r="T69" s="3">
        <f t="shared" si="0"/>
        <v>0</v>
      </c>
      <c r="U69" s="3" t="str">
        <f t="shared" si="1"/>
        <v/>
      </c>
      <c r="CA69" s="3" t="str">
        <f>IFERROR(IF(CF69="","",RANK(CF69,$CF$7:$CF$1111,1))+COUNTIF($CF$7:CF69,CF69)-1,"")</f>
        <v/>
      </c>
      <c r="CB69" s="3" t="str">
        <f t="shared" si="2"/>
        <v/>
      </c>
      <c r="CC69" s="8">
        <v>63</v>
      </c>
      <c r="CD69" s="205" t="str">
        <f>IF('DATA ENTRY'!CL68="","",IF('DATA ENTRY'!B68="","",IF(AND($CE$4='DATA ENTRY'!CL68,$CH$4='DATA ENTRY'!D68,$CF$4='DATA ENTRY'!G68),'DATA ENTRY'!B68,"")))</f>
        <v/>
      </c>
      <c r="CE69" s="205" t="str">
        <f>IF('DATA ENTRY'!CL68="","",IF('DATA ENTRY'!C68="","",IF(AND($CE$4='DATA ENTRY'!CL68,$CH$4='DATA ENTRY'!D68,$CF$4='DATA ENTRY'!G68),'DATA ENTRY'!C68,"")))</f>
        <v/>
      </c>
      <c r="CF69" s="206" t="str">
        <f>IF('DATA ENTRY'!CL68="","",IF('DATA ENTRY'!I68="","",IF(AND($CE$4='DATA ENTRY'!CL68,$CH$4='DATA ENTRY'!D68,$CF$4='DATA ENTRY'!G68),'DATA ENTRY'!I68,"")))</f>
        <v/>
      </c>
      <c r="CG69" s="206" t="str">
        <f>IF('DATA ENTRY'!CL68="","",IF('DATA ENTRY'!CL68="","",IF(AND($CE$4='DATA ENTRY'!CL68,$CH$4='DATA ENTRY'!D68,$CF$4='DATA ENTRY'!G68),'DATA ENTRY'!CL68,"")))</f>
        <v/>
      </c>
      <c r="CH69" s="205" t="str">
        <f>IF('DATA ENTRY'!CL68="","",IF('DATA ENTRY'!N68="","",IF(AND($CE$4='DATA ENTRY'!CL68,$CH$4='DATA ENTRY'!D68,$CF$4='DATA ENTRY'!G68),'DATA ENTRY'!N68,"")))</f>
        <v/>
      </c>
      <c r="CI69" s="207" t="str">
        <f>IF('DATA ENTRY'!CL68="","",IF('DATA ENTRY'!O68="","",IF(AND($CE$4='DATA ENTRY'!CL68,$CH$4='DATA ENTRY'!D68,$CF$4='DATA ENTRY'!G68),'DATA ENTRY'!O68,"")))</f>
        <v/>
      </c>
      <c r="CJ69" s="205" t="str">
        <f>IF('DATA ENTRY'!CL68="","",IF('DATA ENTRY'!P68="","",IF(AND($CE$4='DATA ENTRY'!CL68,$CH$4='DATA ENTRY'!D68,$CF$4='DATA ENTRY'!G68),'DATA ENTRY'!P68,"")))</f>
        <v/>
      </c>
      <c r="CK69" s="207" t="str">
        <f>IF('DATA ENTRY'!CL68="","",IF('DATA ENTRY'!Q68="","",IF(AND($CE$4='DATA ENTRY'!CL68,$CH$4='DATA ENTRY'!D68,$CF$4='DATA ENTRY'!G68),'DATA ENTRY'!Q68,"")))</f>
        <v/>
      </c>
      <c r="CL69" s="205" t="str">
        <f>IF('DATA ENTRY'!CL68="","",IF('DATA ENTRY'!R68="","",IF(AND($CE$4='DATA ENTRY'!CL68,$CH$4='DATA ENTRY'!D68,$CF$4='DATA ENTRY'!G68),'DATA ENTRY'!R68,"")))</f>
        <v/>
      </c>
      <c r="CM69" s="205" t="str">
        <f>IF('DATA ENTRY'!CL68="","",IF('DATA ENTRY'!T68="","",IF(AND($CE$4='DATA ENTRY'!CL68,$CH$4='DATA ENTRY'!D68,$CF$4='DATA ENTRY'!G68),'DATA ENTRY'!T68,"")))</f>
        <v/>
      </c>
      <c r="CN69" s="205" t="str">
        <f>IF('DATA ENTRY'!CL68="","",IF('DATA ENTRY'!E68="","",IF(AND($CE$4='DATA ENTRY'!CL68,$CH$4='DATA ENTRY'!D68,$CF$4='DATA ENTRY'!G68),'DATA ENTRY'!E68,"")))</f>
        <v/>
      </c>
      <c r="CO69" s="205" t="str">
        <f>IF('DATA ENTRY'!CL68="","",IF('DATA ENTRY'!X68="","",IF(AND($CE$4='DATA ENTRY'!CL68,$CH$4='DATA ENTRY'!D68,$CF$4='DATA ENTRY'!G68),'DATA ENTRY'!X68,"")))</f>
        <v/>
      </c>
      <c r="CP69" s="205" t="str">
        <f>IF('DATA ENTRY'!CL68="","",IF('DATA ENTRY'!Y68="","",IF(AND($CE$4='DATA ENTRY'!CL68,$CH$4='DATA ENTRY'!D68,$CF$4='DATA ENTRY'!G68),'DATA ENTRY'!Y68,"")))</f>
        <v/>
      </c>
      <c r="CQ69" s="93" t="str">
        <f t="shared" si="3"/>
        <v/>
      </c>
      <c r="CR69" s="93" t="str">
        <f>IF('DATA ENTRY'!CL68="","",IF('DATA ENTRY'!G68="","",IF(AND($CE$4='DATA ENTRY'!CL68,$CH$4='DATA ENTRY'!D68),'DATA ENTRY'!G68,"")))</f>
        <v/>
      </c>
      <c r="CS69" s="191" t="str">
        <f>IF('DATA ENTRY'!CL68="","",IF('DATA ENTRY'!D68="","",IF(AND($CE$4='DATA ENTRY'!CL68,$CH$4='DATA ENTRY'!D68,$CF$4='DATA ENTRY'!G68),'DATA ENTRY'!D68,"")))</f>
        <v/>
      </c>
      <c r="CT69" s="209">
        <f t="shared" si="4"/>
        <v>0</v>
      </c>
      <c r="CU69" s="209">
        <f t="shared" si="5"/>
        <v>0</v>
      </c>
      <c r="CW69" s="210"/>
      <c r="CY69" s="3">
        <f t="shared" si="6"/>
        <v>0</v>
      </c>
      <c r="DC69" s="3" t="str">
        <f>IFERROR(IF(DH69="","",RANK(DH69,$DH$7:$DH$1111,1))+COUNTIF($DH$7:DH69,DH69)-1,"")</f>
        <v/>
      </c>
      <c r="DD69" s="3" t="str">
        <f t="shared" si="13"/>
        <v/>
      </c>
      <c r="DE69" s="8">
        <v>63</v>
      </c>
      <c r="DF69" s="205" t="str">
        <f>IF('DATA ENTRY'!CL68="","",IF('DATA ENTRY'!B68="","",IF(AND($DG$4='DATA ENTRY'!D68),'DATA ENTRY'!B68,"")))</f>
        <v/>
      </c>
      <c r="DG69" s="205" t="str">
        <f>IF('DATA ENTRY'!CL68="","",IF('DATA ENTRY'!C68="","",IF(AND($DG$4='DATA ENTRY'!D68),'DATA ENTRY'!C68,"")))</f>
        <v/>
      </c>
      <c r="DH69" s="206" t="str">
        <f>IF('DATA ENTRY'!CL68="","",IF('DATA ENTRY'!I68="","",IF(AND($DG$4='DATA ENTRY'!D68),'DATA ENTRY'!I68,"")))</f>
        <v/>
      </c>
      <c r="DI69" s="206" t="str">
        <f>IF('DATA ENTRY'!CL68="","",IF('DATA ENTRY'!CL68="","",IF(AND($DG$4='DATA ENTRY'!D68),'DATA ENTRY'!CL68,"")))</f>
        <v/>
      </c>
      <c r="DJ69" s="205" t="str">
        <f>IF('DATA ENTRY'!CL68="","",IF('DATA ENTRY'!N68="","",IF(AND($DG$4='DATA ENTRY'!D68),'DATA ENTRY'!N68,"")))</f>
        <v/>
      </c>
      <c r="DK69" s="207" t="str">
        <f>IF('DATA ENTRY'!CL68="","",IF('DATA ENTRY'!O68="","",IF(AND($DG$4='DATA ENTRY'!D68),'DATA ENTRY'!O68,"")))</f>
        <v/>
      </c>
      <c r="DL69" s="205" t="str">
        <f>IF('DATA ENTRY'!CL68="","",IF('DATA ENTRY'!P68="","",IF(AND($DG$4='DATA ENTRY'!D68),'DATA ENTRY'!P68,"")))</f>
        <v/>
      </c>
      <c r="DM69" s="207" t="str">
        <f>IF('DATA ENTRY'!CL68="","",IF('DATA ENTRY'!Q68="","",IF(AND($DG$4='DATA ENTRY'!D68),'DATA ENTRY'!Q68,"")))</f>
        <v/>
      </c>
      <c r="DN69" s="205" t="str">
        <f>IF('DATA ENTRY'!CL68="","",IF('DATA ENTRY'!R68="","",IF(AND($DG$4='DATA ENTRY'!D68),'DATA ENTRY'!R68,"")))</f>
        <v/>
      </c>
      <c r="DO69" s="207" t="str">
        <f>IF('DATA ENTRY'!CL68="","",IF('DATA ENTRY'!T68="","",IF(AND($DG$4='DATA ENTRY'!D68),'DATA ENTRY'!T68,"")))</f>
        <v/>
      </c>
      <c r="DP69" s="205" t="str">
        <f>IF('DATA ENTRY'!CL68="","",IF('DATA ENTRY'!E68="","",IF(AND($DG$4='DATA ENTRY'!D68),'DATA ENTRY'!E68,"")))</f>
        <v/>
      </c>
      <c r="DQ69" s="205" t="str">
        <f>IF('DATA ENTRY'!CL68="","",IF('DATA ENTRY'!D68="","",IF(AND($DG$4='DATA ENTRY'!D68),'DATA ENTRY'!D68,"")))</f>
        <v/>
      </c>
      <c r="DR69" s="205" t="str">
        <f>IF('DATA ENTRY'!CL68="","",IF('DATA ENTRY'!X68="","",IF(AND($DG$4='DATA ENTRY'!D68),'DATA ENTRY'!X68,"")))</f>
        <v/>
      </c>
      <c r="DS69" s="205" t="str">
        <f>IF('DATA ENTRY'!CL68="","",IF('DATA ENTRY'!Y68="","",IF(AND($DG$4='DATA ENTRY'!D68),'DATA ENTRY'!Y68,"")))</f>
        <v/>
      </c>
      <c r="DT69" s="93" t="str">
        <f t="shared" si="8"/>
        <v/>
      </c>
      <c r="DU69" s="93" t="str">
        <f>IF('DATA ENTRY'!CL68="","",IF('DATA ENTRY'!D68="","",IF(AND($DG$4='DATA ENTRY'!D68),'DATA ENTRY'!G68,"")))</f>
        <v/>
      </c>
      <c r="DZ69" s="3">
        <f t="shared" si="9"/>
        <v>0</v>
      </c>
      <c r="EC69" s="3" t="str">
        <f>IFERROR(IF(EH69="","",RANK(EH69,$EH$7:$EH$1111,1))+COUNTIF($EH$7:EH69,EH69)-1,"")</f>
        <v/>
      </c>
      <c r="ED69" s="3" t="str">
        <f t="shared" si="10"/>
        <v/>
      </c>
      <c r="EE69" s="8">
        <v>63</v>
      </c>
      <c r="EF69" s="205" t="str">
        <f>IF('DATA ENTRY'!CL68="","",IF('DATA ENTRY'!B68="","",IF(AND($EG$4='DATA ENTRY'!G68,$EI$4='DATA ENTRY'!F68),'DATA ENTRY'!B68,"")))</f>
        <v/>
      </c>
      <c r="EG69" s="205" t="str">
        <f>IF('DATA ENTRY'!CL68="","",IF('DATA ENTRY'!C68="","",IF(AND($EG$4='DATA ENTRY'!G68,$EI$4='DATA ENTRY'!F68),'DATA ENTRY'!C68,"")))</f>
        <v/>
      </c>
      <c r="EH69" s="206" t="str">
        <f>IF('DATA ENTRY'!CL68="","",IF('DATA ENTRY'!I68="","",IF(AND($EG$4='DATA ENTRY'!G68,$EI$4='DATA ENTRY'!F68),'DATA ENTRY'!I68,"")))</f>
        <v/>
      </c>
      <c r="EI69" s="206" t="str">
        <f>IF('DATA ENTRY'!CL68="","",IF('DATA ENTRY'!CL68="","",IF(AND($EG$4='DATA ENTRY'!G68,$EI$4='DATA ENTRY'!F68),'DATA ENTRY'!CL68,"")))</f>
        <v/>
      </c>
      <c r="EJ69" s="205" t="str">
        <f>IF('DATA ENTRY'!CL68="","",IF('DATA ENTRY'!N68="","",IF(AND($EG$4='DATA ENTRY'!G68,$EI$4='DATA ENTRY'!F68),'DATA ENTRY'!N68,"")))</f>
        <v/>
      </c>
      <c r="EK69" s="207" t="str">
        <f>IF('DATA ENTRY'!CL68="","",IF('DATA ENTRY'!O68="","",IF(AND($EG$4='DATA ENTRY'!G68,$EI$4='DATA ENTRY'!F68),'DATA ENTRY'!O68,"")))</f>
        <v/>
      </c>
      <c r="EL69" s="205" t="str">
        <f>IF('DATA ENTRY'!CL68="","",IF('DATA ENTRY'!P68="","",IF(AND($EG$4='DATA ENTRY'!G68,$EI$4='DATA ENTRY'!F68),'DATA ENTRY'!P68,"")))</f>
        <v/>
      </c>
      <c r="EM69" s="207" t="str">
        <f>IF('DATA ENTRY'!CL68="","",IF('DATA ENTRY'!Q68="","",IF(AND($EG$4='DATA ENTRY'!G68,$EI$4='DATA ENTRY'!F68),'DATA ENTRY'!Q68,"")))</f>
        <v/>
      </c>
      <c r="EN69" s="205" t="str">
        <f>IF('DATA ENTRY'!CL68="","",IF('DATA ENTRY'!R68="","",IF(AND($EG$4='DATA ENTRY'!G68,$EI$4='DATA ENTRY'!F68),'DATA ENTRY'!R68,"")))</f>
        <v/>
      </c>
      <c r="EO69" s="207" t="str">
        <f>IF('DATA ENTRY'!CL68="","",IF('DATA ENTRY'!S68="","",IF(AND($EG$4='DATA ENTRY'!G68,$EI$4='DATA ENTRY'!F68),'DATA ENTRY'!S68,"")))</f>
        <v/>
      </c>
      <c r="EP69" s="207" t="str">
        <f>IF('DATA ENTRY'!CL68="","",IF('DATA ENTRY'!T68="","",IF(AND($EG$4='DATA ENTRY'!G68,$EI$4='DATA ENTRY'!F68),'DATA ENTRY'!T68,"")))</f>
        <v/>
      </c>
      <c r="EQ69" s="205" t="str">
        <f>IF('DATA ENTRY'!CL68="","",IF('DATA ENTRY'!E68="","",IF(AND($EG$4='DATA ENTRY'!G68,$EI$4='DATA ENTRY'!F68),'DATA ENTRY'!E68,"")))</f>
        <v/>
      </c>
      <c r="ER69" s="205" t="str">
        <f>IF('DATA ENTRY'!CL68="","",IF('DATA ENTRY'!D68="","",IF(AND($EG$4='DATA ENTRY'!G68,$EI$4='DATA ENTRY'!F68),'DATA ENTRY'!D68,"")))</f>
        <v/>
      </c>
      <c r="ES69" s="205" t="str">
        <f>IF('DATA ENTRY'!CL68="","",IF('DATA ENTRY'!X68="","",IF(AND($EG$4='DATA ENTRY'!G68,$EI$4='DATA ENTRY'!F68),'DATA ENTRY'!X68,"")))</f>
        <v/>
      </c>
      <c r="ET69" s="205" t="str">
        <f>IF('DATA ENTRY'!CL68="","",IF('DATA ENTRY'!Y68="","",IF(AND($EG$4='DATA ENTRY'!G68,$EI$4='DATA ENTRY'!F68),'DATA ENTRY'!Y68,"")))</f>
        <v/>
      </c>
      <c r="EU69" s="93" t="str">
        <f t="shared" si="11"/>
        <v/>
      </c>
      <c r="EV69" s="93" t="str">
        <f>IF('DATA ENTRY'!CL68="","",IF('DATA ENTRY'!D68="","",IF(AND($EG$4='DATA ENTRY'!G68,$EI$4='DATA ENTRY'!F68),'DATA ENTRY'!G68,"")))</f>
        <v/>
      </c>
      <c r="FA69" s="3">
        <f t="shared" si="12"/>
        <v>0</v>
      </c>
    </row>
    <row r="70" spans="1:157">
      <c r="A70" s="3" t="str">
        <f>IF(T70=0,"",1+(MAX($A$7:A69)))</f>
        <v/>
      </c>
      <c r="B70" s="8">
        <v>64</v>
      </c>
      <c r="C70" s="205" t="str">
        <f>IF('DATA ENTRY'!CL69="","",IF('DATA ENTRY'!B69="","",IF($D$4="All Post",'DATA ENTRY'!B69,IF(AND($D$4='DATA ENTRY'!CL69),'DATA ENTRY'!B69,""))))</f>
        <v/>
      </c>
      <c r="D70" s="205" t="str">
        <f>IF('DATA ENTRY'!CL69="","",IF('DATA ENTRY'!C69="","",IF($D$4="All Post",'DATA ENTRY'!C69,IF(AND($D$4='DATA ENTRY'!CL69),'DATA ENTRY'!C69,""))))</f>
        <v/>
      </c>
      <c r="E70" s="206" t="str">
        <f>IF('DATA ENTRY'!CL69="","",IF('DATA ENTRY'!I69="","",IF($D$4="All Post",'DATA ENTRY'!I69,IF(AND($D$4='DATA ENTRY'!CL69),'DATA ENTRY'!I69,""))))</f>
        <v/>
      </c>
      <c r="F70" s="206" t="str">
        <f>IF('DATA ENTRY'!CL69="","",IF('DATA ENTRY'!CL69="","",IF($D$4="All Post",'DATA ENTRY'!CL69,IF(AND($D$4='DATA ENTRY'!CL69),'DATA ENTRY'!CL69,""))))</f>
        <v/>
      </c>
      <c r="G70" s="205" t="str">
        <f>IF('DATA ENTRY'!CL69="","",IF('DATA ENTRY'!N69="","",IF($D$4="All Post",'DATA ENTRY'!N69,IF(AND($D$4='DATA ENTRY'!CL69),'DATA ENTRY'!N69,""))))</f>
        <v/>
      </c>
      <c r="H70" s="207" t="str">
        <f>IF('DATA ENTRY'!CL69="","",IF('DATA ENTRY'!O69="","",IF($D$4="All Post",'DATA ENTRY'!O69,IF(AND($D$4='DATA ENTRY'!CL69),'DATA ENTRY'!O69,""))))</f>
        <v/>
      </c>
      <c r="I70" s="205" t="str">
        <f>IF('DATA ENTRY'!CL69="","",IF('DATA ENTRY'!P69="","",IF($D$4="All Post",'DATA ENTRY'!P69,IF(AND($D$4='DATA ENTRY'!CL69),'DATA ENTRY'!P69,""))))</f>
        <v/>
      </c>
      <c r="J70" s="207" t="str">
        <f>IF('DATA ENTRY'!CL69="","",IF('DATA ENTRY'!Q69="","",IF($D$4="All Post",'DATA ENTRY'!Q69,IF(AND($D$4='DATA ENTRY'!CL69),'DATA ENTRY'!Q69,""))))</f>
        <v/>
      </c>
      <c r="K70" s="205" t="str">
        <f>IF('DATA ENTRY'!CL69="","",IF('DATA ENTRY'!R69="","",IF($D$4="All Post",'DATA ENTRY'!R69,IF(AND($D$4='DATA ENTRY'!CL69),'DATA ENTRY'!R69,""))))</f>
        <v/>
      </c>
      <c r="L70" s="205" t="str">
        <f>IF('DATA ENTRY'!CL69="","",IF('DATA ENTRY'!S69="","",IF($D$4="All Post",'DATA ENTRY'!S69,IF(AND($D$4='DATA ENTRY'!CL69),'DATA ENTRY'!S69,""))))</f>
        <v/>
      </c>
      <c r="M70" s="205" t="str">
        <f>IF('DATA ENTRY'!CL69="","",IF('DATA ENTRY'!E69="","",IF($D$4="All Post",'DATA ENTRY'!E69,IF(AND($D$4='DATA ENTRY'!CL69),'DATA ENTRY'!E69,""))))</f>
        <v/>
      </c>
      <c r="N70" s="205" t="str">
        <f>IF('DATA ENTRY'!CL69="","",IF('DATA ENTRY'!T69="","",IF($D$4="All Post",'DATA ENTRY'!T69,IF(AND($D$4='DATA ENTRY'!CL69),'DATA ENTRY'!T69,""))))</f>
        <v/>
      </c>
      <c r="O70" s="205" t="str">
        <f>IF('DATA ENTRY'!CL69="","",IF('DATA ENTRY'!X69="","",IF($D$4="All Post",'DATA ENTRY'!X69,IF(AND($D$4='DATA ENTRY'!CL69),'DATA ENTRY'!X69,""))))</f>
        <v/>
      </c>
      <c r="P70" s="205" t="str">
        <f>IF('DATA ENTRY'!CL69="","",IF('DATA ENTRY'!Y69="","",IF($D$4="All Post",'DATA ENTRY'!Y69,IF(AND($D$4='DATA ENTRY'!CL69),'DATA ENTRY'!Y69,""))))</f>
        <v/>
      </c>
      <c r="Q70" s="205" t="str">
        <f>IF('DATA ENTRY'!CL69="","",IF('DATA ENTRY'!G69="","",IF($D$4="All Post",'DATA ENTRY'!G69,IF(AND($D$4='DATA ENTRY'!CL69),'DATA ENTRY'!G69,""))))</f>
        <v/>
      </c>
      <c r="T70" s="3">
        <f t="shared" si="0"/>
        <v>0</v>
      </c>
      <c r="U70" s="3" t="str">
        <f t="shared" si="1"/>
        <v/>
      </c>
      <c r="CA70" s="3" t="str">
        <f>IFERROR(IF(CF70="","",RANK(CF70,$CF$7:$CF$1111,1))+COUNTIF($CF$7:CF70,CF70)-1,"")</f>
        <v/>
      </c>
      <c r="CB70" s="3" t="str">
        <f t="shared" si="2"/>
        <v/>
      </c>
      <c r="CC70" s="8">
        <v>64</v>
      </c>
      <c r="CD70" s="205" t="str">
        <f>IF('DATA ENTRY'!CL69="","",IF('DATA ENTRY'!B69="","",IF(AND($CE$4='DATA ENTRY'!CL69,$CH$4='DATA ENTRY'!D69,$CF$4='DATA ENTRY'!G69),'DATA ENTRY'!B69,"")))</f>
        <v/>
      </c>
      <c r="CE70" s="205" t="str">
        <f>IF('DATA ENTRY'!CL69="","",IF('DATA ENTRY'!C69="","",IF(AND($CE$4='DATA ENTRY'!CL69,$CH$4='DATA ENTRY'!D69,$CF$4='DATA ENTRY'!G69),'DATA ENTRY'!C69,"")))</f>
        <v/>
      </c>
      <c r="CF70" s="206" t="str">
        <f>IF('DATA ENTRY'!CL69="","",IF('DATA ENTRY'!I69="","",IF(AND($CE$4='DATA ENTRY'!CL69,$CH$4='DATA ENTRY'!D69,$CF$4='DATA ENTRY'!G69),'DATA ENTRY'!I69,"")))</f>
        <v/>
      </c>
      <c r="CG70" s="206" t="str">
        <f>IF('DATA ENTRY'!CL69="","",IF('DATA ENTRY'!CL69="","",IF(AND($CE$4='DATA ENTRY'!CL69,$CH$4='DATA ENTRY'!D69,$CF$4='DATA ENTRY'!G69),'DATA ENTRY'!CL69,"")))</f>
        <v/>
      </c>
      <c r="CH70" s="205" t="str">
        <f>IF('DATA ENTRY'!CL69="","",IF('DATA ENTRY'!N69="","",IF(AND($CE$4='DATA ENTRY'!CL69,$CH$4='DATA ENTRY'!D69,$CF$4='DATA ENTRY'!G69),'DATA ENTRY'!N69,"")))</f>
        <v/>
      </c>
      <c r="CI70" s="207" t="str">
        <f>IF('DATA ENTRY'!CL69="","",IF('DATA ENTRY'!O69="","",IF(AND($CE$4='DATA ENTRY'!CL69,$CH$4='DATA ENTRY'!D69,$CF$4='DATA ENTRY'!G69),'DATA ENTRY'!O69,"")))</f>
        <v/>
      </c>
      <c r="CJ70" s="205" t="str">
        <f>IF('DATA ENTRY'!CL69="","",IF('DATA ENTRY'!P69="","",IF(AND($CE$4='DATA ENTRY'!CL69,$CH$4='DATA ENTRY'!D69,$CF$4='DATA ENTRY'!G69),'DATA ENTRY'!P69,"")))</f>
        <v/>
      </c>
      <c r="CK70" s="207" t="str">
        <f>IF('DATA ENTRY'!CL69="","",IF('DATA ENTRY'!Q69="","",IF(AND($CE$4='DATA ENTRY'!CL69,$CH$4='DATA ENTRY'!D69,$CF$4='DATA ENTRY'!G69),'DATA ENTRY'!Q69,"")))</f>
        <v/>
      </c>
      <c r="CL70" s="205" t="str">
        <f>IF('DATA ENTRY'!CL69="","",IF('DATA ENTRY'!R69="","",IF(AND($CE$4='DATA ENTRY'!CL69,$CH$4='DATA ENTRY'!D69,$CF$4='DATA ENTRY'!G69),'DATA ENTRY'!R69,"")))</f>
        <v/>
      </c>
      <c r="CM70" s="205" t="str">
        <f>IF('DATA ENTRY'!CL69="","",IF('DATA ENTRY'!T69="","",IF(AND($CE$4='DATA ENTRY'!CL69,$CH$4='DATA ENTRY'!D69,$CF$4='DATA ENTRY'!G69),'DATA ENTRY'!T69,"")))</f>
        <v/>
      </c>
      <c r="CN70" s="205" t="str">
        <f>IF('DATA ENTRY'!CL69="","",IF('DATA ENTRY'!E69="","",IF(AND($CE$4='DATA ENTRY'!CL69,$CH$4='DATA ENTRY'!D69,$CF$4='DATA ENTRY'!G69),'DATA ENTRY'!E69,"")))</f>
        <v/>
      </c>
      <c r="CO70" s="205" t="str">
        <f>IF('DATA ENTRY'!CL69="","",IF('DATA ENTRY'!X69="","",IF(AND($CE$4='DATA ENTRY'!CL69,$CH$4='DATA ENTRY'!D69,$CF$4='DATA ENTRY'!G69),'DATA ENTRY'!X69,"")))</f>
        <v/>
      </c>
      <c r="CP70" s="205" t="str">
        <f>IF('DATA ENTRY'!CL69="","",IF('DATA ENTRY'!Y69="","",IF(AND($CE$4='DATA ENTRY'!CL69,$CH$4='DATA ENTRY'!D69,$CF$4='DATA ENTRY'!G69),'DATA ENTRY'!Y69,"")))</f>
        <v/>
      </c>
      <c r="CQ70" s="93" t="str">
        <f t="shared" si="3"/>
        <v/>
      </c>
      <c r="CR70" s="93" t="str">
        <f>IF('DATA ENTRY'!CL69="","",IF('DATA ENTRY'!G69="","",IF(AND($CE$4='DATA ENTRY'!CL69,$CH$4='DATA ENTRY'!D69),'DATA ENTRY'!G69,"")))</f>
        <v/>
      </c>
      <c r="CS70" s="191" t="str">
        <f>IF('DATA ENTRY'!CL69="","",IF('DATA ENTRY'!D69="","",IF(AND($CE$4='DATA ENTRY'!CL69,$CH$4='DATA ENTRY'!D69,$CF$4='DATA ENTRY'!G69),'DATA ENTRY'!D69,"")))</f>
        <v/>
      </c>
      <c r="CT70" s="209">
        <f t="shared" si="4"/>
        <v>0</v>
      </c>
      <c r="CU70" s="209">
        <f t="shared" si="5"/>
        <v>0</v>
      </c>
      <c r="CW70" s="210"/>
      <c r="CY70" s="3">
        <f t="shared" si="6"/>
        <v>0</v>
      </c>
      <c r="DC70" s="3" t="str">
        <f>IFERROR(IF(DH70="","",RANK(DH70,$DH$7:$DH$1111,1))+COUNTIF($DH$7:DH70,DH70)-1,"")</f>
        <v/>
      </c>
      <c r="DD70" s="3" t="str">
        <f t="shared" si="13"/>
        <v/>
      </c>
      <c r="DE70" s="8">
        <v>64</v>
      </c>
      <c r="DF70" s="205" t="str">
        <f>IF('DATA ENTRY'!CL69="","",IF('DATA ENTRY'!B69="","",IF(AND($DG$4='DATA ENTRY'!D69),'DATA ENTRY'!B69,"")))</f>
        <v/>
      </c>
      <c r="DG70" s="205" t="str">
        <f>IF('DATA ENTRY'!CL69="","",IF('DATA ENTRY'!C69="","",IF(AND($DG$4='DATA ENTRY'!D69),'DATA ENTRY'!C69,"")))</f>
        <v/>
      </c>
      <c r="DH70" s="206" t="str">
        <f>IF('DATA ENTRY'!CL69="","",IF('DATA ENTRY'!I69="","",IF(AND($DG$4='DATA ENTRY'!D69),'DATA ENTRY'!I69,"")))</f>
        <v/>
      </c>
      <c r="DI70" s="206" t="str">
        <f>IF('DATA ENTRY'!CL69="","",IF('DATA ENTRY'!CL69="","",IF(AND($DG$4='DATA ENTRY'!D69),'DATA ENTRY'!CL69,"")))</f>
        <v/>
      </c>
      <c r="DJ70" s="205" t="str">
        <f>IF('DATA ENTRY'!CL69="","",IF('DATA ENTRY'!N69="","",IF(AND($DG$4='DATA ENTRY'!D69),'DATA ENTRY'!N69,"")))</f>
        <v/>
      </c>
      <c r="DK70" s="207" t="str">
        <f>IF('DATA ENTRY'!CL69="","",IF('DATA ENTRY'!O69="","",IF(AND($DG$4='DATA ENTRY'!D69),'DATA ENTRY'!O69,"")))</f>
        <v/>
      </c>
      <c r="DL70" s="205" t="str">
        <f>IF('DATA ENTRY'!CL69="","",IF('DATA ENTRY'!P69="","",IF(AND($DG$4='DATA ENTRY'!D69),'DATA ENTRY'!P69,"")))</f>
        <v/>
      </c>
      <c r="DM70" s="207" t="str">
        <f>IF('DATA ENTRY'!CL69="","",IF('DATA ENTRY'!Q69="","",IF(AND($DG$4='DATA ENTRY'!D69),'DATA ENTRY'!Q69,"")))</f>
        <v/>
      </c>
      <c r="DN70" s="205" t="str">
        <f>IF('DATA ENTRY'!CL69="","",IF('DATA ENTRY'!R69="","",IF(AND($DG$4='DATA ENTRY'!D69),'DATA ENTRY'!R69,"")))</f>
        <v/>
      </c>
      <c r="DO70" s="207" t="str">
        <f>IF('DATA ENTRY'!CL69="","",IF('DATA ENTRY'!T69="","",IF(AND($DG$4='DATA ENTRY'!D69),'DATA ENTRY'!T69,"")))</f>
        <v/>
      </c>
      <c r="DP70" s="205" t="str">
        <f>IF('DATA ENTRY'!CL69="","",IF('DATA ENTRY'!E69="","",IF(AND($DG$4='DATA ENTRY'!D69),'DATA ENTRY'!E69,"")))</f>
        <v/>
      </c>
      <c r="DQ70" s="205" t="str">
        <f>IF('DATA ENTRY'!CL69="","",IF('DATA ENTRY'!D69="","",IF(AND($DG$4='DATA ENTRY'!D69),'DATA ENTRY'!D69,"")))</f>
        <v/>
      </c>
      <c r="DR70" s="205" t="str">
        <f>IF('DATA ENTRY'!CL69="","",IF('DATA ENTRY'!X69="","",IF(AND($DG$4='DATA ENTRY'!D69),'DATA ENTRY'!X69,"")))</f>
        <v/>
      </c>
      <c r="DS70" s="205" t="str">
        <f>IF('DATA ENTRY'!CL69="","",IF('DATA ENTRY'!Y69="","",IF(AND($DG$4='DATA ENTRY'!D69),'DATA ENTRY'!Y69,"")))</f>
        <v/>
      </c>
      <c r="DT70" s="93" t="str">
        <f t="shared" si="8"/>
        <v/>
      </c>
      <c r="DU70" s="93" t="str">
        <f>IF('DATA ENTRY'!CL69="","",IF('DATA ENTRY'!D69="","",IF(AND($DG$4='DATA ENTRY'!D69),'DATA ENTRY'!G69,"")))</f>
        <v/>
      </c>
      <c r="DZ70" s="3">
        <f t="shared" si="9"/>
        <v>0</v>
      </c>
      <c r="EC70" s="3" t="str">
        <f>IFERROR(IF(EH70="","",RANK(EH70,$EH$7:$EH$1111,1))+COUNTIF($EH$7:EH70,EH70)-1,"")</f>
        <v/>
      </c>
      <c r="ED70" s="3" t="str">
        <f t="shared" si="10"/>
        <v/>
      </c>
      <c r="EE70" s="8">
        <v>64</v>
      </c>
      <c r="EF70" s="205" t="str">
        <f>IF('DATA ENTRY'!CL69="","",IF('DATA ENTRY'!B69="","",IF(AND($EG$4='DATA ENTRY'!G69,$EI$4='DATA ENTRY'!F69),'DATA ENTRY'!B69,"")))</f>
        <v/>
      </c>
      <c r="EG70" s="205" t="str">
        <f>IF('DATA ENTRY'!CL69="","",IF('DATA ENTRY'!C69="","",IF(AND($EG$4='DATA ENTRY'!G69,$EI$4='DATA ENTRY'!F69),'DATA ENTRY'!C69,"")))</f>
        <v/>
      </c>
      <c r="EH70" s="206" t="str">
        <f>IF('DATA ENTRY'!CL69="","",IF('DATA ENTRY'!I69="","",IF(AND($EG$4='DATA ENTRY'!G69,$EI$4='DATA ENTRY'!F69),'DATA ENTRY'!I69,"")))</f>
        <v/>
      </c>
      <c r="EI70" s="206" t="str">
        <f>IF('DATA ENTRY'!CL69="","",IF('DATA ENTRY'!CL69="","",IF(AND($EG$4='DATA ENTRY'!G69,$EI$4='DATA ENTRY'!F69),'DATA ENTRY'!CL69,"")))</f>
        <v/>
      </c>
      <c r="EJ70" s="205" t="str">
        <f>IF('DATA ENTRY'!CL69="","",IF('DATA ENTRY'!N69="","",IF(AND($EG$4='DATA ENTRY'!G69,$EI$4='DATA ENTRY'!F69),'DATA ENTRY'!N69,"")))</f>
        <v/>
      </c>
      <c r="EK70" s="207" t="str">
        <f>IF('DATA ENTRY'!CL69="","",IF('DATA ENTRY'!O69="","",IF(AND($EG$4='DATA ENTRY'!G69,$EI$4='DATA ENTRY'!F69),'DATA ENTRY'!O69,"")))</f>
        <v/>
      </c>
      <c r="EL70" s="205" t="str">
        <f>IF('DATA ENTRY'!CL69="","",IF('DATA ENTRY'!P69="","",IF(AND($EG$4='DATA ENTRY'!G69,$EI$4='DATA ENTRY'!F69),'DATA ENTRY'!P69,"")))</f>
        <v/>
      </c>
      <c r="EM70" s="207" t="str">
        <f>IF('DATA ENTRY'!CL69="","",IF('DATA ENTRY'!Q69="","",IF(AND($EG$4='DATA ENTRY'!G69,$EI$4='DATA ENTRY'!F69),'DATA ENTRY'!Q69,"")))</f>
        <v/>
      </c>
      <c r="EN70" s="205" t="str">
        <f>IF('DATA ENTRY'!CL69="","",IF('DATA ENTRY'!R69="","",IF(AND($EG$4='DATA ENTRY'!G69,$EI$4='DATA ENTRY'!F69),'DATA ENTRY'!R69,"")))</f>
        <v/>
      </c>
      <c r="EO70" s="207" t="str">
        <f>IF('DATA ENTRY'!CL69="","",IF('DATA ENTRY'!S69="","",IF(AND($EG$4='DATA ENTRY'!G69,$EI$4='DATA ENTRY'!F69),'DATA ENTRY'!S69,"")))</f>
        <v/>
      </c>
      <c r="EP70" s="207" t="str">
        <f>IF('DATA ENTRY'!CL69="","",IF('DATA ENTRY'!T69="","",IF(AND($EG$4='DATA ENTRY'!G69,$EI$4='DATA ENTRY'!F69),'DATA ENTRY'!T69,"")))</f>
        <v/>
      </c>
      <c r="EQ70" s="205" t="str">
        <f>IF('DATA ENTRY'!CL69="","",IF('DATA ENTRY'!E69="","",IF(AND($EG$4='DATA ENTRY'!G69,$EI$4='DATA ENTRY'!F69),'DATA ENTRY'!E69,"")))</f>
        <v/>
      </c>
      <c r="ER70" s="205" t="str">
        <f>IF('DATA ENTRY'!CL69="","",IF('DATA ENTRY'!D69="","",IF(AND($EG$4='DATA ENTRY'!G69,$EI$4='DATA ENTRY'!F69),'DATA ENTRY'!D69,"")))</f>
        <v/>
      </c>
      <c r="ES70" s="205" t="str">
        <f>IF('DATA ENTRY'!CL69="","",IF('DATA ENTRY'!X69="","",IF(AND($EG$4='DATA ENTRY'!G69,$EI$4='DATA ENTRY'!F69),'DATA ENTRY'!X69,"")))</f>
        <v/>
      </c>
      <c r="ET70" s="205" t="str">
        <f>IF('DATA ENTRY'!CL69="","",IF('DATA ENTRY'!Y69="","",IF(AND($EG$4='DATA ENTRY'!G69,$EI$4='DATA ENTRY'!F69),'DATA ENTRY'!Y69,"")))</f>
        <v/>
      </c>
      <c r="EU70" s="93" t="str">
        <f t="shared" si="11"/>
        <v/>
      </c>
      <c r="EV70" s="93" t="str">
        <f>IF('DATA ENTRY'!CL69="","",IF('DATA ENTRY'!D69="","",IF(AND($EG$4='DATA ENTRY'!G69,$EI$4='DATA ENTRY'!F69),'DATA ENTRY'!G69,"")))</f>
        <v/>
      </c>
      <c r="FA70" s="3">
        <f t="shared" si="12"/>
        <v>0</v>
      </c>
    </row>
    <row r="71" spans="1:157">
      <c r="A71" s="3" t="str">
        <f>IF(T71=0,"",1+(MAX($A$7:A70)))</f>
        <v/>
      </c>
      <c r="B71" s="8">
        <v>65</v>
      </c>
      <c r="C71" s="205" t="str">
        <f>IF('DATA ENTRY'!CL70="","",IF('DATA ENTRY'!B70="","",IF($D$4="All Post",'DATA ENTRY'!B70,IF(AND($D$4='DATA ENTRY'!CL70),'DATA ENTRY'!B70,""))))</f>
        <v/>
      </c>
      <c r="D71" s="205" t="str">
        <f>IF('DATA ENTRY'!CL70="","",IF('DATA ENTRY'!C70="","",IF($D$4="All Post",'DATA ENTRY'!C70,IF(AND($D$4='DATA ENTRY'!CL70),'DATA ENTRY'!C70,""))))</f>
        <v/>
      </c>
      <c r="E71" s="206" t="str">
        <f>IF('DATA ENTRY'!CL70="","",IF('DATA ENTRY'!I70="","",IF($D$4="All Post",'DATA ENTRY'!I70,IF(AND($D$4='DATA ENTRY'!CL70),'DATA ENTRY'!I70,""))))</f>
        <v/>
      </c>
      <c r="F71" s="206" t="str">
        <f>IF('DATA ENTRY'!CL70="","",IF('DATA ENTRY'!CL70="","",IF($D$4="All Post",'DATA ENTRY'!CL70,IF(AND($D$4='DATA ENTRY'!CL70),'DATA ENTRY'!CL70,""))))</f>
        <v/>
      </c>
      <c r="G71" s="205" t="str">
        <f>IF('DATA ENTRY'!CL70="","",IF('DATA ENTRY'!N70="","",IF($D$4="All Post",'DATA ENTRY'!N70,IF(AND($D$4='DATA ENTRY'!CL70),'DATA ENTRY'!N70,""))))</f>
        <v/>
      </c>
      <c r="H71" s="207" t="str">
        <f>IF('DATA ENTRY'!CL70="","",IF('DATA ENTRY'!O70="","",IF($D$4="All Post",'DATA ENTRY'!O70,IF(AND($D$4='DATA ENTRY'!CL70),'DATA ENTRY'!O70,""))))</f>
        <v/>
      </c>
      <c r="I71" s="205" t="str">
        <f>IF('DATA ENTRY'!CL70="","",IF('DATA ENTRY'!P70="","",IF($D$4="All Post",'DATA ENTRY'!P70,IF(AND($D$4='DATA ENTRY'!CL70),'DATA ENTRY'!P70,""))))</f>
        <v/>
      </c>
      <c r="J71" s="207" t="str">
        <f>IF('DATA ENTRY'!CL70="","",IF('DATA ENTRY'!Q70="","",IF($D$4="All Post",'DATA ENTRY'!Q70,IF(AND($D$4='DATA ENTRY'!CL70),'DATA ENTRY'!Q70,""))))</f>
        <v/>
      </c>
      <c r="K71" s="205" t="str">
        <f>IF('DATA ENTRY'!CL70="","",IF('DATA ENTRY'!R70="","",IF($D$4="All Post",'DATA ENTRY'!R70,IF(AND($D$4='DATA ENTRY'!CL70),'DATA ENTRY'!R70,""))))</f>
        <v/>
      </c>
      <c r="L71" s="205" t="str">
        <f>IF('DATA ENTRY'!CL70="","",IF('DATA ENTRY'!S70="","",IF($D$4="All Post",'DATA ENTRY'!S70,IF(AND($D$4='DATA ENTRY'!CL70),'DATA ENTRY'!S70,""))))</f>
        <v/>
      </c>
      <c r="M71" s="205" t="str">
        <f>IF('DATA ENTRY'!CL70="","",IF('DATA ENTRY'!E70="","",IF($D$4="All Post",'DATA ENTRY'!E70,IF(AND($D$4='DATA ENTRY'!CL70),'DATA ENTRY'!E70,""))))</f>
        <v/>
      </c>
      <c r="N71" s="205" t="str">
        <f>IF('DATA ENTRY'!CL70="","",IF('DATA ENTRY'!T70="","",IF($D$4="All Post",'DATA ENTRY'!T70,IF(AND($D$4='DATA ENTRY'!CL70),'DATA ENTRY'!T70,""))))</f>
        <v/>
      </c>
      <c r="O71" s="205" t="str">
        <f>IF('DATA ENTRY'!CL70="","",IF('DATA ENTRY'!X70="","",IF($D$4="All Post",'DATA ENTRY'!X70,IF(AND($D$4='DATA ENTRY'!CL70),'DATA ENTRY'!X70,""))))</f>
        <v/>
      </c>
      <c r="P71" s="205" t="str">
        <f>IF('DATA ENTRY'!CL70="","",IF('DATA ENTRY'!Y70="","",IF($D$4="All Post",'DATA ENTRY'!Y70,IF(AND($D$4='DATA ENTRY'!CL70),'DATA ENTRY'!Y70,""))))</f>
        <v/>
      </c>
      <c r="Q71" s="205" t="str">
        <f>IF('DATA ENTRY'!CL70="","",IF('DATA ENTRY'!G70="","",IF($D$4="All Post",'DATA ENTRY'!G70,IF(AND($D$4='DATA ENTRY'!CL70),'DATA ENTRY'!G70,""))))</f>
        <v/>
      </c>
      <c r="T71" s="3">
        <f t="shared" si="0"/>
        <v>0</v>
      </c>
      <c r="U71" s="3" t="str">
        <f t="shared" si="1"/>
        <v/>
      </c>
      <c r="CA71" s="3" t="str">
        <f>IFERROR(IF(CF71="","",RANK(CF71,$CF$7:$CF$1111,1))+COUNTIF($CF$7:CF71,CF71)-1,"")</f>
        <v/>
      </c>
      <c r="CB71" s="3" t="str">
        <f t="shared" si="2"/>
        <v/>
      </c>
      <c r="CC71" s="8">
        <v>65</v>
      </c>
      <c r="CD71" s="205" t="str">
        <f>IF('DATA ENTRY'!CL70="","",IF('DATA ENTRY'!B70="","",IF(AND($CE$4='DATA ENTRY'!CL70,$CH$4='DATA ENTRY'!D70,$CF$4='DATA ENTRY'!G70),'DATA ENTRY'!B70,"")))</f>
        <v/>
      </c>
      <c r="CE71" s="205" t="str">
        <f>IF('DATA ENTRY'!CL70="","",IF('DATA ENTRY'!C70="","",IF(AND($CE$4='DATA ENTRY'!CL70,$CH$4='DATA ENTRY'!D70,$CF$4='DATA ENTRY'!G70),'DATA ENTRY'!C70,"")))</f>
        <v/>
      </c>
      <c r="CF71" s="206" t="str">
        <f>IF('DATA ENTRY'!CL70="","",IF('DATA ENTRY'!I70="","",IF(AND($CE$4='DATA ENTRY'!CL70,$CH$4='DATA ENTRY'!D70,$CF$4='DATA ENTRY'!G70),'DATA ENTRY'!I70,"")))</f>
        <v/>
      </c>
      <c r="CG71" s="206" t="str">
        <f>IF('DATA ENTRY'!CL70="","",IF('DATA ENTRY'!CL70="","",IF(AND($CE$4='DATA ENTRY'!CL70,$CH$4='DATA ENTRY'!D70,$CF$4='DATA ENTRY'!G70),'DATA ENTRY'!CL70,"")))</f>
        <v/>
      </c>
      <c r="CH71" s="205" t="str">
        <f>IF('DATA ENTRY'!CL70="","",IF('DATA ENTRY'!N70="","",IF(AND($CE$4='DATA ENTRY'!CL70,$CH$4='DATA ENTRY'!D70,$CF$4='DATA ENTRY'!G70),'DATA ENTRY'!N70,"")))</f>
        <v/>
      </c>
      <c r="CI71" s="207" t="str">
        <f>IF('DATA ENTRY'!CL70="","",IF('DATA ENTRY'!O70="","",IF(AND($CE$4='DATA ENTRY'!CL70,$CH$4='DATA ENTRY'!D70,$CF$4='DATA ENTRY'!G70),'DATA ENTRY'!O70,"")))</f>
        <v/>
      </c>
      <c r="CJ71" s="205" t="str">
        <f>IF('DATA ENTRY'!CL70="","",IF('DATA ENTRY'!P70="","",IF(AND($CE$4='DATA ENTRY'!CL70,$CH$4='DATA ENTRY'!D70,$CF$4='DATA ENTRY'!G70),'DATA ENTRY'!P70,"")))</f>
        <v/>
      </c>
      <c r="CK71" s="207" t="str">
        <f>IF('DATA ENTRY'!CL70="","",IF('DATA ENTRY'!Q70="","",IF(AND($CE$4='DATA ENTRY'!CL70,$CH$4='DATA ENTRY'!D70,$CF$4='DATA ENTRY'!G70),'DATA ENTRY'!Q70,"")))</f>
        <v/>
      </c>
      <c r="CL71" s="205" t="str">
        <f>IF('DATA ENTRY'!CL70="","",IF('DATA ENTRY'!R70="","",IF(AND($CE$4='DATA ENTRY'!CL70,$CH$4='DATA ENTRY'!D70,$CF$4='DATA ENTRY'!G70),'DATA ENTRY'!R70,"")))</f>
        <v/>
      </c>
      <c r="CM71" s="205" t="str">
        <f>IF('DATA ENTRY'!CL70="","",IF('DATA ENTRY'!T70="","",IF(AND($CE$4='DATA ENTRY'!CL70,$CH$4='DATA ENTRY'!D70,$CF$4='DATA ENTRY'!G70),'DATA ENTRY'!T70,"")))</f>
        <v/>
      </c>
      <c r="CN71" s="205" t="str">
        <f>IF('DATA ENTRY'!CL70="","",IF('DATA ENTRY'!E70="","",IF(AND($CE$4='DATA ENTRY'!CL70,$CH$4='DATA ENTRY'!D70,$CF$4='DATA ENTRY'!G70),'DATA ENTRY'!E70,"")))</f>
        <v/>
      </c>
      <c r="CO71" s="205" t="str">
        <f>IF('DATA ENTRY'!CL70="","",IF('DATA ENTRY'!X70="","",IF(AND($CE$4='DATA ENTRY'!CL70,$CH$4='DATA ENTRY'!D70,$CF$4='DATA ENTRY'!G70),'DATA ENTRY'!X70,"")))</f>
        <v/>
      </c>
      <c r="CP71" s="205" t="str">
        <f>IF('DATA ENTRY'!CL70="","",IF('DATA ENTRY'!Y70="","",IF(AND($CE$4='DATA ENTRY'!CL70,$CH$4='DATA ENTRY'!D70,$CF$4='DATA ENTRY'!G70),'DATA ENTRY'!Y70,"")))</f>
        <v/>
      </c>
      <c r="CQ71" s="93" t="str">
        <f t="shared" si="3"/>
        <v/>
      </c>
      <c r="CR71" s="93" t="str">
        <f>IF('DATA ENTRY'!CL70="","",IF('DATA ENTRY'!G70="","",IF(AND($CE$4='DATA ENTRY'!CL70,$CH$4='DATA ENTRY'!D70),'DATA ENTRY'!G70,"")))</f>
        <v/>
      </c>
      <c r="CS71" s="191" t="str">
        <f>IF('DATA ENTRY'!CL70="","",IF('DATA ENTRY'!D70="","",IF(AND($CE$4='DATA ENTRY'!CL70,$CH$4='DATA ENTRY'!D70,$CF$4='DATA ENTRY'!G70),'DATA ENTRY'!D70,"")))</f>
        <v/>
      </c>
      <c r="CT71" s="209">
        <f t="shared" si="4"/>
        <v>0</v>
      </c>
      <c r="CU71" s="209">
        <f t="shared" si="5"/>
        <v>0</v>
      </c>
      <c r="CW71" s="210"/>
      <c r="CY71" s="3">
        <f t="shared" si="6"/>
        <v>0</v>
      </c>
      <c r="DC71" s="3" t="str">
        <f>IFERROR(IF(DH71="","",RANK(DH71,$DH$7:$DH$1111,1))+COUNTIF($DH$7:DH71,DH71)-1,"")</f>
        <v/>
      </c>
      <c r="DD71" s="3" t="str">
        <f t="shared" si="13"/>
        <v/>
      </c>
      <c r="DE71" s="8">
        <v>65</v>
      </c>
      <c r="DF71" s="205" t="str">
        <f>IF('DATA ENTRY'!CL70="","",IF('DATA ENTRY'!B70="","",IF(AND($DG$4='DATA ENTRY'!D70),'DATA ENTRY'!B70,"")))</f>
        <v/>
      </c>
      <c r="DG71" s="205" t="str">
        <f>IF('DATA ENTRY'!CL70="","",IF('DATA ENTRY'!C70="","",IF(AND($DG$4='DATA ENTRY'!D70),'DATA ENTRY'!C70,"")))</f>
        <v/>
      </c>
      <c r="DH71" s="206" t="str">
        <f>IF('DATA ENTRY'!CL70="","",IF('DATA ENTRY'!I70="","",IF(AND($DG$4='DATA ENTRY'!D70),'DATA ENTRY'!I70,"")))</f>
        <v/>
      </c>
      <c r="DI71" s="206" t="str">
        <f>IF('DATA ENTRY'!CL70="","",IF('DATA ENTRY'!CL70="","",IF(AND($DG$4='DATA ENTRY'!D70),'DATA ENTRY'!CL70,"")))</f>
        <v/>
      </c>
      <c r="DJ71" s="205" t="str">
        <f>IF('DATA ENTRY'!CL70="","",IF('DATA ENTRY'!N70="","",IF(AND($DG$4='DATA ENTRY'!D70),'DATA ENTRY'!N70,"")))</f>
        <v/>
      </c>
      <c r="DK71" s="207" t="str">
        <f>IF('DATA ENTRY'!CL70="","",IF('DATA ENTRY'!O70="","",IF(AND($DG$4='DATA ENTRY'!D70),'DATA ENTRY'!O70,"")))</f>
        <v/>
      </c>
      <c r="DL71" s="205" t="str">
        <f>IF('DATA ENTRY'!CL70="","",IF('DATA ENTRY'!P70="","",IF(AND($DG$4='DATA ENTRY'!D70),'DATA ENTRY'!P70,"")))</f>
        <v/>
      </c>
      <c r="DM71" s="207" t="str">
        <f>IF('DATA ENTRY'!CL70="","",IF('DATA ENTRY'!Q70="","",IF(AND($DG$4='DATA ENTRY'!D70),'DATA ENTRY'!Q70,"")))</f>
        <v/>
      </c>
      <c r="DN71" s="205" t="str">
        <f>IF('DATA ENTRY'!CL70="","",IF('DATA ENTRY'!R70="","",IF(AND($DG$4='DATA ENTRY'!D70),'DATA ENTRY'!R70,"")))</f>
        <v/>
      </c>
      <c r="DO71" s="207" t="str">
        <f>IF('DATA ENTRY'!CL70="","",IF('DATA ENTRY'!T70="","",IF(AND($DG$4='DATA ENTRY'!D70),'DATA ENTRY'!T70,"")))</f>
        <v/>
      </c>
      <c r="DP71" s="205" t="str">
        <f>IF('DATA ENTRY'!CL70="","",IF('DATA ENTRY'!E70="","",IF(AND($DG$4='DATA ENTRY'!D70),'DATA ENTRY'!E70,"")))</f>
        <v/>
      </c>
      <c r="DQ71" s="205" t="str">
        <f>IF('DATA ENTRY'!CL70="","",IF('DATA ENTRY'!D70="","",IF(AND($DG$4='DATA ENTRY'!D70),'DATA ENTRY'!D70,"")))</f>
        <v/>
      </c>
      <c r="DR71" s="205" t="str">
        <f>IF('DATA ENTRY'!CL70="","",IF('DATA ENTRY'!X70="","",IF(AND($DG$4='DATA ENTRY'!D70),'DATA ENTRY'!X70,"")))</f>
        <v/>
      </c>
      <c r="DS71" s="205" t="str">
        <f>IF('DATA ENTRY'!CL70="","",IF('DATA ENTRY'!Y70="","",IF(AND($DG$4='DATA ENTRY'!D70),'DATA ENTRY'!Y70,"")))</f>
        <v/>
      </c>
      <c r="DT71" s="93" t="str">
        <f t="shared" si="8"/>
        <v/>
      </c>
      <c r="DU71" s="93" t="str">
        <f>IF('DATA ENTRY'!CL70="","",IF('DATA ENTRY'!D70="","",IF(AND($DG$4='DATA ENTRY'!D70),'DATA ENTRY'!G70,"")))</f>
        <v/>
      </c>
      <c r="DZ71" s="3">
        <f t="shared" si="9"/>
        <v>0</v>
      </c>
      <c r="EC71" s="3" t="str">
        <f>IFERROR(IF(EH71="","",RANK(EH71,$EH$7:$EH$1111,1))+COUNTIF($EH$7:EH71,EH71)-1,"")</f>
        <v/>
      </c>
      <c r="ED71" s="3" t="str">
        <f t="shared" si="10"/>
        <v/>
      </c>
      <c r="EE71" s="8">
        <v>65</v>
      </c>
      <c r="EF71" s="205" t="str">
        <f>IF('DATA ENTRY'!CL70="","",IF('DATA ENTRY'!B70="","",IF(AND($EG$4='DATA ENTRY'!G70,$EI$4='DATA ENTRY'!F70),'DATA ENTRY'!B70,"")))</f>
        <v/>
      </c>
      <c r="EG71" s="205" t="str">
        <f>IF('DATA ENTRY'!CL70="","",IF('DATA ENTRY'!C70="","",IF(AND($EG$4='DATA ENTRY'!G70,$EI$4='DATA ENTRY'!F70),'DATA ENTRY'!C70,"")))</f>
        <v/>
      </c>
      <c r="EH71" s="206" t="str">
        <f>IF('DATA ENTRY'!CL70="","",IF('DATA ENTRY'!I70="","",IF(AND($EG$4='DATA ENTRY'!G70,$EI$4='DATA ENTRY'!F70),'DATA ENTRY'!I70,"")))</f>
        <v/>
      </c>
      <c r="EI71" s="206" t="str">
        <f>IF('DATA ENTRY'!CL70="","",IF('DATA ENTRY'!CL70="","",IF(AND($EG$4='DATA ENTRY'!G70,$EI$4='DATA ENTRY'!F70),'DATA ENTRY'!CL70,"")))</f>
        <v/>
      </c>
      <c r="EJ71" s="205" t="str">
        <f>IF('DATA ENTRY'!CL70="","",IF('DATA ENTRY'!N70="","",IF(AND($EG$4='DATA ENTRY'!G70,$EI$4='DATA ENTRY'!F70),'DATA ENTRY'!N70,"")))</f>
        <v/>
      </c>
      <c r="EK71" s="207" t="str">
        <f>IF('DATA ENTRY'!CL70="","",IF('DATA ENTRY'!O70="","",IF(AND($EG$4='DATA ENTRY'!G70,$EI$4='DATA ENTRY'!F70),'DATA ENTRY'!O70,"")))</f>
        <v/>
      </c>
      <c r="EL71" s="205" t="str">
        <f>IF('DATA ENTRY'!CL70="","",IF('DATA ENTRY'!P70="","",IF(AND($EG$4='DATA ENTRY'!G70,$EI$4='DATA ENTRY'!F70),'DATA ENTRY'!P70,"")))</f>
        <v/>
      </c>
      <c r="EM71" s="207" t="str">
        <f>IF('DATA ENTRY'!CL70="","",IF('DATA ENTRY'!Q70="","",IF(AND($EG$4='DATA ENTRY'!G70,$EI$4='DATA ENTRY'!F70),'DATA ENTRY'!Q70,"")))</f>
        <v/>
      </c>
      <c r="EN71" s="205" t="str">
        <f>IF('DATA ENTRY'!CL70="","",IF('DATA ENTRY'!R70="","",IF(AND($EG$4='DATA ENTRY'!G70,$EI$4='DATA ENTRY'!F70),'DATA ENTRY'!R70,"")))</f>
        <v/>
      </c>
      <c r="EO71" s="207" t="str">
        <f>IF('DATA ENTRY'!CL70="","",IF('DATA ENTRY'!S70="","",IF(AND($EG$4='DATA ENTRY'!G70,$EI$4='DATA ENTRY'!F70),'DATA ENTRY'!S70,"")))</f>
        <v/>
      </c>
      <c r="EP71" s="207" t="str">
        <f>IF('DATA ENTRY'!CL70="","",IF('DATA ENTRY'!T70="","",IF(AND($EG$4='DATA ENTRY'!G70,$EI$4='DATA ENTRY'!F70),'DATA ENTRY'!T70,"")))</f>
        <v/>
      </c>
      <c r="EQ71" s="205" t="str">
        <f>IF('DATA ENTRY'!CL70="","",IF('DATA ENTRY'!E70="","",IF(AND($EG$4='DATA ENTRY'!G70,$EI$4='DATA ENTRY'!F70),'DATA ENTRY'!E70,"")))</f>
        <v/>
      </c>
      <c r="ER71" s="205" t="str">
        <f>IF('DATA ENTRY'!CL70="","",IF('DATA ENTRY'!D70="","",IF(AND($EG$4='DATA ENTRY'!G70,$EI$4='DATA ENTRY'!F70),'DATA ENTRY'!D70,"")))</f>
        <v/>
      </c>
      <c r="ES71" s="205" t="str">
        <f>IF('DATA ENTRY'!CL70="","",IF('DATA ENTRY'!X70="","",IF(AND($EG$4='DATA ENTRY'!G70,$EI$4='DATA ENTRY'!F70),'DATA ENTRY'!X70,"")))</f>
        <v/>
      </c>
      <c r="ET71" s="205" t="str">
        <f>IF('DATA ENTRY'!CL70="","",IF('DATA ENTRY'!Y70="","",IF(AND($EG$4='DATA ENTRY'!G70,$EI$4='DATA ENTRY'!F70),'DATA ENTRY'!Y70,"")))</f>
        <v/>
      </c>
      <c r="EU71" s="93" t="str">
        <f t="shared" si="11"/>
        <v/>
      </c>
      <c r="EV71" s="93" t="str">
        <f>IF('DATA ENTRY'!CL70="","",IF('DATA ENTRY'!D70="","",IF(AND($EG$4='DATA ENTRY'!G70,$EI$4='DATA ENTRY'!F70),'DATA ENTRY'!G70,"")))</f>
        <v/>
      </c>
      <c r="FA71" s="3">
        <f t="shared" si="12"/>
        <v>0</v>
      </c>
    </row>
    <row r="72" spans="1:157">
      <c r="A72" s="3" t="str">
        <f>IF(T72=0,"",1+(MAX($A$7:A71)))</f>
        <v/>
      </c>
      <c r="B72" s="8">
        <v>66</v>
      </c>
      <c r="C72" s="205" t="str">
        <f>IF('DATA ENTRY'!CL71="","",IF('DATA ENTRY'!B71="","",IF($D$4="All Post",'DATA ENTRY'!B71,IF(AND($D$4='DATA ENTRY'!CL71),'DATA ENTRY'!B71,""))))</f>
        <v/>
      </c>
      <c r="D72" s="205" t="str">
        <f>IF('DATA ENTRY'!CL71="","",IF('DATA ENTRY'!C71="","",IF($D$4="All Post",'DATA ENTRY'!C71,IF(AND($D$4='DATA ENTRY'!CL71),'DATA ENTRY'!C71,""))))</f>
        <v/>
      </c>
      <c r="E72" s="206" t="str">
        <f>IF('DATA ENTRY'!CL71="","",IF('DATA ENTRY'!I71="","",IF($D$4="All Post",'DATA ENTRY'!I71,IF(AND($D$4='DATA ENTRY'!CL71),'DATA ENTRY'!I71,""))))</f>
        <v/>
      </c>
      <c r="F72" s="206" t="str">
        <f>IF('DATA ENTRY'!CL71="","",IF('DATA ENTRY'!CL71="","",IF($D$4="All Post",'DATA ENTRY'!CL71,IF(AND($D$4='DATA ENTRY'!CL71),'DATA ENTRY'!CL71,""))))</f>
        <v/>
      </c>
      <c r="G72" s="205" t="str">
        <f>IF('DATA ENTRY'!CL71="","",IF('DATA ENTRY'!N71="","",IF($D$4="All Post",'DATA ENTRY'!N71,IF(AND($D$4='DATA ENTRY'!CL71),'DATA ENTRY'!N71,""))))</f>
        <v/>
      </c>
      <c r="H72" s="207" t="str">
        <f>IF('DATA ENTRY'!CL71="","",IF('DATA ENTRY'!O71="","",IF($D$4="All Post",'DATA ENTRY'!O71,IF(AND($D$4='DATA ENTRY'!CL71),'DATA ENTRY'!O71,""))))</f>
        <v/>
      </c>
      <c r="I72" s="205" t="str">
        <f>IF('DATA ENTRY'!CL71="","",IF('DATA ENTRY'!P71="","",IF($D$4="All Post",'DATA ENTRY'!P71,IF(AND($D$4='DATA ENTRY'!CL71),'DATA ENTRY'!P71,""))))</f>
        <v/>
      </c>
      <c r="J72" s="207" t="str">
        <f>IF('DATA ENTRY'!CL71="","",IF('DATA ENTRY'!Q71="","",IF($D$4="All Post",'DATA ENTRY'!Q71,IF(AND($D$4='DATA ENTRY'!CL71),'DATA ENTRY'!Q71,""))))</f>
        <v/>
      </c>
      <c r="K72" s="205" t="str">
        <f>IF('DATA ENTRY'!CL71="","",IF('DATA ENTRY'!R71="","",IF($D$4="All Post",'DATA ENTRY'!R71,IF(AND($D$4='DATA ENTRY'!CL71),'DATA ENTRY'!R71,""))))</f>
        <v/>
      </c>
      <c r="L72" s="205" t="str">
        <f>IF('DATA ENTRY'!CL71="","",IF('DATA ENTRY'!S71="","",IF($D$4="All Post",'DATA ENTRY'!S71,IF(AND($D$4='DATA ENTRY'!CL71),'DATA ENTRY'!S71,""))))</f>
        <v/>
      </c>
      <c r="M72" s="205" t="str">
        <f>IF('DATA ENTRY'!CL71="","",IF('DATA ENTRY'!E71="","",IF($D$4="All Post",'DATA ENTRY'!E71,IF(AND($D$4='DATA ENTRY'!CL71),'DATA ENTRY'!E71,""))))</f>
        <v/>
      </c>
      <c r="N72" s="205" t="str">
        <f>IF('DATA ENTRY'!CL71="","",IF('DATA ENTRY'!T71="","",IF($D$4="All Post",'DATA ENTRY'!T71,IF(AND($D$4='DATA ENTRY'!CL71),'DATA ENTRY'!T71,""))))</f>
        <v/>
      </c>
      <c r="O72" s="205" t="str">
        <f>IF('DATA ENTRY'!CL71="","",IF('DATA ENTRY'!X71="","",IF($D$4="All Post",'DATA ENTRY'!X71,IF(AND($D$4='DATA ENTRY'!CL71),'DATA ENTRY'!X71,""))))</f>
        <v/>
      </c>
      <c r="P72" s="205" t="str">
        <f>IF('DATA ENTRY'!CL71="","",IF('DATA ENTRY'!Y71="","",IF($D$4="All Post",'DATA ENTRY'!Y71,IF(AND($D$4='DATA ENTRY'!CL71),'DATA ENTRY'!Y71,""))))</f>
        <v/>
      </c>
      <c r="Q72" s="205" t="str">
        <f>IF('DATA ENTRY'!CL71="","",IF('DATA ENTRY'!G71="","",IF($D$4="All Post",'DATA ENTRY'!G71,IF(AND($D$4='DATA ENTRY'!CL71),'DATA ENTRY'!G71,""))))</f>
        <v/>
      </c>
      <c r="T72" s="3">
        <f t="shared" ref="T72:T112" si="15">IF($D$4=F72,1,IF(U72="All Post",1,0))</f>
        <v>0</v>
      </c>
      <c r="U72" s="3" t="str">
        <f t="shared" ref="U72:U112" si="16">IF(AND(C72="",F72=""),"","All Post")</f>
        <v/>
      </c>
      <c r="CA72" s="3" t="str">
        <f>IFERROR(IF(CF72="","",RANK(CF72,$CF$7:$CF$1111,1))+COUNTIF($CF$7:CF72,CF72)-1,"")</f>
        <v/>
      </c>
      <c r="CB72" s="3" t="str">
        <f t="shared" ref="CB72:CB112" si="17">IF(CY72=0,"",CY72)</f>
        <v/>
      </c>
      <c r="CC72" s="8">
        <v>66</v>
      </c>
      <c r="CD72" s="205" t="str">
        <f>IF('DATA ENTRY'!CL71="","",IF('DATA ENTRY'!B71="","",IF(AND($CE$4='DATA ENTRY'!CL71,$CH$4='DATA ENTRY'!D71,$CF$4='DATA ENTRY'!G71),'DATA ENTRY'!B71,"")))</f>
        <v/>
      </c>
      <c r="CE72" s="205" t="str">
        <f>IF('DATA ENTRY'!CL71="","",IF('DATA ENTRY'!C71="","",IF(AND($CE$4='DATA ENTRY'!CL71,$CH$4='DATA ENTRY'!D71,$CF$4='DATA ENTRY'!G71),'DATA ENTRY'!C71,"")))</f>
        <v/>
      </c>
      <c r="CF72" s="206" t="str">
        <f>IF('DATA ENTRY'!CL71="","",IF('DATA ENTRY'!I71="","",IF(AND($CE$4='DATA ENTRY'!CL71,$CH$4='DATA ENTRY'!D71,$CF$4='DATA ENTRY'!G71),'DATA ENTRY'!I71,"")))</f>
        <v/>
      </c>
      <c r="CG72" s="206" t="str">
        <f>IF('DATA ENTRY'!CL71="","",IF('DATA ENTRY'!CL71="","",IF(AND($CE$4='DATA ENTRY'!CL71,$CH$4='DATA ENTRY'!D71,$CF$4='DATA ENTRY'!G71),'DATA ENTRY'!CL71,"")))</f>
        <v/>
      </c>
      <c r="CH72" s="205" t="str">
        <f>IF('DATA ENTRY'!CL71="","",IF('DATA ENTRY'!N71="","",IF(AND($CE$4='DATA ENTRY'!CL71,$CH$4='DATA ENTRY'!D71,$CF$4='DATA ENTRY'!G71),'DATA ENTRY'!N71,"")))</f>
        <v/>
      </c>
      <c r="CI72" s="207" t="str">
        <f>IF('DATA ENTRY'!CL71="","",IF('DATA ENTRY'!O71="","",IF(AND($CE$4='DATA ENTRY'!CL71,$CH$4='DATA ENTRY'!D71,$CF$4='DATA ENTRY'!G71),'DATA ENTRY'!O71,"")))</f>
        <v/>
      </c>
      <c r="CJ72" s="205" t="str">
        <f>IF('DATA ENTRY'!CL71="","",IF('DATA ENTRY'!P71="","",IF(AND($CE$4='DATA ENTRY'!CL71,$CH$4='DATA ENTRY'!D71,$CF$4='DATA ENTRY'!G71),'DATA ENTRY'!P71,"")))</f>
        <v/>
      </c>
      <c r="CK72" s="207" t="str">
        <f>IF('DATA ENTRY'!CL71="","",IF('DATA ENTRY'!Q71="","",IF(AND($CE$4='DATA ENTRY'!CL71,$CH$4='DATA ENTRY'!D71,$CF$4='DATA ENTRY'!G71),'DATA ENTRY'!Q71,"")))</f>
        <v/>
      </c>
      <c r="CL72" s="205" t="str">
        <f>IF('DATA ENTRY'!CL71="","",IF('DATA ENTRY'!R71="","",IF(AND($CE$4='DATA ENTRY'!CL71,$CH$4='DATA ENTRY'!D71,$CF$4='DATA ENTRY'!G71),'DATA ENTRY'!R71,"")))</f>
        <v/>
      </c>
      <c r="CM72" s="205" t="str">
        <f>IF('DATA ENTRY'!CL71="","",IF('DATA ENTRY'!T71="","",IF(AND($CE$4='DATA ENTRY'!CL71,$CH$4='DATA ENTRY'!D71,$CF$4='DATA ENTRY'!G71),'DATA ENTRY'!T71,"")))</f>
        <v/>
      </c>
      <c r="CN72" s="205" t="str">
        <f>IF('DATA ENTRY'!CL71="","",IF('DATA ENTRY'!E71="","",IF(AND($CE$4='DATA ENTRY'!CL71,$CH$4='DATA ENTRY'!D71,$CF$4='DATA ENTRY'!G71),'DATA ENTRY'!E71,"")))</f>
        <v/>
      </c>
      <c r="CO72" s="205" t="str">
        <f>IF('DATA ENTRY'!CL71="","",IF('DATA ENTRY'!X71="","",IF(AND($CE$4='DATA ENTRY'!CL71,$CH$4='DATA ENTRY'!D71,$CF$4='DATA ENTRY'!G71),'DATA ENTRY'!X71,"")))</f>
        <v/>
      </c>
      <c r="CP72" s="205" t="str">
        <f>IF('DATA ENTRY'!CL71="","",IF('DATA ENTRY'!Y71="","",IF(AND($CE$4='DATA ENTRY'!CL71,$CH$4='DATA ENTRY'!D71,$CF$4='DATA ENTRY'!G71),'DATA ENTRY'!Y71,"")))</f>
        <v/>
      </c>
      <c r="CQ72" s="93" t="str">
        <f t="shared" ref="CQ72:CQ112" si="18">IFERROR(IF(CG72="","",SUM(CI72*75%+CK72*25%)),"")</f>
        <v/>
      </c>
      <c r="CR72" s="93" t="str">
        <f>IF('DATA ENTRY'!CL71="","",IF('DATA ENTRY'!G71="","",IF(AND($CE$4='DATA ENTRY'!CL71,$CH$4='DATA ENTRY'!D71),'DATA ENTRY'!G71,"")))</f>
        <v/>
      </c>
      <c r="CS72" s="191" t="str">
        <f>IF('DATA ENTRY'!CL71="","",IF('DATA ENTRY'!D71="","",IF(AND($CE$4='DATA ENTRY'!CL71,$CH$4='DATA ENTRY'!D71,$CF$4='DATA ENTRY'!G71),'DATA ENTRY'!D71,"")))</f>
        <v/>
      </c>
      <c r="CT72" s="209">
        <f t="shared" ref="CT72:CT112" si="19">SUMPRODUCT((CQ72&lt;$CQ$7:$CQ$111)/COUNTIF($CQ$7:$CQ$211,$CQ$7:$CQ$111))</f>
        <v>0</v>
      </c>
      <c r="CU72" s="209">
        <f t="shared" ref="CU72:CU112" si="20">SUMPRODUCT((CF72&lt;$CF$7:$CF$111)/COUNTIF($CF$7:$CF$211,$CF$7:$CF$111))</f>
        <v>0</v>
      </c>
      <c r="CW72" s="210"/>
      <c r="CY72" s="3">
        <f t="shared" ref="CY72:CY112" si="21">IF($CE$4=CG72,1,0)</f>
        <v>0</v>
      </c>
      <c r="DC72" s="3" t="str">
        <f>IFERROR(IF(DH72="","",RANK(DH72,$DH$7:$DH$1111,1))+COUNTIF($DH$7:DH72,DH72)-1,"")</f>
        <v/>
      </c>
      <c r="DD72" s="3" t="str">
        <f t="shared" si="13"/>
        <v/>
      </c>
      <c r="DE72" s="8">
        <v>66</v>
      </c>
      <c r="DF72" s="205" t="str">
        <f>IF('DATA ENTRY'!CL71="","",IF('DATA ENTRY'!B71="","",IF(AND($DG$4='DATA ENTRY'!D71),'DATA ENTRY'!B71,"")))</f>
        <v/>
      </c>
      <c r="DG72" s="205" t="str">
        <f>IF('DATA ENTRY'!CL71="","",IF('DATA ENTRY'!C71="","",IF(AND($DG$4='DATA ENTRY'!D71),'DATA ENTRY'!C71,"")))</f>
        <v/>
      </c>
      <c r="DH72" s="206" t="str">
        <f>IF('DATA ENTRY'!CL71="","",IF('DATA ENTRY'!I71="","",IF(AND($DG$4='DATA ENTRY'!D71),'DATA ENTRY'!I71,"")))</f>
        <v/>
      </c>
      <c r="DI72" s="206" t="str">
        <f>IF('DATA ENTRY'!CL71="","",IF('DATA ENTRY'!CL71="","",IF(AND($DG$4='DATA ENTRY'!D71),'DATA ENTRY'!CL71,"")))</f>
        <v/>
      </c>
      <c r="DJ72" s="205" t="str">
        <f>IF('DATA ENTRY'!CL71="","",IF('DATA ENTRY'!N71="","",IF(AND($DG$4='DATA ENTRY'!D71),'DATA ENTRY'!N71,"")))</f>
        <v/>
      </c>
      <c r="DK72" s="207" t="str">
        <f>IF('DATA ENTRY'!CL71="","",IF('DATA ENTRY'!O71="","",IF(AND($DG$4='DATA ENTRY'!D71),'DATA ENTRY'!O71,"")))</f>
        <v/>
      </c>
      <c r="DL72" s="205" t="str">
        <f>IF('DATA ENTRY'!CL71="","",IF('DATA ENTRY'!P71="","",IF(AND($DG$4='DATA ENTRY'!D71),'DATA ENTRY'!P71,"")))</f>
        <v/>
      </c>
      <c r="DM72" s="207" t="str">
        <f>IF('DATA ENTRY'!CL71="","",IF('DATA ENTRY'!Q71="","",IF(AND($DG$4='DATA ENTRY'!D71),'DATA ENTRY'!Q71,"")))</f>
        <v/>
      </c>
      <c r="DN72" s="205" t="str">
        <f>IF('DATA ENTRY'!CL71="","",IF('DATA ENTRY'!R71="","",IF(AND($DG$4='DATA ENTRY'!D71),'DATA ENTRY'!R71,"")))</f>
        <v/>
      </c>
      <c r="DO72" s="207" t="str">
        <f>IF('DATA ENTRY'!CL71="","",IF('DATA ENTRY'!T71="","",IF(AND($DG$4='DATA ENTRY'!D71),'DATA ENTRY'!T71,"")))</f>
        <v/>
      </c>
      <c r="DP72" s="205" t="str">
        <f>IF('DATA ENTRY'!CL71="","",IF('DATA ENTRY'!E71="","",IF(AND($DG$4='DATA ENTRY'!D71),'DATA ENTRY'!E71,"")))</f>
        <v/>
      </c>
      <c r="DQ72" s="205" t="str">
        <f>IF('DATA ENTRY'!CL71="","",IF('DATA ENTRY'!D71="","",IF(AND($DG$4='DATA ENTRY'!D71),'DATA ENTRY'!D71,"")))</f>
        <v/>
      </c>
      <c r="DR72" s="205" t="str">
        <f>IF('DATA ENTRY'!CL71="","",IF('DATA ENTRY'!X71="","",IF(AND($DG$4='DATA ENTRY'!D71),'DATA ENTRY'!X71,"")))</f>
        <v/>
      </c>
      <c r="DS72" s="205" t="str">
        <f>IF('DATA ENTRY'!CL71="","",IF('DATA ENTRY'!Y71="","",IF(AND($DG$4='DATA ENTRY'!D71),'DATA ENTRY'!Y71,"")))</f>
        <v/>
      </c>
      <c r="DT72" s="93" t="str">
        <f t="shared" ref="DT72:DT112" si="22">IFERROR(IF(DI72="","",SUM(DK72*75%+DM72*25%)),"")</f>
        <v/>
      </c>
      <c r="DU72" s="93" t="str">
        <f>IF('DATA ENTRY'!CL71="","",IF('DATA ENTRY'!D71="","",IF(AND($DG$4='DATA ENTRY'!D71),'DATA ENTRY'!G71,"")))</f>
        <v/>
      </c>
      <c r="DZ72" s="3">
        <f t="shared" ref="DZ72:DZ112" si="23">IF($DG$4="",0,IF($DG$4=DQ72,1,0))</f>
        <v>0</v>
      </c>
      <c r="EC72" s="3" t="str">
        <f>IFERROR(IF(EH72="","",RANK(EH72,$EH$7:$EH$1111,1))+COUNTIF($EH$7:EH72,EH72)-1,"")</f>
        <v/>
      </c>
      <c r="ED72" s="3" t="str">
        <f t="shared" ref="ED72:ED112" si="24">IF(FA72=0,"",FA72)</f>
        <v/>
      </c>
      <c r="EE72" s="8">
        <v>66</v>
      </c>
      <c r="EF72" s="205" t="str">
        <f>IF('DATA ENTRY'!CL71="","",IF('DATA ENTRY'!B71="","",IF(AND($EG$4='DATA ENTRY'!G71,$EI$4='DATA ENTRY'!F71),'DATA ENTRY'!B71,"")))</f>
        <v/>
      </c>
      <c r="EG72" s="205" t="str">
        <f>IF('DATA ENTRY'!CL71="","",IF('DATA ENTRY'!C71="","",IF(AND($EG$4='DATA ENTRY'!G71,$EI$4='DATA ENTRY'!F71),'DATA ENTRY'!C71,"")))</f>
        <v/>
      </c>
      <c r="EH72" s="206" t="str">
        <f>IF('DATA ENTRY'!CL71="","",IF('DATA ENTRY'!I71="","",IF(AND($EG$4='DATA ENTRY'!G71,$EI$4='DATA ENTRY'!F71),'DATA ENTRY'!I71,"")))</f>
        <v/>
      </c>
      <c r="EI72" s="206" t="str">
        <f>IF('DATA ENTRY'!CL71="","",IF('DATA ENTRY'!CL71="","",IF(AND($EG$4='DATA ENTRY'!G71,$EI$4='DATA ENTRY'!F71),'DATA ENTRY'!CL71,"")))</f>
        <v/>
      </c>
      <c r="EJ72" s="205" t="str">
        <f>IF('DATA ENTRY'!CL71="","",IF('DATA ENTRY'!N71="","",IF(AND($EG$4='DATA ENTRY'!G71,$EI$4='DATA ENTRY'!F71),'DATA ENTRY'!N71,"")))</f>
        <v/>
      </c>
      <c r="EK72" s="207" t="str">
        <f>IF('DATA ENTRY'!CL71="","",IF('DATA ENTRY'!O71="","",IF(AND($EG$4='DATA ENTRY'!G71,$EI$4='DATA ENTRY'!F71),'DATA ENTRY'!O71,"")))</f>
        <v/>
      </c>
      <c r="EL72" s="205" t="str">
        <f>IF('DATA ENTRY'!CL71="","",IF('DATA ENTRY'!P71="","",IF(AND($EG$4='DATA ENTRY'!G71,$EI$4='DATA ENTRY'!F71),'DATA ENTRY'!P71,"")))</f>
        <v/>
      </c>
      <c r="EM72" s="207" t="str">
        <f>IF('DATA ENTRY'!CL71="","",IF('DATA ENTRY'!Q71="","",IF(AND($EG$4='DATA ENTRY'!G71,$EI$4='DATA ENTRY'!F71),'DATA ENTRY'!Q71,"")))</f>
        <v/>
      </c>
      <c r="EN72" s="205" t="str">
        <f>IF('DATA ENTRY'!CL71="","",IF('DATA ENTRY'!R71="","",IF(AND($EG$4='DATA ENTRY'!G71,$EI$4='DATA ENTRY'!F71),'DATA ENTRY'!R71,"")))</f>
        <v/>
      </c>
      <c r="EO72" s="207" t="str">
        <f>IF('DATA ENTRY'!CL71="","",IF('DATA ENTRY'!S71="","",IF(AND($EG$4='DATA ENTRY'!G71,$EI$4='DATA ENTRY'!F71),'DATA ENTRY'!S71,"")))</f>
        <v/>
      </c>
      <c r="EP72" s="207" t="str">
        <f>IF('DATA ENTRY'!CL71="","",IF('DATA ENTRY'!T71="","",IF(AND($EG$4='DATA ENTRY'!G71,$EI$4='DATA ENTRY'!F71),'DATA ENTRY'!T71,"")))</f>
        <v/>
      </c>
      <c r="EQ72" s="205" t="str">
        <f>IF('DATA ENTRY'!CL71="","",IF('DATA ENTRY'!E71="","",IF(AND($EG$4='DATA ENTRY'!G71,$EI$4='DATA ENTRY'!F71),'DATA ENTRY'!E71,"")))</f>
        <v/>
      </c>
      <c r="ER72" s="205" t="str">
        <f>IF('DATA ENTRY'!CL71="","",IF('DATA ENTRY'!D71="","",IF(AND($EG$4='DATA ENTRY'!G71,$EI$4='DATA ENTRY'!F71),'DATA ENTRY'!D71,"")))</f>
        <v/>
      </c>
      <c r="ES72" s="205" t="str">
        <f>IF('DATA ENTRY'!CL71="","",IF('DATA ENTRY'!X71="","",IF(AND($EG$4='DATA ENTRY'!G71,$EI$4='DATA ENTRY'!F71),'DATA ENTRY'!X71,"")))</f>
        <v/>
      </c>
      <c r="ET72" s="205" t="str">
        <f>IF('DATA ENTRY'!CL71="","",IF('DATA ENTRY'!Y71="","",IF(AND($EG$4='DATA ENTRY'!G71,$EI$4='DATA ENTRY'!F71),'DATA ENTRY'!Y71,"")))</f>
        <v/>
      </c>
      <c r="EU72" s="93" t="str">
        <f t="shared" ref="EU72:EU112" si="25">IFERROR(IF(EI72="","",SUM(EK72*75%+EM72*25%)),"")</f>
        <v/>
      </c>
      <c r="EV72" s="93" t="str">
        <f>IF('DATA ENTRY'!CL71="","",IF('DATA ENTRY'!D71="","",IF(AND($EG$4='DATA ENTRY'!G71,$EI$4='DATA ENTRY'!F71),'DATA ENTRY'!G71,"")))</f>
        <v/>
      </c>
      <c r="FA72" s="3">
        <f t="shared" ref="FA72:FA112" si="26">IF($DG$4="",0,IF($DG$4=ER72,1,0))</f>
        <v>0</v>
      </c>
    </row>
    <row r="73" spans="1:157">
      <c r="A73" s="3" t="str">
        <f>IF(T73=0,"",1+(MAX($A$7:A72)))</f>
        <v/>
      </c>
      <c r="B73" s="8">
        <v>67</v>
      </c>
      <c r="C73" s="205" t="str">
        <f>IF('DATA ENTRY'!CL72="","",IF('DATA ENTRY'!B72="","",IF($D$4="All Post",'DATA ENTRY'!B72,IF(AND($D$4='DATA ENTRY'!CL72),'DATA ENTRY'!B72,""))))</f>
        <v/>
      </c>
      <c r="D73" s="205" t="str">
        <f>IF('DATA ENTRY'!CL72="","",IF('DATA ENTRY'!C72="","",IF($D$4="All Post",'DATA ENTRY'!C72,IF(AND($D$4='DATA ENTRY'!CL72),'DATA ENTRY'!C72,""))))</f>
        <v/>
      </c>
      <c r="E73" s="206" t="str">
        <f>IF('DATA ENTRY'!CL72="","",IF('DATA ENTRY'!I72="","",IF($D$4="All Post",'DATA ENTRY'!I72,IF(AND($D$4='DATA ENTRY'!CL72),'DATA ENTRY'!I72,""))))</f>
        <v/>
      </c>
      <c r="F73" s="206" t="str">
        <f>IF('DATA ENTRY'!CL72="","",IF('DATA ENTRY'!CL72="","",IF($D$4="All Post",'DATA ENTRY'!CL72,IF(AND($D$4='DATA ENTRY'!CL72),'DATA ENTRY'!CL72,""))))</f>
        <v/>
      </c>
      <c r="G73" s="205" t="str">
        <f>IF('DATA ENTRY'!CL72="","",IF('DATA ENTRY'!N72="","",IF($D$4="All Post",'DATA ENTRY'!N72,IF(AND($D$4='DATA ENTRY'!CL72),'DATA ENTRY'!N72,""))))</f>
        <v/>
      </c>
      <c r="H73" s="207" t="str">
        <f>IF('DATA ENTRY'!CL72="","",IF('DATA ENTRY'!O72="","",IF($D$4="All Post",'DATA ENTRY'!O72,IF(AND($D$4='DATA ENTRY'!CL72),'DATA ENTRY'!O72,""))))</f>
        <v/>
      </c>
      <c r="I73" s="205" t="str">
        <f>IF('DATA ENTRY'!CL72="","",IF('DATA ENTRY'!P72="","",IF($D$4="All Post",'DATA ENTRY'!P72,IF(AND($D$4='DATA ENTRY'!CL72),'DATA ENTRY'!P72,""))))</f>
        <v/>
      </c>
      <c r="J73" s="207" t="str">
        <f>IF('DATA ENTRY'!CL72="","",IF('DATA ENTRY'!Q72="","",IF($D$4="All Post",'DATA ENTRY'!Q72,IF(AND($D$4='DATA ENTRY'!CL72),'DATA ENTRY'!Q72,""))))</f>
        <v/>
      </c>
      <c r="K73" s="205" t="str">
        <f>IF('DATA ENTRY'!CL72="","",IF('DATA ENTRY'!R72="","",IF($D$4="All Post",'DATA ENTRY'!R72,IF(AND($D$4='DATA ENTRY'!CL72),'DATA ENTRY'!R72,""))))</f>
        <v/>
      </c>
      <c r="L73" s="205" t="str">
        <f>IF('DATA ENTRY'!CL72="","",IF('DATA ENTRY'!S72="","",IF($D$4="All Post",'DATA ENTRY'!S72,IF(AND($D$4='DATA ENTRY'!CL72),'DATA ENTRY'!S72,""))))</f>
        <v/>
      </c>
      <c r="M73" s="205" t="str">
        <f>IF('DATA ENTRY'!CL72="","",IF('DATA ENTRY'!E72="","",IF($D$4="All Post",'DATA ENTRY'!E72,IF(AND($D$4='DATA ENTRY'!CL72),'DATA ENTRY'!E72,""))))</f>
        <v/>
      </c>
      <c r="N73" s="205" t="str">
        <f>IF('DATA ENTRY'!CL72="","",IF('DATA ENTRY'!T72="","",IF($D$4="All Post",'DATA ENTRY'!T72,IF(AND($D$4='DATA ENTRY'!CL72),'DATA ENTRY'!T72,""))))</f>
        <v/>
      </c>
      <c r="O73" s="205" t="str">
        <f>IF('DATA ENTRY'!CL72="","",IF('DATA ENTRY'!X72="","",IF($D$4="All Post",'DATA ENTRY'!X72,IF(AND($D$4='DATA ENTRY'!CL72),'DATA ENTRY'!X72,""))))</f>
        <v/>
      </c>
      <c r="P73" s="205" t="str">
        <f>IF('DATA ENTRY'!CL72="","",IF('DATA ENTRY'!Y72="","",IF($D$4="All Post",'DATA ENTRY'!Y72,IF(AND($D$4='DATA ENTRY'!CL72),'DATA ENTRY'!Y72,""))))</f>
        <v/>
      </c>
      <c r="Q73" s="205" t="str">
        <f>IF('DATA ENTRY'!CL72="","",IF('DATA ENTRY'!G72="","",IF($D$4="All Post",'DATA ENTRY'!G72,IF(AND($D$4='DATA ENTRY'!CL72),'DATA ENTRY'!G72,""))))</f>
        <v/>
      </c>
      <c r="T73" s="3">
        <f t="shared" si="15"/>
        <v>0</v>
      </c>
      <c r="U73" s="3" t="str">
        <f t="shared" si="16"/>
        <v/>
      </c>
      <c r="CA73" s="3" t="str">
        <f>IFERROR(IF(CF73="","",RANK(CF73,$CF$7:$CF$1111,1))+COUNTIF($CF$7:CF73,CF73)-1,"")</f>
        <v/>
      </c>
      <c r="CB73" s="3" t="str">
        <f t="shared" si="17"/>
        <v/>
      </c>
      <c r="CC73" s="8">
        <v>67</v>
      </c>
      <c r="CD73" s="205" t="str">
        <f>IF('DATA ENTRY'!CL72="","",IF('DATA ENTRY'!B72="","",IF(AND($CE$4='DATA ENTRY'!CL72,$CH$4='DATA ENTRY'!D72,$CF$4='DATA ENTRY'!G72),'DATA ENTRY'!B72,"")))</f>
        <v/>
      </c>
      <c r="CE73" s="205" t="str">
        <f>IF('DATA ENTRY'!CL72="","",IF('DATA ENTRY'!C72="","",IF(AND($CE$4='DATA ENTRY'!CL72,$CH$4='DATA ENTRY'!D72,$CF$4='DATA ENTRY'!G72),'DATA ENTRY'!C72,"")))</f>
        <v/>
      </c>
      <c r="CF73" s="206" t="str">
        <f>IF('DATA ENTRY'!CL72="","",IF('DATA ENTRY'!I72="","",IF(AND($CE$4='DATA ENTRY'!CL72,$CH$4='DATA ENTRY'!D72,$CF$4='DATA ENTRY'!G72),'DATA ENTRY'!I72,"")))</f>
        <v/>
      </c>
      <c r="CG73" s="206" t="str">
        <f>IF('DATA ENTRY'!CL72="","",IF('DATA ENTRY'!CL72="","",IF(AND($CE$4='DATA ENTRY'!CL72,$CH$4='DATA ENTRY'!D72,$CF$4='DATA ENTRY'!G72),'DATA ENTRY'!CL72,"")))</f>
        <v/>
      </c>
      <c r="CH73" s="205" t="str">
        <f>IF('DATA ENTRY'!CL72="","",IF('DATA ENTRY'!N72="","",IF(AND($CE$4='DATA ENTRY'!CL72,$CH$4='DATA ENTRY'!D72,$CF$4='DATA ENTRY'!G72),'DATA ENTRY'!N72,"")))</f>
        <v/>
      </c>
      <c r="CI73" s="207" t="str">
        <f>IF('DATA ENTRY'!CL72="","",IF('DATA ENTRY'!O72="","",IF(AND($CE$4='DATA ENTRY'!CL72,$CH$4='DATA ENTRY'!D72,$CF$4='DATA ENTRY'!G72),'DATA ENTRY'!O72,"")))</f>
        <v/>
      </c>
      <c r="CJ73" s="205" t="str">
        <f>IF('DATA ENTRY'!CL72="","",IF('DATA ENTRY'!P72="","",IF(AND($CE$4='DATA ENTRY'!CL72,$CH$4='DATA ENTRY'!D72,$CF$4='DATA ENTRY'!G72),'DATA ENTRY'!P72,"")))</f>
        <v/>
      </c>
      <c r="CK73" s="207" t="str">
        <f>IF('DATA ENTRY'!CL72="","",IF('DATA ENTRY'!Q72="","",IF(AND($CE$4='DATA ENTRY'!CL72,$CH$4='DATA ENTRY'!D72,$CF$4='DATA ENTRY'!G72),'DATA ENTRY'!Q72,"")))</f>
        <v/>
      </c>
      <c r="CL73" s="205" t="str">
        <f>IF('DATA ENTRY'!CL72="","",IF('DATA ENTRY'!R72="","",IF(AND($CE$4='DATA ENTRY'!CL72,$CH$4='DATA ENTRY'!D72,$CF$4='DATA ENTRY'!G72),'DATA ENTRY'!R72,"")))</f>
        <v/>
      </c>
      <c r="CM73" s="205" t="str">
        <f>IF('DATA ENTRY'!CL72="","",IF('DATA ENTRY'!T72="","",IF(AND($CE$4='DATA ENTRY'!CL72,$CH$4='DATA ENTRY'!D72,$CF$4='DATA ENTRY'!G72),'DATA ENTRY'!T72,"")))</f>
        <v/>
      </c>
      <c r="CN73" s="205" t="str">
        <f>IF('DATA ENTRY'!CL72="","",IF('DATA ENTRY'!E72="","",IF(AND($CE$4='DATA ENTRY'!CL72,$CH$4='DATA ENTRY'!D72,$CF$4='DATA ENTRY'!G72),'DATA ENTRY'!E72,"")))</f>
        <v/>
      </c>
      <c r="CO73" s="205" t="str">
        <f>IF('DATA ENTRY'!CL72="","",IF('DATA ENTRY'!X72="","",IF(AND($CE$4='DATA ENTRY'!CL72,$CH$4='DATA ENTRY'!D72,$CF$4='DATA ENTRY'!G72),'DATA ENTRY'!X72,"")))</f>
        <v/>
      </c>
      <c r="CP73" s="205" t="str">
        <f>IF('DATA ENTRY'!CL72="","",IF('DATA ENTRY'!Y72="","",IF(AND($CE$4='DATA ENTRY'!CL72,$CH$4='DATA ENTRY'!D72,$CF$4='DATA ENTRY'!G72),'DATA ENTRY'!Y72,"")))</f>
        <v/>
      </c>
      <c r="CQ73" s="93" t="str">
        <f t="shared" si="18"/>
        <v/>
      </c>
      <c r="CR73" s="93" t="str">
        <f>IF('DATA ENTRY'!CL72="","",IF('DATA ENTRY'!G72="","",IF(AND($CE$4='DATA ENTRY'!CL72,$CH$4='DATA ENTRY'!D72),'DATA ENTRY'!G72,"")))</f>
        <v/>
      </c>
      <c r="CS73" s="191" t="str">
        <f>IF('DATA ENTRY'!CL72="","",IF('DATA ENTRY'!D72="","",IF(AND($CE$4='DATA ENTRY'!CL72,$CH$4='DATA ENTRY'!D72,$CF$4='DATA ENTRY'!G72),'DATA ENTRY'!D72,"")))</f>
        <v/>
      </c>
      <c r="CT73" s="209">
        <f t="shared" si="19"/>
        <v>0</v>
      </c>
      <c r="CU73" s="209">
        <f t="shared" si="20"/>
        <v>0</v>
      </c>
      <c r="CW73" s="210"/>
      <c r="CY73" s="3">
        <f t="shared" si="21"/>
        <v>0</v>
      </c>
      <c r="DC73" s="3" t="str">
        <f>IFERROR(IF(DH73="","",RANK(DH73,$DH$7:$DH$1111,1))+COUNTIF($DH$7:DH73,DH73)-1,"")</f>
        <v/>
      </c>
      <c r="DD73" s="3" t="str">
        <f t="shared" si="13"/>
        <v/>
      </c>
      <c r="DE73" s="8">
        <v>67</v>
      </c>
      <c r="DF73" s="205" t="str">
        <f>IF('DATA ENTRY'!CL72="","",IF('DATA ENTRY'!B72="","",IF(AND($DG$4='DATA ENTRY'!D72),'DATA ENTRY'!B72,"")))</f>
        <v/>
      </c>
      <c r="DG73" s="205" t="str">
        <f>IF('DATA ENTRY'!CL72="","",IF('DATA ENTRY'!C72="","",IF(AND($DG$4='DATA ENTRY'!D72),'DATA ENTRY'!C72,"")))</f>
        <v/>
      </c>
      <c r="DH73" s="206" t="str">
        <f>IF('DATA ENTRY'!CL72="","",IF('DATA ENTRY'!I72="","",IF(AND($DG$4='DATA ENTRY'!D72),'DATA ENTRY'!I72,"")))</f>
        <v/>
      </c>
      <c r="DI73" s="206" t="str">
        <f>IF('DATA ENTRY'!CL72="","",IF('DATA ENTRY'!CL72="","",IF(AND($DG$4='DATA ENTRY'!D72),'DATA ENTRY'!CL72,"")))</f>
        <v/>
      </c>
      <c r="DJ73" s="205" t="str">
        <f>IF('DATA ENTRY'!CL72="","",IF('DATA ENTRY'!N72="","",IF(AND($DG$4='DATA ENTRY'!D72),'DATA ENTRY'!N72,"")))</f>
        <v/>
      </c>
      <c r="DK73" s="207" t="str">
        <f>IF('DATA ENTRY'!CL72="","",IF('DATA ENTRY'!O72="","",IF(AND($DG$4='DATA ENTRY'!D72),'DATA ENTRY'!O72,"")))</f>
        <v/>
      </c>
      <c r="DL73" s="205" t="str">
        <f>IF('DATA ENTRY'!CL72="","",IF('DATA ENTRY'!P72="","",IF(AND($DG$4='DATA ENTRY'!D72),'DATA ENTRY'!P72,"")))</f>
        <v/>
      </c>
      <c r="DM73" s="207" t="str">
        <f>IF('DATA ENTRY'!CL72="","",IF('DATA ENTRY'!Q72="","",IF(AND($DG$4='DATA ENTRY'!D72),'DATA ENTRY'!Q72,"")))</f>
        <v/>
      </c>
      <c r="DN73" s="205" t="str">
        <f>IF('DATA ENTRY'!CL72="","",IF('DATA ENTRY'!R72="","",IF(AND($DG$4='DATA ENTRY'!D72),'DATA ENTRY'!R72,"")))</f>
        <v/>
      </c>
      <c r="DO73" s="207" t="str">
        <f>IF('DATA ENTRY'!CL72="","",IF('DATA ENTRY'!T72="","",IF(AND($DG$4='DATA ENTRY'!D72),'DATA ENTRY'!T72,"")))</f>
        <v/>
      </c>
      <c r="DP73" s="205" t="str">
        <f>IF('DATA ENTRY'!CL72="","",IF('DATA ENTRY'!E72="","",IF(AND($DG$4='DATA ENTRY'!D72),'DATA ENTRY'!E72,"")))</f>
        <v/>
      </c>
      <c r="DQ73" s="205" t="str">
        <f>IF('DATA ENTRY'!CL72="","",IF('DATA ENTRY'!D72="","",IF(AND($DG$4='DATA ENTRY'!D72),'DATA ENTRY'!D72,"")))</f>
        <v/>
      </c>
      <c r="DR73" s="205" t="str">
        <f>IF('DATA ENTRY'!CL72="","",IF('DATA ENTRY'!X72="","",IF(AND($DG$4='DATA ENTRY'!D72),'DATA ENTRY'!X72,"")))</f>
        <v/>
      </c>
      <c r="DS73" s="205" t="str">
        <f>IF('DATA ENTRY'!CL72="","",IF('DATA ENTRY'!Y72="","",IF(AND($DG$4='DATA ENTRY'!D72),'DATA ENTRY'!Y72,"")))</f>
        <v/>
      </c>
      <c r="DT73" s="93" t="str">
        <f t="shared" si="22"/>
        <v/>
      </c>
      <c r="DU73" s="93" t="str">
        <f>IF('DATA ENTRY'!CL72="","",IF('DATA ENTRY'!D72="","",IF(AND($DG$4='DATA ENTRY'!D72),'DATA ENTRY'!G72,"")))</f>
        <v/>
      </c>
      <c r="DZ73" s="3">
        <f t="shared" si="23"/>
        <v>0</v>
      </c>
      <c r="EC73" s="3" t="str">
        <f>IFERROR(IF(EH73="","",RANK(EH73,$EH$7:$EH$1111,1))+COUNTIF($EH$7:EH73,EH73)-1,"")</f>
        <v/>
      </c>
      <c r="ED73" s="3" t="str">
        <f t="shared" si="24"/>
        <v/>
      </c>
      <c r="EE73" s="8">
        <v>67</v>
      </c>
      <c r="EF73" s="205" t="str">
        <f>IF('DATA ENTRY'!CL72="","",IF('DATA ENTRY'!B72="","",IF(AND($EG$4='DATA ENTRY'!G72,$EI$4='DATA ENTRY'!F72),'DATA ENTRY'!B72,"")))</f>
        <v/>
      </c>
      <c r="EG73" s="205" t="str">
        <f>IF('DATA ENTRY'!CL72="","",IF('DATA ENTRY'!C72="","",IF(AND($EG$4='DATA ENTRY'!G72,$EI$4='DATA ENTRY'!F72),'DATA ENTRY'!C72,"")))</f>
        <v/>
      </c>
      <c r="EH73" s="206" t="str">
        <f>IF('DATA ENTRY'!CL72="","",IF('DATA ENTRY'!I72="","",IF(AND($EG$4='DATA ENTRY'!G72,$EI$4='DATA ENTRY'!F72),'DATA ENTRY'!I72,"")))</f>
        <v/>
      </c>
      <c r="EI73" s="206" t="str">
        <f>IF('DATA ENTRY'!CL72="","",IF('DATA ENTRY'!CL72="","",IF(AND($EG$4='DATA ENTRY'!G72,$EI$4='DATA ENTRY'!F72),'DATA ENTRY'!CL72,"")))</f>
        <v/>
      </c>
      <c r="EJ73" s="205" t="str">
        <f>IF('DATA ENTRY'!CL72="","",IF('DATA ENTRY'!N72="","",IF(AND($EG$4='DATA ENTRY'!G72,$EI$4='DATA ENTRY'!F72),'DATA ENTRY'!N72,"")))</f>
        <v/>
      </c>
      <c r="EK73" s="207" t="str">
        <f>IF('DATA ENTRY'!CL72="","",IF('DATA ENTRY'!O72="","",IF(AND($EG$4='DATA ENTRY'!G72,$EI$4='DATA ENTRY'!F72),'DATA ENTRY'!O72,"")))</f>
        <v/>
      </c>
      <c r="EL73" s="205" t="str">
        <f>IF('DATA ENTRY'!CL72="","",IF('DATA ENTRY'!P72="","",IF(AND($EG$4='DATA ENTRY'!G72,$EI$4='DATA ENTRY'!F72),'DATA ENTRY'!P72,"")))</f>
        <v/>
      </c>
      <c r="EM73" s="207" t="str">
        <f>IF('DATA ENTRY'!CL72="","",IF('DATA ENTRY'!Q72="","",IF(AND($EG$4='DATA ENTRY'!G72,$EI$4='DATA ENTRY'!F72),'DATA ENTRY'!Q72,"")))</f>
        <v/>
      </c>
      <c r="EN73" s="205" t="str">
        <f>IF('DATA ENTRY'!CL72="","",IF('DATA ENTRY'!R72="","",IF(AND($EG$4='DATA ENTRY'!G72,$EI$4='DATA ENTRY'!F72),'DATA ENTRY'!R72,"")))</f>
        <v/>
      </c>
      <c r="EO73" s="207" t="str">
        <f>IF('DATA ENTRY'!CL72="","",IF('DATA ENTRY'!S72="","",IF(AND($EG$4='DATA ENTRY'!G72,$EI$4='DATA ENTRY'!F72),'DATA ENTRY'!S72,"")))</f>
        <v/>
      </c>
      <c r="EP73" s="207" t="str">
        <f>IF('DATA ENTRY'!CL72="","",IF('DATA ENTRY'!T72="","",IF(AND($EG$4='DATA ENTRY'!G72,$EI$4='DATA ENTRY'!F72),'DATA ENTRY'!T72,"")))</f>
        <v/>
      </c>
      <c r="EQ73" s="205" t="str">
        <f>IF('DATA ENTRY'!CL72="","",IF('DATA ENTRY'!E72="","",IF(AND($EG$4='DATA ENTRY'!G72,$EI$4='DATA ENTRY'!F72),'DATA ENTRY'!E72,"")))</f>
        <v/>
      </c>
      <c r="ER73" s="205" t="str">
        <f>IF('DATA ENTRY'!CL72="","",IF('DATA ENTRY'!D72="","",IF(AND($EG$4='DATA ENTRY'!G72,$EI$4='DATA ENTRY'!F72),'DATA ENTRY'!D72,"")))</f>
        <v/>
      </c>
      <c r="ES73" s="205" t="str">
        <f>IF('DATA ENTRY'!CL72="","",IF('DATA ENTRY'!X72="","",IF(AND($EG$4='DATA ENTRY'!G72,$EI$4='DATA ENTRY'!F72),'DATA ENTRY'!X72,"")))</f>
        <v/>
      </c>
      <c r="ET73" s="205" t="str">
        <f>IF('DATA ENTRY'!CL72="","",IF('DATA ENTRY'!Y72="","",IF(AND($EG$4='DATA ENTRY'!G72,$EI$4='DATA ENTRY'!F72),'DATA ENTRY'!Y72,"")))</f>
        <v/>
      </c>
      <c r="EU73" s="93" t="str">
        <f t="shared" si="25"/>
        <v/>
      </c>
      <c r="EV73" s="93" t="str">
        <f>IF('DATA ENTRY'!CL72="","",IF('DATA ENTRY'!D72="","",IF(AND($EG$4='DATA ENTRY'!G72,$EI$4='DATA ENTRY'!F72),'DATA ENTRY'!G72,"")))</f>
        <v/>
      </c>
      <c r="FA73" s="3">
        <f t="shared" si="26"/>
        <v>0</v>
      </c>
    </row>
    <row r="74" spans="1:157">
      <c r="A74" s="3" t="str">
        <f>IF(T74=0,"",1+(MAX($A$7:A73)))</f>
        <v/>
      </c>
      <c r="B74" s="8">
        <v>68</v>
      </c>
      <c r="C74" s="205" t="str">
        <f>IF('DATA ENTRY'!CL73="","",IF('DATA ENTRY'!B73="","",IF($D$4="All Post",'DATA ENTRY'!B73,IF(AND($D$4='DATA ENTRY'!CL73),'DATA ENTRY'!B73,""))))</f>
        <v/>
      </c>
      <c r="D74" s="205" t="str">
        <f>IF('DATA ENTRY'!CL73="","",IF('DATA ENTRY'!C73="","",IF($D$4="All Post",'DATA ENTRY'!C73,IF(AND($D$4='DATA ENTRY'!CL73),'DATA ENTRY'!C73,""))))</f>
        <v/>
      </c>
      <c r="E74" s="206" t="str">
        <f>IF('DATA ENTRY'!CL73="","",IF('DATA ENTRY'!I73="","",IF($D$4="All Post",'DATA ENTRY'!I73,IF(AND($D$4='DATA ENTRY'!CL73),'DATA ENTRY'!I73,""))))</f>
        <v/>
      </c>
      <c r="F74" s="206" t="str">
        <f>IF('DATA ENTRY'!CL73="","",IF('DATA ENTRY'!CL73="","",IF($D$4="All Post",'DATA ENTRY'!CL73,IF(AND($D$4='DATA ENTRY'!CL73),'DATA ENTRY'!CL73,""))))</f>
        <v/>
      </c>
      <c r="G74" s="205" t="str">
        <f>IF('DATA ENTRY'!CL73="","",IF('DATA ENTRY'!N73="","",IF($D$4="All Post",'DATA ENTRY'!N73,IF(AND($D$4='DATA ENTRY'!CL73),'DATA ENTRY'!N73,""))))</f>
        <v/>
      </c>
      <c r="H74" s="207" t="str">
        <f>IF('DATA ENTRY'!CL73="","",IF('DATA ENTRY'!O73="","",IF($D$4="All Post",'DATA ENTRY'!O73,IF(AND($D$4='DATA ENTRY'!CL73),'DATA ENTRY'!O73,""))))</f>
        <v/>
      </c>
      <c r="I74" s="205" t="str">
        <f>IF('DATA ENTRY'!CL73="","",IF('DATA ENTRY'!P73="","",IF($D$4="All Post",'DATA ENTRY'!P73,IF(AND($D$4='DATA ENTRY'!CL73),'DATA ENTRY'!P73,""))))</f>
        <v/>
      </c>
      <c r="J74" s="207" t="str">
        <f>IF('DATA ENTRY'!CL73="","",IF('DATA ENTRY'!Q73="","",IF($D$4="All Post",'DATA ENTRY'!Q73,IF(AND($D$4='DATA ENTRY'!CL73),'DATA ENTRY'!Q73,""))))</f>
        <v/>
      </c>
      <c r="K74" s="205" t="str">
        <f>IF('DATA ENTRY'!CL73="","",IF('DATA ENTRY'!R73="","",IF($D$4="All Post",'DATA ENTRY'!R73,IF(AND($D$4='DATA ENTRY'!CL73),'DATA ENTRY'!R73,""))))</f>
        <v/>
      </c>
      <c r="L74" s="205" t="str">
        <f>IF('DATA ENTRY'!CL73="","",IF('DATA ENTRY'!S73="","",IF($D$4="All Post",'DATA ENTRY'!S73,IF(AND($D$4='DATA ENTRY'!CL73),'DATA ENTRY'!S73,""))))</f>
        <v/>
      </c>
      <c r="M74" s="205" t="str">
        <f>IF('DATA ENTRY'!CL73="","",IF('DATA ENTRY'!E73="","",IF($D$4="All Post",'DATA ENTRY'!E73,IF(AND($D$4='DATA ENTRY'!CL73),'DATA ENTRY'!E73,""))))</f>
        <v/>
      </c>
      <c r="N74" s="205" t="str">
        <f>IF('DATA ENTRY'!CL73="","",IF('DATA ENTRY'!T73="","",IF($D$4="All Post",'DATA ENTRY'!T73,IF(AND($D$4='DATA ENTRY'!CL73),'DATA ENTRY'!T73,""))))</f>
        <v/>
      </c>
      <c r="O74" s="205" t="str">
        <f>IF('DATA ENTRY'!CL73="","",IF('DATA ENTRY'!X73="","",IF($D$4="All Post",'DATA ENTRY'!X73,IF(AND($D$4='DATA ENTRY'!CL73),'DATA ENTRY'!X73,""))))</f>
        <v/>
      </c>
      <c r="P74" s="205" t="str">
        <f>IF('DATA ENTRY'!CL73="","",IF('DATA ENTRY'!Y73="","",IF($D$4="All Post",'DATA ENTRY'!Y73,IF(AND($D$4='DATA ENTRY'!CL73),'DATA ENTRY'!Y73,""))))</f>
        <v/>
      </c>
      <c r="Q74" s="205" t="str">
        <f>IF('DATA ENTRY'!CL73="","",IF('DATA ENTRY'!G73="","",IF($D$4="All Post",'DATA ENTRY'!G73,IF(AND($D$4='DATA ENTRY'!CL73),'DATA ENTRY'!G73,""))))</f>
        <v/>
      </c>
      <c r="T74" s="3">
        <f t="shared" si="15"/>
        <v>0</v>
      </c>
      <c r="U74" s="3" t="str">
        <f t="shared" si="16"/>
        <v/>
      </c>
      <c r="CA74" s="3" t="str">
        <f>IFERROR(IF(CF74="","",RANK(CF74,$CF$7:$CF$1111,1))+COUNTIF($CF$7:CF74,CF74)-1,"")</f>
        <v/>
      </c>
      <c r="CB74" s="3" t="str">
        <f t="shared" si="17"/>
        <v/>
      </c>
      <c r="CC74" s="8">
        <v>68</v>
      </c>
      <c r="CD74" s="205" t="str">
        <f>IF('DATA ENTRY'!CL73="","",IF('DATA ENTRY'!B73="","",IF(AND($CE$4='DATA ENTRY'!CL73,$CH$4='DATA ENTRY'!D73,$CF$4='DATA ENTRY'!G73),'DATA ENTRY'!B73,"")))</f>
        <v/>
      </c>
      <c r="CE74" s="205" t="str">
        <f>IF('DATA ENTRY'!CL73="","",IF('DATA ENTRY'!C73="","",IF(AND($CE$4='DATA ENTRY'!CL73,$CH$4='DATA ENTRY'!D73,$CF$4='DATA ENTRY'!G73),'DATA ENTRY'!C73,"")))</f>
        <v/>
      </c>
      <c r="CF74" s="206" t="str">
        <f>IF('DATA ENTRY'!CL73="","",IF('DATA ENTRY'!I73="","",IF(AND($CE$4='DATA ENTRY'!CL73,$CH$4='DATA ENTRY'!D73,$CF$4='DATA ENTRY'!G73),'DATA ENTRY'!I73,"")))</f>
        <v/>
      </c>
      <c r="CG74" s="206" t="str">
        <f>IF('DATA ENTRY'!CL73="","",IF('DATA ENTRY'!CL73="","",IF(AND($CE$4='DATA ENTRY'!CL73,$CH$4='DATA ENTRY'!D73,$CF$4='DATA ENTRY'!G73),'DATA ENTRY'!CL73,"")))</f>
        <v/>
      </c>
      <c r="CH74" s="205" t="str">
        <f>IF('DATA ENTRY'!CL73="","",IF('DATA ENTRY'!N73="","",IF(AND($CE$4='DATA ENTRY'!CL73,$CH$4='DATA ENTRY'!D73,$CF$4='DATA ENTRY'!G73),'DATA ENTRY'!N73,"")))</f>
        <v/>
      </c>
      <c r="CI74" s="207" t="str">
        <f>IF('DATA ENTRY'!CL73="","",IF('DATA ENTRY'!O73="","",IF(AND($CE$4='DATA ENTRY'!CL73,$CH$4='DATA ENTRY'!D73,$CF$4='DATA ENTRY'!G73),'DATA ENTRY'!O73,"")))</f>
        <v/>
      </c>
      <c r="CJ74" s="205" t="str">
        <f>IF('DATA ENTRY'!CL73="","",IF('DATA ENTRY'!P73="","",IF(AND($CE$4='DATA ENTRY'!CL73,$CH$4='DATA ENTRY'!D73,$CF$4='DATA ENTRY'!G73),'DATA ENTRY'!P73,"")))</f>
        <v/>
      </c>
      <c r="CK74" s="207" t="str">
        <f>IF('DATA ENTRY'!CL73="","",IF('DATA ENTRY'!Q73="","",IF(AND($CE$4='DATA ENTRY'!CL73,$CH$4='DATA ENTRY'!D73,$CF$4='DATA ENTRY'!G73),'DATA ENTRY'!Q73,"")))</f>
        <v/>
      </c>
      <c r="CL74" s="205" t="str">
        <f>IF('DATA ENTRY'!CL73="","",IF('DATA ENTRY'!R73="","",IF(AND($CE$4='DATA ENTRY'!CL73,$CH$4='DATA ENTRY'!D73,$CF$4='DATA ENTRY'!G73),'DATA ENTRY'!R73,"")))</f>
        <v/>
      </c>
      <c r="CM74" s="205" t="str">
        <f>IF('DATA ENTRY'!CL73="","",IF('DATA ENTRY'!T73="","",IF(AND($CE$4='DATA ENTRY'!CL73,$CH$4='DATA ENTRY'!D73,$CF$4='DATA ENTRY'!G73),'DATA ENTRY'!T73,"")))</f>
        <v/>
      </c>
      <c r="CN74" s="205" t="str">
        <f>IF('DATA ENTRY'!CL73="","",IF('DATA ENTRY'!E73="","",IF(AND($CE$4='DATA ENTRY'!CL73,$CH$4='DATA ENTRY'!D73,$CF$4='DATA ENTRY'!G73),'DATA ENTRY'!E73,"")))</f>
        <v/>
      </c>
      <c r="CO74" s="205" t="str">
        <f>IF('DATA ENTRY'!CL73="","",IF('DATA ENTRY'!X73="","",IF(AND($CE$4='DATA ENTRY'!CL73,$CH$4='DATA ENTRY'!D73,$CF$4='DATA ENTRY'!G73),'DATA ENTRY'!X73,"")))</f>
        <v/>
      </c>
      <c r="CP74" s="205" t="str">
        <f>IF('DATA ENTRY'!CL73="","",IF('DATA ENTRY'!Y73="","",IF(AND($CE$4='DATA ENTRY'!CL73,$CH$4='DATA ENTRY'!D73,$CF$4='DATA ENTRY'!G73),'DATA ENTRY'!Y73,"")))</f>
        <v/>
      </c>
      <c r="CQ74" s="93" t="str">
        <f t="shared" si="18"/>
        <v/>
      </c>
      <c r="CR74" s="93" t="str">
        <f>IF('DATA ENTRY'!CL73="","",IF('DATA ENTRY'!G73="","",IF(AND($CE$4='DATA ENTRY'!CL73,$CH$4='DATA ENTRY'!D73),'DATA ENTRY'!G73,"")))</f>
        <v/>
      </c>
      <c r="CS74" s="191" t="str">
        <f>IF('DATA ENTRY'!CL73="","",IF('DATA ENTRY'!D73="","",IF(AND($CE$4='DATA ENTRY'!CL73,$CH$4='DATA ENTRY'!D73,$CF$4='DATA ENTRY'!G73),'DATA ENTRY'!D73,"")))</f>
        <v/>
      </c>
      <c r="CT74" s="209">
        <f t="shared" si="19"/>
        <v>0</v>
      </c>
      <c r="CU74" s="209">
        <f t="shared" si="20"/>
        <v>0</v>
      </c>
      <c r="CW74" s="210"/>
      <c r="CY74" s="3">
        <f t="shared" si="21"/>
        <v>0</v>
      </c>
      <c r="DC74" s="3" t="str">
        <f>IFERROR(IF(DH74="","",RANK(DH74,$DH$7:$DH$1111,1))+COUNTIF($DH$7:DH74,DH74)-1,"")</f>
        <v/>
      </c>
      <c r="DD74" s="3" t="str">
        <f t="shared" si="13"/>
        <v/>
      </c>
      <c r="DE74" s="8">
        <v>68</v>
      </c>
      <c r="DF74" s="205" t="str">
        <f>IF('DATA ENTRY'!CL73="","",IF('DATA ENTRY'!B73="","",IF(AND($DG$4='DATA ENTRY'!D73),'DATA ENTRY'!B73,"")))</f>
        <v/>
      </c>
      <c r="DG74" s="205" t="str">
        <f>IF('DATA ENTRY'!CL73="","",IF('DATA ENTRY'!C73="","",IF(AND($DG$4='DATA ENTRY'!D73),'DATA ENTRY'!C73,"")))</f>
        <v/>
      </c>
      <c r="DH74" s="206" t="str">
        <f>IF('DATA ENTRY'!CL73="","",IF('DATA ENTRY'!I73="","",IF(AND($DG$4='DATA ENTRY'!D73),'DATA ENTRY'!I73,"")))</f>
        <v/>
      </c>
      <c r="DI74" s="206" t="str">
        <f>IF('DATA ENTRY'!CL73="","",IF('DATA ENTRY'!CL73="","",IF(AND($DG$4='DATA ENTRY'!D73),'DATA ENTRY'!CL73,"")))</f>
        <v/>
      </c>
      <c r="DJ74" s="205" t="str">
        <f>IF('DATA ENTRY'!CL73="","",IF('DATA ENTRY'!N73="","",IF(AND($DG$4='DATA ENTRY'!D73),'DATA ENTRY'!N73,"")))</f>
        <v/>
      </c>
      <c r="DK74" s="207" t="str">
        <f>IF('DATA ENTRY'!CL73="","",IF('DATA ENTRY'!O73="","",IF(AND($DG$4='DATA ENTRY'!D73),'DATA ENTRY'!O73,"")))</f>
        <v/>
      </c>
      <c r="DL74" s="205" t="str">
        <f>IF('DATA ENTRY'!CL73="","",IF('DATA ENTRY'!P73="","",IF(AND($DG$4='DATA ENTRY'!D73),'DATA ENTRY'!P73,"")))</f>
        <v/>
      </c>
      <c r="DM74" s="207" t="str">
        <f>IF('DATA ENTRY'!CL73="","",IF('DATA ENTRY'!Q73="","",IF(AND($DG$4='DATA ENTRY'!D73),'DATA ENTRY'!Q73,"")))</f>
        <v/>
      </c>
      <c r="DN74" s="205" t="str">
        <f>IF('DATA ENTRY'!CL73="","",IF('DATA ENTRY'!R73="","",IF(AND($DG$4='DATA ENTRY'!D73),'DATA ENTRY'!R73,"")))</f>
        <v/>
      </c>
      <c r="DO74" s="207" t="str">
        <f>IF('DATA ENTRY'!CL73="","",IF('DATA ENTRY'!T73="","",IF(AND($DG$4='DATA ENTRY'!D73),'DATA ENTRY'!T73,"")))</f>
        <v/>
      </c>
      <c r="DP74" s="205" t="str">
        <f>IF('DATA ENTRY'!CL73="","",IF('DATA ENTRY'!E73="","",IF(AND($DG$4='DATA ENTRY'!D73),'DATA ENTRY'!E73,"")))</f>
        <v/>
      </c>
      <c r="DQ74" s="205" t="str">
        <f>IF('DATA ENTRY'!CL73="","",IF('DATA ENTRY'!D73="","",IF(AND($DG$4='DATA ENTRY'!D73),'DATA ENTRY'!D73,"")))</f>
        <v/>
      </c>
      <c r="DR74" s="205" t="str">
        <f>IF('DATA ENTRY'!CL73="","",IF('DATA ENTRY'!X73="","",IF(AND($DG$4='DATA ENTRY'!D73),'DATA ENTRY'!X73,"")))</f>
        <v/>
      </c>
      <c r="DS74" s="205" t="str">
        <f>IF('DATA ENTRY'!CL73="","",IF('DATA ENTRY'!Y73="","",IF(AND($DG$4='DATA ENTRY'!D73),'DATA ENTRY'!Y73,"")))</f>
        <v/>
      </c>
      <c r="DT74" s="93" t="str">
        <f t="shared" si="22"/>
        <v/>
      </c>
      <c r="DU74" s="93" t="str">
        <f>IF('DATA ENTRY'!CL73="","",IF('DATA ENTRY'!D73="","",IF(AND($DG$4='DATA ENTRY'!D73),'DATA ENTRY'!G73,"")))</f>
        <v/>
      </c>
      <c r="DZ74" s="3">
        <f t="shared" si="23"/>
        <v>0</v>
      </c>
      <c r="EC74" s="3" t="str">
        <f>IFERROR(IF(EH74="","",RANK(EH74,$EH$7:$EH$1111,1))+COUNTIF($EH$7:EH74,EH74)-1,"")</f>
        <v/>
      </c>
      <c r="ED74" s="3" t="str">
        <f t="shared" si="24"/>
        <v/>
      </c>
      <c r="EE74" s="8">
        <v>68</v>
      </c>
      <c r="EF74" s="205" t="str">
        <f>IF('DATA ENTRY'!CL73="","",IF('DATA ENTRY'!B73="","",IF(AND($EG$4='DATA ENTRY'!G73,$EI$4='DATA ENTRY'!F73),'DATA ENTRY'!B73,"")))</f>
        <v/>
      </c>
      <c r="EG74" s="205" t="str">
        <f>IF('DATA ENTRY'!CL73="","",IF('DATA ENTRY'!C73="","",IF(AND($EG$4='DATA ENTRY'!G73,$EI$4='DATA ENTRY'!F73),'DATA ENTRY'!C73,"")))</f>
        <v/>
      </c>
      <c r="EH74" s="206" t="str">
        <f>IF('DATA ENTRY'!CL73="","",IF('DATA ENTRY'!I73="","",IF(AND($EG$4='DATA ENTRY'!G73,$EI$4='DATA ENTRY'!F73),'DATA ENTRY'!I73,"")))</f>
        <v/>
      </c>
      <c r="EI74" s="206" t="str">
        <f>IF('DATA ENTRY'!CL73="","",IF('DATA ENTRY'!CL73="","",IF(AND($EG$4='DATA ENTRY'!G73,$EI$4='DATA ENTRY'!F73),'DATA ENTRY'!CL73,"")))</f>
        <v/>
      </c>
      <c r="EJ74" s="205" t="str">
        <f>IF('DATA ENTRY'!CL73="","",IF('DATA ENTRY'!N73="","",IF(AND($EG$4='DATA ENTRY'!G73,$EI$4='DATA ENTRY'!F73),'DATA ENTRY'!N73,"")))</f>
        <v/>
      </c>
      <c r="EK74" s="207" t="str">
        <f>IF('DATA ENTRY'!CL73="","",IF('DATA ENTRY'!O73="","",IF(AND($EG$4='DATA ENTRY'!G73,$EI$4='DATA ENTRY'!F73),'DATA ENTRY'!O73,"")))</f>
        <v/>
      </c>
      <c r="EL74" s="205" t="str">
        <f>IF('DATA ENTRY'!CL73="","",IF('DATA ENTRY'!P73="","",IF(AND($EG$4='DATA ENTRY'!G73,$EI$4='DATA ENTRY'!F73),'DATA ENTRY'!P73,"")))</f>
        <v/>
      </c>
      <c r="EM74" s="207" t="str">
        <f>IF('DATA ENTRY'!CL73="","",IF('DATA ENTRY'!Q73="","",IF(AND($EG$4='DATA ENTRY'!G73,$EI$4='DATA ENTRY'!F73),'DATA ENTRY'!Q73,"")))</f>
        <v/>
      </c>
      <c r="EN74" s="205" t="str">
        <f>IF('DATA ENTRY'!CL73="","",IF('DATA ENTRY'!R73="","",IF(AND($EG$4='DATA ENTRY'!G73,$EI$4='DATA ENTRY'!F73),'DATA ENTRY'!R73,"")))</f>
        <v/>
      </c>
      <c r="EO74" s="207" t="str">
        <f>IF('DATA ENTRY'!CL73="","",IF('DATA ENTRY'!S73="","",IF(AND($EG$4='DATA ENTRY'!G73,$EI$4='DATA ENTRY'!F73),'DATA ENTRY'!S73,"")))</f>
        <v/>
      </c>
      <c r="EP74" s="207" t="str">
        <f>IF('DATA ENTRY'!CL73="","",IF('DATA ENTRY'!T73="","",IF(AND($EG$4='DATA ENTRY'!G73,$EI$4='DATA ENTRY'!F73),'DATA ENTRY'!T73,"")))</f>
        <v/>
      </c>
      <c r="EQ74" s="205" t="str">
        <f>IF('DATA ENTRY'!CL73="","",IF('DATA ENTRY'!E73="","",IF(AND($EG$4='DATA ENTRY'!G73,$EI$4='DATA ENTRY'!F73),'DATA ENTRY'!E73,"")))</f>
        <v/>
      </c>
      <c r="ER74" s="205" t="str">
        <f>IF('DATA ENTRY'!CL73="","",IF('DATA ENTRY'!D73="","",IF(AND($EG$4='DATA ENTRY'!G73,$EI$4='DATA ENTRY'!F73),'DATA ENTRY'!D73,"")))</f>
        <v/>
      </c>
      <c r="ES74" s="205" t="str">
        <f>IF('DATA ENTRY'!CL73="","",IF('DATA ENTRY'!X73="","",IF(AND($EG$4='DATA ENTRY'!G73,$EI$4='DATA ENTRY'!F73),'DATA ENTRY'!X73,"")))</f>
        <v/>
      </c>
      <c r="ET74" s="205" t="str">
        <f>IF('DATA ENTRY'!CL73="","",IF('DATA ENTRY'!Y73="","",IF(AND($EG$4='DATA ENTRY'!G73,$EI$4='DATA ENTRY'!F73),'DATA ENTRY'!Y73,"")))</f>
        <v/>
      </c>
      <c r="EU74" s="93" t="str">
        <f t="shared" si="25"/>
        <v/>
      </c>
      <c r="EV74" s="93" t="str">
        <f>IF('DATA ENTRY'!CL73="","",IF('DATA ENTRY'!D73="","",IF(AND($EG$4='DATA ENTRY'!G73,$EI$4='DATA ENTRY'!F73),'DATA ENTRY'!G73,"")))</f>
        <v/>
      </c>
      <c r="FA74" s="3">
        <f t="shared" si="26"/>
        <v>0</v>
      </c>
    </row>
    <row r="75" spans="1:157">
      <c r="A75" s="3" t="str">
        <f>IF(T75=0,"",1+(MAX($A$7:A74)))</f>
        <v/>
      </c>
      <c r="B75" s="8">
        <v>69</v>
      </c>
      <c r="C75" s="205" t="str">
        <f>IF('DATA ENTRY'!CL74="","",IF('DATA ENTRY'!B74="","",IF($D$4="All Post",'DATA ENTRY'!B74,IF(AND($D$4='DATA ENTRY'!CL74),'DATA ENTRY'!B74,""))))</f>
        <v/>
      </c>
      <c r="D75" s="205" t="str">
        <f>IF('DATA ENTRY'!CL74="","",IF('DATA ENTRY'!C74="","",IF($D$4="All Post",'DATA ENTRY'!C74,IF(AND($D$4='DATA ENTRY'!CL74),'DATA ENTRY'!C74,""))))</f>
        <v/>
      </c>
      <c r="E75" s="206" t="str">
        <f>IF('DATA ENTRY'!CL74="","",IF('DATA ENTRY'!I74="","",IF($D$4="All Post",'DATA ENTRY'!I74,IF(AND($D$4='DATA ENTRY'!CL74),'DATA ENTRY'!I74,""))))</f>
        <v/>
      </c>
      <c r="F75" s="206" t="str">
        <f>IF('DATA ENTRY'!CL74="","",IF('DATA ENTRY'!CL74="","",IF($D$4="All Post",'DATA ENTRY'!CL74,IF(AND($D$4='DATA ENTRY'!CL74),'DATA ENTRY'!CL74,""))))</f>
        <v/>
      </c>
      <c r="G75" s="205" t="str">
        <f>IF('DATA ENTRY'!CL74="","",IF('DATA ENTRY'!N74="","",IF($D$4="All Post",'DATA ENTRY'!N74,IF(AND($D$4='DATA ENTRY'!CL74),'DATA ENTRY'!N74,""))))</f>
        <v/>
      </c>
      <c r="H75" s="207" t="str">
        <f>IF('DATA ENTRY'!CL74="","",IF('DATA ENTRY'!O74="","",IF($D$4="All Post",'DATA ENTRY'!O74,IF(AND($D$4='DATA ENTRY'!CL74),'DATA ENTRY'!O74,""))))</f>
        <v/>
      </c>
      <c r="I75" s="205" t="str">
        <f>IF('DATA ENTRY'!CL74="","",IF('DATA ENTRY'!P74="","",IF($D$4="All Post",'DATA ENTRY'!P74,IF(AND($D$4='DATA ENTRY'!CL74),'DATA ENTRY'!P74,""))))</f>
        <v/>
      </c>
      <c r="J75" s="207" t="str">
        <f>IF('DATA ENTRY'!CL74="","",IF('DATA ENTRY'!Q74="","",IF($D$4="All Post",'DATA ENTRY'!Q74,IF(AND($D$4='DATA ENTRY'!CL74),'DATA ENTRY'!Q74,""))))</f>
        <v/>
      </c>
      <c r="K75" s="205" t="str">
        <f>IF('DATA ENTRY'!CL74="","",IF('DATA ENTRY'!R74="","",IF($D$4="All Post",'DATA ENTRY'!R74,IF(AND($D$4='DATA ENTRY'!CL74),'DATA ENTRY'!R74,""))))</f>
        <v/>
      </c>
      <c r="L75" s="205" t="str">
        <f>IF('DATA ENTRY'!CL74="","",IF('DATA ENTRY'!S74="","",IF($D$4="All Post",'DATA ENTRY'!S74,IF(AND($D$4='DATA ENTRY'!CL74),'DATA ENTRY'!S74,""))))</f>
        <v/>
      </c>
      <c r="M75" s="205" t="str">
        <f>IF('DATA ENTRY'!CL74="","",IF('DATA ENTRY'!E74="","",IF($D$4="All Post",'DATA ENTRY'!E74,IF(AND($D$4='DATA ENTRY'!CL74),'DATA ENTRY'!E74,""))))</f>
        <v/>
      </c>
      <c r="N75" s="205" t="str">
        <f>IF('DATA ENTRY'!CL74="","",IF('DATA ENTRY'!T74="","",IF($D$4="All Post",'DATA ENTRY'!T74,IF(AND($D$4='DATA ENTRY'!CL74),'DATA ENTRY'!T74,""))))</f>
        <v/>
      </c>
      <c r="O75" s="205" t="str">
        <f>IF('DATA ENTRY'!CL74="","",IF('DATA ENTRY'!X74="","",IF($D$4="All Post",'DATA ENTRY'!X74,IF(AND($D$4='DATA ENTRY'!CL74),'DATA ENTRY'!X74,""))))</f>
        <v/>
      </c>
      <c r="P75" s="205" t="str">
        <f>IF('DATA ENTRY'!CL74="","",IF('DATA ENTRY'!Y74="","",IF($D$4="All Post",'DATA ENTRY'!Y74,IF(AND($D$4='DATA ENTRY'!CL74),'DATA ENTRY'!Y74,""))))</f>
        <v/>
      </c>
      <c r="Q75" s="205" t="str">
        <f>IF('DATA ENTRY'!CL74="","",IF('DATA ENTRY'!G74="","",IF($D$4="All Post",'DATA ENTRY'!G74,IF(AND($D$4='DATA ENTRY'!CL74),'DATA ENTRY'!G74,""))))</f>
        <v/>
      </c>
      <c r="T75" s="3">
        <f t="shared" si="15"/>
        <v>0</v>
      </c>
      <c r="U75" s="3" t="str">
        <f t="shared" si="16"/>
        <v/>
      </c>
      <c r="CA75" s="3" t="str">
        <f>IFERROR(IF(CF75="","",RANK(CF75,$CF$7:$CF$1111,1))+COUNTIF($CF$7:CF75,CF75)-1,"")</f>
        <v/>
      </c>
      <c r="CB75" s="3" t="str">
        <f t="shared" si="17"/>
        <v/>
      </c>
      <c r="CC75" s="8">
        <v>69</v>
      </c>
      <c r="CD75" s="205" t="str">
        <f>IF('DATA ENTRY'!CL74="","",IF('DATA ENTRY'!B74="","",IF(AND($CE$4='DATA ENTRY'!CL74,$CH$4='DATA ENTRY'!D74,$CF$4='DATA ENTRY'!G74),'DATA ENTRY'!B74,"")))</f>
        <v/>
      </c>
      <c r="CE75" s="205" t="str">
        <f>IF('DATA ENTRY'!CL74="","",IF('DATA ENTRY'!C74="","",IF(AND($CE$4='DATA ENTRY'!CL74,$CH$4='DATA ENTRY'!D74,$CF$4='DATA ENTRY'!G74),'DATA ENTRY'!C74,"")))</f>
        <v/>
      </c>
      <c r="CF75" s="206" t="str">
        <f>IF('DATA ENTRY'!CL74="","",IF('DATA ENTRY'!I74="","",IF(AND($CE$4='DATA ENTRY'!CL74,$CH$4='DATA ENTRY'!D74,$CF$4='DATA ENTRY'!G74),'DATA ENTRY'!I74,"")))</f>
        <v/>
      </c>
      <c r="CG75" s="206" t="str">
        <f>IF('DATA ENTRY'!CL74="","",IF('DATA ENTRY'!CL74="","",IF(AND($CE$4='DATA ENTRY'!CL74,$CH$4='DATA ENTRY'!D74,$CF$4='DATA ENTRY'!G74),'DATA ENTRY'!CL74,"")))</f>
        <v/>
      </c>
      <c r="CH75" s="205" t="str">
        <f>IF('DATA ENTRY'!CL74="","",IF('DATA ENTRY'!N74="","",IF(AND($CE$4='DATA ENTRY'!CL74,$CH$4='DATA ENTRY'!D74,$CF$4='DATA ENTRY'!G74),'DATA ENTRY'!N74,"")))</f>
        <v/>
      </c>
      <c r="CI75" s="207" t="str">
        <f>IF('DATA ENTRY'!CL74="","",IF('DATA ENTRY'!O74="","",IF(AND($CE$4='DATA ENTRY'!CL74,$CH$4='DATA ENTRY'!D74,$CF$4='DATA ENTRY'!G74),'DATA ENTRY'!O74,"")))</f>
        <v/>
      </c>
      <c r="CJ75" s="205" t="str">
        <f>IF('DATA ENTRY'!CL74="","",IF('DATA ENTRY'!P74="","",IF(AND($CE$4='DATA ENTRY'!CL74,$CH$4='DATA ENTRY'!D74,$CF$4='DATA ENTRY'!G74),'DATA ENTRY'!P74,"")))</f>
        <v/>
      </c>
      <c r="CK75" s="207" t="str">
        <f>IF('DATA ENTRY'!CL74="","",IF('DATA ENTRY'!Q74="","",IF(AND($CE$4='DATA ENTRY'!CL74,$CH$4='DATA ENTRY'!D74,$CF$4='DATA ENTRY'!G74),'DATA ENTRY'!Q74,"")))</f>
        <v/>
      </c>
      <c r="CL75" s="205" t="str">
        <f>IF('DATA ENTRY'!CL74="","",IF('DATA ENTRY'!R74="","",IF(AND($CE$4='DATA ENTRY'!CL74,$CH$4='DATA ENTRY'!D74,$CF$4='DATA ENTRY'!G74),'DATA ENTRY'!R74,"")))</f>
        <v/>
      </c>
      <c r="CM75" s="205" t="str">
        <f>IF('DATA ENTRY'!CL74="","",IF('DATA ENTRY'!T74="","",IF(AND($CE$4='DATA ENTRY'!CL74,$CH$4='DATA ENTRY'!D74,$CF$4='DATA ENTRY'!G74),'DATA ENTRY'!T74,"")))</f>
        <v/>
      </c>
      <c r="CN75" s="205" t="str">
        <f>IF('DATA ENTRY'!CL74="","",IF('DATA ENTRY'!E74="","",IF(AND($CE$4='DATA ENTRY'!CL74,$CH$4='DATA ENTRY'!D74,$CF$4='DATA ENTRY'!G74),'DATA ENTRY'!E74,"")))</f>
        <v/>
      </c>
      <c r="CO75" s="205" t="str">
        <f>IF('DATA ENTRY'!CL74="","",IF('DATA ENTRY'!X74="","",IF(AND($CE$4='DATA ENTRY'!CL74,$CH$4='DATA ENTRY'!D74,$CF$4='DATA ENTRY'!G74),'DATA ENTRY'!X74,"")))</f>
        <v/>
      </c>
      <c r="CP75" s="205" t="str">
        <f>IF('DATA ENTRY'!CL74="","",IF('DATA ENTRY'!Y74="","",IF(AND($CE$4='DATA ENTRY'!CL74,$CH$4='DATA ENTRY'!D74,$CF$4='DATA ENTRY'!G74),'DATA ENTRY'!Y74,"")))</f>
        <v/>
      </c>
      <c r="CQ75" s="93" t="str">
        <f t="shared" si="18"/>
        <v/>
      </c>
      <c r="CR75" s="93" t="str">
        <f>IF('DATA ENTRY'!CL74="","",IF('DATA ENTRY'!G74="","",IF(AND($CE$4='DATA ENTRY'!CL74,$CH$4='DATA ENTRY'!D74),'DATA ENTRY'!G74,"")))</f>
        <v/>
      </c>
      <c r="CS75" s="191" t="str">
        <f>IF('DATA ENTRY'!CL74="","",IF('DATA ENTRY'!D74="","",IF(AND($CE$4='DATA ENTRY'!CL74,$CH$4='DATA ENTRY'!D74,$CF$4='DATA ENTRY'!G74),'DATA ENTRY'!D74,"")))</f>
        <v/>
      </c>
      <c r="CT75" s="209">
        <f t="shared" si="19"/>
        <v>0</v>
      </c>
      <c r="CU75" s="209">
        <f t="shared" si="20"/>
        <v>0</v>
      </c>
      <c r="CW75" s="210"/>
      <c r="CY75" s="3">
        <f t="shared" si="21"/>
        <v>0</v>
      </c>
      <c r="DC75" s="3" t="str">
        <f>IFERROR(IF(DH75="","",RANK(DH75,$DH$7:$DH$1111,1))+COUNTIF($DH$7:DH75,DH75)-1,"")</f>
        <v/>
      </c>
      <c r="DD75" s="3" t="str">
        <f t="shared" si="13"/>
        <v/>
      </c>
      <c r="DE75" s="8">
        <v>69</v>
      </c>
      <c r="DF75" s="205" t="str">
        <f>IF('DATA ENTRY'!CL74="","",IF('DATA ENTRY'!B74="","",IF(AND($DG$4='DATA ENTRY'!D74),'DATA ENTRY'!B74,"")))</f>
        <v/>
      </c>
      <c r="DG75" s="205" t="str">
        <f>IF('DATA ENTRY'!CL74="","",IF('DATA ENTRY'!C74="","",IF(AND($DG$4='DATA ENTRY'!D74),'DATA ENTRY'!C74,"")))</f>
        <v/>
      </c>
      <c r="DH75" s="206" t="str">
        <f>IF('DATA ENTRY'!CL74="","",IF('DATA ENTRY'!I74="","",IF(AND($DG$4='DATA ENTRY'!D74),'DATA ENTRY'!I74,"")))</f>
        <v/>
      </c>
      <c r="DI75" s="206" t="str">
        <f>IF('DATA ENTRY'!CL74="","",IF('DATA ENTRY'!CL74="","",IF(AND($DG$4='DATA ENTRY'!D74),'DATA ENTRY'!CL74,"")))</f>
        <v/>
      </c>
      <c r="DJ75" s="205" t="str">
        <f>IF('DATA ENTRY'!CL74="","",IF('DATA ENTRY'!N74="","",IF(AND($DG$4='DATA ENTRY'!D74),'DATA ENTRY'!N74,"")))</f>
        <v/>
      </c>
      <c r="DK75" s="207" t="str">
        <f>IF('DATA ENTRY'!CL74="","",IF('DATA ENTRY'!O74="","",IF(AND($DG$4='DATA ENTRY'!D74),'DATA ENTRY'!O74,"")))</f>
        <v/>
      </c>
      <c r="DL75" s="205" t="str">
        <f>IF('DATA ENTRY'!CL74="","",IF('DATA ENTRY'!P74="","",IF(AND($DG$4='DATA ENTRY'!D74),'DATA ENTRY'!P74,"")))</f>
        <v/>
      </c>
      <c r="DM75" s="207" t="str">
        <f>IF('DATA ENTRY'!CL74="","",IF('DATA ENTRY'!Q74="","",IF(AND($DG$4='DATA ENTRY'!D74),'DATA ENTRY'!Q74,"")))</f>
        <v/>
      </c>
      <c r="DN75" s="205" t="str">
        <f>IF('DATA ENTRY'!CL74="","",IF('DATA ENTRY'!R74="","",IF(AND($DG$4='DATA ENTRY'!D74),'DATA ENTRY'!R74,"")))</f>
        <v/>
      </c>
      <c r="DO75" s="207" t="str">
        <f>IF('DATA ENTRY'!CL74="","",IF('DATA ENTRY'!T74="","",IF(AND($DG$4='DATA ENTRY'!D74),'DATA ENTRY'!T74,"")))</f>
        <v/>
      </c>
      <c r="DP75" s="205" t="str">
        <f>IF('DATA ENTRY'!CL74="","",IF('DATA ENTRY'!E74="","",IF(AND($DG$4='DATA ENTRY'!D74),'DATA ENTRY'!E74,"")))</f>
        <v/>
      </c>
      <c r="DQ75" s="205" t="str">
        <f>IF('DATA ENTRY'!CL74="","",IF('DATA ENTRY'!D74="","",IF(AND($DG$4='DATA ENTRY'!D74),'DATA ENTRY'!D74,"")))</f>
        <v/>
      </c>
      <c r="DR75" s="205" t="str">
        <f>IF('DATA ENTRY'!CL74="","",IF('DATA ENTRY'!X74="","",IF(AND($DG$4='DATA ENTRY'!D74),'DATA ENTRY'!X74,"")))</f>
        <v/>
      </c>
      <c r="DS75" s="205" t="str">
        <f>IF('DATA ENTRY'!CL74="","",IF('DATA ENTRY'!Y74="","",IF(AND($DG$4='DATA ENTRY'!D74),'DATA ENTRY'!Y74,"")))</f>
        <v/>
      </c>
      <c r="DT75" s="93" t="str">
        <f t="shared" si="22"/>
        <v/>
      </c>
      <c r="DU75" s="93" t="str">
        <f>IF('DATA ENTRY'!CL74="","",IF('DATA ENTRY'!D74="","",IF(AND($DG$4='DATA ENTRY'!D74),'DATA ENTRY'!G74,"")))</f>
        <v/>
      </c>
      <c r="DZ75" s="3">
        <f t="shared" si="23"/>
        <v>0</v>
      </c>
      <c r="EC75" s="3" t="str">
        <f>IFERROR(IF(EH75="","",RANK(EH75,$EH$7:$EH$1111,1))+COUNTIF($EH$7:EH75,EH75)-1,"")</f>
        <v/>
      </c>
      <c r="ED75" s="3" t="str">
        <f t="shared" si="24"/>
        <v/>
      </c>
      <c r="EE75" s="8">
        <v>69</v>
      </c>
      <c r="EF75" s="205" t="str">
        <f>IF('DATA ENTRY'!CL74="","",IF('DATA ENTRY'!B74="","",IF(AND($EG$4='DATA ENTRY'!G74,$EI$4='DATA ENTRY'!F74),'DATA ENTRY'!B74,"")))</f>
        <v/>
      </c>
      <c r="EG75" s="205" t="str">
        <f>IF('DATA ENTRY'!CL74="","",IF('DATA ENTRY'!C74="","",IF(AND($EG$4='DATA ENTRY'!G74,$EI$4='DATA ENTRY'!F74),'DATA ENTRY'!C74,"")))</f>
        <v/>
      </c>
      <c r="EH75" s="206" t="str">
        <f>IF('DATA ENTRY'!CL74="","",IF('DATA ENTRY'!I74="","",IF(AND($EG$4='DATA ENTRY'!G74,$EI$4='DATA ENTRY'!F74),'DATA ENTRY'!I74,"")))</f>
        <v/>
      </c>
      <c r="EI75" s="206" t="str">
        <f>IF('DATA ENTRY'!CL74="","",IF('DATA ENTRY'!CL74="","",IF(AND($EG$4='DATA ENTRY'!G74,$EI$4='DATA ENTRY'!F74),'DATA ENTRY'!CL74,"")))</f>
        <v/>
      </c>
      <c r="EJ75" s="205" t="str">
        <f>IF('DATA ENTRY'!CL74="","",IF('DATA ENTRY'!N74="","",IF(AND($EG$4='DATA ENTRY'!G74,$EI$4='DATA ENTRY'!F74),'DATA ENTRY'!N74,"")))</f>
        <v/>
      </c>
      <c r="EK75" s="207" t="str">
        <f>IF('DATA ENTRY'!CL74="","",IF('DATA ENTRY'!O74="","",IF(AND($EG$4='DATA ENTRY'!G74,$EI$4='DATA ENTRY'!F74),'DATA ENTRY'!O74,"")))</f>
        <v/>
      </c>
      <c r="EL75" s="205" t="str">
        <f>IF('DATA ENTRY'!CL74="","",IF('DATA ENTRY'!P74="","",IF(AND($EG$4='DATA ENTRY'!G74,$EI$4='DATA ENTRY'!F74),'DATA ENTRY'!P74,"")))</f>
        <v/>
      </c>
      <c r="EM75" s="207" t="str">
        <f>IF('DATA ENTRY'!CL74="","",IF('DATA ENTRY'!Q74="","",IF(AND($EG$4='DATA ENTRY'!G74,$EI$4='DATA ENTRY'!F74),'DATA ENTRY'!Q74,"")))</f>
        <v/>
      </c>
      <c r="EN75" s="205" t="str">
        <f>IF('DATA ENTRY'!CL74="","",IF('DATA ENTRY'!R74="","",IF(AND($EG$4='DATA ENTRY'!G74,$EI$4='DATA ENTRY'!F74),'DATA ENTRY'!R74,"")))</f>
        <v/>
      </c>
      <c r="EO75" s="207" t="str">
        <f>IF('DATA ENTRY'!CL74="","",IF('DATA ENTRY'!S74="","",IF(AND($EG$4='DATA ENTRY'!G74,$EI$4='DATA ENTRY'!F74),'DATA ENTRY'!S74,"")))</f>
        <v/>
      </c>
      <c r="EP75" s="207" t="str">
        <f>IF('DATA ENTRY'!CL74="","",IF('DATA ENTRY'!T74="","",IF(AND($EG$4='DATA ENTRY'!G74,$EI$4='DATA ENTRY'!F74),'DATA ENTRY'!T74,"")))</f>
        <v/>
      </c>
      <c r="EQ75" s="205" t="str">
        <f>IF('DATA ENTRY'!CL74="","",IF('DATA ENTRY'!E74="","",IF(AND($EG$4='DATA ENTRY'!G74,$EI$4='DATA ENTRY'!F74),'DATA ENTRY'!E74,"")))</f>
        <v/>
      </c>
      <c r="ER75" s="205" t="str">
        <f>IF('DATA ENTRY'!CL74="","",IF('DATA ENTRY'!D74="","",IF(AND($EG$4='DATA ENTRY'!G74,$EI$4='DATA ENTRY'!F74),'DATA ENTRY'!D74,"")))</f>
        <v/>
      </c>
      <c r="ES75" s="205" t="str">
        <f>IF('DATA ENTRY'!CL74="","",IF('DATA ENTRY'!X74="","",IF(AND($EG$4='DATA ENTRY'!G74,$EI$4='DATA ENTRY'!F74),'DATA ENTRY'!X74,"")))</f>
        <v/>
      </c>
      <c r="ET75" s="205" t="str">
        <f>IF('DATA ENTRY'!CL74="","",IF('DATA ENTRY'!Y74="","",IF(AND($EG$4='DATA ENTRY'!G74,$EI$4='DATA ENTRY'!F74),'DATA ENTRY'!Y74,"")))</f>
        <v/>
      </c>
      <c r="EU75" s="93" t="str">
        <f t="shared" si="25"/>
        <v/>
      </c>
      <c r="EV75" s="93" t="str">
        <f>IF('DATA ENTRY'!CL74="","",IF('DATA ENTRY'!D74="","",IF(AND($EG$4='DATA ENTRY'!G74,$EI$4='DATA ENTRY'!F74),'DATA ENTRY'!G74,"")))</f>
        <v/>
      </c>
      <c r="FA75" s="3">
        <f t="shared" si="26"/>
        <v>0</v>
      </c>
    </row>
    <row r="76" spans="1:157">
      <c r="A76" s="3" t="str">
        <f>IF(T76=0,"",1+(MAX($A$7:A75)))</f>
        <v/>
      </c>
      <c r="B76" s="8">
        <v>70</v>
      </c>
      <c r="C76" s="205" t="str">
        <f>IF('DATA ENTRY'!CL75="","",IF('DATA ENTRY'!B75="","",IF($D$4="All Post",'DATA ENTRY'!B75,IF(AND($D$4='DATA ENTRY'!CL75),'DATA ENTRY'!B75,""))))</f>
        <v/>
      </c>
      <c r="D76" s="205" t="str">
        <f>IF('DATA ENTRY'!CL75="","",IF('DATA ENTRY'!C75="","",IF($D$4="All Post",'DATA ENTRY'!C75,IF(AND($D$4='DATA ENTRY'!CL75),'DATA ENTRY'!C75,""))))</f>
        <v/>
      </c>
      <c r="E76" s="206" t="str">
        <f>IF('DATA ENTRY'!CL75="","",IF('DATA ENTRY'!I75="","",IF($D$4="All Post",'DATA ENTRY'!I75,IF(AND($D$4='DATA ENTRY'!CL75),'DATA ENTRY'!I75,""))))</f>
        <v/>
      </c>
      <c r="F76" s="206" t="str">
        <f>IF('DATA ENTRY'!CL75="","",IF('DATA ENTRY'!CL75="","",IF($D$4="All Post",'DATA ENTRY'!CL75,IF(AND($D$4='DATA ENTRY'!CL75),'DATA ENTRY'!CL75,""))))</f>
        <v/>
      </c>
      <c r="G76" s="205" t="str">
        <f>IF('DATA ENTRY'!CL75="","",IF('DATA ENTRY'!N75="","",IF($D$4="All Post",'DATA ENTRY'!N75,IF(AND($D$4='DATA ENTRY'!CL75),'DATA ENTRY'!N75,""))))</f>
        <v/>
      </c>
      <c r="H76" s="207" t="str">
        <f>IF('DATA ENTRY'!CL75="","",IF('DATA ENTRY'!O75="","",IF($D$4="All Post",'DATA ENTRY'!O75,IF(AND($D$4='DATA ENTRY'!CL75),'DATA ENTRY'!O75,""))))</f>
        <v/>
      </c>
      <c r="I76" s="205" t="str">
        <f>IF('DATA ENTRY'!CL75="","",IF('DATA ENTRY'!P75="","",IF($D$4="All Post",'DATA ENTRY'!P75,IF(AND($D$4='DATA ENTRY'!CL75),'DATA ENTRY'!P75,""))))</f>
        <v/>
      </c>
      <c r="J76" s="207" t="str">
        <f>IF('DATA ENTRY'!CL75="","",IF('DATA ENTRY'!Q75="","",IF($D$4="All Post",'DATA ENTRY'!Q75,IF(AND($D$4='DATA ENTRY'!CL75),'DATA ENTRY'!Q75,""))))</f>
        <v/>
      </c>
      <c r="K76" s="205" t="str">
        <f>IF('DATA ENTRY'!CL75="","",IF('DATA ENTRY'!R75="","",IF($D$4="All Post",'DATA ENTRY'!R75,IF(AND($D$4='DATA ENTRY'!CL75),'DATA ENTRY'!R75,""))))</f>
        <v/>
      </c>
      <c r="L76" s="205" t="str">
        <f>IF('DATA ENTRY'!CL75="","",IF('DATA ENTRY'!S75="","",IF($D$4="All Post",'DATA ENTRY'!S75,IF(AND($D$4='DATA ENTRY'!CL75),'DATA ENTRY'!S75,""))))</f>
        <v/>
      </c>
      <c r="M76" s="205" t="str">
        <f>IF('DATA ENTRY'!CL75="","",IF('DATA ENTRY'!E75="","",IF($D$4="All Post",'DATA ENTRY'!E75,IF(AND($D$4='DATA ENTRY'!CL75),'DATA ENTRY'!E75,""))))</f>
        <v/>
      </c>
      <c r="N76" s="205" t="str">
        <f>IF('DATA ENTRY'!CL75="","",IF('DATA ENTRY'!T75="","",IF($D$4="All Post",'DATA ENTRY'!T75,IF(AND($D$4='DATA ENTRY'!CL75),'DATA ENTRY'!T75,""))))</f>
        <v/>
      </c>
      <c r="O76" s="205" t="str">
        <f>IF('DATA ENTRY'!CL75="","",IF('DATA ENTRY'!X75="","",IF($D$4="All Post",'DATA ENTRY'!X75,IF(AND($D$4='DATA ENTRY'!CL75),'DATA ENTRY'!X75,""))))</f>
        <v/>
      </c>
      <c r="P76" s="205" t="str">
        <f>IF('DATA ENTRY'!CL75="","",IF('DATA ENTRY'!Y75="","",IF($D$4="All Post",'DATA ENTRY'!Y75,IF(AND($D$4='DATA ENTRY'!CL75),'DATA ENTRY'!Y75,""))))</f>
        <v/>
      </c>
      <c r="Q76" s="205" t="str">
        <f>IF('DATA ENTRY'!CL75="","",IF('DATA ENTRY'!G75="","",IF($D$4="All Post",'DATA ENTRY'!G75,IF(AND($D$4='DATA ENTRY'!CL75),'DATA ENTRY'!G75,""))))</f>
        <v/>
      </c>
      <c r="T76" s="3">
        <f t="shared" si="15"/>
        <v>0</v>
      </c>
      <c r="U76" s="3" t="str">
        <f t="shared" si="16"/>
        <v/>
      </c>
      <c r="CA76" s="3" t="str">
        <f>IFERROR(IF(CF76="","",RANK(CF76,$CF$7:$CF$1111,1))+COUNTIF($CF$7:CF76,CF76)-1,"")</f>
        <v/>
      </c>
      <c r="CB76" s="3" t="str">
        <f t="shared" si="17"/>
        <v/>
      </c>
      <c r="CC76" s="8">
        <v>70</v>
      </c>
      <c r="CD76" s="205" t="str">
        <f>IF('DATA ENTRY'!CL75="","",IF('DATA ENTRY'!B75="","",IF(AND($CE$4='DATA ENTRY'!CL75,$CH$4='DATA ENTRY'!D75,$CF$4='DATA ENTRY'!G75),'DATA ENTRY'!B75,"")))</f>
        <v/>
      </c>
      <c r="CE76" s="205" t="str">
        <f>IF('DATA ENTRY'!CL75="","",IF('DATA ENTRY'!C75="","",IF(AND($CE$4='DATA ENTRY'!CL75,$CH$4='DATA ENTRY'!D75,$CF$4='DATA ENTRY'!G75),'DATA ENTRY'!C75,"")))</f>
        <v/>
      </c>
      <c r="CF76" s="206" t="str">
        <f>IF('DATA ENTRY'!CL75="","",IF('DATA ENTRY'!I75="","",IF(AND($CE$4='DATA ENTRY'!CL75,$CH$4='DATA ENTRY'!D75,$CF$4='DATA ENTRY'!G75),'DATA ENTRY'!I75,"")))</f>
        <v/>
      </c>
      <c r="CG76" s="206" t="str">
        <f>IF('DATA ENTRY'!CL75="","",IF('DATA ENTRY'!CL75="","",IF(AND($CE$4='DATA ENTRY'!CL75,$CH$4='DATA ENTRY'!D75,$CF$4='DATA ENTRY'!G75),'DATA ENTRY'!CL75,"")))</f>
        <v/>
      </c>
      <c r="CH76" s="205" t="str">
        <f>IF('DATA ENTRY'!CL75="","",IF('DATA ENTRY'!N75="","",IF(AND($CE$4='DATA ENTRY'!CL75,$CH$4='DATA ENTRY'!D75,$CF$4='DATA ENTRY'!G75),'DATA ENTRY'!N75,"")))</f>
        <v/>
      </c>
      <c r="CI76" s="207" t="str">
        <f>IF('DATA ENTRY'!CL75="","",IF('DATA ENTRY'!O75="","",IF(AND($CE$4='DATA ENTRY'!CL75,$CH$4='DATA ENTRY'!D75,$CF$4='DATA ENTRY'!G75),'DATA ENTRY'!O75,"")))</f>
        <v/>
      </c>
      <c r="CJ76" s="205" t="str">
        <f>IF('DATA ENTRY'!CL75="","",IF('DATA ENTRY'!P75="","",IF(AND($CE$4='DATA ENTRY'!CL75,$CH$4='DATA ENTRY'!D75,$CF$4='DATA ENTRY'!G75),'DATA ENTRY'!P75,"")))</f>
        <v/>
      </c>
      <c r="CK76" s="207" t="str">
        <f>IF('DATA ENTRY'!CL75="","",IF('DATA ENTRY'!Q75="","",IF(AND($CE$4='DATA ENTRY'!CL75,$CH$4='DATA ENTRY'!D75,$CF$4='DATA ENTRY'!G75),'DATA ENTRY'!Q75,"")))</f>
        <v/>
      </c>
      <c r="CL76" s="205" t="str">
        <f>IF('DATA ENTRY'!CL75="","",IF('DATA ENTRY'!R75="","",IF(AND($CE$4='DATA ENTRY'!CL75,$CH$4='DATA ENTRY'!D75,$CF$4='DATA ENTRY'!G75),'DATA ENTRY'!R75,"")))</f>
        <v/>
      </c>
      <c r="CM76" s="205" t="str">
        <f>IF('DATA ENTRY'!CL75="","",IF('DATA ENTRY'!T75="","",IF(AND($CE$4='DATA ENTRY'!CL75,$CH$4='DATA ENTRY'!D75,$CF$4='DATA ENTRY'!G75),'DATA ENTRY'!T75,"")))</f>
        <v/>
      </c>
      <c r="CN76" s="205" t="str">
        <f>IF('DATA ENTRY'!CL75="","",IF('DATA ENTRY'!E75="","",IF(AND($CE$4='DATA ENTRY'!CL75,$CH$4='DATA ENTRY'!D75,$CF$4='DATA ENTRY'!G75),'DATA ENTRY'!E75,"")))</f>
        <v/>
      </c>
      <c r="CO76" s="205" t="str">
        <f>IF('DATA ENTRY'!CL75="","",IF('DATA ENTRY'!X75="","",IF(AND($CE$4='DATA ENTRY'!CL75,$CH$4='DATA ENTRY'!D75,$CF$4='DATA ENTRY'!G75),'DATA ENTRY'!X75,"")))</f>
        <v/>
      </c>
      <c r="CP76" s="205" t="str">
        <f>IF('DATA ENTRY'!CL75="","",IF('DATA ENTRY'!Y75="","",IF(AND($CE$4='DATA ENTRY'!CL75,$CH$4='DATA ENTRY'!D75,$CF$4='DATA ENTRY'!G75),'DATA ENTRY'!Y75,"")))</f>
        <v/>
      </c>
      <c r="CQ76" s="93" t="str">
        <f t="shared" si="18"/>
        <v/>
      </c>
      <c r="CR76" s="93" t="str">
        <f>IF('DATA ENTRY'!CL75="","",IF('DATA ENTRY'!G75="","",IF(AND($CE$4='DATA ENTRY'!CL75,$CH$4='DATA ENTRY'!D75),'DATA ENTRY'!G75,"")))</f>
        <v/>
      </c>
      <c r="CS76" s="191" t="str">
        <f>IF('DATA ENTRY'!CL75="","",IF('DATA ENTRY'!D75="","",IF(AND($CE$4='DATA ENTRY'!CL75,$CH$4='DATA ENTRY'!D75,$CF$4='DATA ENTRY'!G75),'DATA ENTRY'!D75,"")))</f>
        <v/>
      </c>
      <c r="CT76" s="209">
        <f t="shared" si="19"/>
        <v>0</v>
      </c>
      <c r="CU76" s="209">
        <f t="shared" si="20"/>
        <v>0</v>
      </c>
      <c r="CW76" s="210"/>
      <c r="CY76" s="3">
        <f t="shared" si="21"/>
        <v>0</v>
      </c>
      <c r="DC76" s="3" t="str">
        <f>IFERROR(IF(DH76="","",RANK(DH76,$DH$7:$DH$1111,1))+COUNTIF($DH$7:DH76,DH76)-1,"")</f>
        <v/>
      </c>
      <c r="DD76" s="3" t="str">
        <f t="shared" ref="DD76:DD112" si="27">IF(DZ76=0,"",DZ76)</f>
        <v/>
      </c>
      <c r="DE76" s="8">
        <v>70</v>
      </c>
      <c r="DF76" s="205" t="str">
        <f>IF('DATA ENTRY'!CL75="","",IF('DATA ENTRY'!B75="","",IF(AND($DG$4='DATA ENTRY'!D75),'DATA ENTRY'!B75,"")))</f>
        <v/>
      </c>
      <c r="DG76" s="205" t="str">
        <f>IF('DATA ENTRY'!CL75="","",IF('DATA ENTRY'!C75="","",IF(AND($DG$4='DATA ENTRY'!D75),'DATA ENTRY'!C75,"")))</f>
        <v/>
      </c>
      <c r="DH76" s="206" t="str">
        <f>IF('DATA ENTRY'!CL75="","",IF('DATA ENTRY'!I75="","",IF(AND($DG$4='DATA ENTRY'!D75),'DATA ENTRY'!I75,"")))</f>
        <v/>
      </c>
      <c r="DI76" s="206" t="str">
        <f>IF('DATA ENTRY'!CL75="","",IF('DATA ENTRY'!CL75="","",IF(AND($DG$4='DATA ENTRY'!D75),'DATA ENTRY'!CL75,"")))</f>
        <v/>
      </c>
      <c r="DJ76" s="205" t="str">
        <f>IF('DATA ENTRY'!CL75="","",IF('DATA ENTRY'!N75="","",IF(AND($DG$4='DATA ENTRY'!D75),'DATA ENTRY'!N75,"")))</f>
        <v/>
      </c>
      <c r="DK76" s="207" t="str">
        <f>IF('DATA ENTRY'!CL75="","",IF('DATA ENTRY'!O75="","",IF(AND($DG$4='DATA ENTRY'!D75),'DATA ENTRY'!O75,"")))</f>
        <v/>
      </c>
      <c r="DL76" s="205" t="str">
        <f>IF('DATA ENTRY'!CL75="","",IF('DATA ENTRY'!P75="","",IF(AND($DG$4='DATA ENTRY'!D75),'DATA ENTRY'!P75,"")))</f>
        <v/>
      </c>
      <c r="DM76" s="207" t="str">
        <f>IF('DATA ENTRY'!CL75="","",IF('DATA ENTRY'!Q75="","",IF(AND($DG$4='DATA ENTRY'!D75),'DATA ENTRY'!Q75,"")))</f>
        <v/>
      </c>
      <c r="DN76" s="205" t="str">
        <f>IF('DATA ENTRY'!CL75="","",IF('DATA ENTRY'!R75="","",IF(AND($DG$4='DATA ENTRY'!D75),'DATA ENTRY'!R75,"")))</f>
        <v/>
      </c>
      <c r="DO76" s="207" t="str">
        <f>IF('DATA ENTRY'!CL75="","",IF('DATA ENTRY'!T75="","",IF(AND($DG$4='DATA ENTRY'!D75),'DATA ENTRY'!T75,"")))</f>
        <v/>
      </c>
      <c r="DP76" s="205" t="str">
        <f>IF('DATA ENTRY'!CL75="","",IF('DATA ENTRY'!E75="","",IF(AND($DG$4='DATA ENTRY'!D75),'DATA ENTRY'!E75,"")))</f>
        <v/>
      </c>
      <c r="DQ76" s="205" t="str">
        <f>IF('DATA ENTRY'!CL75="","",IF('DATA ENTRY'!D75="","",IF(AND($DG$4='DATA ENTRY'!D75),'DATA ENTRY'!D75,"")))</f>
        <v/>
      </c>
      <c r="DR76" s="205" t="str">
        <f>IF('DATA ENTRY'!CL75="","",IF('DATA ENTRY'!X75="","",IF(AND($DG$4='DATA ENTRY'!D75),'DATA ENTRY'!X75,"")))</f>
        <v/>
      </c>
      <c r="DS76" s="205" t="str">
        <f>IF('DATA ENTRY'!CL75="","",IF('DATA ENTRY'!Y75="","",IF(AND($DG$4='DATA ENTRY'!D75),'DATA ENTRY'!Y75,"")))</f>
        <v/>
      </c>
      <c r="DT76" s="93" t="str">
        <f t="shared" si="22"/>
        <v/>
      </c>
      <c r="DU76" s="93" t="str">
        <f>IF('DATA ENTRY'!CL75="","",IF('DATA ENTRY'!D75="","",IF(AND($DG$4='DATA ENTRY'!D75),'DATA ENTRY'!G75,"")))</f>
        <v/>
      </c>
      <c r="DZ76" s="3">
        <f t="shared" si="23"/>
        <v>0</v>
      </c>
      <c r="EC76" s="3" t="str">
        <f>IFERROR(IF(EH76="","",RANK(EH76,$EH$7:$EH$1111,1))+COUNTIF($EH$7:EH76,EH76)-1,"")</f>
        <v/>
      </c>
      <c r="ED76" s="3" t="str">
        <f t="shared" si="24"/>
        <v/>
      </c>
      <c r="EE76" s="8">
        <v>70</v>
      </c>
      <c r="EF76" s="205" t="str">
        <f>IF('DATA ENTRY'!CL75="","",IF('DATA ENTRY'!B75="","",IF(AND($EG$4='DATA ENTRY'!G75,$EI$4='DATA ENTRY'!F75),'DATA ENTRY'!B75,"")))</f>
        <v/>
      </c>
      <c r="EG76" s="205" t="str">
        <f>IF('DATA ENTRY'!CL75="","",IF('DATA ENTRY'!C75="","",IF(AND($EG$4='DATA ENTRY'!G75,$EI$4='DATA ENTRY'!F75),'DATA ENTRY'!C75,"")))</f>
        <v/>
      </c>
      <c r="EH76" s="206" t="str">
        <f>IF('DATA ENTRY'!CL75="","",IF('DATA ENTRY'!I75="","",IF(AND($EG$4='DATA ENTRY'!G75,$EI$4='DATA ENTRY'!F75),'DATA ENTRY'!I75,"")))</f>
        <v/>
      </c>
      <c r="EI76" s="206" t="str">
        <f>IF('DATA ENTRY'!CL75="","",IF('DATA ENTRY'!CL75="","",IF(AND($EG$4='DATA ENTRY'!G75,$EI$4='DATA ENTRY'!F75),'DATA ENTRY'!CL75,"")))</f>
        <v/>
      </c>
      <c r="EJ76" s="205" t="str">
        <f>IF('DATA ENTRY'!CL75="","",IF('DATA ENTRY'!N75="","",IF(AND($EG$4='DATA ENTRY'!G75,$EI$4='DATA ENTRY'!F75),'DATA ENTRY'!N75,"")))</f>
        <v/>
      </c>
      <c r="EK76" s="207" t="str">
        <f>IF('DATA ENTRY'!CL75="","",IF('DATA ENTRY'!O75="","",IF(AND($EG$4='DATA ENTRY'!G75,$EI$4='DATA ENTRY'!F75),'DATA ENTRY'!O75,"")))</f>
        <v/>
      </c>
      <c r="EL76" s="205" t="str">
        <f>IF('DATA ENTRY'!CL75="","",IF('DATA ENTRY'!P75="","",IF(AND($EG$4='DATA ENTRY'!G75,$EI$4='DATA ENTRY'!F75),'DATA ENTRY'!P75,"")))</f>
        <v/>
      </c>
      <c r="EM76" s="207" t="str">
        <f>IF('DATA ENTRY'!CL75="","",IF('DATA ENTRY'!Q75="","",IF(AND($EG$4='DATA ENTRY'!G75,$EI$4='DATA ENTRY'!F75),'DATA ENTRY'!Q75,"")))</f>
        <v/>
      </c>
      <c r="EN76" s="205" t="str">
        <f>IF('DATA ENTRY'!CL75="","",IF('DATA ENTRY'!R75="","",IF(AND($EG$4='DATA ENTRY'!G75,$EI$4='DATA ENTRY'!F75),'DATA ENTRY'!R75,"")))</f>
        <v/>
      </c>
      <c r="EO76" s="207" t="str">
        <f>IF('DATA ENTRY'!CL75="","",IF('DATA ENTRY'!S75="","",IF(AND($EG$4='DATA ENTRY'!G75,$EI$4='DATA ENTRY'!F75),'DATA ENTRY'!S75,"")))</f>
        <v/>
      </c>
      <c r="EP76" s="207" t="str">
        <f>IF('DATA ENTRY'!CL75="","",IF('DATA ENTRY'!T75="","",IF(AND($EG$4='DATA ENTRY'!G75,$EI$4='DATA ENTRY'!F75),'DATA ENTRY'!T75,"")))</f>
        <v/>
      </c>
      <c r="EQ76" s="205" t="str">
        <f>IF('DATA ENTRY'!CL75="","",IF('DATA ENTRY'!E75="","",IF(AND($EG$4='DATA ENTRY'!G75,$EI$4='DATA ENTRY'!F75),'DATA ENTRY'!E75,"")))</f>
        <v/>
      </c>
      <c r="ER76" s="205" t="str">
        <f>IF('DATA ENTRY'!CL75="","",IF('DATA ENTRY'!D75="","",IF(AND($EG$4='DATA ENTRY'!G75,$EI$4='DATA ENTRY'!F75),'DATA ENTRY'!D75,"")))</f>
        <v/>
      </c>
      <c r="ES76" s="205" t="str">
        <f>IF('DATA ENTRY'!CL75="","",IF('DATA ENTRY'!X75="","",IF(AND($EG$4='DATA ENTRY'!G75,$EI$4='DATA ENTRY'!F75),'DATA ENTRY'!X75,"")))</f>
        <v/>
      </c>
      <c r="ET76" s="205" t="str">
        <f>IF('DATA ENTRY'!CL75="","",IF('DATA ENTRY'!Y75="","",IF(AND($EG$4='DATA ENTRY'!G75,$EI$4='DATA ENTRY'!F75),'DATA ENTRY'!Y75,"")))</f>
        <v/>
      </c>
      <c r="EU76" s="93" t="str">
        <f t="shared" si="25"/>
        <v/>
      </c>
      <c r="EV76" s="93" t="str">
        <f>IF('DATA ENTRY'!CL75="","",IF('DATA ENTRY'!D75="","",IF(AND($EG$4='DATA ENTRY'!G75,$EI$4='DATA ENTRY'!F75),'DATA ENTRY'!G75,"")))</f>
        <v/>
      </c>
      <c r="FA76" s="3">
        <f t="shared" si="26"/>
        <v>0</v>
      </c>
    </row>
    <row r="77" spans="1:157">
      <c r="A77" s="3" t="str">
        <f>IF(T77=0,"",1+(MAX($A$7:A76)))</f>
        <v/>
      </c>
      <c r="B77" s="8">
        <v>71</v>
      </c>
      <c r="C77" s="205" t="str">
        <f>IF('DATA ENTRY'!CL76="","",IF('DATA ENTRY'!B76="","",IF($D$4="All Post",'DATA ENTRY'!B76,IF(AND($D$4='DATA ENTRY'!CL76),'DATA ENTRY'!B76,""))))</f>
        <v/>
      </c>
      <c r="D77" s="205" t="str">
        <f>IF('DATA ENTRY'!CL76="","",IF('DATA ENTRY'!C76="","",IF($D$4="All Post",'DATA ENTRY'!C76,IF(AND($D$4='DATA ENTRY'!CL76),'DATA ENTRY'!C76,""))))</f>
        <v/>
      </c>
      <c r="E77" s="206" t="str">
        <f>IF('DATA ENTRY'!CL76="","",IF('DATA ENTRY'!I76="","",IF($D$4="All Post",'DATA ENTRY'!I76,IF(AND($D$4='DATA ENTRY'!CL76),'DATA ENTRY'!I76,""))))</f>
        <v/>
      </c>
      <c r="F77" s="206" t="str">
        <f>IF('DATA ENTRY'!CL76="","",IF('DATA ENTRY'!CL76="","",IF($D$4="All Post",'DATA ENTRY'!CL76,IF(AND($D$4='DATA ENTRY'!CL76),'DATA ENTRY'!CL76,""))))</f>
        <v/>
      </c>
      <c r="G77" s="205" t="str">
        <f>IF('DATA ENTRY'!CL76="","",IF('DATA ENTRY'!N76="","",IF($D$4="All Post",'DATA ENTRY'!N76,IF(AND($D$4='DATA ENTRY'!CL76),'DATA ENTRY'!N76,""))))</f>
        <v/>
      </c>
      <c r="H77" s="207" t="str">
        <f>IF('DATA ENTRY'!CL76="","",IF('DATA ENTRY'!O76="","",IF($D$4="All Post",'DATA ENTRY'!O76,IF(AND($D$4='DATA ENTRY'!CL76),'DATA ENTRY'!O76,""))))</f>
        <v/>
      </c>
      <c r="I77" s="205" t="str">
        <f>IF('DATA ENTRY'!CL76="","",IF('DATA ENTRY'!P76="","",IF($D$4="All Post",'DATA ENTRY'!P76,IF(AND($D$4='DATA ENTRY'!CL76),'DATA ENTRY'!P76,""))))</f>
        <v/>
      </c>
      <c r="J77" s="207" t="str">
        <f>IF('DATA ENTRY'!CL76="","",IF('DATA ENTRY'!Q76="","",IF($D$4="All Post",'DATA ENTRY'!Q76,IF(AND($D$4='DATA ENTRY'!CL76),'DATA ENTRY'!Q76,""))))</f>
        <v/>
      </c>
      <c r="K77" s="205" t="str">
        <f>IF('DATA ENTRY'!CL76="","",IF('DATA ENTRY'!R76="","",IF($D$4="All Post",'DATA ENTRY'!R76,IF(AND($D$4='DATA ENTRY'!CL76),'DATA ENTRY'!R76,""))))</f>
        <v/>
      </c>
      <c r="L77" s="205" t="str">
        <f>IF('DATA ENTRY'!CL76="","",IF('DATA ENTRY'!S76="","",IF($D$4="All Post",'DATA ENTRY'!S76,IF(AND($D$4='DATA ENTRY'!CL76),'DATA ENTRY'!S76,""))))</f>
        <v/>
      </c>
      <c r="M77" s="205" t="str">
        <f>IF('DATA ENTRY'!CL76="","",IF('DATA ENTRY'!E76="","",IF($D$4="All Post",'DATA ENTRY'!E76,IF(AND($D$4='DATA ENTRY'!CL76),'DATA ENTRY'!E76,""))))</f>
        <v/>
      </c>
      <c r="N77" s="205" t="str">
        <f>IF('DATA ENTRY'!CL76="","",IF('DATA ENTRY'!T76="","",IF($D$4="All Post",'DATA ENTRY'!T76,IF(AND($D$4='DATA ENTRY'!CL76),'DATA ENTRY'!T76,""))))</f>
        <v/>
      </c>
      <c r="O77" s="205" t="str">
        <f>IF('DATA ENTRY'!CL76="","",IF('DATA ENTRY'!X76="","",IF($D$4="All Post",'DATA ENTRY'!X76,IF(AND($D$4='DATA ENTRY'!CL76),'DATA ENTRY'!X76,""))))</f>
        <v/>
      </c>
      <c r="P77" s="205" t="str">
        <f>IF('DATA ENTRY'!CL76="","",IF('DATA ENTRY'!Y76="","",IF($D$4="All Post",'DATA ENTRY'!Y76,IF(AND($D$4='DATA ENTRY'!CL76),'DATA ENTRY'!Y76,""))))</f>
        <v/>
      </c>
      <c r="Q77" s="205" t="str">
        <f>IF('DATA ENTRY'!CL76="","",IF('DATA ENTRY'!G76="","",IF($D$4="All Post",'DATA ENTRY'!G76,IF(AND($D$4='DATA ENTRY'!CL76),'DATA ENTRY'!G76,""))))</f>
        <v/>
      </c>
      <c r="T77" s="3">
        <f t="shared" si="15"/>
        <v>0</v>
      </c>
      <c r="U77" s="3" t="str">
        <f t="shared" si="16"/>
        <v/>
      </c>
      <c r="CA77" s="3" t="str">
        <f>IFERROR(IF(CF77="","",RANK(CF77,$CF$7:$CF$1111,1))+COUNTIF($CF$7:CF77,CF77)-1,"")</f>
        <v/>
      </c>
      <c r="CB77" s="3" t="str">
        <f t="shared" si="17"/>
        <v/>
      </c>
      <c r="CC77" s="8">
        <v>71</v>
      </c>
      <c r="CD77" s="205" t="str">
        <f>IF('DATA ENTRY'!CL76="","",IF('DATA ENTRY'!B76="","",IF(AND($CE$4='DATA ENTRY'!CL76,$CH$4='DATA ENTRY'!D76,$CF$4='DATA ENTRY'!G76),'DATA ENTRY'!B76,"")))</f>
        <v/>
      </c>
      <c r="CE77" s="205" t="str">
        <f>IF('DATA ENTRY'!CL76="","",IF('DATA ENTRY'!C76="","",IF(AND($CE$4='DATA ENTRY'!CL76,$CH$4='DATA ENTRY'!D76,$CF$4='DATA ENTRY'!G76),'DATA ENTRY'!C76,"")))</f>
        <v/>
      </c>
      <c r="CF77" s="206" t="str">
        <f>IF('DATA ENTRY'!CL76="","",IF('DATA ENTRY'!I76="","",IF(AND($CE$4='DATA ENTRY'!CL76,$CH$4='DATA ENTRY'!D76,$CF$4='DATA ENTRY'!G76),'DATA ENTRY'!I76,"")))</f>
        <v/>
      </c>
      <c r="CG77" s="206" t="str">
        <f>IF('DATA ENTRY'!CL76="","",IF('DATA ENTRY'!CL76="","",IF(AND($CE$4='DATA ENTRY'!CL76,$CH$4='DATA ENTRY'!D76,$CF$4='DATA ENTRY'!G76),'DATA ENTRY'!CL76,"")))</f>
        <v/>
      </c>
      <c r="CH77" s="205" t="str">
        <f>IF('DATA ENTRY'!CL76="","",IF('DATA ENTRY'!N76="","",IF(AND($CE$4='DATA ENTRY'!CL76,$CH$4='DATA ENTRY'!D76,$CF$4='DATA ENTRY'!G76),'DATA ENTRY'!N76,"")))</f>
        <v/>
      </c>
      <c r="CI77" s="207" t="str">
        <f>IF('DATA ENTRY'!CL76="","",IF('DATA ENTRY'!O76="","",IF(AND($CE$4='DATA ENTRY'!CL76,$CH$4='DATA ENTRY'!D76,$CF$4='DATA ENTRY'!G76),'DATA ENTRY'!O76,"")))</f>
        <v/>
      </c>
      <c r="CJ77" s="205" t="str">
        <f>IF('DATA ENTRY'!CL76="","",IF('DATA ENTRY'!P76="","",IF(AND($CE$4='DATA ENTRY'!CL76,$CH$4='DATA ENTRY'!D76,$CF$4='DATA ENTRY'!G76),'DATA ENTRY'!P76,"")))</f>
        <v/>
      </c>
      <c r="CK77" s="207" t="str">
        <f>IF('DATA ENTRY'!CL76="","",IF('DATA ENTRY'!Q76="","",IF(AND($CE$4='DATA ENTRY'!CL76,$CH$4='DATA ENTRY'!D76,$CF$4='DATA ENTRY'!G76),'DATA ENTRY'!Q76,"")))</f>
        <v/>
      </c>
      <c r="CL77" s="205" t="str">
        <f>IF('DATA ENTRY'!CL76="","",IF('DATA ENTRY'!R76="","",IF(AND($CE$4='DATA ENTRY'!CL76,$CH$4='DATA ENTRY'!D76,$CF$4='DATA ENTRY'!G76),'DATA ENTRY'!R76,"")))</f>
        <v/>
      </c>
      <c r="CM77" s="205" t="str">
        <f>IF('DATA ENTRY'!CL76="","",IF('DATA ENTRY'!T76="","",IF(AND($CE$4='DATA ENTRY'!CL76,$CH$4='DATA ENTRY'!D76,$CF$4='DATA ENTRY'!G76),'DATA ENTRY'!T76,"")))</f>
        <v/>
      </c>
      <c r="CN77" s="205" t="str">
        <f>IF('DATA ENTRY'!CL76="","",IF('DATA ENTRY'!E76="","",IF(AND($CE$4='DATA ENTRY'!CL76,$CH$4='DATA ENTRY'!D76,$CF$4='DATA ENTRY'!G76),'DATA ENTRY'!E76,"")))</f>
        <v/>
      </c>
      <c r="CO77" s="205" t="str">
        <f>IF('DATA ENTRY'!CL76="","",IF('DATA ENTRY'!X76="","",IF(AND($CE$4='DATA ENTRY'!CL76,$CH$4='DATA ENTRY'!D76,$CF$4='DATA ENTRY'!G76),'DATA ENTRY'!X76,"")))</f>
        <v/>
      </c>
      <c r="CP77" s="205" t="str">
        <f>IF('DATA ENTRY'!CL76="","",IF('DATA ENTRY'!Y76="","",IF(AND($CE$4='DATA ENTRY'!CL76,$CH$4='DATA ENTRY'!D76,$CF$4='DATA ENTRY'!G76),'DATA ENTRY'!Y76,"")))</f>
        <v/>
      </c>
      <c r="CQ77" s="93" t="str">
        <f t="shared" si="18"/>
        <v/>
      </c>
      <c r="CR77" s="93" t="str">
        <f>IF('DATA ENTRY'!CL76="","",IF('DATA ENTRY'!G76="","",IF(AND($CE$4='DATA ENTRY'!CL76,$CH$4='DATA ENTRY'!D76),'DATA ENTRY'!G76,"")))</f>
        <v/>
      </c>
      <c r="CS77" s="191" t="str">
        <f>IF('DATA ENTRY'!CL76="","",IF('DATA ENTRY'!D76="","",IF(AND($CE$4='DATA ENTRY'!CL76,$CH$4='DATA ENTRY'!D76,$CF$4='DATA ENTRY'!G76),'DATA ENTRY'!D76,"")))</f>
        <v/>
      </c>
      <c r="CT77" s="209">
        <f t="shared" si="19"/>
        <v>0</v>
      </c>
      <c r="CU77" s="209">
        <f t="shared" si="20"/>
        <v>0</v>
      </c>
      <c r="CW77" s="210"/>
      <c r="CY77" s="3">
        <f t="shared" si="21"/>
        <v>0</v>
      </c>
      <c r="DC77" s="3" t="str">
        <f>IFERROR(IF(DH77="","",RANK(DH77,$DH$7:$DH$1111,1))+COUNTIF($DH$7:DH77,DH77)-1,"")</f>
        <v/>
      </c>
      <c r="DD77" s="3" t="str">
        <f t="shared" si="27"/>
        <v/>
      </c>
      <c r="DE77" s="8">
        <v>71</v>
      </c>
      <c r="DF77" s="205" t="str">
        <f>IF('DATA ENTRY'!CL76="","",IF('DATA ENTRY'!B76="","",IF(AND($DG$4='DATA ENTRY'!D76),'DATA ENTRY'!B76,"")))</f>
        <v/>
      </c>
      <c r="DG77" s="205" t="str">
        <f>IF('DATA ENTRY'!CL76="","",IF('DATA ENTRY'!C76="","",IF(AND($DG$4='DATA ENTRY'!D76),'DATA ENTRY'!C76,"")))</f>
        <v/>
      </c>
      <c r="DH77" s="206" t="str">
        <f>IF('DATA ENTRY'!CL76="","",IF('DATA ENTRY'!I76="","",IF(AND($DG$4='DATA ENTRY'!D76),'DATA ENTRY'!I76,"")))</f>
        <v/>
      </c>
      <c r="DI77" s="206" t="str">
        <f>IF('DATA ENTRY'!CL76="","",IF('DATA ENTRY'!CL76="","",IF(AND($DG$4='DATA ENTRY'!D76),'DATA ENTRY'!CL76,"")))</f>
        <v/>
      </c>
      <c r="DJ77" s="205" t="str">
        <f>IF('DATA ENTRY'!CL76="","",IF('DATA ENTRY'!N76="","",IF(AND($DG$4='DATA ENTRY'!D76),'DATA ENTRY'!N76,"")))</f>
        <v/>
      </c>
      <c r="DK77" s="207" t="str">
        <f>IF('DATA ENTRY'!CL76="","",IF('DATA ENTRY'!O76="","",IF(AND($DG$4='DATA ENTRY'!D76),'DATA ENTRY'!O76,"")))</f>
        <v/>
      </c>
      <c r="DL77" s="205" t="str">
        <f>IF('DATA ENTRY'!CL76="","",IF('DATA ENTRY'!P76="","",IF(AND($DG$4='DATA ENTRY'!D76),'DATA ENTRY'!P76,"")))</f>
        <v/>
      </c>
      <c r="DM77" s="207" t="str">
        <f>IF('DATA ENTRY'!CL76="","",IF('DATA ENTRY'!Q76="","",IF(AND($DG$4='DATA ENTRY'!D76),'DATA ENTRY'!Q76,"")))</f>
        <v/>
      </c>
      <c r="DN77" s="205" t="str">
        <f>IF('DATA ENTRY'!CL76="","",IF('DATA ENTRY'!R76="","",IF(AND($DG$4='DATA ENTRY'!D76),'DATA ENTRY'!R76,"")))</f>
        <v/>
      </c>
      <c r="DO77" s="207" t="str">
        <f>IF('DATA ENTRY'!CL76="","",IF('DATA ENTRY'!T76="","",IF(AND($DG$4='DATA ENTRY'!D76),'DATA ENTRY'!T76,"")))</f>
        <v/>
      </c>
      <c r="DP77" s="205" t="str">
        <f>IF('DATA ENTRY'!CL76="","",IF('DATA ENTRY'!E76="","",IF(AND($DG$4='DATA ENTRY'!D76),'DATA ENTRY'!E76,"")))</f>
        <v/>
      </c>
      <c r="DQ77" s="205" t="str">
        <f>IF('DATA ENTRY'!CL76="","",IF('DATA ENTRY'!D76="","",IF(AND($DG$4='DATA ENTRY'!D76),'DATA ENTRY'!D76,"")))</f>
        <v/>
      </c>
      <c r="DR77" s="205" t="str">
        <f>IF('DATA ENTRY'!CL76="","",IF('DATA ENTRY'!X76="","",IF(AND($DG$4='DATA ENTRY'!D76),'DATA ENTRY'!X76,"")))</f>
        <v/>
      </c>
      <c r="DS77" s="205" t="str">
        <f>IF('DATA ENTRY'!CL76="","",IF('DATA ENTRY'!Y76="","",IF(AND($DG$4='DATA ENTRY'!D76),'DATA ENTRY'!Y76,"")))</f>
        <v/>
      </c>
      <c r="DT77" s="93" t="str">
        <f t="shared" si="22"/>
        <v/>
      </c>
      <c r="DU77" s="93" t="str">
        <f>IF('DATA ENTRY'!CL76="","",IF('DATA ENTRY'!D76="","",IF(AND($DG$4='DATA ENTRY'!D76),'DATA ENTRY'!G76,"")))</f>
        <v/>
      </c>
      <c r="DZ77" s="3">
        <f t="shared" si="23"/>
        <v>0</v>
      </c>
      <c r="EC77" s="3" t="str">
        <f>IFERROR(IF(EH77="","",RANK(EH77,$EH$7:$EH$1111,1))+COUNTIF($EH$7:EH77,EH77)-1,"")</f>
        <v/>
      </c>
      <c r="ED77" s="3" t="str">
        <f t="shared" si="24"/>
        <v/>
      </c>
      <c r="EE77" s="8">
        <v>71</v>
      </c>
      <c r="EF77" s="205" t="str">
        <f>IF('DATA ENTRY'!CL76="","",IF('DATA ENTRY'!B76="","",IF(AND($EG$4='DATA ENTRY'!G76,$EI$4='DATA ENTRY'!F76),'DATA ENTRY'!B76,"")))</f>
        <v/>
      </c>
      <c r="EG77" s="205" t="str">
        <f>IF('DATA ENTRY'!CL76="","",IF('DATA ENTRY'!C76="","",IF(AND($EG$4='DATA ENTRY'!G76,$EI$4='DATA ENTRY'!F76),'DATA ENTRY'!C76,"")))</f>
        <v/>
      </c>
      <c r="EH77" s="206" t="str">
        <f>IF('DATA ENTRY'!CL76="","",IF('DATA ENTRY'!I76="","",IF(AND($EG$4='DATA ENTRY'!G76,$EI$4='DATA ENTRY'!F76),'DATA ENTRY'!I76,"")))</f>
        <v/>
      </c>
      <c r="EI77" s="206" t="str">
        <f>IF('DATA ENTRY'!CL76="","",IF('DATA ENTRY'!CL76="","",IF(AND($EG$4='DATA ENTRY'!G76,$EI$4='DATA ENTRY'!F76),'DATA ENTRY'!CL76,"")))</f>
        <v/>
      </c>
      <c r="EJ77" s="205" t="str">
        <f>IF('DATA ENTRY'!CL76="","",IF('DATA ENTRY'!N76="","",IF(AND($EG$4='DATA ENTRY'!G76,$EI$4='DATA ENTRY'!F76),'DATA ENTRY'!N76,"")))</f>
        <v/>
      </c>
      <c r="EK77" s="207" t="str">
        <f>IF('DATA ENTRY'!CL76="","",IF('DATA ENTRY'!O76="","",IF(AND($EG$4='DATA ENTRY'!G76,$EI$4='DATA ENTRY'!F76),'DATA ENTRY'!O76,"")))</f>
        <v/>
      </c>
      <c r="EL77" s="205" t="str">
        <f>IF('DATA ENTRY'!CL76="","",IF('DATA ENTRY'!P76="","",IF(AND($EG$4='DATA ENTRY'!G76,$EI$4='DATA ENTRY'!F76),'DATA ENTRY'!P76,"")))</f>
        <v/>
      </c>
      <c r="EM77" s="207" t="str">
        <f>IF('DATA ENTRY'!CL76="","",IF('DATA ENTRY'!Q76="","",IF(AND($EG$4='DATA ENTRY'!G76,$EI$4='DATA ENTRY'!F76),'DATA ENTRY'!Q76,"")))</f>
        <v/>
      </c>
      <c r="EN77" s="205" t="str">
        <f>IF('DATA ENTRY'!CL76="","",IF('DATA ENTRY'!R76="","",IF(AND($EG$4='DATA ENTRY'!G76,$EI$4='DATA ENTRY'!F76),'DATA ENTRY'!R76,"")))</f>
        <v/>
      </c>
      <c r="EO77" s="207" t="str">
        <f>IF('DATA ENTRY'!CL76="","",IF('DATA ENTRY'!S76="","",IF(AND($EG$4='DATA ENTRY'!G76,$EI$4='DATA ENTRY'!F76),'DATA ENTRY'!S76,"")))</f>
        <v/>
      </c>
      <c r="EP77" s="207" t="str">
        <f>IF('DATA ENTRY'!CL76="","",IF('DATA ENTRY'!T76="","",IF(AND($EG$4='DATA ENTRY'!G76,$EI$4='DATA ENTRY'!F76),'DATA ENTRY'!T76,"")))</f>
        <v/>
      </c>
      <c r="EQ77" s="205" t="str">
        <f>IF('DATA ENTRY'!CL76="","",IF('DATA ENTRY'!E76="","",IF(AND($EG$4='DATA ENTRY'!G76,$EI$4='DATA ENTRY'!F76),'DATA ENTRY'!E76,"")))</f>
        <v/>
      </c>
      <c r="ER77" s="205" t="str">
        <f>IF('DATA ENTRY'!CL76="","",IF('DATA ENTRY'!D76="","",IF(AND($EG$4='DATA ENTRY'!G76,$EI$4='DATA ENTRY'!F76),'DATA ENTRY'!D76,"")))</f>
        <v/>
      </c>
      <c r="ES77" s="205" t="str">
        <f>IF('DATA ENTRY'!CL76="","",IF('DATA ENTRY'!X76="","",IF(AND($EG$4='DATA ENTRY'!G76,$EI$4='DATA ENTRY'!F76),'DATA ENTRY'!X76,"")))</f>
        <v/>
      </c>
      <c r="ET77" s="205" t="str">
        <f>IF('DATA ENTRY'!CL76="","",IF('DATA ENTRY'!Y76="","",IF(AND($EG$4='DATA ENTRY'!G76,$EI$4='DATA ENTRY'!F76),'DATA ENTRY'!Y76,"")))</f>
        <v/>
      </c>
      <c r="EU77" s="93" t="str">
        <f t="shared" si="25"/>
        <v/>
      </c>
      <c r="EV77" s="93" t="str">
        <f>IF('DATA ENTRY'!CL76="","",IF('DATA ENTRY'!D76="","",IF(AND($EG$4='DATA ENTRY'!G76,$EI$4='DATA ENTRY'!F76),'DATA ENTRY'!G76,"")))</f>
        <v/>
      </c>
      <c r="FA77" s="3">
        <f t="shared" si="26"/>
        <v>0</v>
      </c>
    </row>
    <row r="78" spans="1:157">
      <c r="A78" s="3" t="str">
        <f>IF(T78=0,"",1+(MAX($A$7:A77)))</f>
        <v/>
      </c>
      <c r="B78" s="8">
        <v>72</v>
      </c>
      <c r="C78" s="205" t="str">
        <f>IF('DATA ENTRY'!CL77="","",IF('DATA ENTRY'!B77="","",IF($D$4="All Post",'DATA ENTRY'!B77,IF(AND($D$4='DATA ENTRY'!CL77),'DATA ENTRY'!B77,""))))</f>
        <v/>
      </c>
      <c r="D78" s="205" t="str">
        <f>IF('DATA ENTRY'!CL77="","",IF('DATA ENTRY'!C77="","",IF($D$4="All Post",'DATA ENTRY'!C77,IF(AND($D$4='DATA ENTRY'!CL77),'DATA ENTRY'!C77,""))))</f>
        <v/>
      </c>
      <c r="E78" s="206" t="str">
        <f>IF('DATA ENTRY'!CL77="","",IF('DATA ENTRY'!I77="","",IF($D$4="All Post",'DATA ENTRY'!I77,IF(AND($D$4='DATA ENTRY'!CL77),'DATA ENTRY'!I77,""))))</f>
        <v/>
      </c>
      <c r="F78" s="206" t="str">
        <f>IF('DATA ENTRY'!CL77="","",IF('DATA ENTRY'!CL77="","",IF($D$4="All Post",'DATA ENTRY'!CL77,IF(AND($D$4='DATA ENTRY'!CL77),'DATA ENTRY'!CL77,""))))</f>
        <v/>
      </c>
      <c r="G78" s="205" t="str">
        <f>IF('DATA ENTRY'!CL77="","",IF('DATA ENTRY'!N77="","",IF($D$4="All Post",'DATA ENTRY'!N77,IF(AND($D$4='DATA ENTRY'!CL77),'DATA ENTRY'!N77,""))))</f>
        <v/>
      </c>
      <c r="H78" s="207" t="str">
        <f>IF('DATA ENTRY'!CL77="","",IF('DATA ENTRY'!O77="","",IF($D$4="All Post",'DATA ENTRY'!O77,IF(AND($D$4='DATA ENTRY'!CL77),'DATA ENTRY'!O77,""))))</f>
        <v/>
      </c>
      <c r="I78" s="205" t="str">
        <f>IF('DATA ENTRY'!CL77="","",IF('DATA ENTRY'!P77="","",IF($D$4="All Post",'DATA ENTRY'!P77,IF(AND($D$4='DATA ENTRY'!CL77),'DATA ENTRY'!P77,""))))</f>
        <v/>
      </c>
      <c r="J78" s="207" t="str">
        <f>IF('DATA ENTRY'!CL77="","",IF('DATA ENTRY'!Q77="","",IF($D$4="All Post",'DATA ENTRY'!Q77,IF(AND($D$4='DATA ENTRY'!CL77),'DATA ENTRY'!Q77,""))))</f>
        <v/>
      </c>
      <c r="K78" s="205" t="str">
        <f>IF('DATA ENTRY'!CL77="","",IF('DATA ENTRY'!R77="","",IF($D$4="All Post",'DATA ENTRY'!R77,IF(AND($D$4='DATA ENTRY'!CL77),'DATA ENTRY'!R77,""))))</f>
        <v/>
      </c>
      <c r="L78" s="205" t="str">
        <f>IF('DATA ENTRY'!CL77="","",IF('DATA ENTRY'!S77="","",IF($D$4="All Post",'DATA ENTRY'!S77,IF(AND($D$4='DATA ENTRY'!CL77),'DATA ENTRY'!S77,""))))</f>
        <v/>
      </c>
      <c r="M78" s="205" t="str">
        <f>IF('DATA ENTRY'!CL77="","",IF('DATA ENTRY'!E77="","",IF($D$4="All Post",'DATA ENTRY'!E77,IF(AND($D$4='DATA ENTRY'!CL77),'DATA ENTRY'!E77,""))))</f>
        <v/>
      </c>
      <c r="N78" s="205" t="str">
        <f>IF('DATA ENTRY'!CL77="","",IF('DATA ENTRY'!T77="","",IF($D$4="All Post",'DATA ENTRY'!T77,IF(AND($D$4='DATA ENTRY'!CL77),'DATA ENTRY'!T77,""))))</f>
        <v/>
      </c>
      <c r="O78" s="205" t="str">
        <f>IF('DATA ENTRY'!CL77="","",IF('DATA ENTRY'!X77="","",IF($D$4="All Post",'DATA ENTRY'!X77,IF(AND($D$4='DATA ENTRY'!CL77),'DATA ENTRY'!X77,""))))</f>
        <v/>
      </c>
      <c r="P78" s="205" t="str">
        <f>IF('DATA ENTRY'!CL77="","",IF('DATA ENTRY'!Y77="","",IF($D$4="All Post",'DATA ENTRY'!Y77,IF(AND($D$4='DATA ENTRY'!CL77),'DATA ENTRY'!Y77,""))))</f>
        <v/>
      </c>
      <c r="Q78" s="205" t="str">
        <f>IF('DATA ENTRY'!CL77="","",IF('DATA ENTRY'!G77="","",IF($D$4="All Post",'DATA ENTRY'!G77,IF(AND($D$4='DATA ENTRY'!CL77),'DATA ENTRY'!G77,""))))</f>
        <v/>
      </c>
      <c r="T78" s="3">
        <f t="shared" si="15"/>
        <v>0</v>
      </c>
      <c r="U78" s="3" t="str">
        <f t="shared" si="16"/>
        <v/>
      </c>
      <c r="CA78" s="3" t="str">
        <f>IFERROR(IF(CF78="","",RANK(CF78,$CF$7:$CF$1111,1))+COUNTIF($CF$7:CF78,CF78)-1,"")</f>
        <v/>
      </c>
      <c r="CB78" s="3" t="str">
        <f t="shared" si="17"/>
        <v/>
      </c>
      <c r="CC78" s="8">
        <v>72</v>
      </c>
      <c r="CD78" s="205" t="str">
        <f>IF('DATA ENTRY'!CL77="","",IF('DATA ENTRY'!B77="","",IF(AND($CE$4='DATA ENTRY'!CL77,$CH$4='DATA ENTRY'!D77,$CF$4='DATA ENTRY'!G77),'DATA ENTRY'!B77,"")))</f>
        <v/>
      </c>
      <c r="CE78" s="205" t="str">
        <f>IF('DATA ENTRY'!CL77="","",IF('DATA ENTRY'!C77="","",IF(AND($CE$4='DATA ENTRY'!CL77,$CH$4='DATA ENTRY'!D77,$CF$4='DATA ENTRY'!G77),'DATA ENTRY'!C77,"")))</f>
        <v/>
      </c>
      <c r="CF78" s="206" t="str">
        <f>IF('DATA ENTRY'!CL77="","",IF('DATA ENTRY'!I77="","",IF(AND($CE$4='DATA ENTRY'!CL77,$CH$4='DATA ENTRY'!D77,$CF$4='DATA ENTRY'!G77),'DATA ENTRY'!I77,"")))</f>
        <v/>
      </c>
      <c r="CG78" s="206" t="str">
        <f>IF('DATA ENTRY'!CL77="","",IF('DATA ENTRY'!CL77="","",IF(AND($CE$4='DATA ENTRY'!CL77,$CH$4='DATA ENTRY'!D77,$CF$4='DATA ENTRY'!G77),'DATA ENTRY'!CL77,"")))</f>
        <v/>
      </c>
      <c r="CH78" s="205" t="str">
        <f>IF('DATA ENTRY'!CL77="","",IF('DATA ENTRY'!N77="","",IF(AND($CE$4='DATA ENTRY'!CL77,$CH$4='DATA ENTRY'!D77,$CF$4='DATA ENTRY'!G77),'DATA ENTRY'!N77,"")))</f>
        <v/>
      </c>
      <c r="CI78" s="207" t="str">
        <f>IF('DATA ENTRY'!CL77="","",IF('DATA ENTRY'!O77="","",IF(AND($CE$4='DATA ENTRY'!CL77,$CH$4='DATA ENTRY'!D77,$CF$4='DATA ENTRY'!G77),'DATA ENTRY'!O77,"")))</f>
        <v/>
      </c>
      <c r="CJ78" s="205" t="str">
        <f>IF('DATA ENTRY'!CL77="","",IF('DATA ENTRY'!P77="","",IF(AND($CE$4='DATA ENTRY'!CL77,$CH$4='DATA ENTRY'!D77,$CF$4='DATA ENTRY'!G77),'DATA ENTRY'!P77,"")))</f>
        <v/>
      </c>
      <c r="CK78" s="207" t="str">
        <f>IF('DATA ENTRY'!CL77="","",IF('DATA ENTRY'!Q77="","",IF(AND($CE$4='DATA ENTRY'!CL77,$CH$4='DATA ENTRY'!D77,$CF$4='DATA ENTRY'!G77),'DATA ENTRY'!Q77,"")))</f>
        <v/>
      </c>
      <c r="CL78" s="205" t="str">
        <f>IF('DATA ENTRY'!CL77="","",IF('DATA ENTRY'!R77="","",IF(AND($CE$4='DATA ENTRY'!CL77,$CH$4='DATA ENTRY'!D77,$CF$4='DATA ENTRY'!G77),'DATA ENTRY'!R77,"")))</f>
        <v/>
      </c>
      <c r="CM78" s="205" t="str">
        <f>IF('DATA ENTRY'!CL77="","",IF('DATA ENTRY'!T77="","",IF(AND($CE$4='DATA ENTRY'!CL77,$CH$4='DATA ENTRY'!D77,$CF$4='DATA ENTRY'!G77),'DATA ENTRY'!T77,"")))</f>
        <v/>
      </c>
      <c r="CN78" s="205" t="str">
        <f>IF('DATA ENTRY'!CL77="","",IF('DATA ENTRY'!E77="","",IF(AND($CE$4='DATA ENTRY'!CL77,$CH$4='DATA ENTRY'!D77,$CF$4='DATA ENTRY'!G77),'DATA ENTRY'!E77,"")))</f>
        <v/>
      </c>
      <c r="CO78" s="205" t="str">
        <f>IF('DATA ENTRY'!CL77="","",IF('DATA ENTRY'!X77="","",IF(AND($CE$4='DATA ENTRY'!CL77,$CH$4='DATA ENTRY'!D77,$CF$4='DATA ENTRY'!G77),'DATA ENTRY'!X77,"")))</f>
        <v/>
      </c>
      <c r="CP78" s="205" t="str">
        <f>IF('DATA ENTRY'!CL77="","",IF('DATA ENTRY'!Y77="","",IF(AND($CE$4='DATA ENTRY'!CL77,$CH$4='DATA ENTRY'!D77,$CF$4='DATA ENTRY'!G77),'DATA ENTRY'!Y77,"")))</f>
        <v/>
      </c>
      <c r="CQ78" s="93" t="str">
        <f t="shared" si="18"/>
        <v/>
      </c>
      <c r="CR78" s="93" t="str">
        <f>IF('DATA ENTRY'!CL77="","",IF('DATA ENTRY'!G77="","",IF(AND($CE$4='DATA ENTRY'!CL77,$CH$4='DATA ENTRY'!D77),'DATA ENTRY'!G77,"")))</f>
        <v/>
      </c>
      <c r="CS78" s="191" t="str">
        <f>IF('DATA ENTRY'!CL77="","",IF('DATA ENTRY'!D77="","",IF(AND($CE$4='DATA ENTRY'!CL77,$CH$4='DATA ENTRY'!D77,$CF$4='DATA ENTRY'!G77),'DATA ENTRY'!D77,"")))</f>
        <v/>
      </c>
      <c r="CT78" s="209">
        <f t="shared" si="19"/>
        <v>0</v>
      </c>
      <c r="CU78" s="209">
        <f t="shared" si="20"/>
        <v>0</v>
      </c>
      <c r="CW78" s="210"/>
      <c r="CY78" s="3">
        <f t="shared" si="21"/>
        <v>0</v>
      </c>
      <c r="DC78" s="3" t="str">
        <f>IFERROR(IF(DH78="","",RANK(DH78,$DH$7:$DH$1111,1))+COUNTIF($DH$7:DH78,DH78)-1,"")</f>
        <v/>
      </c>
      <c r="DD78" s="3" t="str">
        <f t="shared" si="27"/>
        <v/>
      </c>
      <c r="DE78" s="8">
        <v>72</v>
      </c>
      <c r="DF78" s="205" t="str">
        <f>IF('DATA ENTRY'!CL77="","",IF('DATA ENTRY'!B77="","",IF(AND($DG$4='DATA ENTRY'!D77),'DATA ENTRY'!B77,"")))</f>
        <v/>
      </c>
      <c r="DG78" s="205" t="str">
        <f>IF('DATA ENTRY'!CL77="","",IF('DATA ENTRY'!C77="","",IF(AND($DG$4='DATA ENTRY'!D77),'DATA ENTRY'!C77,"")))</f>
        <v/>
      </c>
      <c r="DH78" s="206" t="str">
        <f>IF('DATA ENTRY'!CL77="","",IF('DATA ENTRY'!I77="","",IF(AND($DG$4='DATA ENTRY'!D77),'DATA ENTRY'!I77,"")))</f>
        <v/>
      </c>
      <c r="DI78" s="206" t="str">
        <f>IF('DATA ENTRY'!CL77="","",IF('DATA ENTRY'!CL77="","",IF(AND($DG$4='DATA ENTRY'!D77),'DATA ENTRY'!CL77,"")))</f>
        <v/>
      </c>
      <c r="DJ78" s="205" t="str">
        <f>IF('DATA ENTRY'!CL77="","",IF('DATA ENTRY'!N77="","",IF(AND($DG$4='DATA ENTRY'!D77),'DATA ENTRY'!N77,"")))</f>
        <v/>
      </c>
      <c r="DK78" s="207" t="str">
        <f>IF('DATA ENTRY'!CL77="","",IF('DATA ENTRY'!O77="","",IF(AND($DG$4='DATA ENTRY'!D77),'DATA ENTRY'!O77,"")))</f>
        <v/>
      </c>
      <c r="DL78" s="205" t="str">
        <f>IF('DATA ENTRY'!CL77="","",IF('DATA ENTRY'!P77="","",IF(AND($DG$4='DATA ENTRY'!D77),'DATA ENTRY'!P77,"")))</f>
        <v/>
      </c>
      <c r="DM78" s="207" t="str">
        <f>IF('DATA ENTRY'!CL77="","",IF('DATA ENTRY'!Q77="","",IF(AND($DG$4='DATA ENTRY'!D77),'DATA ENTRY'!Q77,"")))</f>
        <v/>
      </c>
      <c r="DN78" s="205" t="str">
        <f>IF('DATA ENTRY'!CL77="","",IF('DATA ENTRY'!R77="","",IF(AND($DG$4='DATA ENTRY'!D77),'DATA ENTRY'!R77,"")))</f>
        <v/>
      </c>
      <c r="DO78" s="207" t="str">
        <f>IF('DATA ENTRY'!CL77="","",IF('DATA ENTRY'!T77="","",IF(AND($DG$4='DATA ENTRY'!D77),'DATA ENTRY'!T77,"")))</f>
        <v/>
      </c>
      <c r="DP78" s="205" t="str">
        <f>IF('DATA ENTRY'!CL77="","",IF('DATA ENTRY'!E77="","",IF(AND($DG$4='DATA ENTRY'!D77),'DATA ENTRY'!E77,"")))</f>
        <v/>
      </c>
      <c r="DQ78" s="205" t="str">
        <f>IF('DATA ENTRY'!CL77="","",IF('DATA ENTRY'!D77="","",IF(AND($DG$4='DATA ENTRY'!D77),'DATA ENTRY'!D77,"")))</f>
        <v/>
      </c>
      <c r="DR78" s="205" t="str">
        <f>IF('DATA ENTRY'!CL77="","",IF('DATA ENTRY'!X77="","",IF(AND($DG$4='DATA ENTRY'!D77),'DATA ENTRY'!X77,"")))</f>
        <v/>
      </c>
      <c r="DS78" s="205" t="str">
        <f>IF('DATA ENTRY'!CL77="","",IF('DATA ENTRY'!Y77="","",IF(AND($DG$4='DATA ENTRY'!D77),'DATA ENTRY'!Y77,"")))</f>
        <v/>
      </c>
      <c r="DT78" s="93" t="str">
        <f t="shared" si="22"/>
        <v/>
      </c>
      <c r="DU78" s="93" t="str">
        <f>IF('DATA ENTRY'!CL77="","",IF('DATA ENTRY'!D77="","",IF(AND($DG$4='DATA ENTRY'!D77),'DATA ENTRY'!G77,"")))</f>
        <v/>
      </c>
      <c r="DZ78" s="3">
        <f t="shared" si="23"/>
        <v>0</v>
      </c>
      <c r="EC78" s="3" t="str">
        <f>IFERROR(IF(EH78="","",RANK(EH78,$EH$7:$EH$1111,1))+COUNTIF($EH$7:EH78,EH78)-1,"")</f>
        <v/>
      </c>
      <c r="ED78" s="3" t="str">
        <f t="shared" si="24"/>
        <v/>
      </c>
      <c r="EE78" s="8">
        <v>72</v>
      </c>
      <c r="EF78" s="205" t="str">
        <f>IF('DATA ENTRY'!CL77="","",IF('DATA ENTRY'!B77="","",IF(AND($EG$4='DATA ENTRY'!G77,$EI$4='DATA ENTRY'!F77),'DATA ENTRY'!B77,"")))</f>
        <v/>
      </c>
      <c r="EG78" s="205" t="str">
        <f>IF('DATA ENTRY'!CL77="","",IF('DATA ENTRY'!C77="","",IF(AND($EG$4='DATA ENTRY'!G77,$EI$4='DATA ENTRY'!F77),'DATA ENTRY'!C77,"")))</f>
        <v/>
      </c>
      <c r="EH78" s="206" t="str">
        <f>IF('DATA ENTRY'!CL77="","",IF('DATA ENTRY'!I77="","",IF(AND($EG$4='DATA ENTRY'!G77,$EI$4='DATA ENTRY'!F77),'DATA ENTRY'!I77,"")))</f>
        <v/>
      </c>
      <c r="EI78" s="206" t="str">
        <f>IF('DATA ENTRY'!CL77="","",IF('DATA ENTRY'!CL77="","",IF(AND($EG$4='DATA ENTRY'!G77,$EI$4='DATA ENTRY'!F77),'DATA ENTRY'!CL77,"")))</f>
        <v/>
      </c>
      <c r="EJ78" s="205" t="str">
        <f>IF('DATA ENTRY'!CL77="","",IF('DATA ENTRY'!N77="","",IF(AND($EG$4='DATA ENTRY'!G77,$EI$4='DATA ENTRY'!F77),'DATA ENTRY'!N77,"")))</f>
        <v/>
      </c>
      <c r="EK78" s="207" t="str">
        <f>IF('DATA ENTRY'!CL77="","",IF('DATA ENTRY'!O77="","",IF(AND($EG$4='DATA ENTRY'!G77,$EI$4='DATA ENTRY'!F77),'DATA ENTRY'!O77,"")))</f>
        <v/>
      </c>
      <c r="EL78" s="205" t="str">
        <f>IF('DATA ENTRY'!CL77="","",IF('DATA ENTRY'!P77="","",IF(AND($EG$4='DATA ENTRY'!G77,$EI$4='DATA ENTRY'!F77),'DATA ENTRY'!P77,"")))</f>
        <v/>
      </c>
      <c r="EM78" s="207" t="str">
        <f>IF('DATA ENTRY'!CL77="","",IF('DATA ENTRY'!Q77="","",IF(AND($EG$4='DATA ENTRY'!G77,$EI$4='DATA ENTRY'!F77),'DATA ENTRY'!Q77,"")))</f>
        <v/>
      </c>
      <c r="EN78" s="205" t="str">
        <f>IF('DATA ENTRY'!CL77="","",IF('DATA ENTRY'!R77="","",IF(AND($EG$4='DATA ENTRY'!G77,$EI$4='DATA ENTRY'!F77),'DATA ENTRY'!R77,"")))</f>
        <v/>
      </c>
      <c r="EO78" s="207" t="str">
        <f>IF('DATA ENTRY'!CL77="","",IF('DATA ENTRY'!S77="","",IF(AND($EG$4='DATA ENTRY'!G77,$EI$4='DATA ENTRY'!F77),'DATA ENTRY'!S77,"")))</f>
        <v/>
      </c>
      <c r="EP78" s="207" t="str">
        <f>IF('DATA ENTRY'!CL77="","",IF('DATA ENTRY'!T77="","",IF(AND($EG$4='DATA ENTRY'!G77,$EI$4='DATA ENTRY'!F77),'DATA ENTRY'!T77,"")))</f>
        <v/>
      </c>
      <c r="EQ78" s="205" t="str">
        <f>IF('DATA ENTRY'!CL77="","",IF('DATA ENTRY'!E77="","",IF(AND($EG$4='DATA ENTRY'!G77,$EI$4='DATA ENTRY'!F77),'DATA ENTRY'!E77,"")))</f>
        <v/>
      </c>
      <c r="ER78" s="205" t="str">
        <f>IF('DATA ENTRY'!CL77="","",IF('DATA ENTRY'!D77="","",IF(AND($EG$4='DATA ENTRY'!G77,$EI$4='DATA ENTRY'!F77),'DATA ENTRY'!D77,"")))</f>
        <v/>
      </c>
      <c r="ES78" s="205" t="str">
        <f>IF('DATA ENTRY'!CL77="","",IF('DATA ENTRY'!X77="","",IF(AND($EG$4='DATA ENTRY'!G77,$EI$4='DATA ENTRY'!F77),'DATA ENTRY'!X77,"")))</f>
        <v/>
      </c>
      <c r="ET78" s="205" t="str">
        <f>IF('DATA ENTRY'!CL77="","",IF('DATA ENTRY'!Y77="","",IF(AND($EG$4='DATA ENTRY'!G77,$EI$4='DATA ENTRY'!F77),'DATA ENTRY'!Y77,"")))</f>
        <v/>
      </c>
      <c r="EU78" s="93" t="str">
        <f t="shared" si="25"/>
        <v/>
      </c>
      <c r="EV78" s="93" t="str">
        <f>IF('DATA ENTRY'!CL77="","",IF('DATA ENTRY'!D77="","",IF(AND($EG$4='DATA ENTRY'!G77,$EI$4='DATA ENTRY'!F77),'DATA ENTRY'!G77,"")))</f>
        <v/>
      </c>
      <c r="FA78" s="3">
        <f t="shared" si="26"/>
        <v>0</v>
      </c>
    </row>
    <row r="79" spans="1:157">
      <c r="A79" s="3" t="str">
        <f>IF(T79=0,"",1+(MAX($A$7:A78)))</f>
        <v/>
      </c>
      <c r="B79" s="8">
        <v>73</v>
      </c>
      <c r="C79" s="205" t="str">
        <f>IF('DATA ENTRY'!CL78="","",IF('DATA ENTRY'!B78="","",IF($D$4="All Post",'DATA ENTRY'!B78,IF(AND($D$4='DATA ENTRY'!CL78),'DATA ENTRY'!B78,""))))</f>
        <v/>
      </c>
      <c r="D79" s="205" t="str">
        <f>IF('DATA ENTRY'!CL78="","",IF('DATA ENTRY'!C78="","",IF($D$4="All Post",'DATA ENTRY'!C78,IF(AND($D$4='DATA ENTRY'!CL78),'DATA ENTRY'!C78,""))))</f>
        <v/>
      </c>
      <c r="E79" s="206" t="str">
        <f>IF('DATA ENTRY'!CL78="","",IF('DATA ENTRY'!I78="","",IF($D$4="All Post",'DATA ENTRY'!I78,IF(AND($D$4='DATA ENTRY'!CL78),'DATA ENTRY'!I78,""))))</f>
        <v/>
      </c>
      <c r="F79" s="206" t="str">
        <f>IF('DATA ENTRY'!CL78="","",IF('DATA ENTRY'!CL78="","",IF($D$4="All Post",'DATA ENTRY'!CL78,IF(AND($D$4='DATA ENTRY'!CL78),'DATA ENTRY'!CL78,""))))</f>
        <v/>
      </c>
      <c r="G79" s="205" t="str">
        <f>IF('DATA ENTRY'!CL78="","",IF('DATA ENTRY'!N78="","",IF($D$4="All Post",'DATA ENTRY'!N78,IF(AND($D$4='DATA ENTRY'!CL78),'DATA ENTRY'!N78,""))))</f>
        <v/>
      </c>
      <c r="H79" s="207" t="str">
        <f>IF('DATA ENTRY'!CL78="","",IF('DATA ENTRY'!O78="","",IF($D$4="All Post",'DATA ENTRY'!O78,IF(AND($D$4='DATA ENTRY'!CL78),'DATA ENTRY'!O78,""))))</f>
        <v/>
      </c>
      <c r="I79" s="205" t="str">
        <f>IF('DATA ENTRY'!CL78="","",IF('DATA ENTRY'!P78="","",IF($D$4="All Post",'DATA ENTRY'!P78,IF(AND($D$4='DATA ENTRY'!CL78),'DATA ENTRY'!P78,""))))</f>
        <v/>
      </c>
      <c r="J79" s="207" t="str">
        <f>IF('DATA ENTRY'!CL78="","",IF('DATA ENTRY'!Q78="","",IF($D$4="All Post",'DATA ENTRY'!Q78,IF(AND($D$4='DATA ENTRY'!CL78),'DATA ENTRY'!Q78,""))))</f>
        <v/>
      </c>
      <c r="K79" s="205" t="str">
        <f>IF('DATA ENTRY'!CL78="","",IF('DATA ENTRY'!R78="","",IF($D$4="All Post",'DATA ENTRY'!R78,IF(AND($D$4='DATA ENTRY'!CL78),'DATA ENTRY'!R78,""))))</f>
        <v/>
      </c>
      <c r="L79" s="205" t="str">
        <f>IF('DATA ENTRY'!CL78="","",IF('DATA ENTRY'!S78="","",IF($D$4="All Post",'DATA ENTRY'!S78,IF(AND($D$4='DATA ENTRY'!CL78),'DATA ENTRY'!S78,""))))</f>
        <v/>
      </c>
      <c r="M79" s="205" t="str">
        <f>IF('DATA ENTRY'!CL78="","",IF('DATA ENTRY'!E78="","",IF($D$4="All Post",'DATA ENTRY'!E78,IF(AND($D$4='DATA ENTRY'!CL78),'DATA ENTRY'!E78,""))))</f>
        <v/>
      </c>
      <c r="N79" s="205" t="str">
        <f>IF('DATA ENTRY'!CL78="","",IF('DATA ENTRY'!T78="","",IF($D$4="All Post",'DATA ENTRY'!T78,IF(AND($D$4='DATA ENTRY'!CL78),'DATA ENTRY'!T78,""))))</f>
        <v/>
      </c>
      <c r="O79" s="205" t="str">
        <f>IF('DATA ENTRY'!CL78="","",IF('DATA ENTRY'!X78="","",IF($D$4="All Post",'DATA ENTRY'!X78,IF(AND($D$4='DATA ENTRY'!CL78),'DATA ENTRY'!X78,""))))</f>
        <v/>
      </c>
      <c r="P79" s="205" t="str">
        <f>IF('DATA ENTRY'!CL78="","",IF('DATA ENTRY'!Y78="","",IF($D$4="All Post",'DATA ENTRY'!Y78,IF(AND($D$4='DATA ENTRY'!CL78),'DATA ENTRY'!Y78,""))))</f>
        <v/>
      </c>
      <c r="Q79" s="205" t="str">
        <f>IF('DATA ENTRY'!CL78="","",IF('DATA ENTRY'!G78="","",IF($D$4="All Post",'DATA ENTRY'!G78,IF(AND($D$4='DATA ENTRY'!CL78),'DATA ENTRY'!G78,""))))</f>
        <v/>
      </c>
      <c r="T79" s="3">
        <f t="shared" si="15"/>
        <v>0</v>
      </c>
      <c r="U79" s="3" t="str">
        <f t="shared" si="16"/>
        <v/>
      </c>
      <c r="CA79" s="3" t="str">
        <f>IFERROR(IF(CF79="","",RANK(CF79,$CF$7:$CF$1111,1))+COUNTIF($CF$7:CF79,CF79)-1,"")</f>
        <v/>
      </c>
      <c r="CB79" s="3" t="str">
        <f t="shared" si="17"/>
        <v/>
      </c>
      <c r="CC79" s="8">
        <v>73</v>
      </c>
      <c r="CD79" s="205" t="str">
        <f>IF('DATA ENTRY'!CL78="","",IF('DATA ENTRY'!B78="","",IF(AND($CE$4='DATA ENTRY'!CL78,$CH$4='DATA ENTRY'!D78,$CF$4='DATA ENTRY'!G78),'DATA ENTRY'!B78,"")))</f>
        <v/>
      </c>
      <c r="CE79" s="205" t="str">
        <f>IF('DATA ENTRY'!CL78="","",IF('DATA ENTRY'!C78="","",IF(AND($CE$4='DATA ENTRY'!CL78,$CH$4='DATA ENTRY'!D78,$CF$4='DATA ENTRY'!G78),'DATA ENTRY'!C78,"")))</f>
        <v/>
      </c>
      <c r="CF79" s="206" t="str">
        <f>IF('DATA ENTRY'!CL78="","",IF('DATA ENTRY'!I78="","",IF(AND($CE$4='DATA ENTRY'!CL78,$CH$4='DATA ENTRY'!D78,$CF$4='DATA ENTRY'!G78),'DATA ENTRY'!I78,"")))</f>
        <v/>
      </c>
      <c r="CG79" s="206" t="str">
        <f>IF('DATA ENTRY'!CL78="","",IF('DATA ENTRY'!CL78="","",IF(AND($CE$4='DATA ENTRY'!CL78,$CH$4='DATA ENTRY'!D78,$CF$4='DATA ENTRY'!G78),'DATA ENTRY'!CL78,"")))</f>
        <v/>
      </c>
      <c r="CH79" s="205" t="str">
        <f>IF('DATA ENTRY'!CL78="","",IF('DATA ENTRY'!N78="","",IF(AND($CE$4='DATA ENTRY'!CL78,$CH$4='DATA ENTRY'!D78,$CF$4='DATA ENTRY'!G78),'DATA ENTRY'!N78,"")))</f>
        <v/>
      </c>
      <c r="CI79" s="207" t="str">
        <f>IF('DATA ENTRY'!CL78="","",IF('DATA ENTRY'!O78="","",IF(AND($CE$4='DATA ENTRY'!CL78,$CH$4='DATA ENTRY'!D78,$CF$4='DATA ENTRY'!G78),'DATA ENTRY'!O78,"")))</f>
        <v/>
      </c>
      <c r="CJ79" s="205" t="str">
        <f>IF('DATA ENTRY'!CL78="","",IF('DATA ENTRY'!P78="","",IF(AND($CE$4='DATA ENTRY'!CL78,$CH$4='DATA ENTRY'!D78,$CF$4='DATA ENTRY'!G78),'DATA ENTRY'!P78,"")))</f>
        <v/>
      </c>
      <c r="CK79" s="207" t="str">
        <f>IF('DATA ENTRY'!CL78="","",IF('DATA ENTRY'!Q78="","",IF(AND($CE$4='DATA ENTRY'!CL78,$CH$4='DATA ENTRY'!D78,$CF$4='DATA ENTRY'!G78),'DATA ENTRY'!Q78,"")))</f>
        <v/>
      </c>
      <c r="CL79" s="205" t="str">
        <f>IF('DATA ENTRY'!CL78="","",IF('DATA ENTRY'!R78="","",IF(AND($CE$4='DATA ENTRY'!CL78,$CH$4='DATA ENTRY'!D78,$CF$4='DATA ENTRY'!G78),'DATA ENTRY'!R78,"")))</f>
        <v/>
      </c>
      <c r="CM79" s="205" t="str">
        <f>IF('DATA ENTRY'!CL78="","",IF('DATA ENTRY'!T78="","",IF(AND($CE$4='DATA ENTRY'!CL78,$CH$4='DATA ENTRY'!D78,$CF$4='DATA ENTRY'!G78),'DATA ENTRY'!T78,"")))</f>
        <v/>
      </c>
      <c r="CN79" s="205" t="str">
        <f>IF('DATA ENTRY'!CL78="","",IF('DATA ENTRY'!E78="","",IF(AND($CE$4='DATA ENTRY'!CL78,$CH$4='DATA ENTRY'!D78,$CF$4='DATA ENTRY'!G78),'DATA ENTRY'!E78,"")))</f>
        <v/>
      </c>
      <c r="CO79" s="205" t="str">
        <f>IF('DATA ENTRY'!CL78="","",IF('DATA ENTRY'!X78="","",IF(AND($CE$4='DATA ENTRY'!CL78,$CH$4='DATA ENTRY'!D78,$CF$4='DATA ENTRY'!G78),'DATA ENTRY'!X78,"")))</f>
        <v/>
      </c>
      <c r="CP79" s="205" t="str">
        <f>IF('DATA ENTRY'!CL78="","",IF('DATA ENTRY'!Y78="","",IF(AND($CE$4='DATA ENTRY'!CL78,$CH$4='DATA ENTRY'!D78,$CF$4='DATA ENTRY'!G78),'DATA ENTRY'!Y78,"")))</f>
        <v/>
      </c>
      <c r="CQ79" s="93" t="str">
        <f t="shared" si="18"/>
        <v/>
      </c>
      <c r="CR79" s="93" t="str">
        <f>IF('DATA ENTRY'!CL78="","",IF('DATA ENTRY'!G78="","",IF(AND($CE$4='DATA ENTRY'!CL78,$CH$4='DATA ENTRY'!D78),'DATA ENTRY'!G78,"")))</f>
        <v/>
      </c>
      <c r="CS79" s="191" t="str">
        <f>IF('DATA ENTRY'!CL78="","",IF('DATA ENTRY'!D78="","",IF(AND($CE$4='DATA ENTRY'!CL78,$CH$4='DATA ENTRY'!D78,$CF$4='DATA ENTRY'!G78),'DATA ENTRY'!D78,"")))</f>
        <v/>
      </c>
      <c r="CT79" s="209">
        <f t="shared" si="19"/>
        <v>0</v>
      </c>
      <c r="CU79" s="209">
        <f t="shared" si="20"/>
        <v>0</v>
      </c>
      <c r="CW79" s="210"/>
      <c r="CY79" s="3">
        <f t="shared" si="21"/>
        <v>0</v>
      </c>
      <c r="DC79" s="3" t="str">
        <f>IFERROR(IF(DH79="","",RANK(DH79,$DH$7:$DH$1111,1))+COUNTIF($DH$7:DH79,DH79)-1,"")</f>
        <v/>
      </c>
      <c r="DD79" s="3" t="str">
        <f t="shared" si="27"/>
        <v/>
      </c>
      <c r="DE79" s="8">
        <v>73</v>
      </c>
      <c r="DF79" s="205" t="str">
        <f>IF('DATA ENTRY'!CL78="","",IF('DATA ENTRY'!B78="","",IF(AND($DG$4='DATA ENTRY'!D78),'DATA ENTRY'!B78,"")))</f>
        <v/>
      </c>
      <c r="DG79" s="205" t="str">
        <f>IF('DATA ENTRY'!CL78="","",IF('DATA ENTRY'!C78="","",IF(AND($DG$4='DATA ENTRY'!D78),'DATA ENTRY'!C78,"")))</f>
        <v/>
      </c>
      <c r="DH79" s="206" t="str">
        <f>IF('DATA ENTRY'!CL78="","",IF('DATA ENTRY'!I78="","",IF(AND($DG$4='DATA ENTRY'!D78),'DATA ENTRY'!I78,"")))</f>
        <v/>
      </c>
      <c r="DI79" s="206" t="str">
        <f>IF('DATA ENTRY'!CL78="","",IF('DATA ENTRY'!CL78="","",IF(AND($DG$4='DATA ENTRY'!D78),'DATA ENTRY'!CL78,"")))</f>
        <v/>
      </c>
      <c r="DJ79" s="205" t="str">
        <f>IF('DATA ENTRY'!CL78="","",IF('DATA ENTRY'!N78="","",IF(AND($DG$4='DATA ENTRY'!D78),'DATA ENTRY'!N78,"")))</f>
        <v/>
      </c>
      <c r="DK79" s="207" t="str">
        <f>IF('DATA ENTRY'!CL78="","",IF('DATA ENTRY'!O78="","",IF(AND($DG$4='DATA ENTRY'!D78),'DATA ENTRY'!O78,"")))</f>
        <v/>
      </c>
      <c r="DL79" s="205" t="str">
        <f>IF('DATA ENTRY'!CL78="","",IF('DATA ENTRY'!P78="","",IF(AND($DG$4='DATA ENTRY'!D78),'DATA ENTRY'!P78,"")))</f>
        <v/>
      </c>
      <c r="DM79" s="207" t="str">
        <f>IF('DATA ENTRY'!CL78="","",IF('DATA ENTRY'!Q78="","",IF(AND($DG$4='DATA ENTRY'!D78),'DATA ENTRY'!Q78,"")))</f>
        <v/>
      </c>
      <c r="DN79" s="205" t="str">
        <f>IF('DATA ENTRY'!CL78="","",IF('DATA ENTRY'!R78="","",IF(AND($DG$4='DATA ENTRY'!D78),'DATA ENTRY'!R78,"")))</f>
        <v/>
      </c>
      <c r="DO79" s="207" t="str">
        <f>IF('DATA ENTRY'!CL78="","",IF('DATA ENTRY'!T78="","",IF(AND($DG$4='DATA ENTRY'!D78),'DATA ENTRY'!T78,"")))</f>
        <v/>
      </c>
      <c r="DP79" s="205" t="str">
        <f>IF('DATA ENTRY'!CL78="","",IF('DATA ENTRY'!E78="","",IF(AND($DG$4='DATA ENTRY'!D78),'DATA ENTRY'!E78,"")))</f>
        <v/>
      </c>
      <c r="DQ79" s="205" t="str">
        <f>IF('DATA ENTRY'!CL78="","",IF('DATA ENTRY'!D78="","",IF(AND($DG$4='DATA ENTRY'!D78),'DATA ENTRY'!D78,"")))</f>
        <v/>
      </c>
      <c r="DR79" s="205" t="str">
        <f>IF('DATA ENTRY'!CL78="","",IF('DATA ENTRY'!X78="","",IF(AND($DG$4='DATA ENTRY'!D78),'DATA ENTRY'!X78,"")))</f>
        <v/>
      </c>
      <c r="DS79" s="205" t="str">
        <f>IF('DATA ENTRY'!CL78="","",IF('DATA ENTRY'!Y78="","",IF(AND($DG$4='DATA ENTRY'!D78),'DATA ENTRY'!Y78,"")))</f>
        <v/>
      </c>
      <c r="DT79" s="93" t="str">
        <f t="shared" si="22"/>
        <v/>
      </c>
      <c r="DU79" s="93" t="str">
        <f>IF('DATA ENTRY'!CL78="","",IF('DATA ENTRY'!D78="","",IF(AND($DG$4='DATA ENTRY'!D78),'DATA ENTRY'!G78,"")))</f>
        <v/>
      </c>
      <c r="DZ79" s="3">
        <f t="shared" si="23"/>
        <v>0</v>
      </c>
      <c r="EC79" s="3" t="str">
        <f>IFERROR(IF(EH79="","",RANK(EH79,$EH$7:$EH$1111,1))+COUNTIF($EH$7:EH79,EH79)-1,"")</f>
        <v/>
      </c>
      <c r="ED79" s="3" t="str">
        <f t="shared" si="24"/>
        <v/>
      </c>
      <c r="EE79" s="8">
        <v>73</v>
      </c>
      <c r="EF79" s="205" t="str">
        <f>IF('DATA ENTRY'!CL78="","",IF('DATA ENTRY'!B78="","",IF(AND($EG$4='DATA ENTRY'!G78,$EI$4='DATA ENTRY'!F78),'DATA ENTRY'!B78,"")))</f>
        <v/>
      </c>
      <c r="EG79" s="205" t="str">
        <f>IF('DATA ENTRY'!CL78="","",IF('DATA ENTRY'!C78="","",IF(AND($EG$4='DATA ENTRY'!G78,$EI$4='DATA ENTRY'!F78),'DATA ENTRY'!C78,"")))</f>
        <v/>
      </c>
      <c r="EH79" s="206" t="str">
        <f>IF('DATA ENTRY'!CL78="","",IF('DATA ENTRY'!I78="","",IF(AND($EG$4='DATA ENTRY'!G78,$EI$4='DATA ENTRY'!F78),'DATA ENTRY'!I78,"")))</f>
        <v/>
      </c>
      <c r="EI79" s="206" t="str">
        <f>IF('DATA ENTRY'!CL78="","",IF('DATA ENTRY'!CL78="","",IF(AND($EG$4='DATA ENTRY'!G78,$EI$4='DATA ENTRY'!F78),'DATA ENTRY'!CL78,"")))</f>
        <v/>
      </c>
      <c r="EJ79" s="205" t="str">
        <f>IF('DATA ENTRY'!CL78="","",IF('DATA ENTRY'!N78="","",IF(AND($EG$4='DATA ENTRY'!G78,$EI$4='DATA ENTRY'!F78),'DATA ENTRY'!N78,"")))</f>
        <v/>
      </c>
      <c r="EK79" s="207" t="str">
        <f>IF('DATA ENTRY'!CL78="","",IF('DATA ENTRY'!O78="","",IF(AND($EG$4='DATA ENTRY'!G78,$EI$4='DATA ENTRY'!F78),'DATA ENTRY'!O78,"")))</f>
        <v/>
      </c>
      <c r="EL79" s="205" t="str">
        <f>IF('DATA ENTRY'!CL78="","",IF('DATA ENTRY'!P78="","",IF(AND($EG$4='DATA ENTRY'!G78,$EI$4='DATA ENTRY'!F78),'DATA ENTRY'!P78,"")))</f>
        <v/>
      </c>
      <c r="EM79" s="207" t="str">
        <f>IF('DATA ENTRY'!CL78="","",IF('DATA ENTRY'!Q78="","",IF(AND($EG$4='DATA ENTRY'!G78,$EI$4='DATA ENTRY'!F78),'DATA ENTRY'!Q78,"")))</f>
        <v/>
      </c>
      <c r="EN79" s="205" t="str">
        <f>IF('DATA ENTRY'!CL78="","",IF('DATA ENTRY'!R78="","",IF(AND($EG$4='DATA ENTRY'!G78,$EI$4='DATA ENTRY'!F78),'DATA ENTRY'!R78,"")))</f>
        <v/>
      </c>
      <c r="EO79" s="207" t="str">
        <f>IF('DATA ENTRY'!CL78="","",IF('DATA ENTRY'!S78="","",IF(AND($EG$4='DATA ENTRY'!G78,$EI$4='DATA ENTRY'!F78),'DATA ENTRY'!S78,"")))</f>
        <v/>
      </c>
      <c r="EP79" s="207" t="str">
        <f>IF('DATA ENTRY'!CL78="","",IF('DATA ENTRY'!T78="","",IF(AND($EG$4='DATA ENTRY'!G78,$EI$4='DATA ENTRY'!F78),'DATA ENTRY'!T78,"")))</f>
        <v/>
      </c>
      <c r="EQ79" s="205" t="str">
        <f>IF('DATA ENTRY'!CL78="","",IF('DATA ENTRY'!E78="","",IF(AND($EG$4='DATA ENTRY'!G78,$EI$4='DATA ENTRY'!F78),'DATA ENTRY'!E78,"")))</f>
        <v/>
      </c>
      <c r="ER79" s="205" t="str">
        <f>IF('DATA ENTRY'!CL78="","",IF('DATA ENTRY'!D78="","",IF(AND($EG$4='DATA ENTRY'!G78,$EI$4='DATA ENTRY'!F78),'DATA ENTRY'!D78,"")))</f>
        <v/>
      </c>
      <c r="ES79" s="205" t="str">
        <f>IF('DATA ENTRY'!CL78="","",IF('DATA ENTRY'!X78="","",IF(AND($EG$4='DATA ENTRY'!G78,$EI$4='DATA ENTRY'!F78),'DATA ENTRY'!X78,"")))</f>
        <v/>
      </c>
      <c r="ET79" s="205" t="str">
        <f>IF('DATA ENTRY'!CL78="","",IF('DATA ENTRY'!Y78="","",IF(AND($EG$4='DATA ENTRY'!G78,$EI$4='DATA ENTRY'!F78),'DATA ENTRY'!Y78,"")))</f>
        <v/>
      </c>
      <c r="EU79" s="93" t="str">
        <f t="shared" si="25"/>
        <v/>
      </c>
      <c r="EV79" s="93" t="str">
        <f>IF('DATA ENTRY'!CL78="","",IF('DATA ENTRY'!D78="","",IF(AND($EG$4='DATA ENTRY'!G78,$EI$4='DATA ENTRY'!F78),'DATA ENTRY'!G78,"")))</f>
        <v/>
      </c>
      <c r="FA79" s="3">
        <f t="shared" si="26"/>
        <v>0</v>
      </c>
    </row>
    <row r="80" spans="1:157">
      <c r="A80" s="3" t="str">
        <f>IF(T80=0,"",1+(MAX($A$7:A79)))</f>
        <v/>
      </c>
      <c r="B80" s="8">
        <v>74</v>
      </c>
      <c r="C80" s="205" t="str">
        <f>IF('DATA ENTRY'!CL79="","",IF('DATA ENTRY'!B79="","",IF($D$4="All Post",'DATA ENTRY'!B79,IF(AND($D$4='DATA ENTRY'!CL79),'DATA ENTRY'!B79,""))))</f>
        <v/>
      </c>
      <c r="D80" s="205" t="str">
        <f>IF('DATA ENTRY'!CL79="","",IF('DATA ENTRY'!C79="","",IF($D$4="All Post",'DATA ENTRY'!C79,IF(AND($D$4='DATA ENTRY'!CL79),'DATA ENTRY'!C79,""))))</f>
        <v/>
      </c>
      <c r="E80" s="206" t="str">
        <f>IF('DATA ENTRY'!CL79="","",IF('DATA ENTRY'!I79="","",IF($D$4="All Post",'DATA ENTRY'!I79,IF(AND($D$4='DATA ENTRY'!CL79),'DATA ENTRY'!I79,""))))</f>
        <v/>
      </c>
      <c r="F80" s="206" t="str">
        <f>IF('DATA ENTRY'!CL79="","",IF('DATA ENTRY'!CL79="","",IF($D$4="All Post",'DATA ENTRY'!CL79,IF(AND($D$4='DATA ENTRY'!CL79),'DATA ENTRY'!CL79,""))))</f>
        <v/>
      </c>
      <c r="G80" s="205" t="str">
        <f>IF('DATA ENTRY'!CL79="","",IF('DATA ENTRY'!N79="","",IF($D$4="All Post",'DATA ENTRY'!N79,IF(AND($D$4='DATA ENTRY'!CL79),'DATA ENTRY'!N79,""))))</f>
        <v/>
      </c>
      <c r="H80" s="207" t="str">
        <f>IF('DATA ENTRY'!CL79="","",IF('DATA ENTRY'!O79="","",IF($D$4="All Post",'DATA ENTRY'!O79,IF(AND($D$4='DATA ENTRY'!CL79),'DATA ENTRY'!O79,""))))</f>
        <v/>
      </c>
      <c r="I80" s="205" t="str">
        <f>IF('DATA ENTRY'!CL79="","",IF('DATA ENTRY'!P79="","",IF($D$4="All Post",'DATA ENTRY'!P79,IF(AND($D$4='DATA ENTRY'!CL79),'DATA ENTRY'!P79,""))))</f>
        <v/>
      </c>
      <c r="J80" s="207" t="str">
        <f>IF('DATA ENTRY'!CL79="","",IF('DATA ENTRY'!Q79="","",IF($D$4="All Post",'DATA ENTRY'!Q79,IF(AND($D$4='DATA ENTRY'!CL79),'DATA ENTRY'!Q79,""))))</f>
        <v/>
      </c>
      <c r="K80" s="205" t="str">
        <f>IF('DATA ENTRY'!CL79="","",IF('DATA ENTRY'!R79="","",IF($D$4="All Post",'DATA ENTRY'!R79,IF(AND($D$4='DATA ENTRY'!CL79),'DATA ENTRY'!R79,""))))</f>
        <v/>
      </c>
      <c r="L80" s="205" t="str">
        <f>IF('DATA ENTRY'!CL79="","",IF('DATA ENTRY'!S79="","",IF($D$4="All Post",'DATA ENTRY'!S79,IF(AND($D$4='DATA ENTRY'!CL79),'DATA ENTRY'!S79,""))))</f>
        <v/>
      </c>
      <c r="M80" s="205" t="str">
        <f>IF('DATA ENTRY'!CL79="","",IF('DATA ENTRY'!E79="","",IF($D$4="All Post",'DATA ENTRY'!E79,IF(AND($D$4='DATA ENTRY'!CL79),'DATA ENTRY'!E79,""))))</f>
        <v/>
      </c>
      <c r="N80" s="205" t="str">
        <f>IF('DATA ENTRY'!CL79="","",IF('DATA ENTRY'!T79="","",IF($D$4="All Post",'DATA ENTRY'!T79,IF(AND($D$4='DATA ENTRY'!CL79),'DATA ENTRY'!T79,""))))</f>
        <v/>
      </c>
      <c r="O80" s="205" t="str">
        <f>IF('DATA ENTRY'!CL79="","",IF('DATA ENTRY'!X79="","",IF($D$4="All Post",'DATA ENTRY'!X79,IF(AND($D$4='DATA ENTRY'!CL79),'DATA ENTRY'!X79,""))))</f>
        <v/>
      </c>
      <c r="P80" s="205" t="str">
        <f>IF('DATA ENTRY'!CL79="","",IF('DATA ENTRY'!Y79="","",IF($D$4="All Post",'DATA ENTRY'!Y79,IF(AND($D$4='DATA ENTRY'!CL79),'DATA ENTRY'!Y79,""))))</f>
        <v/>
      </c>
      <c r="Q80" s="205" t="str">
        <f>IF('DATA ENTRY'!CL79="","",IF('DATA ENTRY'!G79="","",IF($D$4="All Post",'DATA ENTRY'!G79,IF(AND($D$4='DATA ENTRY'!CL79),'DATA ENTRY'!G79,""))))</f>
        <v/>
      </c>
      <c r="T80" s="3">
        <f t="shared" si="15"/>
        <v>0</v>
      </c>
      <c r="U80" s="3" t="str">
        <f t="shared" si="16"/>
        <v/>
      </c>
      <c r="CA80" s="3" t="str">
        <f>IFERROR(IF(CF80="","",RANK(CF80,$CF$7:$CF$1111,1))+COUNTIF($CF$7:CF80,CF80)-1,"")</f>
        <v/>
      </c>
      <c r="CB80" s="3" t="str">
        <f t="shared" si="17"/>
        <v/>
      </c>
      <c r="CC80" s="8">
        <v>74</v>
      </c>
      <c r="CD80" s="205" t="str">
        <f>IF('DATA ENTRY'!CL79="","",IF('DATA ENTRY'!B79="","",IF(AND($CE$4='DATA ENTRY'!CL79,$CH$4='DATA ENTRY'!D79,$CF$4='DATA ENTRY'!G79),'DATA ENTRY'!B79,"")))</f>
        <v/>
      </c>
      <c r="CE80" s="205" t="str">
        <f>IF('DATA ENTRY'!CL79="","",IF('DATA ENTRY'!C79="","",IF(AND($CE$4='DATA ENTRY'!CL79,$CH$4='DATA ENTRY'!D79,$CF$4='DATA ENTRY'!G79),'DATA ENTRY'!C79,"")))</f>
        <v/>
      </c>
      <c r="CF80" s="206" t="str">
        <f>IF('DATA ENTRY'!CL79="","",IF('DATA ENTRY'!I79="","",IF(AND($CE$4='DATA ENTRY'!CL79,$CH$4='DATA ENTRY'!D79,$CF$4='DATA ENTRY'!G79),'DATA ENTRY'!I79,"")))</f>
        <v/>
      </c>
      <c r="CG80" s="206" t="str">
        <f>IF('DATA ENTRY'!CL79="","",IF('DATA ENTRY'!CL79="","",IF(AND($CE$4='DATA ENTRY'!CL79,$CH$4='DATA ENTRY'!D79,$CF$4='DATA ENTRY'!G79),'DATA ENTRY'!CL79,"")))</f>
        <v/>
      </c>
      <c r="CH80" s="205" t="str">
        <f>IF('DATA ENTRY'!CL79="","",IF('DATA ENTRY'!N79="","",IF(AND($CE$4='DATA ENTRY'!CL79,$CH$4='DATA ENTRY'!D79,$CF$4='DATA ENTRY'!G79),'DATA ENTRY'!N79,"")))</f>
        <v/>
      </c>
      <c r="CI80" s="207" t="str">
        <f>IF('DATA ENTRY'!CL79="","",IF('DATA ENTRY'!O79="","",IF(AND($CE$4='DATA ENTRY'!CL79,$CH$4='DATA ENTRY'!D79,$CF$4='DATA ENTRY'!G79),'DATA ENTRY'!O79,"")))</f>
        <v/>
      </c>
      <c r="CJ80" s="205" t="str">
        <f>IF('DATA ENTRY'!CL79="","",IF('DATA ENTRY'!P79="","",IF(AND($CE$4='DATA ENTRY'!CL79,$CH$4='DATA ENTRY'!D79,$CF$4='DATA ENTRY'!G79),'DATA ENTRY'!P79,"")))</f>
        <v/>
      </c>
      <c r="CK80" s="207" t="str">
        <f>IF('DATA ENTRY'!CL79="","",IF('DATA ENTRY'!Q79="","",IF(AND($CE$4='DATA ENTRY'!CL79,$CH$4='DATA ENTRY'!D79,$CF$4='DATA ENTRY'!G79),'DATA ENTRY'!Q79,"")))</f>
        <v/>
      </c>
      <c r="CL80" s="205" t="str">
        <f>IF('DATA ENTRY'!CL79="","",IF('DATA ENTRY'!R79="","",IF(AND($CE$4='DATA ENTRY'!CL79,$CH$4='DATA ENTRY'!D79,$CF$4='DATA ENTRY'!G79),'DATA ENTRY'!R79,"")))</f>
        <v/>
      </c>
      <c r="CM80" s="205" t="str">
        <f>IF('DATA ENTRY'!CL79="","",IF('DATA ENTRY'!T79="","",IF(AND($CE$4='DATA ENTRY'!CL79,$CH$4='DATA ENTRY'!D79,$CF$4='DATA ENTRY'!G79),'DATA ENTRY'!T79,"")))</f>
        <v/>
      </c>
      <c r="CN80" s="205" t="str">
        <f>IF('DATA ENTRY'!CL79="","",IF('DATA ENTRY'!E79="","",IF(AND($CE$4='DATA ENTRY'!CL79,$CH$4='DATA ENTRY'!D79,$CF$4='DATA ENTRY'!G79),'DATA ENTRY'!E79,"")))</f>
        <v/>
      </c>
      <c r="CO80" s="205" t="str">
        <f>IF('DATA ENTRY'!CL79="","",IF('DATA ENTRY'!X79="","",IF(AND($CE$4='DATA ENTRY'!CL79,$CH$4='DATA ENTRY'!D79,$CF$4='DATA ENTRY'!G79),'DATA ENTRY'!X79,"")))</f>
        <v/>
      </c>
      <c r="CP80" s="205" t="str">
        <f>IF('DATA ENTRY'!CL79="","",IF('DATA ENTRY'!Y79="","",IF(AND($CE$4='DATA ENTRY'!CL79,$CH$4='DATA ENTRY'!D79,$CF$4='DATA ENTRY'!G79),'DATA ENTRY'!Y79,"")))</f>
        <v/>
      </c>
      <c r="CQ80" s="93" t="str">
        <f t="shared" si="18"/>
        <v/>
      </c>
      <c r="CR80" s="93" t="str">
        <f>IF('DATA ENTRY'!CL79="","",IF('DATA ENTRY'!G79="","",IF(AND($CE$4='DATA ENTRY'!CL79,$CH$4='DATA ENTRY'!D79),'DATA ENTRY'!G79,"")))</f>
        <v/>
      </c>
      <c r="CS80" s="191" t="str">
        <f>IF('DATA ENTRY'!CL79="","",IF('DATA ENTRY'!D79="","",IF(AND($CE$4='DATA ENTRY'!CL79,$CH$4='DATA ENTRY'!D79,$CF$4='DATA ENTRY'!G79),'DATA ENTRY'!D79,"")))</f>
        <v/>
      </c>
      <c r="CT80" s="209">
        <f t="shared" si="19"/>
        <v>0</v>
      </c>
      <c r="CU80" s="209">
        <f t="shared" si="20"/>
        <v>0</v>
      </c>
      <c r="CW80" s="210"/>
      <c r="CY80" s="3">
        <f t="shared" si="21"/>
        <v>0</v>
      </c>
      <c r="DC80" s="3" t="str">
        <f>IFERROR(IF(DH80="","",RANK(DH80,$DH$7:$DH$1111,1))+COUNTIF($DH$7:DH80,DH80)-1,"")</f>
        <v/>
      </c>
      <c r="DD80" s="3" t="str">
        <f t="shared" si="27"/>
        <v/>
      </c>
      <c r="DE80" s="8">
        <v>74</v>
      </c>
      <c r="DF80" s="205" t="str">
        <f>IF('DATA ENTRY'!CL79="","",IF('DATA ENTRY'!B79="","",IF(AND($DG$4='DATA ENTRY'!D79),'DATA ENTRY'!B79,"")))</f>
        <v/>
      </c>
      <c r="DG80" s="205" t="str">
        <f>IF('DATA ENTRY'!CL79="","",IF('DATA ENTRY'!C79="","",IF(AND($DG$4='DATA ENTRY'!D79),'DATA ENTRY'!C79,"")))</f>
        <v/>
      </c>
      <c r="DH80" s="206" t="str">
        <f>IF('DATA ENTRY'!CL79="","",IF('DATA ENTRY'!I79="","",IF(AND($DG$4='DATA ENTRY'!D79),'DATA ENTRY'!I79,"")))</f>
        <v/>
      </c>
      <c r="DI80" s="206" t="str">
        <f>IF('DATA ENTRY'!CL79="","",IF('DATA ENTRY'!CL79="","",IF(AND($DG$4='DATA ENTRY'!D79),'DATA ENTRY'!CL79,"")))</f>
        <v/>
      </c>
      <c r="DJ80" s="205" t="str">
        <f>IF('DATA ENTRY'!CL79="","",IF('DATA ENTRY'!N79="","",IF(AND($DG$4='DATA ENTRY'!D79),'DATA ENTRY'!N79,"")))</f>
        <v/>
      </c>
      <c r="DK80" s="207" t="str">
        <f>IF('DATA ENTRY'!CL79="","",IF('DATA ENTRY'!O79="","",IF(AND($DG$4='DATA ENTRY'!D79),'DATA ENTRY'!O79,"")))</f>
        <v/>
      </c>
      <c r="DL80" s="205" t="str">
        <f>IF('DATA ENTRY'!CL79="","",IF('DATA ENTRY'!P79="","",IF(AND($DG$4='DATA ENTRY'!D79),'DATA ENTRY'!P79,"")))</f>
        <v/>
      </c>
      <c r="DM80" s="207" t="str">
        <f>IF('DATA ENTRY'!CL79="","",IF('DATA ENTRY'!Q79="","",IF(AND($DG$4='DATA ENTRY'!D79),'DATA ENTRY'!Q79,"")))</f>
        <v/>
      </c>
      <c r="DN80" s="205" t="str">
        <f>IF('DATA ENTRY'!CL79="","",IF('DATA ENTRY'!R79="","",IF(AND($DG$4='DATA ENTRY'!D79),'DATA ENTRY'!R79,"")))</f>
        <v/>
      </c>
      <c r="DO80" s="207" t="str">
        <f>IF('DATA ENTRY'!CL79="","",IF('DATA ENTRY'!T79="","",IF(AND($DG$4='DATA ENTRY'!D79),'DATA ENTRY'!T79,"")))</f>
        <v/>
      </c>
      <c r="DP80" s="205" t="str">
        <f>IF('DATA ENTRY'!CL79="","",IF('DATA ENTRY'!E79="","",IF(AND($DG$4='DATA ENTRY'!D79),'DATA ENTRY'!E79,"")))</f>
        <v/>
      </c>
      <c r="DQ80" s="205" t="str">
        <f>IF('DATA ENTRY'!CL79="","",IF('DATA ENTRY'!D79="","",IF(AND($DG$4='DATA ENTRY'!D79),'DATA ENTRY'!D79,"")))</f>
        <v/>
      </c>
      <c r="DR80" s="205" t="str">
        <f>IF('DATA ENTRY'!CL79="","",IF('DATA ENTRY'!X79="","",IF(AND($DG$4='DATA ENTRY'!D79),'DATA ENTRY'!X79,"")))</f>
        <v/>
      </c>
      <c r="DS80" s="205" t="str">
        <f>IF('DATA ENTRY'!CL79="","",IF('DATA ENTRY'!Y79="","",IF(AND($DG$4='DATA ENTRY'!D79),'DATA ENTRY'!Y79,"")))</f>
        <v/>
      </c>
      <c r="DT80" s="93" t="str">
        <f t="shared" si="22"/>
        <v/>
      </c>
      <c r="DU80" s="93" t="str">
        <f>IF('DATA ENTRY'!CL79="","",IF('DATA ENTRY'!D79="","",IF(AND($DG$4='DATA ENTRY'!D79),'DATA ENTRY'!G79,"")))</f>
        <v/>
      </c>
      <c r="DZ80" s="3">
        <f t="shared" si="23"/>
        <v>0</v>
      </c>
      <c r="EC80" s="3" t="str">
        <f>IFERROR(IF(EH80="","",RANK(EH80,$EH$7:$EH$1111,1))+COUNTIF($EH$7:EH80,EH80)-1,"")</f>
        <v/>
      </c>
      <c r="ED80" s="3" t="str">
        <f t="shared" si="24"/>
        <v/>
      </c>
      <c r="EE80" s="8">
        <v>74</v>
      </c>
      <c r="EF80" s="205" t="str">
        <f>IF('DATA ENTRY'!CL79="","",IF('DATA ENTRY'!B79="","",IF(AND($EG$4='DATA ENTRY'!G79,$EI$4='DATA ENTRY'!F79),'DATA ENTRY'!B79,"")))</f>
        <v/>
      </c>
      <c r="EG80" s="205" t="str">
        <f>IF('DATA ENTRY'!CL79="","",IF('DATA ENTRY'!C79="","",IF(AND($EG$4='DATA ENTRY'!G79,$EI$4='DATA ENTRY'!F79),'DATA ENTRY'!C79,"")))</f>
        <v/>
      </c>
      <c r="EH80" s="206" t="str">
        <f>IF('DATA ENTRY'!CL79="","",IF('DATA ENTRY'!I79="","",IF(AND($EG$4='DATA ENTRY'!G79,$EI$4='DATA ENTRY'!F79),'DATA ENTRY'!I79,"")))</f>
        <v/>
      </c>
      <c r="EI80" s="206" t="str">
        <f>IF('DATA ENTRY'!CL79="","",IF('DATA ENTRY'!CL79="","",IF(AND($EG$4='DATA ENTRY'!G79,$EI$4='DATA ENTRY'!F79),'DATA ENTRY'!CL79,"")))</f>
        <v/>
      </c>
      <c r="EJ80" s="205" t="str">
        <f>IF('DATA ENTRY'!CL79="","",IF('DATA ENTRY'!N79="","",IF(AND($EG$4='DATA ENTRY'!G79,$EI$4='DATA ENTRY'!F79),'DATA ENTRY'!N79,"")))</f>
        <v/>
      </c>
      <c r="EK80" s="207" t="str">
        <f>IF('DATA ENTRY'!CL79="","",IF('DATA ENTRY'!O79="","",IF(AND($EG$4='DATA ENTRY'!G79,$EI$4='DATA ENTRY'!F79),'DATA ENTRY'!O79,"")))</f>
        <v/>
      </c>
      <c r="EL80" s="205" t="str">
        <f>IF('DATA ENTRY'!CL79="","",IF('DATA ENTRY'!P79="","",IF(AND($EG$4='DATA ENTRY'!G79,$EI$4='DATA ENTRY'!F79),'DATA ENTRY'!P79,"")))</f>
        <v/>
      </c>
      <c r="EM80" s="207" t="str">
        <f>IF('DATA ENTRY'!CL79="","",IF('DATA ENTRY'!Q79="","",IF(AND($EG$4='DATA ENTRY'!G79,$EI$4='DATA ENTRY'!F79),'DATA ENTRY'!Q79,"")))</f>
        <v/>
      </c>
      <c r="EN80" s="205" t="str">
        <f>IF('DATA ENTRY'!CL79="","",IF('DATA ENTRY'!R79="","",IF(AND($EG$4='DATA ENTRY'!G79,$EI$4='DATA ENTRY'!F79),'DATA ENTRY'!R79,"")))</f>
        <v/>
      </c>
      <c r="EO80" s="207" t="str">
        <f>IF('DATA ENTRY'!CL79="","",IF('DATA ENTRY'!S79="","",IF(AND($EG$4='DATA ENTRY'!G79,$EI$4='DATA ENTRY'!F79),'DATA ENTRY'!S79,"")))</f>
        <v/>
      </c>
      <c r="EP80" s="207" t="str">
        <f>IF('DATA ENTRY'!CL79="","",IF('DATA ENTRY'!T79="","",IF(AND($EG$4='DATA ENTRY'!G79,$EI$4='DATA ENTRY'!F79),'DATA ENTRY'!T79,"")))</f>
        <v/>
      </c>
      <c r="EQ80" s="205" t="str">
        <f>IF('DATA ENTRY'!CL79="","",IF('DATA ENTRY'!E79="","",IF(AND($EG$4='DATA ENTRY'!G79,$EI$4='DATA ENTRY'!F79),'DATA ENTRY'!E79,"")))</f>
        <v/>
      </c>
      <c r="ER80" s="205" t="str">
        <f>IF('DATA ENTRY'!CL79="","",IF('DATA ENTRY'!D79="","",IF(AND($EG$4='DATA ENTRY'!G79,$EI$4='DATA ENTRY'!F79),'DATA ENTRY'!D79,"")))</f>
        <v/>
      </c>
      <c r="ES80" s="205" t="str">
        <f>IF('DATA ENTRY'!CL79="","",IF('DATA ENTRY'!X79="","",IF(AND($EG$4='DATA ENTRY'!G79,$EI$4='DATA ENTRY'!F79),'DATA ENTRY'!X79,"")))</f>
        <v/>
      </c>
      <c r="ET80" s="205" t="str">
        <f>IF('DATA ENTRY'!CL79="","",IF('DATA ENTRY'!Y79="","",IF(AND($EG$4='DATA ENTRY'!G79,$EI$4='DATA ENTRY'!F79),'DATA ENTRY'!Y79,"")))</f>
        <v/>
      </c>
      <c r="EU80" s="93" t="str">
        <f t="shared" si="25"/>
        <v/>
      </c>
      <c r="EV80" s="93" t="str">
        <f>IF('DATA ENTRY'!CL79="","",IF('DATA ENTRY'!D79="","",IF(AND($EG$4='DATA ENTRY'!G79,$EI$4='DATA ENTRY'!F79),'DATA ENTRY'!G79,"")))</f>
        <v/>
      </c>
      <c r="FA80" s="3">
        <f t="shared" si="26"/>
        <v>0</v>
      </c>
    </row>
    <row r="81" spans="1:157">
      <c r="A81" s="3" t="str">
        <f>IF(T81=0,"",1+(MAX($A$7:A80)))</f>
        <v/>
      </c>
      <c r="B81" s="8">
        <v>75</v>
      </c>
      <c r="C81" s="205" t="str">
        <f>IF('DATA ENTRY'!CL80="","",IF('DATA ENTRY'!B80="","",IF($D$4="All Post",'DATA ENTRY'!B80,IF(AND($D$4='DATA ENTRY'!CL80),'DATA ENTRY'!B80,""))))</f>
        <v/>
      </c>
      <c r="D81" s="205" t="str">
        <f>IF('DATA ENTRY'!CL80="","",IF('DATA ENTRY'!C80="","",IF($D$4="All Post",'DATA ENTRY'!C80,IF(AND($D$4='DATA ENTRY'!CL80),'DATA ENTRY'!C80,""))))</f>
        <v/>
      </c>
      <c r="E81" s="206" t="str">
        <f>IF('DATA ENTRY'!CL80="","",IF('DATA ENTRY'!I80="","",IF($D$4="All Post",'DATA ENTRY'!I80,IF(AND($D$4='DATA ENTRY'!CL80),'DATA ENTRY'!I80,""))))</f>
        <v/>
      </c>
      <c r="F81" s="206" t="str">
        <f>IF('DATA ENTRY'!CL80="","",IF('DATA ENTRY'!CL80="","",IF($D$4="All Post",'DATA ENTRY'!CL80,IF(AND($D$4='DATA ENTRY'!CL80),'DATA ENTRY'!CL80,""))))</f>
        <v/>
      </c>
      <c r="G81" s="205" t="str">
        <f>IF('DATA ENTRY'!CL80="","",IF('DATA ENTRY'!N80="","",IF($D$4="All Post",'DATA ENTRY'!N80,IF(AND($D$4='DATA ENTRY'!CL80),'DATA ENTRY'!N80,""))))</f>
        <v/>
      </c>
      <c r="H81" s="207" t="str">
        <f>IF('DATA ENTRY'!CL80="","",IF('DATA ENTRY'!O80="","",IF($D$4="All Post",'DATA ENTRY'!O80,IF(AND($D$4='DATA ENTRY'!CL80),'DATA ENTRY'!O80,""))))</f>
        <v/>
      </c>
      <c r="I81" s="205" t="str">
        <f>IF('DATA ENTRY'!CL80="","",IF('DATA ENTRY'!P80="","",IF($D$4="All Post",'DATA ENTRY'!P80,IF(AND($D$4='DATA ENTRY'!CL80),'DATA ENTRY'!P80,""))))</f>
        <v/>
      </c>
      <c r="J81" s="207" t="str">
        <f>IF('DATA ENTRY'!CL80="","",IF('DATA ENTRY'!Q80="","",IF($D$4="All Post",'DATA ENTRY'!Q80,IF(AND($D$4='DATA ENTRY'!CL80),'DATA ENTRY'!Q80,""))))</f>
        <v/>
      </c>
      <c r="K81" s="205" t="str">
        <f>IF('DATA ENTRY'!CL80="","",IF('DATA ENTRY'!R80="","",IF($D$4="All Post",'DATA ENTRY'!R80,IF(AND($D$4='DATA ENTRY'!CL80),'DATA ENTRY'!R80,""))))</f>
        <v/>
      </c>
      <c r="L81" s="205" t="str">
        <f>IF('DATA ENTRY'!CL80="","",IF('DATA ENTRY'!S80="","",IF($D$4="All Post",'DATA ENTRY'!S80,IF(AND($D$4='DATA ENTRY'!CL80),'DATA ENTRY'!S80,""))))</f>
        <v/>
      </c>
      <c r="M81" s="205" t="str">
        <f>IF('DATA ENTRY'!CL80="","",IF('DATA ENTRY'!E80="","",IF($D$4="All Post",'DATA ENTRY'!E80,IF(AND($D$4='DATA ENTRY'!CL80),'DATA ENTRY'!E80,""))))</f>
        <v/>
      </c>
      <c r="N81" s="205" t="str">
        <f>IF('DATA ENTRY'!CL80="","",IF('DATA ENTRY'!T80="","",IF($D$4="All Post",'DATA ENTRY'!T80,IF(AND($D$4='DATA ENTRY'!CL80),'DATA ENTRY'!T80,""))))</f>
        <v/>
      </c>
      <c r="O81" s="205" t="str">
        <f>IF('DATA ENTRY'!CL80="","",IF('DATA ENTRY'!X80="","",IF($D$4="All Post",'DATA ENTRY'!X80,IF(AND($D$4='DATA ENTRY'!CL80),'DATA ENTRY'!X80,""))))</f>
        <v/>
      </c>
      <c r="P81" s="205" t="str">
        <f>IF('DATA ENTRY'!CL80="","",IF('DATA ENTRY'!Y80="","",IF($D$4="All Post",'DATA ENTRY'!Y80,IF(AND($D$4='DATA ENTRY'!CL80),'DATA ENTRY'!Y80,""))))</f>
        <v/>
      </c>
      <c r="Q81" s="205" t="str">
        <f>IF('DATA ENTRY'!CL80="","",IF('DATA ENTRY'!G80="","",IF($D$4="All Post",'DATA ENTRY'!G80,IF(AND($D$4='DATA ENTRY'!CL80),'DATA ENTRY'!G80,""))))</f>
        <v/>
      </c>
      <c r="T81" s="3">
        <f t="shared" si="15"/>
        <v>0</v>
      </c>
      <c r="U81" s="3" t="str">
        <f t="shared" si="16"/>
        <v/>
      </c>
      <c r="CA81" s="3" t="str">
        <f>IFERROR(IF(CF81="","",RANK(CF81,$CF$7:$CF$1111,1))+COUNTIF($CF$7:CF81,CF81)-1,"")</f>
        <v/>
      </c>
      <c r="CB81" s="3" t="str">
        <f t="shared" si="17"/>
        <v/>
      </c>
      <c r="CC81" s="8">
        <v>75</v>
      </c>
      <c r="CD81" s="205" t="str">
        <f>IF('DATA ENTRY'!CL80="","",IF('DATA ENTRY'!B80="","",IF(AND($CE$4='DATA ENTRY'!CL80,$CH$4='DATA ENTRY'!D80,$CF$4='DATA ENTRY'!G80),'DATA ENTRY'!B80,"")))</f>
        <v/>
      </c>
      <c r="CE81" s="205" t="str">
        <f>IF('DATA ENTRY'!CL80="","",IF('DATA ENTRY'!C80="","",IF(AND($CE$4='DATA ENTRY'!CL80,$CH$4='DATA ENTRY'!D80,$CF$4='DATA ENTRY'!G80),'DATA ENTRY'!C80,"")))</f>
        <v/>
      </c>
      <c r="CF81" s="206" t="str">
        <f>IF('DATA ENTRY'!CL80="","",IF('DATA ENTRY'!I80="","",IF(AND($CE$4='DATA ENTRY'!CL80,$CH$4='DATA ENTRY'!D80,$CF$4='DATA ENTRY'!G80),'DATA ENTRY'!I80,"")))</f>
        <v/>
      </c>
      <c r="CG81" s="206" t="str">
        <f>IF('DATA ENTRY'!CL80="","",IF('DATA ENTRY'!CL80="","",IF(AND($CE$4='DATA ENTRY'!CL80,$CH$4='DATA ENTRY'!D80,$CF$4='DATA ENTRY'!G80),'DATA ENTRY'!CL80,"")))</f>
        <v/>
      </c>
      <c r="CH81" s="205" t="str">
        <f>IF('DATA ENTRY'!CL80="","",IF('DATA ENTRY'!N80="","",IF(AND($CE$4='DATA ENTRY'!CL80,$CH$4='DATA ENTRY'!D80,$CF$4='DATA ENTRY'!G80),'DATA ENTRY'!N80,"")))</f>
        <v/>
      </c>
      <c r="CI81" s="207" t="str">
        <f>IF('DATA ENTRY'!CL80="","",IF('DATA ENTRY'!O80="","",IF(AND($CE$4='DATA ENTRY'!CL80,$CH$4='DATA ENTRY'!D80,$CF$4='DATA ENTRY'!G80),'DATA ENTRY'!O80,"")))</f>
        <v/>
      </c>
      <c r="CJ81" s="205" t="str">
        <f>IF('DATA ENTRY'!CL80="","",IF('DATA ENTRY'!P80="","",IF(AND($CE$4='DATA ENTRY'!CL80,$CH$4='DATA ENTRY'!D80,$CF$4='DATA ENTRY'!G80),'DATA ENTRY'!P80,"")))</f>
        <v/>
      </c>
      <c r="CK81" s="207" t="str">
        <f>IF('DATA ENTRY'!CL80="","",IF('DATA ENTRY'!Q80="","",IF(AND($CE$4='DATA ENTRY'!CL80,$CH$4='DATA ENTRY'!D80,$CF$4='DATA ENTRY'!G80),'DATA ENTRY'!Q80,"")))</f>
        <v/>
      </c>
      <c r="CL81" s="205" t="str">
        <f>IF('DATA ENTRY'!CL80="","",IF('DATA ENTRY'!R80="","",IF(AND($CE$4='DATA ENTRY'!CL80,$CH$4='DATA ENTRY'!D80,$CF$4='DATA ENTRY'!G80),'DATA ENTRY'!R80,"")))</f>
        <v/>
      </c>
      <c r="CM81" s="205" t="str">
        <f>IF('DATA ENTRY'!CL80="","",IF('DATA ENTRY'!T80="","",IF(AND($CE$4='DATA ENTRY'!CL80,$CH$4='DATA ENTRY'!D80,$CF$4='DATA ENTRY'!G80),'DATA ENTRY'!T80,"")))</f>
        <v/>
      </c>
      <c r="CN81" s="205" t="str">
        <f>IF('DATA ENTRY'!CL80="","",IF('DATA ENTRY'!E80="","",IF(AND($CE$4='DATA ENTRY'!CL80,$CH$4='DATA ENTRY'!D80,$CF$4='DATA ENTRY'!G80),'DATA ENTRY'!E80,"")))</f>
        <v/>
      </c>
      <c r="CO81" s="205" t="str">
        <f>IF('DATA ENTRY'!CL80="","",IF('DATA ENTRY'!X80="","",IF(AND($CE$4='DATA ENTRY'!CL80,$CH$4='DATA ENTRY'!D80,$CF$4='DATA ENTRY'!G80),'DATA ENTRY'!X80,"")))</f>
        <v/>
      </c>
      <c r="CP81" s="205" t="str">
        <f>IF('DATA ENTRY'!CL80="","",IF('DATA ENTRY'!Y80="","",IF(AND($CE$4='DATA ENTRY'!CL80,$CH$4='DATA ENTRY'!D80,$CF$4='DATA ENTRY'!G80),'DATA ENTRY'!Y80,"")))</f>
        <v/>
      </c>
      <c r="CQ81" s="93" t="str">
        <f t="shared" si="18"/>
        <v/>
      </c>
      <c r="CR81" s="93" t="str">
        <f>IF('DATA ENTRY'!CL80="","",IF('DATA ENTRY'!G80="","",IF(AND($CE$4='DATA ENTRY'!CL80,$CH$4='DATA ENTRY'!D80),'DATA ENTRY'!G80,"")))</f>
        <v/>
      </c>
      <c r="CS81" s="191" t="str">
        <f>IF('DATA ENTRY'!CL80="","",IF('DATA ENTRY'!D80="","",IF(AND($CE$4='DATA ENTRY'!CL80,$CH$4='DATA ENTRY'!D80,$CF$4='DATA ENTRY'!G80),'DATA ENTRY'!D80,"")))</f>
        <v/>
      </c>
      <c r="CT81" s="209">
        <f t="shared" si="19"/>
        <v>0</v>
      </c>
      <c r="CU81" s="209">
        <f t="shared" si="20"/>
        <v>0</v>
      </c>
      <c r="CW81" s="210"/>
      <c r="CY81" s="3">
        <f t="shared" si="21"/>
        <v>0</v>
      </c>
      <c r="DC81" s="3" t="str">
        <f>IFERROR(IF(DH81="","",RANK(DH81,$DH$7:$DH$1111,1))+COUNTIF($DH$7:DH81,DH81)-1,"")</f>
        <v/>
      </c>
      <c r="DD81" s="3" t="str">
        <f t="shared" si="27"/>
        <v/>
      </c>
      <c r="DE81" s="8">
        <v>75</v>
      </c>
      <c r="DF81" s="205" t="str">
        <f>IF('DATA ENTRY'!CL80="","",IF('DATA ENTRY'!B80="","",IF(AND($DG$4='DATA ENTRY'!D80),'DATA ENTRY'!B80,"")))</f>
        <v/>
      </c>
      <c r="DG81" s="205" t="str">
        <f>IF('DATA ENTRY'!CL80="","",IF('DATA ENTRY'!C80="","",IF(AND($DG$4='DATA ENTRY'!D80),'DATA ENTRY'!C80,"")))</f>
        <v/>
      </c>
      <c r="DH81" s="206" t="str">
        <f>IF('DATA ENTRY'!CL80="","",IF('DATA ENTRY'!I80="","",IF(AND($DG$4='DATA ENTRY'!D80),'DATA ENTRY'!I80,"")))</f>
        <v/>
      </c>
      <c r="DI81" s="206" t="str">
        <f>IF('DATA ENTRY'!CL80="","",IF('DATA ENTRY'!CL80="","",IF(AND($DG$4='DATA ENTRY'!D80),'DATA ENTRY'!CL80,"")))</f>
        <v/>
      </c>
      <c r="DJ81" s="205" t="str">
        <f>IF('DATA ENTRY'!CL80="","",IF('DATA ENTRY'!N80="","",IF(AND($DG$4='DATA ENTRY'!D80),'DATA ENTRY'!N80,"")))</f>
        <v/>
      </c>
      <c r="DK81" s="207" t="str">
        <f>IF('DATA ENTRY'!CL80="","",IF('DATA ENTRY'!O80="","",IF(AND($DG$4='DATA ENTRY'!D80),'DATA ENTRY'!O80,"")))</f>
        <v/>
      </c>
      <c r="DL81" s="205" t="str">
        <f>IF('DATA ENTRY'!CL80="","",IF('DATA ENTRY'!P80="","",IF(AND($DG$4='DATA ENTRY'!D80),'DATA ENTRY'!P80,"")))</f>
        <v/>
      </c>
      <c r="DM81" s="207" t="str">
        <f>IF('DATA ENTRY'!CL80="","",IF('DATA ENTRY'!Q80="","",IF(AND($DG$4='DATA ENTRY'!D80),'DATA ENTRY'!Q80,"")))</f>
        <v/>
      </c>
      <c r="DN81" s="205" t="str">
        <f>IF('DATA ENTRY'!CL80="","",IF('DATA ENTRY'!R80="","",IF(AND($DG$4='DATA ENTRY'!D80),'DATA ENTRY'!R80,"")))</f>
        <v/>
      </c>
      <c r="DO81" s="207" t="str">
        <f>IF('DATA ENTRY'!CL80="","",IF('DATA ENTRY'!T80="","",IF(AND($DG$4='DATA ENTRY'!D80),'DATA ENTRY'!T80,"")))</f>
        <v/>
      </c>
      <c r="DP81" s="205" t="str">
        <f>IF('DATA ENTRY'!CL80="","",IF('DATA ENTRY'!E80="","",IF(AND($DG$4='DATA ENTRY'!D80),'DATA ENTRY'!E80,"")))</f>
        <v/>
      </c>
      <c r="DQ81" s="205" t="str">
        <f>IF('DATA ENTRY'!CL80="","",IF('DATA ENTRY'!D80="","",IF(AND($DG$4='DATA ENTRY'!D80),'DATA ENTRY'!D80,"")))</f>
        <v/>
      </c>
      <c r="DR81" s="205" t="str">
        <f>IF('DATA ENTRY'!CL80="","",IF('DATA ENTRY'!X80="","",IF(AND($DG$4='DATA ENTRY'!D80),'DATA ENTRY'!X80,"")))</f>
        <v/>
      </c>
      <c r="DS81" s="205" t="str">
        <f>IF('DATA ENTRY'!CL80="","",IF('DATA ENTRY'!Y80="","",IF(AND($DG$4='DATA ENTRY'!D80),'DATA ENTRY'!Y80,"")))</f>
        <v/>
      </c>
      <c r="DT81" s="93" t="str">
        <f t="shared" si="22"/>
        <v/>
      </c>
      <c r="DU81" s="93" t="str">
        <f>IF('DATA ENTRY'!CL80="","",IF('DATA ENTRY'!D80="","",IF(AND($DG$4='DATA ENTRY'!D80),'DATA ENTRY'!G80,"")))</f>
        <v/>
      </c>
      <c r="DZ81" s="3">
        <f t="shared" si="23"/>
        <v>0</v>
      </c>
      <c r="EC81" s="3" t="str">
        <f>IFERROR(IF(EH81="","",RANK(EH81,$EH$7:$EH$1111,1))+COUNTIF($EH$7:EH81,EH81)-1,"")</f>
        <v/>
      </c>
      <c r="ED81" s="3" t="str">
        <f t="shared" si="24"/>
        <v/>
      </c>
      <c r="EE81" s="8">
        <v>75</v>
      </c>
      <c r="EF81" s="205" t="str">
        <f>IF('DATA ENTRY'!CL80="","",IF('DATA ENTRY'!B80="","",IF(AND($EG$4='DATA ENTRY'!G80,$EI$4='DATA ENTRY'!F80),'DATA ENTRY'!B80,"")))</f>
        <v/>
      </c>
      <c r="EG81" s="205" t="str">
        <f>IF('DATA ENTRY'!CL80="","",IF('DATA ENTRY'!C80="","",IF(AND($EG$4='DATA ENTRY'!G80,$EI$4='DATA ENTRY'!F80),'DATA ENTRY'!C80,"")))</f>
        <v/>
      </c>
      <c r="EH81" s="206" t="str">
        <f>IF('DATA ENTRY'!CL80="","",IF('DATA ENTRY'!I80="","",IF(AND($EG$4='DATA ENTRY'!G80,$EI$4='DATA ENTRY'!F80),'DATA ENTRY'!I80,"")))</f>
        <v/>
      </c>
      <c r="EI81" s="206" t="str">
        <f>IF('DATA ENTRY'!CL80="","",IF('DATA ENTRY'!CL80="","",IF(AND($EG$4='DATA ENTRY'!G80,$EI$4='DATA ENTRY'!F80),'DATA ENTRY'!CL80,"")))</f>
        <v/>
      </c>
      <c r="EJ81" s="205" t="str">
        <f>IF('DATA ENTRY'!CL80="","",IF('DATA ENTRY'!N80="","",IF(AND($EG$4='DATA ENTRY'!G80,$EI$4='DATA ENTRY'!F80),'DATA ENTRY'!N80,"")))</f>
        <v/>
      </c>
      <c r="EK81" s="207" t="str">
        <f>IF('DATA ENTRY'!CL80="","",IF('DATA ENTRY'!O80="","",IF(AND($EG$4='DATA ENTRY'!G80,$EI$4='DATA ENTRY'!F80),'DATA ENTRY'!O80,"")))</f>
        <v/>
      </c>
      <c r="EL81" s="205" t="str">
        <f>IF('DATA ENTRY'!CL80="","",IF('DATA ENTRY'!P80="","",IF(AND($EG$4='DATA ENTRY'!G80,$EI$4='DATA ENTRY'!F80),'DATA ENTRY'!P80,"")))</f>
        <v/>
      </c>
      <c r="EM81" s="207" t="str">
        <f>IF('DATA ENTRY'!CL80="","",IF('DATA ENTRY'!Q80="","",IF(AND($EG$4='DATA ENTRY'!G80,$EI$4='DATA ENTRY'!F80),'DATA ENTRY'!Q80,"")))</f>
        <v/>
      </c>
      <c r="EN81" s="205" t="str">
        <f>IF('DATA ENTRY'!CL80="","",IF('DATA ENTRY'!R80="","",IF(AND($EG$4='DATA ENTRY'!G80,$EI$4='DATA ENTRY'!F80),'DATA ENTRY'!R80,"")))</f>
        <v/>
      </c>
      <c r="EO81" s="207" t="str">
        <f>IF('DATA ENTRY'!CL80="","",IF('DATA ENTRY'!S80="","",IF(AND($EG$4='DATA ENTRY'!G80,$EI$4='DATA ENTRY'!F80),'DATA ENTRY'!S80,"")))</f>
        <v/>
      </c>
      <c r="EP81" s="207" t="str">
        <f>IF('DATA ENTRY'!CL80="","",IF('DATA ENTRY'!T80="","",IF(AND($EG$4='DATA ENTRY'!G80,$EI$4='DATA ENTRY'!F80),'DATA ENTRY'!T80,"")))</f>
        <v/>
      </c>
      <c r="EQ81" s="205" t="str">
        <f>IF('DATA ENTRY'!CL80="","",IF('DATA ENTRY'!E80="","",IF(AND($EG$4='DATA ENTRY'!G80,$EI$4='DATA ENTRY'!F80),'DATA ENTRY'!E80,"")))</f>
        <v/>
      </c>
      <c r="ER81" s="205" t="str">
        <f>IF('DATA ENTRY'!CL80="","",IF('DATA ENTRY'!D80="","",IF(AND($EG$4='DATA ENTRY'!G80,$EI$4='DATA ENTRY'!F80),'DATA ENTRY'!D80,"")))</f>
        <v/>
      </c>
      <c r="ES81" s="205" t="str">
        <f>IF('DATA ENTRY'!CL80="","",IF('DATA ENTRY'!X80="","",IF(AND($EG$4='DATA ENTRY'!G80,$EI$4='DATA ENTRY'!F80),'DATA ENTRY'!X80,"")))</f>
        <v/>
      </c>
      <c r="ET81" s="205" t="str">
        <f>IF('DATA ENTRY'!CL80="","",IF('DATA ENTRY'!Y80="","",IF(AND($EG$4='DATA ENTRY'!G80,$EI$4='DATA ENTRY'!F80),'DATA ENTRY'!Y80,"")))</f>
        <v/>
      </c>
      <c r="EU81" s="93" t="str">
        <f t="shared" si="25"/>
        <v/>
      </c>
      <c r="EV81" s="93" t="str">
        <f>IF('DATA ENTRY'!CL80="","",IF('DATA ENTRY'!D80="","",IF(AND($EG$4='DATA ENTRY'!G80,$EI$4='DATA ENTRY'!F80),'DATA ENTRY'!G80,"")))</f>
        <v/>
      </c>
      <c r="FA81" s="3">
        <f t="shared" si="26"/>
        <v>0</v>
      </c>
    </row>
    <row r="82" spans="1:157">
      <c r="A82" s="3" t="str">
        <f>IF(T82=0,"",1+(MAX($A$7:A81)))</f>
        <v/>
      </c>
      <c r="B82" s="8">
        <v>76</v>
      </c>
      <c r="C82" s="205" t="str">
        <f>IF('DATA ENTRY'!CL81="","",IF('DATA ENTRY'!B81="","",IF($D$4="All Post",'DATA ENTRY'!B81,IF(AND($D$4='DATA ENTRY'!CL81),'DATA ENTRY'!B81,""))))</f>
        <v/>
      </c>
      <c r="D82" s="205" t="str">
        <f>IF('DATA ENTRY'!CL81="","",IF('DATA ENTRY'!C81="","",IF($D$4="All Post",'DATA ENTRY'!C81,IF(AND($D$4='DATA ENTRY'!CL81),'DATA ENTRY'!C81,""))))</f>
        <v/>
      </c>
      <c r="E82" s="206" t="str">
        <f>IF('DATA ENTRY'!CL81="","",IF('DATA ENTRY'!I81="","",IF($D$4="All Post",'DATA ENTRY'!I81,IF(AND($D$4='DATA ENTRY'!CL81),'DATA ENTRY'!I81,""))))</f>
        <v/>
      </c>
      <c r="F82" s="206" t="str">
        <f>IF('DATA ENTRY'!CL81="","",IF('DATA ENTRY'!CL81="","",IF($D$4="All Post",'DATA ENTRY'!CL81,IF(AND($D$4='DATA ENTRY'!CL81),'DATA ENTRY'!CL81,""))))</f>
        <v/>
      </c>
      <c r="G82" s="205" t="str">
        <f>IF('DATA ENTRY'!CL81="","",IF('DATA ENTRY'!N81="","",IF($D$4="All Post",'DATA ENTRY'!N81,IF(AND($D$4='DATA ENTRY'!CL81),'DATA ENTRY'!N81,""))))</f>
        <v/>
      </c>
      <c r="H82" s="207" t="str">
        <f>IF('DATA ENTRY'!CL81="","",IF('DATA ENTRY'!O81="","",IF($D$4="All Post",'DATA ENTRY'!O81,IF(AND($D$4='DATA ENTRY'!CL81),'DATA ENTRY'!O81,""))))</f>
        <v/>
      </c>
      <c r="I82" s="205" t="str">
        <f>IF('DATA ENTRY'!CL81="","",IF('DATA ENTRY'!P81="","",IF($D$4="All Post",'DATA ENTRY'!P81,IF(AND($D$4='DATA ENTRY'!CL81),'DATA ENTRY'!P81,""))))</f>
        <v/>
      </c>
      <c r="J82" s="207" t="str">
        <f>IF('DATA ENTRY'!CL81="","",IF('DATA ENTRY'!Q81="","",IF($D$4="All Post",'DATA ENTRY'!Q81,IF(AND($D$4='DATA ENTRY'!CL81),'DATA ENTRY'!Q81,""))))</f>
        <v/>
      </c>
      <c r="K82" s="205" t="str">
        <f>IF('DATA ENTRY'!CL81="","",IF('DATA ENTRY'!R81="","",IF($D$4="All Post",'DATA ENTRY'!R81,IF(AND($D$4='DATA ENTRY'!CL81),'DATA ENTRY'!R81,""))))</f>
        <v/>
      </c>
      <c r="L82" s="205" t="str">
        <f>IF('DATA ENTRY'!CL81="","",IF('DATA ENTRY'!S81="","",IF($D$4="All Post",'DATA ENTRY'!S81,IF(AND($D$4='DATA ENTRY'!CL81),'DATA ENTRY'!S81,""))))</f>
        <v/>
      </c>
      <c r="M82" s="205" t="str">
        <f>IF('DATA ENTRY'!CL81="","",IF('DATA ENTRY'!E81="","",IF($D$4="All Post",'DATA ENTRY'!E81,IF(AND($D$4='DATA ENTRY'!CL81),'DATA ENTRY'!E81,""))))</f>
        <v/>
      </c>
      <c r="N82" s="205" t="str">
        <f>IF('DATA ENTRY'!CL81="","",IF('DATA ENTRY'!T81="","",IF($D$4="All Post",'DATA ENTRY'!T81,IF(AND($D$4='DATA ENTRY'!CL81),'DATA ENTRY'!T81,""))))</f>
        <v/>
      </c>
      <c r="O82" s="205" t="str">
        <f>IF('DATA ENTRY'!CL81="","",IF('DATA ENTRY'!X81="","",IF($D$4="All Post",'DATA ENTRY'!X81,IF(AND($D$4='DATA ENTRY'!CL81),'DATA ENTRY'!X81,""))))</f>
        <v/>
      </c>
      <c r="P82" s="205" t="str">
        <f>IF('DATA ENTRY'!CL81="","",IF('DATA ENTRY'!Y81="","",IF($D$4="All Post",'DATA ENTRY'!Y81,IF(AND($D$4='DATA ENTRY'!CL81),'DATA ENTRY'!Y81,""))))</f>
        <v/>
      </c>
      <c r="Q82" s="205" t="str">
        <f>IF('DATA ENTRY'!CL81="","",IF('DATA ENTRY'!G81="","",IF($D$4="All Post",'DATA ENTRY'!G81,IF(AND($D$4='DATA ENTRY'!CL81),'DATA ENTRY'!G81,""))))</f>
        <v/>
      </c>
      <c r="T82" s="3">
        <f t="shared" si="15"/>
        <v>0</v>
      </c>
      <c r="U82" s="3" t="str">
        <f t="shared" si="16"/>
        <v/>
      </c>
      <c r="CA82" s="3" t="str">
        <f>IFERROR(IF(CF82="","",RANK(CF82,$CF$7:$CF$1111,1))+COUNTIF($CF$7:CF82,CF82)-1,"")</f>
        <v/>
      </c>
      <c r="CB82" s="3" t="str">
        <f t="shared" si="17"/>
        <v/>
      </c>
      <c r="CC82" s="8">
        <v>76</v>
      </c>
      <c r="CD82" s="205" t="str">
        <f>IF('DATA ENTRY'!CL81="","",IF('DATA ENTRY'!B81="","",IF(AND($CE$4='DATA ENTRY'!CL81,$CH$4='DATA ENTRY'!D81,$CF$4='DATA ENTRY'!G81),'DATA ENTRY'!B81,"")))</f>
        <v/>
      </c>
      <c r="CE82" s="205" t="str">
        <f>IF('DATA ENTRY'!CL81="","",IF('DATA ENTRY'!C81="","",IF(AND($CE$4='DATA ENTRY'!CL81,$CH$4='DATA ENTRY'!D81,$CF$4='DATA ENTRY'!G81),'DATA ENTRY'!C81,"")))</f>
        <v/>
      </c>
      <c r="CF82" s="206" t="str">
        <f>IF('DATA ENTRY'!CL81="","",IF('DATA ENTRY'!I81="","",IF(AND($CE$4='DATA ENTRY'!CL81,$CH$4='DATA ENTRY'!D81,$CF$4='DATA ENTRY'!G81),'DATA ENTRY'!I81,"")))</f>
        <v/>
      </c>
      <c r="CG82" s="206" t="str">
        <f>IF('DATA ENTRY'!CL81="","",IF('DATA ENTRY'!CL81="","",IF(AND($CE$4='DATA ENTRY'!CL81,$CH$4='DATA ENTRY'!D81,$CF$4='DATA ENTRY'!G81),'DATA ENTRY'!CL81,"")))</f>
        <v/>
      </c>
      <c r="CH82" s="205" t="str">
        <f>IF('DATA ENTRY'!CL81="","",IF('DATA ENTRY'!N81="","",IF(AND($CE$4='DATA ENTRY'!CL81,$CH$4='DATA ENTRY'!D81,$CF$4='DATA ENTRY'!G81),'DATA ENTRY'!N81,"")))</f>
        <v/>
      </c>
      <c r="CI82" s="207" t="str">
        <f>IF('DATA ENTRY'!CL81="","",IF('DATA ENTRY'!O81="","",IF(AND($CE$4='DATA ENTRY'!CL81,$CH$4='DATA ENTRY'!D81,$CF$4='DATA ENTRY'!G81),'DATA ENTRY'!O81,"")))</f>
        <v/>
      </c>
      <c r="CJ82" s="205" t="str">
        <f>IF('DATA ENTRY'!CL81="","",IF('DATA ENTRY'!P81="","",IF(AND($CE$4='DATA ENTRY'!CL81,$CH$4='DATA ENTRY'!D81,$CF$4='DATA ENTRY'!G81),'DATA ENTRY'!P81,"")))</f>
        <v/>
      </c>
      <c r="CK82" s="207" t="str">
        <f>IF('DATA ENTRY'!CL81="","",IF('DATA ENTRY'!Q81="","",IF(AND($CE$4='DATA ENTRY'!CL81,$CH$4='DATA ENTRY'!D81,$CF$4='DATA ENTRY'!G81),'DATA ENTRY'!Q81,"")))</f>
        <v/>
      </c>
      <c r="CL82" s="205" t="str">
        <f>IF('DATA ENTRY'!CL81="","",IF('DATA ENTRY'!R81="","",IF(AND($CE$4='DATA ENTRY'!CL81,$CH$4='DATA ENTRY'!D81,$CF$4='DATA ENTRY'!G81),'DATA ENTRY'!R81,"")))</f>
        <v/>
      </c>
      <c r="CM82" s="205" t="str">
        <f>IF('DATA ENTRY'!CL81="","",IF('DATA ENTRY'!T81="","",IF(AND($CE$4='DATA ENTRY'!CL81,$CH$4='DATA ENTRY'!D81,$CF$4='DATA ENTRY'!G81),'DATA ENTRY'!T81,"")))</f>
        <v/>
      </c>
      <c r="CN82" s="205" t="str">
        <f>IF('DATA ENTRY'!CL81="","",IF('DATA ENTRY'!E81="","",IF(AND($CE$4='DATA ENTRY'!CL81,$CH$4='DATA ENTRY'!D81,$CF$4='DATA ENTRY'!G81),'DATA ENTRY'!E81,"")))</f>
        <v/>
      </c>
      <c r="CO82" s="205" t="str">
        <f>IF('DATA ENTRY'!CL81="","",IF('DATA ENTRY'!X81="","",IF(AND($CE$4='DATA ENTRY'!CL81,$CH$4='DATA ENTRY'!D81,$CF$4='DATA ENTRY'!G81),'DATA ENTRY'!X81,"")))</f>
        <v/>
      </c>
      <c r="CP82" s="205" t="str">
        <f>IF('DATA ENTRY'!CL81="","",IF('DATA ENTRY'!Y81="","",IF(AND($CE$4='DATA ENTRY'!CL81,$CH$4='DATA ENTRY'!D81,$CF$4='DATA ENTRY'!G81),'DATA ENTRY'!Y81,"")))</f>
        <v/>
      </c>
      <c r="CQ82" s="93" t="str">
        <f t="shared" si="18"/>
        <v/>
      </c>
      <c r="CR82" s="93" t="str">
        <f>IF('DATA ENTRY'!CL81="","",IF('DATA ENTRY'!G81="","",IF(AND($CE$4='DATA ENTRY'!CL81,$CH$4='DATA ENTRY'!D81),'DATA ENTRY'!G81,"")))</f>
        <v/>
      </c>
      <c r="CS82" s="191" t="str">
        <f>IF('DATA ENTRY'!CL81="","",IF('DATA ENTRY'!D81="","",IF(AND($CE$4='DATA ENTRY'!CL81,$CH$4='DATA ENTRY'!D81,$CF$4='DATA ENTRY'!G81),'DATA ENTRY'!D81,"")))</f>
        <v/>
      </c>
      <c r="CT82" s="209">
        <f t="shared" si="19"/>
        <v>0</v>
      </c>
      <c r="CU82" s="209">
        <f t="shared" si="20"/>
        <v>0</v>
      </c>
      <c r="CW82" s="210"/>
      <c r="CY82" s="3">
        <f t="shared" si="21"/>
        <v>0</v>
      </c>
      <c r="DC82" s="3" t="str">
        <f>IFERROR(IF(DH82="","",RANK(DH82,$DH$7:$DH$1111,1))+COUNTIF($DH$7:DH82,DH82)-1,"")</f>
        <v/>
      </c>
      <c r="DD82" s="3" t="str">
        <f t="shared" si="27"/>
        <v/>
      </c>
      <c r="DE82" s="8">
        <v>76</v>
      </c>
      <c r="DF82" s="205" t="str">
        <f>IF('DATA ENTRY'!CL81="","",IF('DATA ENTRY'!B81="","",IF(AND($DG$4='DATA ENTRY'!D81),'DATA ENTRY'!B81,"")))</f>
        <v/>
      </c>
      <c r="DG82" s="205" t="str">
        <f>IF('DATA ENTRY'!CL81="","",IF('DATA ENTRY'!C81="","",IF(AND($DG$4='DATA ENTRY'!D81),'DATA ENTRY'!C81,"")))</f>
        <v/>
      </c>
      <c r="DH82" s="206" t="str">
        <f>IF('DATA ENTRY'!CL81="","",IF('DATA ENTRY'!I81="","",IF(AND($DG$4='DATA ENTRY'!D81),'DATA ENTRY'!I81,"")))</f>
        <v/>
      </c>
      <c r="DI82" s="206" t="str">
        <f>IF('DATA ENTRY'!CL81="","",IF('DATA ENTRY'!CL81="","",IF(AND($DG$4='DATA ENTRY'!D81),'DATA ENTRY'!CL81,"")))</f>
        <v/>
      </c>
      <c r="DJ82" s="205" t="str">
        <f>IF('DATA ENTRY'!CL81="","",IF('DATA ENTRY'!N81="","",IF(AND($DG$4='DATA ENTRY'!D81),'DATA ENTRY'!N81,"")))</f>
        <v/>
      </c>
      <c r="DK82" s="207" t="str">
        <f>IF('DATA ENTRY'!CL81="","",IF('DATA ENTRY'!O81="","",IF(AND($DG$4='DATA ENTRY'!D81),'DATA ENTRY'!O81,"")))</f>
        <v/>
      </c>
      <c r="DL82" s="205" t="str">
        <f>IF('DATA ENTRY'!CL81="","",IF('DATA ENTRY'!P81="","",IF(AND($DG$4='DATA ENTRY'!D81),'DATA ENTRY'!P81,"")))</f>
        <v/>
      </c>
      <c r="DM82" s="207" t="str">
        <f>IF('DATA ENTRY'!CL81="","",IF('DATA ENTRY'!Q81="","",IF(AND($DG$4='DATA ENTRY'!D81),'DATA ENTRY'!Q81,"")))</f>
        <v/>
      </c>
      <c r="DN82" s="205" t="str">
        <f>IF('DATA ENTRY'!CL81="","",IF('DATA ENTRY'!R81="","",IF(AND($DG$4='DATA ENTRY'!D81),'DATA ENTRY'!R81,"")))</f>
        <v/>
      </c>
      <c r="DO82" s="207" t="str">
        <f>IF('DATA ENTRY'!CL81="","",IF('DATA ENTRY'!T81="","",IF(AND($DG$4='DATA ENTRY'!D81),'DATA ENTRY'!T81,"")))</f>
        <v/>
      </c>
      <c r="DP82" s="205" t="str">
        <f>IF('DATA ENTRY'!CL81="","",IF('DATA ENTRY'!E81="","",IF(AND($DG$4='DATA ENTRY'!D81),'DATA ENTRY'!E81,"")))</f>
        <v/>
      </c>
      <c r="DQ82" s="205" t="str">
        <f>IF('DATA ENTRY'!CL81="","",IF('DATA ENTRY'!D81="","",IF(AND($DG$4='DATA ENTRY'!D81),'DATA ENTRY'!D81,"")))</f>
        <v/>
      </c>
      <c r="DR82" s="205" t="str">
        <f>IF('DATA ENTRY'!CL81="","",IF('DATA ENTRY'!X81="","",IF(AND($DG$4='DATA ENTRY'!D81),'DATA ENTRY'!X81,"")))</f>
        <v/>
      </c>
      <c r="DS82" s="205" t="str">
        <f>IF('DATA ENTRY'!CL81="","",IF('DATA ENTRY'!Y81="","",IF(AND($DG$4='DATA ENTRY'!D81),'DATA ENTRY'!Y81,"")))</f>
        <v/>
      </c>
      <c r="DT82" s="93" t="str">
        <f t="shared" si="22"/>
        <v/>
      </c>
      <c r="DU82" s="93" t="str">
        <f>IF('DATA ENTRY'!CL81="","",IF('DATA ENTRY'!D81="","",IF(AND($DG$4='DATA ENTRY'!D81),'DATA ENTRY'!G81,"")))</f>
        <v/>
      </c>
      <c r="DZ82" s="3">
        <f t="shared" si="23"/>
        <v>0</v>
      </c>
      <c r="EC82" s="3" t="str">
        <f>IFERROR(IF(EH82="","",RANK(EH82,$EH$7:$EH$1111,1))+COUNTIF($EH$7:EH82,EH82)-1,"")</f>
        <v/>
      </c>
      <c r="ED82" s="3" t="str">
        <f t="shared" si="24"/>
        <v/>
      </c>
      <c r="EE82" s="8">
        <v>76</v>
      </c>
      <c r="EF82" s="205" t="str">
        <f>IF('DATA ENTRY'!CL81="","",IF('DATA ENTRY'!B81="","",IF(AND($EG$4='DATA ENTRY'!G81,$EI$4='DATA ENTRY'!F81),'DATA ENTRY'!B81,"")))</f>
        <v/>
      </c>
      <c r="EG82" s="205" t="str">
        <f>IF('DATA ENTRY'!CL81="","",IF('DATA ENTRY'!C81="","",IF(AND($EG$4='DATA ENTRY'!G81,$EI$4='DATA ENTRY'!F81),'DATA ENTRY'!C81,"")))</f>
        <v/>
      </c>
      <c r="EH82" s="206" t="str">
        <f>IF('DATA ENTRY'!CL81="","",IF('DATA ENTRY'!I81="","",IF(AND($EG$4='DATA ENTRY'!G81,$EI$4='DATA ENTRY'!F81),'DATA ENTRY'!I81,"")))</f>
        <v/>
      </c>
      <c r="EI82" s="206" t="str">
        <f>IF('DATA ENTRY'!CL81="","",IF('DATA ENTRY'!CL81="","",IF(AND($EG$4='DATA ENTRY'!G81,$EI$4='DATA ENTRY'!F81),'DATA ENTRY'!CL81,"")))</f>
        <v/>
      </c>
      <c r="EJ82" s="205" t="str">
        <f>IF('DATA ENTRY'!CL81="","",IF('DATA ENTRY'!N81="","",IF(AND($EG$4='DATA ENTRY'!G81,$EI$4='DATA ENTRY'!F81),'DATA ENTRY'!N81,"")))</f>
        <v/>
      </c>
      <c r="EK82" s="207" t="str">
        <f>IF('DATA ENTRY'!CL81="","",IF('DATA ENTRY'!O81="","",IF(AND($EG$4='DATA ENTRY'!G81,$EI$4='DATA ENTRY'!F81),'DATA ENTRY'!O81,"")))</f>
        <v/>
      </c>
      <c r="EL82" s="205" t="str">
        <f>IF('DATA ENTRY'!CL81="","",IF('DATA ENTRY'!P81="","",IF(AND($EG$4='DATA ENTRY'!G81,$EI$4='DATA ENTRY'!F81),'DATA ENTRY'!P81,"")))</f>
        <v/>
      </c>
      <c r="EM82" s="207" t="str">
        <f>IF('DATA ENTRY'!CL81="","",IF('DATA ENTRY'!Q81="","",IF(AND($EG$4='DATA ENTRY'!G81,$EI$4='DATA ENTRY'!F81),'DATA ENTRY'!Q81,"")))</f>
        <v/>
      </c>
      <c r="EN82" s="205" t="str">
        <f>IF('DATA ENTRY'!CL81="","",IF('DATA ENTRY'!R81="","",IF(AND($EG$4='DATA ENTRY'!G81,$EI$4='DATA ENTRY'!F81),'DATA ENTRY'!R81,"")))</f>
        <v/>
      </c>
      <c r="EO82" s="207" t="str">
        <f>IF('DATA ENTRY'!CL81="","",IF('DATA ENTRY'!S81="","",IF(AND($EG$4='DATA ENTRY'!G81,$EI$4='DATA ENTRY'!F81),'DATA ENTRY'!S81,"")))</f>
        <v/>
      </c>
      <c r="EP82" s="207" t="str">
        <f>IF('DATA ENTRY'!CL81="","",IF('DATA ENTRY'!T81="","",IF(AND($EG$4='DATA ENTRY'!G81,$EI$4='DATA ENTRY'!F81),'DATA ENTRY'!T81,"")))</f>
        <v/>
      </c>
      <c r="EQ82" s="205" t="str">
        <f>IF('DATA ENTRY'!CL81="","",IF('DATA ENTRY'!E81="","",IF(AND($EG$4='DATA ENTRY'!G81,$EI$4='DATA ENTRY'!F81),'DATA ENTRY'!E81,"")))</f>
        <v/>
      </c>
      <c r="ER82" s="205" t="str">
        <f>IF('DATA ENTRY'!CL81="","",IF('DATA ENTRY'!D81="","",IF(AND($EG$4='DATA ENTRY'!G81,$EI$4='DATA ENTRY'!F81),'DATA ENTRY'!D81,"")))</f>
        <v/>
      </c>
      <c r="ES82" s="205" t="str">
        <f>IF('DATA ENTRY'!CL81="","",IF('DATA ENTRY'!X81="","",IF(AND($EG$4='DATA ENTRY'!G81,$EI$4='DATA ENTRY'!F81),'DATA ENTRY'!X81,"")))</f>
        <v/>
      </c>
      <c r="ET82" s="205" t="str">
        <f>IF('DATA ENTRY'!CL81="","",IF('DATA ENTRY'!Y81="","",IF(AND($EG$4='DATA ENTRY'!G81,$EI$4='DATA ENTRY'!F81),'DATA ENTRY'!Y81,"")))</f>
        <v/>
      </c>
      <c r="EU82" s="93" t="str">
        <f t="shared" si="25"/>
        <v/>
      </c>
      <c r="EV82" s="93" t="str">
        <f>IF('DATA ENTRY'!CL81="","",IF('DATA ENTRY'!D81="","",IF(AND($EG$4='DATA ENTRY'!G81,$EI$4='DATA ENTRY'!F81),'DATA ENTRY'!G81,"")))</f>
        <v/>
      </c>
      <c r="FA82" s="3">
        <f t="shared" si="26"/>
        <v>0</v>
      </c>
    </row>
    <row r="83" spans="1:157">
      <c r="A83" s="3" t="str">
        <f>IF(T83=0,"",1+(MAX($A$7:A82)))</f>
        <v/>
      </c>
      <c r="B83" s="8">
        <v>77</v>
      </c>
      <c r="C83" s="205" t="str">
        <f>IF('DATA ENTRY'!CL82="","",IF('DATA ENTRY'!B82="","",IF($D$4="All Post",'DATA ENTRY'!B82,IF(AND($D$4='DATA ENTRY'!CL82),'DATA ENTRY'!B82,""))))</f>
        <v/>
      </c>
      <c r="D83" s="205" t="str">
        <f>IF('DATA ENTRY'!CL82="","",IF('DATA ENTRY'!C82="","",IF($D$4="All Post",'DATA ENTRY'!C82,IF(AND($D$4='DATA ENTRY'!CL82),'DATA ENTRY'!C82,""))))</f>
        <v/>
      </c>
      <c r="E83" s="206" t="str">
        <f>IF('DATA ENTRY'!CL82="","",IF('DATA ENTRY'!I82="","",IF($D$4="All Post",'DATA ENTRY'!I82,IF(AND($D$4='DATA ENTRY'!CL82),'DATA ENTRY'!I82,""))))</f>
        <v/>
      </c>
      <c r="F83" s="206" t="str">
        <f>IF('DATA ENTRY'!CL82="","",IF('DATA ENTRY'!CL82="","",IF($D$4="All Post",'DATA ENTRY'!CL82,IF(AND($D$4='DATA ENTRY'!CL82),'DATA ENTRY'!CL82,""))))</f>
        <v/>
      </c>
      <c r="G83" s="205" t="str">
        <f>IF('DATA ENTRY'!CL82="","",IF('DATA ENTRY'!N82="","",IF($D$4="All Post",'DATA ENTRY'!N82,IF(AND($D$4='DATA ENTRY'!CL82),'DATA ENTRY'!N82,""))))</f>
        <v/>
      </c>
      <c r="H83" s="207" t="str">
        <f>IF('DATA ENTRY'!CL82="","",IF('DATA ENTRY'!O82="","",IF($D$4="All Post",'DATA ENTRY'!O82,IF(AND($D$4='DATA ENTRY'!CL82),'DATA ENTRY'!O82,""))))</f>
        <v/>
      </c>
      <c r="I83" s="205" t="str">
        <f>IF('DATA ENTRY'!CL82="","",IF('DATA ENTRY'!P82="","",IF($D$4="All Post",'DATA ENTRY'!P82,IF(AND($D$4='DATA ENTRY'!CL82),'DATA ENTRY'!P82,""))))</f>
        <v/>
      </c>
      <c r="J83" s="207" t="str">
        <f>IF('DATA ENTRY'!CL82="","",IF('DATA ENTRY'!Q82="","",IF($D$4="All Post",'DATA ENTRY'!Q82,IF(AND($D$4='DATA ENTRY'!CL82),'DATA ENTRY'!Q82,""))))</f>
        <v/>
      </c>
      <c r="K83" s="205" t="str">
        <f>IF('DATA ENTRY'!CL82="","",IF('DATA ENTRY'!R82="","",IF($D$4="All Post",'DATA ENTRY'!R82,IF(AND($D$4='DATA ENTRY'!CL82),'DATA ENTRY'!R82,""))))</f>
        <v/>
      </c>
      <c r="L83" s="205" t="str">
        <f>IF('DATA ENTRY'!CL82="","",IF('DATA ENTRY'!S82="","",IF($D$4="All Post",'DATA ENTRY'!S82,IF(AND($D$4='DATA ENTRY'!CL82),'DATA ENTRY'!S82,""))))</f>
        <v/>
      </c>
      <c r="M83" s="205" t="str">
        <f>IF('DATA ENTRY'!CL82="","",IF('DATA ENTRY'!E82="","",IF($D$4="All Post",'DATA ENTRY'!E82,IF(AND($D$4='DATA ENTRY'!CL82),'DATA ENTRY'!E82,""))))</f>
        <v/>
      </c>
      <c r="N83" s="205" t="str">
        <f>IF('DATA ENTRY'!CL82="","",IF('DATA ENTRY'!T82="","",IF($D$4="All Post",'DATA ENTRY'!T82,IF(AND($D$4='DATA ENTRY'!CL82),'DATA ENTRY'!T82,""))))</f>
        <v/>
      </c>
      <c r="O83" s="205" t="str">
        <f>IF('DATA ENTRY'!CL82="","",IF('DATA ENTRY'!X82="","",IF($D$4="All Post",'DATA ENTRY'!X82,IF(AND($D$4='DATA ENTRY'!CL82),'DATA ENTRY'!X82,""))))</f>
        <v/>
      </c>
      <c r="P83" s="205" t="str">
        <f>IF('DATA ENTRY'!CL82="","",IF('DATA ENTRY'!Y82="","",IF($D$4="All Post",'DATA ENTRY'!Y82,IF(AND($D$4='DATA ENTRY'!CL82),'DATA ENTRY'!Y82,""))))</f>
        <v/>
      </c>
      <c r="Q83" s="205" t="str">
        <f>IF('DATA ENTRY'!CL82="","",IF('DATA ENTRY'!G82="","",IF($D$4="All Post",'DATA ENTRY'!G82,IF(AND($D$4='DATA ENTRY'!CL82),'DATA ENTRY'!G82,""))))</f>
        <v/>
      </c>
      <c r="T83" s="3">
        <f t="shared" si="15"/>
        <v>0</v>
      </c>
      <c r="U83" s="3" t="str">
        <f t="shared" si="16"/>
        <v/>
      </c>
      <c r="CA83" s="3" t="str">
        <f>IFERROR(IF(CF83="","",RANK(CF83,$CF$7:$CF$1111,1))+COUNTIF($CF$7:CF83,CF83)-1,"")</f>
        <v/>
      </c>
      <c r="CB83" s="3" t="str">
        <f t="shared" si="17"/>
        <v/>
      </c>
      <c r="CC83" s="8">
        <v>77</v>
      </c>
      <c r="CD83" s="205" t="str">
        <f>IF('DATA ENTRY'!CL82="","",IF('DATA ENTRY'!B82="","",IF(AND($CE$4='DATA ENTRY'!CL82,$CH$4='DATA ENTRY'!D82,$CF$4='DATA ENTRY'!G82),'DATA ENTRY'!B82,"")))</f>
        <v/>
      </c>
      <c r="CE83" s="205" t="str">
        <f>IF('DATA ENTRY'!CL82="","",IF('DATA ENTRY'!C82="","",IF(AND($CE$4='DATA ENTRY'!CL82,$CH$4='DATA ENTRY'!D82,$CF$4='DATA ENTRY'!G82),'DATA ENTRY'!C82,"")))</f>
        <v/>
      </c>
      <c r="CF83" s="206" t="str">
        <f>IF('DATA ENTRY'!CL82="","",IF('DATA ENTRY'!I82="","",IF(AND($CE$4='DATA ENTRY'!CL82,$CH$4='DATA ENTRY'!D82,$CF$4='DATA ENTRY'!G82),'DATA ENTRY'!I82,"")))</f>
        <v/>
      </c>
      <c r="CG83" s="206" t="str">
        <f>IF('DATA ENTRY'!CL82="","",IF('DATA ENTRY'!CL82="","",IF(AND($CE$4='DATA ENTRY'!CL82,$CH$4='DATA ENTRY'!D82,$CF$4='DATA ENTRY'!G82),'DATA ENTRY'!CL82,"")))</f>
        <v/>
      </c>
      <c r="CH83" s="205" t="str">
        <f>IF('DATA ENTRY'!CL82="","",IF('DATA ENTRY'!N82="","",IF(AND($CE$4='DATA ENTRY'!CL82,$CH$4='DATA ENTRY'!D82,$CF$4='DATA ENTRY'!G82),'DATA ENTRY'!N82,"")))</f>
        <v/>
      </c>
      <c r="CI83" s="207" t="str">
        <f>IF('DATA ENTRY'!CL82="","",IF('DATA ENTRY'!O82="","",IF(AND($CE$4='DATA ENTRY'!CL82,$CH$4='DATA ENTRY'!D82,$CF$4='DATA ENTRY'!G82),'DATA ENTRY'!O82,"")))</f>
        <v/>
      </c>
      <c r="CJ83" s="205" t="str">
        <f>IF('DATA ENTRY'!CL82="","",IF('DATA ENTRY'!P82="","",IF(AND($CE$4='DATA ENTRY'!CL82,$CH$4='DATA ENTRY'!D82,$CF$4='DATA ENTRY'!G82),'DATA ENTRY'!P82,"")))</f>
        <v/>
      </c>
      <c r="CK83" s="207" t="str">
        <f>IF('DATA ENTRY'!CL82="","",IF('DATA ENTRY'!Q82="","",IF(AND($CE$4='DATA ENTRY'!CL82,$CH$4='DATA ENTRY'!D82,$CF$4='DATA ENTRY'!G82),'DATA ENTRY'!Q82,"")))</f>
        <v/>
      </c>
      <c r="CL83" s="205" t="str">
        <f>IF('DATA ENTRY'!CL82="","",IF('DATA ENTRY'!R82="","",IF(AND($CE$4='DATA ENTRY'!CL82,$CH$4='DATA ENTRY'!D82,$CF$4='DATA ENTRY'!G82),'DATA ENTRY'!R82,"")))</f>
        <v/>
      </c>
      <c r="CM83" s="205" t="str">
        <f>IF('DATA ENTRY'!CL82="","",IF('DATA ENTRY'!T82="","",IF(AND($CE$4='DATA ENTRY'!CL82,$CH$4='DATA ENTRY'!D82,$CF$4='DATA ENTRY'!G82),'DATA ENTRY'!T82,"")))</f>
        <v/>
      </c>
      <c r="CN83" s="205" t="str">
        <f>IF('DATA ENTRY'!CL82="","",IF('DATA ENTRY'!E82="","",IF(AND($CE$4='DATA ENTRY'!CL82,$CH$4='DATA ENTRY'!D82,$CF$4='DATA ENTRY'!G82),'DATA ENTRY'!E82,"")))</f>
        <v/>
      </c>
      <c r="CO83" s="205" t="str">
        <f>IF('DATA ENTRY'!CL82="","",IF('DATA ENTRY'!X82="","",IF(AND($CE$4='DATA ENTRY'!CL82,$CH$4='DATA ENTRY'!D82,$CF$4='DATA ENTRY'!G82),'DATA ENTRY'!X82,"")))</f>
        <v/>
      </c>
      <c r="CP83" s="205" t="str">
        <f>IF('DATA ENTRY'!CL82="","",IF('DATA ENTRY'!Y82="","",IF(AND($CE$4='DATA ENTRY'!CL82,$CH$4='DATA ENTRY'!D82,$CF$4='DATA ENTRY'!G82),'DATA ENTRY'!Y82,"")))</f>
        <v/>
      </c>
      <c r="CQ83" s="93" t="str">
        <f t="shared" si="18"/>
        <v/>
      </c>
      <c r="CR83" s="93" t="str">
        <f>IF('DATA ENTRY'!CL82="","",IF('DATA ENTRY'!G82="","",IF(AND($CE$4='DATA ENTRY'!CL82,$CH$4='DATA ENTRY'!D82),'DATA ENTRY'!G82,"")))</f>
        <v/>
      </c>
      <c r="CS83" s="191" t="str">
        <f>IF('DATA ENTRY'!CL82="","",IF('DATA ENTRY'!D82="","",IF(AND($CE$4='DATA ENTRY'!CL82,$CH$4='DATA ENTRY'!D82,$CF$4='DATA ENTRY'!G82),'DATA ENTRY'!D82,"")))</f>
        <v/>
      </c>
      <c r="CT83" s="209">
        <f t="shared" si="19"/>
        <v>0</v>
      </c>
      <c r="CU83" s="209">
        <f t="shared" si="20"/>
        <v>0</v>
      </c>
      <c r="CW83" s="210"/>
      <c r="CY83" s="3">
        <f t="shared" si="21"/>
        <v>0</v>
      </c>
      <c r="DC83" s="3" t="str">
        <f>IFERROR(IF(DH83="","",RANK(DH83,$DH$7:$DH$1111,1))+COUNTIF($DH$7:DH83,DH83)-1,"")</f>
        <v/>
      </c>
      <c r="DD83" s="3" t="str">
        <f t="shared" si="27"/>
        <v/>
      </c>
      <c r="DE83" s="8">
        <v>77</v>
      </c>
      <c r="DF83" s="205" t="str">
        <f>IF('DATA ENTRY'!CL82="","",IF('DATA ENTRY'!B82="","",IF(AND($DG$4='DATA ENTRY'!D82),'DATA ENTRY'!B82,"")))</f>
        <v/>
      </c>
      <c r="DG83" s="205" t="str">
        <f>IF('DATA ENTRY'!CL82="","",IF('DATA ENTRY'!C82="","",IF(AND($DG$4='DATA ENTRY'!D82),'DATA ENTRY'!C82,"")))</f>
        <v/>
      </c>
      <c r="DH83" s="206" t="str">
        <f>IF('DATA ENTRY'!CL82="","",IF('DATA ENTRY'!I82="","",IF(AND($DG$4='DATA ENTRY'!D82),'DATA ENTRY'!I82,"")))</f>
        <v/>
      </c>
      <c r="DI83" s="206" t="str">
        <f>IF('DATA ENTRY'!CL82="","",IF('DATA ENTRY'!CL82="","",IF(AND($DG$4='DATA ENTRY'!D82),'DATA ENTRY'!CL82,"")))</f>
        <v/>
      </c>
      <c r="DJ83" s="205" t="str">
        <f>IF('DATA ENTRY'!CL82="","",IF('DATA ENTRY'!N82="","",IF(AND($DG$4='DATA ENTRY'!D82),'DATA ENTRY'!N82,"")))</f>
        <v/>
      </c>
      <c r="DK83" s="207" t="str">
        <f>IF('DATA ENTRY'!CL82="","",IF('DATA ENTRY'!O82="","",IF(AND($DG$4='DATA ENTRY'!D82),'DATA ENTRY'!O82,"")))</f>
        <v/>
      </c>
      <c r="DL83" s="205" t="str">
        <f>IF('DATA ENTRY'!CL82="","",IF('DATA ENTRY'!P82="","",IF(AND($DG$4='DATA ENTRY'!D82),'DATA ENTRY'!P82,"")))</f>
        <v/>
      </c>
      <c r="DM83" s="207" t="str">
        <f>IF('DATA ENTRY'!CL82="","",IF('DATA ENTRY'!Q82="","",IF(AND($DG$4='DATA ENTRY'!D82),'DATA ENTRY'!Q82,"")))</f>
        <v/>
      </c>
      <c r="DN83" s="205" t="str">
        <f>IF('DATA ENTRY'!CL82="","",IF('DATA ENTRY'!R82="","",IF(AND($DG$4='DATA ENTRY'!D82),'DATA ENTRY'!R82,"")))</f>
        <v/>
      </c>
      <c r="DO83" s="207" t="str">
        <f>IF('DATA ENTRY'!CL82="","",IF('DATA ENTRY'!T82="","",IF(AND($DG$4='DATA ENTRY'!D82),'DATA ENTRY'!T82,"")))</f>
        <v/>
      </c>
      <c r="DP83" s="205" t="str">
        <f>IF('DATA ENTRY'!CL82="","",IF('DATA ENTRY'!E82="","",IF(AND($DG$4='DATA ENTRY'!D82),'DATA ENTRY'!E82,"")))</f>
        <v/>
      </c>
      <c r="DQ83" s="205" t="str">
        <f>IF('DATA ENTRY'!CL82="","",IF('DATA ENTRY'!D82="","",IF(AND($DG$4='DATA ENTRY'!D82),'DATA ENTRY'!D82,"")))</f>
        <v/>
      </c>
      <c r="DR83" s="205" t="str">
        <f>IF('DATA ENTRY'!CL82="","",IF('DATA ENTRY'!X82="","",IF(AND($DG$4='DATA ENTRY'!D82),'DATA ENTRY'!X82,"")))</f>
        <v/>
      </c>
      <c r="DS83" s="205" t="str">
        <f>IF('DATA ENTRY'!CL82="","",IF('DATA ENTRY'!Y82="","",IF(AND($DG$4='DATA ENTRY'!D82),'DATA ENTRY'!Y82,"")))</f>
        <v/>
      </c>
      <c r="DT83" s="93" t="str">
        <f t="shared" si="22"/>
        <v/>
      </c>
      <c r="DU83" s="93" t="str">
        <f>IF('DATA ENTRY'!CL82="","",IF('DATA ENTRY'!D82="","",IF(AND($DG$4='DATA ENTRY'!D82),'DATA ENTRY'!G82,"")))</f>
        <v/>
      </c>
      <c r="DZ83" s="3">
        <f t="shared" si="23"/>
        <v>0</v>
      </c>
      <c r="EC83" s="3" t="str">
        <f>IFERROR(IF(EH83="","",RANK(EH83,$EH$7:$EH$1111,1))+COUNTIF($EH$7:EH83,EH83)-1,"")</f>
        <v/>
      </c>
      <c r="ED83" s="3" t="str">
        <f t="shared" si="24"/>
        <v/>
      </c>
      <c r="EE83" s="8">
        <v>77</v>
      </c>
      <c r="EF83" s="205" t="str">
        <f>IF('DATA ENTRY'!CL82="","",IF('DATA ENTRY'!B82="","",IF(AND($EG$4='DATA ENTRY'!G82,$EI$4='DATA ENTRY'!F82),'DATA ENTRY'!B82,"")))</f>
        <v/>
      </c>
      <c r="EG83" s="205" t="str">
        <f>IF('DATA ENTRY'!CL82="","",IF('DATA ENTRY'!C82="","",IF(AND($EG$4='DATA ENTRY'!G82,$EI$4='DATA ENTRY'!F82),'DATA ENTRY'!C82,"")))</f>
        <v/>
      </c>
      <c r="EH83" s="206" t="str">
        <f>IF('DATA ENTRY'!CL82="","",IF('DATA ENTRY'!I82="","",IF(AND($EG$4='DATA ENTRY'!G82,$EI$4='DATA ENTRY'!F82),'DATA ENTRY'!I82,"")))</f>
        <v/>
      </c>
      <c r="EI83" s="206" t="str">
        <f>IF('DATA ENTRY'!CL82="","",IF('DATA ENTRY'!CL82="","",IF(AND($EG$4='DATA ENTRY'!G82,$EI$4='DATA ENTRY'!F82),'DATA ENTRY'!CL82,"")))</f>
        <v/>
      </c>
      <c r="EJ83" s="205" t="str">
        <f>IF('DATA ENTRY'!CL82="","",IF('DATA ENTRY'!N82="","",IF(AND($EG$4='DATA ENTRY'!G82,$EI$4='DATA ENTRY'!F82),'DATA ENTRY'!N82,"")))</f>
        <v/>
      </c>
      <c r="EK83" s="207" t="str">
        <f>IF('DATA ENTRY'!CL82="","",IF('DATA ENTRY'!O82="","",IF(AND($EG$4='DATA ENTRY'!G82,$EI$4='DATA ENTRY'!F82),'DATA ENTRY'!O82,"")))</f>
        <v/>
      </c>
      <c r="EL83" s="205" t="str">
        <f>IF('DATA ENTRY'!CL82="","",IF('DATA ENTRY'!P82="","",IF(AND($EG$4='DATA ENTRY'!G82,$EI$4='DATA ENTRY'!F82),'DATA ENTRY'!P82,"")))</f>
        <v/>
      </c>
      <c r="EM83" s="207" t="str">
        <f>IF('DATA ENTRY'!CL82="","",IF('DATA ENTRY'!Q82="","",IF(AND($EG$4='DATA ENTRY'!G82,$EI$4='DATA ENTRY'!F82),'DATA ENTRY'!Q82,"")))</f>
        <v/>
      </c>
      <c r="EN83" s="205" t="str">
        <f>IF('DATA ENTRY'!CL82="","",IF('DATA ENTRY'!R82="","",IF(AND($EG$4='DATA ENTRY'!G82,$EI$4='DATA ENTRY'!F82),'DATA ENTRY'!R82,"")))</f>
        <v/>
      </c>
      <c r="EO83" s="207" t="str">
        <f>IF('DATA ENTRY'!CL82="","",IF('DATA ENTRY'!S82="","",IF(AND($EG$4='DATA ENTRY'!G82,$EI$4='DATA ENTRY'!F82),'DATA ENTRY'!S82,"")))</f>
        <v/>
      </c>
      <c r="EP83" s="207" t="str">
        <f>IF('DATA ENTRY'!CL82="","",IF('DATA ENTRY'!T82="","",IF(AND($EG$4='DATA ENTRY'!G82,$EI$4='DATA ENTRY'!F82),'DATA ENTRY'!T82,"")))</f>
        <v/>
      </c>
      <c r="EQ83" s="205" t="str">
        <f>IF('DATA ENTRY'!CL82="","",IF('DATA ENTRY'!E82="","",IF(AND($EG$4='DATA ENTRY'!G82,$EI$4='DATA ENTRY'!F82),'DATA ENTRY'!E82,"")))</f>
        <v/>
      </c>
      <c r="ER83" s="205" t="str">
        <f>IF('DATA ENTRY'!CL82="","",IF('DATA ENTRY'!D82="","",IF(AND($EG$4='DATA ENTRY'!G82,$EI$4='DATA ENTRY'!F82),'DATA ENTRY'!D82,"")))</f>
        <v/>
      </c>
      <c r="ES83" s="205" t="str">
        <f>IF('DATA ENTRY'!CL82="","",IF('DATA ENTRY'!X82="","",IF(AND($EG$4='DATA ENTRY'!G82,$EI$4='DATA ENTRY'!F82),'DATA ENTRY'!X82,"")))</f>
        <v/>
      </c>
      <c r="ET83" s="205" t="str">
        <f>IF('DATA ENTRY'!CL82="","",IF('DATA ENTRY'!Y82="","",IF(AND($EG$4='DATA ENTRY'!G82,$EI$4='DATA ENTRY'!F82),'DATA ENTRY'!Y82,"")))</f>
        <v/>
      </c>
      <c r="EU83" s="93" t="str">
        <f t="shared" si="25"/>
        <v/>
      </c>
      <c r="EV83" s="93" t="str">
        <f>IF('DATA ENTRY'!CL82="","",IF('DATA ENTRY'!D82="","",IF(AND($EG$4='DATA ENTRY'!G82,$EI$4='DATA ENTRY'!F82),'DATA ENTRY'!G82,"")))</f>
        <v/>
      </c>
      <c r="FA83" s="3">
        <f t="shared" si="26"/>
        <v>0</v>
      </c>
    </row>
    <row r="84" spans="1:157">
      <c r="A84" s="3" t="str">
        <f>IF(T84=0,"",1+(MAX($A$7:A83)))</f>
        <v/>
      </c>
      <c r="B84" s="8">
        <v>78</v>
      </c>
      <c r="C84" s="205" t="str">
        <f>IF('DATA ENTRY'!CL83="","",IF('DATA ENTRY'!B83="","",IF($D$4="All Post",'DATA ENTRY'!B83,IF(AND($D$4='DATA ENTRY'!CL83),'DATA ENTRY'!B83,""))))</f>
        <v/>
      </c>
      <c r="D84" s="205" t="str">
        <f>IF('DATA ENTRY'!CL83="","",IF('DATA ENTRY'!C83="","",IF($D$4="All Post",'DATA ENTRY'!C83,IF(AND($D$4='DATA ENTRY'!CL83),'DATA ENTRY'!C83,""))))</f>
        <v/>
      </c>
      <c r="E84" s="206" t="str">
        <f>IF('DATA ENTRY'!CL83="","",IF('DATA ENTRY'!I83="","",IF($D$4="All Post",'DATA ENTRY'!I83,IF(AND($D$4='DATA ENTRY'!CL83),'DATA ENTRY'!I83,""))))</f>
        <v/>
      </c>
      <c r="F84" s="206" t="str">
        <f>IF('DATA ENTRY'!CL83="","",IF('DATA ENTRY'!CL83="","",IF($D$4="All Post",'DATA ENTRY'!CL83,IF(AND($D$4='DATA ENTRY'!CL83),'DATA ENTRY'!CL83,""))))</f>
        <v/>
      </c>
      <c r="G84" s="205" t="str">
        <f>IF('DATA ENTRY'!CL83="","",IF('DATA ENTRY'!N83="","",IF($D$4="All Post",'DATA ENTRY'!N83,IF(AND($D$4='DATA ENTRY'!CL83),'DATA ENTRY'!N83,""))))</f>
        <v/>
      </c>
      <c r="H84" s="207" t="str">
        <f>IF('DATA ENTRY'!CL83="","",IF('DATA ENTRY'!O83="","",IF($D$4="All Post",'DATA ENTRY'!O83,IF(AND($D$4='DATA ENTRY'!CL83),'DATA ENTRY'!O83,""))))</f>
        <v/>
      </c>
      <c r="I84" s="205" t="str">
        <f>IF('DATA ENTRY'!CL83="","",IF('DATA ENTRY'!P83="","",IF($D$4="All Post",'DATA ENTRY'!P83,IF(AND($D$4='DATA ENTRY'!CL83),'DATA ENTRY'!P83,""))))</f>
        <v/>
      </c>
      <c r="J84" s="207" t="str">
        <f>IF('DATA ENTRY'!CL83="","",IF('DATA ENTRY'!Q83="","",IF($D$4="All Post",'DATA ENTRY'!Q83,IF(AND($D$4='DATA ENTRY'!CL83),'DATA ENTRY'!Q83,""))))</f>
        <v/>
      </c>
      <c r="K84" s="205" t="str">
        <f>IF('DATA ENTRY'!CL83="","",IF('DATA ENTRY'!R83="","",IF($D$4="All Post",'DATA ENTRY'!R83,IF(AND($D$4='DATA ENTRY'!CL83),'DATA ENTRY'!R83,""))))</f>
        <v/>
      </c>
      <c r="L84" s="205" t="str">
        <f>IF('DATA ENTRY'!CL83="","",IF('DATA ENTRY'!S83="","",IF($D$4="All Post",'DATA ENTRY'!S83,IF(AND($D$4='DATA ENTRY'!CL83),'DATA ENTRY'!S83,""))))</f>
        <v/>
      </c>
      <c r="M84" s="205" t="str">
        <f>IF('DATA ENTRY'!CL83="","",IF('DATA ENTRY'!E83="","",IF($D$4="All Post",'DATA ENTRY'!E83,IF(AND($D$4='DATA ENTRY'!CL83),'DATA ENTRY'!E83,""))))</f>
        <v/>
      </c>
      <c r="N84" s="205" t="str">
        <f>IF('DATA ENTRY'!CL83="","",IF('DATA ENTRY'!T83="","",IF($D$4="All Post",'DATA ENTRY'!T83,IF(AND($D$4='DATA ENTRY'!CL83),'DATA ENTRY'!T83,""))))</f>
        <v/>
      </c>
      <c r="O84" s="205" t="str">
        <f>IF('DATA ENTRY'!CL83="","",IF('DATA ENTRY'!X83="","",IF($D$4="All Post",'DATA ENTRY'!X83,IF(AND($D$4='DATA ENTRY'!CL83),'DATA ENTRY'!X83,""))))</f>
        <v/>
      </c>
      <c r="P84" s="205" t="str">
        <f>IF('DATA ENTRY'!CL83="","",IF('DATA ENTRY'!Y83="","",IF($D$4="All Post",'DATA ENTRY'!Y83,IF(AND($D$4='DATA ENTRY'!CL83),'DATA ENTRY'!Y83,""))))</f>
        <v/>
      </c>
      <c r="Q84" s="205" t="str">
        <f>IF('DATA ENTRY'!CL83="","",IF('DATA ENTRY'!G83="","",IF($D$4="All Post",'DATA ENTRY'!G83,IF(AND($D$4='DATA ENTRY'!CL83),'DATA ENTRY'!G83,""))))</f>
        <v/>
      </c>
      <c r="T84" s="3">
        <f t="shared" si="15"/>
        <v>0</v>
      </c>
      <c r="U84" s="3" t="str">
        <f t="shared" si="16"/>
        <v/>
      </c>
      <c r="CA84" s="3" t="str">
        <f>IFERROR(IF(CF84="","",RANK(CF84,$CF$7:$CF$1111,1))+COUNTIF($CF$7:CF84,CF84)-1,"")</f>
        <v/>
      </c>
      <c r="CB84" s="3" t="str">
        <f t="shared" si="17"/>
        <v/>
      </c>
      <c r="CC84" s="8">
        <v>78</v>
      </c>
      <c r="CD84" s="205" t="str">
        <f>IF('DATA ENTRY'!CL83="","",IF('DATA ENTRY'!B83="","",IF(AND($CE$4='DATA ENTRY'!CL83,$CH$4='DATA ENTRY'!D83,$CF$4='DATA ENTRY'!G83),'DATA ENTRY'!B83,"")))</f>
        <v/>
      </c>
      <c r="CE84" s="205" t="str">
        <f>IF('DATA ENTRY'!CL83="","",IF('DATA ENTRY'!C83="","",IF(AND($CE$4='DATA ENTRY'!CL83,$CH$4='DATA ENTRY'!D83,$CF$4='DATA ENTRY'!G83),'DATA ENTRY'!C83,"")))</f>
        <v/>
      </c>
      <c r="CF84" s="206" t="str">
        <f>IF('DATA ENTRY'!CL83="","",IF('DATA ENTRY'!I83="","",IF(AND($CE$4='DATA ENTRY'!CL83,$CH$4='DATA ENTRY'!D83,$CF$4='DATA ENTRY'!G83),'DATA ENTRY'!I83,"")))</f>
        <v/>
      </c>
      <c r="CG84" s="206" t="str">
        <f>IF('DATA ENTRY'!CL83="","",IF('DATA ENTRY'!CL83="","",IF(AND($CE$4='DATA ENTRY'!CL83,$CH$4='DATA ENTRY'!D83,$CF$4='DATA ENTRY'!G83),'DATA ENTRY'!CL83,"")))</f>
        <v/>
      </c>
      <c r="CH84" s="205" t="str">
        <f>IF('DATA ENTRY'!CL83="","",IF('DATA ENTRY'!N83="","",IF(AND($CE$4='DATA ENTRY'!CL83,$CH$4='DATA ENTRY'!D83,$CF$4='DATA ENTRY'!G83),'DATA ENTRY'!N83,"")))</f>
        <v/>
      </c>
      <c r="CI84" s="207" t="str">
        <f>IF('DATA ENTRY'!CL83="","",IF('DATA ENTRY'!O83="","",IF(AND($CE$4='DATA ENTRY'!CL83,$CH$4='DATA ENTRY'!D83,$CF$4='DATA ENTRY'!G83),'DATA ENTRY'!O83,"")))</f>
        <v/>
      </c>
      <c r="CJ84" s="205" t="str">
        <f>IF('DATA ENTRY'!CL83="","",IF('DATA ENTRY'!P83="","",IF(AND($CE$4='DATA ENTRY'!CL83,$CH$4='DATA ENTRY'!D83,$CF$4='DATA ENTRY'!G83),'DATA ENTRY'!P83,"")))</f>
        <v/>
      </c>
      <c r="CK84" s="207" t="str">
        <f>IF('DATA ENTRY'!CL83="","",IF('DATA ENTRY'!Q83="","",IF(AND($CE$4='DATA ENTRY'!CL83,$CH$4='DATA ENTRY'!D83,$CF$4='DATA ENTRY'!G83),'DATA ENTRY'!Q83,"")))</f>
        <v/>
      </c>
      <c r="CL84" s="205" t="str">
        <f>IF('DATA ENTRY'!CL83="","",IF('DATA ENTRY'!R83="","",IF(AND($CE$4='DATA ENTRY'!CL83,$CH$4='DATA ENTRY'!D83,$CF$4='DATA ENTRY'!G83),'DATA ENTRY'!R83,"")))</f>
        <v/>
      </c>
      <c r="CM84" s="205" t="str">
        <f>IF('DATA ENTRY'!CL83="","",IF('DATA ENTRY'!T83="","",IF(AND($CE$4='DATA ENTRY'!CL83,$CH$4='DATA ENTRY'!D83,$CF$4='DATA ENTRY'!G83),'DATA ENTRY'!T83,"")))</f>
        <v/>
      </c>
      <c r="CN84" s="205" t="str">
        <f>IF('DATA ENTRY'!CL83="","",IF('DATA ENTRY'!E83="","",IF(AND($CE$4='DATA ENTRY'!CL83,$CH$4='DATA ENTRY'!D83,$CF$4='DATA ENTRY'!G83),'DATA ENTRY'!E83,"")))</f>
        <v/>
      </c>
      <c r="CO84" s="205" t="str">
        <f>IF('DATA ENTRY'!CL83="","",IF('DATA ENTRY'!X83="","",IF(AND($CE$4='DATA ENTRY'!CL83,$CH$4='DATA ENTRY'!D83,$CF$4='DATA ENTRY'!G83),'DATA ENTRY'!X83,"")))</f>
        <v/>
      </c>
      <c r="CP84" s="205" t="str">
        <f>IF('DATA ENTRY'!CL83="","",IF('DATA ENTRY'!Y83="","",IF(AND($CE$4='DATA ENTRY'!CL83,$CH$4='DATA ENTRY'!D83,$CF$4='DATA ENTRY'!G83),'DATA ENTRY'!Y83,"")))</f>
        <v/>
      </c>
      <c r="CQ84" s="93" t="str">
        <f t="shared" si="18"/>
        <v/>
      </c>
      <c r="CR84" s="93" t="str">
        <f>IF('DATA ENTRY'!CL83="","",IF('DATA ENTRY'!G83="","",IF(AND($CE$4='DATA ENTRY'!CL83,$CH$4='DATA ENTRY'!D83),'DATA ENTRY'!G83,"")))</f>
        <v/>
      </c>
      <c r="CS84" s="191" t="str">
        <f>IF('DATA ENTRY'!CL83="","",IF('DATA ENTRY'!D83="","",IF(AND($CE$4='DATA ENTRY'!CL83,$CH$4='DATA ENTRY'!D83,$CF$4='DATA ENTRY'!G83),'DATA ENTRY'!D83,"")))</f>
        <v/>
      </c>
      <c r="CT84" s="209">
        <f t="shared" si="19"/>
        <v>0</v>
      </c>
      <c r="CU84" s="209">
        <f t="shared" si="20"/>
        <v>0</v>
      </c>
      <c r="CW84" s="210"/>
      <c r="CY84" s="3">
        <f t="shared" si="21"/>
        <v>0</v>
      </c>
      <c r="DC84" s="3" t="str">
        <f>IFERROR(IF(DH84="","",RANK(DH84,$DH$7:$DH$1111,1))+COUNTIF($DH$7:DH84,DH84)-1,"")</f>
        <v/>
      </c>
      <c r="DD84" s="3" t="str">
        <f t="shared" si="27"/>
        <v/>
      </c>
      <c r="DE84" s="8">
        <v>78</v>
      </c>
      <c r="DF84" s="205" t="str">
        <f>IF('DATA ENTRY'!CL83="","",IF('DATA ENTRY'!B83="","",IF(AND($DG$4='DATA ENTRY'!D83),'DATA ENTRY'!B83,"")))</f>
        <v/>
      </c>
      <c r="DG84" s="205" t="str">
        <f>IF('DATA ENTRY'!CL83="","",IF('DATA ENTRY'!C83="","",IF(AND($DG$4='DATA ENTRY'!D83),'DATA ENTRY'!C83,"")))</f>
        <v/>
      </c>
      <c r="DH84" s="206" t="str">
        <f>IF('DATA ENTRY'!CL83="","",IF('DATA ENTRY'!I83="","",IF(AND($DG$4='DATA ENTRY'!D83),'DATA ENTRY'!I83,"")))</f>
        <v/>
      </c>
      <c r="DI84" s="206" t="str">
        <f>IF('DATA ENTRY'!CL83="","",IF('DATA ENTRY'!CL83="","",IF(AND($DG$4='DATA ENTRY'!D83),'DATA ENTRY'!CL83,"")))</f>
        <v/>
      </c>
      <c r="DJ84" s="205" t="str">
        <f>IF('DATA ENTRY'!CL83="","",IF('DATA ENTRY'!N83="","",IF(AND($DG$4='DATA ENTRY'!D83),'DATA ENTRY'!N83,"")))</f>
        <v/>
      </c>
      <c r="DK84" s="207" t="str">
        <f>IF('DATA ENTRY'!CL83="","",IF('DATA ENTRY'!O83="","",IF(AND($DG$4='DATA ENTRY'!D83),'DATA ENTRY'!O83,"")))</f>
        <v/>
      </c>
      <c r="DL84" s="205" t="str">
        <f>IF('DATA ENTRY'!CL83="","",IF('DATA ENTRY'!P83="","",IF(AND($DG$4='DATA ENTRY'!D83),'DATA ENTRY'!P83,"")))</f>
        <v/>
      </c>
      <c r="DM84" s="207" t="str">
        <f>IF('DATA ENTRY'!CL83="","",IF('DATA ENTRY'!Q83="","",IF(AND($DG$4='DATA ENTRY'!D83),'DATA ENTRY'!Q83,"")))</f>
        <v/>
      </c>
      <c r="DN84" s="205" t="str">
        <f>IF('DATA ENTRY'!CL83="","",IF('DATA ENTRY'!R83="","",IF(AND($DG$4='DATA ENTRY'!D83),'DATA ENTRY'!R83,"")))</f>
        <v/>
      </c>
      <c r="DO84" s="207" t="str">
        <f>IF('DATA ENTRY'!CL83="","",IF('DATA ENTRY'!T83="","",IF(AND($DG$4='DATA ENTRY'!D83),'DATA ENTRY'!T83,"")))</f>
        <v/>
      </c>
      <c r="DP84" s="205" t="str">
        <f>IF('DATA ENTRY'!CL83="","",IF('DATA ENTRY'!E83="","",IF(AND($DG$4='DATA ENTRY'!D83),'DATA ENTRY'!E83,"")))</f>
        <v/>
      </c>
      <c r="DQ84" s="205" t="str">
        <f>IF('DATA ENTRY'!CL83="","",IF('DATA ENTRY'!D83="","",IF(AND($DG$4='DATA ENTRY'!D83),'DATA ENTRY'!D83,"")))</f>
        <v/>
      </c>
      <c r="DR84" s="205" t="str">
        <f>IF('DATA ENTRY'!CL83="","",IF('DATA ENTRY'!X83="","",IF(AND($DG$4='DATA ENTRY'!D83),'DATA ENTRY'!X83,"")))</f>
        <v/>
      </c>
      <c r="DS84" s="205" t="str">
        <f>IF('DATA ENTRY'!CL83="","",IF('DATA ENTRY'!Y83="","",IF(AND($DG$4='DATA ENTRY'!D83),'DATA ENTRY'!Y83,"")))</f>
        <v/>
      </c>
      <c r="DT84" s="93" t="str">
        <f t="shared" si="22"/>
        <v/>
      </c>
      <c r="DU84" s="93" t="str">
        <f>IF('DATA ENTRY'!CL83="","",IF('DATA ENTRY'!D83="","",IF(AND($DG$4='DATA ENTRY'!D83),'DATA ENTRY'!G83,"")))</f>
        <v/>
      </c>
      <c r="DZ84" s="3">
        <f t="shared" si="23"/>
        <v>0</v>
      </c>
      <c r="EC84" s="3" t="str">
        <f>IFERROR(IF(EH84="","",RANK(EH84,$EH$7:$EH$1111,1))+COUNTIF($EH$7:EH84,EH84)-1,"")</f>
        <v/>
      </c>
      <c r="ED84" s="3" t="str">
        <f t="shared" si="24"/>
        <v/>
      </c>
      <c r="EE84" s="8">
        <v>78</v>
      </c>
      <c r="EF84" s="205" t="str">
        <f>IF('DATA ENTRY'!CL83="","",IF('DATA ENTRY'!B83="","",IF(AND($EG$4='DATA ENTRY'!G83,$EI$4='DATA ENTRY'!F83),'DATA ENTRY'!B83,"")))</f>
        <v/>
      </c>
      <c r="EG84" s="205" t="str">
        <f>IF('DATA ENTRY'!CL83="","",IF('DATA ENTRY'!C83="","",IF(AND($EG$4='DATA ENTRY'!G83,$EI$4='DATA ENTRY'!F83),'DATA ENTRY'!C83,"")))</f>
        <v/>
      </c>
      <c r="EH84" s="206" t="str">
        <f>IF('DATA ENTRY'!CL83="","",IF('DATA ENTRY'!I83="","",IF(AND($EG$4='DATA ENTRY'!G83,$EI$4='DATA ENTRY'!F83),'DATA ENTRY'!I83,"")))</f>
        <v/>
      </c>
      <c r="EI84" s="206" t="str">
        <f>IF('DATA ENTRY'!CL83="","",IF('DATA ENTRY'!CL83="","",IF(AND($EG$4='DATA ENTRY'!G83,$EI$4='DATA ENTRY'!F83),'DATA ENTRY'!CL83,"")))</f>
        <v/>
      </c>
      <c r="EJ84" s="205" t="str">
        <f>IF('DATA ENTRY'!CL83="","",IF('DATA ENTRY'!N83="","",IF(AND($EG$4='DATA ENTRY'!G83,$EI$4='DATA ENTRY'!F83),'DATA ENTRY'!N83,"")))</f>
        <v/>
      </c>
      <c r="EK84" s="207" t="str">
        <f>IF('DATA ENTRY'!CL83="","",IF('DATA ENTRY'!O83="","",IF(AND($EG$4='DATA ENTRY'!G83,$EI$4='DATA ENTRY'!F83),'DATA ENTRY'!O83,"")))</f>
        <v/>
      </c>
      <c r="EL84" s="205" t="str">
        <f>IF('DATA ENTRY'!CL83="","",IF('DATA ENTRY'!P83="","",IF(AND($EG$4='DATA ENTRY'!G83,$EI$4='DATA ENTRY'!F83),'DATA ENTRY'!P83,"")))</f>
        <v/>
      </c>
      <c r="EM84" s="207" t="str">
        <f>IF('DATA ENTRY'!CL83="","",IF('DATA ENTRY'!Q83="","",IF(AND($EG$4='DATA ENTRY'!G83,$EI$4='DATA ENTRY'!F83),'DATA ENTRY'!Q83,"")))</f>
        <v/>
      </c>
      <c r="EN84" s="205" t="str">
        <f>IF('DATA ENTRY'!CL83="","",IF('DATA ENTRY'!R83="","",IF(AND($EG$4='DATA ENTRY'!G83,$EI$4='DATA ENTRY'!F83),'DATA ENTRY'!R83,"")))</f>
        <v/>
      </c>
      <c r="EO84" s="207" t="str">
        <f>IF('DATA ENTRY'!CL83="","",IF('DATA ENTRY'!S83="","",IF(AND($EG$4='DATA ENTRY'!G83,$EI$4='DATA ENTRY'!F83),'DATA ENTRY'!S83,"")))</f>
        <v/>
      </c>
      <c r="EP84" s="207" t="str">
        <f>IF('DATA ENTRY'!CL83="","",IF('DATA ENTRY'!T83="","",IF(AND($EG$4='DATA ENTRY'!G83,$EI$4='DATA ENTRY'!F83),'DATA ENTRY'!T83,"")))</f>
        <v/>
      </c>
      <c r="EQ84" s="205" t="str">
        <f>IF('DATA ENTRY'!CL83="","",IF('DATA ENTRY'!E83="","",IF(AND($EG$4='DATA ENTRY'!G83,$EI$4='DATA ENTRY'!F83),'DATA ENTRY'!E83,"")))</f>
        <v/>
      </c>
      <c r="ER84" s="205" t="str">
        <f>IF('DATA ENTRY'!CL83="","",IF('DATA ENTRY'!D83="","",IF(AND($EG$4='DATA ENTRY'!G83,$EI$4='DATA ENTRY'!F83),'DATA ENTRY'!D83,"")))</f>
        <v/>
      </c>
      <c r="ES84" s="205" t="str">
        <f>IF('DATA ENTRY'!CL83="","",IF('DATA ENTRY'!X83="","",IF(AND($EG$4='DATA ENTRY'!G83,$EI$4='DATA ENTRY'!F83),'DATA ENTRY'!X83,"")))</f>
        <v/>
      </c>
      <c r="ET84" s="205" t="str">
        <f>IF('DATA ENTRY'!CL83="","",IF('DATA ENTRY'!Y83="","",IF(AND($EG$4='DATA ENTRY'!G83,$EI$4='DATA ENTRY'!F83),'DATA ENTRY'!Y83,"")))</f>
        <v/>
      </c>
      <c r="EU84" s="93" t="str">
        <f t="shared" si="25"/>
        <v/>
      </c>
      <c r="EV84" s="93" t="str">
        <f>IF('DATA ENTRY'!CL83="","",IF('DATA ENTRY'!D83="","",IF(AND($EG$4='DATA ENTRY'!G83,$EI$4='DATA ENTRY'!F83),'DATA ENTRY'!G83,"")))</f>
        <v/>
      </c>
      <c r="FA84" s="3">
        <f t="shared" si="26"/>
        <v>0</v>
      </c>
    </row>
    <row r="85" spans="1:157">
      <c r="A85" s="3" t="str">
        <f>IF(T85=0,"",1+(MAX($A$7:A84)))</f>
        <v/>
      </c>
      <c r="B85" s="8">
        <v>79</v>
      </c>
      <c r="C85" s="205" t="str">
        <f>IF('DATA ENTRY'!CL84="","",IF('DATA ENTRY'!B84="","",IF($D$4="All Post",'DATA ENTRY'!B84,IF(AND($D$4='DATA ENTRY'!CL84),'DATA ENTRY'!B84,""))))</f>
        <v/>
      </c>
      <c r="D85" s="205" t="str">
        <f>IF('DATA ENTRY'!CL84="","",IF('DATA ENTRY'!C84="","",IF($D$4="All Post",'DATA ENTRY'!C84,IF(AND($D$4='DATA ENTRY'!CL84),'DATA ENTRY'!C84,""))))</f>
        <v/>
      </c>
      <c r="E85" s="206" t="str">
        <f>IF('DATA ENTRY'!CL84="","",IF('DATA ENTRY'!I84="","",IF($D$4="All Post",'DATA ENTRY'!I84,IF(AND($D$4='DATA ENTRY'!CL84),'DATA ENTRY'!I84,""))))</f>
        <v/>
      </c>
      <c r="F85" s="206" t="str">
        <f>IF('DATA ENTRY'!CL84="","",IF('DATA ENTRY'!CL84="","",IF($D$4="All Post",'DATA ENTRY'!CL84,IF(AND($D$4='DATA ENTRY'!CL84),'DATA ENTRY'!CL84,""))))</f>
        <v/>
      </c>
      <c r="G85" s="205" t="str">
        <f>IF('DATA ENTRY'!CL84="","",IF('DATA ENTRY'!N84="","",IF($D$4="All Post",'DATA ENTRY'!N84,IF(AND($D$4='DATA ENTRY'!CL84),'DATA ENTRY'!N84,""))))</f>
        <v/>
      </c>
      <c r="H85" s="207" t="str">
        <f>IF('DATA ENTRY'!CL84="","",IF('DATA ENTRY'!O84="","",IF($D$4="All Post",'DATA ENTRY'!O84,IF(AND($D$4='DATA ENTRY'!CL84),'DATA ENTRY'!O84,""))))</f>
        <v/>
      </c>
      <c r="I85" s="205" t="str">
        <f>IF('DATA ENTRY'!CL84="","",IF('DATA ENTRY'!P84="","",IF($D$4="All Post",'DATA ENTRY'!P84,IF(AND($D$4='DATA ENTRY'!CL84),'DATA ENTRY'!P84,""))))</f>
        <v/>
      </c>
      <c r="J85" s="207" t="str">
        <f>IF('DATA ENTRY'!CL84="","",IF('DATA ENTRY'!Q84="","",IF($D$4="All Post",'DATA ENTRY'!Q84,IF(AND($D$4='DATA ENTRY'!CL84),'DATA ENTRY'!Q84,""))))</f>
        <v/>
      </c>
      <c r="K85" s="205" t="str">
        <f>IF('DATA ENTRY'!CL84="","",IF('DATA ENTRY'!R84="","",IF($D$4="All Post",'DATA ENTRY'!R84,IF(AND($D$4='DATA ENTRY'!CL84),'DATA ENTRY'!R84,""))))</f>
        <v/>
      </c>
      <c r="L85" s="205" t="str">
        <f>IF('DATA ENTRY'!CL84="","",IF('DATA ENTRY'!S84="","",IF($D$4="All Post",'DATA ENTRY'!S84,IF(AND($D$4='DATA ENTRY'!CL84),'DATA ENTRY'!S84,""))))</f>
        <v/>
      </c>
      <c r="M85" s="205" t="str">
        <f>IF('DATA ENTRY'!CL84="","",IF('DATA ENTRY'!E84="","",IF($D$4="All Post",'DATA ENTRY'!E84,IF(AND($D$4='DATA ENTRY'!CL84),'DATA ENTRY'!E84,""))))</f>
        <v/>
      </c>
      <c r="N85" s="205" t="str">
        <f>IF('DATA ENTRY'!CL84="","",IF('DATA ENTRY'!T84="","",IF($D$4="All Post",'DATA ENTRY'!T84,IF(AND($D$4='DATA ENTRY'!CL84),'DATA ENTRY'!T84,""))))</f>
        <v/>
      </c>
      <c r="O85" s="205" t="str">
        <f>IF('DATA ENTRY'!CL84="","",IF('DATA ENTRY'!X84="","",IF($D$4="All Post",'DATA ENTRY'!X84,IF(AND($D$4='DATA ENTRY'!CL84),'DATA ENTRY'!X84,""))))</f>
        <v/>
      </c>
      <c r="P85" s="205" t="str">
        <f>IF('DATA ENTRY'!CL84="","",IF('DATA ENTRY'!Y84="","",IF($D$4="All Post",'DATA ENTRY'!Y84,IF(AND($D$4='DATA ENTRY'!CL84),'DATA ENTRY'!Y84,""))))</f>
        <v/>
      </c>
      <c r="Q85" s="205" t="str">
        <f>IF('DATA ENTRY'!CL84="","",IF('DATA ENTRY'!G84="","",IF($D$4="All Post",'DATA ENTRY'!G84,IF(AND($D$4='DATA ENTRY'!CL84),'DATA ENTRY'!G84,""))))</f>
        <v/>
      </c>
      <c r="T85" s="3">
        <f t="shared" si="15"/>
        <v>0</v>
      </c>
      <c r="U85" s="3" t="str">
        <f t="shared" si="16"/>
        <v/>
      </c>
      <c r="CA85" s="3" t="str">
        <f>IFERROR(IF(CF85="","",RANK(CF85,$CF$7:$CF$1111,1))+COUNTIF($CF$7:CF85,CF85)-1,"")</f>
        <v/>
      </c>
      <c r="CB85" s="3" t="str">
        <f t="shared" si="17"/>
        <v/>
      </c>
      <c r="CC85" s="8">
        <v>79</v>
      </c>
      <c r="CD85" s="205" t="str">
        <f>IF('DATA ENTRY'!CL84="","",IF('DATA ENTRY'!B84="","",IF(AND($CE$4='DATA ENTRY'!CL84,$CH$4='DATA ENTRY'!D84,$CF$4='DATA ENTRY'!G84),'DATA ENTRY'!B84,"")))</f>
        <v/>
      </c>
      <c r="CE85" s="205" t="str">
        <f>IF('DATA ENTRY'!CL84="","",IF('DATA ENTRY'!C84="","",IF(AND($CE$4='DATA ENTRY'!CL84,$CH$4='DATA ENTRY'!D84,$CF$4='DATA ENTRY'!G84),'DATA ENTRY'!C84,"")))</f>
        <v/>
      </c>
      <c r="CF85" s="206" t="str">
        <f>IF('DATA ENTRY'!CL84="","",IF('DATA ENTRY'!I84="","",IF(AND($CE$4='DATA ENTRY'!CL84,$CH$4='DATA ENTRY'!D84,$CF$4='DATA ENTRY'!G84),'DATA ENTRY'!I84,"")))</f>
        <v/>
      </c>
      <c r="CG85" s="206" t="str">
        <f>IF('DATA ENTRY'!CL84="","",IF('DATA ENTRY'!CL84="","",IF(AND($CE$4='DATA ENTRY'!CL84,$CH$4='DATA ENTRY'!D84,$CF$4='DATA ENTRY'!G84),'DATA ENTRY'!CL84,"")))</f>
        <v/>
      </c>
      <c r="CH85" s="205" t="str">
        <f>IF('DATA ENTRY'!CL84="","",IF('DATA ENTRY'!N84="","",IF(AND($CE$4='DATA ENTRY'!CL84,$CH$4='DATA ENTRY'!D84,$CF$4='DATA ENTRY'!G84),'DATA ENTRY'!N84,"")))</f>
        <v/>
      </c>
      <c r="CI85" s="207" t="str">
        <f>IF('DATA ENTRY'!CL84="","",IF('DATA ENTRY'!O84="","",IF(AND($CE$4='DATA ENTRY'!CL84,$CH$4='DATA ENTRY'!D84,$CF$4='DATA ENTRY'!G84),'DATA ENTRY'!O84,"")))</f>
        <v/>
      </c>
      <c r="CJ85" s="205" t="str">
        <f>IF('DATA ENTRY'!CL84="","",IF('DATA ENTRY'!P84="","",IF(AND($CE$4='DATA ENTRY'!CL84,$CH$4='DATA ENTRY'!D84,$CF$4='DATA ENTRY'!G84),'DATA ENTRY'!P84,"")))</f>
        <v/>
      </c>
      <c r="CK85" s="207" t="str">
        <f>IF('DATA ENTRY'!CL84="","",IF('DATA ENTRY'!Q84="","",IF(AND($CE$4='DATA ENTRY'!CL84,$CH$4='DATA ENTRY'!D84,$CF$4='DATA ENTRY'!G84),'DATA ENTRY'!Q84,"")))</f>
        <v/>
      </c>
      <c r="CL85" s="205" t="str">
        <f>IF('DATA ENTRY'!CL84="","",IF('DATA ENTRY'!R84="","",IF(AND($CE$4='DATA ENTRY'!CL84,$CH$4='DATA ENTRY'!D84,$CF$4='DATA ENTRY'!G84),'DATA ENTRY'!R84,"")))</f>
        <v/>
      </c>
      <c r="CM85" s="205" t="str">
        <f>IF('DATA ENTRY'!CL84="","",IF('DATA ENTRY'!T84="","",IF(AND($CE$4='DATA ENTRY'!CL84,$CH$4='DATA ENTRY'!D84,$CF$4='DATA ENTRY'!G84),'DATA ENTRY'!T84,"")))</f>
        <v/>
      </c>
      <c r="CN85" s="205" t="str">
        <f>IF('DATA ENTRY'!CL84="","",IF('DATA ENTRY'!E84="","",IF(AND($CE$4='DATA ENTRY'!CL84,$CH$4='DATA ENTRY'!D84,$CF$4='DATA ENTRY'!G84),'DATA ENTRY'!E84,"")))</f>
        <v/>
      </c>
      <c r="CO85" s="205" t="str">
        <f>IF('DATA ENTRY'!CL84="","",IF('DATA ENTRY'!X84="","",IF(AND($CE$4='DATA ENTRY'!CL84,$CH$4='DATA ENTRY'!D84,$CF$4='DATA ENTRY'!G84),'DATA ENTRY'!X84,"")))</f>
        <v/>
      </c>
      <c r="CP85" s="205" t="str">
        <f>IF('DATA ENTRY'!CL84="","",IF('DATA ENTRY'!Y84="","",IF(AND($CE$4='DATA ENTRY'!CL84,$CH$4='DATA ENTRY'!D84,$CF$4='DATA ENTRY'!G84),'DATA ENTRY'!Y84,"")))</f>
        <v/>
      </c>
      <c r="CQ85" s="93" t="str">
        <f t="shared" si="18"/>
        <v/>
      </c>
      <c r="CR85" s="93" t="str">
        <f>IF('DATA ENTRY'!CL84="","",IF('DATA ENTRY'!G84="","",IF(AND($CE$4='DATA ENTRY'!CL84,$CH$4='DATA ENTRY'!D84),'DATA ENTRY'!G84,"")))</f>
        <v/>
      </c>
      <c r="CS85" s="191" t="str">
        <f>IF('DATA ENTRY'!CL84="","",IF('DATA ENTRY'!D84="","",IF(AND($CE$4='DATA ENTRY'!CL84,$CH$4='DATA ENTRY'!D84,$CF$4='DATA ENTRY'!G84),'DATA ENTRY'!D84,"")))</f>
        <v/>
      </c>
      <c r="CT85" s="209">
        <f t="shared" si="19"/>
        <v>0</v>
      </c>
      <c r="CU85" s="209">
        <f t="shared" si="20"/>
        <v>0</v>
      </c>
      <c r="CW85" s="210"/>
      <c r="CY85" s="3">
        <f t="shared" si="21"/>
        <v>0</v>
      </c>
      <c r="DC85" s="3" t="str">
        <f>IFERROR(IF(DH85="","",RANK(DH85,$DH$7:$DH$1111,1))+COUNTIF($DH$7:DH85,DH85)-1,"")</f>
        <v/>
      </c>
      <c r="DD85" s="3" t="str">
        <f t="shared" si="27"/>
        <v/>
      </c>
      <c r="DE85" s="8">
        <v>79</v>
      </c>
      <c r="DF85" s="205" t="str">
        <f>IF('DATA ENTRY'!CL84="","",IF('DATA ENTRY'!B84="","",IF(AND($DG$4='DATA ENTRY'!D84),'DATA ENTRY'!B84,"")))</f>
        <v/>
      </c>
      <c r="DG85" s="205" t="str">
        <f>IF('DATA ENTRY'!CL84="","",IF('DATA ENTRY'!C84="","",IF(AND($DG$4='DATA ENTRY'!D84),'DATA ENTRY'!C84,"")))</f>
        <v/>
      </c>
      <c r="DH85" s="206" t="str">
        <f>IF('DATA ENTRY'!CL84="","",IF('DATA ENTRY'!I84="","",IF(AND($DG$4='DATA ENTRY'!D84),'DATA ENTRY'!I84,"")))</f>
        <v/>
      </c>
      <c r="DI85" s="206" t="str">
        <f>IF('DATA ENTRY'!CL84="","",IF('DATA ENTRY'!CL84="","",IF(AND($DG$4='DATA ENTRY'!D84),'DATA ENTRY'!CL84,"")))</f>
        <v/>
      </c>
      <c r="DJ85" s="205" t="str">
        <f>IF('DATA ENTRY'!CL84="","",IF('DATA ENTRY'!N84="","",IF(AND($DG$4='DATA ENTRY'!D84),'DATA ENTRY'!N84,"")))</f>
        <v/>
      </c>
      <c r="DK85" s="207" t="str">
        <f>IF('DATA ENTRY'!CL84="","",IF('DATA ENTRY'!O84="","",IF(AND($DG$4='DATA ENTRY'!D84),'DATA ENTRY'!O84,"")))</f>
        <v/>
      </c>
      <c r="DL85" s="205" t="str">
        <f>IF('DATA ENTRY'!CL84="","",IF('DATA ENTRY'!P84="","",IF(AND($DG$4='DATA ENTRY'!D84),'DATA ENTRY'!P84,"")))</f>
        <v/>
      </c>
      <c r="DM85" s="207" t="str">
        <f>IF('DATA ENTRY'!CL84="","",IF('DATA ENTRY'!Q84="","",IF(AND($DG$4='DATA ENTRY'!D84),'DATA ENTRY'!Q84,"")))</f>
        <v/>
      </c>
      <c r="DN85" s="205" t="str">
        <f>IF('DATA ENTRY'!CL84="","",IF('DATA ENTRY'!R84="","",IF(AND($DG$4='DATA ENTRY'!D84),'DATA ENTRY'!R84,"")))</f>
        <v/>
      </c>
      <c r="DO85" s="207" t="str">
        <f>IF('DATA ENTRY'!CL84="","",IF('DATA ENTRY'!T84="","",IF(AND($DG$4='DATA ENTRY'!D84),'DATA ENTRY'!T84,"")))</f>
        <v/>
      </c>
      <c r="DP85" s="205" t="str">
        <f>IF('DATA ENTRY'!CL84="","",IF('DATA ENTRY'!E84="","",IF(AND($DG$4='DATA ENTRY'!D84),'DATA ENTRY'!E84,"")))</f>
        <v/>
      </c>
      <c r="DQ85" s="205" t="str">
        <f>IF('DATA ENTRY'!CL84="","",IF('DATA ENTRY'!D84="","",IF(AND($DG$4='DATA ENTRY'!D84),'DATA ENTRY'!D84,"")))</f>
        <v/>
      </c>
      <c r="DR85" s="205" t="str">
        <f>IF('DATA ENTRY'!CL84="","",IF('DATA ENTRY'!X84="","",IF(AND($DG$4='DATA ENTRY'!D84),'DATA ENTRY'!X84,"")))</f>
        <v/>
      </c>
      <c r="DS85" s="205" t="str">
        <f>IF('DATA ENTRY'!CL84="","",IF('DATA ENTRY'!Y84="","",IF(AND($DG$4='DATA ENTRY'!D84),'DATA ENTRY'!Y84,"")))</f>
        <v/>
      </c>
      <c r="DT85" s="93" t="str">
        <f t="shared" si="22"/>
        <v/>
      </c>
      <c r="DU85" s="93" t="str">
        <f>IF('DATA ENTRY'!CL84="","",IF('DATA ENTRY'!D84="","",IF(AND($DG$4='DATA ENTRY'!D84),'DATA ENTRY'!G84,"")))</f>
        <v/>
      </c>
      <c r="DZ85" s="3">
        <f t="shared" si="23"/>
        <v>0</v>
      </c>
      <c r="EC85" s="3" t="str">
        <f>IFERROR(IF(EH85="","",RANK(EH85,$EH$7:$EH$1111,1))+COUNTIF($EH$7:EH85,EH85)-1,"")</f>
        <v/>
      </c>
      <c r="ED85" s="3" t="str">
        <f t="shared" si="24"/>
        <v/>
      </c>
      <c r="EE85" s="8">
        <v>79</v>
      </c>
      <c r="EF85" s="205" t="str">
        <f>IF('DATA ENTRY'!CL84="","",IF('DATA ENTRY'!B84="","",IF(AND($EG$4='DATA ENTRY'!G84,$EI$4='DATA ENTRY'!F84),'DATA ENTRY'!B84,"")))</f>
        <v/>
      </c>
      <c r="EG85" s="205" t="str">
        <f>IF('DATA ENTRY'!CL84="","",IF('DATA ENTRY'!C84="","",IF(AND($EG$4='DATA ENTRY'!G84,$EI$4='DATA ENTRY'!F84),'DATA ENTRY'!C84,"")))</f>
        <v/>
      </c>
      <c r="EH85" s="206" t="str">
        <f>IF('DATA ENTRY'!CL84="","",IF('DATA ENTRY'!I84="","",IF(AND($EG$4='DATA ENTRY'!G84,$EI$4='DATA ENTRY'!F84),'DATA ENTRY'!I84,"")))</f>
        <v/>
      </c>
      <c r="EI85" s="206" t="str">
        <f>IF('DATA ENTRY'!CL84="","",IF('DATA ENTRY'!CL84="","",IF(AND($EG$4='DATA ENTRY'!G84,$EI$4='DATA ENTRY'!F84),'DATA ENTRY'!CL84,"")))</f>
        <v/>
      </c>
      <c r="EJ85" s="205" t="str">
        <f>IF('DATA ENTRY'!CL84="","",IF('DATA ENTRY'!N84="","",IF(AND($EG$4='DATA ENTRY'!G84,$EI$4='DATA ENTRY'!F84),'DATA ENTRY'!N84,"")))</f>
        <v/>
      </c>
      <c r="EK85" s="207" t="str">
        <f>IF('DATA ENTRY'!CL84="","",IF('DATA ENTRY'!O84="","",IF(AND($EG$4='DATA ENTRY'!G84,$EI$4='DATA ENTRY'!F84),'DATA ENTRY'!O84,"")))</f>
        <v/>
      </c>
      <c r="EL85" s="205" t="str">
        <f>IF('DATA ENTRY'!CL84="","",IF('DATA ENTRY'!P84="","",IF(AND($EG$4='DATA ENTRY'!G84,$EI$4='DATA ENTRY'!F84),'DATA ENTRY'!P84,"")))</f>
        <v/>
      </c>
      <c r="EM85" s="207" t="str">
        <f>IF('DATA ENTRY'!CL84="","",IF('DATA ENTRY'!Q84="","",IF(AND($EG$4='DATA ENTRY'!G84,$EI$4='DATA ENTRY'!F84),'DATA ENTRY'!Q84,"")))</f>
        <v/>
      </c>
      <c r="EN85" s="205" t="str">
        <f>IF('DATA ENTRY'!CL84="","",IF('DATA ENTRY'!R84="","",IF(AND($EG$4='DATA ENTRY'!G84,$EI$4='DATA ENTRY'!F84),'DATA ENTRY'!R84,"")))</f>
        <v/>
      </c>
      <c r="EO85" s="207" t="str">
        <f>IF('DATA ENTRY'!CL84="","",IF('DATA ENTRY'!S84="","",IF(AND($EG$4='DATA ENTRY'!G84,$EI$4='DATA ENTRY'!F84),'DATA ENTRY'!S84,"")))</f>
        <v/>
      </c>
      <c r="EP85" s="207" t="str">
        <f>IF('DATA ENTRY'!CL84="","",IF('DATA ENTRY'!T84="","",IF(AND($EG$4='DATA ENTRY'!G84,$EI$4='DATA ENTRY'!F84),'DATA ENTRY'!T84,"")))</f>
        <v/>
      </c>
      <c r="EQ85" s="205" t="str">
        <f>IF('DATA ENTRY'!CL84="","",IF('DATA ENTRY'!E84="","",IF(AND($EG$4='DATA ENTRY'!G84,$EI$4='DATA ENTRY'!F84),'DATA ENTRY'!E84,"")))</f>
        <v/>
      </c>
      <c r="ER85" s="205" t="str">
        <f>IF('DATA ENTRY'!CL84="","",IF('DATA ENTRY'!D84="","",IF(AND($EG$4='DATA ENTRY'!G84,$EI$4='DATA ENTRY'!F84),'DATA ENTRY'!D84,"")))</f>
        <v/>
      </c>
      <c r="ES85" s="205" t="str">
        <f>IF('DATA ENTRY'!CL84="","",IF('DATA ENTRY'!X84="","",IF(AND($EG$4='DATA ENTRY'!G84,$EI$4='DATA ENTRY'!F84),'DATA ENTRY'!X84,"")))</f>
        <v/>
      </c>
      <c r="ET85" s="205" t="str">
        <f>IF('DATA ENTRY'!CL84="","",IF('DATA ENTRY'!Y84="","",IF(AND($EG$4='DATA ENTRY'!G84,$EI$4='DATA ENTRY'!F84),'DATA ENTRY'!Y84,"")))</f>
        <v/>
      </c>
      <c r="EU85" s="93" t="str">
        <f t="shared" si="25"/>
        <v/>
      </c>
      <c r="EV85" s="93" t="str">
        <f>IF('DATA ENTRY'!CL84="","",IF('DATA ENTRY'!D84="","",IF(AND($EG$4='DATA ENTRY'!G84,$EI$4='DATA ENTRY'!F84),'DATA ENTRY'!G84,"")))</f>
        <v/>
      </c>
      <c r="FA85" s="3">
        <f t="shared" si="26"/>
        <v>0</v>
      </c>
    </row>
    <row r="86" spans="1:157">
      <c r="A86" s="3" t="str">
        <f>IF(T86=0,"",1+(MAX($A$7:A85)))</f>
        <v/>
      </c>
      <c r="B86" s="8">
        <v>80</v>
      </c>
      <c r="C86" s="205" t="str">
        <f>IF('DATA ENTRY'!CL85="","",IF('DATA ENTRY'!B85="","",IF($D$4="All Post",'DATA ENTRY'!B85,IF(AND($D$4='DATA ENTRY'!CL85),'DATA ENTRY'!B85,""))))</f>
        <v/>
      </c>
      <c r="D86" s="205" t="str">
        <f>IF('DATA ENTRY'!CL85="","",IF('DATA ENTRY'!C85="","",IF($D$4="All Post",'DATA ENTRY'!C85,IF(AND($D$4='DATA ENTRY'!CL85),'DATA ENTRY'!C85,""))))</f>
        <v/>
      </c>
      <c r="E86" s="206" t="str">
        <f>IF('DATA ENTRY'!CL85="","",IF('DATA ENTRY'!I85="","",IF($D$4="All Post",'DATA ENTRY'!I85,IF(AND($D$4='DATA ENTRY'!CL85),'DATA ENTRY'!I85,""))))</f>
        <v/>
      </c>
      <c r="F86" s="206" t="str">
        <f>IF('DATA ENTRY'!CL85="","",IF('DATA ENTRY'!CL85="","",IF($D$4="All Post",'DATA ENTRY'!CL85,IF(AND($D$4='DATA ENTRY'!CL85),'DATA ENTRY'!CL85,""))))</f>
        <v/>
      </c>
      <c r="G86" s="205" t="str">
        <f>IF('DATA ENTRY'!CL85="","",IF('DATA ENTRY'!N85="","",IF($D$4="All Post",'DATA ENTRY'!N85,IF(AND($D$4='DATA ENTRY'!CL85),'DATA ENTRY'!N85,""))))</f>
        <v/>
      </c>
      <c r="H86" s="207" t="str">
        <f>IF('DATA ENTRY'!CL85="","",IF('DATA ENTRY'!O85="","",IF($D$4="All Post",'DATA ENTRY'!O85,IF(AND($D$4='DATA ENTRY'!CL85),'DATA ENTRY'!O85,""))))</f>
        <v/>
      </c>
      <c r="I86" s="205" t="str">
        <f>IF('DATA ENTRY'!CL85="","",IF('DATA ENTRY'!P85="","",IF($D$4="All Post",'DATA ENTRY'!P85,IF(AND($D$4='DATA ENTRY'!CL85),'DATA ENTRY'!P85,""))))</f>
        <v/>
      </c>
      <c r="J86" s="207" t="str">
        <f>IF('DATA ENTRY'!CL85="","",IF('DATA ENTRY'!Q85="","",IF($D$4="All Post",'DATA ENTRY'!Q85,IF(AND($D$4='DATA ENTRY'!CL85),'DATA ENTRY'!Q85,""))))</f>
        <v/>
      </c>
      <c r="K86" s="205" t="str">
        <f>IF('DATA ENTRY'!CL85="","",IF('DATA ENTRY'!R85="","",IF($D$4="All Post",'DATA ENTRY'!R85,IF(AND($D$4='DATA ENTRY'!CL85),'DATA ENTRY'!R85,""))))</f>
        <v/>
      </c>
      <c r="L86" s="205" t="str">
        <f>IF('DATA ENTRY'!CL85="","",IF('DATA ENTRY'!S85="","",IF($D$4="All Post",'DATA ENTRY'!S85,IF(AND($D$4='DATA ENTRY'!CL85),'DATA ENTRY'!S85,""))))</f>
        <v/>
      </c>
      <c r="M86" s="205" t="str">
        <f>IF('DATA ENTRY'!CL85="","",IF('DATA ENTRY'!E85="","",IF($D$4="All Post",'DATA ENTRY'!E85,IF(AND($D$4='DATA ENTRY'!CL85),'DATA ENTRY'!E85,""))))</f>
        <v/>
      </c>
      <c r="N86" s="205" t="str">
        <f>IF('DATA ENTRY'!CL85="","",IF('DATA ENTRY'!T85="","",IF($D$4="All Post",'DATA ENTRY'!T85,IF(AND($D$4='DATA ENTRY'!CL85),'DATA ENTRY'!T85,""))))</f>
        <v/>
      </c>
      <c r="O86" s="205" t="str">
        <f>IF('DATA ENTRY'!CL85="","",IF('DATA ENTRY'!X85="","",IF($D$4="All Post",'DATA ENTRY'!X85,IF(AND($D$4='DATA ENTRY'!CL85),'DATA ENTRY'!X85,""))))</f>
        <v/>
      </c>
      <c r="P86" s="205" t="str">
        <f>IF('DATA ENTRY'!CL85="","",IF('DATA ENTRY'!Y85="","",IF($D$4="All Post",'DATA ENTRY'!Y85,IF(AND($D$4='DATA ENTRY'!CL85),'DATA ENTRY'!Y85,""))))</f>
        <v/>
      </c>
      <c r="Q86" s="205" t="str">
        <f>IF('DATA ENTRY'!CL85="","",IF('DATA ENTRY'!G85="","",IF($D$4="All Post",'DATA ENTRY'!G85,IF(AND($D$4='DATA ENTRY'!CL85),'DATA ENTRY'!G85,""))))</f>
        <v/>
      </c>
      <c r="T86" s="3">
        <f t="shared" si="15"/>
        <v>0</v>
      </c>
      <c r="U86" s="3" t="str">
        <f t="shared" si="16"/>
        <v/>
      </c>
      <c r="CA86" s="3" t="str">
        <f>IFERROR(IF(CF86="","",RANK(CF86,$CF$7:$CF$1111,1))+COUNTIF($CF$7:CF86,CF86)-1,"")</f>
        <v/>
      </c>
      <c r="CB86" s="3" t="str">
        <f t="shared" si="17"/>
        <v/>
      </c>
      <c r="CC86" s="8">
        <v>80</v>
      </c>
      <c r="CD86" s="205" t="str">
        <f>IF('DATA ENTRY'!CL85="","",IF('DATA ENTRY'!B85="","",IF(AND($CE$4='DATA ENTRY'!CL85,$CH$4='DATA ENTRY'!D85,$CF$4='DATA ENTRY'!G85),'DATA ENTRY'!B85,"")))</f>
        <v/>
      </c>
      <c r="CE86" s="205" t="str">
        <f>IF('DATA ENTRY'!CL85="","",IF('DATA ENTRY'!C85="","",IF(AND($CE$4='DATA ENTRY'!CL85,$CH$4='DATA ENTRY'!D85,$CF$4='DATA ENTRY'!G85),'DATA ENTRY'!C85,"")))</f>
        <v/>
      </c>
      <c r="CF86" s="206" t="str">
        <f>IF('DATA ENTRY'!CL85="","",IF('DATA ENTRY'!I85="","",IF(AND($CE$4='DATA ENTRY'!CL85,$CH$4='DATA ENTRY'!D85,$CF$4='DATA ENTRY'!G85),'DATA ENTRY'!I85,"")))</f>
        <v/>
      </c>
      <c r="CG86" s="206" t="str">
        <f>IF('DATA ENTRY'!CL85="","",IF('DATA ENTRY'!CL85="","",IF(AND($CE$4='DATA ENTRY'!CL85,$CH$4='DATA ENTRY'!D85,$CF$4='DATA ENTRY'!G85),'DATA ENTRY'!CL85,"")))</f>
        <v/>
      </c>
      <c r="CH86" s="205" t="str">
        <f>IF('DATA ENTRY'!CL85="","",IF('DATA ENTRY'!N85="","",IF(AND($CE$4='DATA ENTRY'!CL85,$CH$4='DATA ENTRY'!D85,$CF$4='DATA ENTRY'!G85),'DATA ENTRY'!N85,"")))</f>
        <v/>
      </c>
      <c r="CI86" s="207" t="str">
        <f>IF('DATA ENTRY'!CL85="","",IF('DATA ENTRY'!O85="","",IF(AND($CE$4='DATA ENTRY'!CL85,$CH$4='DATA ENTRY'!D85,$CF$4='DATA ENTRY'!G85),'DATA ENTRY'!O85,"")))</f>
        <v/>
      </c>
      <c r="CJ86" s="205" t="str">
        <f>IF('DATA ENTRY'!CL85="","",IF('DATA ENTRY'!P85="","",IF(AND($CE$4='DATA ENTRY'!CL85,$CH$4='DATA ENTRY'!D85,$CF$4='DATA ENTRY'!G85),'DATA ENTRY'!P85,"")))</f>
        <v/>
      </c>
      <c r="CK86" s="207" t="str">
        <f>IF('DATA ENTRY'!CL85="","",IF('DATA ENTRY'!Q85="","",IF(AND($CE$4='DATA ENTRY'!CL85,$CH$4='DATA ENTRY'!D85,$CF$4='DATA ENTRY'!G85),'DATA ENTRY'!Q85,"")))</f>
        <v/>
      </c>
      <c r="CL86" s="205" t="str">
        <f>IF('DATA ENTRY'!CL85="","",IF('DATA ENTRY'!R85="","",IF(AND($CE$4='DATA ENTRY'!CL85,$CH$4='DATA ENTRY'!D85,$CF$4='DATA ENTRY'!G85),'DATA ENTRY'!R85,"")))</f>
        <v/>
      </c>
      <c r="CM86" s="205" t="str">
        <f>IF('DATA ENTRY'!CL85="","",IF('DATA ENTRY'!T85="","",IF(AND($CE$4='DATA ENTRY'!CL85,$CH$4='DATA ENTRY'!D85,$CF$4='DATA ENTRY'!G85),'DATA ENTRY'!T85,"")))</f>
        <v/>
      </c>
      <c r="CN86" s="205" t="str">
        <f>IF('DATA ENTRY'!CL85="","",IF('DATA ENTRY'!E85="","",IF(AND($CE$4='DATA ENTRY'!CL85,$CH$4='DATA ENTRY'!D85,$CF$4='DATA ENTRY'!G85),'DATA ENTRY'!E85,"")))</f>
        <v/>
      </c>
      <c r="CO86" s="205" t="str">
        <f>IF('DATA ENTRY'!CL85="","",IF('DATA ENTRY'!X85="","",IF(AND($CE$4='DATA ENTRY'!CL85,$CH$4='DATA ENTRY'!D85,$CF$4='DATA ENTRY'!G85),'DATA ENTRY'!X85,"")))</f>
        <v/>
      </c>
      <c r="CP86" s="205" t="str">
        <f>IF('DATA ENTRY'!CL85="","",IF('DATA ENTRY'!Y85="","",IF(AND($CE$4='DATA ENTRY'!CL85,$CH$4='DATA ENTRY'!D85,$CF$4='DATA ENTRY'!G85),'DATA ENTRY'!Y85,"")))</f>
        <v/>
      </c>
      <c r="CQ86" s="93" t="str">
        <f t="shared" si="18"/>
        <v/>
      </c>
      <c r="CR86" s="93" t="str">
        <f>IF('DATA ENTRY'!CL85="","",IF('DATA ENTRY'!G85="","",IF(AND($CE$4='DATA ENTRY'!CL85,$CH$4='DATA ENTRY'!D85),'DATA ENTRY'!G85,"")))</f>
        <v/>
      </c>
      <c r="CS86" s="191" t="str">
        <f>IF('DATA ENTRY'!CL85="","",IF('DATA ENTRY'!D85="","",IF(AND($CE$4='DATA ENTRY'!CL85,$CH$4='DATA ENTRY'!D85,$CF$4='DATA ENTRY'!G85),'DATA ENTRY'!D85,"")))</f>
        <v/>
      </c>
      <c r="CT86" s="209">
        <f t="shared" si="19"/>
        <v>0</v>
      </c>
      <c r="CU86" s="209">
        <f t="shared" si="20"/>
        <v>0</v>
      </c>
      <c r="CW86" s="210"/>
      <c r="CY86" s="3">
        <f t="shared" si="21"/>
        <v>0</v>
      </c>
      <c r="DC86" s="3" t="str">
        <f>IFERROR(IF(DH86="","",RANK(DH86,$DH$7:$DH$1111,1))+COUNTIF($DH$7:DH86,DH86)-1,"")</f>
        <v/>
      </c>
      <c r="DD86" s="3" t="str">
        <f t="shared" si="27"/>
        <v/>
      </c>
      <c r="DE86" s="8">
        <v>80</v>
      </c>
      <c r="DF86" s="205" t="str">
        <f>IF('DATA ENTRY'!CL85="","",IF('DATA ENTRY'!B85="","",IF(AND($DG$4='DATA ENTRY'!D85),'DATA ENTRY'!B85,"")))</f>
        <v/>
      </c>
      <c r="DG86" s="205" t="str">
        <f>IF('DATA ENTRY'!CL85="","",IF('DATA ENTRY'!C85="","",IF(AND($DG$4='DATA ENTRY'!D85),'DATA ENTRY'!C85,"")))</f>
        <v/>
      </c>
      <c r="DH86" s="206" t="str">
        <f>IF('DATA ENTRY'!CL85="","",IF('DATA ENTRY'!I85="","",IF(AND($DG$4='DATA ENTRY'!D85),'DATA ENTRY'!I85,"")))</f>
        <v/>
      </c>
      <c r="DI86" s="206" t="str">
        <f>IF('DATA ENTRY'!CL85="","",IF('DATA ENTRY'!CL85="","",IF(AND($DG$4='DATA ENTRY'!D85),'DATA ENTRY'!CL85,"")))</f>
        <v/>
      </c>
      <c r="DJ86" s="205" t="str">
        <f>IF('DATA ENTRY'!CL85="","",IF('DATA ENTRY'!N85="","",IF(AND($DG$4='DATA ENTRY'!D85),'DATA ENTRY'!N85,"")))</f>
        <v/>
      </c>
      <c r="DK86" s="207" t="str">
        <f>IF('DATA ENTRY'!CL85="","",IF('DATA ENTRY'!O85="","",IF(AND($DG$4='DATA ENTRY'!D85),'DATA ENTRY'!O85,"")))</f>
        <v/>
      </c>
      <c r="DL86" s="205" t="str">
        <f>IF('DATA ENTRY'!CL85="","",IF('DATA ENTRY'!P85="","",IF(AND($DG$4='DATA ENTRY'!D85),'DATA ENTRY'!P85,"")))</f>
        <v/>
      </c>
      <c r="DM86" s="207" t="str">
        <f>IF('DATA ENTRY'!CL85="","",IF('DATA ENTRY'!Q85="","",IF(AND($DG$4='DATA ENTRY'!D85),'DATA ENTRY'!Q85,"")))</f>
        <v/>
      </c>
      <c r="DN86" s="205" t="str">
        <f>IF('DATA ENTRY'!CL85="","",IF('DATA ENTRY'!R85="","",IF(AND($DG$4='DATA ENTRY'!D85),'DATA ENTRY'!R85,"")))</f>
        <v/>
      </c>
      <c r="DO86" s="207" t="str">
        <f>IF('DATA ENTRY'!CL85="","",IF('DATA ENTRY'!T85="","",IF(AND($DG$4='DATA ENTRY'!D85),'DATA ENTRY'!T85,"")))</f>
        <v/>
      </c>
      <c r="DP86" s="205" t="str">
        <f>IF('DATA ENTRY'!CL85="","",IF('DATA ENTRY'!E85="","",IF(AND($DG$4='DATA ENTRY'!D85),'DATA ENTRY'!E85,"")))</f>
        <v/>
      </c>
      <c r="DQ86" s="205" t="str">
        <f>IF('DATA ENTRY'!CL85="","",IF('DATA ENTRY'!D85="","",IF(AND($DG$4='DATA ENTRY'!D85),'DATA ENTRY'!D85,"")))</f>
        <v/>
      </c>
      <c r="DR86" s="205" t="str">
        <f>IF('DATA ENTRY'!CL85="","",IF('DATA ENTRY'!X85="","",IF(AND($DG$4='DATA ENTRY'!D85),'DATA ENTRY'!X85,"")))</f>
        <v/>
      </c>
      <c r="DS86" s="205" t="str">
        <f>IF('DATA ENTRY'!CL85="","",IF('DATA ENTRY'!Y85="","",IF(AND($DG$4='DATA ENTRY'!D85),'DATA ENTRY'!Y85,"")))</f>
        <v/>
      </c>
      <c r="DT86" s="93" t="str">
        <f t="shared" si="22"/>
        <v/>
      </c>
      <c r="DU86" s="93" t="str">
        <f>IF('DATA ENTRY'!CL85="","",IF('DATA ENTRY'!D85="","",IF(AND($DG$4='DATA ENTRY'!D85),'DATA ENTRY'!G85,"")))</f>
        <v/>
      </c>
      <c r="DZ86" s="3">
        <f t="shared" si="23"/>
        <v>0</v>
      </c>
      <c r="EC86" s="3" t="str">
        <f>IFERROR(IF(EH86="","",RANK(EH86,$EH$7:$EH$1111,1))+COUNTIF($EH$7:EH86,EH86)-1,"")</f>
        <v/>
      </c>
      <c r="ED86" s="3" t="str">
        <f t="shared" si="24"/>
        <v/>
      </c>
      <c r="EE86" s="8">
        <v>80</v>
      </c>
      <c r="EF86" s="205" t="str">
        <f>IF('DATA ENTRY'!CL85="","",IF('DATA ENTRY'!B85="","",IF(AND($EG$4='DATA ENTRY'!G85,$EI$4='DATA ENTRY'!F85),'DATA ENTRY'!B85,"")))</f>
        <v/>
      </c>
      <c r="EG86" s="205" t="str">
        <f>IF('DATA ENTRY'!CL85="","",IF('DATA ENTRY'!C85="","",IF(AND($EG$4='DATA ENTRY'!G85,$EI$4='DATA ENTRY'!F85),'DATA ENTRY'!C85,"")))</f>
        <v/>
      </c>
      <c r="EH86" s="206" t="str">
        <f>IF('DATA ENTRY'!CL85="","",IF('DATA ENTRY'!I85="","",IF(AND($EG$4='DATA ENTRY'!G85,$EI$4='DATA ENTRY'!F85),'DATA ENTRY'!I85,"")))</f>
        <v/>
      </c>
      <c r="EI86" s="206" t="str">
        <f>IF('DATA ENTRY'!CL85="","",IF('DATA ENTRY'!CL85="","",IF(AND($EG$4='DATA ENTRY'!G85,$EI$4='DATA ENTRY'!F85),'DATA ENTRY'!CL85,"")))</f>
        <v/>
      </c>
      <c r="EJ86" s="205" t="str">
        <f>IF('DATA ENTRY'!CL85="","",IF('DATA ENTRY'!N85="","",IF(AND($EG$4='DATA ENTRY'!G85,$EI$4='DATA ENTRY'!F85),'DATA ENTRY'!N85,"")))</f>
        <v/>
      </c>
      <c r="EK86" s="207" t="str">
        <f>IF('DATA ENTRY'!CL85="","",IF('DATA ENTRY'!O85="","",IF(AND($EG$4='DATA ENTRY'!G85,$EI$4='DATA ENTRY'!F85),'DATA ENTRY'!O85,"")))</f>
        <v/>
      </c>
      <c r="EL86" s="205" t="str">
        <f>IF('DATA ENTRY'!CL85="","",IF('DATA ENTRY'!P85="","",IF(AND($EG$4='DATA ENTRY'!G85,$EI$4='DATA ENTRY'!F85),'DATA ENTRY'!P85,"")))</f>
        <v/>
      </c>
      <c r="EM86" s="207" t="str">
        <f>IF('DATA ENTRY'!CL85="","",IF('DATA ENTRY'!Q85="","",IF(AND($EG$4='DATA ENTRY'!G85,$EI$4='DATA ENTRY'!F85),'DATA ENTRY'!Q85,"")))</f>
        <v/>
      </c>
      <c r="EN86" s="205" t="str">
        <f>IF('DATA ENTRY'!CL85="","",IF('DATA ENTRY'!R85="","",IF(AND($EG$4='DATA ENTRY'!G85,$EI$4='DATA ENTRY'!F85),'DATA ENTRY'!R85,"")))</f>
        <v/>
      </c>
      <c r="EO86" s="207" t="str">
        <f>IF('DATA ENTRY'!CL85="","",IF('DATA ENTRY'!S85="","",IF(AND($EG$4='DATA ENTRY'!G85,$EI$4='DATA ENTRY'!F85),'DATA ENTRY'!S85,"")))</f>
        <v/>
      </c>
      <c r="EP86" s="207" t="str">
        <f>IF('DATA ENTRY'!CL85="","",IF('DATA ENTRY'!T85="","",IF(AND($EG$4='DATA ENTRY'!G85,$EI$4='DATA ENTRY'!F85),'DATA ENTRY'!T85,"")))</f>
        <v/>
      </c>
      <c r="EQ86" s="205" t="str">
        <f>IF('DATA ENTRY'!CL85="","",IF('DATA ENTRY'!E85="","",IF(AND($EG$4='DATA ENTRY'!G85,$EI$4='DATA ENTRY'!F85),'DATA ENTRY'!E85,"")))</f>
        <v/>
      </c>
      <c r="ER86" s="205" t="str">
        <f>IF('DATA ENTRY'!CL85="","",IF('DATA ENTRY'!D85="","",IF(AND($EG$4='DATA ENTRY'!G85,$EI$4='DATA ENTRY'!F85),'DATA ENTRY'!D85,"")))</f>
        <v/>
      </c>
      <c r="ES86" s="205" t="str">
        <f>IF('DATA ENTRY'!CL85="","",IF('DATA ENTRY'!X85="","",IF(AND($EG$4='DATA ENTRY'!G85,$EI$4='DATA ENTRY'!F85),'DATA ENTRY'!X85,"")))</f>
        <v/>
      </c>
      <c r="ET86" s="205" t="str">
        <f>IF('DATA ENTRY'!CL85="","",IF('DATA ENTRY'!Y85="","",IF(AND($EG$4='DATA ENTRY'!G85,$EI$4='DATA ENTRY'!F85),'DATA ENTRY'!Y85,"")))</f>
        <v/>
      </c>
      <c r="EU86" s="93" t="str">
        <f t="shared" si="25"/>
        <v/>
      </c>
      <c r="EV86" s="93" t="str">
        <f>IF('DATA ENTRY'!CL85="","",IF('DATA ENTRY'!D85="","",IF(AND($EG$4='DATA ENTRY'!G85,$EI$4='DATA ENTRY'!F85),'DATA ENTRY'!G85,"")))</f>
        <v/>
      </c>
      <c r="FA86" s="3">
        <f t="shared" si="26"/>
        <v>0</v>
      </c>
    </row>
    <row r="87" spans="1:157">
      <c r="A87" s="3" t="str">
        <f>IF(T87=0,"",1+(MAX($A$7:A86)))</f>
        <v/>
      </c>
      <c r="B87" s="8">
        <v>81</v>
      </c>
      <c r="C87" s="205" t="str">
        <f>IF('DATA ENTRY'!CL86="","",IF('DATA ENTRY'!B86="","",IF($D$4="All Post",'DATA ENTRY'!B86,IF(AND($D$4='DATA ENTRY'!CL86),'DATA ENTRY'!B86,""))))</f>
        <v/>
      </c>
      <c r="D87" s="205" t="str">
        <f>IF('DATA ENTRY'!CL86="","",IF('DATA ENTRY'!C86="","",IF($D$4="All Post",'DATA ENTRY'!C86,IF(AND($D$4='DATA ENTRY'!CL86),'DATA ENTRY'!C86,""))))</f>
        <v/>
      </c>
      <c r="E87" s="206" t="str">
        <f>IF('DATA ENTRY'!CL86="","",IF('DATA ENTRY'!I86="","",IF($D$4="All Post",'DATA ENTRY'!I86,IF(AND($D$4='DATA ENTRY'!CL86),'DATA ENTRY'!I86,""))))</f>
        <v/>
      </c>
      <c r="F87" s="206" t="str">
        <f>IF('DATA ENTRY'!CL86="","",IF('DATA ENTRY'!CL86="","",IF($D$4="All Post",'DATA ENTRY'!CL86,IF(AND($D$4='DATA ENTRY'!CL86),'DATA ENTRY'!CL86,""))))</f>
        <v/>
      </c>
      <c r="G87" s="205" t="str">
        <f>IF('DATA ENTRY'!CL86="","",IF('DATA ENTRY'!N86="","",IF($D$4="All Post",'DATA ENTRY'!N86,IF(AND($D$4='DATA ENTRY'!CL86),'DATA ENTRY'!N86,""))))</f>
        <v/>
      </c>
      <c r="H87" s="207" t="str">
        <f>IF('DATA ENTRY'!CL86="","",IF('DATA ENTRY'!O86="","",IF($D$4="All Post",'DATA ENTRY'!O86,IF(AND($D$4='DATA ENTRY'!CL86),'DATA ENTRY'!O86,""))))</f>
        <v/>
      </c>
      <c r="I87" s="205" t="str">
        <f>IF('DATA ENTRY'!CL86="","",IF('DATA ENTRY'!P86="","",IF($D$4="All Post",'DATA ENTRY'!P86,IF(AND($D$4='DATA ENTRY'!CL86),'DATA ENTRY'!P86,""))))</f>
        <v/>
      </c>
      <c r="J87" s="207" t="str">
        <f>IF('DATA ENTRY'!CL86="","",IF('DATA ENTRY'!Q86="","",IF($D$4="All Post",'DATA ENTRY'!Q86,IF(AND($D$4='DATA ENTRY'!CL86),'DATA ENTRY'!Q86,""))))</f>
        <v/>
      </c>
      <c r="K87" s="205" t="str">
        <f>IF('DATA ENTRY'!CL86="","",IF('DATA ENTRY'!R86="","",IF($D$4="All Post",'DATA ENTRY'!R86,IF(AND($D$4='DATA ENTRY'!CL86),'DATA ENTRY'!R86,""))))</f>
        <v/>
      </c>
      <c r="L87" s="205" t="str">
        <f>IF('DATA ENTRY'!CL86="","",IF('DATA ENTRY'!S86="","",IF($D$4="All Post",'DATA ENTRY'!S86,IF(AND($D$4='DATA ENTRY'!CL86),'DATA ENTRY'!S86,""))))</f>
        <v/>
      </c>
      <c r="M87" s="205" t="str">
        <f>IF('DATA ENTRY'!CL86="","",IF('DATA ENTRY'!E86="","",IF($D$4="All Post",'DATA ENTRY'!E86,IF(AND($D$4='DATA ENTRY'!CL86),'DATA ENTRY'!E86,""))))</f>
        <v/>
      </c>
      <c r="N87" s="205" t="str">
        <f>IF('DATA ENTRY'!CL86="","",IF('DATA ENTRY'!T86="","",IF($D$4="All Post",'DATA ENTRY'!T86,IF(AND($D$4='DATA ENTRY'!CL86),'DATA ENTRY'!T86,""))))</f>
        <v/>
      </c>
      <c r="O87" s="205" t="str">
        <f>IF('DATA ENTRY'!CL86="","",IF('DATA ENTRY'!X86="","",IF($D$4="All Post",'DATA ENTRY'!X86,IF(AND($D$4='DATA ENTRY'!CL86),'DATA ENTRY'!X86,""))))</f>
        <v/>
      </c>
      <c r="P87" s="205" t="str">
        <f>IF('DATA ENTRY'!CL86="","",IF('DATA ENTRY'!Y86="","",IF($D$4="All Post",'DATA ENTRY'!Y86,IF(AND($D$4='DATA ENTRY'!CL86),'DATA ENTRY'!Y86,""))))</f>
        <v/>
      </c>
      <c r="Q87" s="205" t="str">
        <f>IF('DATA ENTRY'!CL86="","",IF('DATA ENTRY'!G86="","",IF($D$4="All Post",'DATA ENTRY'!G86,IF(AND($D$4='DATA ENTRY'!CL86),'DATA ENTRY'!G86,""))))</f>
        <v/>
      </c>
      <c r="T87" s="3">
        <f t="shared" si="15"/>
        <v>0</v>
      </c>
      <c r="U87" s="3" t="str">
        <f t="shared" si="16"/>
        <v/>
      </c>
      <c r="CA87" s="3" t="str">
        <f>IFERROR(IF(CF87="","",RANK(CF87,$CF$7:$CF$1111,1))+COUNTIF($CF$7:CF87,CF87)-1,"")</f>
        <v/>
      </c>
      <c r="CB87" s="3" t="str">
        <f t="shared" si="17"/>
        <v/>
      </c>
      <c r="CC87" s="8">
        <v>81</v>
      </c>
      <c r="CD87" s="205" t="str">
        <f>IF('DATA ENTRY'!CL86="","",IF('DATA ENTRY'!B86="","",IF(AND($CE$4='DATA ENTRY'!CL86,$CH$4='DATA ENTRY'!D86,$CF$4='DATA ENTRY'!G86),'DATA ENTRY'!B86,"")))</f>
        <v/>
      </c>
      <c r="CE87" s="205" t="str">
        <f>IF('DATA ENTRY'!CL86="","",IF('DATA ENTRY'!C86="","",IF(AND($CE$4='DATA ENTRY'!CL86,$CH$4='DATA ENTRY'!D86,$CF$4='DATA ENTRY'!G86),'DATA ENTRY'!C86,"")))</f>
        <v/>
      </c>
      <c r="CF87" s="206" t="str">
        <f>IF('DATA ENTRY'!CL86="","",IF('DATA ENTRY'!I86="","",IF(AND($CE$4='DATA ENTRY'!CL86,$CH$4='DATA ENTRY'!D86,$CF$4='DATA ENTRY'!G86),'DATA ENTRY'!I86,"")))</f>
        <v/>
      </c>
      <c r="CG87" s="206" t="str">
        <f>IF('DATA ENTRY'!CL86="","",IF('DATA ENTRY'!CL86="","",IF(AND($CE$4='DATA ENTRY'!CL86,$CH$4='DATA ENTRY'!D86,$CF$4='DATA ENTRY'!G86),'DATA ENTRY'!CL86,"")))</f>
        <v/>
      </c>
      <c r="CH87" s="205" t="str">
        <f>IF('DATA ENTRY'!CL86="","",IF('DATA ENTRY'!N86="","",IF(AND($CE$4='DATA ENTRY'!CL86,$CH$4='DATA ENTRY'!D86,$CF$4='DATA ENTRY'!G86),'DATA ENTRY'!N86,"")))</f>
        <v/>
      </c>
      <c r="CI87" s="207" t="str">
        <f>IF('DATA ENTRY'!CL86="","",IF('DATA ENTRY'!O86="","",IF(AND($CE$4='DATA ENTRY'!CL86,$CH$4='DATA ENTRY'!D86,$CF$4='DATA ENTRY'!G86),'DATA ENTRY'!O86,"")))</f>
        <v/>
      </c>
      <c r="CJ87" s="205" t="str">
        <f>IF('DATA ENTRY'!CL86="","",IF('DATA ENTRY'!P86="","",IF(AND($CE$4='DATA ENTRY'!CL86,$CH$4='DATA ENTRY'!D86,$CF$4='DATA ENTRY'!G86),'DATA ENTRY'!P86,"")))</f>
        <v/>
      </c>
      <c r="CK87" s="207" t="str">
        <f>IF('DATA ENTRY'!CL86="","",IF('DATA ENTRY'!Q86="","",IF(AND($CE$4='DATA ENTRY'!CL86,$CH$4='DATA ENTRY'!D86,$CF$4='DATA ENTRY'!G86),'DATA ENTRY'!Q86,"")))</f>
        <v/>
      </c>
      <c r="CL87" s="205" t="str">
        <f>IF('DATA ENTRY'!CL86="","",IF('DATA ENTRY'!R86="","",IF(AND($CE$4='DATA ENTRY'!CL86,$CH$4='DATA ENTRY'!D86,$CF$4='DATA ENTRY'!G86),'DATA ENTRY'!R86,"")))</f>
        <v/>
      </c>
      <c r="CM87" s="205" t="str">
        <f>IF('DATA ENTRY'!CL86="","",IF('DATA ENTRY'!T86="","",IF(AND($CE$4='DATA ENTRY'!CL86,$CH$4='DATA ENTRY'!D86,$CF$4='DATA ENTRY'!G86),'DATA ENTRY'!T86,"")))</f>
        <v/>
      </c>
      <c r="CN87" s="205" t="str">
        <f>IF('DATA ENTRY'!CL86="","",IF('DATA ENTRY'!E86="","",IF(AND($CE$4='DATA ENTRY'!CL86,$CH$4='DATA ENTRY'!D86,$CF$4='DATA ENTRY'!G86),'DATA ENTRY'!E86,"")))</f>
        <v/>
      </c>
      <c r="CO87" s="205" t="str">
        <f>IF('DATA ENTRY'!CL86="","",IF('DATA ENTRY'!X86="","",IF(AND($CE$4='DATA ENTRY'!CL86,$CH$4='DATA ENTRY'!D86,$CF$4='DATA ENTRY'!G86),'DATA ENTRY'!X86,"")))</f>
        <v/>
      </c>
      <c r="CP87" s="205" t="str">
        <f>IF('DATA ENTRY'!CL86="","",IF('DATA ENTRY'!Y86="","",IF(AND($CE$4='DATA ENTRY'!CL86,$CH$4='DATA ENTRY'!D86,$CF$4='DATA ENTRY'!G86),'DATA ENTRY'!Y86,"")))</f>
        <v/>
      </c>
      <c r="CQ87" s="93" t="str">
        <f t="shared" si="18"/>
        <v/>
      </c>
      <c r="CR87" s="93" t="str">
        <f>IF('DATA ENTRY'!CL86="","",IF('DATA ENTRY'!G86="","",IF(AND($CE$4='DATA ENTRY'!CL86,$CH$4='DATA ENTRY'!D86),'DATA ENTRY'!G86,"")))</f>
        <v/>
      </c>
      <c r="CS87" s="191" t="str">
        <f>IF('DATA ENTRY'!CL86="","",IF('DATA ENTRY'!D86="","",IF(AND($CE$4='DATA ENTRY'!CL86,$CH$4='DATA ENTRY'!D86,$CF$4='DATA ENTRY'!G86),'DATA ENTRY'!D86,"")))</f>
        <v/>
      </c>
      <c r="CT87" s="209">
        <f t="shared" si="19"/>
        <v>0</v>
      </c>
      <c r="CU87" s="209">
        <f t="shared" si="20"/>
        <v>0</v>
      </c>
      <c r="CW87" s="210"/>
      <c r="CY87" s="3">
        <f t="shared" si="21"/>
        <v>0</v>
      </c>
      <c r="DC87" s="3" t="str">
        <f>IFERROR(IF(DH87="","",RANK(DH87,$DH$7:$DH$1111,1))+COUNTIF($DH$7:DH87,DH87)-1,"")</f>
        <v/>
      </c>
      <c r="DD87" s="3" t="str">
        <f t="shared" si="27"/>
        <v/>
      </c>
      <c r="DE87" s="8">
        <v>81</v>
      </c>
      <c r="DF87" s="205" t="str">
        <f>IF('DATA ENTRY'!CL86="","",IF('DATA ENTRY'!B86="","",IF(AND($DG$4='DATA ENTRY'!D86),'DATA ENTRY'!B86,"")))</f>
        <v/>
      </c>
      <c r="DG87" s="205" t="str">
        <f>IF('DATA ENTRY'!CL86="","",IF('DATA ENTRY'!C86="","",IF(AND($DG$4='DATA ENTRY'!D86),'DATA ENTRY'!C86,"")))</f>
        <v/>
      </c>
      <c r="DH87" s="206" t="str">
        <f>IF('DATA ENTRY'!CL86="","",IF('DATA ENTRY'!I86="","",IF(AND($DG$4='DATA ENTRY'!D86),'DATA ENTRY'!I86,"")))</f>
        <v/>
      </c>
      <c r="DI87" s="206" t="str">
        <f>IF('DATA ENTRY'!CL86="","",IF('DATA ENTRY'!CL86="","",IF(AND($DG$4='DATA ENTRY'!D86),'DATA ENTRY'!CL86,"")))</f>
        <v/>
      </c>
      <c r="DJ87" s="205" t="str">
        <f>IF('DATA ENTRY'!CL86="","",IF('DATA ENTRY'!N86="","",IF(AND($DG$4='DATA ENTRY'!D86),'DATA ENTRY'!N86,"")))</f>
        <v/>
      </c>
      <c r="DK87" s="207" t="str">
        <f>IF('DATA ENTRY'!CL86="","",IF('DATA ENTRY'!O86="","",IF(AND($DG$4='DATA ENTRY'!D86),'DATA ENTRY'!O86,"")))</f>
        <v/>
      </c>
      <c r="DL87" s="205" t="str">
        <f>IF('DATA ENTRY'!CL86="","",IF('DATA ENTRY'!P86="","",IF(AND($DG$4='DATA ENTRY'!D86),'DATA ENTRY'!P86,"")))</f>
        <v/>
      </c>
      <c r="DM87" s="207" t="str">
        <f>IF('DATA ENTRY'!CL86="","",IF('DATA ENTRY'!Q86="","",IF(AND($DG$4='DATA ENTRY'!D86),'DATA ENTRY'!Q86,"")))</f>
        <v/>
      </c>
      <c r="DN87" s="205" t="str">
        <f>IF('DATA ENTRY'!CL86="","",IF('DATA ENTRY'!R86="","",IF(AND($DG$4='DATA ENTRY'!D86),'DATA ENTRY'!R86,"")))</f>
        <v/>
      </c>
      <c r="DO87" s="207" t="str">
        <f>IF('DATA ENTRY'!CL86="","",IF('DATA ENTRY'!T86="","",IF(AND($DG$4='DATA ENTRY'!D86),'DATA ENTRY'!T86,"")))</f>
        <v/>
      </c>
      <c r="DP87" s="205" t="str">
        <f>IF('DATA ENTRY'!CL86="","",IF('DATA ENTRY'!E86="","",IF(AND($DG$4='DATA ENTRY'!D86),'DATA ENTRY'!E86,"")))</f>
        <v/>
      </c>
      <c r="DQ87" s="205" t="str">
        <f>IF('DATA ENTRY'!CL86="","",IF('DATA ENTRY'!D86="","",IF(AND($DG$4='DATA ENTRY'!D86),'DATA ENTRY'!D86,"")))</f>
        <v/>
      </c>
      <c r="DR87" s="205" t="str">
        <f>IF('DATA ENTRY'!CL86="","",IF('DATA ENTRY'!X86="","",IF(AND($DG$4='DATA ENTRY'!D86),'DATA ENTRY'!X86,"")))</f>
        <v/>
      </c>
      <c r="DS87" s="205" t="str">
        <f>IF('DATA ENTRY'!CL86="","",IF('DATA ENTRY'!Y86="","",IF(AND($DG$4='DATA ENTRY'!D86),'DATA ENTRY'!Y86,"")))</f>
        <v/>
      </c>
      <c r="DT87" s="93" t="str">
        <f t="shared" si="22"/>
        <v/>
      </c>
      <c r="DU87" s="93" t="str">
        <f>IF('DATA ENTRY'!CL86="","",IF('DATA ENTRY'!D86="","",IF(AND($DG$4='DATA ENTRY'!D86),'DATA ENTRY'!G86,"")))</f>
        <v/>
      </c>
      <c r="DZ87" s="3">
        <f t="shared" si="23"/>
        <v>0</v>
      </c>
      <c r="EC87" s="3" t="str">
        <f>IFERROR(IF(EH87="","",RANK(EH87,$EH$7:$EH$1111,1))+COUNTIF($EH$7:EH87,EH87)-1,"")</f>
        <v/>
      </c>
      <c r="ED87" s="3" t="str">
        <f t="shared" si="24"/>
        <v/>
      </c>
      <c r="EE87" s="8">
        <v>81</v>
      </c>
      <c r="EF87" s="205" t="str">
        <f>IF('DATA ENTRY'!CL86="","",IF('DATA ENTRY'!B86="","",IF(AND($EG$4='DATA ENTRY'!G86,$EI$4='DATA ENTRY'!F86),'DATA ENTRY'!B86,"")))</f>
        <v/>
      </c>
      <c r="EG87" s="205" t="str">
        <f>IF('DATA ENTRY'!CL86="","",IF('DATA ENTRY'!C86="","",IF(AND($EG$4='DATA ENTRY'!G86,$EI$4='DATA ENTRY'!F86),'DATA ENTRY'!C86,"")))</f>
        <v/>
      </c>
      <c r="EH87" s="206" t="str">
        <f>IF('DATA ENTRY'!CL86="","",IF('DATA ENTRY'!I86="","",IF(AND($EG$4='DATA ENTRY'!G86,$EI$4='DATA ENTRY'!F86),'DATA ENTRY'!I86,"")))</f>
        <v/>
      </c>
      <c r="EI87" s="206" t="str">
        <f>IF('DATA ENTRY'!CL86="","",IF('DATA ENTRY'!CL86="","",IF(AND($EG$4='DATA ENTRY'!G86,$EI$4='DATA ENTRY'!F86),'DATA ENTRY'!CL86,"")))</f>
        <v/>
      </c>
      <c r="EJ87" s="205" t="str">
        <f>IF('DATA ENTRY'!CL86="","",IF('DATA ENTRY'!N86="","",IF(AND($EG$4='DATA ENTRY'!G86,$EI$4='DATA ENTRY'!F86),'DATA ENTRY'!N86,"")))</f>
        <v/>
      </c>
      <c r="EK87" s="207" t="str">
        <f>IF('DATA ENTRY'!CL86="","",IF('DATA ENTRY'!O86="","",IF(AND($EG$4='DATA ENTRY'!G86,$EI$4='DATA ENTRY'!F86),'DATA ENTRY'!O86,"")))</f>
        <v/>
      </c>
      <c r="EL87" s="205" t="str">
        <f>IF('DATA ENTRY'!CL86="","",IF('DATA ENTRY'!P86="","",IF(AND($EG$4='DATA ENTRY'!G86,$EI$4='DATA ENTRY'!F86),'DATA ENTRY'!P86,"")))</f>
        <v/>
      </c>
      <c r="EM87" s="207" t="str">
        <f>IF('DATA ENTRY'!CL86="","",IF('DATA ENTRY'!Q86="","",IF(AND($EG$4='DATA ENTRY'!G86,$EI$4='DATA ENTRY'!F86),'DATA ENTRY'!Q86,"")))</f>
        <v/>
      </c>
      <c r="EN87" s="205" t="str">
        <f>IF('DATA ENTRY'!CL86="","",IF('DATA ENTRY'!R86="","",IF(AND($EG$4='DATA ENTRY'!G86,$EI$4='DATA ENTRY'!F86),'DATA ENTRY'!R86,"")))</f>
        <v/>
      </c>
      <c r="EO87" s="207" t="str">
        <f>IF('DATA ENTRY'!CL86="","",IF('DATA ENTRY'!S86="","",IF(AND($EG$4='DATA ENTRY'!G86,$EI$4='DATA ENTRY'!F86),'DATA ENTRY'!S86,"")))</f>
        <v/>
      </c>
      <c r="EP87" s="207" t="str">
        <f>IF('DATA ENTRY'!CL86="","",IF('DATA ENTRY'!T86="","",IF(AND($EG$4='DATA ENTRY'!G86,$EI$4='DATA ENTRY'!F86),'DATA ENTRY'!T86,"")))</f>
        <v/>
      </c>
      <c r="EQ87" s="205" t="str">
        <f>IF('DATA ENTRY'!CL86="","",IF('DATA ENTRY'!E86="","",IF(AND($EG$4='DATA ENTRY'!G86,$EI$4='DATA ENTRY'!F86),'DATA ENTRY'!E86,"")))</f>
        <v/>
      </c>
      <c r="ER87" s="205" t="str">
        <f>IF('DATA ENTRY'!CL86="","",IF('DATA ENTRY'!D86="","",IF(AND($EG$4='DATA ENTRY'!G86,$EI$4='DATA ENTRY'!F86),'DATA ENTRY'!D86,"")))</f>
        <v/>
      </c>
      <c r="ES87" s="205" t="str">
        <f>IF('DATA ENTRY'!CL86="","",IF('DATA ENTRY'!X86="","",IF(AND($EG$4='DATA ENTRY'!G86,$EI$4='DATA ENTRY'!F86),'DATA ENTRY'!X86,"")))</f>
        <v/>
      </c>
      <c r="ET87" s="205" t="str">
        <f>IF('DATA ENTRY'!CL86="","",IF('DATA ENTRY'!Y86="","",IF(AND($EG$4='DATA ENTRY'!G86,$EI$4='DATA ENTRY'!F86),'DATA ENTRY'!Y86,"")))</f>
        <v/>
      </c>
      <c r="EU87" s="93" t="str">
        <f t="shared" si="25"/>
        <v/>
      </c>
      <c r="EV87" s="93" t="str">
        <f>IF('DATA ENTRY'!CL86="","",IF('DATA ENTRY'!D86="","",IF(AND($EG$4='DATA ENTRY'!G86,$EI$4='DATA ENTRY'!F86),'DATA ENTRY'!G86,"")))</f>
        <v/>
      </c>
      <c r="FA87" s="3">
        <f t="shared" si="26"/>
        <v>0</v>
      </c>
    </row>
    <row r="88" spans="1:157">
      <c r="A88" s="3" t="str">
        <f>IF(T88=0,"",1+(MAX($A$7:A87)))</f>
        <v/>
      </c>
      <c r="B88" s="8">
        <v>82</v>
      </c>
      <c r="C88" s="205" t="str">
        <f>IF('DATA ENTRY'!CL87="","",IF('DATA ENTRY'!B87="","",IF($D$4="All Post",'DATA ENTRY'!B87,IF(AND($D$4='DATA ENTRY'!CL87),'DATA ENTRY'!B87,""))))</f>
        <v/>
      </c>
      <c r="D88" s="205" t="str">
        <f>IF('DATA ENTRY'!CL87="","",IF('DATA ENTRY'!C87="","",IF($D$4="All Post",'DATA ENTRY'!C87,IF(AND($D$4='DATA ENTRY'!CL87),'DATA ENTRY'!C87,""))))</f>
        <v/>
      </c>
      <c r="E88" s="206" t="str">
        <f>IF('DATA ENTRY'!CL87="","",IF('DATA ENTRY'!I87="","",IF($D$4="All Post",'DATA ENTRY'!I87,IF(AND($D$4='DATA ENTRY'!CL87),'DATA ENTRY'!I87,""))))</f>
        <v/>
      </c>
      <c r="F88" s="206" t="str">
        <f>IF('DATA ENTRY'!CL87="","",IF('DATA ENTRY'!CL87="","",IF($D$4="All Post",'DATA ENTRY'!CL87,IF(AND($D$4='DATA ENTRY'!CL87),'DATA ENTRY'!CL87,""))))</f>
        <v/>
      </c>
      <c r="G88" s="205" t="str">
        <f>IF('DATA ENTRY'!CL87="","",IF('DATA ENTRY'!N87="","",IF($D$4="All Post",'DATA ENTRY'!N87,IF(AND($D$4='DATA ENTRY'!CL87),'DATA ENTRY'!N87,""))))</f>
        <v/>
      </c>
      <c r="H88" s="207" t="str">
        <f>IF('DATA ENTRY'!CL87="","",IF('DATA ENTRY'!O87="","",IF($D$4="All Post",'DATA ENTRY'!O87,IF(AND($D$4='DATA ENTRY'!CL87),'DATA ENTRY'!O87,""))))</f>
        <v/>
      </c>
      <c r="I88" s="205" t="str">
        <f>IF('DATA ENTRY'!CL87="","",IF('DATA ENTRY'!P87="","",IF($D$4="All Post",'DATA ENTRY'!P87,IF(AND($D$4='DATA ENTRY'!CL87),'DATA ENTRY'!P87,""))))</f>
        <v/>
      </c>
      <c r="J88" s="207" t="str">
        <f>IF('DATA ENTRY'!CL87="","",IF('DATA ENTRY'!Q87="","",IF($D$4="All Post",'DATA ENTRY'!Q87,IF(AND($D$4='DATA ENTRY'!CL87),'DATA ENTRY'!Q87,""))))</f>
        <v/>
      </c>
      <c r="K88" s="205" t="str">
        <f>IF('DATA ENTRY'!CL87="","",IF('DATA ENTRY'!R87="","",IF($D$4="All Post",'DATA ENTRY'!R87,IF(AND($D$4='DATA ENTRY'!CL87),'DATA ENTRY'!R87,""))))</f>
        <v/>
      </c>
      <c r="L88" s="205" t="str">
        <f>IF('DATA ENTRY'!CL87="","",IF('DATA ENTRY'!S87="","",IF($D$4="All Post",'DATA ENTRY'!S87,IF(AND($D$4='DATA ENTRY'!CL87),'DATA ENTRY'!S87,""))))</f>
        <v/>
      </c>
      <c r="M88" s="205" t="str">
        <f>IF('DATA ENTRY'!CL87="","",IF('DATA ENTRY'!E87="","",IF($D$4="All Post",'DATA ENTRY'!E87,IF(AND($D$4='DATA ENTRY'!CL87),'DATA ENTRY'!E87,""))))</f>
        <v/>
      </c>
      <c r="N88" s="205" t="str">
        <f>IF('DATA ENTRY'!CL87="","",IF('DATA ENTRY'!T87="","",IF($D$4="All Post",'DATA ENTRY'!T87,IF(AND($D$4='DATA ENTRY'!CL87),'DATA ENTRY'!T87,""))))</f>
        <v/>
      </c>
      <c r="O88" s="205" t="str">
        <f>IF('DATA ENTRY'!CL87="","",IF('DATA ENTRY'!X87="","",IF($D$4="All Post",'DATA ENTRY'!X87,IF(AND($D$4='DATA ENTRY'!CL87),'DATA ENTRY'!X87,""))))</f>
        <v/>
      </c>
      <c r="P88" s="205" t="str">
        <f>IF('DATA ENTRY'!CL87="","",IF('DATA ENTRY'!Y87="","",IF($D$4="All Post",'DATA ENTRY'!Y87,IF(AND($D$4='DATA ENTRY'!CL87),'DATA ENTRY'!Y87,""))))</f>
        <v/>
      </c>
      <c r="Q88" s="205" t="str">
        <f>IF('DATA ENTRY'!CL87="","",IF('DATA ENTRY'!G87="","",IF($D$4="All Post",'DATA ENTRY'!G87,IF(AND($D$4='DATA ENTRY'!CL87),'DATA ENTRY'!G87,""))))</f>
        <v/>
      </c>
      <c r="T88" s="3">
        <f t="shared" si="15"/>
        <v>0</v>
      </c>
      <c r="U88" s="3" t="str">
        <f t="shared" si="16"/>
        <v/>
      </c>
      <c r="CA88" s="3" t="str">
        <f>IFERROR(IF(CF88="","",RANK(CF88,$CF$7:$CF$1111,1))+COUNTIF($CF$7:CF88,CF88)-1,"")</f>
        <v/>
      </c>
      <c r="CB88" s="3" t="str">
        <f t="shared" si="17"/>
        <v/>
      </c>
      <c r="CC88" s="8">
        <v>82</v>
      </c>
      <c r="CD88" s="205" t="str">
        <f>IF('DATA ENTRY'!CL87="","",IF('DATA ENTRY'!B87="","",IF(AND($CE$4='DATA ENTRY'!CL87,$CH$4='DATA ENTRY'!D87,$CF$4='DATA ENTRY'!G87),'DATA ENTRY'!B87,"")))</f>
        <v/>
      </c>
      <c r="CE88" s="205" t="str">
        <f>IF('DATA ENTRY'!CL87="","",IF('DATA ENTRY'!C87="","",IF(AND($CE$4='DATA ENTRY'!CL87,$CH$4='DATA ENTRY'!D87,$CF$4='DATA ENTRY'!G87),'DATA ENTRY'!C87,"")))</f>
        <v/>
      </c>
      <c r="CF88" s="206" t="str">
        <f>IF('DATA ENTRY'!CL87="","",IF('DATA ENTRY'!I87="","",IF(AND($CE$4='DATA ENTRY'!CL87,$CH$4='DATA ENTRY'!D87,$CF$4='DATA ENTRY'!G87),'DATA ENTRY'!I87,"")))</f>
        <v/>
      </c>
      <c r="CG88" s="206" t="str">
        <f>IF('DATA ENTRY'!CL87="","",IF('DATA ENTRY'!CL87="","",IF(AND($CE$4='DATA ENTRY'!CL87,$CH$4='DATA ENTRY'!D87,$CF$4='DATA ENTRY'!G87),'DATA ENTRY'!CL87,"")))</f>
        <v/>
      </c>
      <c r="CH88" s="205" t="str">
        <f>IF('DATA ENTRY'!CL87="","",IF('DATA ENTRY'!N87="","",IF(AND($CE$4='DATA ENTRY'!CL87,$CH$4='DATA ENTRY'!D87,$CF$4='DATA ENTRY'!G87),'DATA ENTRY'!N87,"")))</f>
        <v/>
      </c>
      <c r="CI88" s="207" t="str">
        <f>IF('DATA ENTRY'!CL87="","",IF('DATA ENTRY'!O87="","",IF(AND($CE$4='DATA ENTRY'!CL87,$CH$4='DATA ENTRY'!D87,$CF$4='DATA ENTRY'!G87),'DATA ENTRY'!O87,"")))</f>
        <v/>
      </c>
      <c r="CJ88" s="205" t="str">
        <f>IF('DATA ENTRY'!CL87="","",IF('DATA ENTRY'!P87="","",IF(AND($CE$4='DATA ENTRY'!CL87,$CH$4='DATA ENTRY'!D87,$CF$4='DATA ENTRY'!G87),'DATA ENTRY'!P87,"")))</f>
        <v/>
      </c>
      <c r="CK88" s="207" t="str">
        <f>IF('DATA ENTRY'!CL87="","",IF('DATA ENTRY'!Q87="","",IF(AND($CE$4='DATA ENTRY'!CL87,$CH$4='DATA ENTRY'!D87,$CF$4='DATA ENTRY'!G87),'DATA ENTRY'!Q87,"")))</f>
        <v/>
      </c>
      <c r="CL88" s="205" t="str">
        <f>IF('DATA ENTRY'!CL87="","",IF('DATA ENTRY'!R87="","",IF(AND($CE$4='DATA ENTRY'!CL87,$CH$4='DATA ENTRY'!D87,$CF$4='DATA ENTRY'!G87),'DATA ENTRY'!R87,"")))</f>
        <v/>
      </c>
      <c r="CM88" s="205" t="str">
        <f>IF('DATA ENTRY'!CL87="","",IF('DATA ENTRY'!T87="","",IF(AND($CE$4='DATA ENTRY'!CL87,$CH$4='DATA ENTRY'!D87,$CF$4='DATA ENTRY'!G87),'DATA ENTRY'!T87,"")))</f>
        <v/>
      </c>
      <c r="CN88" s="205" t="str">
        <f>IF('DATA ENTRY'!CL87="","",IF('DATA ENTRY'!E87="","",IF(AND($CE$4='DATA ENTRY'!CL87,$CH$4='DATA ENTRY'!D87,$CF$4='DATA ENTRY'!G87),'DATA ENTRY'!E87,"")))</f>
        <v/>
      </c>
      <c r="CO88" s="205" t="str">
        <f>IF('DATA ENTRY'!CL87="","",IF('DATA ENTRY'!X87="","",IF(AND($CE$4='DATA ENTRY'!CL87,$CH$4='DATA ENTRY'!D87,$CF$4='DATA ENTRY'!G87),'DATA ENTRY'!X87,"")))</f>
        <v/>
      </c>
      <c r="CP88" s="205" t="str">
        <f>IF('DATA ENTRY'!CL87="","",IF('DATA ENTRY'!Y87="","",IF(AND($CE$4='DATA ENTRY'!CL87,$CH$4='DATA ENTRY'!D87,$CF$4='DATA ENTRY'!G87),'DATA ENTRY'!Y87,"")))</f>
        <v/>
      </c>
      <c r="CQ88" s="93" t="str">
        <f t="shared" si="18"/>
        <v/>
      </c>
      <c r="CR88" s="93" t="str">
        <f>IF('DATA ENTRY'!CL87="","",IF('DATA ENTRY'!G87="","",IF(AND($CE$4='DATA ENTRY'!CL87,$CH$4='DATA ENTRY'!D87),'DATA ENTRY'!G87,"")))</f>
        <v/>
      </c>
      <c r="CS88" s="191" t="str">
        <f>IF('DATA ENTRY'!CL87="","",IF('DATA ENTRY'!D87="","",IF(AND($CE$4='DATA ENTRY'!CL87,$CH$4='DATA ENTRY'!D87,$CF$4='DATA ENTRY'!G87),'DATA ENTRY'!D87,"")))</f>
        <v/>
      </c>
      <c r="CT88" s="209">
        <f t="shared" si="19"/>
        <v>0</v>
      </c>
      <c r="CU88" s="209">
        <f t="shared" si="20"/>
        <v>0</v>
      </c>
      <c r="CW88" s="210"/>
      <c r="CY88" s="3">
        <f t="shared" si="21"/>
        <v>0</v>
      </c>
      <c r="DC88" s="3" t="str">
        <f>IFERROR(IF(DH88="","",RANK(DH88,$DH$7:$DH$1111,1))+COUNTIF($DH$7:DH88,DH88)-1,"")</f>
        <v/>
      </c>
      <c r="DD88" s="3" t="str">
        <f t="shared" si="27"/>
        <v/>
      </c>
      <c r="DE88" s="8">
        <v>82</v>
      </c>
      <c r="DF88" s="205" t="str">
        <f>IF('DATA ENTRY'!CL87="","",IF('DATA ENTRY'!B87="","",IF(AND($DG$4='DATA ENTRY'!D87),'DATA ENTRY'!B87,"")))</f>
        <v/>
      </c>
      <c r="DG88" s="205" t="str">
        <f>IF('DATA ENTRY'!CL87="","",IF('DATA ENTRY'!C87="","",IF(AND($DG$4='DATA ENTRY'!D87),'DATA ENTRY'!C87,"")))</f>
        <v/>
      </c>
      <c r="DH88" s="206" t="str">
        <f>IF('DATA ENTRY'!CL87="","",IF('DATA ENTRY'!I87="","",IF(AND($DG$4='DATA ENTRY'!D87),'DATA ENTRY'!I87,"")))</f>
        <v/>
      </c>
      <c r="DI88" s="206" t="str">
        <f>IF('DATA ENTRY'!CL87="","",IF('DATA ENTRY'!CL87="","",IF(AND($DG$4='DATA ENTRY'!D87),'DATA ENTRY'!CL87,"")))</f>
        <v/>
      </c>
      <c r="DJ88" s="205" t="str">
        <f>IF('DATA ENTRY'!CL87="","",IF('DATA ENTRY'!N87="","",IF(AND($DG$4='DATA ENTRY'!D87),'DATA ENTRY'!N87,"")))</f>
        <v/>
      </c>
      <c r="DK88" s="207" t="str">
        <f>IF('DATA ENTRY'!CL87="","",IF('DATA ENTRY'!O87="","",IF(AND($DG$4='DATA ENTRY'!D87),'DATA ENTRY'!O87,"")))</f>
        <v/>
      </c>
      <c r="DL88" s="205" t="str">
        <f>IF('DATA ENTRY'!CL87="","",IF('DATA ENTRY'!P87="","",IF(AND($DG$4='DATA ENTRY'!D87),'DATA ENTRY'!P87,"")))</f>
        <v/>
      </c>
      <c r="DM88" s="207" t="str">
        <f>IF('DATA ENTRY'!CL87="","",IF('DATA ENTRY'!Q87="","",IF(AND($DG$4='DATA ENTRY'!D87),'DATA ENTRY'!Q87,"")))</f>
        <v/>
      </c>
      <c r="DN88" s="205" t="str">
        <f>IF('DATA ENTRY'!CL87="","",IF('DATA ENTRY'!R87="","",IF(AND($DG$4='DATA ENTRY'!D87),'DATA ENTRY'!R87,"")))</f>
        <v/>
      </c>
      <c r="DO88" s="207" t="str">
        <f>IF('DATA ENTRY'!CL87="","",IF('DATA ENTRY'!T87="","",IF(AND($DG$4='DATA ENTRY'!D87),'DATA ENTRY'!T87,"")))</f>
        <v/>
      </c>
      <c r="DP88" s="205" t="str">
        <f>IF('DATA ENTRY'!CL87="","",IF('DATA ENTRY'!E87="","",IF(AND($DG$4='DATA ENTRY'!D87),'DATA ENTRY'!E87,"")))</f>
        <v/>
      </c>
      <c r="DQ88" s="205" t="str">
        <f>IF('DATA ENTRY'!CL87="","",IF('DATA ENTRY'!D87="","",IF(AND($DG$4='DATA ENTRY'!D87),'DATA ENTRY'!D87,"")))</f>
        <v/>
      </c>
      <c r="DR88" s="205" t="str">
        <f>IF('DATA ENTRY'!CL87="","",IF('DATA ENTRY'!X87="","",IF(AND($DG$4='DATA ENTRY'!D87),'DATA ENTRY'!X87,"")))</f>
        <v/>
      </c>
      <c r="DS88" s="205" t="str">
        <f>IF('DATA ENTRY'!CL87="","",IF('DATA ENTRY'!Y87="","",IF(AND($DG$4='DATA ENTRY'!D87),'DATA ENTRY'!Y87,"")))</f>
        <v/>
      </c>
      <c r="DT88" s="93" t="str">
        <f t="shared" si="22"/>
        <v/>
      </c>
      <c r="DU88" s="93" t="str">
        <f>IF('DATA ENTRY'!CL87="","",IF('DATA ENTRY'!D87="","",IF(AND($DG$4='DATA ENTRY'!D87),'DATA ENTRY'!G87,"")))</f>
        <v/>
      </c>
      <c r="DZ88" s="3">
        <f t="shared" si="23"/>
        <v>0</v>
      </c>
      <c r="EC88" s="3" t="str">
        <f>IFERROR(IF(EH88="","",RANK(EH88,$EH$7:$EH$1111,1))+COUNTIF($EH$7:EH88,EH88)-1,"")</f>
        <v/>
      </c>
      <c r="ED88" s="3" t="str">
        <f t="shared" si="24"/>
        <v/>
      </c>
      <c r="EE88" s="8">
        <v>82</v>
      </c>
      <c r="EF88" s="205" t="str">
        <f>IF('DATA ENTRY'!CL87="","",IF('DATA ENTRY'!B87="","",IF(AND($EG$4='DATA ENTRY'!G87,$EI$4='DATA ENTRY'!F87),'DATA ENTRY'!B87,"")))</f>
        <v/>
      </c>
      <c r="EG88" s="205" t="str">
        <f>IF('DATA ENTRY'!CL87="","",IF('DATA ENTRY'!C87="","",IF(AND($EG$4='DATA ENTRY'!G87,$EI$4='DATA ENTRY'!F87),'DATA ENTRY'!C87,"")))</f>
        <v/>
      </c>
      <c r="EH88" s="206" t="str">
        <f>IF('DATA ENTRY'!CL87="","",IF('DATA ENTRY'!I87="","",IF(AND($EG$4='DATA ENTRY'!G87,$EI$4='DATA ENTRY'!F87),'DATA ENTRY'!I87,"")))</f>
        <v/>
      </c>
      <c r="EI88" s="206" t="str">
        <f>IF('DATA ENTRY'!CL87="","",IF('DATA ENTRY'!CL87="","",IF(AND($EG$4='DATA ENTRY'!G87,$EI$4='DATA ENTRY'!F87),'DATA ENTRY'!CL87,"")))</f>
        <v/>
      </c>
      <c r="EJ88" s="205" t="str">
        <f>IF('DATA ENTRY'!CL87="","",IF('DATA ENTRY'!N87="","",IF(AND($EG$4='DATA ENTRY'!G87,$EI$4='DATA ENTRY'!F87),'DATA ENTRY'!N87,"")))</f>
        <v/>
      </c>
      <c r="EK88" s="207" t="str">
        <f>IF('DATA ENTRY'!CL87="","",IF('DATA ENTRY'!O87="","",IF(AND($EG$4='DATA ENTRY'!G87,$EI$4='DATA ENTRY'!F87),'DATA ENTRY'!O87,"")))</f>
        <v/>
      </c>
      <c r="EL88" s="205" t="str">
        <f>IF('DATA ENTRY'!CL87="","",IF('DATA ENTRY'!P87="","",IF(AND($EG$4='DATA ENTRY'!G87,$EI$4='DATA ENTRY'!F87),'DATA ENTRY'!P87,"")))</f>
        <v/>
      </c>
      <c r="EM88" s="207" t="str">
        <f>IF('DATA ENTRY'!CL87="","",IF('DATA ENTRY'!Q87="","",IF(AND($EG$4='DATA ENTRY'!G87,$EI$4='DATA ENTRY'!F87),'DATA ENTRY'!Q87,"")))</f>
        <v/>
      </c>
      <c r="EN88" s="205" t="str">
        <f>IF('DATA ENTRY'!CL87="","",IF('DATA ENTRY'!R87="","",IF(AND($EG$4='DATA ENTRY'!G87,$EI$4='DATA ENTRY'!F87),'DATA ENTRY'!R87,"")))</f>
        <v/>
      </c>
      <c r="EO88" s="207" t="str">
        <f>IF('DATA ENTRY'!CL87="","",IF('DATA ENTRY'!S87="","",IF(AND($EG$4='DATA ENTRY'!G87,$EI$4='DATA ENTRY'!F87),'DATA ENTRY'!S87,"")))</f>
        <v/>
      </c>
      <c r="EP88" s="207" t="str">
        <f>IF('DATA ENTRY'!CL87="","",IF('DATA ENTRY'!T87="","",IF(AND($EG$4='DATA ENTRY'!G87,$EI$4='DATA ENTRY'!F87),'DATA ENTRY'!T87,"")))</f>
        <v/>
      </c>
      <c r="EQ88" s="205" t="str">
        <f>IF('DATA ENTRY'!CL87="","",IF('DATA ENTRY'!E87="","",IF(AND($EG$4='DATA ENTRY'!G87,$EI$4='DATA ENTRY'!F87),'DATA ENTRY'!E87,"")))</f>
        <v/>
      </c>
      <c r="ER88" s="205" t="str">
        <f>IF('DATA ENTRY'!CL87="","",IF('DATA ENTRY'!D87="","",IF(AND($EG$4='DATA ENTRY'!G87,$EI$4='DATA ENTRY'!F87),'DATA ENTRY'!D87,"")))</f>
        <v/>
      </c>
      <c r="ES88" s="205" t="str">
        <f>IF('DATA ENTRY'!CL87="","",IF('DATA ENTRY'!X87="","",IF(AND($EG$4='DATA ENTRY'!G87,$EI$4='DATA ENTRY'!F87),'DATA ENTRY'!X87,"")))</f>
        <v/>
      </c>
      <c r="ET88" s="205" t="str">
        <f>IF('DATA ENTRY'!CL87="","",IF('DATA ENTRY'!Y87="","",IF(AND($EG$4='DATA ENTRY'!G87,$EI$4='DATA ENTRY'!F87),'DATA ENTRY'!Y87,"")))</f>
        <v/>
      </c>
      <c r="EU88" s="93" t="str">
        <f t="shared" si="25"/>
        <v/>
      </c>
      <c r="EV88" s="93" t="str">
        <f>IF('DATA ENTRY'!CL87="","",IF('DATA ENTRY'!D87="","",IF(AND($EG$4='DATA ENTRY'!G87,$EI$4='DATA ENTRY'!F87),'DATA ENTRY'!G87,"")))</f>
        <v/>
      </c>
      <c r="FA88" s="3">
        <f t="shared" si="26"/>
        <v>0</v>
      </c>
    </row>
    <row r="89" spans="1:157">
      <c r="A89" s="3" t="str">
        <f>IF(T89=0,"",1+(MAX($A$7:A88)))</f>
        <v/>
      </c>
      <c r="B89" s="8">
        <v>83</v>
      </c>
      <c r="C89" s="205" t="str">
        <f>IF('DATA ENTRY'!CL88="","",IF('DATA ENTRY'!B88="","",IF($D$4="All Post",'DATA ENTRY'!B88,IF(AND($D$4='DATA ENTRY'!CL88),'DATA ENTRY'!B88,""))))</f>
        <v/>
      </c>
      <c r="D89" s="205" t="str">
        <f>IF('DATA ENTRY'!CL88="","",IF('DATA ENTRY'!C88="","",IF($D$4="All Post",'DATA ENTRY'!C88,IF(AND($D$4='DATA ENTRY'!CL88),'DATA ENTRY'!C88,""))))</f>
        <v/>
      </c>
      <c r="E89" s="206" t="str">
        <f>IF('DATA ENTRY'!CL88="","",IF('DATA ENTRY'!I88="","",IF($D$4="All Post",'DATA ENTRY'!I88,IF(AND($D$4='DATA ENTRY'!CL88),'DATA ENTRY'!I88,""))))</f>
        <v/>
      </c>
      <c r="F89" s="206" t="str">
        <f>IF('DATA ENTRY'!CL88="","",IF('DATA ENTRY'!CL88="","",IF($D$4="All Post",'DATA ENTRY'!CL88,IF(AND($D$4='DATA ENTRY'!CL88),'DATA ENTRY'!CL88,""))))</f>
        <v/>
      </c>
      <c r="G89" s="205" t="str">
        <f>IF('DATA ENTRY'!CL88="","",IF('DATA ENTRY'!N88="","",IF($D$4="All Post",'DATA ENTRY'!N88,IF(AND($D$4='DATA ENTRY'!CL88),'DATA ENTRY'!N88,""))))</f>
        <v/>
      </c>
      <c r="H89" s="207" t="str">
        <f>IF('DATA ENTRY'!CL88="","",IF('DATA ENTRY'!O88="","",IF($D$4="All Post",'DATA ENTRY'!O88,IF(AND($D$4='DATA ENTRY'!CL88),'DATA ENTRY'!O88,""))))</f>
        <v/>
      </c>
      <c r="I89" s="205" t="str">
        <f>IF('DATA ENTRY'!CL88="","",IF('DATA ENTRY'!P88="","",IF($D$4="All Post",'DATA ENTRY'!P88,IF(AND($D$4='DATA ENTRY'!CL88),'DATA ENTRY'!P88,""))))</f>
        <v/>
      </c>
      <c r="J89" s="207" t="str">
        <f>IF('DATA ENTRY'!CL88="","",IF('DATA ENTRY'!Q88="","",IF($D$4="All Post",'DATA ENTRY'!Q88,IF(AND($D$4='DATA ENTRY'!CL88),'DATA ENTRY'!Q88,""))))</f>
        <v/>
      </c>
      <c r="K89" s="205" t="str">
        <f>IF('DATA ENTRY'!CL88="","",IF('DATA ENTRY'!R88="","",IF($D$4="All Post",'DATA ENTRY'!R88,IF(AND($D$4='DATA ENTRY'!CL88),'DATA ENTRY'!R88,""))))</f>
        <v/>
      </c>
      <c r="L89" s="205" t="str">
        <f>IF('DATA ENTRY'!CL88="","",IF('DATA ENTRY'!S88="","",IF($D$4="All Post",'DATA ENTRY'!S88,IF(AND($D$4='DATA ENTRY'!CL88),'DATA ENTRY'!S88,""))))</f>
        <v/>
      </c>
      <c r="M89" s="205" t="str">
        <f>IF('DATA ENTRY'!CL88="","",IF('DATA ENTRY'!E88="","",IF($D$4="All Post",'DATA ENTRY'!E88,IF(AND($D$4='DATA ENTRY'!CL88),'DATA ENTRY'!E88,""))))</f>
        <v/>
      </c>
      <c r="N89" s="205" t="str">
        <f>IF('DATA ENTRY'!CL88="","",IF('DATA ENTRY'!T88="","",IF($D$4="All Post",'DATA ENTRY'!T88,IF(AND($D$4='DATA ENTRY'!CL88),'DATA ENTRY'!T88,""))))</f>
        <v/>
      </c>
      <c r="O89" s="205" t="str">
        <f>IF('DATA ENTRY'!CL88="","",IF('DATA ENTRY'!X88="","",IF($D$4="All Post",'DATA ENTRY'!X88,IF(AND($D$4='DATA ENTRY'!CL88),'DATA ENTRY'!X88,""))))</f>
        <v/>
      </c>
      <c r="P89" s="205" t="str">
        <f>IF('DATA ENTRY'!CL88="","",IF('DATA ENTRY'!Y88="","",IF($D$4="All Post",'DATA ENTRY'!Y88,IF(AND($D$4='DATA ENTRY'!CL88),'DATA ENTRY'!Y88,""))))</f>
        <v/>
      </c>
      <c r="Q89" s="205" t="str">
        <f>IF('DATA ENTRY'!CL88="","",IF('DATA ENTRY'!G88="","",IF($D$4="All Post",'DATA ENTRY'!G88,IF(AND($D$4='DATA ENTRY'!CL88),'DATA ENTRY'!G88,""))))</f>
        <v/>
      </c>
      <c r="T89" s="3">
        <f t="shared" si="15"/>
        <v>0</v>
      </c>
      <c r="U89" s="3" t="str">
        <f t="shared" si="16"/>
        <v/>
      </c>
      <c r="CA89" s="3" t="str">
        <f>IFERROR(IF(CF89="","",RANK(CF89,$CF$7:$CF$1111,1))+COUNTIF($CF$7:CF89,CF89)-1,"")</f>
        <v/>
      </c>
      <c r="CB89" s="3" t="str">
        <f t="shared" si="17"/>
        <v/>
      </c>
      <c r="CC89" s="8">
        <v>83</v>
      </c>
      <c r="CD89" s="205" t="str">
        <f>IF('DATA ENTRY'!CL88="","",IF('DATA ENTRY'!B88="","",IF(AND($CE$4='DATA ENTRY'!CL88,$CH$4='DATA ENTRY'!D88,$CF$4='DATA ENTRY'!G88),'DATA ENTRY'!B88,"")))</f>
        <v/>
      </c>
      <c r="CE89" s="205" t="str">
        <f>IF('DATA ENTRY'!CL88="","",IF('DATA ENTRY'!C88="","",IF(AND($CE$4='DATA ENTRY'!CL88,$CH$4='DATA ENTRY'!D88,$CF$4='DATA ENTRY'!G88),'DATA ENTRY'!C88,"")))</f>
        <v/>
      </c>
      <c r="CF89" s="206" t="str">
        <f>IF('DATA ENTRY'!CL88="","",IF('DATA ENTRY'!I88="","",IF(AND($CE$4='DATA ENTRY'!CL88,$CH$4='DATA ENTRY'!D88,$CF$4='DATA ENTRY'!G88),'DATA ENTRY'!I88,"")))</f>
        <v/>
      </c>
      <c r="CG89" s="206" t="str">
        <f>IF('DATA ENTRY'!CL88="","",IF('DATA ENTRY'!CL88="","",IF(AND($CE$4='DATA ENTRY'!CL88,$CH$4='DATA ENTRY'!D88,$CF$4='DATA ENTRY'!G88),'DATA ENTRY'!CL88,"")))</f>
        <v/>
      </c>
      <c r="CH89" s="205" t="str">
        <f>IF('DATA ENTRY'!CL88="","",IF('DATA ENTRY'!N88="","",IF(AND($CE$4='DATA ENTRY'!CL88,$CH$4='DATA ENTRY'!D88,$CF$4='DATA ENTRY'!G88),'DATA ENTRY'!N88,"")))</f>
        <v/>
      </c>
      <c r="CI89" s="207" t="str">
        <f>IF('DATA ENTRY'!CL88="","",IF('DATA ENTRY'!O88="","",IF(AND($CE$4='DATA ENTRY'!CL88,$CH$4='DATA ENTRY'!D88,$CF$4='DATA ENTRY'!G88),'DATA ENTRY'!O88,"")))</f>
        <v/>
      </c>
      <c r="CJ89" s="205" t="str">
        <f>IF('DATA ENTRY'!CL88="","",IF('DATA ENTRY'!P88="","",IF(AND($CE$4='DATA ENTRY'!CL88,$CH$4='DATA ENTRY'!D88,$CF$4='DATA ENTRY'!G88),'DATA ENTRY'!P88,"")))</f>
        <v/>
      </c>
      <c r="CK89" s="207" t="str">
        <f>IF('DATA ENTRY'!CL88="","",IF('DATA ENTRY'!Q88="","",IF(AND($CE$4='DATA ENTRY'!CL88,$CH$4='DATA ENTRY'!D88,$CF$4='DATA ENTRY'!G88),'DATA ENTRY'!Q88,"")))</f>
        <v/>
      </c>
      <c r="CL89" s="205" t="str">
        <f>IF('DATA ENTRY'!CL88="","",IF('DATA ENTRY'!R88="","",IF(AND($CE$4='DATA ENTRY'!CL88,$CH$4='DATA ENTRY'!D88,$CF$4='DATA ENTRY'!G88),'DATA ENTRY'!R88,"")))</f>
        <v/>
      </c>
      <c r="CM89" s="205" t="str">
        <f>IF('DATA ENTRY'!CL88="","",IF('DATA ENTRY'!T88="","",IF(AND($CE$4='DATA ENTRY'!CL88,$CH$4='DATA ENTRY'!D88,$CF$4='DATA ENTRY'!G88),'DATA ENTRY'!T88,"")))</f>
        <v/>
      </c>
      <c r="CN89" s="205" t="str">
        <f>IF('DATA ENTRY'!CL88="","",IF('DATA ENTRY'!E88="","",IF(AND($CE$4='DATA ENTRY'!CL88,$CH$4='DATA ENTRY'!D88,$CF$4='DATA ENTRY'!G88),'DATA ENTRY'!E88,"")))</f>
        <v/>
      </c>
      <c r="CO89" s="205" t="str">
        <f>IF('DATA ENTRY'!CL88="","",IF('DATA ENTRY'!X88="","",IF(AND($CE$4='DATA ENTRY'!CL88,$CH$4='DATA ENTRY'!D88,$CF$4='DATA ENTRY'!G88),'DATA ENTRY'!X88,"")))</f>
        <v/>
      </c>
      <c r="CP89" s="205" t="str">
        <f>IF('DATA ENTRY'!CL88="","",IF('DATA ENTRY'!Y88="","",IF(AND($CE$4='DATA ENTRY'!CL88,$CH$4='DATA ENTRY'!D88,$CF$4='DATA ENTRY'!G88),'DATA ENTRY'!Y88,"")))</f>
        <v/>
      </c>
      <c r="CQ89" s="93" t="str">
        <f t="shared" si="18"/>
        <v/>
      </c>
      <c r="CR89" s="93" t="str">
        <f>IF('DATA ENTRY'!CL88="","",IF('DATA ENTRY'!G88="","",IF(AND($CE$4='DATA ENTRY'!CL88,$CH$4='DATA ENTRY'!D88),'DATA ENTRY'!G88,"")))</f>
        <v/>
      </c>
      <c r="CS89" s="191" t="str">
        <f>IF('DATA ENTRY'!CL88="","",IF('DATA ENTRY'!D88="","",IF(AND($CE$4='DATA ENTRY'!CL88,$CH$4='DATA ENTRY'!D88,$CF$4='DATA ENTRY'!G88),'DATA ENTRY'!D88,"")))</f>
        <v/>
      </c>
      <c r="CT89" s="209">
        <f t="shared" si="19"/>
        <v>0</v>
      </c>
      <c r="CU89" s="209">
        <f t="shared" si="20"/>
        <v>0</v>
      </c>
      <c r="CW89" s="210"/>
      <c r="CY89" s="3">
        <f t="shared" si="21"/>
        <v>0</v>
      </c>
      <c r="DC89" s="3" t="str">
        <f>IFERROR(IF(DH89="","",RANK(DH89,$DH$7:$DH$1111,1))+COUNTIF($DH$7:DH89,DH89)-1,"")</f>
        <v/>
      </c>
      <c r="DD89" s="3" t="str">
        <f t="shared" si="27"/>
        <v/>
      </c>
      <c r="DE89" s="8">
        <v>83</v>
      </c>
      <c r="DF89" s="205" t="str">
        <f>IF('DATA ENTRY'!CL88="","",IF('DATA ENTRY'!B88="","",IF(AND($DG$4='DATA ENTRY'!D88),'DATA ENTRY'!B88,"")))</f>
        <v/>
      </c>
      <c r="DG89" s="205" t="str">
        <f>IF('DATA ENTRY'!CL88="","",IF('DATA ENTRY'!C88="","",IF(AND($DG$4='DATA ENTRY'!D88),'DATA ENTRY'!C88,"")))</f>
        <v/>
      </c>
      <c r="DH89" s="206" t="str">
        <f>IF('DATA ENTRY'!CL88="","",IF('DATA ENTRY'!I88="","",IF(AND($DG$4='DATA ENTRY'!D88),'DATA ENTRY'!I88,"")))</f>
        <v/>
      </c>
      <c r="DI89" s="206" t="str">
        <f>IF('DATA ENTRY'!CL88="","",IF('DATA ENTRY'!CL88="","",IF(AND($DG$4='DATA ENTRY'!D88),'DATA ENTRY'!CL88,"")))</f>
        <v/>
      </c>
      <c r="DJ89" s="205" t="str">
        <f>IF('DATA ENTRY'!CL88="","",IF('DATA ENTRY'!N88="","",IF(AND($DG$4='DATA ENTRY'!D88),'DATA ENTRY'!N88,"")))</f>
        <v/>
      </c>
      <c r="DK89" s="207" t="str">
        <f>IF('DATA ENTRY'!CL88="","",IF('DATA ENTRY'!O88="","",IF(AND($DG$4='DATA ENTRY'!D88),'DATA ENTRY'!O88,"")))</f>
        <v/>
      </c>
      <c r="DL89" s="205" t="str">
        <f>IF('DATA ENTRY'!CL88="","",IF('DATA ENTRY'!P88="","",IF(AND($DG$4='DATA ENTRY'!D88),'DATA ENTRY'!P88,"")))</f>
        <v/>
      </c>
      <c r="DM89" s="207" t="str">
        <f>IF('DATA ENTRY'!CL88="","",IF('DATA ENTRY'!Q88="","",IF(AND($DG$4='DATA ENTRY'!D88),'DATA ENTRY'!Q88,"")))</f>
        <v/>
      </c>
      <c r="DN89" s="205" t="str">
        <f>IF('DATA ENTRY'!CL88="","",IF('DATA ENTRY'!R88="","",IF(AND($DG$4='DATA ENTRY'!D88),'DATA ENTRY'!R88,"")))</f>
        <v/>
      </c>
      <c r="DO89" s="207" t="str">
        <f>IF('DATA ENTRY'!CL88="","",IF('DATA ENTRY'!T88="","",IF(AND($DG$4='DATA ENTRY'!D88),'DATA ENTRY'!T88,"")))</f>
        <v/>
      </c>
      <c r="DP89" s="205" t="str">
        <f>IF('DATA ENTRY'!CL88="","",IF('DATA ENTRY'!E88="","",IF(AND($DG$4='DATA ENTRY'!D88),'DATA ENTRY'!E88,"")))</f>
        <v/>
      </c>
      <c r="DQ89" s="205" t="str">
        <f>IF('DATA ENTRY'!CL88="","",IF('DATA ENTRY'!D88="","",IF(AND($DG$4='DATA ENTRY'!D88),'DATA ENTRY'!D88,"")))</f>
        <v/>
      </c>
      <c r="DR89" s="205" t="str">
        <f>IF('DATA ENTRY'!CL88="","",IF('DATA ENTRY'!X88="","",IF(AND($DG$4='DATA ENTRY'!D88),'DATA ENTRY'!X88,"")))</f>
        <v/>
      </c>
      <c r="DS89" s="205" t="str">
        <f>IF('DATA ENTRY'!CL88="","",IF('DATA ENTRY'!Y88="","",IF(AND($DG$4='DATA ENTRY'!D88),'DATA ENTRY'!Y88,"")))</f>
        <v/>
      </c>
      <c r="DT89" s="93" t="str">
        <f t="shared" si="22"/>
        <v/>
      </c>
      <c r="DU89" s="93" t="str">
        <f>IF('DATA ENTRY'!CL88="","",IF('DATA ENTRY'!D88="","",IF(AND($DG$4='DATA ENTRY'!D88),'DATA ENTRY'!G88,"")))</f>
        <v/>
      </c>
      <c r="DZ89" s="3">
        <f t="shared" si="23"/>
        <v>0</v>
      </c>
      <c r="EC89" s="3" t="str">
        <f>IFERROR(IF(EH89="","",RANK(EH89,$EH$7:$EH$1111,1))+COUNTIF($EH$7:EH89,EH89)-1,"")</f>
        <v/>
      </c>
      <c r="ED89" s="3" t="str">
        <f t="shared" si="24"/>
        <v/>
      </c>
      <c r="EE89" s="8">
        <v>83</v>
      </c>
      <c r="EF89" s="205" t="str">
        <f>IF('DATA ENTRY'!CL88="","",IF('DATA ENTRY'!B88="","",IF(AND($EG$4='DATA ENTRY'!G88,$EI$4='DATA ENTRY'!F88),'DATA ENTRY'!B88,"")))</f>
        <v/>
      </c>
      <c r="EG89" s="205" t="str">
        <f>IF('DATA ENTRY'!CL88="","",IF('DATA ENTRY'!C88="","",IF(AND($EG$4='DATA ENTRY'!G88,$EI$4='DATA ENTRY'!F88),'DATA ENTRY'!C88,"")))</f>
        <v/>
      </c>
      <c r="EH89" s="206" t="str">
        <f>IF('DATA ENTRY'!CL88="","",IF('DATA ENTRY'!I88="","",IF(AND($EG$4='DATA ENTRY'!G88,$EI$4='DATA ENTRY'!F88),'DATA ENTRY'!I88,"")))</f>
        <v/>
      </c>
      <c r="EI89" s="206" t="str">
        <f>IF('DATA ENTRY'!CL88="","",IF('DATA ENTRY'!CL88="","",IF(AND($EG$4='DATA ENTRY'!G88,$EI$4='DATA ENTRY'!F88),'DATA ENTRY'!CL88,"")))</f>
        <v/>
      </c>
      <c r="EJ89" s="205" t="str">
        <f>IF('DATA ENTRY'!CL88="","",IF('DATA ENTRY'!N88="","",IF(AND($EG$4='DATA ENTRY'!G88,$EI$4='DATA ENTRY'!F88),'DATA ENTRY'!N88,"")))</f>
        <v/>
      </c>
      <c r="EK89" s="207" t="str">
        <f>IF('DATA ENTRY'!CL88="","",IF('DATA ENTRY'!O88="","",IF(AND($EG$4='DATA ENTRY'!G88,$EI$4='DATA ENTRY'!F88),'DATA ENTRY'!O88,"")))</f>
        <v/>
      </c>
      <c r="EL89" s="205" t="str">
        <f>IF('DATA ENTRY'!CL88="","",IF('DATA ENTRY'!P88="","",IF(AND($EG$4='DATA ENTRY'!G88,$EI$4='DATA ENTRY'!F88),'DATA ENTRY'!P88,"")))</f>
        <v/>
      </c>
      <c r="EM89" s="207" t="str">
        <f>IF('DATA ENTRY'!CL88="","",IF('DATA ENTRY'!Q88="","",IF(AND($EG$4='DATA ENTRY'!G88,$EI$4='DATA ENTRY'!F88),'DATA ENTRY'!Q88,"")))</f>
        <v/>
      </c>
      <c r="EN89" s="205" t="str">
        <f>IF('DATA ENTRY'!CL88="","",IF('DATA ENTRY'!R88="","",IF(AND($EG$4='DATA ENTRY'!G88,$EI$4='DATA ENTRY'!F88),'DATA ENTRY'!R88,"")))</f>
        <v/>
      </c>
      <c r="EO89" s="207" t="str">
        <f>IF('DATA ENTRY'!CL88="","",IF('DATA ENTRY'!S88="","",IF(AND($EG$4='DATA ENTRY'!G88,$EI$4='DATA ENTRY'!F88),'DATA ENTRY'!S88,"")))</f>
        <v/>
      </c>
      <c r="EP89" s="207" t="str">
        <f>IF('DATA ENTRY'!CL88="","",IF('DATA ENTRY'!T88="","",IF(AND($EG$4='DATA ENTRY'!G88,$EI$4='DATA ENTRY'!F88),'DATA ENTRY'!T88,"")))</f>
        <v/>
      </c>
      <c r="EQ89" s="205" t="str">
        <f>IF('DATA ENTRY'!CL88="","",IF('DATA ENTRY'!E88="","",IF(AND($EG$4='DATA ENTRY'!G88,$EI$4='DATA ENTRY'!F88),'DATA ENTRY'!E88,"")))</f>
        <v/>
      </c>
      <c r="ER89" s="205" t="str">
        <f>IF('DATA ENTRY'!CL88="","",IF('DATA ENTRY'!D88="","",IF(AND($EG$4='DATA ENTRY'!G88,$EI$4='DATA ENTRY'!F88),'DATA ENTRY'!D88,"")))</f>
        <v/>
      </c>
      <c r="ES89" s="205" t="str">
        <f>IF('DATA ENTRY'!CL88="","",IF('DATA ENTRY'!X88="","",IF(AND($EG$4='DATA ENTRY'!G88,$EI$4='DATA ENTRY'!F88),'DATA ENTRY'!X88,"")))</f>
        <v/>
      </c>
      <c r="ET89" s="205" t="str">
        <f>IF('DATA ENTRY'!CL88="","",IF('DATA ENTRY'!Y88="","",IF(AND($EG$4='DATA ENTRY'!G88,$EI$4='DATA ENTRY'!F88),'DATA ENTRY'!Y88,"")))</f>
        <v/>
      </c>
      <c r="EU89" s="93" t="str">
        <f t="shared" si="25"/>
        <v/>
      </c>
      <c r="EV89" s="93" t="str">
        <f>IF('DATA ENTRY'!CL88="","",IF('DATA ENTRY'!D88="","",IF(AND($EG$4='DATA ENTRY'!G88,$EI$4='DATA ENTRY'!F88),'DATA ENTRY'!G88,"")))</f>
        <v/>
      </c>
      <c r="FA89" s="3">
        <f t="shared" si="26"/>
        <v>0</v>
      </c>
    </row>
    <row r="90" spans="1:157">
      <c r="A90" s="3" t="str">
        <f>IF(T90=0,"",1+(MAX($A$7:A89)))</f>
        <v/>
      </c>
      <c r="B90" s="8">
        <v>84</v>
      </c>
      <c r="C90" s="205" t="str">
        <f>IF('DATA ENTRY'!CL89="","",IF('DATA ENTRY'!B89="","",IF($D$4="All Post",'DATA ENTRY'!B89,IF(AND($D$4='DATA ENTRY'!CL89),'DATA ENTRY'!B89,""))))</f>
        <v/>
      </c>
      <c r="D90" s="205" t="str">
        <f>IF('DATA ENTRY'!CL89="","",IF('DATA ENTRY'!C89="","",IF($D$4="All Post",'DATA ENTRY'!C89,IF(AND($D$4='DATA ENTRY'!CL89),'DATA ENTRY'!C89,""))))</f>
        <v/>
      </c>
      <c r="E90" s="206" t="str">
        <f>IF('DATA ENTRY'!CL89="","",IF('DATA ENTRY'!I89="","",IF($D$4="All Post",'DATA ENTRY'!I89,IF(AND($D$4='DATA ENTRY'!CL89),'DATA ENTRY'!I89,""))))</f>
        <v/>
      </c>
      <c r="F90" s="206" t="str">
        <f>IF('DATA ENTRY'!CL89="","",IF('DATA ENTRY'!CL89="","",IF($D$4="All Post",'DATA ENTRY'!CL89,IF(AND($D$4='DATA ENTRY'!CL89),'DATA ENTRY'!CL89,""))))</f>
        <v/>
      </c>
      <c r="G90" s="205" t="str">
        <f>IF('DATA ENTRY'!CL89="","",IF('DATA ENTRY'!N89="","",IF($D$4="All Post",'DATA ENTRY'!N89,IF(AND($D$4='DATA ENTRY'!CL89),'DATA ENTRY'!N89,""))))</f>
        <v/>
      </c>
      <c r="H90" s="207" t="str">
        <f>IF('DATA ENTRY'!CL89="","",IF('DATA ENTRY'!O89="","",IF($D$4="All Post",'DATA ENTRY'!O89,IF(AND($D$4='DATA ENTRY'!CL89),'DATA ENTRY'!O89,""))))</f>
        <v/>
      </c>
      <c r="I90" s="205" t="str">
        <f>IF('DATA ENTRY'!CL89="","",IF('DATA ENTRY'!P89="","",IF($D$4="All Post",'DATA ENTRY'!P89,IF(AND($D$4='DATA ENTRY'!CL89),'DATA ENTRY'!P89,""))))</f>
        <v/>
      </c>
      <c r="J90" s="207" t="str">
        <f>IF('DATA ENTRY'!CL89="","",IF('DATA ENTRY'!Q89="","",IF($D$4="All Post",'DATA ENTRY'!Q89,IF(AND($D$4='DATA ENTRY'!CL89),'DATA ENTRY'!Q89,""))))</f>
        <v/>
      </c>
      <c r="K90" s="205" t="str">
        <f>IF('DATA ENTRY'!CL89="","",IF('DATA ENTRY'!R89="","",IF($D$4="All Post",'DATA ENTRY'!R89,IF(AND($D$4='DATA ENTRY'!CL89),'DATA ENTRY'!R89,""))))</f>
        <v/>
      </c>
      <c r="L90" s="205" t="str">
        <f>IF('DATA ENTRY'!CL89="","",IF('DATA ENTRY'!S89="","",IF($D$4="All Post",'DATA ENTRY'!S89,IF(AND($D$4='DATA ENTRY'!CL89),'DATA ENTRY'!S89,""))))</f>
        <v/>
      </c>
      <c r="M90" s="205" t="str">
        <f>IF('DATA ENTRY'!CL89="","",IF('DATA ENTRY'!E89="","",IF($D$4="All Post",'DATA ENTRY'!E89,IF(AND($D$4='DATA ENTRY'!CL89),'DATA ENTRY'!E89,""))))</f>
        <v/>
      </c>
      <c r="N90" s="205" t="str">
        <f>IF('DATA ENTRY'!CL89="","",IF('DATA ENTRY'!T89="","",IF($D$4="All Post",'DATA ENTRY'!T89,IF(AND($D$4='DATA ENTRY'!CL89),'DATA ENTRY'!T89,""))))</f>
        <v/>
      </c>
      <c r="O90" s="205" t="str">
        <f>IF('DATA ENTRY'!CL89="","",IF('DATA ENTRY'!X89="","",IF($D$4="All Post",'DATA ENTRY'!X89,IF(AND($D$4='DATA ENTRY'!CL89),'DATA ENTRY'!X89,""))))</f>
        <v/>
      </c>
      <c r="P90" s="205" t="str">
        <f>IF('DATA ENTRY'!CL89="","",IF('DATA ENTRY'!Y89="","",IF($D$4="All Post",'DATA ENTRY'!Y89,IF(AND($D$4='DATA ENTRY'!CL89),'DATA ENTRY'!Y89,""))))</f>
        <v/>
      </c>
      <c r="Q90" s="205" t="str">
        <f>IF('DATA ENTRY'!CL89="","",IF('DATA ENTRY'!G89="","",IF($D$4="All Post",'DATA ENTRY'!G89,IF(AND($D$4='DATA ENTRY'!CL89),'DATA ENTRY'!G89,""))))</f>
        <v/>
      </c>
      <c r="T90" s="3">
        <f t="shared" si="15"/>
        <v>0</v>
      </c>
      <c r="U90" s="3" t="str">
        <f t="shared" si="16"/>
        <v/>
      </c>
      <c r="CA90" s="3" t="str">
        <f>IFERROR(IF(CF90="","",RANK(CF90,$CF$7:$CF$1111,1))+COUNTIF($CF$7:CF90,CF90)-1,"")</f>
        <v/>
      </c>
      <c r="CB90" s="3" t="str">
        <f t="shared" si="17"/>
        <v/>
      </c>
      <c r="CC90" s="8">
        <v>84</v>
      </c>
      <c r="CD90" s="205" t="str">
        <f>IF('DATA ENTRY'!CL89="","",IF('DATA ENTRY'!B89="","",IF(AND($CE$4='DATA ENTRY'!CL89,$CH$4='DATA ENTRY'!D89,$CF$4='DATA ENTRY'!G89),'DATA ENTRY'!B89,"")))</f>
        <v/>
      </c>
      <c r="CE90" s="205" t="str">
        <f>IF('DATA ENTRY'!CL89="","",IF('DATA ENTRY'!C89="","",IF(AND($CE$4='DATA ENTRY'!CL89,$CH$4='DATA ENTRY'!D89,$CF$4='DATA ENTRY'!G89),'DATA ENTRY'!C89,"")))</f>
        <v/>
      </c>
      <c r="CF90" s="206" t="str">
        <f>IF('DATA ENTRY'!CL89="","",IF('DATA ENTRY'!I89="","",IF(AND($CE$4='DATA ENTRY'!CL89,$CH$4='DATA ENTRY'!D89,$CF$4='DATA ENTRY'!G89),'DATA ENTRY'!I89,"")))</f>
        <v/>
      </c>
      <c r="CG90" s="206" t="str">
        <f>IF('DATA ENTRY'!CL89="","",IF('DATA ENTRY'!CL89="","",IF(AND($CE$4='DATA ENTRY'!CL89,$CH$4='DATA ENTRY'!D89,$CF$4='DATA ENTRY'!G89),'DATA ENTRY'!CL89,"")))</f>
        <v/>
      </c>
      <c r="CH90" s="205" t="str">
        <f>IF('DATA ENTRY'!CL89="","",IF('DATA ENTRY'!N89="","",IF(AND($CE$4='DATA ENTRY'!CL89,$CH$4='DATA ENTRY'!D89,$CF$4='DATA ENTRY'!G89),'DATA ENTRY'!N89,"")))</f>
        <v/>
      </c>
      <c r="CI90" s="207" t="str">
        <f>IF('DATA ENTRY'!CL89="","",IF('DATA ENTRY'!O89="","",IF(AND($CE$4='DATA ENTRY'!CL89,$CH$4='DATA ENTRY'!D89,$CF$4='DATA ENTRY'!G89),'DATA ENTRY'!O89,"")))</f>
        <v/>
      </c>
      <c r="CJ90" s="205" t="str">
        <f>IF('DATA ENTRY'!CL89="","",IF('DATA ENTRY'!P89="","",IF(AND($CE$4='DATA ENTRY'!CL89,$CH$4='DATA ENTRY'!D89,$CF$4='DATA ENTRY'!G89),'DATA ENTRY'!P89,"")))</f>
        <v/>
      </c>
      <c r="CK90" s="207" t="str">
        <f>IF('DATA ENTRY'!CL89="","",IF('DATA ENTRY'!Q89="","",IF(AND($CE$4='DATA ENTRY'!CL89,$CH$4='DATA ENTRY'!D89,$CF$4='DATA ENTRY'!G89),'DATA ENTRY'!Q89,"")))</f>
        <v/>
      </c>
      <c r="CL90" s="205" t="str">
        <f>IF('DATA ENTRY'!CL89="","",IF('DATA ENTRY'!R89="","",IF(AND($CE$4='DATA ENTRY'!CL89,$CH$4='DATA ENTRY'!D89,$CF$4='DATA ENTRY'!G89),'DATA ENTRY'!R89,"")))</f>
        <v/>
      </c>
      <c r="CM90" s="205" t="str">
        <f>IF('DATA ENTRY'!CL89="","",IF('DATA ENTRY'!T89="","",IF(AND($CE$4='DATA ENTRY'!CL89,$CH$4='DATA ENTRY'!D89,$CF$4='DATA ENTRY'!G89),'DATA ENTRY'!T89,"")))</f>
        <v/>
      </c>
      <c r="CN90" s="205" t="str">
        <f>IF('DATA ENTRY'!CL89="","",IF('DATA ENTRY'!E89="","",IF(AND($CE$4='DATA ENTRY'!CL89,$CH$4='DATA ENTRY'!D89,$CF$4='DATA ENTRY'!G89),'DATA ENTRY'!E89,"")))</f>
        <v/>
      </c>
      <c r="CO90" s="205" t="str">
        <f>IF('DATA ENTRY'!CL89="","",IF('DATA ENTRY'!X89="","",IF(AND($CE$4='DATA ENTRY'!CL89,$CH$4='DATA ENTRY'!D89,$CF$4='DATA ENTRY'!G89),'DATA ENTRY'!X89,"")))</f>
        <v/>
      </c>
      <c r="CP90" s="205" t="str">
        <f>IF('DATA ENTRY'!CL89="","",IF('DATA ENTRY'!Y89="","",IF(AND($CE$4='DATA ENTRY'!CL89,$CH$4='DATA ENTRY'!D89,$CF$4='DATA ENTRY'!G89),'DATA ENTRY'!Y89,"")))</f>
        <v/>
      </c>
      <c r="CQ90" s="93" t="str">
        <f t="shared" si="18"/>
        <v/>
      </c>
      <c r="CR90" s="93" t="str">
        <f>IF('DATA ENTRY'!CL89="","",IF('DATA ENTRY'!G89="","",IF(AND($CE$4='DATA ENTRY'!CL89,$CH$4='DATA ENTRY'!D89),'DATA ENTRY'!G89,"")))</f>
        <v/>
      </c>
      <c r="CS90" s="191" t="str">
        <f>IF('DATA ENTRY'!CL89="","",IF('DATA ENTRY'!D89="","",IF(AND($CE$4='DATA ENTRY'!CL89,$CH$4='DATA ENTRY'!D89,$CF$4='DATA ENTRY'!G89),'DATA ENTRY'!D89,"")))</f>
        <v/>
      </c>
      <c r="CT90" s="209">
        <f t="shared" si="19"/>
        <v>0</v>
      </c>
      <c r="CU90" s="209">
        <f t="shared" si="20"/>
        <v>0</v>
      </c>
      <c r="CW90" s="210"/>
      <c r="CY90" s="3">
        <f t="shared" si="21"/>
        <v>0</v>
      </c>
      <c r="DC90" s="3" t="str">
        <f>IFERROR(IF(DH90="","",RANK(DH90,$DH$7:$DH$1111,1))+COUNTIF($DH$7:DH90,DH90)-1,"")</f>
        <v/>
      </c>
      <c r="DD90" s="3" t="str">
        <f t="shared" si="27"/>
        <v/>
      </c>
      <c r="DE90" s="8">
        <v>84</v>
      </c>
      <c r="DF90" s="205" t="str">
        <f>IF('DATA ENTRY'!CL89="","",IF('DATA ENTRY'!B89="","",IF(AND($DG$4='DATA ENTRY'!D89),'DATA ENTRY'!B89,"")))</f>
        <v/>
      </c>
      <c r="DG90" s="205" t="str">
        <f>IF('DATA ENTRY'!CL89="","",IF('DATA ENTRY'!C89="","",IF(AND($DG$4='DATA ENTRY'!D89),'DATA ENTRY'!C89,"")))</f>
        <v/>
      </c>
      <c r="DH90" s="206" t="str">
        <f>IF('DATA ENTRY'!CL89="","",IF('DATA ENTRY'!I89="","",IF(AND($DG$4='DATA ENTRY'!D89),'DATA ENTRY'!I89,"")))</f>
        <v/>
      </c>
      <c r="DI90" s="206" t="str">
        <f>IF('DATA ENTRY'!CL89="","",IF('DATA ENTRY'!CL89="","",IF(AND($DG$4='DATA ENTRY'!D89),'DATA ENTRY'!CL89,"")))</f>
        <v/>
      </c>
      <c r="DJ90" s="205" t="str">
        <f>IF('DATA ENTRY'!CL89="","",IF('DATA ENTRY'!N89="","",IF(AND($DG$4='DATA ENTRY'!D89),'DATA ENTRY'!N89,"")))</f>
        <v/>
      </c>
      <c r="DK90" s="207" t="str">
        <f>IF('DATA ENTRY'!CL89="","",IF('DATA ENTRY'!O89="","",IF(AND($DG$4='DATA ENTRY'!D89),'DATA ENTRY'!O89,"")))</f>
        <v/>
      </c>
      <c r="DL90" s="205" t="str">
        <f>IF('DATA ENTRY'!CL89="","",IF('DATA ENTRY'!P89="","",IF(AND($DG$4='DATA ENTRY'!D89),'DATA ENTRY'!P89,"")))</f>
        <v/>
      </c>
      <c r="DM90" s="207" t="str">
        <f>IF('DATA ENTRY'!CL89="","",IF('DATA ENTRY'!Q89="","",IF(AND($DG$4='DATA ENTRY'!D89),'DATA ENTRY'!Q89,"")))</f>
        <v/>
      </c>
      <c r="DN90" s="205" t="str">
        <f>IF('DATA ENTRY'!CL89="","",IF('DATA ENTRY'!R89="","",IF(AND($DG$4='DATA ENTRY'!D89),'DATA ENTRY'!R89,"")))</f>
        <v/>
      </c>
      <c r="DO90" s="207" t="str">
        <f>IF('DATA ENTRY'!CL89="","",IF('DATA ENTRY'!T89="","",IF(AND($DG$4='DATA ENTRY'!D89),'DATA ENTRY'!T89,"")))</f>
        <v/>
      </c>
      <c r="DP90" s="205" t="str">
        <f>IF('DATA ENTRY'!CL89="","",IF('DATA ENTRY'!E89="","",IF(AND($DG$4='DATA ENTRY'!D89),'DATA ENTRY'!E89,"")))</f>
        <v/>
      </c>
      <c r="DQ90" s="205" t="str">
        <f>IF('DATA ENTRY'!CL89="","",IF('DATA ENTRY'!D89="","",IF(AND($DG$4='DATA ENTRY'!D89),'DATA ENTRY'!D89,"")))</f>
        <v/>
      </c>
      <c r="DR90" s="205" t="str">
        <f>IF('DATA ENTRY'!CL89="","",IF('DATA ENTRY'!X89="","",IF(AND($DG$4='DATA ENTRY'!D89),'DATA ENTRY'!X89,"")))</f>
        <v/>
      </c>
      <c r="DS90" s="205" t="str">
        <f>IF('DATA ENTRY'!CL89="","",IF('DATA ENTRY'!Y89="","",IF(AND($DG$4='DATA ENTRY'!D89),'DATA ENTRY'!Y89,"")))</f>
        <v/>
      </c>
      <c r="DT90" s="93" t="str">
        <f t="shared" si="22"/>
        <v/>
      </c>
      <c r="DU90" s="93" t="str">
        <f>IF('DATA ENTRY'!CL89="","",IF('DATA ENTRY'!D89="","",IF(AND($DG$4='DATA ENTRY'!D89),'DATA ENTRY'!G89,"")))</f>
        <v/>
      </c>
      <c r="DZ90" s="3">
        <f t="shared" si="23"/>
        <v>0</v>
      </c>
      <c r="EC90" s="3" t="str">
        <f>IFERROR(IF(EH90="","",RANK(EH90,$EH$7:$EH$1111,1))+COUNTIF($EH$7:EH90,EH90)-1,"")</f>
        <v/>
      </c>
      <c r="ED90" s="3" t="str">
        <f t="shared" si="24"/>
        <v/>
      </c>
      <c r="EE90" s="8">
        <v>84</v>
      </c>
      <c r="EF90" s="205" t="str">
        <f>IF('DATA ENTRY'!CL89="","",IF('DATA ENTRY'!B89="","",IF(AND($EG$4='DATA ENTRY'!G89,$EI$4='DATA ENTRY'!F89),'DATA ENTRY'!B89,"")))</f>
        <v/>
      </c>
      <c r="EG90" s="205" t="str">
        <f>IF('DATA ENTRY'!CL89="","",IF('DATA ENTRY'!C89="","",IF(AND($EG$4='DATA ENTRY'!G89,$EI$4='DATA ENTRY'!F89),'DATA ENTRY'!C89,"")))</f>
        <v/>
      </c>
      <c r="EH90" s="206" t="str">
        <f>IF('DATA ENTRY'!CL89="","",IF('DATA ENTRY'!I89="","",IF(AND($EG$4='DATA ENTRY'!G89,$EI$4='DATA ENTRY'!F89),'DATA ENTRY'!I89,"")))</f>
        <v/>
      </c>
      <c r="EI90" s="206" t="str">
        <f>IF('DATA ENTRY'!CL89="","",IF('DATA ENTRY'!CL89="","",IF(AND($EG$4='DATA ENTRY'!G89,$EI$4='DATA ENTRY'!F89),'DATA ENTRY'!CL89,"")))</f>
        <v/>
      </c>
      <c r="EJ90" s="205" t="str">
        <f>IF('DATA ENTRY'!CL89="","",IF('DATA ENTRY'!N89="","",IF(AND($EG$4='DATA ENTRY'!G89,$EI$4='DATA ENTRY'!F89),'DATA ENTRY'!N89,"")))</f>
        <v/>
      </c>
      <c r="EK90" s="207" t="str">
        <f>IF('DATA ENTRY'!CL89="","",IF('DATA ENTRY'!O89="","",IF(AND($EG$4='DATA ENTRY'!G89,$EI$4='DATA ENTRY'!F89),'DATA ENTRY'!O89,"")))</f>
        <v/>
      </c>
      <c r="EL90" s="205" t="str">
        <f>IF('DATA ENTRY'!CL89="","",IF('DATA ENTRY'!P89="","",IF(AND($EG$4='DATA ENTRY'!G89,$EI$4='DATA ENTRY'!F89),'DATA ENTRY'!P89,"")))</f>
        <v/>
      </c>
      <c r="EM90" s="207" t="str">
        <f>IF('DATA ENTRY'!CL89="","",IF('DATA ENTRY'!Q89="","",IF(AND($EG$4='DATA ENTRY'!G89,$EI$4='DATA ENTRY'!F89),'DATA ENTRY'!Q89,"")))</f>
        <v/>
      </c>
      <c r="EN90" s="205" t="str">
        <f>IF('DATA ENTRY'!CL89="","",IF('DATA ENTRY'!R89="","",IF(AND($EG$4='DATA ENTRY'!G89,$EI$4='DATA ENTRY'!F89),'DATA ENTRY'!R89,"")))</f>
        <v/>
      </c>
      <c r="EO90" s="207" t="str">
        <f>IF('DATA ENTRY'!CL89="","",IF('DATA ENTRY'!S89="","",IF(AND($EG$4='DATA ENTRY'!G89,$EI$4='DATA ENTRY'!F89),'DATA ENTRY'!S89,"")))</f>
        <v/>
      </c>
      <c r="EP90" s="207" t="str">
        <f>IF('DATA ENTRY'!CL89="","",IF('DATA ENTRY'!T89="","",IF(AND($EG$4='DATA ENTRY'!G89,$EI$4='DATA ENTRY'!F89),'DATA ENTRY'!T89,"")))</f>
        <v/>
      </c>
      <c r="EQ90" s="205" t="str">
        <f>IF('DATA ENTRY'!CL89="","",IF('DATA ENTRY'!E89="","",IF(AND($EG$4='DATA ENTRY'!G89,$EI$4='DATA ENTRY'!F89),'DATA ENTRY'!E89,"")))</f>
        <v/>
      </c>
      <c r="ER90" s="205" t="str">
        <f>IF('DATA ENTRY'!CL89="","",IF('DATA ENTRY'!D89="","",IF(AND($EG$4='DATA ENTRY'!G89,$EI$4='DATA ENTRY'!F89),'DATA ENTRY'!D89,"")))</f>
        <v/>
      </c>
      <c r="ES90" s="205" t="str">
        <f>IF('DATA ENTRY'!CL89="","",IF('DATA ENTRY'!X89="","",IF(AND($EG$4='DATA ENTRY'!G89,$EI$4='DATA ENTRY'!F89),'DATA ENTRY'!X89,"")))</f>
        <v/>
      </c>
      <c r="ET90" s="205" t="str">
        <f>IF('DATA ENTRY'!CL89="","",IF('DATA ENTRY'!Y89="","",IF(AND($EG$4='DATA ENTRY'!G89,$EI$4='DATA ENTRY'!F89),'DATA ENTRY'!Y89,"")))</f>
        <v/>
      </c>
      <c r="EU90" s="93" t="str">
        <f t="shared" si="25"/>
        <v/>
      </c>
      <c r="EV90" s="93" t="str">
        <f>IF('DATA ENTRY'!CL89="","",IF('DATA ENTRY'!D89="","",IF(AND($EG$4='DATA ENTRY'!G89,$EI$4='DATA ENTRY'!F89),'DATA ENTRY'!G89,"")))</f>
        <v/>
      </c>
      <c r="FA90" s="3">
        <f t="shared" si="26"/>
        <v>0</v>
      </c>
    </row>
    <row r="91" spans="1:157">
      <c r="A91" s="3" t="str">
        <f>IF(T91=0,"",1+(MAX($A$7:A90)))</f>
        <v/>
      </c>
      <c r="B91" s="8">
        <v>85</v>
      </c>
      <c r="C91" s="205" t="str">
        <f>IF('DATA ENTRY'!CL90="","",IF('DATA ENTRY'!B90="","",IF($D$4="All Post",'DATA ENTRY'!B90,IF(AND($D$4='DATA ENTRY'!CL90),'DATA ENTRY'!B90,""))))</f>
        <v/>
      </c>
      <c r="D91" s="205" t="str">
        <f>IF('DATA ENTRY'!CL90="","",IF('DATA ENTRY'!C90="","",IF($D$4="All Post",'DATA ENTRY'!C90,IF(AND($D$4='DATA ENTRY'!CL90),'DATA ENTRY'!C90,""))))</f>
        <v/>
      </c>
      <c r="E91" s="206" t="str">
        <f>IF('DATA ENTRY'!CL90="","",IF('DATA ENTRY'!I90="","",IF($D$4="All Post",'DATA ENTRY'!I90,IF(AND($D$4='DATA ENTRY'!CL90),'DATA ENTRY'!I90,""))))</f>
        <v/>
      </c>
      <c r="F91" s="206" t="str">
        <f>IF('DATA ENTRY'!CL90="","",IF('DATA ENTRY'!CL90="","",IF($D$4="All Post",'DATA ENTRY'!CL90,IF(AND($D$4='DATA ENTRY'!CL90),'DATA ENTRY'!CL90,""))))</f>
        <v/>
      </c>
      <c r="G91" s="205" t="str">
        <f>IF('DATA ENTRY'!CL90="","",IF('DATA ENTRY'!N90="","",IF($D$4="All Post",'DATA ENTRY'!N90,IF(AND($D$4='DATA ENTRY'!CL90),'DATA ENTRY'!N90,""))))</f>
        <v/>
      </c>
      <c r="H91" s="207" t="str">
        <f>IF('DATA ENTRY'!CL90="","",IF('DATA ENTRY'!O90="","",IF($D$4="All Post",'DATA ENTRY'!O90,IF(AND($D$4='DATA ENTRY'!CL90),'DATA ENTRY'!O90,""))))</f>
        <v/>
      </c>
      <c r="I91" s="205" t="str">
        <f>IF('DATA ENTRY'!CL90="","",IF('DATA ENTRY'!P90="","",IF($D$4="All Post",'DATA ENTRY'!P90,IF(AND($D$4='DATA ENTRY'!CL90),'DATA ENTRY'!P90,""))))</f>
        <v/>
      </c>
      <c r="J91" s="207" t="str">
        <f>IF('DATA ENTRY'!CL90="","",IF('DATA ENTRY'!Q90="","",IF($D$4="All Post",'DATA ENTRY'!Q90,IF(AND($D$4='DATA ENTRY'!CL90),'DATA ENTRY'!Q90,""))))</f>
        <v/>
      </c>
      <c r="K91" s="205" t="str">
        <f>IF('DATA ENTRY'!CL90="","",IF('DATA ENTRY'!R90="","",IF($D$4="All Post",'DATA ENTRY'!R90,IF(AND($D$4='DATA ENTRY'!CL90),'DATA ENTRY'!R90,""))))</f>
        <v/>
      </c>
      <c r="L91" s="205" t="str">
        <f>IF('DATA ENTRY'!CL90="","",IF('DATA ENTRY'!S90="","",IF($D$4="All Post",'DATA ENTRY'!S90,IF(AND($D$4='DATA ENTRY'!CL90),'DATA ENTRY'!S90,""))))</f>
        <v/>
      </c>
      <c r="M91" s="205" t="str">
        <f>IF('DATA ENTRY'!CL90="","",IF('DATA ENTRY'!E90="","",IF($D$4="All Post",'DATA ENTRY'!E90,IF(AND($D$4='DATA ENTRY'!CL90),'DATA ENTRY'!E90,""))))</f>
        <v/>
      </c>
      <c r="N91" s="205" t="str">
        <f>IF('DATA ENTRY'!CL90="","",IF('DATA ENTRY'!T90="","",IF($D$4="All Post",'DATA ENTRY'!T90,IF(AND($D$4='DATA ENTRY'!CL90),'DATA ENTRY'!T90,""))))</f>
        <v/>
      </c>
      <c r="O91" s="205" t="str">
        <f>IF('DATA ENTRY'!CL90="","",IF('DATA ENTRY'!X90="","",IF($D$4="All Post",'DATA ENTRY'!X90,IF(AND($D$4='DATA ENTRY'!CL90),'DATA ENTRY'!X90,""))))</f>
        <v/>
      </c>
      <c r="P91" s="205" t="str">
        <f>IF('DATA ENTRY'!CL90="","",IF('DATA ENTRY'!Y90="","",IF($D$4="All Post",'DATA ENTRY'!Y90,IF(AND($D$4='DATA ENTRY'!CL90),'DATA ENTRY'!Y90,""))))</f>
        <v/>
      </c>
      <c r="Q91" s="205" t="str">
        <f>IF('DATA ENTRY'!CL90="","",IF('DATA ENTRY'!G90="","",IF($D$4="All Post",'DATA ENTRY'!G90,IF(AND($D$4='DATA ENTRY'!CL90),'DATA ENTRY'!G90,""))))</f>
        <v/>
      </c>
      <c r="T91" s="3">
        <f t="shared" si="15"/>
        <v>0</v>
      </c>
      <c r="U91" s="3" t="str">
        <f t="shared" si="16"/>
        <v/>
      </c>
      <c r="CA91" s="3" t="str">
        <f>IFERROR(IF(CF91="","",RANK(CF91,$CF$7:$CF$1111,1))+COUNTIF($CF$7:CF91,CF91)-1,"")</f>
        <v/>
      </c>
      <c r="CB91" s="3" t="str">
        <f t="shared" si="17"/>
        <v/>
      </c>
      <c r="CC91" s="8">
        <v>85</v>
      </c>
      <c r="CD91" s="205" t="str">
        <f>IF('DATA ENTRY'!CL90="","",IF('DATA ENTRY'!B90="","",IF(AND($CE$4='DATA ENTRY'!CL90,$CH$4='DATA ENTRY'!D90,$CF$4='DATA ENTRY'!G90),'DATA ENTRY'!B90,"")))</f>
        <v/>
      </c>
      <c r="CE91" s="205" t="str">
        <f>IF('DATA ENTRY'!CL90="","",IF('DATA ENTRY'!C90="","",IF(AND($CE$4='DATA ENTRY'!CL90,$CH$4='DATA ENTRY'!D90,$CF$4='DATA ENTRY'!G90),'DATA ENTRY'!C90,"")))</f>
        <v/>
      </c>
      <c r="CF91" s="206" t="str">
        <f>IF('DATA ENTRY'!CL90="","",IF('DATA ENTRY'!I90="","",IF(AND($CE$4='DATA ENTRY'!CL90,$CH$4='DATA ENTRY'!D90,$CF$4='DATA ENTRY'!G90),'DATA ENTRY'!I90,"")))</f>
        <v/>
      </c>
      <c r="CG91" s="206" t="str">
        <f>IF('DATA ENTRY'!CL90="","",IF('DATA ENTRY'!CL90="","",IF(AND($CE$4='DATA ENTRY'!CL90,$CH$4='DATA ENTRY'!D90,$CF$4='DATA ENTRY'!G90),'DATA ENTRY'!CL90,"")))</f>
        <v/>
      </c>
      <c r="CH91" s="205" t="str">
        <f>IF('DATA ENTRY'!CL90="","",IF('DATA ENTRY'!N90="","",IF(AND($CE$4='DATA ENTRY'!CL90,$CH$4='DATA ENTRY'!D90,$CF$4='DATA ENTRY'!G90),'DATA ENTRY'!N90,"")))</f>
        <v/>
      </c>
      <c r="CI91" s="207" t="str">
        <f>IF('DATA ENTRY'!CL90="","",IF('DATA ENTRY'!O90="","",IF(AND($CE$4='DATA ENTRY'!CL90,$CH$4='DATA ENTRY'!D90,$CF$4='DATA ENTRY'!G90),'DATA ENTRY'!O90,"")))</f>
        <v/>
      </c>
      <c r="CJ91" s="205" t="str">
        <f>IF('DATA ENTRY'!CL90="","",IF('DATA ENTRY'!P90="","",IF(AND($CE$4='DATA ENTRY'!CL90,$CH$4='DATA ENTRY'!D90,$CF$4='DATA ENTRY'!G90),'DATA ENTRY'!P90,"")))</f>
        <v/>
      </c>
      <c r="CK91" s="207" t="str">
        <f>IF('DATA ENTRY'!CL90="","",IF('DATA ENTRY'!Q90="","",IF(AND($CE$4='DATA ENTRY'!CL90,$CH$4='DATA ENTRY'!D90,$CF$4='DATA ENTRY'!G90),'DATA ENTRY'!Q90,"")))</f>
        <v/>
      </c>
      <c r="CL91" s="205" t="str">
        <f>IF('DATA ENTRY'!CL90="","",IF('DATA ENTRY'!R90="","",IF(AND($CE$4='DATA ENTRY'!CL90,$CH$4='DATA ENTRY'!D90,$CF$4='DATA ENTRY'!G90),'DATA ENTRY'!R90,"")))</f>
        <v/>
      </c>
      <c r="CM91" s="205" t="str">
        <f>IF('DATA ENTRY'!CL90="","",IF('DATA ENTRY'!T90="","",IF(AND($CE$4='DATA ENTRY'!CL90,$CH$4='DATA ENTRY'!D90,$CF$4='DATA ENTRY'!G90),'DATA ENTRY'!T90,"")))</f>
        <v/>
      </c>
      <c r="CN91" s="205" t="str">
        <f>IF('DATA ENTRY'!CL90="","",IF('DATA ENTRY'!E90="","",IF(AND($CE$4='DATA ENTRY'!CL90,$CH$4='DATA ENTRY'!D90,$CF$4='DATA ENTRY'!G90),'DATA ENTRY'!E90,"")))</f>
        <v/>
      </c>
      <c r="CO91" s="205" t="str">
        <f>IF('DATA ENTRY'!CL90="","",IF('DATA ENTRY'!X90="","",IF(AND($CE$4='DATA ENTRY'!CL90,$CH$4='DATA ENTRY'!D90,$CF$4='DATA ENTRY'!G90),'DATA ENTRY'!X90,"")))</f>
        <v/>
      </c>
      <c r="CP91" s="205" t="str">
        <f>IF('DATA ENTRY'!CL90="","",IF('DATA ENTRY'!Y90="","",IF(AND($CE$4='DATA ENTRY'!CL90,$CH$4='DATA ENTRY'!D90,$CF$4='DATA ENTRY'!G90),'DATA ENTRY'!Y90,"")))</f>
        <v/>
      </c>
      <c r="CQ91" s="93" t="str">
        <f t="shared" si="18"/>
        <v/>
      </c>
      <c r="CR91" s="93" t="str">
        <f>IF('DATA ENTRY'!CL90="","",IF('DATA ENTRY'!G90="","",IF(AND($CE$4='DATA ENTRY'!CL90,$CH$4='DATA ENTRY'!D90),'DATA ENTRY'!G90,"")))</f>
        <v/>
      </c>
      <c r="CS91" s="191" t="str">
        <f>IF('DATA ENTRY'!CL90="","",IF('DATA ENTRY'!D90="","",IF(AND($CE$4='DATA ENTRY'!CL90,$CH$4='DATA ENTRY'!D90,$CF$4='DATA ENTRY'!G90),'DATA ENTRY'!D90,"")))</f>
        <v/>
      </c>
      <c r="CT91" s="209">
        <f t="shared" si="19"/>
        <v>0</v>
      </c>
      <c r="CU91" s="209">
        <f t="shared" si="20"/>
        <v>0</v>
      </c>
      <c r="CW91" s="210"/>
      <c r="CY91" s="3">
        <f t="shared" si="21"/>
        <v>0</v>
      </c>
      <c r="DC91" s="3" t="str">
        <f>IFERROR(IF(DH91="","",RANK(DH91,$DH$7:$DH$1111,1))+COUNTIF($DH$7:DH91,DH91)-1,"")</f>
        <v/>
      </c>
      <c r="DD91" s="3" t="str">
        <f t="shared" si="27"/>
        <v/>
      </c>
      <c r="DE91" s="8">
        <v>85</v>
      </c>
      <c r="DF91" s="205" t="str">
        <f>IF('DATA ENTRY'!CL90="","",IF('DATA ENTRY'!B90="","",IF(AND($DG$4='DATA ENTRY'!D90),'DATA ENTRY'!B90,"")))</f>
        <v/>
      </c>
      <c r="DG91" s="205" t="str">
        <f>IF('DATA ENTRY'!CL90="","",IF('DATA ENTRY'!C90="","",IF(AND($DG$4='DATA ENTRY'!D90),'DATA ENTRY'!C90,"")))</f>
        <v/>
      </c>
      <c r="DH91" s="206" t="str">
        <f>IF('DATA ENTRY'!CL90="","",IF('DATA ENTRY'!I90="","",IF(AND($DG$4='DATA ENTRY'!D90),'DATA ENTRY'!I90,"")))</f>
        <v/>
      </c>
      <c r="DI91" s="206" t="str">
        <f>IF('DATA ENTRY'!CL90="","",IF('DATA ENTRY'!CL90="","",IF(AND($DG$4='DATA ENTRY'!D90),'DATA ENTRY'!CL90,"")))</f>
        <v/>
      </c>
      <c r="DJ91" s="205" t="str">
        <f>IF('DATA ENTRY'!CL90="","",IF('DATA ENTRY'!N90="","",IF(AND($DG$4='DATA ENTRY'!D90),'DATA ENTRY'!N90,"")))</f>
        <v/>
      </c>
      <c r="DK91" s="207" t="str">
        <f>IF('DATA ENTRY'!CL90="","",IF('DATA ENTRY'!O90="","",IF(AND($DG$4='DATA ENTRY'!D90),'DATA ENTRY'!O90,"")))</f>
        <v/>
      </c>
      <c r="DL91" s="205" t="str">
        <f>IF('DATA ENTRY'!CL90="","",IF('DATA ENTRY'!P90="","",IF(AND($DG$4='DATA ENTRY'!D90),'DATA ENTRY'!P90,"")))</f>
        <v/>
      </c>
      <c r="DM91" s="207" t="str">
        <f>IF('DATA ENTRY'!CL90="","",IF('DATA ENTRY'!Q90="","",IF(AND($DG$4='DATA ENTRY'!D90),'DATA ENTRY'!Q90,"")))</f>
        <v/>
      </c>
      <c r="DN91" s="205" t="str">
        <f>IF('DATA ENTRY'!CL90="","",IF('DATA ENTRY'!R90="","",IF(AND($DG$4='DATA ENTRY'!D90),'DATA ENTRY'!R90,"")))</f>
        <v/>
      </c>
      <c r="DO91" s="207" t="str">
        <f>IF('DATA ENTRY'!CL90="","",IF('DATA ENTRY'!T90="","",IF(AND($DG$4='DATA ENTRY'!D90),'DATA ENTRY'!T90,"")))</f>
        <v/>
      </c>
      <c r="DP91" s="205" t="str">
        <f>IF('DATA ENTRY'!CL90="","",IF('DATA ENTRY'!E90="","",IF(AND($DG$4='DATA ENTRY'!D90),'DATA ENTRY'!E90,"")))</f>
        <v/>
      </c>
      <c r="DQ91" s="205" t="str">
        <f>IF('DATA ENTRY'!CL90="","",IF('DATA ENTRY'!D90="","",IF(AND($DG$4='DATA ENTRY'!D90),'DATA ENTRY'!D90,"")))</f>
        <v/>
      </c>
      <c r="DR91" s="205" t="str">
        <f>IF('DATA ENTRY'!CL90="","",IF('DATA ENTRY'!X90="","",IF(AND($DG$4='DATA ENTRY'!D90),'DATA ENTRY'!X90,"")))</f>
        <v/>
      </c>
      <c r="DS91" s="205" t="str">
        <f>IF('DATA ENTRY'!CL90="","",IF('DATA ENTRY'!Y90="","",IF(AND($DG$4='DATA ENTRY'!D90),'DATA ENTRY'!Y90,"")))</f>
        <v/>
      </c>
      <c r="DT91" s="93" t="str">
        <f t="shared" si="22"/>
        <v/>
      </c>
      <c r="DU91" s="93" t="str">
        <f>IF('DATA ENTRY'!CL90="","",IF('DATA ENTRY'!D90="","",IF(AND($DG$4='DATA ENTRY'!D90),'DATA ENTRY'!G90,"")))</f>
        <v/>
      </c>
      <c r="DZ91" s="3">
        <f t="shared" si="23"/>
        <v>0</v>
      </c>
      <c r="EC91" s="3" t="str">
        <f>IFERROR(IF(EH91="","",RANK(EH91,$EH$7:$EH$1111,1))+COUNTIF($EH$7:EH91,EH91)-1,"")</f>
        <v/>
      </c>
      <c r="ED91" s="3" t="str">
        <f t="shared" si="24"/>
        <v/>
      </c>
      <c r="EE91" s="8">
        <v>85</v>
      </c>
      <c r="EF91" s="205" t="str">
        <f>IF('DATA ENTRY'!CL90="","",IF('DATA ENTRY'!B90="","",IF(AND($EG$4='DATA ENTRY'!G90,$EI$4='DATA ENTRY'!F90),'DATA ENTRY'!B90,"")))</f>
        <v/>
      </c>
      <c r="EG91" s="205" t="str">
        <f>IF('DATA ENTRY'!CL90="","",IF('DATA ENTRY'!C90="","",IF(AND($EG$4='DATA ENTRY'!G90,$EI$4='DATA ENTRY'!F90),'DATA ENTRY'!C90,"")))</f>
        <v/>
      </c>
      <c r="EH91" s="206" t="str">
        <f>IF('DATA ENTRY'!CL90="","",IF('DATA ENTRY'!I90="","",IF(AND($EG$4='DATA ENTRY'!G90,$EI$4='DATA ENTRY'!F90),'DATA ENTRY'!I90,"")))</f>
        <v/>
      </c>
      <c r="EI91" s="206" t="str">
        <f>IF('DATA ENTRY'!CL90="","",IF('DATA ENTRY'!CL90="","",IF(AND($EG$4='DATA ENTRY'!G90,$EI$4='DATA ENTRY'!F90),'DATA ENTRY'!CL90,"")))</f>
        <v/>
      </c>
      <c r="EJ91" s="205" t="str">
        <f>IF('DATA ENTRY'!CL90="","",IF('DATA ENTRY'!N90="","",IF(AND($EG$4='DATA ENTRY'!G90,$EI$4='DATA ENTRY'!F90),'DATA ENTRY'!N90,"")))</f>
        <v/>
      </c>
      <c r="EK91" s="207" t="str">
        <f>IF('DATA ENTRY'!CL90="","",IF('DATA ENTRY'!O90="","",IF(AND($EG$4='DATA ENTRY'!G90,$EI$4='DATA ENTRY'!F90),'DATA ENTRY'!O90,"")))</f>
        <v/>
      </c>
      <c r="EL91" s="205" t="str">
        <f>IF('DATA ENTRY'!CL90="","",IF('DATA ENTRY'!P90="","",IF(AND($EG$4='DATA ENTRY'!G90,$EI$4='DATA ENTRY'!F90),'DATA ENTRY'!P90,"")))</f>
        <v/>
      </c>
      <c r="EM91" s="207" t="str">
        <f>IF('DATA ENTRY'!CL90="","",IF('DATA ENTRY'!Q90="","",IF(AND($EG$4='DATA ENTRY'!G90,$EI$4='DATA ENTRY'!F90),'DATA ENTRY'!Q90,"")))</f>
        <v/>
      </c>
      <c r="EN91" s="205" t="str">
        <f>IF('DATA ENTRY'!CL90="","",IF('DATA ENTRY'!R90="","",IF(AND($EG$4='DATA ENTRY'!G90,$EI$4='DATA ENTRY'!F90),'DATA ENTRY'!R90,"")))</f>
        <v/>
      </c>
      <c r="EO91" s="207" t="str">
        <f>IF('DATA ENTRY'!CL90="","",IF('DATA ENTRY'!S90="","",IF(AND($EG$4='DATA ENTRY'!G90,$EI$4='DATA ENTRY'!F90),'DATA ENTRY'!S90,"")))</f>
        <v/>
      </c>
      <c r="EP91" s="207" t="str">
        <f>IF('DATA ENTRY'!CL90="","",IF('DATA ENTRY'!T90="","",IF(AND($EG$4='DATA ENTRY'!G90,$EI$4='DATA ENTRY'!F90),'DATA ENTRY'!T90,"")))</f>
        <v/>
      </c>
      <c r="EQ91" s="205" t="str">
        <f>IF('DATA ENTRY'!CL90="","",IF('DATA ENTRY'!E90="","",IF(AND($EG$4='DATA ENTRY'!G90,$EI$4='DATA ENTRY'!F90),'DATA ENTRY'!E90,"")))</f>
        <v/>
      </c>
      <c r="ER91" s="205" t="str">
        <f>IF('DATA ENTRY'!CL90="","",IF('DATA ENTRY'!D90="","",IF(AND($EG$4='DATA ENTRY'!G90,$EI$4='DATA ENTRY'!F90),'DATA ENTRY'!D90,"")))</f>
        <v/>
      </c>
      <c r="ES91" s="205" t="str">
        <f>IF('DATA ENTRY'!CL90="","",IF('DATA ENTRY'!X90="","",IF(AND($EG$4='DATA ENTRY'!G90,$EI$4='DATA ENTRY'!F90),'DATA ENTRY'!X90,"")))</f>
        <v/>
      </c>
      <c r="ET91" s="205" t="str">
        <f>IF('DATA ENTRY'!CL90="","",IF('DATA ENTRY'!Y90="","",IF(AND($EG$4='DATA ENTRY'!G90,$EI$4='DATA ENTRY'!F90),'DATA ENTRY'!Y90,"")))</f>
        <v/>
      </c>
      <c r="EU91" s="93" t="str">
        <f t="shared" si="25"/>
        <v/>
      </c>
      <c r="EV91" s="93" t="str">
        <f>IF('DATA ENTRY'!CL90="","",IF('DATA ENTRY'!D90="","",IF(AND($EG$4='DATA ENTRY'!G90,$EI$4='DATA ENTRY'!F90),'DATA ENTRY'!G90,"")))</f>
        <v/>
      </c>
      <c r="FA91" s="3">
        <f t="shared" si="26"/>
        <v>0</v>
      </c>
    </row>
    <row r="92" spans="1:157">
      <c r="A92" s="3" t="str">
        <f>IF(T92=0,"",1+(MAX($A$7:A91)))</f>
        <v/>
      </c>
      <c r="B92" s="8">
        <v>86</v>
      </c>
      <c r="C92" s="205" t="str">
        <f>IF('DATA ENTRY'!CL91="","",IF('DATA ENTRY'!B91="","",IF($D$4="All Post",'DATA ENTRY'!B91,IF(AND($D$4='DATA ENTRY'!CL91),'DATA ENTRY'!B91,""))))</f>
        <v/>
      </c>
      <c r="D92" s="205" t="str">
        <f>IF('DATA ENTRY'!CL91="","",IF('DATA ENTRY'!C91="","",IF($D$4="All Post",'DATA ENTRY'!C91,IF(AND($D$4='DATA ENTRY'!CL91),'DATA ENTRY'!C91,""))))</f>
        <v/>
      </c>
      <c r="E92" s="206" t="str">
        <f>IF('DATA ENTRY'!CL91="","",IF('DATA ENTRY'!I91="","",IF($D$4="All Post",'DATA ENTRY'!I91,IF(AND($D$4='DATA ENTRY'!CL91),'DATA ENTRY'!I91,""))))</f>
        <v/>
      </c>
      <c r="F92" s="206" t="str">
        <f>IF('DATA ENTRY'!CL91="","",IF('DATA ENTRY'!CL91="","",IF($D$4="All Post",'DATA ENTRY'!CL91,IF(AND($D$4='DATA ENTRY'!CL91),'DATA ENTRY'!CL91,""))))</f>
        <v/>
      </c>
      <c r="G92" s="205" t="str">
        <f>IF('DATA ENTRY'!CL91="","",IF('DATA ENTRY'!N91="","",IF($D$4="All Post",'DATA ENTRY'!N91,IF(AND($D$4='DATA ENTRY'!CL91),'DATA ENTRY'!N91,""))))</f>
        <v/>
      </c>
      <c r="H92" s="207" t="str">
        <f>IF('DATA ENTRY'!CL91="","",IF('DATA ENTRY'!O91="","",IF($D$4="All Post",'DATA ENTRY'!O91,IF(AND($D$4='DATA ENTRY'!CL91),'DATA ENTRY'!O91,""))))</f>
        <v/>
      </c>
      <c r="I92" s="205" t="str">
        <f>IF('DATA ENTRY'!CL91="","",IF('DATA ENTRY'!P91="","",IF($D$4="All Post",'DATA ENTRY'!P91,IF(AND($D$4='DATA ENTRY'!CL91),'DATA ENTRY'!P91,""))))</f>
        <v/>
      </c>
      <c r="J92" s="207" t="str">
        <f>IF('DATA ENTRY'!CL91="","",IF('DATA ENTRY'!Q91="","",IF($D$4="All Post",'DATA ENTRY'!Q91,IF(AND($D$4='DATA ENTRY'!CL91),'DATA ENTRY'!Q91,""))))</f>
        <v/>
      </c>
      <c r="K92" s="205" t="str">
        <f>IF('DATA ENTRY'!CL91="","",IF('DATA ENTRY'!R91="","",IF($D$4="All Post",'DATA ENTRY'!R91,IF(AND($D$4='DATA ENTRY'!CL91),'DATA ENTRY'!R91,""))))</f>
        <v/>
      </c>
      <c r="L92" s="205" t="str">
        <f>IF('DATA ENTRY'!CL91="","",IF('DATA ENTRY'!S91="","",IF($D$4="All Post",'DATA ENTRY'!S91,IF(AND($D$4='DATA ENTRY'!CL91),'DATA ENTRY'!S91,""))))</f>
        <v/>
      </c>
      <c r="M92" s="205" t="str">
        <f>IF('DATA ENTRY'!CL91="","",IF('DATA ENTRY'!E91="","",IF($D$4="All Post",'DATA ENTRY'!E91,IF(AND($D$4='DATA ENTRY'!CL91),'DATA ENTRY'!E91,""))))</f>
        <v/>
      </c>
      <c r="N92" s="205" t="str">
        <f>IF('DATA ENTRY'!CL91="","",IF('DATA ENTRY'!T91="","",IF($D$4="All Post",'DATA ENTRY'!T91,IF(AND($D$4='DATA ENTRY'!CL91),'DATA ENTRY'!T91,""))))</f>
        <v/>
      </c>
      <c r="O92" s="205" t="str">
        <f>IF('DATA ENTRY'!CL91="","",IF('DATA ENTRY'!X91="","",IF($D$4="All Post",'DATA ENTRY'!X91,IF(AND($D$4='DATA ENTRY'!CL91),'DATA ENTRY'!X91,""))))</f>
        <v/>
      </c>
      <c r="P92" s="205" t="str">
        <f>IF('DATA ENTRY'!CL91="","",IF('DATA ENTRY'!Y91="","",IF($D$4="All Post",'DATA ENTRY'!Y91,IF(AND($D$4='DATA ENTRY'!CL91),'DATA ENTRY'!Y91,""))))</f>
        <v/>
      </c>
      <c r="Q92" s="205" t="str">
        <f>IF('DATA ENTRY'!CL91="","",IF('DATA ENTRY'!G91="","",IF($D$4="All Post",'DATA ENTRY'!G91,IF(AND($D$4='DATA ENTRY'!CL91),'DATA ENTRY'!G91,""))))</f>
        <v/>
      </c>
      <c r="T92" s="3">
        <f t="shared" si="15"/>
        <v>0</v>
      </c>
      <c r="U92" s="3" t="str">
        <f t="shared" si="16"/>
        <v/>
      </c>
      <c r="CA92" s="3" t="str">
        <f>IFERROR(IF(CF92="","",RANK(CF92,$CF$7:$CF$1111,1))+COUNTIF($CF$7:CF92,CF92)-1,"")</f>
        <v/>
      </c>
      <c r="CB92" s="3" t="str">
        <f t="shared" si="17"/>
        <v/>
      </c>
      <c r="CC92" s="8">
        <v>86</v>
      </c>
      <c r="CD92" s="205" t="str">
        <f>IF('DATA ENTRY'!CL91="","",IF('DATA ENTRY'!B91="","",IF(AND($CE$4='DATA ENTRY'!CL91,$CH$4='DATA ENTRY'!D91,$CF$4='DATA ENTRY'!G91),'DATA ENTRY'!B91,"")))</f>
        <v/>
      </c>
      <c r="CE92" s="205" t="str">
        <f>IF('DATA ENTRY'!CL91="","",IF('DATA ENTRY'!C91="","",IF(AND($CE$4='DATA ENTRY'!CL91,$CH$4='DATA ENTRY'!D91,$CF$4='DATA ENTRY'!G91),'DATA ENTRY'!C91,"")))</f>
        <v/>
      </c>
      <c r="CF92" s="206" t="str">
        <f>IF('DATA ENTRY'!CL91="","",IF('DATA ENTRY'!I91="","",IF(AND($CE$4='DATA ENTRY'!CL91,$CH$4='DATA ENTRY'!D91,$CF$4='DATA ENTRY'!G91),'DATA ENTRY'!I91,"")))</f>
        <v/>
      </c>
      <c r="CG92" s="206" t="str">
        <f>IF('DATA ENTRY'!CL91="","",IF('DATA ENTRY'!CL91="","",IF(AND($CE$4='DATA ENTRY'!CL91,$CH$4='DATA ENTRY'!D91,$CF$4='DATA ENTRY'!G91),'DATA ENTRY'!CL91,"")))</f>
        <v/>
      </c>
      <c r="CH92" s="205" t="str">
        <f>IF('DATA ENTRY'!CL91="","",IF('DATA ENTRY'!N91="","",IF(AND($CE$4='DATA ENTRY'!CL91,$CH$4='DATA ENTRY'!D91,$CF$4='DATA ENTRY'!G91),'DATA ENTRY'!N91,"")))</f>
        <v/>
      </c>
      <c r="CI92" s="207" t="str">
        <f>IF('DATA ENTRY'!CL91="","",IF('DATA ENTRY'!O91="","",IF(AND($CE$4='DATA ENTRY'!CL91,$CH$4='DATA ENTRY'!D91,$CF$4='DATA ENTRY'!G91),'DATA ENTRY'!O91,"")))</f>
        <v/>
      </c>
      <c r="CJ92" s="205" t="str">
        <f>IF('DATA ENTRY'!CL91="","",IF('DATA ENTRY'!P91="","",IF(AND($CE$4='DATA ENTRY'!CL91,$CH$4='DATA ENTRY'!D91,$CF$4='DATA ENTRY'!G91),'DATA ENTRY'!P91,"")))</f>
        <v/>
      </c>
      <c r="CK92" s="207" t="str">
        <f>IF('DATA ENTRY'!CL91="","",IF('DATA ENTRY'!Q91="","",IF(AND($CE$4='DATA ENTRY'!CL91,$CH$4='DATA ENTRY'!D91,$CF$4='DATA ENTRY'!G91),'DATA ENTRY'!Q91,"")))</f>
        <v/>
      </c>
      <c r="CL92" s="205" t="str">
        <f>IF('DATA ENTRY'!CL91="","",IF('DATA ENTRY'!R91="","",IF(AND($CE$4='DATA ENTRY'!CL91,$CH$4='DATA ENTRY'!D91,$CF$4='DATA ENTRY'!G91),'DATA ENTRY'!R91,"")))</f>
        <v/>
      </c>
      <c r="CM92" s="205" t="str">
        <f>IF('DATA ENTRY'!CL91="","",IF('DATA ENTRY'!T91="","",IF(AND($CE$4='DATA ENTRY'!CL91,$CH$4='DATA ENTRY'!D91,$CF$4='DATA ENTRY'!G91),'DATA ENTRY'!T91,"")))</f>
        <v/>
      </c>
      <c r="CN92" s="205" t="str">
        <f>IF('DATA ENTRY'!CL91="","",IF('DATA ENTRY'!E91="","",IF(AND($CE$4='DATA ENTRY'!CL91,$CH$4='DATA ENTRY'!D91,$CF$4='DATA ENTRY'!G91),'DATA ENTRY'!E91,"")))</f>
        <v/>
      </c>
      <c r="CO92" s="205" t="str">
        <f>IF('DATA ENTRY'!CL91="","",IF('DATA ENTRY'!X91="","",IF(AND($CE$4='DATA ENTRY'!CL91,$CH$4='DATA ENTRY'!D91,$CF$4='DATA ENTRY'!G91),'DATA ENTRY'!X91,"")))</f>
        <v/>
      </c>
      <c r="CP92" s="205" t="str">
        <f>IF('DATA ENTRY'!CL91="","",IF('DATA ENTRY'!Y91="","",IF(AND($CE$4='DATA ENTRY'!CL91,$CH$4='DATA ENTRY'!D91,$CF$4='DATA ENTRY'!G91),'DATA ENTRY'!Y91,"")))</f>
        <v/>
      </c>
      <c r="CQ92" s="93" t="str">
        <f t="shared" si="18"/>
        <v/>
      </c>
      <c r="CR92" s="93" t="str">
        <f>IF('DATA ENTRY'!CL91="","",IF('DATA ENTRY'!G91="","",IF(AND($CE$4='DATA ENTRY'!CL91,$CH$4='DATA ENTRY'!D91),'DATA ENTRY'!G91,"")))</f>
        <v/>
      </c>
      <c r="CS92" s="191" t="str">
        <f>IF('DATA ENTRY'!CL91="","",IF('DATA ENTRY'!D91="","",IF(AND($CE$4='DATA ENTRY'!CL91,$CH$4='DATA ENTRY'!D91,$CF$4='DATA ENTRY'!G91),'DATA ENTRY'!D91,"")))</f>
        <v/>
      </c>
      <c r="CT92" s="209">
        <f t="shared" si="19"/>
        <v>0</v>
      </c>
      <c r="CU92" s="209">
        <f t="shared" si="20"/>
        <v>0</v>
      </c>
      <c r="CW92" s="210"/>
      <c r="CY92" s="3">
        <f t="shared" si="21"/>
        <v>0</v>
      </c>
      <c r="DC92" s="3" t="str">
        <f>IFERROR(IF(DH92="","",RANK(DH92,$DH$7:$DH$1111,1))+COUNTIF($DH$7:DH92,DH92)-1,"")</f>
        <v/>
      </c>
      <c r="DD92" s="3" t="str">
        <f t="shared" si="27"/>
        <v/>
      </c>
      <c r="DE92" s="8">
        <v>86</v>
      </c>
      <c r="DF92" s="205" t="str">
        <f>IF('DATA ENTRY'!CL91="","",IF('DATA ENTRY'!B91="","",IF(AND($DG$4='DATA ENTRY'!D91),'DATA ENTRY'!B91,"")))</f>
        <v/>
      </c>
      <c r="DG92" s="205" t="str">
        <f>IF('DATA ENTRY'!CL91="","",IF('DATA ENTRY'!C91="","",IF(AND($DG$4='DATA ENTRY'!D91),'DATA ENTRY'!C91,"")))</f>
        <v/>
      </c>
      <c r="DH92" s="206" t="str">
        <f>IF('DATA ENTRY'!CL91="","",IF('DATA ENTRY'!I91="","",IF(AND($DG$4='DATA ENTRY'!D91),'DATA ENTRY'!I91,"")))</f>
        <v/>
      </c>
      <c r="DI92" s="206" t="str">
        <f>IF('DATA ENTRY'!CL91="","",IF('DATA ENTRY'!CL91="","",IF(AND($DG$4='DATA ENTRY'!D91),'DATA ENTRY'!CL91,"")))</f>
        <v/>
      </c>
      <c r="DJ92" s="205" t="str">
        <f>IF('DATA ENTRY'!CL91="","",IF('DATA ENTRY'!N91="","",IF(AND($DG$4='DATA ENTRY'!D91),'DATA ENTRY'!N91,"")))</f>
        <v/>
      </c>
      <c r="DK92" s="207" t="str">
        <f>IF('DATA ENTRY'!CL91="","",IF('DATA ENTRY'!O91="","",IF(AND($DG$4='DATA ENTRY'!D91),'DATA ENTRY'!O91,"")))</f>
        <v/>
      </c>
      <c r="DL92" s="205" t="str">
        <f>IF('DATA ENTRY'!CL91="","",IF('DATA ENTRY'!P91="","",IF(AND($DG$4='DATA ENTRY'!D91),'DATA ENTRY'!P91,"")))</f>
        <v/>
      </c>
      <c r="DM92" s="207" t="str">
        <f>IF('DATA ENTRY'!CL91="","",IF('DATA ENTRY'!Q91="","",IF(AND($DG$4='DATA ENTRY'!D91),'DATA ENTRY'!Q91,"")))</f>
        <v/>
      </c>
      <c r="DN92" s="205" t="str">
        <f>IF('DATA ENTRY'!CL91="","",IF('DATA ENTRY'!R91="","",IF(AND($DG$4='DATA ENTRY'!D91),'DATA ENTRY'!R91,"")))</f>
        <v/>
      </c>
      <c r="DO92" s="207" t="str">
        <f>IF('DATA ENTRY'!CL91="","",IF('DATA ENTRY'!T91="","",IF(AND($DG$4='DATA ENTRY'!D91),'DATA ENTRY'!T91,"")))</f>
        <v/>
      </c>
      <c r="DP92" s="205" t="str">
        <f>IF('DATA ENTRY'!CL91="","",IF('DATA ENTRY'!E91="","",IF(AND($DG$4='DATA ENTRY'!D91),'DATA ENTRY'!E91,"")))</f>
        <v/>
      </c>
      <c r="DQ92" s="205" t="str">
        <f>IF('DATA ENTRY'!CL91="","",IF('DATA ENTRY'!D91="","",IF(AND($DG$4='DATA ENTRY'!D91),'DATA ENTRY'!D91,"")))</f>
        <v/>
      </c>
      <c r="DR92" s="205" t="str">
        <f>IF('DATA ENTRY'!CL91="","",IF('DATA ENTRY'!X91="","",IF(AND($DG$4='DATA ENTRY'!D91),'DATA ENTRY'!X91,"")))</f>
        <v/>
      </c>
      <c r="DS92" s="205" t="str">
        <f>IF('DATA ENTRY'!CL91="","",IF('DATA ENTRY'!Y91="","",IF(AND($DG$4='DATA ENTRY'!D91),'DATA ENTRY'!Y91,"")))</f>
        <v/>
      </c>
      <c r="DT92" s="93" t="str">
        <f t="shared" si="22"/>
        <v/>
      </c>
      <c r="DU92" s="93" t="str">
        <f>IF('DATA ENTRY'!CL91="","",IF('DATA ENTRY'!D91="","",IF(AND($DG$4='DATA ENTRY'!D91),'DATA ENTRY'!G91,"")))</f>
        <v/>
      </c>
      <c r="DZ92" s="3">
        <f t="shared" si="23"/>
        <v>0</v>
      </c>
      <c r="EC92" s="3" t="str">
        <f>IFERROR(IF(EH92="","",RANK(EH92,$EH$7:$EH$1111,1))+COUNTIF($EH$7:EH92,EH92)-1,"")</f>
        <v/>
      </c>
      <c r="ED92" s="3" t="str">
        <f t="shared" si="24"/>
        <v/>
      </c>
      <c r="EE92" s="8">
        <v>86</v>
      </c>
      <c r="EF92" s="205" t="str">
        <f>IF('DATA ENTRY'!CL91="","",IF('DATA ENTRY'!B91="","",IF(AND($EG$4='DATA ENTRY'!G91,$EI$4='DATA ENTRY'!F91),'DATA ENTRY'!B91,"")))</f>
        <v/>
      </c>
      <c r="EG92" s="205" t="str">
        <f>IF('DATA ENTRY'!CL91="","",IF('DATA ENTRY'!C91="","",IF(AND($EG$4='DATA ENTRY'!G91,$EI$4='DATA ENTRY'!F91),'DATA ENTRY'!C91,"")))</f>
        <v/>
      </c>
      <c r="EH92" s="206" t="str">
        <f>IF('DATA ENTRY'!CL91="","",IF('DATA ENTRY'!I91="","",IF(AND($EG$4='DATA ENTRY'!G91,$EI$4='DATA ENTRY'!F91),'DATA ENTRY'!I91,"")))</f>
        <v/>
      </c>
      <c r="EI92" s="206" t="str">
        <f>IF('DATA ENTRY'!CL91="","",IF('DATA ENTRY'!CL91="","",IF(AND($EG$4='DATA ENTRY'!G91,$EI$4='DATA ENTRY'!F91),'DATA ENTRY'!CL91,"")))</f>
        <v/>
      </c>
      <c r="EJ92" s="205" t="str">
        <f>IF('DATA ENTRY'!CL91="","",IF('DATA ENTRY'!N91="","",IF(AND($EG$4='DATA ENTRY'!G91,$EI$4='DATA ENTRY'!F91),'DATA ENTRY'!N91,"")))</f>
        <v/>
      </c>
      <c r="EK92" s="207" t="str">
        <f>IF('DATA ENTRY'!CL91="","",IF('DATA ENTRY'!O91="","",IF(AND($EG$4='DATA ENTRY'!G91,$EI$4='DATA ENTRY'!F91),'DATA ENTRY'!O91,"")))</f>
        <v/>
      </c>
      <c r="EL92" s="205" t="str">
        <f>IF('DATA ENTRY'!CL91="","",IF('DATA ENTRY'!P91="","",IF(AND($EG$4='DATA ENTRY'!G91,$EI$4='DATA ENTRY'!F91),'DATA ENTRY'!P91,"")))</f>
        <v/>
      </c>
      <c r="EM92" s="207" t="str">
        <f>IF('DATA ENTRY'!CL91="","",IF('DATA ENTRY'!Q91="","",IF(AND($EG$4='DATA ENTRY'!G91,$EI$4='DATA ENTRY'!F91),'DATA ENTRY'!Q91,"")))</f>
        <v/>
      </c>
      <c r="EN92" s="205" t="str">
        <f>IF('DATA ENTRY'!CL91="","",IF('DATA ENTRY'!R91="","",IF(AND($EG$4='DATA ENTRY'!G91,$EI$4='DATA ENTRY'!F91),'DATA ENTRY'!R91,"")))</f>
        <v/>
      </c>
      <c r="EO92" s="207" t="str">
        <f>IF('DATA ENTRY'!CL91="","",IF('DATA ENTRY'!S91="","",IF(AND($EG$4='DATA ENTRY'!G91,$EI$4='DATA ENTRY'!F91),'DATA ENTRY'!S91,"")))</f>
        <v/>
      </c>
      <c r="EP92" s="207" t="str">
        <f>IF('DATA ENTRY'!CL91="","",IF('DATA ENTRY'!T91="","",IF(AND($EG$4='DATA ENTRY'!G91,$EI$4='DATA ENTRY'!F91),'DATA ENTRY'!T91,"")))</f>
        <v/>
      </c>
      <c r="EQ92" s="205" t="str">
        <f>IF('DATA ENTRY'!CL91="","",IF('DATA ENTRY'!E91="","",IF(AND($EG$4='DATA ENTRY'!G91,$EI$4='DATA ENTRY'!F91),'DATA ENTRY'!E91,"")))</f>
        <v/>
      </c>
      <c r="ER92" s="205" t="str">
        <f>IF('DATA ENTRY'!CL91="","",IF('DATA ENTRY'!D91="","",IF(AND($EG$4='DATA ENTRY'!G91,$EI$4='DATA ENTRY'!F91),'DATA ENTRY'!D91,"")))</f>
        <v/>
      </c>
      <c r="ES92" s="205" t="str">
        <f>IF('DATA ENTRY'!CL91="","",IF('DATA ENTRY'!X91="","",IF(AND($EG$4='DATA ENTRY'!G91,$EI$4='DATA ENTRY'!F91),'DATA ENTRY'!X91,"")))</f>
        <v/>
      </c>
      <c r="ET92" s="205" t="str">
        <f>IF('DATA ENTRY'!CL91="","",IF('DATA ENTRY'!Y91="","",IF(AND($EG$4='DATA ENTRY'!G91,$EI$4='DATA ENTRY'!F91),'DATA ENTRY'!Y91,"")))</f>
        <v/>
      </c>
      <c r="EU92" s="93" t="str">
        <f t="shared" si="25"/>
        <v/>
      </c>
      <c r="EV92" s="93" t="str">
        <f>IF('DATA ENTRY'!CL91="","",IF('DATA ENTRY'!D91="","",IF(AND($EG$4='DATA ENTRY'!G91,$EI$4='DATA ENTRY'!F91),'DATA ENTRY'!G91,"")))</f>
        <v/>
      </c>
      <c r="FA92" s="3">
        <f t="shared" si="26"/>
        <v>0</v>
      </c>
    </row>
    <row r="93" spans="1:157">
      <c r="A93" s="3" t="str">
        <f>IF(T93=0,"",1+(MAX($A$7:A92)))</f>
        <v/>
      </c>
      <c r="B93" s="8">
        <v>87</v>
      </c>
      <c r="C93" s="205" t="str">
        <f>IF('DATA ENTRY'!CL92="","",IF('DATA ENTRY'!B92="","",IF($D$4="All Post",'DATA ENTRY'!B92,IF(AND($D$4='DATA ENTRY'!CL92),'DATA ENTRY'!B92,""))))</f>
        <v/>
      </c>
      <c r="D93" s="205" t="str">
        <f>IF('DATA ENTRY'!CL92="","",IF('DATA ENTRY'!C92="","",IF($D$4="All Post",'DATA ENTRY'!C92,IF(AND($D$4='DATA ENTRY'!CL92),'DATA ENTRY'!C92,""))))</f>
        <v/>
      </c>
      <c r="E93" s="206" t="str">
        <f>IF('DATA ENTRY'!CL92="","",IF('DATA ENTRY'!I92="","",IF($D$4="All Post",'DATA ENTRY'!I92,IF(AND($D$4='DATA ENTRY'!CL92),'DATA ENTRY'!I92,""))))</f>
        <v/>
      </c>
      <c r="F93" s="206" t="str">
        <f>IF('DATA ENTRY'!CL92="","",IF('DATA ENTRY'!CL92="","",IF($D$4="All Post",'DATA ENTRY'!CL92,IF(AND($D$4='DATA ENTRY'!CL92),'DATA ENTRY'!CL92,""))))</f>
        <v/>
      </c>
      <c r="G93" s="205" t="str">
        <f>IF('DATA ENTRY'!CL92="","",IF('DATA ENTRY'!N92="","",IF($D$4="All Post",'DATA ENTRY'!N92,IF(AND($D$4='DATA ENTRY'!CL92),'DATA ENTRY'!N92,""))))</f>
        <v/>
      </c>
      <c r="H93" s="207" t="str">
        <f>IF('DATA ENTRY'!CL92="","",IF('DATA ENTRY'!O92="","",IF($D$4="All Post",'DATA ENTRY'!O92,IF(AND($D$4='DATA ENTRY'!CL92),'DATA ENTRY'!O92,""))))</f>
        <v/>
      </c>
      <c r="I93" s="205" t="str">
        <f>IF('DATA ENTRY'!CL92="","",IF('DATA ENTRY'!P92="","",IF($D$4="All Post",'DATA ENTRY'!P92,IF(AND($D$4='DATA ENTRY'!CL92),'DATA ENTRY'!P92,""))))</f>
        <v/>
      </c>
      <c r="J93" s="207" t="str">
        <f>IF('DATA ENTRY'!CL92="","",IF('DATA ENTRY'!Q92="","",IF($D$4="All Post",'DATA ENTRY'!Q92,IF(AND($D$4='DATA ENTRY'!CL92),'DATA ENTRY'!Q92,""))))</f>
        <v/>
      </c>
      <c r="K93" s="205" t="str">
        <f>IF('DATA ENTRY'!CL92="","",IF('DATA ENTRY'!R92="","",IF($D$4="All Post",'DATA ENTRY'!R92,IF(AND($D$4='DATA ENTRY'!CL92),'DATA ENTRY'!R92,""))))</f>
        <v/>
      </c>
      <c r="L93" s="205" t="str">
        <f>IF('DATA ENTRY'!CL92="","",IF('DATA ENTRY'!S92="","",IF($D$4="All Post",'DATA ENTRY'!S92,IF(AND($D$4='DATA ENTRY'!CL92),'DATA ENTRY'!S92,""))))</f>
        <v/>
      </c>
      <c r="M93" s="205" t="str">
        <f>IF('DATA ENTRY'!CL92="","",IF('DATA ENTRY'!E92="","",IF($D$4="All Post",'DATA ENTRY'!E92,IF(AND($D$4='DATA ENTRY'!CL92),'DATA ENTRY'!E92,""))))</f>
        <v/>
      </c>
      <c r="N93" s="205" t="str">
        <f>IF('DATA ENTRY'!CL92="","",IF('DATA ENTRY'!T92="","",IF($D$4="All Post",'DATA ENTRY'!T92,IF(AND($D$4='DATA ENTRY'!CL92),'DATA ENTRY'!T92,""))))</f>
        <v/>
      </c>
      <c r="O93" s="205" t="str">
        <f>IF('DATA ENTRY'!CL92="","",IF('DATA ENTRY'!X92="","",IF($D$4="All Post",'DATA ENTRY'!X92,IF(AND($D$4='DATA ENTRY'!CL92),'DATA ENTRY'!X92,""))))</f>
        <v/>
      </c>
      <c r="P93" s="205" t="str">
        <f>IF('DATA ENTRY'!CL92="","",IF('DATA ENTRY'!Y92="","",IF($D$4="All Post",'DATA ENTRY'!Y92,IF(AND($D$4='DATA ENTRY'!CL92),'DATA ENTRY'!Y92,""))))</f>
        <v/>
      </c>
      <c r="Q93" s="205" t="str">
        <f>IF('DATA ENTRY'!CL92="","",IF('DATA ENTRY'!G92="","",IF($D$4="All Post",'DATA ENTRY'!G92,IF(AND($D$4='DATA ENTRY'!CL92),'DATA ENTRY'!G92,""))))</f>
        <v/>
      </c>
      <c r="T93" s="3">
        <f t="shared" si="15"/>
        <v>0</v>
      </c>
      <c r="U93" s="3" t="str">
        <f t="shared" si="16"/>
        <v/>
      </c>
      <c r="CA93" s="3" t="str">
        <f>IFERROR(IF(CF93="","",RANK(CF93,$CF$7:$CF$1111,1))+COUNTIF($CF$7:CF93,CF93)-1,"")</f>
        <v/>
      </c>
      <c r="CB93" s="3" t="str">
        <f t="shared" si="17"/>
        <v/>
      </c>
      <c r="CC93" s="8">
        <v>87</v>
      </c>
      <c r="CD93" s="205" t="str">
        <f>IF('DATA ENTRY'!CL92="","",IF('DATA ENTRY'!B92="","",IF(AND($CE$4='DATA ENTRY'!CL92,$CH$4='DATA ENTRY'!D92,$CF$4='DATA ENTRY'!G92),'DATA ENTRY'!B92,"")))</f>
        <v/>
      </c>
      <c r="CE93" s="205" t="str">
        <f>IF('DATA ENTRY'!CL92="","",IF('DATA ENTRY'!C92="","",IF(AND($CE$4='DATA ENTRY'!CL92,$CH$4='DATA ENTRY'!D92,$CF$4='DATA ENTRY'!G92),'DATA ENTRY'!C92,"")))</f>
        <v/>
      </c>
      <c r="CF93" s="206" t="str">
        <f>IF('DATA ENTRY'!CL92="","",IF('DATA ENTRY'!I92="","",IF(AND($CE$4='DATA ENTRY'!CL92,$CH$4='DATA ENTRY'!D92,$CF$4='DATA ENTRY'!G92),'DATA ENTRY'!I92,"")))</f>
        <v/>
      </c>
      <c r="CG93" s="206" t="str">
        <f>IF('DATA ENTRY'!CL92="","",IF('DATA ENTRY'!CL92="","",IF(AND($CE$4='DATA ENTRY'!CL92,$CH$4='DATA ENTRY'!D92,$CF$4='DATA ENTRY'!G92),'DATA ENTRY'!CL92,"")))</f>
        <v/>
      </c>
      <c r="CH93" s="205" t="str">
        <f>IF('DATA ENTRY'!CL92="","",IF('DATA ENTRY'!N92="","",IF(AND($CE$4='DATA ENTRY'!CL92,$CH$4='DATA ENTRY'!D92,$CF$4='DATA ENTRY'!G92),'DATA ENTRY'!N92,"")))</f>
        <v/>
      </c>
      <c r="CI93" s="207" t="str">
        <f>IF('DATA ENTRY'!CL92="","",IF('DATA ENTRY'!O92="","",IF(AND($CE$4='DATA ENTRY'!CL92,$CH$4='DATA ENTRY'!D92,$CF$4='DATA ENTRY'!G92),'DATA ENTRY'!O92,"")))</f>
        <v/>
      </c>
      <c r="CJ93" s="205" t="str">
        <f>IF('DATA ENTRY'!CL92="","",IF('DATA ENTRY'!P92="","",IF(AND($CE$4='DATA ENTRY'!CL92,$CH$4='DATA ENTRY'!D92,$CF$4='DATA ENTRY'!G92),'DATA ENTRY'!P92,"")))</f>
        <v/>
      </c>
      <c r="CK93" s="207" t="str">
        <f>IF('DATA ENTRY'!CL92="","",IF('DATA ENTRY'!Q92="","",IF(AND($CE$4='DATA ENTRY'!CL92,$CH$4='DATA ENTRY'!D92,$CF$4='DATA ENTRY'!G92),'DATA ENTRY'!Q92,"")))</f>
        <v/>
      </c>
      <c r="CL93" s="205" t="str">
        <f>IF('DATA ENTRY'!CL92="","",IF('DATA ENTRY'!R92="","",IF(AND($CE$4='DATA ENTRY'!CL92,$CH$4='DATA ENTRY'!D92,$CF$4='DATA ENTRY'!G92),'DATA ENTRY'!R92,"")))</f>
        <v/>
      </c>
      <c r="CM93" s="205" t="str">
        <f>IF('DATA ENTRY'!CL92="","",IF('DATA ENTRY'!T92="","",IF(AND($CE$4='DATA ENTRY'!CL92,$CH$4='DATA ENTRY'!D92,$CF$4='DATA ENTRY'!G92),'DATA ENTRY'!T92,"")))</f>
        <v/>
      </c>
      <c r="CN93" s="205" t="str">
        <f>IF('DATA ENTRY'!CL92="","",IF('DATA ENTRY'!E92="","",IF(AND($CE$4='DATA ENTRY'!CL92,$CH$4='DATA ENTRY'!D92,$CF$4='DATA ENTRY'!G92),'DATA ENTRY'!E92,"")))</f>
        <v/>
      </c>
      <c r="CO93" s="205" t="str">
        <f>IF('DATA ENTRY'!CL92="","",IF('DATA ENTRY'!X92="","",IF(AND($CE$4='DATA ENTRY'!CL92,$CH$4='DATA ENTRY'!D92,$CF$4='DATA ENTRY'!G92),'DATA ENTRY'!X92,"")))</f>
        <v/>
      </c>
      <c r="CP93" s="205" t="str">
        <f>IF('DATA ENTRY'!CL92="","",IF('DATA ENTRY'!Y92="","",IF(AND($CE$4='DATA ENTRY'!CL92,$CH$4='DATA ENTRY'!D92,$CF$4='DATA ENTRY'!G92),'DATA ENTRY'!Y92,"")))</f>
        <v/>
      </c>
      <c r="CQ93" s="93" t="str">
        <f t="shared" si="18"/>
        <v/>
      </c>
      <c r="CR93" s="93" t="str">
        <f>IF('DATA ENTRY'!CL92="","",IF('DATA ENTRY'!G92="","",IF(AND($CE$4='DATA ENTRY'!CL92,$CH$4='DATA ENTRY'!D92),'DATA ENTRY'!G92,"")))</f>
        <v/>
      </c>
      <c r="CS93" s="191" t="str">
        <f>IF('DATA ENTRY'!CL92="","",IF('DATA ENTRY'!D92="","",IF(AND($CE$4='DATA ENTRY'!CL92,$CH$4='DATA ENTRY'!D92,$CF$4='DATA ENTRY'!G92),'DATA ENTRY'!D92,"")))</f>
        <v/>
      </c>
      <c r="CT93" s="209">
        <f t="shared" si="19"/>
        <v>0</v>
      </c>
      <c r="CU93" s="209">
        <f t="shared" si="20"/>
        <v>0</v>
      </c>
      <c r="CW93" s="210"/>
      <c r="CY93" s="3">
        <f t="shared" si="21"/>
        <v>0</v>
      </c>
      <c r="DC93" s="3" t="str">
        <f>IFERROR(IF(DH93="","",RANK(DH93,$DH$7:$DH$1111,1))+COUNTIF($DH$7:DH93,DH93)-1,"")</f>
        <v/>
      </c>
      <c r="DD93" s="3" t="str">
        <f t="shared" si="27"/>
        <v/>
      </c>
      <c r="DE93" s="8">
        <v>87</v>
      </c>
      <c r="DF93" s="205" t="str">
        <f>IF('DATA ENTRY'!CL92="","",IF('DATA ENTRY'!B92="","",IF(AND($DG$4='DATA ENTRY'!D92),'DATA ENTRY'!B92,"")))</f>
        <v/>
      </c>
      <c r="DG93" s="205" t="str">
        <f>IF('DATA ENTRY'!CL92="","",IF('DATA ENTRY'!C92="","",IF(AND($DG$4='DATA ENTRY'!D92),'DATA ENTRY'!C92,"")))</f>
        <v/>
      </c>
      <c r="DH93" s="206" t="str">
        <f>IF('DATA ENTRY'!CL92="","",IF('DATA ENTRY'!I92="","",IF(AND($DG$4='DATA ENTRY'!D92),'DATA ENTRY'!I92,"")))</f>
        <v/>
      </c>
      <c r="DI93" s="206" t="str">
        <f>IF('DATA ENTRY'!CL92="","",IF('DATA ENTRY'!CL92="","",IF(AND($DG$4='DATA ENTRY'!D92),'DATA ENTRY'!CL92,"")))</f>
        <v/>
      </c>
      <c r="DJ93" s="205" t="str">
        <f>IF('DATA ENTRY'!CL92="","",IF('DATA ENTRY'!N92="","",IF(AND($DG$4='DATA ENTRY'!D92),'DATA ENTRY'!N92,"")))</f>
        <v/>
      </c>
      <c r="DK93" s="207" t="str">
        <f>IF('DATA ENTRY'!CL92="","",IF('DATA ENTRY'!O92="","",IF(AND($DG$4='DATA ENTRY'!D92),'DATA ENTRY'!O92,"")))</f>
        <v/>
      </c>
      <c r="DL93" s="205" t="str">
        <f>IF('DATA ENTRY'!CL92="","",IF('DATA ENTRY'!P92="","",IF(AND($DG$4='DATA ENTRY'!D92),'DATA ENTRY'!P92,"")))</f>
        <v/>
      </c>
      <c r="DM93" s="207" t="str">
        <f>IF('DATA ENTRY'!CL92="","",IF('DATA ENTRY'!Q92="","",IF(AND($DG$4='DATA ENTRY'!D92),'DATA ENTRY'!Q92,"")))</f>
        <v/>
      </c>
      <c r="DN93" s="205" t="str">
        <f>IF('DATA ENTRY'!CL92="","",IF('DATA ENTRY'!R92="","",IF(AND($DG$4='DATA ENTRY'!D92),'DATA ENTRY'!R92,"")))</f>
        <v/>
      </c>
      <c r="DO93" s="207" t="str">
        <f>IF('DATA ENTRY'!CL92="","",IF('DATA ENTRY'!T92="","",IF(AND($DG$4='DATA ENTRY'!D92),'DATA ENTRY'!T92,"")))</f>
        <v/>
      </c>
      <c r="DP93" s="205" t="str">
        <f>IF('DATA ENTRY'!CL92="","",IF('DATA ENTRY'!E92="","",IF(AND($DG$4='DATA ENTRY'!D92),'DATA ENTRY'!E92,"")))</f>
        <v/>
      </c>
      <c r="DQ93" s="205" t="str">
        <f>IF('DATA ENTRY'!CL92="","",IF('DATA ENTRY'!D92="","",IF(AND($DG$4='DATA ENTRY'!D92),'DATA ENTRY'!D92,"")))</f>
        <v/>
      </c>
      <c r="DR93" s="205" t="str">
        <f>IF('DATA ENTRY'!CL92="","",IF('DATA ENTRY'!X92="","",IF(AND($DG$4='DATA ENTRY'!D92),'DATA ENTRY'!X92,"")))</f>
        <v/>
      </c>
      <c r="DS93" s="205" t="str">
        <f>IF('DATA ENTRY'!CL92="","",IF('DATA ENTRY'!Y92="","",IF(AND($DG$4='DATA ENTRY'!D92),'DATA ENTRY'!Y92,"")))</f>
        <v/>
      </c>
      <c r="DT93" s="93" t="str">
        <f t="shared" si="22"/>
        <v/>
      </c>
      <c r="DU93" s="93" t="str">
        <f>IF('DATA ENTRY'!CL92="","",IF('DATA ENTRY'!D92="","",IF(AND($DG$4='DATA ENTRY'!D92),'DATA ENTRY'!G92,"")))</f>
        <v/>
      </c>
      <c r="DZ93" s="3">
        <f t="shared" si="23"/>
        <v>0</v>
      </c>
      <c r="EC93" s="3" t="str">
        <f>IFERROR(IF(EH93="","",RANK(EH93,$EH$7:$EH$1111,1))+COUNTIF($EH$7:EH93,EH93)-1,"")</f>
        <v/>
      </c>
      <c r="ED93" s="3" t="str">
        <f t="shared" si="24"/>
        <v/>
      </c>
      <c r="EE93" s="8">
        <v>87</v>
      </c>
      <c r="EF93" s="205" t="str">
        <f>IF('DATA ENTRY'!CL92="","",IF('DATA ENTRY'!B92="","",IF(AND($EG$4='DATA ENTRY'!G92,$EI$4='DATA ENTRY'!F92),'DATA ENTRY'!B92,"")))</f>
        <v/>
      </c>
      <c r="EG93" s="205" t="str">
        <f>IF('DATA ENTRY'!CL92="","",IF('DATA ENTRY'!C92="","",IF(AND($EG$4='DATA ENTRY'!G92,$EI$4='DATA ENTRY'!F92),'DATA ENTRY'!C92,"")))</f>
        <v/>
      </c>
      <c r="EH93" s="206" t="str">
        <f>IF('DATA ENTRY'!CL92="","",IF('DATA ENTRY'!I92="","",IF(AND($EG$4='DATA ENTRY'!G92,$EI$4='DATA ENTRY'!F92),'DATA ENTRY'!I92,"")))</f>
        <v/>
      </c>
      <c r="EI93" s="206" t="str">
        <f>IF('DATA ENTRY'!CL92="","",IF('DATA ENTRY'!CL92="","",IF(AND($EG$4='DATA ENTRY'!G92,$EI$4='DATA ENTRY'!F92),'DATA ENTRY'!CL92,"")))</f>
        <v/>
      </c>
      <c r="EJ93" s="205" t="str">
        <f>IF('DATA ENTRY'!CL92="","",IF('DATA ENTRY'!N92="","",IF(AND($EG$4='DATA ENTRY'!G92,$EI$4='DATA ENTRY'!F92),'DATA ENTRY'!N92,"")))</f>
        <v/>
      </c>
      <c r="EK93" s="207" t="str">
        <f>IF('DATA ENTRY'!CL92="","",IF('DATA ENTRY'!O92="","",IF(AND($EG$4='DATA ENTRY'!G92,$EI$4='DATA ENTRY'!F92),'DATA ENTRY'!O92,"")))</f>
        <v/>
      </c>
      <c r="EL93" s="205" t="str">
        <f>IF('DATA ENTRY'!CL92="","",IF('DATA ENTRY'!P92="","",IF(AND($EG$4='DATA ENTRY'!G92,$EI$4='DATA ENTRY'!F92),'DATA ENTRY'!P92,"")))</f>
        <v/>
      </c>
      <c r="EM93" s="207" t="str">
        <f>IF('DATA ENTRY'!CL92="","",IF('DATA ENTRY'!Q92="","",IF(AND($EG$4='DATA ENTRY'!G92,$EI$4='DATA ENTRY'!F92),'DATA ENTRY'!Q92,"")))</f>
        <v/>
      </c>
      <c r="EN93" s="205" t="str">
        <f>IF('DATA ENTRY'!CL92="","",IF('DATA ENTRY'!R92="","",IF(AND($EG$4='DATA ENTRY'!G92,$EI$4='DATA ENTRY'!F92),'DATA ENTRY'!R92,"")))</f>
        <v/>
      </c>
      <c r="EO93" s="207" t="str">
        <f>IF('DATA ENTRY'!CL92="","",IF('DATA ENTRY'!S92="","",IF(AND($EG$4='DATA ENTRY'!G92,$EI$4='DATA ENTRY'!F92),'DATA ENTRY'!S92,"")))</f>
        <v/>
      </c>
      <c r="EP93" s="207" t="str">
        <f>IF('DATA ENTRY'!CL92="","",IF('DATA ENTRY'!T92="","",IF(AND($EG$4='DATA ENTRY'!G92,$EI$4='DATA ENTRY'!F92),'DATA ENTRY'!T92,"")))</f>
        <v/>
      </c>
      <c r="EQ93" s="205" t="str">
        <f>IF('DATA ENTRY'!CL92="","",IF('DATA ENTRY'!E92="","",IF(AND($EG$4='DATA ENTRY'!G92,$EI$4='DATA ENTRY'!F92),'DATA ENTRY'!E92,"")))</f>
        <v/>
      </c>
      <c r="ER93" s="205" t="str">
        <f>IF('DATA ENTRY'!CL92="","",IF('DATA ENTRY'!D92="","",IF(AND($EG$4='DATA ENTRY'!G92,$EI$4='DATA ENTRY'!F92),'DATA ENTRY'!D92,"")))</f>
        <v/>
      </c>
      <c r="ES93" s="205" t="str">
        <f>IF('DATA ENTRY'!CL92="","",IF('DATA ENTRY'!X92="","",IF(AND($EG$4='DATA ENTRY'!G92,$EI$4='DATA ENTRY'!F92),'DATA ENTRY'!X92,"")))</f>
        <v/>
      </c>
      <c r="ET93" s="205" t="str">
        <f>IF('DATA ENTRY'!CL92="","",IF('DATA ENTRY'!Y92="","",IF(AND($EG$4='DATA ENTRY'!G92,$EI$4='DATA ENTRY'!F92),'DATA ENTRY'!Y92,"")))</f>
        <v/>
      </c>
      <c r="EU93" s="93" t="str">
        <f t="shared" si="25"/>
        <v/>
      </c>
      <c r="EV93" s="93" t="str">
        <f>IF('DATA ENTRY'!CL92="","",IF('DATA ENTRY'!D92="","",IF(AND($EG$4='DATA ENTRY'!G92,$EI$4='DATA ENTRY'!F92),'DATA ENTRY'!G92,"")))</f>
        <v/>
      </c>
      <c r="FA93" s="3">
        <f t="shared" si="26"/>
        <v>0</v>
      </c>
    </row>
    <row r="94" spans="1:157">
      <c r="A94" s="3" t="str">
        <f>IF(T94=0,"",1+(MAX($A$7:A93)))</f>
        <v/>
      </c>
      <c r="B94" s="8">
        <v>88</v>
      </c>
      <c r="C94" s="205" t="str">
        <f>IF('DATA ENTRY'!CL93="","",IF('DATA ENTRY'!B93="","",IF($D$4="All Post",'DATA ENTRY'!B93,IF(AND($D$4='DATA ENTRY'!CL93),'DATA ENTRY'!B93,""))))</f>
        <v/>
      </c>
      <c r="D94" s="205" t="str">
        <f>IF('DATA ENTRY'!CL93="","",IF('DATA ENTRY'!C93="","",IF($D$4="All Post",'DATA ENTRY'!C93,IF(AND($D$4='DATA ENTRY'!CL93),'DATA ENTRY'!C93,""))))</f>
        <v/>
      </c>
      <c r="E94" s="206" t="str">
        <f>IF('DATA ENTRY'!CL93="","",IF('DATA ENTRY'!I93="","",IF($D$4="All Post",'DATA ENTRY'!I93,IF(AND($D$4='DATA ENTRY'!CL93),'DATA ENTRY'!I93,""))))</f>
        <v/>
      </c>
      <c r="F94" s="206" t="str">
        <f>IF('DATA ENTRY'!CL93="","",IF('DATA ENTRY'!CL93="","",IF($D$4="All Post",'DATA ENTRY'!CL93,IF(AND($D$4='DATA ENTRY'!CL93),'DATA ENTRY'!CL93,""))))</f>
        <v/>
      </c>
      <c r="G94" s="205" t="str">
        <f>IF('DATA ENTRY'!CL93="","",IF('DATA ENTRY'!N93="","",IF($D$4="All Post",'DATA ENTRY'!N93,IF(AND($D$4='DATA ENTRY'!CL93),'DATA ENTRY'!N93,""))))</f>
        <v/>
      </c>
      <c r="H94" s="207" t="str">
        <f>IF('DATA ENTRY'!CL93="","",IF('DATA ENTRY'!O93="","",IF($D$4="All Post",'DATA ENTRY'!O93,IF(AND($D$4='DATA ENTRY'!CL93),'DATA ENTRY'!O93,""))))</f>
        <v/>
      </c>
      <c r="I94" s="205" t="str">
        <f>IF('DATA ENTRY'!CL93="","",IF('DATA ENTRY'!P93="","",IF($D$4="All Post",'DATA ENTRY'!P93,IF(AND($D$4='DATA ENTRY'!CL93),'DATA ENTRY'!P93,""))))</f>
        <v/>
      </c>
      <c r="J94" s="207" t="str">
        <f>IF('DATA ENTRY'!CL93="","",IF('DATA ENTRY'!Q93="","",IF($D$4="All Post",'DATA ENTRY'!Q93,IF(AND($D$4='DATA ENTRY'!CL93),'DATA ENTRY'!Q93,""))))</f>
        <v/>
      </c>
      <c r="K94" s="205" t="str">
        <f>IF('DATA ENTRY'!CL93="","",IF('DATA ENTRY'!R93="","",IF($D$4="All Post",'DATA ENTRY'!R93,IF(AND($D$4='DATA ENTRY'!CL93),'DATA ENTRY'!R93,""))))</f>
        <v/>
      </c>
      <c r="L94" s="205" t="str">
        <f>IF('DATA ENTRY'!CL93="","",IF('DATA ENTRY'!S93="","",IF($D$4="All Post",'DATA ENTRY'!S93,IF(AND($D$4='DATA ENTRY'!CL93),'DATA ENTRY'!S93,""))))</f>
        <v/>
      </c>
      <c r="M94" s="205" t="str">
        <f>IF('DATA ENTRY'!CL93="","",IF('DATA ENTRY'!E93="","",IF($D$4="All Post",'DATA ENTRY'!E93,IF(AND($D$4='DATA ENTRY'!CL93),'DATA ENTRY'!E93,""))))</f>
        <v/>
      </c>
      <c r="N94" s="205" t="str">
        <f>IF('DATA ENTRY'!CL93="","",IF('DATA ENTRY'!T93="","",IF($D$4="All Post",'DATA ENTRY'!T93,IF(AND($D$4='DATA ENTRY'!CL93),'DATA ENTRY'!T93,""))))</f>
        <v/>
      </c>
      <c r="O94" s="205" t="str">
        <f>IF('DATA ENTRY'!CL93="","",IF('DATA ENTRY'!X93="","",IF($D$4="All Post",'DATA ENTRY'!X93,IF(AND($D$4='DATA ENTRY'!CL93),'DATA ENTRY'!X93,""))))</f>
        <v/>
      </c>
      <c r="P94" s="205" t="str">
        <f>IF('DATA ENTRY'!CL93="","",IF('DATA ENTRY'!Y93="","",IF($D$4="All Post",'DATA ENTRY'!Y93,IF(AND($D$4='DATA ENTRY'!CL93),'DATA ENTRY'!Y93,""))))</f>
        <v/>
      </c>
      <c r="Q94" s="205" t="str">
        <f>IF('DATA ENTRY'!CL93="","",IF('DATA ENTRY'!G93="","",IF($D$4="All Post",'DATA ENTRY'!G93,IF(AND($D$4='DATA ENTRY'!CL93),'DATA ENTRY'!G93,""))))</f>
        <v/>
      </c>
      <c r="T94" s="3">
        <f t="shared" si="15"/>
        <v>0</v>
      </c>
      <c r="U94" s="3" t="str">
        <f t="shared" si="16"/>
        <v/>
      </c>
      <c r="CA94" s="3" t="str">
        <f>IFERROR(IF(CF94="","",RANK(CF94,$CF$7:$CF$1111,1))+COUNTIF($CF$7:CF94,CF94)-1,"")</f>
        <v/>
      </c>
      <c r="CB94" s="3" t="str">
        <f t="shared" si="17"/>
        <v/>
      </c>
      <c r="CC94" s="8">
        <v>88</v>
      </c>
      <c r="CD94" s="205" t="str">
        <f>IF('DATA ENTRY'!CL93="","",IF('DATA ENTRY'!B93="","",IF(AND($CE$4='DATA ENTRY'!CL93,$CH$4='DATA ENTRY'!D93,$CF$4='DATA ENTRY'!G93),'DATA ENTRY'!B93,"")))</f>
        <v/>
      </c>
      <c r="CE94" s="205" t="str">
        <f>IF('DATA ENTRY'!CL93="","",IF('DATA ENTRY'!C93="","",IF(AND($CE$4='DATA ENTRY'!CL93,$CH$4='DATA ENTRY'!D93,$CF$4='DATA ENTRY'!G93),'DATA ENTRY'!C93,"")))</f>
        <v/>
      </c>
      <c r="CF94" s="206" t="str">
        <f>IF('DATA ENTRY'!CL93="","",IF('DATA ENTRY'!I93="","",IF(AND($CE$4='DATA ENTRY'!CL93,$CH$4='DATA ENTRY'!D93,$CF$4='DATA ENTRY'!G93),'DATA ENTRY'!I93,"")))</f>
        <v/>
      </c>
      <c r="CG94" s="206" t="str">
        <f>IF('DATA ENTRY'!CL93="","",IF('DATA ENTRY'!CL93="","",IF(AND($CE$4='DATA ENTRY'!CL93,$CH$4='DATA ENTRY'!D93,$CF$4='DATA ENTRY'!G93),'DATA ENTRY'!CL93,"")))</f>
        <v/>
      </c>
      <c r="CH94" s="205" t="str">
        <f>IF('DATA ENTRY'!CL93="","",IF('DATA ENTRY'!N93="","",IF(AND($CE$4='DATA ENTRY'!CL93,$CH$4='DATA ENTRY'!D93,$CF$4='DATA ENTRY'!G93),'DATA ENTRY'!N93,"")))</f>
        <v/>
      </c>
      <c r="CI94" s="207" t="str">
        <f>IF('DATA ENTRY'!CL93="","",IF('DATA ENTRY'!O93="","",IF(AND($CE$4='DATA ENTRY'!CL93,$CH$4='DATA ENTRY'!D93,$CF$4='DATA ENTRY'!G93),'DATA ENTRY'!O93,"")))</f>
        <v/>
      </c>
      <c r="CJ94" s="205" t="str">
        <f>IF('DATA ENTRY'!CL93="","",IF('DATA ENTRY'!P93="","",IF(AND($CE$4='DATA ENTRY'!CL93,$CH$4='DATA ENTRY'!D93,$CF$4='DATA ENTRY'!G93),'DATA ENTRY'!P93,"")))</f>
        <v/>
      </c>
      <c r="CK94" s="207" t="str">
        <f>IF('DATA ENTRY'!CL93="","",IF('DATA ENTRY'!Q93="","",IF(AND($CE$4='DATA ENTRY'!CL93,$CH$4='DATA ENTRY'!D93,$CF$4='DATA ENTRY'!G93),'DATA ENTRY'!Q93,"")))</f>
        <v/>
      </c>
      <c r="CL94" s="205" t="str">
        <f>IF('DATA ENTRY'!CL93="","",IF('DATA ENTRY'!R93="","",IF(AND($CE$4='DATA ENTRY'!CL93,$CH$4='DATA ENTRY'!D93,$CF$4='DATA ENTRY'!G93),'DATA ENTRY'!R93,"")))</f>
        <v/>
      </c>
      <c r="CM94" s="205" t="str">
        <f>IF('DATA ENTRY'!CL93="","",IF('DATA ENTRY'!T93="","",IF(AND($CE$4='DATA ENTRY'!CL93,$CH$4='DATA ENTRY'!D93,$CF$4='DATA ENTRY'!G93),'DATA ENTRY'!T93,"")))</f>
        <v/>
      </c>
      <c r="CN94" s="205" t="str">
        <f>IF('DATA ENTRY'!CL93="","",IF('DATA ENTRY'!E93="","",IF(AND($CE$4='DATA ENTRY'!CL93,$CH$4='DATA ENTRY'!D93,$CF$4='DATA ENTRY'!G93),'DATA ENTRY'!E93,"")))</f>
        <v/>
      </c>
      <c r="CO94" s="205" t="str">
        <f>IF('DATA ENTRY'!CL93="","",IF('DATA ENTRY'!X93="","",IF(AND($CE$4='DATA ENTRY'!CL93,$CH$4='DATA ENTRY'!D93,$CF$4='DATA ENTRY'!G93),'DATA ENTRY'!X93,"")))</f>
        <v/>
      </c>
      <c r="CP94" s="205" t="str">
        <f>IF('DATA ENTRY'!CL93="","",IF('DATA ENTRY'!Y93="","",IF(AND($CE$4='DATA ENTRY'!CL93,$CH$4='DATA ENTRY'!D93,$CF$4='DATA ENTRY'!G93),'DATA ENTRY'!Y93,"")))</f>
        <v/>
      </c>
      <c r="CQ94" s="93" t="str">
        <f t="shared" si="18"/>
        <v/>
      </c>
      <c r="CR94" s="93" t="str">
        <f>IF('DATA ENTRY'!CL93="","",IF('DATA ENTRY'!G93="","",IF(AND($CE$4='DATA ENTRY'!CL93,$CH$4='DATA ENTRY'!D93),'DATA ENTRY'!G93,"")))</f>
        <v/>
      </c>
      <c r="CS94" s="191" t="str">
        <f>IF('DATA ENTRY'!CL93="","",IF('DATA ENTRY'!D93="","",IF(AND($CE$4='DATA ENTRY'!CL93,$CH$4='DATA ENTRY'!D93,$CF$4='DATA ENTRY'!G93),'DATA ENTRY'!D93,"")))</f>
        <v/>
      </c>
      <c r="CT94" s="209">
        <f t="shared" si="19"/>
        <v>0</v>
      </c>
      <c r="CU94" s="209">
        <f t="shared" si="20"/>
        <v>0</v>
      </c>
      <c r="CW94" s="210"/>
      <c r="CY94" s="3">
        <f t="shared" si="21"/>
        <v>0</v>
      </c>
      <c r="DC94" s="3" t="str">
        <f>IFERROR(IF(DH94="","",RANK(DH94,$DH$7:$DH$1111,1))+COUNTIF($DH$7:DH94,DH94)-1,"")</f>
        <v/>
      </c>
      <c r="DD94" s="3" t="str">
        <f t="shared" si="27"/>
        <v/>
      </c>
      <c r="DE94" s="8">
        <v>88</v>
      </c>
      <c r="DF94" s="205" t="str">
        <f>IF('DATA ENTRY'!CL93="","",IF('DATA ENTRY'!B93="","",IF(AND($DG$4='DATA ENTRY'!D93),'DATA ENTRY'!B93,"")))</f>
        <v/>
      </c>
      <c r="DG94" s="205" t="str">
        <f>IF('DATA ENTRY'!CL93="","",IF('DATA ENTRY'!C93="","",IF(AND($DG$4='DATA ENTRY'!D93),'DATA ENTRY'!C93,"")))</f>
        <v/>
      </c>
      <c r="DH94" s="206" t="str">
        <f>IF('DATA ENTRY'!CL93="","",IF('DATA ENTRY'!I93="","",IF(AND($DG$4='DATA ENTRY'!D93),'DATA ENTRY'!I93,"")))</f>
        <v/>
      </c>
      <c r="DI94" s="206" t="str">
        <f>IF('DATA ENTRY'!CL93="","",IF('DATA ENTRY'!CL93="","",IF(AND($DG$4='DATA ENTRY'!D93),'DATA ENTRY'!CL93,"")))</f>
        <v/>
      </c>
      <c r="DJ94" s="205" t="str">
        <f>IF('DATA ENTRY'!CL93="","",IF('DATA ENTRY'!N93="","",IF(AND($DG$4='DATA ENTRY'!D93),'DATA ENTRY'!N93,"")))</f>
        <v/>
      </c>
      <c r="DK94" s="207" t="str">
        <f>IF('DATA ENTRY'!CL93="","",IF('DATA ENTRY'!O93="","",IF(AND($DG$4='DATA ENTRY'!D93),'DATA ENTRY'!O93,"")))</f>
        <v/>
      </c>
      <c r="DL94" s="205" t="str">
        <f>IF('DATA ENTRY'!CL93="","",IF('DATA ENTRY'!P93="","",IF(AND($DG$4='DATA ENTRY'!D93),'DATA ENTRY'!P93,"")))</f>
        <v/>
      </c>
      <c r="DM94" s="207" t="str">
        <f>IF('DATA ENTRY'!CL93="","",IF('DATA ENTRY'!Q93="","",IF(AND($DG$4='DATA ENTRY'!D93),'DATA ENTRY'!Q93,"")))</f>
        <v/>
      </c>
      <c r="DN94" s="205" t="str">
        <f>IF('DATA ENTRY'!CL93="","",IF('DATA ENTRY'!R93="","",IF(AND($DG$4='DATA ENTRY'!D93),'DATA ENTRY'!R93,"")))</f>
        <v/>
      </c>
      <c r="DO94" s="207" t="str">
        <f>IF('DATA ENTRY'!CL93="","",IF('DATA ENTRY'!T93="","",IF(AND($DG$4='DATA ENTRY'!D93),'DATA ENTRY'!T93,"")))</f>
        <v/>
      </c>
      <c r="DP94" s="205" t="str">
        <f>IF('DATA ENTRY'!CL93="","",IF('DATA ENTRY'!E93="","",IF(AND($DG$4='DATA ENTRY'!D93),'DATA ENTRY'!E93,"")))</f>
        <v/>
      </c>
      <c r="DQ94" s="205" t="str">
        <f>IF('DATA ENTRY'!CL93="","",IF('DATA ENTRY'!D93="","",IF(AND($DG$4='DATA ENTRY'!D93),'DATA ENTRY'!D93,"")))</f>
        <v/>
      </c>
      <c r="DR94" s="205" t="str">
        <f>IF('DATA ENTRY'!CL93="","",IF('DATA ENTRY'!X93="","",IF(AND($DG$4='DATA ENTRY'!D93),'DATA ENTRY'!X93,"")))</f>
        <v/>
      </c>
      <c r="DS94" s="205" t="str">
        <f>IF('DATA ENTRY'!CL93="","",IF('DATA ENTRY'!Y93="","",IF(AND($DG$4='DATA ENTRY'!D93),'DATA ENTRY'!Y93,"")))</f>
        <v/>
      </c>
      <c r="DT94" s="93" t="str">
        <f t="shared" si="22"/>
        <v/>
      </c>
      <c r="DU94" s="93" t="str">
        <f>IF('DATA ENTRY'!CL93="","",IF('DATA ENTRY'!D93="","",IF(AND($DG$4='DATA ENTRY'!D93),'DATA ENTRY'!G93,"")))</f>
        <v/>
      </c>
      <c r="DZ94" s="3">
        <f t="shared" si="23"/>
        <v>0</v>
      </c>
      <c r="EC94" s="3" t="str">
        <f>IFERROR(IF(EH94="","",RANK(EH94,$EH$7:$EH$1111,1))+COUNTIF($EH$7:EH94,EH94)-1,"")</f>
        <v/>
      </c>
      <c r="ED94" s="3" t="str">
        <f t="shared" si="24"/>
        <v/>
      </c>
      <c r="EE94" s="8">
        <v>88</v>
      </c>
      <c r="EF94" s="205" t="str">
        <f>IF('DATA ENTRY'!CL93="","",IF('DATA ENTRY'!B93="","",IF(AND($EG$4='DATA ENTRY'!G93,$EI$4='DATA ENTRY'!F93),'DATA ENTRY'!B93,"")))</f>
        <v/>
      </c>
      <c r="EG94" s="205" t="str">
        <f>IF('DATA ENTRY'!CL93="","",IF('DATA ENTRY'!C93="","",IF(AND($EG$4='DATA ENTRY'!G93,$EI$4='DATA ENTRY'!F93),'DATA ENTRY'!C93,"")))</f>
        <v/>
      </c>
      <c r="EH94" s="206" t="str">
        <f>IF('DATA ENTRY'!CL93="","",IF('DATA ENTRY'!I93="","",IF(AND($EG$4='DATA ENTRY'!G93,$EI$4='DATA ENTRY'!F93),'DATA ENTRY'!I93,"")))</f>
        <v/>
      </c>
      <c r="EI94" s="206" t="str">
        <f>IF('DATA ENTRY'!CL93="","",IF('DATA ENTRY'!CL93="","",IF(AND($EG$4='DATA ENTRY'!G93,$EI$4='DATA ENTRY'!F93),'DATA ENTRY'!CL93,"")))</f>
        <v/>
      </c>
      <c r="EJ94" s="205" t="str">
        <f>IF('DATA ENTRY'!CL93="","",IF('DATA ENTRY'!N93="","",IF(AND($EG$4='DATA ENTRY'!G93,$EI$4='DATA ENTRY'!F93),'DATA ENTRY'!N93,"")))</f>
        <v/>
      </c>
      <c r="EK94" s="207" t="str">
        <f>IF('DATA ENTRY'!CL93="","",IF('DATA ENTRY'!O93="","",IF(AND($EG$4='DATA ENTRY'!G93,$EI$4='DATA ENTRY'!F93),'DATA ENTRY'!O93,"")))</f>
        <v/>
      </c>
      <c r="EL94" s="205" t="str">
        <f>IF('DATA ENTRY'!CL93="","",IF('DATA ENTRY'!P93="","",IF(AND($EG$4='DATA ENTRY'!G93,$EI$4='DATA ENTRY'!F93),'DATA ENTRY'!P93,"")))</f>
        <v/>
      </c>
      <c r="EM94" s="207" t="str">
        <f>IF('DATA ENTRY'!CL93="","",IF('DATA ENTRY'!Q93="","",IF(AND($EG$4='DATA ENTRY'!G93,$EI$4='DATA ENTRY'!F93),'DATA ENTRY'!Q93,"")))</f>
        <v/>
      </c>
      <c r="EN94" s="205" t="str">
        <f>IF('DATA ENTRY'!CL93="","",IF('DATA ENTRY'!R93="","",IF(AND($EG$4='DATA ENTRY'!G93,$EI$4='DATA ENTRY'!F93),'DATA ENTRY'!R93,"")))</f>
        <v/>
      </c>
      <c r="EO94" s="207" t="str">
        <f>IF('DATA ENTRY'!CL93="","",IF('DATA ENTRY'!S93="","",IF(AND($EG$4='DATA ENTRY'!G93,$EI$4='DATA ENTRY'!F93),'DATA ENTRY'!S93,"")))</f>
        <v/>
      </c>
      <c r="EP94" s="207" t="str">
        <f>IF('DATA ENTRY'!CL93="","",IF('DATA ENTRY'!T93="","",IF(AND($EG$4='DATA ENTRY'!G93,$EI$4='DATA ENTRY'!F93),'DATA ENTRY'!T93,"")))</f>
        <v/>
      </c>
      <c r="EQ94" s="205" t="str">
        <f>IF('DATA ENTRY'!CL93="","",IF('DATA ENTRY'!E93="","",IF(AND($EG$4='DATA ENTRY'!G93,$EI$4='DATA ENTRY'!F93),'DATA ENTRY'!E93,"")))</f>
        <v/>
      </c>
      <c r="ER94" s="205" t="str">
        <f>IF('DATA ENTRY'!CL93="","",IF('DATA ENTRY'!D93="","",IF(AND($EG$4='DATA ENTRY'!G93,$EI$4='DATA ENTRY'!F93),'DATA ENTRY'!D93,"")))</f>
        <v/>
      </c>
      <c r="ES94" s="205" t="str">
        <f>IF('DATA ENTRY'!CL93="","",IF('DATA ENTRY'!X93="","",IF(AND($EG$4='DATA ENTRY'!G93,$EI$4='DATA ENTRY'!F93),'DATA ENTRY'!X93,"")))</f>
        <v/>
      </c>
      <c r="ET94" s="205" t="str">
        <f>IF('DATA ENTRY'!CL93="","",IF('DATA ENTRY'!Y93="","",IF(AND($EG$4='DATA ENTRY'!G93,$EI$4='DATA ENTRY'!F93),'DATA ENTRY'!Y93,"")))</f>
        <v/>
      </c>
      <c r="EU94" s="93" t="str">
        <f t="shared" si="25"/>
        <v/>
      </c>
      <c r="EV94" s="93" t="str">
        <f>IF('DATA ENTRY'!CL93="","",IF('DATA ENTRY'!D93="","",IF(AND($EG$4='DATA ENTRY'!G93,$EI$4='DATA ENTRY'!F93),'DATA ENTRY'!G93,"")))</f>
        <v/>
      </c>
      <c r="FA94" s="3">
        <f t="shared" si="26"/>
        <v>0</v>
      </c>
    </row>
    <row r="95" spans="1:157">
      <c r="A95" s="3" t="str">
        <f>IF(T95=0,"",1+(MAX($A$7:A94)))</f>
        <v/>
      </c>
      <c r="B95" s="8">
        <v>89</v>
      </c>
      <c r="C95" s="205" t="str">
        <f>IF('DATA ENTRY'!CL94="","",IF('DATA ENTRY'!B94="","",IF($D$4="All Post",'DATA ENTRY'!B94,IF(AND($D$4='DATA ENTRY'!CL94),'DATA ENTRY'!B94,""))))</f>
        <v/>
      </c>
      <c r="D95" s="205" t="str">
        <f>IF('DATA ENTRY'!CL94="","",IF('DATA ENTRY'!C94="","",IF($D$4="All Post",'DATA ENTRY'!C94,IF(AND($D$4='DATA ENTRY'!CL94),'DATA ENTRY'!C94,""))))</f>
        <v/>
      </c>
      <c r="E95" s="206" t="str">
        <f>IF('DATA ENTRY'!CL94="","",IF('DATA ENTRY'!I94="","",IF($D$4="All Post",'DATA ENTRY'!I94,IF(AND($D$4='DATA ENTRY'!CL94),'DATA ENTRY'!I94,""))))</f>
        <v/>
      </c>
      <c r="F95" s="206" t="str">
        <f>IF('DATA ENTRY'!CL94="","",IF('DATA ENTRY'!CL94="","",IF($D$4="All Post",'DATA ENTRY'!CL94,IF(AND($D$4='DATA ENTRY'!CL94),'DATA ENTRY'!CL94,""))))</f>
        <v/>
      </c>
      <c r="G95" s="205" t="str">
        <f>IF('DATA ENTRY'!CL94="","",IF('DATA ENTRY'!N94="","",IF($D$4="All Post",'DATA ENTRY'!N94,IF(AND($D$4='DATA ENTRY'!CL94),'DATA ENTRY'!N94,""))))</f>
        <v/>
      </c>
      <c r="H95" s="207" t="str">
        <f>IF('DATA ENTRY'!CL94="","",IF('DATA ENTRY'!O94="","",IF($D$4="All Post",'DATA ENTRY'!O94,IF(AND($D$4='DATA ENTRY'!CL94),'DATA ENTRY'!O94,""))))</f>
        <v/>
      </c>
      <c r="I95" s="205" t="str">
        <f>IF('DATA ENTRY'!CL94="","",IF('DATA ENTRY'!P94="","",IF($D$4="All Post",'DATA ENTRY'!P94,IF(AND($D$4='DATA ENTRY'!CL94),'DATA ENTRY'!P94,""))))</f>
        <v/>
      </c>
      <c r="J95" s="207" t="str">
        <f>IF('DATA ENTRY'!CL94="","",IF('DATA ENTRY'!Q94="","",IF($D$4="All Post",'DATA ENTRY'!Q94,IF(AND($D$4='DATA ENTRY'!CL94),'DATA ENTRY'!Q94,""))))</f>
        <v/>
      </c>
      <c r="K95" s="205" t="str">
        <f>IF('DATA ENTRY'!CL94="","",IF('DATA ENTRY'!R94="","",IF($D$4="All Post",'DATA ENTRY'!R94,IF(AND($D$4='DATA ENTRY'!CL94),'DATA ENTRY'!R94,""))))</f>
        <v/>
      </c>
      <c r="L95" s="205" t="str">
        <f>IF('DATA ENTRY'!CL94="","",IF('DATA ENTRY'!S94="","",IF($D$4="All Post",'DATA ENTRY'!S94,IF(AND($D$4='DATA ENTRY'!CL94),'DATA ENTRY'!S94,""))))</f>
        <v/>
      </c>
      <c r="M95" s="205" t="str">
        <f>IF('DATA ENTRY'!CL94="","",IF('DATA ENTRY'!E94="","",IF($D$4="All Post",'DATA ENTRY'!E94,IF(AND($D$4='DATA ENTRY'!CL94),'DATA ENTRY'!E94,""))))</f>
        <v/>
      </c>
      <c r="N95" s="205" t="str">
        <f>IF('DATA ENTRY'!CL94="","",IF('DATA ENTRY'!T94="","",IF($D$4="All Post",'DATA ENTRY'!T94,IF(AND($D$4='DATA ENTRY'!CL94),'DATA ENTRY'!T94,""))))</f>
        <v/>
      </c>
      <c r="O95" s="205" t="str">
        <f>IF('DATA ENTRY'!CL94="","",IF('DATA ENTRY'!X94="","",IF($D$4="All Post",'DATA ENTRY'!X94,IF(AND($D$4='DATA ENTRY'!CL94),'DATA ENTRY'!X94,""))))</f>
        <v/>
      </c>
      <c r="P95" s="205" t="str">
        <f>IF('DATA ENTRY'!CL94="","",IF('DATA ENTRY'!Y94="","",IF($D$4="All Post",'DATA ENTRY'!Y94,IF(AND($D$4='DATA ENTRY'!CL94),'DATA ENTRY'!Y94,""))))</f>
        <v/>
      </c>
      <c r="Q95" s="205" t="str">
        <f>IF('DATA ENTRY'!CL94="","",IF('DATA ENTRY'!G94="","",IF($D$4="All Post",'DATA ENTRY'!G94,IF(AND($D$4='DATA ENTRY'!CL94),'DATA ENTRY'!G94,""))))</f>
        <v/>
      </c>
      <c r="T95" s="3">
        <f t="shared" si="15"/>
        <v>0</v>
      </c>
      <c r="U95" s="3" t="str">
        <f t="shared" si="16"/>
        <v/>
      </c>
      <c r="CA95" s="3" t="str">
        <f>IFERROR(IF(CF95="","",RANK(CF95,$CF$7:$CF$1111,1))+COUNTIF($CF$7:CF95,CF95)-1,"")</f>
        <v/>
      </c>
      <c r="CB95" s="3" t="str">
        <f t="shared" si="17"/>
        <v/>
      </c>
      <c r="CC95" s="8">
        <v>89</v>
      </c>
      <c r="CD95" s="205" t="str">
        <f>IF('DATA ENTRY'!CL94="","",IF('DATA ENTRY'!B94="","",IF(AND($CE$4='DATA ENTRY'!CL94,$CH$4='DATA ENTRY'!D94,$CF$4='DATA ENTRY'!G94),'DATA ENTRY'!B94,"")))</f>
        <v/>
      </c>
      <c r="CE95" s="205" t="str">
        <f>IF('DATA ENTRY'!CL94="","",IF('DATA ENTRY'!C94="","",IF(AND($CE$4='DATA ENTRY'!CL94,$CH$4='DATA ENTRY'!D94,$CF$4='DATA ENTRY'!G94),'DATA ENTRY'!C94,"")))</f>
        <v/>
      </c>
      <c r="CF95" s="206" t="str">
        <f>IF('DATA ENTRY'!CL94="","",IF('DATA ENTRY'!I94="","",IF(AND($CE$4='DATA ENTRY'!CL94,$CH$4='DATA ENTRY'!D94,$CF$4='DATA ENTRY'!G94),'DATA ENTRY'!I94,"")))</f>
        <v/>
      </c>
      <c r="CG95" s="206" t="str">
        <f>IF('DATA ENTRY'!CL94="","",IF('DATA ENTRY'!CL94="","",IF(AND($CE$4='DATA ENTRY'!CL94,$CH$4='DATA ENTRY'!D94,$CF$4='DATA ENTRY'!G94),'DATA ENTRY'!CL94,"")))</f>
        <v/>
      </c>
      <c r="CH95" s="205" t="str">
        <f>IF('DATA ENTRY'!CL94="","",IF('DATA ENTRY'!N94="","",IF(AND($CE$4='DATA ENTRY'!CL94,$CH$4='DATA ENTRY'!D94,$CF$4='DATA ENTRY'!G94),'DATA ENTRY'!N94,"")))</f>
        <v/>
      </c>
      <c r="CI95" s="207" t="str">
        <f>IF('DATA ENTRY'!CL94="","",IF('DATA ENTRY'!O94="","",IF(AND($CE$4='DATA ENTRY'!CL94,$CH$4='DATA ENTRY'!D94,$CF$4='DATA ENTRY'!G94),'DATA ENTRY'!O94,"")))</f>
        <v/>
      </c>
      <c r="CJ95" s="205" t="str">
        <f>IF('DATA ENTRY'!CL94="","",IF('DATA ENTRY'!P94="","",IF(AND($CE$4='DATA ENTRY'!CL94,$CH$4='DATA ENTRY'!D94,$CF$4='DATA ENTRY'!G94),'DATA ENTRY'!P94,"")))</f>
        <v/>
      </c>
      <c r="CK95" s="207" t="str">
        <f>IF('DATA ENTRY'!CL94="","",IF('DATA ENTRY'!Q94="","",IF(AND($CE$4='DATA ENTRY'!CL94,$CH$4='DATA ENTRY'!D94,$CF$4='DATA ENTRY'!G94),'DATA ENTRY'!Q94,"")))</f>
        <v/>
      </c>
      <c r="CL95" s="205" t="str">
        <f>IF('DATA ENTRY'!CL94="","",IF('DATA ENTRY'!R94="","",IF(AND($CE$4='DATA ENTRY'!CL94,$CH$4='DATA ENTRY'!D94,$CF$4='DATA ENTRY'!G94),'DATA ENTRY'!R94,"")))</f>
        <v/>
      </c>
      <c r="CM95" s="205" t="str">
        <f>IF('DATA ENTRY'!CL94="","",IF('DATA ENTRY'!T94="","",IF(AND($CE$4='DATA ENTRY'!CL94,$CH$4='DATA ENTRY'!D94,$CF$4='DATA ENTRY'!G94),'DATA ENTRY'!T94,"")))</f>
        <v/>
      </c>
      <c r="CN95" s="205" t="str">
        <f>IF('DATA ENTRY'!CL94="","",IF('DATA ENTRY'!E94="","",IF(AND($CE$4='DATA ENTRY'!CL94,$CH$4='DATA ENTRY'!D94,$CF$4='DATA ENTRY'!G94),'DATA ENTRY'!E94,"")))</f>
        <v/>
      </c>
      <c r="CO95" s="205" t="str">
        <f>IF('DATA ENTRY'!CL94="","",IF('DATA ENTRY'!X94="","",IF(AND($CE$4='DATA ENTRY'!CL94,$CH$4='DATA ENTRY'!D94,$CF$4='DATA ENTRY'!G94),'DATA ENTRY'!X94,"")))</f>
        <v/>
      </c>
      <c r="CP95" s="205" t="str">
        <f>IF('DATA ENTRY'!CL94="","",IF('DATA ENTRY'!Y94="","",IF(AND($CE$4='DATA ENTRY'!CL94,$CH$4='DATA ENTRY'!D94,$CF$4='DATA ENTRY'!G94),'DATA ENTRY'!Y94,"")))</f>
        <v/>
      </c>
      <c r="CQ95" s="93" t="str">
        <f t="shared" si="18"/>
        <v/>
      </c>
      <c r="CR95" s="93" t="str">
        <f>IF('DATA ENTRY'!CL94="","",IF('DATA ENTRY'!G94="","",IF(AND($CE$4='DATA ENTRY'!CL94,$CH$4='DATA ENTRY'!D94),'DATA ENTRY'!G94,"")))</f>
        <v/>
      </c>
      <c r="CS95" s="191" t="str">
        <f>IF('DATA ENTRY'!CL94="","",IF('DATA ENTRY'!D94="","",IF(AND($CE$4='DATA ENTRY'!CL94,$CH$4='DATA ENTRY'!D94,$CF$4='DATA ENTRY'!G94),'DATA ENTRY'!D94,"")))</f>
        <v/>
      </c>
      <c r="CT95" s="209">
        <f t="shared" si="19"/>
        <v>0</v>
      </c>
      <c r="CU95" s="209">
        <f t="shared" si="20"/>
        <v>0</v>
      </c>
      <c r="CW95" s="210"/>
      <c r="CY95" s="3">
        <f t="shared" si="21"/>
        <v>0</v>
      </c>
      <c r="DC95" s="3" t="str">
        <f>IFERROR(IF(DH95="","",RANK(DH95,$DH$7:$DH$1111,1))+COUNTIF($DH$7:DH95,DH95)-1,"")</f>
        <v/>
      </c>
      <c r="DD95" s="3" t="str">
        <f t="shared" si="27"/>
        <v/>
      </c>
      <c r="DE95" s="8">
        <v>89</v>
      </c>
      <c r="DF95" s="205" t="str">
        <f>IF('DATA ENTRY'!CL94="","",IF('DATA ENTRY'!B94="","",IF(AND($DG$4='DATA ENTRY'!D94),'DATA ENTRY'!B94,"")))</f>
        <v/>
      </c>
      <c r="DG95" s="205" t="str">
        <f>IF('DATA ENTRY'!CL94="","",IF('DATA ENTRY'!C94="","",IF(AND($DG$4='DATA ENTRY'!D94),'DATA ENTRY'!C94,"")))</f>
        <v/>
      </c>
      <c r="DH95" s="206" t="str">
        <f>IF('DATA ENTRY'!CL94="","",IF('DATA ENTRY'!I94="","",IF(AND($DG$4='DATA ENTRY'!D94),'DATA ENTRY'!I94,"")))</f>
        <v/>
      </c>
      <c r="DI95" s="206" t="str">
        <f>IF('DATA ENTRY'!CL94="","",IF('DATA ENTRY'!CL94="","",IF(AND($DG$4='DATA ENTRY'!D94),'DATA ENTRY'!CL94,"")))</f>
        <v/>
      </c>
      <c r="DJ95" s="205" t="str">
        <f>IF('DATA ENTRY'!CL94="","",IF('DATA ENTRY'!N94="","",IF(AND($DG$4='DATA ENTRY'!D94),'DATA ENTRY'!N94,"")))</f>
        <v/>
      </c>
      <c r="DK95" s="207" t="str">
        <f>IF('DATA ENTRY'!CL94="","",IF('DATA ENTRY'!O94="","",IF(AND($DG$4='DATA ENTRY'!D94),'DATA ENTRY'!O94,"")))</f>
        <v/>
      </c>
      <c r="DL95" s="205" t="str">
        <f>IF('DATA ENTRY'!CL94="","",IF('DATA ENTRY'!P94="","",IF(AND($DG$4='DATA ENTRY'!D94),'DATA ENTRY'!P94,"")))</f>
        <v/>
      </c>
      <c r="DM95" s="207" t="str">
        <f>IF('DATA ENTRY'!CL94="","",IF('DATA ENTRY'!Q94="","",IF(AND($DG$4='DATA ENTRY'!D94),'DATA ENTRY'!Q94,"")))</f>
        <v/>
      </c>
      <c r="DN95" s="205" t="str">
        <f>IF('DATA ENTRY'!CL94="","",IF('DATA ENTRY'!R94="","",IF(AND($DG$4='DATA ENTRY'!D94),'DATA ENTRY'!R94,"")))</f>
        <v/>
      </c>
      <c r="DO95" s="207" t="str">
        <f>IF('DATA ENTRY'!CL94="","",IF('DATA ENTRY'!T94="","",IF(AND($DG$4='DATA ENTRY'!D94),'DATA ENTRY'!T94,"")))</f>
        <v/>
      </c>
      <c r="DP95" s="205" t="str">
        <f>IF('DATA ENTRY'!CL94="","",IF('DATA ENTRY'!E94="","",IF(AND($DG$4='DATA ENTRY'!D94),'DATA ENTRY'!E94,"")))</f>
        <v/>
      </c>
      <c r="DQ95" s="205" t="str">
        <f>IF('DATA ENTRY'!CL94="","",IF('DATA ENTRY'!D94="","",IF(AND($DG$4='DATA ENTRY'!D94),'DATA ENTRY'!D94,"")))</f>
        <v/>
      </c>
      <c r="DR95" s="205" t="str">
        <f>IF('DATA ENTRY'!CL94="","",IF('DATA ENTRY'!X94="","",IF(AND($DG$4='DATA ENTRY'!D94),'DATA ENTRY'!X94,"")))</f>
        <v/>
      </c>
      <c r="DS95" s="205" t="str">
        <f>IF('DATA ENTRY'!CL94="","",IF('DATA ENTRY'!Y94="","",IF(AND($DG$4='DATA ENTRY'!D94),'DATA ENTRY'!Y94,"")))</f>
        <v/>
      </c>
      <c r="DT95" s="93" t="str">
        <f t="shared" si="22"/>
        <v/>
      </c>
      <c r="DU95" s="93" t="str">
        <f>IF('DATA ENTRY'!CL94="","",IF('DATA ENTRY'!D94="","",IF(AND($DG$4='DATA ENTRY'!D94),'DATA ENTRY'!G94,"")))</f>
        <v/>
      </c>
      <c r="DZ95" s="3">
        <f t="shared" si="23"/>
        <v>0</v>
      </c>
      <c r="EC95" s="3" t="str">
        <f>IFERROR(IF(EH95="","",RANK(EH95,$EH$7:$EH$1111,1))+COUNTIF($EH$7:EH95,EH95)-1,"")</f>
        <v/>
      </c>
      <c r="ED95" s="3" t="str">
        <f t="shared" si="24"/>
        <v/>
      </c>
      <c r="EE95" s="8">
        <v>89</v>
      </c>
      <c r="EF95" s="205" t="str">
        <f>IF('DATA ENTRY'!CL94="","",IF('DATA ENTRY'!B94="","",IF(AND($EG$4='DATA ENTRY'!G94,$EI$4='DATA ENTRY'!F94),'DATA ENTRY'!B94,"")))</f>
        <v/>
      </c>
      <c r="EG95" s="205" t="str">
        <f>IF('DATA ENTRY'!CL94="","",IF('DATA ENTRY'!C94="","",IF(AND($EG$4='DATA ENTRY'!G94,$EI$4='DATA ENTRY'!F94),'DATA ENTRY'!C94,"")))</f>
        <v/>
      </c>
      <c r="EH95" s="206" t="str">
        <f>IF('DATA ENTRY'!CL94="","",IF('DATA ENTRY'!I94="","",IF(AND($EG$4='DATA ENTRY'!G94,$EI$4='DATA ENTRY'!F94),'DATA ENTRY'!I94,"")))</f>
        <v/>
      </c>
      <c r="EI95" s="206" t="str">
        <f>IF('DATA ENTRY'!CL94="","",IF('DATA ENTRY'!CL94="","",IF(AND($EG$4='DATA ENTRY'!G94,$EI$4='DATA ENTRY'!F94),'DATA ENTRY'!CL94,"")))</f>
        <v/>
      </c>
      <c r="EJ95" s="205" t="str">
        <f>IF('DATA ENTRY'!CL94="","",IF('DATA ENTRY'!N94="","",IF(AND($EG$4='DATA ENTRY'!G94,$EI$4='DATA ENTRY'!F94),'DATA ENTRY'!N94,"")))</f>
        <v/>
      </c>
      <c r="EK95" s="207" t="str">
        <f>IF('DATA ENTRY'!CL94="","",IF('DATA ENTRY'!O94="","",IF(AND($EG$4='DATA ENTRY'!G94,$EI$4='DATA ENTRY'!F94),'DATA ENTRY'!O94,"")))</f>
        <v/>
      </c>
      <c r="EL95" s="205" t="str">
        <f>IF('DATA ENTRY'!CL94="","",IF('DATA ENTRY'!P94="","",IF(AND($EG$4='DATA ENTRY'!G94,$EI$4='DATA ENTRY'!F94),'DATA ENTRY'!P94,"")))</f>
        <v/>
      </c>
      <c r="EM95" s="207" t="str">
        <f>IF('DATA ENTRY'!CL94="","",IF('DATA ENTRY'!Q94="","",IF(AND($EG$4='DATA ENTRY'!G94,$EI$4='DATA ENTRY'!F94),'DATA ENTRY'!Q94,"")))</f>
        <v/>
      </c>
      <c r="EN95" s="205" t="str">
        <f>IF('DATA ENTRY'!CL94="","",IF('DATA ENTRY'!R94="","",IF(AND($EG$4='DATA ENTRY'!G94,$EI$4='DATA ENTRY'!F94),'DATA ENTRY'!R94,"")))</f>
        <v/>
      </c>
      <c r="EO95" s="207" t="str">
        <f>IF('DATA ENTRY'!CL94="","",IF('DATA ENTRY'!S94="","",IF(AND($EG$4='DATA ENTRY'!G94,$EI$4='DATA ENTRY'!F94),'DATA ENTRY'!S94,"")))</f>
        <v/>
      </c>
      <c r="EP95" s="207" t="str">
        <f>IF('DATA ENTRY'!CL94="","",IF('DATA ENTRY'!T94="","",IF(AND($EG$4='DATA ENTRY'!G94,$EI$4='DATA ENTRY'!F94),'DATA ENTRY'!T94,"")))</f>
        <v/>
      </c>
      <c r="EQ95" s="205" t="str">
        <f>IF('DATA ENTRY'!CL94="","",IF('DATA ENTRY'!E94="","",IF(AND($EG$4='DATA ENTRY'!G94,$EI$4='DATA ENTRY'!F94),'DATA ENTRY'!E94,"")))</f>
        <v/>
      </c>
      <c r="ER95" s="205" t="str">
        <f>IF('DATA ENTRY'!CL94="","",IF('DATA ENTRY'!D94="","",IF(AND($EG$4='DATA ENTRY'!G94,$EI$4='DATA ENTRY'!F94),'DATA ENTRY'!D94,"")))</f>
        <v/>
      </c>
      <c r="ES95" s="205" t="str">
        <f>IF('DATA ENTRY'!CL94="","",IF('DATA ENTRY'!X94="","",IF(AND($EG$4='DATA ENTRY'!G94,$EI$4='DATA ENTRY'!F94),'DATA ENTRY'!X94,"")))</f>
        <v/>
      </c>
      <c r="ET95" s="205" t="str">
        <f>IF('DATA ENTRY'!CL94="","",IF('DATA ENTRY'!Y94="","",IF(AND($EG$4='DATA ENTRY'!G94,$EI$4='DATA ENTRY'!F94),'DATA ENTRY'!Y94,"")))</f>
        <v/>
      </c>
      <c r="EU95" s="93" t="str">
        <f t="shared" si="25"/>
        <v/>
      </c>
      <c r="EV95" s="93" t="str">
        <f>IF('DATA ENTRY'!CL94="","",IF('DATA ENTRY'!D94="","",IF(AND($EG$4='DATA ENTRY'!G94,$EI$4='DATA ENTRY'!F94),'DATA ENTRY'!G94,"")))</f>
        <v/>
      </c>
      <c r="FA95" s="3">
        <f t="shared" si="26"/>
        <v>0</v>
      </c>
    </row>
    <row r="96" spans="1:157">
      <c r="A96" s="3" t="str">
        <f>IF(T96=0,"",1+(MAX($A$7:A95)))</f>
        <v/>
      </c>
      <c r="B96" s="8">
        <v>90</v>
      </c>
      <c r="C96" s="205" t="str">
        <f>IF('DATA ENTRY'!CL95="","",IF('DATA ENTRY'!B95="","",IF($D$4="All Post",'DATA ENTRY'!B95,IF(AND($D$4='DATA ENTRY'!CL95),'DATA ENTRY'!B95,""))))</f>
        <v/>
      </c>
      <c r="D96" s="205" t="str">
        <f>IF('DATA ENTRY'!CL95="","",IF('DATA ENTRY'!C95="","",IF($D$4="All Post",'DATA ENTRY'!C95,IF(AND($D$4='DATA ENTRY'!CL95),'DATA ENTRY'!C95,""))))</f>
        <v/>
      </c>
      <c r="E96" s="206" t="str">
        <f>IF('DATA ENTRY'!CL95="","",IF('DATA ENTRY'!I95="","",IF($D$4="All Post",'DATA ENTRY'!I95,IF(AND($D$4='DATA ENTRY'!CL95),'DATA ENTRY'!I95,""))))</f>
        <v/>
      </c>
      <c r="F96" s="206" t="str">
        <f>IF('DATA ENTRY'!CL95="","",IF('DATA ENTRY'!CL95="","",IF($D$4="All Post",'DATA ENTRY'!CL95,IF(AND($D$4='DATA ENTRY'!CL95),'DATA ENTRY'!CL95,""))))</f>
        <v/>
      </c>
      <c r="G96" s="205" t="str">
        <f>IF('DATA ENTRY'!CL95="","",IF('DATA ENTRY'!N95="","",IF($D$4="All Post",'DATA ENTRY'!N95,IF(AND($D$4='DATA ENTRY'!CL95),'DATA ENTRY'!N95,""))))</f>
        <v/>
      </c>
      <c r="H96" s="207" t="str">
        <f>IF('DATA ENTRY'!CL95="","",IF('DATA ENTRY'!O95="","",IF($D$4="All Post",'DATA ENTRY'!O95,IF(AND($D$4='DATA ENTRY'!CL95),'DATA ENTRY'!O95,""))))</f>
        <v/>
      </c>
      <c r="I96" s="205" t="str">
        <f>IF('DATA ENTRY'!CL95="","",IF('DATA ENTRY'!P95="","",IF($D$4="All Post",'DATA ENTRY'!P95,IF(AND($D$4='DATA ENTRY'!CL95),'DATA ENTRY'!P95,""))))</f>
        <v/>
      </c>
      <c r="J96" s="207" t="str">
        <f>IF('DATA ENTRY'!CL95="","",IF('DATA ENTRY'!Q95="","",IF($D$4="All Post",'DATA ENTRY'!Q95,IF(AND($D$4='DATA ENTRY'!CL95),'DATA ENTRY'!Q95,""))))</f>
        <v/>
      </c>
      <c r="K96" s="205" t="str">
        <f>IF('DATA ENTRY'!CL95="","",IF('DATA ENTRY'!R95="","",IF($D$4="All Post",'DATA ENTRY'!R95,IF(AND($D$4='DATA ENTRY'!CL95),'DATA ENTRY'!R95,""))))</f>
        <v/>
      </c>
      <c r="L96" s="205" t="str">
        <f>IF('DATA ENTRY'!CL95="","",IF('DATA ENTRY'!S95="","",IF($D$4="All Post",'DATA ENTRY'!S95,IF(AND($D$4='DATA ENTRY'!CL95),'DATA ENTRY'!S95,""))))</f>
        <v/>
      </c>
      <c r="M96" s="205" t="str">
        <f>IF('DATA ENTRY'!CL95="","",IF('DATA ENTRY'!E95="","",IF($D$4="All Post",'DATA ENTRY'!E95,IF(AND($D$4='DATA ENTRY'!CL95),'DATA ENTRY'!E95,""))))</f>
        <v/>
      </c>
      <c r="N96" s="205" t="str">
        <f>IF('DATA ENTRY'!CL95="","",IF('DATA ENTRY'!T95="","",IF($D$4="All Post",'DATA ENTRY'!T95,IF(AND($D$4='DATA ENTRY'!CL95),'DATA ENTRY'!T95,""))))</f>
        <v/>
      </c>
      <c r="O96" s="205" t="str">
        <f>IF('DATA ENTRY'!CL95="","",IF('DATA ENTRY'!X95="","",IF($D$4="All Post",'DATA ENTRY'!X95,IF(AND($D$4='DATA ENTRY'!CL95),'DATA ENTRY'!X95,""))))</f>
        <v/>
      </c>
      <c r="P96" s="205" t="str">
        <f>IF('DATA ENTRY'!CL95="","",IF('DATA ENTRY'!Y95="","",IF($D$4="All Post",'DATA ENTRY'!Y95,IF(AND($D$4='DATA ENTRY'!CL95),'DATA ENTRY'!Y95,""))))</f>
        <v/>
      </c>
      <c r="Q96" s="205" t="str">
        <f>IF('DATA ENTRY'!CL95="","",IF('DATA ENTRY'!G95="","",IF($D$4="All Post",'DATA ENTRY'!G95,IF(AND($D$4='DATA ENTRY'!CL95),'DATA ENTRY'!G95,""))))</f>
        <v/>
      </c>
      <c r="T96" s="3">
        <f t="shared" si="15"/>
        <v>0</v>
      </c>
      <c r="U96" s="3" t="str">
        <f t="shared" si="16"/>
        <v/>
      </c>
      <c r="CA96" s="3" t="str">
        <f>IFERROR(IF(CF96="","",RANK(CF96,$CF$7:$CF$1111,1))+COUNTIF($CF$7:CF96,CF96)-1,"")</f>
        <v/>
      </c>
      <c r="CB96" s="3" t="str">
        <f t="shared" si="17"/>
        <v/>
      </c>
      <c r="CC96" s="8">
        <v>90</v>
      </c>
      <c r="CD96" s="205" t="str">
        <f>IF('DATA ENTRY'!CL95="","",IF('DATA ENTRY'!B95="","",IF(AND($CE$4='DATA ENTRY'!CL95,$CH$4='DATA ENTRY'!D95,$CF$4='DATA ENTRY'!G95),'DATA ENTRY'!B95,"")))</f>
        <v/>
      </c>
      <c r="CE96" s="205" t="str">
        <f>IF('DATA ENTRY'!CL95="","",IF('DATA ENTRY'!C95="","",IF(AND($CE$4='DATA ENTRY'!CL95,$CH$4='DATA ENTRY'!D95,$CF$4='DATA ENTRY'!G95),'DATA ENTRY'!C95,"")))</f>
        <v/>
      </c>
      <c r="CF96" s="206" t="str">
        <f>IF('DATA ENTRY'!CL95="","",IF('DATA ENTRY'!I95="","",IF(AND($CE$4='DATA ENTRY'!CL95,$CH$4='DATA ENTRY'!D95,$CF$4='DATA ENTRY'!G95),'DATA ENTRY'!I95,"")))</f>
        <v/>
      </c>
      <c r="CG96" s="206" t="str">
        <f>IF('DATA ENTRY'!CL95="","",IF('DATA ENTRY'!CL95="","",IF(AND($CE$4='DATA ENTRY'!CL95,$CH$4='DATA ENTRY'!D95,$CF$4='DATA ENTRY'!G95),'DATA ENTRY'!CL95,"")))</f>
        <v/>
      </c>
      <c r="CH96" s="205" t="str">
        <f>IF('DATA ENTRY'!CL95="","",IF('DATA ENTRY'!N95="","",IF(AND($CE$4='DATA ENTRY'!CL95,$CH$4='DATA ENTRY'!D95,$CF$4='DATA ENTRY'!G95),'DATA ENTRY'!N95,"")))</f>
        <v/>
      </c>
      <c r="CI96" s="207" t="str">
        <f>IF('DATA ENTRY'!CL95="","",IF('DATA ENTRY'!O95="","",IF(AND($CE$4='DATA ENTRY'!CL95,$CH$4='DATA ENTRY'!D95,$CF$4='DATA ENTRY'!G95),'DATA ENTRY'!O95,"")))</f>
        <v/>
      </c>
      <c r="CJ96" s="205" t="str">
        <f>IF('DATA ENTRY'!CL95="","",IF('DATA ENTRY'!P95="","",IF(AND($CE$4='DATA ENTRY'!CL95,$CH$4='DATA ENTRY'!D95,$CF$4='DATA ENTRY'!G95),'DATA ENTRY'!P95,"")))</f>
        <v/>
      </c>
      <c r="CK96" s="207" t="str">
        <f>IF('DATA ENTRY'!CL95="","",IF('DATA ENTRY'!Q95="","",IF(AND($CE$4='DATA ENTRY'!CL95,$CH$4='DATA ENTRY'!D95,$CF$4='DATA ENTRY'!G95),'DATA ENTRY'!Q95,"")))</f>
        <v/>
      </c>
      <c r="CL96" s="205" t="str">
        <f>IF('DATA ENTRY'!CL95="","",IF('DATA ENTRY'!R95="","",IF(AND($CE$4='DATA ENTRY'!CL95,$CH$4='DATA ENTRY'!D95,$CF$4='DATA ENTRY'!G95),'DATA ENTRY'!R95,"")))</f>
        <v/>
      </c>
      <c r="CM96" s="205" t="str">
        <f>IF('DATA ENTRY'!CL95="","",IF('DATA ENTRY'!T95="","",IF(AND($CE$4='DATA ENTRY'!CL95,$CH$4='DATA ENTRY'!D95,$CF$4='DATA ENTRY'!G95),'DATA ENTRY'!T95,"")))</f>
        <v/>
      </c>
      <c r="CN96" s="205" t="str">
        <f>IF('DATA ENTRY'!CL95="","",IF('DATA ENTRY'!E95="","",IF(AND($CE$4='DATA ENTRY'!CL95,$CH$4='DATA ENTRY'!D95,$CF$4='DATA ENTRY'!G95),'DATA ENTRY'!E95,"")))</f>
        <v/>
      </c>
      <c r="CO96" s="205" t="str">
        <f>IF('DATA ENTRY'!CL95="","",IF('DATA ENTRY'!X95="","",IF(AND($CE$4='DATA ENTRY'!CL95,$CH$4='DATA ENTRY'!D95,$CF$4='DATA ENTRY'!G95),'DATA ENTRY'!X95,"")))</f>
        <v/>
      </c>
      <c r="CP96" s="205" t="str">
        <f>IF('DATA ENTRY'!CL95="","",IF('DATA ENTRY'!Y95="","",IF(AND($CE$4='DATA ENTRY'!CL95,$CH$4='DATA ENTRY'!D95,$CF$4='DATA ENTRY'!G95),'DATA ENTRY'!Y95,"")))</f>
        <v/>
      </c>
      <c r="CQ96" s="93" t="str">
        <f t="shared" si="18"/>
        <v/>
      </c>
      <c r="CR96" s="93" t="str">
        <f>IF('DATA ENTRY'!CL95="","",IF('DATA ENTRY'!G95="","",IF(AND($CE$4='DATA ENTRY'!CL95,$CH$4='DATA ENTRY'!D95),'DATA ENTRY'!G95,"")))</f>
        <v/>
      </c>
      <c r="CS96" s="191" t="str">
        <f>IF('DATA ENTRY'!CL95="","",IF('DATA ENTRY'!D95="","",IF(AND($CE$4='DATA ENTRY'!CL95,$CH$4='DATA ENTRY'!D95,$CF$4='DATA ENTRY'!G95),'DATA ENTRY'!D95,"")))</f>
        <v/>
      </c>
      <c r="CT96" s="209">
        <f t="shared" si="19"/>
        <v>0</v>
      </c>
      <c r="CU96" s="209">
        <f t="shared" si="20"/>
        <v>0</v>
      </c>
      <c r="CW96" s="210"/>
      <c r="CY96" s="3">
        <f t="shared" si="21"/>
        <v>0</v>
      </c>
      <c r="DC96" s="3" t="str">
        <f>IFERROR(IF(DH96="","",RANK(DH96,$DH$7:$DH$1111,1))+COUNTIF($DH$7:DH96,DH96)-1,"")</f>
        <v/>
      </c>
      <c r="DD96" s="3" t="str">
        <f t="shared" si="27"/>
        <v/>
      </c>
      <c r="DE96" s="8">
        <v>90</v>
      </c>
      <c r="DF96" s="205" t="str">
        <f>IF('DATA ENTRY'!CL95="","",IF('DATA ENTRY'!B95="","",IF(AND($DG$4='DATA ENTRY'!D95),'DATA ENTRY'!B95,"")))</f>
        <v/>
      </c>
      <c r="DG96" s="205" t="str">
        <f>IF('DATA ENTRY'!CL95="","",IF('DATA ENTRY'!C95="","",IF(AND($DG$4='DATA ENTRY'!D95),'DATA ENTRY'!C95,"")))</f>
        <v/>
      </c>
      <c r="DH96" s="206" t="str">
        <f>IF('DATA ENTRY'!CL95="","",IF('DATA ENTRY'!I95="","",IF(AND($DG$4='DATA ENTRY'!D95),'DATA ENTRY'!I95,"")))</f>
        <v/>
      </c>
      <c r="DI96" s="206" t="str">
        <f>IF('DATA ENTRY'!CL95="","",IF('DATA ENTRY'!CL95="","",IF(AND($DG$4='DATA ENTRY'!D95),'DATA ENTRY'!CL95,"")))</f>
        <v/>
      </c>
      <c r="DJ96" s="205" t="str">
        <f>IF('DATA ENTRY'!CL95="","",IF('DATA ENTRY'!N95="","",IF(AND($DG$4='DATA ENTRY'!D95),'DATA ENTRY'!N95,"")))</f>
        <v/>
      </c>
      <c r="DK96" s="207" t="str">
        <f>IF('DATA ENTRY'!CL95="","",IF('DATA ENTRY'!O95="","",IF(AND($DG$4='DATA ENTRY'!D95),'DATA ENTRY'!O95,"")))</f>
        <v/>
      </c>
      <c r="DL96" s="205" t="str">
        <f>IF('DATA ENTRY'!CL95="","",IF('DATA ENTRY'!P95="","",IF(AND($DG$4='DATA ENTRY'!D95),'DATA ENTRY'!P95,"")))</f>
        <v/>
      </c>
      <c r="DM96" s="207" t="str">
        <f>IF('DATA ENTRY'!CL95="","",IF('DATA ENTRY'!Q95="","",IF(AND($DG$4='DATA ENTRY'!D95),'DATA ENTRY'!Q95,"")))</f>
        <v/>
      </c>
      <c r="DN96" s="205" t="str">
        <f>IF('DATA ENTRY'!CL95="","",IF('DATA ENTRY'!R95="","",IF(AND($DG$4='DATA ENTRY'!D95),'DATA ENTRY'!R95,"")))</f>
        <v/>
      </c>
      <c r="DO96" s="207" t="str">
        <f>IF('DATA ENTRY'!CL95="","",IF('DATA ENTRY'!T95="","",IF(AND($DG$4='DATA ENTRY'!D95),'DATA ENTRY'!T95,"")))</f>
        <v/>
      </c>
      <c r="DP96" s="205" t="str">
        <f>IF('DATA ENTRY'!CL95="","",IF('DATA ENTRY'!E95="","",IF(AND($DG$4='DATA ENTRY'!D95),'DATA ENTRY'!E95,"")))</f>
        <v/>
      </c>
      <c r="DQ96" s="205" t="str">
        <f>IF('DATA ENTRY'!CL95="","",IF('DATA ENTRY'!D95="","",IF(AND($DG$4='DATA ENTRY'!D95),'DATA ENTRY'!D95,"")))</f>
        <v/>
      </c>
      <c r="DR96" s="205" t="str">
        <f>IF('DATA ENTRY'!CL95="","",IF('DATA ENTRY'!X95="","",IF(AND($DG$4='DATA ENTRY'!D95),'DATA ENTRY'!X95,"")))</f>
        <v/>
      </c>
      <c r="DS96" s="205" t="str">
        <f>IF('DATA ENTRY'!CL95="","",IF('DATA ENTRY'!Y95="","",IF(AND($DG$4='DATA ENTRY'!D95),'DATA ENTRY'!Y95,"")))</f>
        <v/>
      </c>
      <c r="DT96" s="93" t="str">
        <f t="shared" si="22"/>
        <v/>
      </c>
      <c r="DU96" s="93" t="str">
        <f>IF('DATA ENTRY'!CL95="","",IF('DATA ENTRY'!D95="","",IF(AND($DG$4='DATA ENTRY'!D95),'DATA ENTRY'!G95,"")))</f>
        <v/>
      </c>
      <c r="DZ96" s="3">
        <f t="shared" si="23"/>
        <v>0</v>
      </c>
      <c r="EC96" s="3" t="str">
        <f>IFERROR(IF(EH96="","",RANK(EH96,$EH$7:$EH$1111,1))+COUNTIF($EH$7:EH96,EH96)-1,"")</f>
        <v/>
      </c>
      <c r="ED96" s="3" t="str">
        <f t="shared" si="24"/>
        <v/>
      </c>
      <c r="EE96" s="8">
        <v>90</v>
      </c>
      <c r="EF96" s="205" t="str">
        <f>IF('DATA ENTRY'!CL95="","",IF('DATA ENTRY'!B95="","",IF(AND($EG$4='DATA ENTRY'!G95,$EI$4='DATA ENTRY'!F95),'DATA ENTRY'!B95,"")))</f>
        <v/>
      </c>
      <c r="EG96" s="205" t="str">
        <f>IF('DATA ENTRY'!CL95="","",IF('DATA ENTRY'!C95="","",IF(AND($EG$4='DATA ENTRY'!G95,$EI$4='DATA ENTRY'!F95),'DATA ENTRY'!C95,"")))</f>
        <v/>
      </c>
      <c r="EH96" s="206" t="str">
        <f>IF('DATA ENTRY'!CL95="","",IF('DATA ENTRY'!I95="","",IF(AND($EG$4='DATA ENTRY'!G95,$EI$4='DATA ENTRY'!F95),'DATA ENTRY'!I95,"")))</f>
        <v/>
      </c>
      <c r="EI96" s="206" t="str">
        <f>IF('DATA ENTRY'!CL95="","",IF('DATA ENTRY'!CL95="","",IF(AND($EG$4='DATA ENTRY'!G95,$EI$4='DATA ENTRY'!F95),'DATA ENTRY'!CL95,"")))</f>
        <v/>
      </c>
      <c r="EJ96" s="205" t="str">
        <f>IF('DATA ENTRY'!CL95="","",IF('DATA ENTRY'!N95="","",IF(AND($EG$4='DATA ENTRY'!G95,$EI$4='DATA ENTRY'!F95),'DATA ENTRY'!N95,"")))</f>
        <v/>
      </c>
      <c r="EK96" s="207" t="str">
        <f>IF('DATA ENTRY'!CL95="","",IF('DATA ENTRY'!O95="","",IF(AND($EG$4='DATA ENTRY'!G95,$EI$4='DATA ENTRY'!F95),'DATA ENTRY'!O95,"")))</f>
        <v/>
      </c>
      <c r="EL96" s="205" t="str">
        <f>IF('DATA ENTRY'!CL95="","",IF('DATA ENTRY'!P95="","",IF(AND($EG$4='DATA ENTRY'!G95,$EI$4='DATA ENTRY'!F95),'DATA ENTRY'!P95,"")))</f>
        <v/>
      </c>
      <c r="EM96" s="207" t="str">
        <f>IF('DATA ENTRY'!CL95="","",IF('DATA ENTRY'!Q95="","",IF(AND($EG$4='DATA ENTRY'!G95,$EI$4='DATA ENTRY'!F95),'DATA ENTRY'!Q95,"")))</f>
        <v/>
      </c>
      <c r="EN96" s="205" t="str">
        <f>IF('DATA ENTRY'!CL95="","",IF('DATA ENTRY'!R95="","",IF(AND($EG$4='DATA ENTRY'!G95,$EI$4='DATA ENTRY'!F95),'DATA ENTRY'!R95,"")))</f>
        <v/>
      </c>
      <c r="EO96" s="207" t="str">
        <f>IF('DATA ENTRY'!CL95="","",IF('DATA ENTRY'!S95="","",IF(AND($EG$4='DATA ENTRY'!G95,$EI$4='DATA ENTRY'!F95),'DATA ENTRY'!S95,"")))</f>
        <v/>
      </c>
      <c r="EP96" s="207" t="str">
        <f>IF('DATA ENTRY'!CL95="","",IF('DATA ENTRY'!T95="","",IF(AND($EG$4='DATA ENTRY'!G95,$EI$4='DATA ENTRY'!F95),'DATA ENTRY'!T95,"")))</f>
        <v/>
      </c>
      <c r="EQ96" s="205" t="str">
        <f>IF('DATA ENTRY'!CL95="","",IF('DATA ENTRY'!E95="","",IF(AND($EG$4='DATA ENTRY'!G95,$EI$4='DATA ENTRY'!F95),'DATA ENTRY'!E95,"")))</f>
        <v/>
      </c>
      <c r="ER96" s="205" t="str">
        <f>IF('DATA ENTRY'!CL95="","",IF('DATA ENTRY'!D95="","",IF(AND($EG$4='DATA ENTRY'!G95,$EI$4='DATA ENTRY'!F95),'DATA ENTRY'!D95,"")))</f>
        <v/>
      </c>
      <c r="ES96" s="205" t="str">
        <f>IF('DATA ENTRY'!CL95="","",IF('DATA ENTRY'!X95="","",IF(AND($EG$4='DATA ENTRY'!G95,$EI$4='DATA ENTRY'!F95),'DATA ENTRY'!X95,"")))</f>
        <v/>
      </c>
      <c r="ET96" s="205" t="str">
        <f>IF('DATA ENTRY'!CL95="","",IF('DATA ENTRY'!Y95="","",IF(AND($EG$4='DATA ENTRY'!G95,$EI$4='DATA ENTRY'!F95),'DATA ENTRY'!Y95,"")))</f>
        <v/>
      </c>
      <c r="EU96" s="93" t="str">
        <f t="shared" si="25"/>
        <v/>
      </c>
      <c r="EV96" s="93" t="str">
        <f>IF('DATA ENTRY'!CL95="","",IF('DATA ENTRY'!D95="","",IF(AND($EG$4='DATA ENTRY'!G95,$EI$4='DATA ENTRY'!F95),'DATA ENTRY'!G95,"")))</f>
        <v/>
      </c>
      <c r="FA96" s="3">
        <f t="shared" si="26"/>
        <v>0</v>
      </c>
    </row>
    <row r="97" spans="1:157">
      <c r="A97" s="3" t="str">
        <f>IF(T97=0,"",1+(MAX($A$7:A96)))</f>
        <v/>
      </c>
      <c r="B97" s="8">
        <v>91</v>
      </c>
      <c r="C97" s="205" t="str">
        <f>IF('DATA ENTRY'!CL96="","",IF('DATA ENTRY'!B96="","",IF($D$4="All Post",'DATA ENTRY'!B96,IF(AND($D$4='DATA ENTRY'!CL96),'DATA ENTRY'!B96,""))))</f>
        <v/>
      </c>
      <c r="D97" s="205" t="str">
        <f>IF('DATA ENTRY'!CL96="","",IF('DATA ENTRY'!C96="","",IF($D$4="All Post",'DATA ENTRY'!C96,IF(AND($D$4='DATA ENTRY'!CL96),'DATA ENTRY'!C96,""))))</f>
        <v/>
      </c>
      <c r="E97" s="206" t="str">
        <f>IF('DATA ENTRY'!CL96="","",IF('DATA ENTRY'!I96="","",IF($D$4="All Post",'DATA ENTRY'!I96,IF(AND($D$4='DATA ENTRY'!CL96),'DATA ENTRY'!I96,""))))</f>
        <v/>
      </c>
      <c r="F97" s="206" t="str">
        <f>IF('DATA ENTRY'!CL96="","",IF('DATA ENTRY'!CL96="","",IF($D$4="All Post",'DATA ENTRY'!CL96,IF(AND($D$4='DATA ENTRY'!CL96),'DATA ENTRY'!CL96,""))))</f>
        <v/>
      </c>
      <c r="G97" s="205" t="str">
        <f>IF('DATA ENTRY'!CL96="","",IF('DATA ENTRY'!N96="","",IF($D$4="All Post",'DATA ENTRY'!N96,IF(AND($D$4='DATA ENTRY'!CL96),'DATA ENTRY'!N96,""))))</f>
        <v/>
      </c>
      <c r="H97" s="207" t="str">
        <f>IF('DATA ENTRY'!CL96="","",IF('DATA ENTRY'!O96="","",IF($D$4="All Post",'DATA ENTRY'!O96,IF(AND($D$4='DATA ENTRY'!CL96),'DATA ENTRY'!O96,""))))</f>
        <v/>
      </c>
      <c r="I97" s="205" t="str">
        <f>IF('DATA ENTRY'!CL96="","",IF('DATA ENTRY'!P96="","",IF($D$4="All Post",'DATA ENTRY'!P96,IF(AND($D$4='DATA ENTRY'!CL96),'DATA ENTRY'!P96,""))))</f>
        <v/>
      </c>
      <c r="J97" s="207" t="str">
        <f>IF('DATA ENTRY'!CL96="","",IF('DATA ENTRY'!Q96="","",IF($D$4="All Post",'DATA ENTRY'!Q96,IF(AND($D$4='DATA ENTRY'!CL96),'DATA ENTRY'!Q96,""))))</f>
        <v/>
      </c>
      <c r="K97" s="205" t="str">
        <f>IF('DATA ENTRY'!CL96="","",IF('DATA ENTRY'!R96="","",IF($D$4="All Post",'DATA ENTRY'!R96,IF(AND($D$4='DATA ENTRY'!CL96),'DATA ENTRY'!R96,""))))</f>
        <v/>
      </c>
      <c r="L97" s="205" t="str">
        <f>IF('DATA ENTRY'!CL96="","",IF('DATA ENTRY'!S96="","",IF($D$4="All Post",'DATA ENTRY'!S96,IF(AND($D$4='DATA ENTRY'!CL96),'DATA ENTRY'!S96,""))))</f>
        <v/>
      </c>
      <c r="M97" s="205" t="str">
        <f>IF('DATA ENTRY'!CL96="","",IF('DATA ENTRY'!E96="","",IF($D$4="All Post",'DATA ENTRY'!E96,IF(AND($D$4='DATA ENTRY'!CL96),'DATA ENTRY'!E96,""))))</f>
        <v/>
      </c>
      <c r="N97" s="205" t="str">
        <f>IF('DATA ENTRY'!CL96="","",IF('DATA ENTRY'!T96="","",IF($D$4="All Post",'DATA ENTRY'!T96,IF(AND($D$4='DATA ENTRY'!CL96),'DATA ENTRY'!T96,""))))</f>
        <v/>
      </c>
      <c r="O97" s="205" t="str">
        <f>IF('DATA ENTRY'!CL96="","",IF('DATA ENTRY'!X96="","",IF($D$4="All Post",'DATA ENTRY'!X96,IF(AND($D$4='DATA ENTRY'!CL96),'DATA ENTRY'!X96,""))))</f>
        <v/>
      </c>
      <c r="P97" s="205" t="str">
        <f>IF('DATA ENTRY'!CL96="","",IF('DATA ENTRY'!Y96="","",IF($D$4="All Post",'DATA ENTRY'!Y96,IF(AND($D$4='DATA ENTRY'!CL96),'DATA ENTRY'!Y96,""))))</f>
        <v/>
      </c>
      <c r="Q97" s="205" t="str">
        <f>IF('DATA ENTRY'!CL96="","",IF('DATA ENTRY'!G96="","",IF($D$4="All Post",'DATA ENTRY'!G96,IF(AND($D$4='DATA ENTRY'!CL96),'DATA ENTRY'!G96,""))))</f>
        <v/>
      </c>
      <c r="T97" s="3">
        <f t="shared" si="15"/>
        <v>0</v>
      </c>
      <c r="U97" s="3" t="str">
        <f t="shared" si="16"/>
        <v/>
      </c>
      <c r="CA97" s="3" t="str">
        <f>IFERROR(IF(CF97="","",RANK(CF97,$CF$7:$CF$1111,1))+COUNTIF($CF$7:CF97,CF97)-1,"")</f>
        <v/>
      </c>
      <c r="CB97" s="3" t="str">
        <f t="shared" si="17"/>
        <v/>
      </c>
      <c r="CC97" s="8">
        <v>91</v>
      </c>
      <c r="CD97" s="205" t="str">
        <f>IF('DATA ENTRY'!CL96="","",IF('DATA ENTRY'!B96="","",IF(AND($CE$4='DATA ENTRY'!CL96,$CH$4='DATA ENTRY'!D96,$CF$4='DATA ENTRY'!G96),'DATA ENTRY'!B96,"")))</f>
        <v/>
      </c>
      <c r="CE97" s="205" t="str">
        <f>IF('DATA ENTRY'!CL96="","",IF('DATA ENTRY'!C96="","",IF(AND($CE$4='DATA ENTRY'!CL96,$CH$4='DATA ENTRY'!D96,$CF$4='DATA ENTRY'!G96),'DATA ENTRY'!C96,"")))</f>
        <v/>
      </c>
      <c r="CF97" s="206" t="str">
        <f>IF('DATA ENTRY'!CL96="","",IF('DATA ENTRY'!I96="","",IF(AND($CE$4='DATA ENTRY'!CL96,$CH$4='DATA ENTRY'!D96,$CF$4='DATA ENTRY'!G96),'DATA ENTRY'!I96,"")))</f>
        <v/>
      </c>
      <c r="CG97" s="206" t="str">
        <f>IF('DATA ENTRY'!CL96="","",IF('DATA ENTRY'!CL96="","",IF(AND($CE$4='DATA ENTRY'!CL96,$CH$4='DATA ENTRY'!D96,$CF$4='DATA ENTRY'!G96),'DATA ENTRY'!CL96,"")))</f>
        <v/>
      </c>
      <c r="CH97" s="205" t="str">
        <f>IF('DATA ENTRY'!CL96="","",IF('DATA ENTRY'!N96="","",IF(AND($CE$4='DATA ENTRY'!CL96,$CH$4='DATA ENTRY'!D96,$CF$4='DATA ENTRY'!G96),'DATA ENTRY'!N96,"")))</f>
        <v/>
      </c>
      <c r="CI97" s="207" t="str">
        <f>IF('DATA ENTRY'!CL96="","",IF('DATA ENTRY'!O96="","",IF(AND($CE$4='DATA ENTRY'!CL96,$CH$4='DATA ENTRY'!D96,$CF$4='DATA ENTRY'!G96),'DATA ENTRY'!O96,"")))</f>
        <v/>
      </c>
      <c r="CJ97" s="205" t="str">
        <f>IF('DATA ENTRY'!CL96="","",IF('DATA ENTRY'!P96="","",IF(AND($CE$4='DATA ENTRY'!CL96,$CH$4='DATA ENTRY'!D96,$CF$4='DATA ENTRY'!G96),'DATA ENTRY'!P96,"")))</f>
        <v/>
      </c>
      <c r="CK97" s="207" t="str">
        <f>IF('DATA ENTRY'!CL96="","",IF('DATA ENTRY'!Q96="","",IF(AND($CE$4='DATA ENTRY'!CL96,$CH$4='DATA ENTRY'!D96,$CF$4='DATA ENTRY'!G96),'DATA ENTRY'!Q96,"")))</f>
        <v/>
      </c>
      <c r="CL97" s="205" t="str">
        <f>IF('DATA ENTRY'!CL96="","",IF('DATA ENTRY'!R96="","",IF(AND($CE$4='DATA ENTRY'!CL96,$CH$4='DATA ENTRY'!D96,$CF$4='DATA ENTRY'!G96),'DATA ENTRY'!R96,"")))</f>
        <v/>
      </c>
      <c r="CM97" s="205" t="str">
        <f>IF('DATA ENTRY'!CL96="","",IF('DATA ENTRY'!T96="","",IF(AND($CE$4='DATA ENTRY'!CL96,$CH$4='DATA ENTRY'!D96,$CF$4='DATA ENTRY'!G96),'DATA ENTRY'!T96,"")))</f>
        <v/>
      </c>
      <c r="CN97" s="205" t="str">
        <f>IF('DATA ENTRY'!CL96="","",IF('DATA ENTRY'!E96="","",IF(AND($CE$4='DATA ENTRY'!CL96,$CH$4='DATA ENTRY'!D96,$CF$4='DATA ENTRY'!G96),'DATA ENTRY'!E96,"")))</f>
        <v/>
      </c>
      <c r="CO97" s="205" t="str">
        <f>IF('DATA ENTRY'!CL96="","",IF('DATA ENTRY'!X96="","",IF(AND($CE$4='DATA ENTRY'!CL96,$CH$4='DATA ENTRY'!D96,$CF$4='DATA ENTRY'!G96),'DATA ENTRY'!X96,"")))</f>
        <v/>
      </c>
      <c r="CP97" s="205" t="str">
        <f>IF('DATA ENTRY'!CL96="","",IF('DATA ENTRY'!Y96="","",IF(AND($CE$4='DATA ENTRY'!CL96,$CH$4='DATA ENTRY'!D96,$CF$4='DATA ENTRY'!G96),'DATA ENTRY'!Y96,"")))</f>
        <v/>
      </c>
      <c r="CQ97" s="93" t="str">
        <f t="shared" si="18"/>
        <v/>
      </c>
      <c r="CR97" s="93" t="str">
        <f>IF('DATA ENTRY'!CL96="","",IF('DATA ENTRY'!G96="","",IF(AND($CE$4='DATA ENTRY'!CL96,$CH$4='DATA ENTRY'!D96),'DATA ENTRY'!G96,"")))</f>
        <v/>
      </c>
      <c r="CS97" s="191" t="str">
        <f>IF('DATA ENTRY'!CL96="","",IF('DATA ENTRY'!D96="","",IF(AND($CE$4='DATA ENTRY'!CL96,$CH$4='DATA ENTRY'!D96,$CF$4='DATA ENTRY'!G96),'DATA ENTRY'!D96,"")))</f>
        <v/>
      </c>
      <c r="CT97" s="209">
        <f t="shared" si="19"/>
        <v>0</v>
      </c>
      <c r="CU97" s="209">
        <f t="shared" si="20"/>
        <v>0</v>
      </c>
      <c r="CW97" s="210"/>
      <c r="CY97" s="3">
        <f t="shared" si="21"/>
        <v>0</v>
      </c>
      <c r="DC97" s="3" t="str">
        <f>IFERROR(IF(DH97="","",RANK(DH97,$DH$7:$DH$1111,1))+COUNTIF($DH$7:DH97,DH97)-1,"")</f>
        <v/>
      </c>
      <c r="DD97" s="3" t="str">
        <f t="shared" si="27"/>
        <v/>
      </c>
      <c r="DE97" s="8">
        <v>91</v>
      </c>
      <c r="DF97" s="205" t="str">
        <f>IF('DATA ENTRY'!CL96="","",IF('DATA ENTRY'!B96="","",IF(AND($DG$4='DATA ENTRY'!D96),'DATA ENTRY'!B96,"")))</f>
        <v/>
      </c>
      <c r="DG97" s="205" t="str">
        <f>IF('DATA ENTRY'!CL96="","",IF('DATA ENTRY'!C96="","",IF(AND($DG$4='DATA ENTRY'!D96),'DATA ENTRY'!C96,"")))</f>
        <v/>
      </c>
      <c r="DH97" s="206" t="str">
        <f>IF('DATA ENTRY'!CL96="","",IF('DATA ENTRY'!I96="","",IF(AND($DG$4='DATA ENTRY'!D96),'DATA ENTRY'!I96,"")))</f>
        <v/>
      </c>
      <c r="DI97" s="206" t="str">
        <f>IF('DATA ENTRY'!CL96="","",IF('DATA ENTRY'!CL96="","",IF(AND($DG$4='DATA ENTRY'!D96),'DATA ENTRY'!CL96,"")))</f>
        <v/>
      </c>
      <c r="DJ97" s="205" t="str">
        <f>IF('DATA ENTRY'!CL96="","",IF('DATA ENTRY'!N96="","",IF(AND($DG$4='DATA ENTRY'!D96),'DATA ENTRY'!N96,"")))</f>
        <v/>
      </c>
      <c r="DK97" s="207" t="str">
        <f>IF('DATA ENTRY'!CL96="","",IF('DATA ENTRY'!O96="","",IF(AND($DG$4='DATA ENTRY'!D96),'DATA ENTRY'!O96,"")))</f>
        <v/>
      </c>
      <c r="DL97" s="205" t="str">
        <f>IF('DATA ENTRY'!CL96="","",IF('DATA ENTRY'!P96="","",IF(AND($DG$4='DATA ENTRY'!D96),'DATA ENTRY'!P96,"")))</f>
        <v/>
      </c>
      <c r="DM97" s="207" t="str">
        <f>IF('DATA ENTRY'!CL96="","",IF('DATA ENTRY'!Q96="","",IF(AND($DG$4='DATA ENTRY'!D96),'DATA ENTRY'!Q96,"")))</f>
        <v/>
      </c>
      <c r="DN97" s="205" t="str">
        <f>IF('DATA ENTRY'!CL96="","",IF('DATA ENTRY'!R96="","",IF(AND($DG$4='DATA ENTRY'!D96),'DATA ENTRY'!R96,"")))</f>
        <v/>
      </c>
      <c r="DO97" s="207" t="str">
        <f>IF('DATA ENTRY'!CL96="","",IF('DATA ENTRY'!T96="","",IF(AND($DG$4='DATA ENTRY'!D96),'DATA ENTRY'!T96,"")))</f>
        <v/>
      </c>
      <c r="DP97" s="205" t="str">
        <f>IF('DATA ENTRY'!CL96="","",IF('DATA ENTRY'!E96="","",IF(AND($DG$4='DATA ENTRY'!D96),'DATA ENTRY'!E96,"")))</f>
        <v/>
      </c>
      <c r="DQ97" s="205" t="str">
        <f>IF('DATA ENTRY'!CL96="","",IF('DATA ENTRY'!D96="","",IF(AND($DG$4='DATA ENTRY'!D96),'DATA ENTRY'!D96,"")))</f>
        <v/>
      </c>
      <c r="DR97" s="205" t="str">
        <f>IF('DATA ENTRY'!CL96="","",IF('DATA ENTRY'!X96="","",IF(AND($DG$4='DATA ENTRY'!D96),'DATA ENTRY'!X96,"")))</f>
        <v/>
      </c>
      <c r="DS97" s="205" t="str">
        <f>IF('DATA ENTRY'!CL96="","",IF('DATA ENTRY'!Y96="","",IF(AND($DG$4='DATA ENTRY'!D96),'DATA ENTRY'!Y96,"")))</f>
        <v/>
      </c>
      <c r="DT97" s="93" t="str">
        <f t="shared" si="22"/>
        <v/>
      </c>
      <c r="DU97" s="93" t="str">
        <f>IF('DATA ENTRY'!CL96="","",IF('DATA ENTRY'!D96="","",IF(AND($DG$4='DATA ENTRY'!D96),'DATA ENTRY'!G96,"")))</f>
        <v/>
      </c>
      <c r="DZ97" s="3">
        <f t="shared" si="23"/>
        <v>0</v>
      </c>
      <c r="EC97" s="3" t="str">
        <f>IFERROR(IF(EH97="","",RANK(EH97,$EH$7:$EH$1111,1))+COUNTIF($EH$7:EH97,EH97)-1,"")</f>
        <v/>
      </c>
      <c r="ED97" s="3" t="str">
        <f t="shared" si="24"/>
        <v/>
      </c>
      <c r="EE97" s="8">
        <v>91</v>
      </c>
      <c r="EF97" s="205" t="str">
        <f>IF('DATA ENTRY'!CL96="","",IF('DATA ENTRY'!B96="","",IF(AND($EG$4='DATA ENTRY'!G96,$EI$4='DATA ENTRY'!F96),'DATA ENTRY'!B96,"")))</f>
        <v/>
      </c>
      <c r="EG97" s="205" t="str">
        <f>IF('DATA ENTRY'!CL96="","",IF('DATA ENTRY'!C96="","",IF(AND($EG$4='DATA ENTRY'!G96,$EI$4='DATA ENTRY'!F96),'DATA ENTRY'!C96,"")))</f>
        <v/>
      </c>
      <c r="EH97" s="206" t="str">
        <f>IF('DATA ENTRY'!CL96="","",IF('DATA ENTRY'!I96="","",IF(AND($EG$4='DATA ENTRY'!G96,$EI$4='DATA ENTRY'!F96),'DATA ENTRY'!I96,"")))</f>
        <v/>
      </c>
      <c r="EI97" s="206" t="str">
        <f>IF('DATA ENTRY'!CL96="","",IF('DATA ENTRY'!CL96="","",IF(AND($EG$4='DATA ENTRY'!G96,$EI$4='DATA ENTRY'!F96),'DATA ENTRY'!CL96,"")))</f>
        <v/>
      </c>
      <c r="EJ97" s="205" t="str">
        <f>IF('DATA ENTRY'!CL96="","",IF('DATA ENTRY'!N96="","",IF(AND($EG$4='DATA ENTRY'!G96,$EI$4='DATA ENTRY'!F96),'DATA ENTRY'!N96,"")))</f>
        <v/>
      </c>
      <c r="EK97" s="207" t="str">
        <f>IF('DATA ENTRY'!CL96="","",IF('DATA ENTRY'!O96="","",IF(AND($EG$4='DATA ENTRY'!G96,$EI$4='DATA ENTRY'!F96),'DATA ENTRY'!O96,"")))</f>
        <v/>
      </c>
      <c r="EL97" s="205" t="str">
        <f>IF('DATA ENTRY'!CL96="","",IF('DATA ENTRY'!P96="","",IF(AND($EG$4='DATA ENTRY'!G96,$EI$4='DATA ENTRY'!F96),'DATA ENTRY'!P96,"")))</f>
        <v/>
      </c>
      <c r="EM97" s="207" t="str">
        <f>IF('DATA ENTRY'!CL96="","",IF('DATA ENTRY'!Q96="","",IF(AND($EG$4='DATA ENTRY'!G96,$EI$4='DATA ENTRY'!F96),'DATA ENTRY'!Q96,"")))</f>
        <v/>
      </c>
      <c r="EN97" s="205" t="str">
        <f>IF('DATA ENTRY'!CL96="","",IF('DATA ENTRY'!R96="","",IF(AND($EG$4='DATA ENTRY'!G96,$EI$4='DATA ENTRY'!F96),'DATA ENTRY'!R96,"")))</f>
        <v/>
      </c>
      <c r="EO97" s="207" t="str">
        <f>IF('DATA ENTRY'!CL96="","",IF('DATA ENTRY'!S96="","",IF(AND($EG$4='DATA ENTRY'!G96,$EI$4='DATA ENTRY'!F96),'DATA ENTRY'!S96,"")))</f>
        <v/>
      </c>
      <c r="EP97" s="207" t="str">
        <f>IF('DATA ENTRY'!CL96="","",IF('DATA ENTRY'!T96="","",IF(AND($EG$4='DATA ENTRY'!G96,$EI$4='DATA ENTRY'!F96),'DATA ENTRY'!T96,"")))</f>
        <v/>
      </c>
      <c r="EQ97" s="205" t="str">
        <f>IF('DATA ENTRY'!CL96="","",IF('DATA ENTRY'!E96="","",IF(AND($EG$4='DATA ENTRY'!G96,$EI$4='DATA ENTRY'!F96),'DATA ENTRY'!E96,"")))</f>
        <v/>
      </c>
      <c r="ER97" s="205" t="str">
        <f>IF('DATA ENTRY'!CL96="","",IF('DATA ENTRY'!D96="","",IF(AND($EG$4='DATA ENTRY'!G96,$EI$4='DATA ENTRY'!F96),'DATA ENTRY'!D96,"")))</f>
        <v/>
      </c>
      <c r="ES97" s="205" t="str">
        <f>IF('DATA ENTRY'!CL96="","",IF('DATA ENTRY'!X96="","",IF(AND($EG$4='DATA ENTRY'!G96,$EI$4='DATA ENTRY'!F96),'DATA ENTRY'!X96,"")))</f>
        <v/>
      </c>
      <c r="ET97" s="205" t="str">
        <f>IF('DATA ENTRY'!CL96="","",IF('DATA ENTRY'!Y96="","",IF(AND($EG$4='DATA ENTRY'!G96,$EI$4='DATA ENTRY'!F96),'DATA ENTRY'!Y96,"")))</f>
        <v/>
      </c>
      <c r="EU97" s="93" t="str">
        <f t="shared" si="25"/>
        <v/>
      </c>
      <c r="EV97" s="93" t="str">
        <f>IF('DATA ENTRY'!CL96="","",IF('DATA ENTRY'!D96="","",IF(AND($EG$4='DATA ENTRY'!G96,$EI$4='DATA ENTRY'!F96),'DATA ENTRY'!G96,"")))</f>
        <v/>
      </c>
      <c r="FA97" s="3">
        <f t="shared" si="26"/>
        <v>0</v>
      </c>
    </row>
    <row r="98" spans="1:157">
      <c r="A98" s="3" t="str">
        <f>IF(T98=0,"",1+(MAX($A$7:A97)))</f>
        <v/>
      </c>
      <c r="B98" s="8">
        <v>92</v>
      </c>
      <c r="C98" s="205" t="str">
        <f>IF('DATA ENTRY'!CL97="","",IF('DATA ENTRY'!B97="","",IF($D$4="All Post",'DATA ENTRY'!B97,IF(AND($D$4='DATA ENTRY'!CL97),'DATA ENTRY'!B97,""))))</f>
        <v/>
      </c>
      <c r="D98" s="205" t="str">
        <f>IF('DATA ENTRY'!CL97="","",IF('DATA ENTRY'!C97="","",IF($D$4="All Post",'DATA ENTRY'!C97,IF(AND($D$4='DATA ENTRY'!CL97),'DATA ENTRY'!C97,""))))</f>
        <v/>
      </c>
      <c r="E98" s="206" t="str">
        <f>IF('DATA ENTRY'!CL97="","",IF('DATA ENTRY'!I97="","",IF($D$4="All Post",'DATA ENTRY'!I97,IF(AND($D$4='DATA ENTRY'!CL97),'DATA ENTRY'!I97,""))))</f>
        <v/>
      </c>
      <c r="F98" s="206" t="str">
        <f>IF('DATA ENTRY'!CL97="","",IF('DATA ENTRY'!CL97="","",IF($D$4="All Post",'DATA ENTRY'!CL97,IF(AND($D$4='DATA ENTRY'!CL97),'DATA ENTRY'!CL97,""))))</f>
        <v/>
      </c>
      <c r="G98" s="205" t="str">
        <f>IF('DATA ENTRY'!CL97="","",IF('DATA ENTRY'!N97="","",IF($D$4="All Post",'DATA ENTRY'!N97,IF(AND($D$4='DATA ENTRY'!CL97),'DATA ENTRY'!N97,""))))</f>
        <v/>
      </c>
      <c r="H98" s="207" t="str">
        <f>IF('DATA ENTRY'!CL97="","",IF('DATA ENTRY'!O97="","",IF($D$4="All Post",'DATA ENTRY'!O97,IF(AND($D$4='DATA ENTRY'!CL97),'DATA ENTRY'!O97,""))))</f>
        <v/>
      </c>
      <c r="I98" s="205" t="str">
        <f>IF('DATA ENTRY'!CL97="","",IF('DATA ENTRY'!P97="","",IF($D$4="All Post",'DATA ENTRY'!P97,IF(AND($D$4='DATA ENTRY'!CL97),'DATA ENTRY'!P97,""))))</f>
        <v/>
      </c>
      <c r="J98" s="207" t="str">
        <f>IF('DATA ENTRY'!CL97="","",IF('DATA ENTRY'!Q97="","",IF($D$4="All Post",'DATA ENTRY'!Q97,IF(AND($D$4='DATA ENTRY'!CL97),'DATA ENTRY'!Q97,""))))</f>
        <v/>
      </c>
      <c r="K98" s="205" t="str">
        <f>IF('DATA ENTRY'!CL97="","",IF('DATA ENTRY'!R97="","",IF($D$4="All Post",'DATA ENTRY'!R97,IF(AND($D$4='DATA ENTRY'!CL97),'DATA ENTRY'!R97,""))))</f>
        <v/>
      </c>
      <c r="L98" s="205" t="str">
        <f>IF('DATA ENTRY'!CL97="","",IF('DATA ENTRY'!S97="","",IF($D$4="All Post",'DATA ENTRY'!S97,IF(AND($D$4='DATA ENTRY'!CL97),'DATA ENTRY'!S97,""))))</f>
        <v/>
      </c>
      <c r="M98" s="205" t="str">
        <f>IF('DATA ENTRY'!CL97="","",IF('DATA ENTRY'!E97="","",IF($D$4="All Post",'DATA ENTRY'!E97,IF(AND($D$4='DATA ENTRY'!CL97),'DATA ENTRY'!E97,""))))</f>
        <v/>
      </c>
      <c r="N98" s="205" t="str">
        <f>IF('DATA ENTRY'!CL97="","",IF('DATA ENTRY'!T97="","",IF($D$4="All Post",'DATA ENTRY'!T97,IF(AND($D$4='DATA ENTRY'!CL97),'DATA ENTRY'!T97,""))))</f>
        <v/>
      </c>
      <c r="O98" s="205" t="str">
        <f>IF('DATA ENTRY'!CL97="","",IF('DATA ENTRY'!X97="","",IF($D$4="All Post",'DATA ENTRY'!X97,IF(AND($D$4='DATA ENTRY'!CL97),'DATA ENTRY'!X97,""))))</f>
        <v/>
      </c>
      <c r="P98" s="205" t="str">
        <f>IF('DATA ENTRY'!CL97="","",IF('DATA ENTRY'!Y97="","",IF($D$4="All Post",'DATA ENTRY'!Y97,IF(AND($D$4='DATA ENTRY'!CL97),'DATA ENTRY'!Y97,""))))</f>
        <v/>
      </c>
      <c r="Q98" s="205" t="str">
        <f>IF('DATA ENTRY'!CL97="","",IF('DATA ENTRY'!G97="","",IF($D$4="All Post",'DATA ENTRY'!G97,IF(AND($D$4='DATA ENTRY'!CL97),'DATA ENTRY'!G97,""))))</f>
        <v/>
      </c>
      <c r="T98" s="3">
        <f t="shared" si="15"/>
        <v>0</v>
      </c>
      <c r="U98" s="3" t="str">
        <f t="shared" si="16"/>
        <v/>
      </c>
      <c r="CA98" s="3" t="str">
        <f>IFERROR(IF(CF98="","",RANK(CF98,$CF$7:$CF$1111,1))+COUNTIF($CF$7:CF98,CF98)-1,"")</f>
        <v/>
      </c>
      <c r="CB98" s="3" t="str">
        <f t="shared" si="17"/>
        <v/>
      </c>
      <c r="CC98" s="8">
        <v>92</v>
      </c>
      <c r="CD98" s="205" t="str">
        <f>IF('DATA ENTRY'!CL97="","",IF('DATA ENTRY'!B97="","",IF(AND($CE$4='DATA ENTRY'!CL97,$CH$4='DATA ENTRY'!D97,$CF$4='DATA ENTRY'!G97),'DATA ENTRY'!B97,"")))</f>
        <v/>
      </c>
      <c r="CE98" s="205" t="str">
        <f>IF('DATA ENTRY'!CL97="","",IF('DATA ENTRY'!C97="","",IF(AND($CE$4='DATA ENTRY'!CL97,$CH$4='DATA ENTRY'!D97,$CF$4='DATA ENTRY'!G97),'DATA ENTRY'!C97,"")))</f>
        <v/>
      </c>
      <c r="CF98" s="206" t="str">
        <f>IF('DATA ENTRY'!CL97="","",IF('DATA ENTRY'!I97="","",IF(AND($CE$4='DATA ENTRY'!CL97,$CH$4='DATA ENTRY'!D97,$CF$4='DATA ENTRY'!G97),'DATA ENTRY'!I97,"")))</f>
        <v/>
      </c>
      <c r="CG98" s="206" t="str">
        <f>IF('DATA ENTRY'!CL97="","",IF('DATA ENTRY'!CL97="","",IF(AND($CE$4='DATA ENTRY'!CL97,$CH$4='DATA ENTRY'!D97,$CF$4='DATA ENTRY'!G97),'DATA ENTRY'!CL97,"")))</f>
        <v/>
      </c>
      <c r="CH98" s="205" t="str">
        <f>IF('DATA ENTRY'!CL97="","",IF('DATA ENTRY'!N97="","",IF(AND($CE$4='DATA ENTRY'!CL97,$CH$4='DATA ENTRY'!D97,$CF$4='DATA ENTRY'!G97),'DATA ENTRY'!N97,"")))</f>
        <v/>
      </c>
      <c r="CI98" s="207" t="str">
        <f>IF('DATA ENTRY'!CL97="","",IF('DATA ENTRY'!O97="","",IF(AND($CE$4='DATA ENTRY'!CL97,$CH$4='DATA ENTRY'!D97,$CF$4='DATA ENTRY'!G97),'DATA ENTRY'!O97,"")))</f>
        <v/>
      </c>
      <c r="CJ98" s="205" t="str">
        <f>IF('DATA ENTRY'!CL97="","",IF('DATA ENTRY'!P97="","",IF(AND($CE$4='DATA ENTRY'!CL97,$CH$4='DATA ENTRY'!D97,$CF$4='DATA ENTRY'!G97),'DATA ENTRY'!P97,"")))</f>
        <v/>
      </c>
      <c r="CK98" s="207" t="str">
        <f>IF('DATA ENTRY'!CL97="","",IF('DATA ENTRY'!Q97="","",IF(AND($CE$4='DATA ENTRY'!CL97,$CH$4='DATA ENTRY'!D97,$CF$4='DATA ENTRY'!G97),'DATA ENTRY'!Q97,"")))</f>
        <v/>
      </c>
      <c r="CL98" s="205" t="str">
        <f>IF('DATA ENTRY'!CL97="","",IF('DATA ENTRY'!R97="","",IF(AND($CE$4='DATA ENTRY'!CL97,$CH$4='DATA ENTRY'!D97,$CF$4='DATA ENTRY'!G97),'DATA ENTRY'!R97,"")))</f>
        <v/>
      </c>
      <c r="CM98" s="205" t="str">
        <f>IF('DATA ENTRY'!CL97="","",IF('DATA ENTRY'!T97="","",IF(AND($CE$4='DATA ENTRY'!CL97,$CH$4='DATA ENTRY'!D97,$CF$4='DATA ENTRY'!G97),'DATA ENTRY'!T97,"")))</f>
        <v/>
      </c>
      <c r="CN98" s="205" t="str">
        <f>IF('DATA ENTRY'!CL97="","",IF('DATA ENTRY'!E97="","",IF(AND($CE$4='DATA ENTRY'!CL97,$CH$4='DATA ENTRY'!D97,$CF$4='DATA ENTRY'!G97),'DATA ENTRY'!E97,"")))</f>
        <v/>
      </c>
      <c r="CO98" s="205" t="str">
        <f>IF('DATA ENTRY'!CL97="","",IF('DATA ENTRY'!X97="","",IF(AND($CE$4='DATA ENTRY'!CL97,$CH$4='DATA ENTRY'!D97,$CF$4='DATA ENTRY'!G97),'DATA ENTRY'!X97,"")))</f>
        <v/>
      </c>
      <c r="CP98" s="205" t="str">
        <f>IF('DATA ENTRY'!CL97="","",IF('DATA ENTRY'!Y97="","",IF(AND($CE$4='DATA ENTRY'!CL97,$CH$4='DATA ENTRY'!D97,$CF$4='DATA ENTRY'!G97),'DATA ENTRY'!Y97,"")))</f>
        <v/>
      </c>
      <c r="CQ98" s="93" t="str">
        <f t="shared" si="18"/>
        <v/>
      </c>
      <c r="CR98" s="93" t="str">
        <f>IF('DATA ENTRY'!CL97="","",IF('DATA ENTRY'!G97="","",IF(AND($CE$4='DATA ENTRY'!CL97,$CH$4='DATA ENTRY'!D97),'DATA ENTRY'!G97,"")))</f>
        <v/>
      </c>
      <c r="CS98" s="191" t="str">
        <f>IF('DATA ENTRY'!CL97="","",IF('DATA ENTRY'!D97="","",IF(AND($CE$4='DATA ENTRY'!CL97,$CH$4='DATA ENTRY'!D97,$CF$4='DATA ENTRY'!G97),'DATA ENTRY'!D97,"")))</f>
        <v/>
      </c>
      <c r="CT98" s="209">
        <f t="shared" si="19"/>
        <v>0</v>
      </c>
      <c r="CU98" s="209">
        <f t="shared" si="20"/>
        <v>0</v>
      </c>
      <c r="CW98" s="210"/>
      <c r="CY98" s="3">
        <f t="shared" si="21"/>
        <v>0</v>
      </c>
      <c r="DC98" s="3" t="str">
        <f>IFERROR(IF(DH98="","",RANK(DH98,$DH$7:$DH$1111,1))+COUNTIF($DH$7:DH98,DH98)-1,"")</f>
        <v/>
      </c>
      <c r="DD98" s="3" t="str">
        <f t="shared" si="27"/>
        <v/>
      </c>
      <c r="DE98" s="8">
        <v>92</v>
      </c>
      <c r="DF98" s="205" t="str">
        <f>IF('DATA ENTRY'!CL97="","",IF('DATA ENTRY'!B97="","",IF(AND($DG$4='DATA ENTRY'!D97),'DATA ENTRY'!B97,"")))</f>
        <v/>
      </c>
      <c r="DG98" s="205" t="str">
        <f>IF('DATA ENTRY'!CL97="","",IF('DATA ENTRY'!C97="","",IF(AND($DG$4='DATA ENTRY'!D97),'DATA ENTRY'!C97,"")))</f>
        <v/>
      </c>
      <c r="DH98" s="206" t="str">
        <f>IF('DATA ENTRY'!CL97="","",IF('DATA ENTRY'!I97="","",IF(AND($DG$4='DATA ENTRY'!D97),'DATA ENTRY'!I97,"")))</f>
        <v/>
      </c>
      <c r="DI98" s="206" t="str">
        <f>IF('DATA ENTRY'!CL97="","",IF('DATA ENTRY'!CL97="","",IF(AND($DG$4='DATA ENTRY'!D97),'DATA ENTRY'!CL97,"")))</f>
        <v/>
      </c>
      <c r="DJ98" s="205" t="str">
        <f>IF('DATA ENTRY'!CL97="","",IF('DATA ENTRY'!N97="","",IF(AND($DG$4='DATA ENTRY'!D97),'DATA ENTRY'!N97,"")))</f>
        <v/>
      </c>
      <c r="DK98" s="207" t="str">
        <f>IF('DATA ENTRY'!CL97="","",IF('DATA ENTRY'!O97="","",IF(AND($DG$4='DATA ENTRY'!D97),'DATA ENTRY'!O97,"")))</f>
        <v/>
      </c>
      <c r="DL98" s="205" t="str">
        <f>IF('DATA ENTRY'!CL97="","",IF('DATA ENTRY'!P97="","",IF(AND($DG$4='DATA ENTRY'!D97),'DATA ENTRY'!P97,"")))</f>
        <v/>
      </c>
      <c r="DM98" s="207" t="str">
        <f>IF('DATA ENTRY'!CL97="","",IF('DATA ENTRY'!Q97="","",IF(AND($DG$4='DATA ENTRY'!D97),'DATA ENTRY'!Q97,"")))</f>
        <v/>
      </c>
      <c r="DN98" s="205" t="str">
        <f>IF('DATA ENTRY'!CL97="","",IF('DATA ENTRY'!R97="","",IF(AND($DG$4='DATA ENTRY'!D97),'DATA ENTRY'!R97,"")))</f>
        <v/>
      </c>
      <c r="DO98" s="207" t="str">
        <f>IF('DATA ENTRY'!CL97="","",IF('DATA ENTRY'!T97="","",IF(AND($DG$4='DATA ENTRY'!D97),'DATA ENTRY'!T97,"")))</f>
        <v/>
      </c>
      <c r="DP98" s="205" t="str">
        <f>IF('DATA ENTRY'!CL97="","",IF('DATA ENTRY'!E97="","",IF(AND($DG$4='DATA ENTRY'!D97),'DATA ENTRY'!E97,"")))</f>
        <v/>
      </c>
      <c r="DQ98" s="205" t="str">
        <f>IF('DATA ENTRY'!CL97="","",IF('DATA ENTRY'!D97="","",IF(AND($DG$4='DATA ENTRY'!D97),'DATA ENTRY'!D97,"")))</f>
        <v/>
      </c>
      <c r="DR98" s="205" t="str">
        <f>IF('DATA ENTRY'!CL97="","",IF('DATA ENTRY'!X97="","",IF(AND($DG$4='DATA ENTRY'!D97),'DATA ENTRY'!X97,"")))</f>
        <v/>
      </c>
      <c r="DS98" s="205" t="str">
        <f>IF('DATA ENTRY'!CL97="","",IF('DATA ENTRY'!Y97="","",IF(AND($DG$4='DATA ENTRY'!D97),'DATA ENTRY'!Y97,"")))</f>
        <v/>
      </c>
      <c r="DT98" s="93" t="str">
        <f t="shared" si="22"/>
        <v/>
      </c>
      <c r="DU98" s="93" t="str">
        <f>IF('DATA ENTRY'!CL97="","",IF('DATA ENTRY'!D97="","",IF(AND($DG$4='DATA ENTRY'!D97),'DATA ENTRY'!G97,"")))</f>
        <v/>
      </c>
      <c r="DZ98" s="3">
        <f t="shared" si="23"/>
        <v>0</v>
      </c>
      <c r="EC98" s="3" t="str">
        <f>IFERROR(IF(EH98="","",RANK(EH98,$EH$7:$EH$1111,1))+COUNTIF($EH$7:EH98,EH98)-1,"")</f>
        <v/>
      </c>
      <c r="ED98" s="3" t="str">
        <f t="shared" si="24"/>
        <v/>
      </c>
      <c r="EE98" s="8">
        <v>92</v>
      </c>
      <c r="EF98" s="205" t="str">
        <f>IF('DATA ENTRY'!CL97="","",IF('DATA ENTRY'!B97="","",IF(AND($EG$4='DATA ENTRY'!G97,$EI$4='DATA ENTRY'!F97),'DATA ENTRY'!B97,"")))</f>
        <v/>
      </c>
      <c r="EG98" s="205" t="str">
        <f>IF('DATA ENTRY'!CL97="","",IF('DATA ENTRY'!C97="","",IF(AND($EG$4='DATA ENTRY'!G97,$EI$4='DATA ENTRY'!F97),'DATA ENTRY'!C97,"")))</f>
        <v/>
      </c>
      <c r="EH98" s="206" t="str">
        <f>IF('DATA ENTRY'!CL97="","",IF('DATA ENTRY'!I97="","",IF(AND($EG$4='DATA ENTRY'!G97,$EI$4='DATA ENTRY'!F97),'DATA ENTRY'!I97,"")))</f>
        <v/>
      </c>
      <c r="EI98" s="206" t="str">
        <f>IF('DATA ENTRY'!CL97="","",IF('DATA ENTRY'!CL97="","",IF(AND($EG$4='DATA ENTRY'!G97,$EI$4='DATA ENTRY'!F97),'DATA ENTRY'!CL97,"")))</f>
        <v/>
      </c>
      <c r="EJ98" s="205" t="str">
        <f>IF('DATA ENTRY'!CL97="","",IF('DATA ENTRY'!N97="","",IF(AND($EG$4='DATA ENTRY'!G97,$EI$4='DATA ENTRY'!F97),'DATA ENTRY'!N97,"")))</f>
        <v/>
      </c>
      <c r="EK98" s="207" t="str">
        <f>IF('DATA ENTRY'!CL97="","",IF('DATA ENTRY'!O97="","",IF(AND($EG$4='DATA ENTRY'!G97,$EI$4='DATA ENTRY'!F97),'DATA ENTRY'!O97,"")))</f>
        <v/>
      </c>
      <c r="EL98" s="205" t="str">
        <f>IF('DATA ENTRY'!CL97="","",IF('DATA ENTRY'!P97="","",IF(AND($EG$4='DATA ENTRY'!G97,$EI$4='DATA ENTRY'!F97),'DATA ENTRY'!P97,"")))</f>
        <v/>
      </c>
      <c r="EM98" s="207" t="str">
        <f>IF('DATA ENTRY'!CL97="","",IF('DATA ENTRY'!Q97="","",IF(AND($EG$4='DATA ENTRY'!G97,$EI$4='DATA ENTRY'!F97),'DATA ENTRY'!Q97,"")))</f>
        <v/>
      </c>
      <c r="EN98" s="205" t="str">
        <f>IF('DATA ENTRY'!CL97="","",IF('DATA ENTRY'!R97="","",IF(AND($EG$4='DATA ENTRY'!G97,$EI$4='DATA ENTRY'!F97),'DATA ENTRY'!R97,"")))</f>
        <v/>
      </c>
      <c r="EO98" s="207" t="str">
        <f>IF('DATA ENTRY'!CL97="","",IF('DATA ENTRY'!S97="","",IF(AND($EG$4='DATA ENTRY'!G97,$EI$4='DATA ENTRY'!F97),'DATA ENTRY'!S97,"")))</f>
        <v/>
      </c>
      <c r="EP98" s="207" t="str">
        <f>IF('DATA ENTRY'!CL97="","",IF('DATA ENTRY'!T97="","",IF(AND($EG$4='DATA ENTRY'!G97,$EI$4='DATA ENTRY'!F97),'DATA ENTRY'!T97,"")))</f>
        <v/>
      </c>
      <c r="EQ98" s="205" t="str">
        <f>IF('DATA ENTRY'!CL97="","",IF('DATA ENTRY'!E97="","",IF(AND($EG$4='DATA ENTRY'!G97,$EI$4='DATA ENTRY'!F97),'DATA ENTRY'!E97,"")))</f>
        <v/>
      </c>
      <c r="ER98" s="205" t="str">
        <f>IF('DATA ENTRY'!CL97="","",IF('DATA ENTRY'!D97="","",IF(AND($EG$4='DATA ENTRY'!G97,$EI$4='DATA ENTRY'!F97),'DATA ENTRY'!D97,"")))</f>
        <v/>
      </c>
      <c r="ES98" s="205" t="str">
        <f>IF('DATA ENTRY'!CL97="","",IF('DATA ENTRY'!X97="","",IF(AND($EG$4='DATA ENTRY'!G97,$EI$4='DATA ENTRY'!F97),'DATA ENTRY'!X97,"")))</f>
        <v/>
      </c>
      <c r="ET98" s="205" t="str">
        <f>IF('DATA ENTRY'!CL97="","",IF('DATA ENTRY'!Y97="","",IF(AND($EG$4='DATA ENTRY'!G97,$EI$4='DATA ENTRY'!F97),'DATA ENTRY'!Y97,"")))</f>
        <v/>
      </c>
      <c r="EU98" s="93" t="str">
        <f t="shared" si="25"/>
        <v/>
      </c>
      <c r="EV98" s="93" t="str">
        <f>IF('DATA ENTRY'!CL97="","",IF('DATA ENTRY'!D97="","",IF(AND($EG$4='DATA ENTRY'!G97,$EI$4='DATA ENTRY'!F97),'DATA ENTRY'!G97,"")))</f>
        <v/>
      </c>
      <c r="FA98" s="3">
        <f t="shared" si="26"/>
        <v>0</v>
      </c>
    </row>
    <row r="99" spans="1:157">
      <c r="A99" s="3" t="str">
        <f>IF(T99=0,"",1+(MAX($A$7:A98)))</f>
        <v/>
      </c>
      <c r="B99" s="8">
        <v>93</v>
      </c>
      <c r="C99" s="205" t="str">
        <f>IF('DATA ENTRY'!CL98="","",IF('DATA ENTRY'!B98="","",IF($D$4="All Post",'DATA ENTRY'!B98,IF(AND($D$4='DATA ENTRY'!CL98),'DATA ENTRY'!B98,""))))</f>
        <v/>
      </c>
      <c r="D99" s="205" t="str">
        <f>IF('DATA ENTRY'!CL98="","",IF('DATA ENTRY'!C98="","",IF($D$4="All Post",'DATA ENTRY'!C98,IF(AND($D$4='DATA ENTRY'!CL98),'DATA ENTRY'!C98,""))))</f>
        <v/>
      </c>
      <c r="E99" s="206" t="str">
        <f>IF('DATA ENTRY'!CL98="","",IF('DATA ENTRY'!I98="","",IF($D$4="All Post",'DATA ENTRY'!I98,IF(AND($D$4='DATA ENTRY'!CL98),'DATA ENTRY'!I98,""))))</f>
        <v/>
      </c>
      <c r="F99" s="206" t="str">
        <f>IF('DATA ENTRY'!CL98="","",IF('DATA ENTRY'!CL98="","",IF($D$4="All Post",'DATA ENTRY'!CL98,IF(AND($D$4='DATA ENTRY'!CL98),'DATA ENTRY'!CL98,""))))</f>
        <v/>
      </c>
      <c r="G99" s="205" t="str">
        <f>IF('DATA ENTRY'!CL98="","",IF('DATA ENTRY'!N98="","",IF($D$4="All Post",'DATA ENTRY'!N98,IF(AND($D$4='DATA ENTRY'!CL98),'DATA ENTRY'!N98,""))))</f>
        <v/>
      </c>
      <c r="H99" s="207" t="str">
        <f>IF('DATA ENTRY'!CL98="","",IF('DATA ENTRY'!O98="","",IF($D$4="All Post",'DATA ENTRY'!O98,IF(AND($D$4='DATA ENTRY'!CL98),'DATA ENTRY'!O98,""))))</f>
        <v/>
      </c>
      <c r="I99" s="205" t="str">
        <f>IF('DATA ENTRY'!CL98="","",IF('DATA ENTRY'!P98="","",IF($D$4="All Post",'DATA ENTRY'!P98,IF(AND($D$4='DATA ENTRY'!CL98),'DATA ENTRY'!P98,""))))</f>
        <v/>
      </c>
      <c r="J99" s="207" t="str">
        <f>IF('DATA ENTRY'!CL98="","",IF('DATA ENTRY'!Q98="","",IF($D$4="All Post",'DATA ENTRY'!Q98,IF(AND($D$4='DATA ENTRY'!CL98),'DATA ENTRY'!Q98,""))))</f>
        <v/>
      </c>
      <c r="K99" s="205" t="str">
        <f>IF('DATA ENTRY'!CL98="","",IF('DATA ENTRY'!R98="","",IF($D$4="All Post",'DATA ENTRY'!R98,IF(AND($D$4='DATA ENTRY'!CL98),'DATA ENTRY'!R98,""))))</f>
        <v/>
      </c>
      <c r="L99" s="205" t="str">
        <f>IF('DATA ENTRY'!CL98="","",IF('DATA ENTRY'!S98="","",IF($D$4="All Post",'DATA ENTRY'!S98,IF(AND($D$4='DATA ENTRY'!CL98),'DATA ENTRY'!S98,""))))</f>
        <v/>
      </c>
      <c r="M99" s="205" t="str">
        <f>IF('DATA ENTRY'!CL98="","",IF('DATA ENTRY'!E98="","",IF($D$4="All Post",'DATA ENTRY'!E98,IF(AND($D$4='DATA ENTRY'!CL98),'DATA ENTRY'!E98,""))))</f>
        <v/>
      </c>
      <c r="N99" s="205" t="str">
        <f>IF('DATA ENTRY'!CL98="","",IF('DATA ENTRY'!T98="","",IF($D$4="All Post",'DATA ENTRY'!T98,IF(AND($D$4='DATA ENTRY'!CL98),'DATA ENTRY'!T98,""))))</f>
        <v/>
      </c>
      <c r="O99" s="205" t="str">
        <f>IF('DATA ENTRY'!CL98="","",IF('DATA ENTRY'!X98="","",IF($D$4="All Post",'DATA ENTRY'!X98,IF(AND($D$4='DATA ENTRY'!CL98),'DATA ENTRY'!X98,""))))</f>
        <v/>
      </c>
      <c r="P99" s="205" t="str">
        <f>IF('DATA ENTRY'!CL98="","",IF('DATA ENTRY'!Y98="","",IF($D$4="All Post",'DATA ENTRY'!Y98,IF(AND($D$4='DATA ENTRY'!CL98),'DATA ENTRY'!Y98,""))))</f>
        <v/>
      </c>
      <c r="Q99" s="205" t="str">
        <f>IF('DATA ENTRY'!CL98="","",IF('DATA ENTRY'!G98="","",IF($D$4="All Post",'DATA ENTRY'!G98,IF(AND($D$4='DATA ENTRY'!CL98),'DATA ENTRY'!G98,""))))</f>
        <v/>
      </c>
      <c r="T99" s="3">
        <f t="shared" si="15"/>
        <v>0</v>
      </c>
      <c r="U99" s="3" t="str">
        <f t="shared" si="16"/>
        <v/>
      </c>
      <c r="CA99" s="3" t="str">
        <f>IFERROR(IF(CF99="","",RANK(CF99,$CF$7:$CF$1111,1))+COUNTIF($CF$7:CF99,CF99)-1,"")</f>
        <v/>
      </c>
      <c r="CB99" s="3" t="str">
        <f t="shared" si="17"/>
        <v/>
      </c>
      <c r="CC99" s="8">
        <v>93</v>
      </c>
      <c r="CD99" s="205" t="str">
        <f>IF('DATA ENTRY'!CL98="","",IF('DATA ENTRY'!B98="","",IF(AND($CE$4='DATA ENTRY'!CL98,$CH$4='DATA ENTRY'!D98,$CF$4='DATA ENTRY'!G98),'DATA ENTRY'!B98,"")))</f>
        <v/>
      </c>
      <c r="CE99" s="205" t="str">
        <f>IF('DATA ENTRY'!CL98="","",IF('DATA ENTRY'!C98="","",IF(AND($CE$4='DATA ENTRY'!CL98,$CH$4='DATA ENTRY'!D98,$CF$4='DATA ENTRY'!G98),'DATA ENTRY'!C98,"")))</f>
        <v/>
      </c>
      <c r="CF99" s="206" t="str">
        <f>IF('DATA ENTRY'!CL98="","",IF('DATA ENTRY'!I98="","",IF(AND($CE$4='DATA ENTRY'!CL98,$CH$4='DATA ENTRY'!D98,$CF$4='DATA ENTRY'!G98),'DATA ENTRY'!I98,"")))</f>
        <v/>
      </c>
      <c r="CG99" s="206" t="str">
        <f>IF('DATA ENTRY'!CL98="","",IF('DATA ENTRY'!CL98="","",IF(AND($CE$4='DATA ENTRY'!CL98,$CH$4='DATA ENTRY'!D98,$CF$4='DATA ENTRY'!G98),'DATA ENTRY'!CL98,"")))</f>
        <v/>
      </c>
      <c r="CH99" s="205" t="str">
        <f>IF('DATA ENTRY'!CL98="","",IF('DATA ENTRY'!N98="","",IF(AND($CE$4='DATA ENTRY'!CL98,$CH$4='DATA ENTRY'!D98,$CF$4='DATA ENTRY'!G98),'DATA ENTRY'!N98,"")))</f>
        <v/>
      </c>
      <c r="CI99" s="207" t="str">
        <f>IF('DATA ENTRY'!CL98="","",IF('DATA ENTRY'!O98="","",IF(AND($CE$4='DATA ENTRY'!CL98,$CH$4='DATA ENTRY'!D98,$CF$4='DATA ENTRY'!G98),'DATA ENTRY'!O98,"")))</f>
        <v/>
      </c>
      <c r="CJ99" s="205" t="str">
        <f>IF('DATA ENTRY'!CL98="","",IF('DATA ENTRY'!P98="","",IF(AND($CE$4='DATA ENTRY'!CL98,$CH$4='DATA ENTRY'!D98,$CF$4='DATA ENTRY'!G98),'DATA ENTRY'!P98,"")))</f>
        <v/>
      </c>
      <c r="CK99" s="207" t="str">
        <f>IF('DATA ENTRY'!CL98="","",IF('DATA ENTRY'!Q98="","",IF(AND($CE$4='DATA ENTRY'!CL98,$CH$4='DATA ENTRY'!D98,$CF$4='DATA ENTRY'!G98),'DATA ENTRY'!Q98,"")))</f>
        <v/>
      </c>
      <c r="CL99" s="205" t="str">
        <f>IF('DATA ENTRY'!CL98="","",IF('DATA ENTRY'!R98="","",IF(AND($CE$4='DATA ENTRY'!CL98,$CH$4='DATA ENTRY'!D98,$CF$4='DATA ENTRY'!G98),'DATA ENTRY'!R98,"")))</f>
        <v/>
      </c>
      <c r="CM99" s="205" t="str">
        <f>IF('DATA ENTRY'!CL98="","",IF('DATA ENTRY'!T98="","",IF(AND($CE$4='DATA ENTRY'!CL98,$CH$4='DATA ENTRY'!D98,$CF$4='DATA ENTRY'!G98),'DATA ENTRY'!T98,"")))</f>
        <v/>
      </c>
      <c r="CN99" s="205" t="str">
        <f>IF('DATA ENTRY'!CL98="","",IF('DATA ENTRY'!E98="","",IF(AND($CE$4='DATA ENTRY'!CL98,$CH$4='DATA ENTRY'!D98,$CF$4='DATA ENTRY'!G98),'DATA ENTRY'!E98,"")))</f>
        <v/>
      </c>
      <c r="CO99" s="205" t="str">
        <f>IF('DATA ENTRY'!CL98="","",IF('DATA ENTRY'!X98="","",IF(AND($CE$4='DATA ENTRY'!CL98,$CH$4='DATA ENTRY'!D98,$CF$4='DATA ENTRY'!G98),'DATA ENTRY'!X98,"")))</f>
        <v/>
      </c>
      <c r="CP99" s="205" t="str">
        <f>IF('DATA ENTRY'!CL98="","",IF('DATA ENTRY'!Y98="","",IF(AND($CE$4='DATA ENTRY'!CL98,$CH$4='DATA ENTRY'!D98,$CF$4='DATA ENTRY'!G98),'DATA ENTRY'!Y98,"")))</f>
        <v/>
      </c>
      <c r="CQ99" s="93" t="str">
        <f t="shared" si="18"/>
        <v/>
      </c>
      <c r="CR99" s="93" t="str">
        <f>IF('DATA ENTRY'!CL98="","",IF('DATA ENTRY'!G98="","",IF(AND($CE$4='DATA ENTRY'!CL98,$CH$4='DATA ENTRY'!D98),'DATA ENTRY'!G98,"")))</f>
        <v/>
      </c>
      <c r="CS99" s="191" t="str">
        <f>IF('DATA ENTRY'!CL98="","",IF('DATA ENTRY'!D98="","",IF(AND($CE$4='DATA ENTRY'!CL98,$CH$4='DATA ENTRY'!D98,$CF$4='DATA ENTRY'!G98),'DATA ENTRY'!D98,"")))</f>
        <v/>
      </c>
      <c r="CT99" s="209">
        <f t="shared" si="19"/>
        <v>0</v>
      </c>
      <c r="CU99" s="209">
        <f t="shared" si="20"/>
        <v>0</v>
      </c>
      <c r="CW99" s="210"/>
      <c r="CY99" s="3">
        <f t="shared" si="21"/>
        <v>0</v>
      </c>
      <c r="DC99" s="3" t="str">
        <f>IFERROR(IF(DH99="","",RANK(DH99,$DH$7:$DH$1111,1))+COUNTIF($DH$7:DH99,DH99)-1,"")</f>
        <v/>
      </c>
      <c r="DD99" s="3" t="str">
        <f t="shared" si="27"/>
        <v/>
      </c>
      <c r="DE99" s="8">
        <v>93</v>
      </c>
      <c r="DF99" s="205" t="str">
        <f>IF('DATA ENTRY'!CL98="","",IF('DATA ENTRY'!B98="","",IF(AND($DG$4='DATA ENTRY'!D98),'DATA ENTRY'!B98,"")))</f>
        <v/>
      </c>
      <c r="DG99" s="205" t="str">
        <f>IF('DATA ENTRY'!CL98="","",IF('DATA ENTRY'!C98="","",IF(AND($DG$4='DATA ENTRY'!D98),'DATA ENTRY'!C98,"")))</f>
        <v/>
      </c>
      <c r="DH99" s="206" t="str">
        <f>IF('DATA ENTRY'!CL98="","",IF('DATA ENTRY'!I98="","",IF(AND($DG$4='DATA ENTRY'!D98),'DATA ENTRY'!I98,"")))</f>
        <v/>
      </c>
      <c r="DI99" s="206" t="str">
        <f>IF('DATA ENTRY'!CL98="","",IF('DATA ENTRY'!CL98="","",IF(AND($DG$4='DATA ENTRY'!D98),'DATA ENTRY'!CL98,"")))</f>
        <v/>
      </c>
      <c r="DJ99" s="205" t="str">
        <f>IF('DATA ENTRY'!CL98="","",IF('DATA ENTRY'!N98="","",IF(AND($DG$4='DATA ENTRY'!D98),'DATA ENTRY'!N98,"")))</f>
        <v/>
      </c>
      <c r="DK99" s="207" t="str">
        <f>IF('DATA ENTRY'!CL98="","",IF('DATA ENTRY'!O98="","",IF(AND($DG$4='DATA ENTRY'!D98),'DATA ENTRY'!O98,"")))</f>
        <v/>
      </c>
      <c r="DL99" s="205" t="str">
        <f>IF('DATA ENTRY'!CL98="","",IF('DATA ENTRY'!P98="","",IF(AND($DG$4='DATA ENTRY'!D98),'DATA ENTRY'!P98,"")))</f>
        <v/>
      </c>
      <c r="DM99" s="207" t="str">
        <f>IF('DATA ENTRY'!CL98="","",IF('DATA ENTRY'!Q98="","",IF(AND($DG$4='DATA ENTRY'!D98),'DATA ENTRY'!Q98,"")))</f>
        <v/>
      </c>
      <c r="DN99" s="205" t="str">
        <f>IF('DATA ENTRY'!CL98="","",IF('DATA ENTRY'!R98="","",IF(AND($DG$4='DATA ENTRY'!D98),'DATA ENTRY'!R98,"")))</f>
        <v/>
      </c>
      <c r="DO99" s="207" t="str">
        <f>IF('DATA ENTRY'!CL98="","",IF('DATA ENTRY'!T98="","",IF(AND($DG$4='DATA ENTRY'!D98),'DATA ENTRY'!T98,"")))</f>
        <v/>
      </c>
      <c r="DP99" s="205" t="str">
        <f>IF('DATA ENTRY'!CL98="","",IF('DATA ENTRY'!E98="","",IF(AND($DG$4='DATA ENTRY'!D98),'DATA ENTRY'!E98,"")))</f>
        <v/>
      </c>
      <c r="DQ99" s="205" t="str">
        <f>IF('DATA ENTRY'!CL98="","",IF('DATA ENTRY'!D98="","",IF(AND($DG$4='DATA ENTRY'!D98),'DATA ENTRY'!D98,"")))</f>
        <v/>
      </c>
      <c r="DR99" s="205" t="str">
        <f>IF('DATA ENTRY'!CL98="","",IF('DATA ENTRY'!X98="","",IF(AND($DG$4='DATA ENTRY'!D98),'DATA ENTRY'!X98,"")))</f>
        <v/>
      </c>
      <c r="DS99" s="205" t="str">
        <f>IF('DATA ENTRY'!CL98="","",IF('DATA ENTRY'!Y98="","",IF(AND($DG$4='DATA ENTRY'!D98),'DATA ENTRY'!Y98,"")))</f>
        <v/>
      </c>
      <c r="DT99" s="93" t="str">
        <f t="shared" si="22"/>
        <v/>
      </c>
      <c r="DU99" s="93" t="str">
        <f>IF('DATA ENTRY'!CL98="","",IF('DATA ENTRY'!D98="","",IF(AND($DG$4='DATA ENTRY'!D98),'DATA ENTRY'!G98,"")))</f>
        <v/>
      </c>
      <c r="DZ99" s="3">
        <f t="shared" si="23"/>
        <v>0</v>
      </c>
      <c r="EC99" s="3" t="str">
        <f>IFERROR(IF(EH99="","",RANK(EH99,$EH$7:$EH$1111,1))+COUNTIF($EH$7:EH99,EH99)-1,"")</f>
        <v/>
      </c>
      <c r="ED99" s="3" t="str">
        <f t="shared" si="24"/>
        <v/>
      </c>
      <c r="EE99" s="8">
        <v>93</v>
      </c>
      <c r="EF99" s="205" t="str">
        <f>IF('DATA ENTRY'!CL98="","",IF('DATA ENTRY'!B98="","",IF(AND($EG$4='DATA ENTRY'!G98,$EI$4='DATA ENTRY'!F98),'DATA ENTRY'!B98,"")))</f>
        <v/>
      </c>
      <c r="EG99" s="205" t="str">
        <f>IF('DATA ENTRY'!CL98="","",IF('DATA ENTRY'!C98="","",IF(AND($EG$4='DATA ENTRY'!G98,$EI$4='DATA ENTRY'!F98),'DATA ENTRY'!C98,"")))</f>
        <v/>
      </c>
      <c r="EH99" s="206" t="str">
        <f>IF('DATA ENTRY'!CL98="","",IF('DATA ENTRY'!I98="","",IF(AND($EG$4='DATA ENTRY'!G98,$EI$4='DATA ENTRY'!F98),'DATA ENTRY'!I98,"")))</f>
        <v/>
      </c>
      <c r="EI99" s="206" t="str">
        <f>IF('DATA ENTRY'!CL98="","",IF('DATA ENTRY'!CL98="","",IF(AND($EG$4='DATA ENTRY'!G98,$EI$4='DATA ENTRY'!F98),'DATA ENTRY'!CL98,"")))</f>
        <v/>
      </c>
      <c r="EJ99" s="205" t="str">
        <f>IF('DATA ENTRY'!CL98="","",IF('DATA ENTRY'!N98="","",IF(AND($EG$4='DATA ENTRY'!G98,$EI$4='DATA ENTRY'!F98),'DATA ENTRY'!N98,"")))</f>
        <v/>
      </c>
      <c r="EK99" s="207" t="str">
        <f>IF('DATA ENTRY'!CL98="","",IF('DATA ENTRY'!O98="","",IF(AND($EG$4='DATA ENTRY'!G98,$EI$4='DATA ENTRY'!F98),'DATA ENTRY'!O98,"")))</f>
        <v/>
      </c>
      <c r="EL99" s="205" t="str">
        <f>IF('DATA ENTRY'!CL98="","",IF('DATA ENTRY'!P98="","",IF(AND($EG$4='DATA ENTRY'!G98,$EI$4='DATA ENTRY'!F98),'DATA ENTRY'!P98,"")))</f>
        <v/>
      </c>
      <c r="EM99" s="207" t="str">
        <f>IF('DATA ENTRY'!CL98="","",IF('DATA ENTRY'!Q98="","",IF(AND($EG$4='DATA ENTRY'!G98,$EI$4='DATA ENTRY'!F98),'DATA ENTRY'!Q98,"")))</f>
        <v/>
      </c>
      <c r="EN99" s="205" t="str">
        <f>IF('DATA ENTRY'!CL98="","",IF('DATA ENTRY'!R98="","",IF(AND($EG$4='DATA ENTRY'!G98,$EI$4='DATA ENTRY'!F98),'DATA ENTRY'!R98,"")))</f>
        <v/>
      </c>
      <c r="EO99" s="207" t="str">
        <f>IF('DATA ENTRY'!CL98="","",IF('DATA ENTRY'!S98="","",IF(AND($EG$4='DATA ENTRY'!G98,$EI$4='DATA ENTRY'!F98),'DATA ENTRY'!S98,"")))</f>
        <v/>
      </c>
      <c r="EP99" s="207" t="str">
        <f>IF('DATA ENTRY'!CL98="","",IF('DATA ENTRY'!T98="","",IF(AND($EG$4='DATA ENTRY'!G98,$EI$4='DATA ENTRY'!F98),'DATA ENTRY'!T98,"")))</f>
        <v/>
      </c>
      <c r="EQ99" s="205" t="str">
        <f>IF('DATA ENTRY'!CL98="","",IF('DATA ENTRY'!E98="","",IF(AND($EG$4='DATA ENTRY'!G98,$EI$4='DATA ENTRY'!F98),'DATA ENTRY'!E98,"")))</f>
        <v/>
      </c>
      <c r="ER99" s="205" t="str">
        <f>IF('DATA ENTRY'!CL98="","",IF('DATA ENTRY'!D98="","",IF(AND($EG$4='DATA ENTRY'!G98,$EI$4='DATA ENTRY'!F98),'DATA ENTRY'!D98,"")))</f>
        <v/>
      </c>
      <c r="ES99" s="205" t="str">
        <f>IF('DATA ENTRY'!CL98="","",IF('DATA ENTRY'!X98="","",IF(AND($EG$4='DATA ENTRY'!G98,$EI$4='DATA ENTRY'!F98),'DATA ENTRY'!X98,"")))</f>
        <v/>
      </c>
      <c r="ET99" s="205" t="str">
        <f>IF('DATA ENTRY'!CL98="","",IF('DATA ENTRY'!Y98="","",IF(AND($EG$4='DATA ENTRY'!G98,$EI$4='DATA ENTRY'!F98),'DATA ENTRY'!Y98,"")))</f>
        <v/>
      </c>
      <c r="EU99" s="93" t="str">
        <f t="shared" si="25"/>
        <v/>
      </c>
      <c r="EV99" s="93" t="str">
        <f>IF('DATA ENTRY'!CL98="","",IF('DATA ENTRY'!D98="","",IF(AND($EG$4='DATA ENTRY'!G98,$EI$4='DATA ENTRY'!F98),'DATA ENTRY'!G98,"")))</f>
        <v/>
      </c>
      <c r="FA99" s="3">
        <f t="shared" si="26"/>
        <v>0</v>
      </c>
    </row>
    <row r="100" spans="1:157">
      <c r="A100" s="3" t="str">
        <f>IF(T100=0,"",1+(MAX($A$7:A99)))</f>
        <v/>
      </c>
      <c r="B100" s="8">
        <v>94</v>
      </c>
      <c r="C100" s="205" t="str">
        <f>IF('DATA ENTRY'!CL99="","",IF('DATA ENTRY'!B99="","",IF($D$4="All Post",'DATA ENTRY'!B99,IF(AND($D$4='DATA ENTRY'!CL99),'DATA ENTRY'!B99,""))))</f>
        <v/>
      </c>
      <c r="D100" s="205" t="str">
        <f>IF('DATA ENTRY'!CL99="","",IF('DATA ENTRY'!C99="","",IF($D$4="All Post",'DATA ENTRY'!C99,IF(AND($D$4='DATA ENTRY'!CL99),'DATA ENTRY'!C99,""))))</f>
        <v/>
      </c>
      <c r="E100" s="206" t="str">
        <f>IF('DATA ENTRY'!CL99="","",IF('DATA ENTRY'!I99="","",IF($D$4="All Post",'DATA ENTRY'!I99,IF(AND($D$4='DATA ENTRY'!CL99),'DATA ENTRY'!I99,""))))</f>
        <v/>
      </c>
      <c r="F100" s="206" t="str">
        <f>IF('DATA ENTRY'!CL99="","",IF('DATA ENTRY'!CL99="","",IF($D$4="All Post",'DATA ENTRY'!CL99,IF(AND($D$4='DATA ENTRY'!CL99),'DATA ENTRY'!CL99,""))))</f>
        <v/>
      </c>
      <c r="G100" s="205" t="str">
        <f>IF('DATA ENTRY'!CL99="","",IF('DATA ENTRY'!N99="","",IF($D$4="All Post",'DATA ENTRY'!N99,IF(AND($D$4='DATA ENTRY'!CL99),'DATA ENTRY'!N99,""))))</f>
        <v/>
      </c>
      <c r="H100" s="207" t="str">
        <f>IF('DATA ENTRY'!CL99="","",IF('DATA ENTRY'!O99="","",IF($D$4="All Post",'DATA ENTRY'!O99,IF(AND($D$4='DATA ENTRY'!CL99),'DATA ENTRY'!O99,""))))</f>
        <v/>
      </c>
      <c r="I100" s="205" t="str">
        <f>IF('DATA ENTRY'!CL99="","",IF('DATA ENTRY'!P99="","",IF($D$4="All Post",'DATA ENTRY'!P99,IF(AND($D$4='DATA ENTRY'!CL99),'DATA ENTRY'!P99,""))))</f>
        <v/>
      </c>
      <c r="J100" s="207" t="str">
        <f>IF('DATA ENTRY'!CL99="","",IF('DATA ENTRY'!Q99="","",IF($D$4="All Post",'DATA ENTRY'!Q99,IF(AND($D$4='DATA ENTRY'!CL99),'DATA ENTRY'!Q99,""))))</f>
        <v/>
      </c>
      <c r="K100" s="205" t="str">
        <f>IF('DATA ENTRY'!CL99="","",IF('DATA ENTRY'!R99="","",IF($D$4="All Post",'DATA ENTRY'!R99,IF(AND($D$4='DATA ENTRY'!CL99),'DATA ENTRY'!R99,""))))</f>
        <v/>
      </c>
      <c r="L100" s="205" t="str">
        <f>IF('DATA ENTRY'!CL99="","",IF('DATA ENTRY'!S99="","",IF($D$4="All Post",'DATA ENTRY'!S99,IF(AND($D$4='DATA ENTRY'!CL99),'DATA ENTRY'!S99,""))))</f>
        <v/>
      </c>
      <c r="M100" s="205" t="str">
        <f>IF('DATA ENTRY'!CL99="","",IF('DATA ENTRY'!E99="","",IF($D$4="All Post",'DATA ENTRY'!E99,IF(AND($D$4='DATA ENTRY'!CL99),'DATA ENTRY'!E99,""))))</f>
        <v/>
      </c>
      <c r="N100" s="205" t="str">
        <f>IF('DATA ENTRY'!CL99="","",IF('DATA ENTRY'!T99="","",IF($D$4="All Post",'DATA ENTRY'!T99,IF(AND($D$4='DATA ENTRY'!CL99),'DATA ENTRY'!T99,""))))</f>
        <v/>
      </c>
      <c r="O100" s="205" t="str">
        <f>IF('DATA ENTRY'!CL99="","",IF('DATA ENTRY'!X99="","",IF($D$4="All Post",'DATA ENTRY'!X99,IF(AND($D$4='DATA ENTRY'!CL99),'DATA ENTRY'!X99,""))))</f>
        <v/>
      </c>
      <c r="P100" s="205" t="str">
        <f>IF('DATA ENTRY'!CL99="","",IF('DATA ENTRY'!Y99="","",IF($D$4="All Post",'DATA ENTRY'!Y99,IF(AND($D$4='DATA ENTRY'!CL99),'DATA ENTRY'!Y99,""))))</f>
        <v/>
      </c>
      <c r="Q100" s="205" t="str">
        <f>IF('DATA ENTRY'!CL99="","",IF('DATA ENTRY'!G99="","",IF($D$4="All Post",'DATA ENTRY'!G99,IF(AND($D$4='DATA ENTRY'!CL99),'DATA ENTRY'!G99,""))))</f>
        <v/>
      </c>
      <c r="T100" s="3">
        <f t="shared" si="15"/>
        <v>0</v>
      </c>
      <c r="U100" s="3" t="str">
        <f t="shared" si="16"/>
        <v/>
      </c>
      <c r="CA100" s="3" t="str">
        <f>IFERROR(IF(CF100="","",RANK(CF100,$CF$7:$CF$1111,1))+COUNTIF($CF$7:CF100,CF100)-1,"")</f>
        <v/>
      </c>
      <c r="CB100" s="3" t="str">
        <f t="shared" si="17"/>
        <v/>
      </c>
      <c r="CC100" s="8">
        <v>94</v>
      </c>
      <c r="CD100" s="205" t="str">
        <f>IF('DATA ENTRY'!CL99="","",IF('DATA ENTRY'!B99="","",IF(AND($CE$4='DATA ENTRY'!CL99,$CH$4='DATA ENTRY'!D99,$CF$4='DATA ENTRY'!G99),'DATA ENTRY'!B99,"")))</f>
        <v/>
      </c>
      <c r="CE100" s="205" t="str">
        <f>IF('DATA ENTRY'!CL99="","",IF('DATA ENTRY'!C99="","",IF(AND($CE$4='DATA ENTRY'!CL99,$CH$4='DATA ENTRY'!D99,$CF$4='DATA ENTRY'!G99),'DATA ENTRY'!C99,"")))</f>
        <v/>
      </c>
      <c r="CF100" s="206" t="str">
        <f>IF('DATA ENTRY'!CL99="","",IF('DATA ENTRY'!I99="","",IF(AND($CE$4='DATA ENTRY'!CL99,$CH$4='DATA ENTRY'!D99,$CF$4='DATA ENTRY'!G99),'DATA ENTRY'!I99,"")))</f>
        <v/>
      </c>
      <c r="CG100" s="206" t="str">
        <f>IF('DATA ENTRY'!CL99="","",IF('DATA ENTRY'!CL99="","",IF(AND($CE$4='DATA ENTRY'!CL99,$CH$4='DATA ENTRY'!D99,$CF$4='DATA ENTRY'!G99),'DATA ENTRY'!CL99,"")))</f>
        <v/>
      </c>
      <c r="CH100" s="205" t="str">
        <f>IF('DATA ENTRY'!CL99="","",IF('DATA ENTRY'!N99="","",IF(AND($CE$4='DATA ENTRY'!CL99,$CH$4='DATA ENTRY'!D99,$CF$4='DATA ENTRY'!G99),'DATA ENTRY'!N99,"")))</f>
        <v/>
      </c>
      <c r="CI100" s="207" t="str">
        <f>IF('DATA ENTRY'!CL99="","",IF('DATA ENTRY'!O99="","",IF(AND($CE$4='DATA ENTRY'!CL99,$CH$4='DATA ENTRY'!D99,$CF$4='DATA ENTRY'!G99),'DATA ENTRY'!O99,"")))</f>
        <v/>
      </c>
      <c r="CJ100" s="205" t="str">
        <f>IF('DATA ENTRY'!CL99="","",IF('DATA ENTRY'!P99="","",IF(AND($CE$4='DATA ENTRY'!CL99,$CH$4='DATA ENTRY'!D99,$CF$4='DATA ENTRY'!G99),'DATA ENTRY'!P99,"")))</f>
        <v/>
      </c>
      <c r="CK100" s="207" t="str">
        <f>IF('DATA ENTRY'!CL99="","",IF('DATA ENTRY'!Q99="","",IF(AND($CE$4='DATA ENTRY'!CL99,$CH$4='DATA ENTRY'!D99,$CF$4='DATA ENTRY'!G99),'DATA ENTRY'!Q99,"")))</f>
        <v/>
      </c>
      <c r="CL100" s="205" t="str">
        <f>IF('DATA ENTRY'!CL99="","",IF('DATA ENTRY'!R99="","",IF(AND($CE$4='DATA ENTRY'!CL99,$CH$4='DATA ENTRY'!D99,$CF$4='DATA ENTRY'!G99),'DATA ENTRY'!R99,"")))</f>
        <v/>
      </c>
      <c r="CM100" s="205" t="str">
        <f>IF('DATA ENTRY'!CL99="","",IF('DATA ENTRY'!T99="","",IF(AND($CE$4='DATA ENTRY'!CL99,$CH$4='DATA ENTRY'!D99,$CF$4='DATA ENTRY'!G99),'DATA ENTRY'!T99,"")))</f>
        <v/>
      </c>
      <c r="CN100" s="205" t="str">
        <f>IF('DATA ENTRY'!CL99="","",IF('DATA ENTRY'!E99="","",IF(AND($CE$4='DATA ENTRY'!CL99,$CH$4='DATA ENTRY'!D99,$CF$4='DATA ENTRY'!G99),'DATA ENTRY'!E99,"")))</f>
        <v/>
      </c>
      <c r="CO100" s="205" t="str">
        <f>IF('DATA ENTRY'!CL99="","",IF('DATA ENTRY'!X99="","",IF(AND($CE$4='DATA ENTRY'!CL99,$CH$4='DATA ENTRY'!D99,$CF$4='DATA ENTRY'!G99),'DATA ENTRY'!X99,"")))</f>
        <v/>
      </c>
      <c r="CP100" s="205" t="str">
        <f>IF('DATA ENTRY'!CL99="","",IF('DATA ENTRY'!Y99="","",IF(AND($CE$4='DATA ENTRY'!CL99,$CH$4='DATA ENTRY'!D99,$CF$4='DATA ENTRY'!G99),'DATA ENTRY'!Y99,"")))</f>
        <v/>
      </c>
      <c r="CQ100" s="93" t="str">
        <f t="shared" si="18"/>
        <v/>
      </c>
      <c r="CR100" s="93" t="str">
        <f>IF('DATA ENTRY'!CL99="","",IF('DATA ENTRY'!G99="","",IF(AND($CE$4='DATA ENTRY'!CL99,$CH$4='DATA ENTRY'!D99),'DATA ENTRY'!G99,"")))</f>
        <v/>
      </c>
      <c r="CS100" s="191" t="str">
        <f>IF('DATA ENTRY'!CL99="","",IF('DATA ENTRY'!D99="","",IF(AND($CE$4='DATA ENTRY'!CL99,$CH$4='DATA ENTRY'!D99,$CF$4='DATA ENTRY'!G99),'DATA ENTRY'!D99,"")))</f>
        <v/>
      </c>
      <c r="CT100" s="209">
        <f t="shared" si="19"/>
        <v>0</v>
      </c>
      <c r="CU100" s="209">
        <f t="shared" si="20"/>
        <v>0</v>
      </c>
      <c r="CW100" s="210"/>
      <c r="CY100" s="3">
        <f t="shared" si="21"/>
        <v>0</v>
      </c>
      <c r="DC100" s="3" t="str">
        <f>IFERROR(IF(DH100="","",RANK(DH100,$DH$7:$DH$1111,1))+COUNTIF($DH$7:DH100,DH100)-1,"")</f>
        <v/>
      </c>
      <c r="DD100" s="3" t="str">
        <f t="shared" si="27"/>
        <v/>
      </c>
      <c r="DE100" s="8">
        <v>94</v>
      </c>
      <c r="DF100" s="205" t="str">
        <f>IF('DATA ENTRY'!CL99="","",IF('DATA ENTRY'!B99="","",IF(AND($DG$4='DATA ENTRY'!D99),'DATA ENTRY'!B99,"")))</f>
        <v/>
      </c>
      <c r="DG100" s="205" t="str">
        <f>IF('DATA ENTRY'!CL99="","",IF('DATA ENTRY'!C99="","",IF(AND($DG$4='DATA ENTRY'!D99),'DATA ENTRY'!C99,"")))</f>
        <v/>
      </c>
      <c r="DH100" s="206" t="str">
        <f>IF('DATA ENTRY'!CL99="","",IF('DATA ENTRY'!I99="","",IF(AND($DG$4='DATA ENTRY'!D99),'DATA ENTRY'!I99,"")))</f>
        <v/>
      </c>
      <c r="DI100" s="206" t="str">
        <f>IF('DATA ENTRY'!CL99="","",IF('DATA ENTRY'!CL99="","",IF(AND($DG$4='DATA ENTRY'!D99),'DATA ENTRY'!CL99,"")))</f>
        <v/>
      </c>
      <c r="DJ100" s="205" t="str">
        <f>IF('DATA ENTRY'!CL99="","",IF('DATA ENTRY'!N99="","",IF(AND($DG$4='DATA ENTRY'!D99),'DATA ENTRY'!N99,"")))</f>
        <v/>
      </c>
      <c r="DK100" s="207" t="str">
        <f>IF('DATA ENTRY'!CL99="","",IF('DATA ENTRY'!O99="","",IF(AND($DG$4='DATA ENTRY'!D99),'DATA ENTRY'!O99,"")))</f>
        <v/>
      </c>
      <c r="DL100" s="205" t="str">
        <f>IF('DATA ENTRY'!CL99="","",IF('DATA ENTRY'!P99="","",IF(AND($DG$4='DATA ENTRY'!D99),'DATA ENTRY'!P99,"")))</f>
        <v/>
      </c>
      <c r="DM100" s="207" t="str">
        <f>IF('DATA ENTRY'!CL99="","",IF('DATA ENTRY'!Q99="","",IF(AND($DG$4='DATA ENTRY'!D99),'DATA ENTRY'!Q99,"")))</f>
        <v/>
      </c>
      <c r="DN100" s="205" t="str">
        <f>IF('DATA ENTRY'!CL99="","",IF('DATA ENTRY'!R99="","",IF(AND($DG$4='DATA ENTRY'!D99),'DATA ENTRY'!R99,"")))</f>
        <v/>
      </c>
      <c r="DO100" s="207" t="str">
        <f>IF('DATA ENTRY'!CL99="","",IF('DATA ENTRY'!T99="","",IF(AND($DG$4='DATA ENTRY'!D99),'DATA ENTRY'!T99,"")))</f>
        <v/>
      </c>
      <c r="DP100" s="205" t="str">
        <f>IF('DATA ENTRY'!CL99="","",IF('DATA ENTRY'!E99="","",IF(AND($DG$4='DATA ENTRY'!D99),'DATA ENTRY'!E99,"")))</f>
        <v/>
      </c>
      <c r="DQ100" s="205" t="str">
        <f>IF('DATA ENTRY'!CL99="","",IF('DATA ENTRY'!D99="","",IF(AND($DG$4='DATA ENTRY'!D99),'DATA ENTRY'!D99,"")))</f>
        <v/>
      </c>
      <c r="DR100" s="205" t="str">
        <f>IF('DATA ENTRY'!CL99="","",IF('DATA ENTRY'!X99="","",IF(AND($DG$4='DATA ENTRY'!D99),'DATA ENTRY'!X99,"")))</f>
        <v/>
      </c>
      <c r="DS100" s="205" t="str">
        <f>IF('DATA ENTRY'!CL99="","",IF('DATA ENTRY'!Y99="","",IF(AND($DG$4='DATA ENTRY'!D99),'DATA ENTRY'!Y99,"")))</f>
        <v/>
      </c>
      <c r="DT100" s="93" t="str">
        <f t="shared" si="22"/>
        <v/>
      </c>
      <c r="DU100" s="93" t="str">
        <f>IF('DATA ENTRY'!CL99="","",IF('DATA ENTRY'!D99="","",IF(AND($DG$4='DATA ENTRY'!D99),'DATA ENTRY'!G99,"")))</f>
        <v/>
      </c>
      <c r="DZ100" s="3">
        <f t="shared" si="23"/>
        <v>0</v>
      </c>
      <c r="EC100" s="3" t="str">
        <f>IFERROR(IF(EH100="","",RANK(EH100,$EH$7:$EH$1111,1))+COUNTIF($EH$7:EH100,EH100)-1,"")</f>
        <v/>
      </c>
      <c r="ED100" s="3" t="str">
        <f t="shared" si="24"/>
        <v/>
      </c>
      <c r="EE100" s="8">
        <v>94</v>
      </c>
      <c r="EF100" s="205" t="str">
        <f>IF('DATA ENTRY'!CL99="","",IF('DATA ENTRY'!B99="","",IF(AND($EG$4='DATA ENTRY'!G99,$EI$4='DATA ENTRY'!F99),'DATA ENTRY'!B99,"")))</f>
        <v/>
      </c>
      <c r="EG100" s="205" t="str">
        <f>IF('DATA ENTRY'!CL99="","",IF('DATA ENTRY'!C99="","",IF(AND($EG$4='DATA ENTRY'!G99,$EI$4='DATA ENTRY'!F99),'DATA ENTRY'!C99,"")))</f>
        <v/>
      </c>
      <c r="EH100" s="206" t="str">
        <f>IF('DATA ENTRY'!CL99="","",IF('DATA ENTRY'!I99="","",IF(AND($EG$4='DATA ENTRY'!G99,$EI$4='DATA ENTRY'!F99),'DATA ENTRY'!I99,"")))</f>
        <v/>
      </c>
      <c r="EI100" s="206" t="str">
        <f>IF('DATA ENTRY'!CL99="","",IF('DATA ENTRY'!CL99="","",IF(AND($EG$4='DATA ENTRY'!G99,$EI$4='DATA ENTRY'!F99),'DATA ENTRY'!CL99,"")))</f>
        <v/>
      </c>
      <c r="EJ100" s="205" t="str">
        <f>IF('DATA ENTRY'!CL99="","",IF('DATA ENTRY'!N99="","",IF(AND($EG$4='DATA ENTRY'!G99,$EI$4='DATA ENTRY'!F99),'DATA ENTRY'!N99,"")))</f>
        <v/>
      </c>
      <c r="EK100" s="207" t="str">
        <f>IF('DATA ENTRY'!CL99="","",IF('DATA ENTRY'!O99="","",IF(AND($EG$4='DATA ENTRY'!G99,$EI$4='DATA ENTRY'!F99),'DATA ENTRY'!O99,"")))</f>
        <v/>
      </c>
      <c r="EL100" s="205" t="str">
        <f>IF('DATA ENTRY'!CL99="","",IF('DATA ENTRY'!P99="","",IF(AND($EG$4='DATA ENTRY'!G99,$EI$4='DATA ENTRY'!F99),'DATA ENTRY'!P99,"")))</f>
        <v/>
      </c>
      <c r="EM100" s="207" t="str">
        <f>IF('DATA ENTRY'!CL99="","",IF('DATA ENTRY'!Q99="","",IF(AND($EG$4='DATA ENTRY'!G99,$EI$4='DATA ENTRY'!F99),'DATA ENTRY'!Q99,"")))</f>
        <v/>
      </c>
      <c r="EN100" s="205" t="str">
        <f>IF('DATA ENTRY'!CL99="","",IF('DATA ENTRY'!R99="","",IF(AND($EG$4='DATA ENTRY'!G99,$EI$4='DATA ENTRY'!F99),'DATA ENTRY'!R99,"")))</f>
        <v/>
      </c>
      <c r="EO100" s="207" t="str">
        <f>IF('DATA ENTRY'!CL99="","",IF('DATA ENTRY'!S99="","",IF(AND($EG$4='DATA ENTRY'!G99,$EI$4='DATA ENTRY'!F99),'DATA ENTRY'!S99,"")))</f>
        <v/>
      </c>
      <c r="EP100" s="207" t="str">
        <f>IF('DATA ENTRY'!CL99="","",IF('DATA ENTRY'!T99="","",IF(AND($EG$4='DATA ENTRY'!G99,$EI$4='DATA ENTRY'!F99),'DATA ENTRY'!T99,"")))</f>
        <v/>
      </c>
      <c r="EQ100" s="205" t="str">
        <f>IF('DATA ENTRY'!CL99="","",IF('DATA ENTRY'!E99="","",IF(AND($EG$4='DATA ENTRY'!G99,$EI$4='DATA ENTRY'!F99),'DATA ENTRY'!E99,"")))</f>
        <v/>
      </c>
      <c r="ER100" s="205" t="str">
        <f>IF('DATA ENTRY'!CL99="","",IF('DATA ENTRY'!D99="","",IF(AND($EG$4='DATA ENTRY'!G99,$EI$4='DATA ENTRY'!F99),'DATA ENTRY'!D99,"")))</f>
        <v/>
      </c>
      <c r="ES100" s="205" t="str">
        <f>IF('DATA ENTRY'!CL99="","",IF('DATA ENTRY'!X99="","",IF(AND($EG$4='DATA ENTRY'!G99,$EI$4='DATA ENTRY'!F99),'DATA ENTRY'!X99,"")))</f>
        <v/>
      </c>
      <c r="ET100" s="205" t="str">
        <f>IF('DATA ENTRY'!CL99="","",IF('DATA ENTRY'!Y99="","",IF(AND($EG$4='DATA ENTRY'!G99,$EI$4='DATA ENTRY'!F99),'DATA ENTRY'!Y99,"")))</f>
        <v/>
      </c>
      <c r="EU100" s="93" t="str">
        <f t="shared" si="25"/>
        <v/>
      </c>
      <c r="EV100" s="93" t="str">
        <f>IF('DATA ENTRY'!CL99="","",IF('DATA ENTRY'!D99="","",IF(AND($EG$4='DATA ENTRY'!G99,$EI$4='DATA ENTRY'!F99),'DATA ENTRY'!G99,"")))</f>
        <v/>
      </c>
      <c r="FA100" s="3">
        <f t="shared" si="26"/>
        <v>0</v>
      </c>
    </row>
    <row r="101" spans="1:157">
      <c r="A101" s="3" t="str">
        <f>IF(T101=0,"",1+(MAX($A$7:A100)))</f>
        <v/>
      </c>
      <c r="B101" s="8">
        <v>95</v>
      </c>
      <c r="C101" s="205" t="str">
        <f>IF('DATA ENTRY'!CL100="","",IF('DATA ENTRY'!B100="","",IF($D$4="All Post",'DATA ENTRY'!B100,IF(AND($D$4='DATA ENTRY'!CL100),'DATA ENTRY'!B100,""))))</f>
        <v/>
      </c>
      <c r="D101" s="205" t="str">
        <f>IF('DATA ENTRY'!CL100="","",IF('DATA ENTRY'!C100="","",IF($D$4="All Post",'DATA ENTRY'!C100,IF(AND($D$4='DATA ENTRY'!CL100),'DATA ENTRY'!C100,""))))</f>
        <v/>
      </c>
      <c r="E101" s="206" t="str">
        <f>IF('DATA ENTRY'!CL100="","",IF('DATA ENTRY'!I100="","",IF($D$4="All Post",'DATA ENTRY'!I100,IF(AND($D$4='DATA ENTRY'!CL100),'DATA ENTRY'!I100,""))))</f>
        <v/>
      </c>
      <c r="F101" s="206" t="str">
        <f>IF('DATA ENTRY'!CL100="","",IF('DATA ENTRY'!CL100="","",IF($D$4="All Post",'DATA ENTRY'!CL100,IF(AND($D$4='DATA ENTRY'!CL100),'DATA ENTRY'!CL100,""))))</f>
        <v/>
      </c>
      <c r="G101" s="205" t="str">
        <f>IF('DATA ENTRY'!CL100="","",IF('DATA ENTRY'!N100="","",IF($D$4="All Post",'DATA ENTRY'!N100,IF(AND($D$4='DATA ENTRY'!CL100),'DATA ENTRY'!N100,""))))</f>
        <v/>
      </c>
      <c r="H101" s="207" t="str">
        <f>IF('DATA ENTRY'!CL100="","",IF('DATA ENTRY'!O100="","",IF($D$4="All Post",'DATA ENTRY'!O100,IF(AND($D$4='DATA ENTRY'!CL100),'DATA ENTRY'!O100,""))))</f>
        <v/>
      </c>
      <c r="I101" s="205" t="str">
        <f>IF('DATA ENTRY'!CL100="","",IF('DATA ENTRY'!P100="","",IF($D$4="All Post",'DATA ENTRY'!P100,IF(AND($D$4='DATA ENTRY'!CL100),'DATA ENTRY'!P100,""))))</f>
        <v/>
      </c>
      <c r="J101" s="207" t="str">
        <f>IF('DATA ENTRY'!CL100="","",IF('DATA ENTRY'!Q100="","",IF($D$4="All Post",'DATA ENTRY'!Q100,IF(AND($D$4='DATA ENTRY'!CL100),'DATA ENTRY'!Q100,""))))</f>
        <v/>
      </c>
      <c r="K101" s="205" t="str">
        <f>IF('DATA ENTRY'!CL100="","",IF('DATA ENTRY'!R100="","",IF($D$4="All Post",'DATA ENTRY'!R100,IF(AND($D$4='DATA ENTRY'!CL100),'DATA ENTRY'!R100,""))))</f>
        <v/>
      </c>
      <c r="L101" s="205" t="str">
        <f>IF('DATA ENTRY'!CL100="","",IF('DATA ENTRY'!S100="","",IF($D$4="All Post",'DATA ENTRY'!S100,IF(AND($D$4='DATA ENTRY'!CL100),'DATA ENTRY'!S100,""))))</f>
        <v/>
      </c>
      <c r="M101" s="205" t="str">
        <f>IF('DATA ENTRY'!CL100="","",IF('DATA ENTRY'!E100="","",IF($D$4="All Post",'DATA ENTRY'!E100,IF(AND($D$4='DATA ENTRY'!CL100),'DATA ENTRY'!E100,""))))</f>
        <v/>
      </c>
      <c r="N101" s="205" t="str">
        <f>IF('DATA ENTRY'!CL100="","",IF('DATA ENTRY'!T100="","",IF($D$4="All Post",'DATA ENTRY'!T100,IF(AND($D$4='DATA ENTRY'!CL100),'DATA ENTRY'!T100,""))))</f>
        <v/>
      </c>
      <c r="O101" s="205" t="str">
        <f>IF('DATA ENTRY'!CL100="","",IF('DATA ENTRY'!X100="","",IF($D$4="All Post",'DATA ENTRY'!X100,IF(AND($D$4='DATA ENTRY'!CL100),'DATA ENTRY'!X100,""))))</f>
        <v/>
      </c>
      <c r="P101" s="205" t="str">
        <f>IF('DATA ENTRY'!CL100="","",IF('DATA ENTRY'!Y100="","",IF($D$4="All Post",'DATA ENTRY'!Y100,IF(AND($D$4='DATA ENTRY'!CL100),'DATA ENTRY'!Y100,""))))</f>
        <v/>
      </c>
      <c r="Q101" s="205" t="str">
        <f>IF('DATA ENTRY'!CL100="","",IF('DATA ENTRY'!G100="","",IF($D$4="All Post",'DATA ENTRY'!G100,IF(AND($D$4='DATA ENTRY'!CL100),'DATA ENTRY'!G100,""))))</f>
        <v/>
      </c>
      <c r="T101" s="3">
        <f t="shared" si="15"/>
        <v>0</v>
      </c>
      <c r="U101" s="3" t="str">
        <f t="shared" si="16"/>
        <v/>
      </c>
      <c r="CA101" s="3" t="str">
        <f>IFERROR(IF(CF101="","",RANK(CF101,$CF$7:$CF$1111,1))+COUNTIF($CF$7:CF101,CF101)-1,"")</f>
        <v/>
      </c>
      <c r="CB101" s="3" t="str">
        <f t="shared" si="17"/>
        <v/>
      </c>
      <c r="CC101" s="8">
        <v>95</v>
      </c>
      <c r="CD101" s="205" t="str">
        <f>IF('DATA ENTRY'!CL100="","",IF('DATA ENTRY'!B100="","",IF(AND($CE$4='DATA ENTRY'!CL100,$CH$4='DATA ENTRY'!D100,$CF$4='DATA ENTRY'!G100),'DATA ENTRY'!B100,"")))</f>
        <v/>
      </c>
      <c r="CE101" s="205" t="str">
        <f>IF('DATA ENTRY'!CL100="","",IF('DATA ENTRY'!C100="","",IF(AND($CE$4='DATA ENTRY'!CL100,$CH$4='DATA ENTRY'!D100,$CF$4='DATA ENTRY'!G100),'DATA ENTRY'!C100,"")))</f>
        <v/>
      </c>
      <c r="CF101" s="206" t="str">
        <f>IF('DATA ENTRY'!CL100="","",IF('DATA ENTRY'!I100="","",IF(AND($CE$4='DATA ENTRY'!CL100,$CH$4='DATA ENTRY'!D100,$CF$4='DATA ENTRY'!G100),'DATA ENTRY'!I100,"")))</f>
        <v/>
      </c>
      <c r="CG101" s="206" t="str">
        <f>IF('DATA ENTRY'!CL100="","",IF('DATA ENTRY'!CL100="","",IF(AND($CE$4='DATA ENTRY'!CL100,$CH$4='DATA ENTRY'!D100,$CF$4='DATA ENTRY'!G100),'DATA ENTRY'!CL100,"")))</f>
        <v/>
      </c>
      <c r="CH101" s="205" t="str">
        <f>IF('DATA ENTRY'!CL100="","",IF('DATA ENTRY'!N100="","",IF(AND($CE$4='DATA ENTRY'!CL100,$CH$4='DATA ENTRY'!D100,$CF$4='DATA ENTRY'!G100),'DATA ENTRY'!N100,"")))</f>
        <v/>
      </c>
      <c r="CI101" s="207" t="str">
        <f>IF('DATA ENTRY'!CL100="","",IF('DATA ENTRY'!O100="","",IF(AND($CE$4='DATA ENTRY'!CL100,$CH$4='DATA ENTRY'!D100,$CF$4='DATA ENTRY'!G100),'DATA ENTRY'!O100,"")))</f>
        <v/>
      </c>
      <c r="CJ101" s="205" t="str">
        <f>IF('DATA ENTRY'!CL100="","",IF('DATA ENTRY'!P100="","",IF(AND($CE$4='DATA ENTRY'!CL100,$CH$4='DATA ENTRY'!D100,$CF$4='DATA ENTRY'!G100),'DATA ENTRY'!P100,"")))</f>
        <v/>
      </c>
      <c r="CK101" s="207" t="str">
        <f>IF('DATA ENTRY'!CL100="","",IF('DATA ENTRY'!Q100="","",IF(AND($CE$4='DATA ENTRY'!CL100,$CH$4='DATA ENTRY'!D100,$CF$4='DATA ENTRY'!G100),'DATA ENTRY'!Q100,"")))</f>
        <v/>
      </c>
      <c r="CL101" s="205" t="str">
        <f>IF('DATA ENTRY'!CL100="","",IF('DATA ENTRY'!R100="","",IF(AND($CE$4='DATA ENTRY'!CL100,$CH$4='DATA ENTRY'!D100,$CF$4='DATA ENTRY'!G100),'DATA ENTRY'!R100,"")))</f>
        <v/>
      </c>
      <c r="CM101" s="205" t="str">
        <f>IF('DATA ENTRY'!CL100="","",IF('DATA ENTRY'!T100="","",IF(AND($CE$4='DATA ENTRY'!CL100,$CH$4='DATA ENTRY'!D100,$CF$4='DATA ENTRY'!G100),'DATA ENTRY'!T100,"")))</f>
        <v/>
      </c>
      <c r="CN101" s="205" t="str">
        <f>IF('DATA ENTRY'!CL100="","",IF('DATA ENTRY'!E100="","",IF(AND($CE$4='DATA ENTRY'!CL100,$CH$4='DATA ENTRY'!D100,$CF$4='DATA ENTRY'!G100),'DATA ENTRY'!E100,"")))</f>
        <v/>
      </c>
      <c r="CO101" s="205" t="str">
        <f>IF('DATA ENTRY'!CL100="","",IF('DATA ENTRY'!X100="","",IF(AND($CE$4='DATA ENTRY'!CL100,$CH$4='DATA ENTRY'!D100,$CF$4='DATA ENTRY'!G100),'DATA ENTRY'!X100,"")))</f>
        <v/>
      </c>
      <c r="CP101" s="205" t="str">
        <f>IF('DATA ENTRY'!CL100="","",IF('DATA ENTRY'!Y100="","",IF(AND($CE$4='DATA ENTRY'!CL100,$CH$4='DATA ENTRY'!D100,$CF$4='DATA ENTRY'!G100),'DATA ENTRY'!Y100,"")))</f>
        <v/>
      </c>
      <c r="CQ101" s="93" t="str">
        <f t="shared" si="18"/>
        <v/>
      </c>
      <c r="CR101" s="93" t="str">
        <f>IF('DATA ENTRY'!CL100="","",IF('DATA ENTRY'!G100="","",IF(AND($CE$4='DATA ENTRY'!CL100,$CH$4='DATA ENTRY'!D100),'DATA ENTRY'!G100,"")))</f>
        <v/>
      </c>
      <c r="CS101" s="191" t="str">
        <f>IF('DATA ENTRY'!CL100="","",IF('DATA ENTRY'!D100="","",IF(AND($CE$4='DATA ENTRY'!CL100,$CH$4='DATA ENTRY'!D100,$CF$4='DATA ENTRY'!G100),'DATA ENTRY'!D100,"")))</f>
        <v/>
      </c>
      <c r="CT101" s="209">
        <f t="shared" si="19"/>
        <v>0</v>
      </c>
      <c r="CU101" s="209">
        <f t="shared" si="20"/>
        <v>0</v>
      </c>
      <c r="CW101" s="210"/>
      <c r="CY101" s="3">
        <f t="shared" si="21"/>
        <v>0</v>
      </c>
      <c r="DC101" s="3" t="str">
        <f>IFERROR(IF(DH101="","",RANK(DH101,$DH$7:$DH$1111,1))+COUNTIF($DH$7:DH101,DH101)-1,"")</f>
        <v/>
      </c>
      <c r="DD101" s="3" t="str">
        <f t="shared" si="27"/>
        <v/>
      </c>
      <c r="DE101" s="8">
        <v>95</v>
      </c>
      <c r="DF101" s="205" t="str">
        <f>IF('DATA ENTRY'!CL100="","",IF('DATA ENTRY'!B100="","",IF(AND($DG$4='DATA ENTRY'!D100),'DATA ENTRY'!B100,"")))</f>
        <v/>
      </c>
      <c r="DG101" s="205" t="str">
        <f>IF('DATA ENTRY'!CL100="","",IF('DATA ENTRY'!C100="","",IF(AND($DG$4='DATA ENTRY'!D100),'DATA ENTRY'!C100,"")))</f>
        <v/>
      </c>
      <c r="DH101" s="206" t="str">
        <f>IF('DATA ENTRY'!CL100="","",IF('DATA ENTRY'!I100="","",IF(AND($DG$4='DATA ENTRY'!D100),'DATA ENTRY'!I100,"")))</f>
        <v/>
      </c>
      <c r="DI101" s="206" t="str">
        <f>IF('DATA ENTRY'!CL100="","",IF('DATA ENTRY'!CL100="","",IF(AND($DG$4='DATA ENTRY'!D100),'DATA ENTRY'!CL100,"")))</f>
        <v/>
      </c>
      <c r="DJ101" s="205" t="str">
        <f>IF('DATA ENTRY'!CL100="","",IF('DATA ENTRY'!N100="","",IF(AND($DG$4='DATA ENTRY'!D100),'DATA ENTRY'!N100,"")))</f>
        <v/>
      </c>
      <c r="DK101" s="207" t="str">
        <f>IF('DATA ENTRY'!CL100="","",IF('DATA ENTRY'!O100="","",IF(AND($DG$4='DATA ENTRY'!D100),'DATA ENTRY'!O100,"")))</f>
        <v/>
      </c>
      <c r="DL101" s="205" t="str">
        <f>IF('DATA ENTRY'!CL100="","",IF('DATA ENTRY'!P100="","",IF(AND($DG$4='DATA ENTRY'!D100),'DATA ENTRY'!P100,"")))</f>
        <v/>
      </c>
      <c r="DM101" s="207" t="str">
        <f>IF('DATA ENTRY'!CL100="","",IF('DATA ENTRY'!Q100="","",IF(AND($DG$4='DATA ENTRY'!D100),'DATA ENTRY'!Q100,"")))</f>
        <v/>
      </c>
      <c r="DN101" s="205" t="str">
        <f>IF('DATA ENTRY'!CL100="","",IF('DATA ENTRY'!R100="","",IF(AND($DG$4='DATA ENTRY'!D100),'DATA ENTRY'!R100,"")))</f>
        <v/>
      </c>
      <c r="DO101" s="207" t="str">
        <f>IF('DATA ENTRY'!CL100="","",IF('DATA ENTRY'!T100="","",IF(AND($DG$4='DATA ENTRY'!D100),'DATA ENTRY'!T100,"")))</f>
        <v/>
      </c>
      <c r="DP101" s="205" t="str">
        <f>IF('DATA ENTRY'!CL100="","",IF('DATA ENTRY'!E100="","",IF(AND($DG$4='DATA ENTRY'!D100),'DATA ENTRY'!E100,"")))</f>
        <v/>
      </c>
      <c r="DQ101" s="205" t="str">
        <f>IF('DATA ENTRY'!CL100="","",IF('DATA ENTRY'!D100="","",IF(AND($DG$4='DATA ENTRY'!D100),'DATA ENTRY'!D100,"")))</f>
        <v/>
      </c>
      <c r="DR101" s="205" t="str">
        <f>IF('DATA ENTRY'!CL100="","",IF('DATA ENTRY'!X100="","",IF(AND($DG$4='DATA ENTRY'!D100),'DATA ENTRY'!X100,"")))</f>
        <v/>
      </c>
      <c r="DS101" s="205" t="str">
        <f>IF('DATA ENTRY'!CL100="","",IF('DATA ENTRY'!Y100="","",IF(AND($DG$4='DATA ENTRY'!D100),'DATA ENTRY'!Y100,"")))</f>
        <v/>
      </c>
      <c r="DT101" s="93" t="str">
        <f t="shared" si="22"/>
        <v/>
      </c>
      <c r="DU101" s="93" t="str">
        <f>IF('DATA ENTRY'!CL100="","",IF('DATA ENTRY'!D100="","",IF(AND($DG$4='DATA ENTRY'!D100),'DATA ENTRY'!G100,"")))</f>
        <v/>
      </c>
      <c r="DZ101" s="3">
        <f t="shared" si="23"/>
        <v>0</v>
      </c>
      <c r="EC101" s="3" t="str">
        <f>IFERROR(IF(EH101="","",RANK(EH101,$EH$7:$EH$1111,1))+COUNTIF($EH$7:EH101,EH101)-1,"")</f>
        <v/>
      </c>
      <c r="ED101" s="3" t="str">
        <f t="shared" si="24"/>
        <v/>
      </c>
      <c r="EE101" s="8">
        <v>95</v>
      </c>
      <c r="EF101" s="205" t="str">
        <f>IF('DATA ENTRY'!CL100="","",IF('DATA ENTRY'!B100="","",IF(AND($EG$4='DATA ENTRY'!G100,$EI$4='DATA ENTRY'!F100),'DATA ENTRY'!B100,"")))</f>
        <v/>
      </c>
      <c r="EG101" s="205" t="str">
        <f>IF('DATA ENTRY'!CL100="","",IF('DATA ENTRY'!C100="","",IF(AND($EG$4='DATA ENTRY'!G100,$EI$4='DATA ENTRY'!F100),'DATA ENTRY'!C100,"")))</f>
        <v/>
      </c>
      <c r="EH101" s="206" t="str">
        <f>IF('DATA ENTRY'!CL100="","",IF('DATA ENTRY'!I100="","",IF(AND($EG$4='DATA ENTRY'!G100,$EI$4='DATA ENTRY'!F100),'DATA ENTRY'!I100,"")))</f>
        <v/>
      </c>
      <c r="EI101" s="206" t="str">
        <f>IF('DATA ENTRY'!CL100="","",IF('DATA ENTRY'!CL100="","",IF(AND($EG$4='DATA ENTRY'!G100,$EI$4='DATA ENTRY'!F100),'DATA ENTRY'!CL100,"")))</f>
        <v/>
      </c>
      <c r="EJ101" s="205" t="str">
        <f>IF('DATA ENTRY'!CL100="","",IF('DATA ENTRY'!N100="","",IF(AND($EG$4='DATA ENTRY'!G100,$EI$4='DATA ENTRY'!F100),'DATA ENTRY'!N100,"")))</f>
        <v/>
      </c>
      <c r="EK101" s="207" t="str">
        <f>IF('DATA ENTRY'!CL100="","",IF('DATA ENTRY'!O100="","",IF(AND($EG$4='DATA ENTRY'!G100,$EI$4='DATA ENTRY'!F100),'DATA ENTRY'!O100,"")))</f>
        <v/>
      </c>
      <c r="EL101" s="205" t="str">
        <f>IF('DATA ENTRY'!CL100="","",IF('DATA ENTRY'!P100="","",IF(AND($EG$4='DATA ENTRY'!G100,$EI$4='DATA ENTRY'!F100),'DATA ENTRY'!P100,"")))</f>
        <v/>
      </c>
      <c r="EM101" s="207" t="str">
        <f>IF('DATA ENTRY'!CL100="","",IF('DATA ENTRY'!Q100="","",IF(AND($EG$4='DATA ENTRY'!G100,$EI$4='DATA ENTRY'!F100),'DATA ENTRY'!Q100,"")))</f>
        <v/>
      </c>
      <c r="EN101" s="205" t="str">
        <f>IF('DATA ENTRY'!CL100="","",IF('DATA ENTRY'!R100="","",IF(AND($EG$4='DATA ENTRY'!G100,$EI$4='DATA ENTRY'!F100),'DATA ENTRY'!R100,"")))</f>
        <v/>
      </c>
      <c r="EO101" s="207" t="str">
        <f>IF('DATA ENTRY'!CL100="","",IF('DATA ENTRY'!S100="","",IF(AND($EG$4='DATA ENTRY'!G100,$EI$4='DATA ENTRY'!F100),'DATA ENTRY'!S100,"")))</f>
        <v/>
      </c>
      <c r="EP101" s="207" t="str">
        <f>IF('DATA ENTRY'!CL100="","",IF('DATA ENTRY'!T100="","",IF(AND($EG$4='DATA ENTRY'!G100,$EI$4='DATA ENTRY'!F100),'DATA ENTRY'!T100,"")))</f>
        <v/>
      </c>
      <c r="EQ101" s="205" t="str">
        <f>IF('DATA ENTRY'!CL100="","",IF('DATA ENTRY'!E100="","",IF(AND($EG$4='DATA ENTRY'!G100,$EI$4='DATA ENTRY'!F100),'DATA ENTRY'!E100,"")))</f>
        <v/>
      </c>
      <c r="ER101" s="205" t="str">
        <f>IF('DATA ENTRY'!CL100="","",IF('DATA ENTRY'!D100="","",IF(AND($EG$4='DATA ENTRY'!G100,$EI$4='DATA ENTRY'!F100),'DATA ENTRY'!D100,"")))</f>
        <v/>
      </c>
      <c r="ES101" s="205" t="str">
        <f>IF('DATA ENTRY'!CL100="","",IF('DATA ENTRY'!X100="","",IF(AND($EG$4='DATA ENTRY'!G100,$EI$4='DATA ENTRY'!F100),'DATA ENTRY'!X100,"")))</f>
        <v/>
      </c>
      <c r="ET101" s="205" t="str">
        <f>IF('DATA ENTRY'!CL100="","",IF('DATA ENTRY'!Y100="","",IF(AND($EG$4='DATA ENTRY'!G100,$EI$4='DATA ENTRY'!F100),'DATA ENTRY'!Y100,"")))</f>
        <v/>
      </c>
      <c r="EU101" s="93" t="str">
        <f t="shared" si="25"/>
        <v/>
      </c>
      <c r="EV101" s="93" t="str">
        <f>IF('DATA ENTRY'!CL100="","",IF('DATA ENTRY'!D100="","",IF(AND($EG$4='DATA ENTRY'!G100,$EI$4='DATA ENTRY'!F100),'DATA ENTRY'!G100,"")))</f>
        <v/>
      </c>
      <c r="FA101" s="3">
        <f t="shared" si="26"/>
        <v>0</v>
      </c>
    </row>
    <row r="102" spans="1:157">
      <c r="A102" s="3" t="str">
        <f>IF(T102=0,"",1+(MAX($A$7:A101)))</f>
        <v/>
      </c>
      <c r="B102" s="8">
        <v>96</v>
      </c>
      <c r="C102" s="205" t="str">
        <f>IF('DATA ENTRY'!CL101="","",IF('DATA ENTRY'!B101="","",IF($D$4="All Post",'DATA ENTRY'!B101,IF(AND($D$4='DATA ENTRY'!CL101),'DATA ENTRY'!B101,""))))</f>
        <v/>
      </c>
      <c r="D102" s="205" t="str">
        <f>IF('DATA ENTRY'!CL101="","",IF('DATA ENTRY'!C101="","",IF($D$4="All Post",'DATA ENTRY'!C101,IF(AND($D$4='DATA ENTRY'!CL101),'DATA ENTRY'!C101,""))))</f>
        <v/>
      </c>
      <c r="E102" s="206" t="str">
        <f>IF('DATA ENTRY'!CL101="","",IF('DATA ENTRY'!I101="","",IF($D$4="All Post",'DATA ENTRY'!I101,IF(AND($D$4='DATA ENTRY'!CL101),'DATA ENTRY'!I101,""))))</f>
        <v/>
      </c>
      <c r="F102" s="206" t="str">
        <f>IF('DATA ENTRY'!CL101="","",IF('DATA ENTRY'!CL101="","",IF($D$4="All Post",'DATA ENTRY'!CL101,IF(AND($D$4='DATA ENTRY'!CL101),'DATA ENTRY'!CL101,""))))</f>
        <v/>
      </c>
      <c r="G102" s="205" t="str">
        <f>IF('DATA ENTRY'!CL101="","",IF('DATA ENTRY'!N101="","",IF($D$4="All Post",'DATA ENTRY'!N101,IF(AND($D$4='DATA ENTRY'!CL101),'DATA ENTRY'!N101,""))))</f>
        <v/>
      </c>
      <c r="H102" s="207" t="str">
        <f>IF('DATA ENTRY'!CL101="","",IF('DATA ENTRY'!O101="","",IF($D$4="All Post",'DATA ENTRY'!O101,IF(AND($D$4='DATA ENTRY'!CL101),'DATA ENTRY'!O101,""))))</f>
        <v/>
      </c>
      <c r="I102" s="205" t="str">
        <f>IF('DATA ENTRY'!CL101="","",IF('DATA ENTRY'!P101="","",IF($D$4="All Post",'DATA ENTRY'!P101,IF(AND($D$4='DATA ENTRY'!CL101),'DATA ENTRY'!P101,""))))</f>
        <v/>
      </c>
      <c r="J102" s="207" t="str">
        <f>IF('DATA ENTRY'!CL101="","",IF('DATA ENTRY'!Q101="","",IF($D$4="All Post",'DATA ENTRY'!Q101,IF(AND($D$4='DATA ENTRY'!CL101),'DATA ENTRY'!Q101,""))))</f>
        <v/>
      </c>
      <c r="K102" s="205" t="str">
        <f>IF('DATA ENTRY'!CL101="","",IF('DATA ENTRY'!R101="","",IF($D$4="All Post",'DATA ENTRY'!R101,IF(AND($D$4='DATA ENTRY'!CL101),'DATA ENTRY'!R101,""))))</f>
        <v/>
      </c>
      <c r="L102" s="205" t="str">
        <f>IF('DATA ENTRY'!CL101="","",IF('DATA ENTRY'!S101="","",IF($D$4="All Post",'DATA ENTRY'!S101,IF(AND($D$4='DATA ENTRY'!CL101),'DATA ENTRY'!S101,""))))</f>
        <v/>
      </c>
      <c r="M102" s="205" t="str">
        <f>IF('DATA ENTRY'!CL101="","",IF('DATA ENTRY'!E101="","",IF($D$4="All Post",'DATA ENTRY'!E101,IF(AND($D$4='DATA ENTRY'!CL101),'DATA ENTRY'!E101,""))))</f>
        <v/>
      </c>
      <c r="N102" s="205" t="str">
        <f>IF('DATA ENTRY'!CL101="","",IF('DATA ENTRY'!T101="","",IF($D$4="All Post",'DATA ENTRY'!T101,IF(AND($D$4='DATA ENTRY'!CL101),'DATA ENTRY'!T101,""))))</f>
        <v/>
      </c>
      <c r="O102" s="205" t="str">
        <f>IF('DATA ENTRY'!CL101="","",IF('DATA ENTRY'!X101="","",IF($D$4="All Post",'DATA ENTRY'!X101,IF(AND($D$4='DATA ENTRY'!CL101),'DATA ENTRY'!X101,""))))</f>
        <v/>
      </c>
      <c r="P102" s="205" t="str">
        <f>IF('DATA ENTRY'!CL101="","",IF('DATA ENTRY'!Y101="","",IF($D$4="All Post",'DATA ENTRY'!Y101,IF(AND($D$4='DATA ENTRY'!CL101),'DATA ENTRY'!Y101,""))))</f>
        <v/>
      </c>
      <c r="Q102" s="205" t="str">
        <f>IF('DATA ENTRY'!CL101="","",IF('DATA ENTRY'!G101="","",IF($D$4="All Post",'DATA ENTRY'!G101,IF(AND($D$4='DATA ENTRY'!CL101),'DATA ENTRY'!G101,""))))</f>
        <v/>
      </c>
      <c r="T102" s="3">
        <f t="shared" si="15"/>
        <v>0</v>
      </c>
      <c r="U102" s="3" t="str">
        <f t="shared" si="16"/>
        <v/>
      </c>
      <c r="CA102" s="3" t="str">
        <f>IFERROR(IF(CF102="","",RANK(CF102,$CF$7:$CF$1111,1))+COUNTIF($CF$7:CF102,CF102)-1,"")</f>
        <v/>
      </c>
      <c r="CB102" s="3" t="str">
        <f t="shared" si="17"/>
        <v/>
      </c>
      <c r="CC102" s="8">
        <v>96</v>
      </c>
      <c r="CD102" s="205" t="str">
        <f>IF('DATA ENTRY'!CL101="","",IF('DATA ENTRY'!B101="","",IF(AND($CE$4='DATA ENTRY'!CL101,$CH$4='DATA ENTRY'!D101,$CF$4='DATA ENTRY'!G101),'DATA ENTRY'!B101,"")))</f>
        <v/>
      </c>
      <c r="CE102" s="205" t="str">
        <f>IF('DATA ENTRY'!CL101="","",IF('DATA ENTRY'!C101="","",IF(AND($CE$4='DATA ENTRY'!CL101,$CH$4='DATA ENTRY'!D101,$CF$4='DATA ENTRY'!G101),'DATA ENTRY'!C101,"")))</f>
        <v/>
      </c>
      <c r="CF102" s="206" t="str">
        <f>IF('DATA ENTRY'!CL101="","",IF('DATA ENTRY'!I101="","",IF(AND($CE$4='DATA ENTRY'!CL101,$CH$4='DATA ENTRY'!D101,$CF$4='DATA ENTRY'!G101),'DATA ENTRY'!I101,"")))</f>
        <v/>
      </c>
      <c r="CG102" s="206" t="str">
        <f>IF('DATA ENTRY'!CL101="","",IF('DATA ENTRY'!CL101="","",IF(AND($CE$4='DATA ENTRY'!CL101,$CH$4='DATA ENTRY'!D101,$CF$4='DATA ENTRY'!G101),'DATA ENTRY'!CL101,"")))</f>
        <v/>
      </c>
      <c r="CH102" s="205" t="str">
        <f>IF('DATA ENTRY'!CL101="","",IF('DATA ENTRY'!N101="","",IF(AND($CE$4='DATA ENTRY'!CL101,$CH$4='DATA ENTRY'!D101,$CF$4='DATA ENTRY'!G101),'DATA ENTRY'!N101,"")))</f>
        <v/>
      </c>
      <c r="CI102" s="207" t="str">
        <f>IF('DATA ENTRY'!CL101="","",IF('DATA ENTRY'!O101="","",IF(AND($CE$4='DATA ENTRY'!CL101,$CH$4='DATA ENTRY'!D101,$CF$4='DATA ENTRY'!G101),'DATA ENTRY'!O101,"")))</f>
        <v/>
      </c>
      <c r="CJ102" s="205" t="str">
        <f>IF('DATA ENTRY'!CL101="","",IF('DATA ENTRY'!P101="","",IF(AND($CE$4='DATA ENTRY'!CL101,$CH$4='DATA ENTRY'!D101,$CF$4='DATA ENTRY'!G101),'DATA ENTRY'!P101,"")))</f>
        <v/>
      </c>
      <c r="CK102" s="207" t="str">
        <f>IF('DATA ENTRY'!CL101="","",IF('DATA ENTRY'!Q101="","",IF(AND($CE$4='DATA ENTRY'!CL101,$CH$4='DATA ENTRY'!D101,$CF$4='DATA ENTRY'!G101),'DATA ENTRY'!Q101,"")))</f>
        <v/>
      </c>
      <c r="CL102" s="205" t="str">
        <f>IF('DATA ENTRY'!CL101="","",IF('DATA ENTRY'!R101="","",IF(AND($CE$4='DATA ENTRY'!CL101,$CH$4='DATA ENTRY'!D101,$CF$4='DATA ENTRY'!G101),'DATA ENTRY'!R101,"")))</f>
        <v/>
      </c>
      <c r="CM102" s="205" t="str">
        <f>IF('DATA ENTRY'!CL101="","",IF('DATA ENTRY'!T101="","",IF(AND($CE$4='DATA ENTRY'!CL101,$CH$4='DATA ENTRY'!D101,$CF$4='DATA ENTRY'!G101),'DATA ENTRY'!T101,"")))</f>
        <v/>
      </c>
      <c r="CN102" s="205" t="str">
        <f>IF('DATA ENTRY'!CL101="","",IF('DATA ENTRY'!E101="","",IF(AND($CE$4='DATA ENTRY'!CL101,$CH$4='DATA ENTRY'!D101,$CF$4='DATA ENTRY'!G101),'DATA ENTRY'!E101,"")))</f>
        <v/>
      </c>
      <c r="CO102" s="205" t="str">
        <f>IF('DATA ENTRY'!CL101="","",IF('DATA ENTRY'!X101="","",IF(AND($CE$4='DATA ENTRY'!CL101,$CH$4='DATA ENTRY'!D101,$CF$4='DATA ENTRY'!G101),'DATA ENTRY'!X101,"")))</f>
        <v/>
      </c>
      <c r="CP102" s="205" t="str">
        <f>IF('DATA ENTRY'!CL101="","",IF('DATA ENTRY'!Y101="","",IF(AND($CE$4='DATA ENTRY'!CL101,$CH$4='DATA ENTRY'!D101,$CF$4='DATA ENTRY'!G101),'DATA ENTRY'!Y101,"")))</f>
        <v/>
      </c>
      <c r="CQ102" s="93" t="str">
        <f t="shared" si="18"/>
        <v/>
      </c>
      <c r="CR102" s="93" t="str">
        <f>IF('DATA ENTRY'!CL101="","",IF('DATA ENTRY'!G101="","",IF(AND($CE$4='DATA ENTRY'!CL101,$CH$4='DATA ENTRY'!D101),'DATA ENTRY'!G101,"")))</f>
        <v/>
      </c>
      <c r="CS102" s="191" t="str">
        <f>IF('DATA ENTRY'!CL101="","",IF('DATA ENTRY'!D101="","",IF(AND($CE$4='DATA ENTRY'!CL101,$CH$4='DATA ENTRY'!D101,$CF$4='DATA ENTRY'!G101),'DATA ENTRY'!D101,"")))</f>
        <v/>
      </c>
      <c r="CT102" s="209">
        <f t="shared" si="19"/>
        <v>0</v>
      </c>
      <c r="CU102" s="209">
        <f t="shared" si="20"/>
        <v>0</v>
      </c>
      <c r="CW102" s="210"/>
      <c r="CY102" s="3">
        <f t="shared" si="21"/>
        <v>0</v>
      </c>
      <c r="DC102" s="3" t="str">
        <f>IFERROR(IF(DH102="","",RANK(DH102,$DH$7:$DH$1111,1))+COUNTIF($DH$7:DH102,DH102)-1,"")</f>
        <v/>
      </c>
      <c r="DD102" s="3" t="str">
        <f t="shared" si="27"/>
        <v/>
      </c>
      <c r="DE102" s="8">
        <v>96</v>
      </c>
      <c r="DF102" s="205" t="str">
        <f>IF('DATA ENTRY'!CL101="","",IF('DATA ENTRY'!B101="","",IF(AND($DG$4='DATA ENTRY'!D101),'DATA ENTRY'!B101,"")))</f>
        <v/>
      </c>
      <c r="DG102" s="205" t="str">
        <f>IF('DATA ENTRY'!CL101="","",IF('DATA ENTRY'!C101="","",IF(AND($DG$4='DATA ENTRY'!D101),'DATA ENTRY'!C101,"")))</f>
        <v/>
      </c>
      <c r="DH102" s="206" t="str">
        <f>IF('DATA ENTRY'!CL101="","",IF('DATA ENTRY'!I101="","",IF(AND($DG$4='DATA ENTRY'!D101),'DATA ENTRY'!I101,"")))</f>
        <v/>
      </c>
      <c r="DI102" s="206" t="str">
        <f>IF('DATA ENTRY'!CL101="","",IF('DATA ENTRY'!CL101="","",IF(AND($DG$4='DATA ENTRY'!D101),'DATA ENTRY'!CL101,"")))</f>
        <v/>
      </c>
      <c r="DJ102" s="205" t="str">
        <f>IF('DATA ENTRY'!CL101="","",IF('DATA ENTRY'!N101="","",IF(AND($DG$4='DATA ENTRY'!D101),'DATA ENTRY'!N101,"")))</f>
        <v/>
      </c>
      <c r="DK102" s="207" t="str">
        <f>IF('DATA ENTRY'!CL101="","",IF('DATA ENTRY'!O101="","",IF(AND($DG$4='DATA ENTRY'!D101),'DATA ENTRY'!O101,"")))</f>
        <v/>
      </c>
      <c r="DL102" s="205" t="str">
        <f>IF('DATA ENTRY'!CL101="","",IF('DATA ENTRY'!P101="","",IF(AND($DG$4='DATA ENTRY'!D101),'DATA ENTRY'!P101,"")))</f>
        <v/>
      </c>
      <c r="DM102" s="207" t="str">
        <f>IF('DATA ENTRY'!CL101="","",IF('DATA ENTRY'!Q101="","",IF(AND($DG$4='DATA ENTRY'!D101),'DATA ENTRY'!Q101,"")))</f>
        <v/>
      </c>
      <c r="DN102" s="205" t="str">
        <f>IF('DATA ENTRY'!CL101="","",IF('DATA ENTRY'!R101="","",IF(AND($DG$4='DATA ENTRY'!D101),'DATA ENTRY'!R101,"")))</f>
        <v/>
      </c>
      <c r="DO102" s="207" t="str">
        <f>IF('DATA ENTRY'!CL101="","",IF('DATA ENTRY'!T101="","",IF(AND($DG$4='DATA ENTRY'!D101),'DATA ENTRY'!T101,"")))</f>
        <v/>
      </c>
      <c r="DP102" s="205" t="str">
        <f>IF('DATA ENTRY'!CL101="","",IF('DATA ENTRY'!E101="","",IF(AND($DG$4='DATA ENTRY'!D101),'DATA ENTRY'!E101,"")))</f>
        <v/>
      </c>
      <c r="DQ102" s="205" t="str">
        <f>IF('DATA ENTRY'!CL101="","",IF('DATA ENTRY'!D101="","",IF(AND($DG$4='DATA ENTRY'!D101),'DATA ENTRY'!D101,"")))</f>
        <v/>
      </c>
      <c r="DR102" s="205" t="str">
        <f>IF('DATA ENTRY'!CL101="","",IF('DATA ENTRY'!X101="","",IF(AND($DG$4='DATA ENTRY'!D101),'DATA ENTRY'!X101,"")))</f>
        <v/>
      </c>
      <c r="DS102" s="205" t="str">
        <f>IF('DATA ENTRY'!CL101="","",IF('DATA ENTRY'!Y101="","",IF(AND($DG$4='DATA ENTRY'!D101),'DATA ENTRY'!Y101,"")))</f>
        <v/>
      </c>
      <c r="DT102" s="93" t="str">
        <f t="shared" si="22"/>
        <v/>
      </c>
      <c r="DU102" s="93" t="str">
        <f>IF('DATA ENTRY'!CL101="","",IF('DATA ENTRY'!D101="","",IF(AND($DG$4='DATA ENTRY'!D101),'DATA ENTRY'!G101,"")))</f>
        <v/>
      </c>
      <c r="DZ102" s="3">
        <f t="shared" si="23"/>
        <v>0</v>
      </c>
      <c r="EC102" s="3" t="str">
        <f>IFERROR(IF(EH102="","",RANK(EH102,$EH$7:$EH$1111,1))+COUNTIF($EH$7:EH102,EH102)-1,"")</f>
        <v/>
      </c>
      <c r="ED102" s="3" t="str">
        <f t="shared" si="24"/>
        <v/>
      </c>
      <c r="EE102" s="8">
        <v>96</v>
      </c>
      <c r="EF102" s="205" t="str">
        <f>IF('DATA ENTRY'!CL101="","",IF('DATA ENTRY'!B101="","",IF(AND($EG$4='DATA ENTRY'!G101,$EI$4='DATA ENTRY'!F101),'DATA ENTRY'!B101,"")))</f>
        <v/>
      </c>
      <c r="EG102" s="205" t="str">
        <f>IF('DATA ENTRY'!CL101="","",IF('DATA ENTRY'!C101="","",IF(AND($EG$4='DATA ENTRY'!G101,$EI$4='DATA ENTRY'!F101),'DATA ENTRY'!C101,"")))</f>
        <v/>
      </c>
      <c r="EH102" s="206" t="str">
        <f>IF('DATA ENTRY'!CL101="","",IF('DATA ENTRY'!I101="","",IF(AND($EG$4='DATA ENTRY'!G101,$EI$4='DATA ENTRY'!F101),'DATA ENTRY'!I101,"")))</f>
        <v/>
      </c>
      <c r="EI102" s="206" t="str">
        <f>IF('DATA ENTRY'!CL101="","",IF('DATA ENTRY'!CL101="","",IF(AND($EG$4='DATA ENTRY'!G101,$EI$4='DATA ENTRY'!F101),'DATA ENTRY'!CL101,"")))</f>
        <v/>
      </c>
      <c r="EJ102" s="205" t="str">
        <f>IF('DATA ENTRY'!CL101="","",IF('DATA ENTRY'!N101="","",IF(AND($EG$4='DATA ENTRY'!G101,$EI$4='DATA ENTRY'!F101),'DATA ENTRY'!N101,"")))</f>
        <v/>
      </c>
      <c r="EK102" s="207" t="str">
        <f>IF('DATA ENTRY'!CL101="","",IF('DATA ENTRY'!O101="","",IF(AND($EG$4='DATA ENTRY'!G101,$EI$4='DATA ENTRY'!F101),'DATA ENTRY'!O101,"")))</f>
        <v/>
      </c>
      <c r="EL102" s="205" t="str">
        <f>IF('DATA ENTRY'!CL101="","",IF('DATA ENTRY'!P101="","",IF(AND($EG$4='DATA ENTRY'!G101,$EI$4='DATA ENTRY'!F101),'DATA ENTRY'!P101,"")))</f>
        <v/>
      </c>
      <c r="EM102" s="207" t="str">
        <f>IF('DATA ENTRY'!CL101="","",IF('DATA ENTRY'!Q101="","",IF(AND($EG$4='DATA ENTRY'!G101,$EI$4='DATA ENTRY'!F101),'DATA ENTRY'!Q101,"")))</f>
        <v/>
      </c>
      <c r="EN102" s="205" t="str">
        <f>IF('DATA ENTRY'!CL101="","",IF('DATA ENTRY'!R101="","",IF(AND($EG$4='DATA ENTRY'!G101,$EI$4='DATA ENTRY'!F101),'DATA ENTRY'!R101,"")))</f>
        <v/>
      </c>
      <c r="EO102" s="207" t="str">
        <f>IF('DATA ENTRY'!CL101="","",IF('DATA ENTRY'!S101="","",IF(AND($EG$4='DATA ENTRY'!G101,$EI$4='DATA ENTRY'!F101),'DATA ENTRY'!S101,"")))</f>
        <v/>
      </c>
      <c r="EP102" s="207" t="str">
        <f>IF('DATA ENTRY'!CL101="","",IF('DATA ENTRY'!T101="","",IF(AND($EG$4='DATA ENTRY'!G101,$EI$4='DATA ENTRY'!F101),'DATA ENTRY'!T101,"")))</f>
        <v/>
      </c>
      <c r="EQ102" s="205" t="str">
        <f>IF('DATA ENTRY'!CL101="","",IF('DATA ENTRY'!E101="","",IF(AND($EG$4='DATA ENTRY'!G101,$EI$4='DATA ENTRY'!F101),'DATA ENTRY'!E101,"")))</f>
        <v/>
      </c>
      <c r="ER102" s="205" t="str">
        <f>IF('DATA ENTRY'!CL101="","",IF('DATA ENTRY'!D101="","",IF(AND($EG$4='DATA ENTRY'!G101,$EI$4='DATA ENTRY'!F101),'DATA ENTRY'!D101,"")))</f>
        <v/>
      </c>
      <c r="ES102" s="205" t="str">
        <f>IF('DATA ENTRY'!CL101="","",IF('DATA ENTRY'!X101="","",IF(AND($EG$4='DATA ENTRY'!G101,$EI$4='DATA ENTRY'!F101),'DATA ENTRY'!X101,"")))</f>
        <v/>
      </c>
      <c r="ET102" s="205" t="str">
        <f>IF('DATA ENTRY'!CL101="","",IF('DATA ENTRY'!Y101="","",IF(AND($EG$4='DATA ENTRY'!G101,$EI$4='DATA ENTRY'!F101),'DATA ENTRY'!Y101,"")))</f>
        <v/>
      </c>
      <c r="EU102" s="93" t="str">
        <f t="shared" si="25"/>
        <v/>
      </c>
      <c r="EV102" s="93" t="str">
        <f>IF('DATA ENTRY'!CL101="","",IF('DATA ENTRY'!D101="","",IF(AND($EG$4='DATA ENTRY'!G101,$EI$4='DATA ENTRY'!F101),'DATA ENTRY'!G101,"")))</f>
        <v/>
      </c>
      <c r="FA102" s="3">
        <f t="shared" si="26"/>
        <v>0</v>
      </c>
    </row>
    <row r="103" spans="1:157">
      <c r="A103" s="3" t="str">
        <f>IF(T103=0,"",1+(MAX($A$7:A102)))</f>
        <v/>
      </c>
      <c r="B103" s="8">
        <v>97</v>
      </c>
      <c r="C103" s="205" t="str">
        <f>IF('DATA ENTRY'!CL102="","",IF('DATA ENTRY'!B102="","",IF($D$4="All Post",'DATA ENTRY'!B102,IF(AND($D$4='DATA ENTRY'!CL102),'DATA ENTRY'!B102,""))))</f>
        <v/>
      </c>
      <c r="D103" s="205" t="str">
        <f>IF('DATA ENTRY'!CL102="","",IF('DATA ENTRY'!C102="","",IF($D$4="All Post",'DATA ENTRY'!C102,IF(AND($D$4='DATA ENTRY'!CL102),'DATA ENTRY'!C102,""))))</f>
        <v/>
      </c>
      <c r="E103" s="206" t="str">
        <f>IF('DATA ENTRY'!CL102="","",IF('DATA ENTRY'!I102="","",IF($D$4="All Post",'DATA ENTRY'!I102,IF(AND($D$4='DATA ENTRY'!CL102),'DATA ENTRY'!I102,""))))</f>
        <v/>
      </c>
      <c r="F103" s="206" t="str">
        <f>IF('DATA ENTRY'!CL102="","",IF('DATA ENTRY'!CL102="","",IF($D$4="All Post",'DATA ENTRY'!CL102,IF(AND($D$4='DATA ENTRY'!CL102),'DATA ENTRY'!CL102,""))))</f>
        <v/>
      </c>
      <c r="G103" s="205" t="str">
        <f>IF('DATA ENTRY'!CL102="","",IF('DATA ENTRY'!N102="","",IF($D$4="All Post",'DATA ENTRY'!N102,IF(AND($D$4='DATA ENTRY'!CL102),'DATA ENTRY'!N102,""))))</f>
        <v/>
      </c>
      <c r="H103" s="207" t="str">
        <f>IF('DATA ENTRY'!CL102="","",IF('DATA ENTRY'!O102="","",IF($D$4="All Post",'DATA ENTRY'!O102,IF(AND($D$4='DATA ENTRY'!CL102),'DATA ENTRY'!O102,""))))</f>
        <v/>
      </c>
      <c r="I103" s="205" t="str">
        <f>IF('DATA ENTRY'!CL102="","",IF('DATA ENTRY'!P102="","",IF($D$4="All Post",'DATA ENTRY'!P102,IF(AND($D$4='DATA ENTRY'!CL102),'DATA ENTRY'!P102,""))))</f>
        <v/>
      </c>
      <c r="J103" s="207" t="str">
        <f>IF('DATA ENTRY'!CL102="","",IF('DATA ENTRY'!Q102="","",IF($D$4="All Post",'DATA ENTRY'!Q102,IF(AND($D$4='DATA ENTRY'!CL102),'DATA ENTRY'!Q102,""))))</f>
        <v/>
      </c>
      <c r="K103" s="205" t="str">
        <f>IF('DATA ENTRY'!CL102="","",IF('DATA ENTRY'!R102="","",IF($D$4="All Post",'DATA ENTRY'!R102,IF(AND($D$4='DATA ENTRY'!CL102),'DATA ENTRY'!R102,""))))</f>
        <v/>
      </c>
      <c r="L103" s="205" t="str">
        <f>IF('DATA ENTRY'!CL102="","",IF('DATA ENTRY'!S102="","",IF($D$4="All Post",'DATA ENTRY'!S102,IF(AND($D$4='DATA ENTRY'!CL102),'DATA ENTRY'!S102,""))))</f>
        <v/>
      </c>
      <c r="M103" s="205" t="str">
        <f>IF('DATA ENTRY'!CL102="","",IF('DATA ENTRY'!E102="","",IF($D$4="All Post",'DATA ENTRY'!E102,IF(AND($D$4='DATA ENTRY'!CL102),'DATA ENTRY'!E102,""))))</f>
        <v/>
      </c>
      <c r="N103" s="205" t="str">
        <f>IF('DATA ENTRY'!CL102="","",IF('DATA ENTRY'!T102="","",IF($D$4="All Post",'DATA ENTRY'!T102,IF(AND($D$4='DATA ENTRY'!CL102),'DATA ENTRY'!T102,""))))</f>
        <v/>
      </c>
      <c r="O103" s="205" t="str">
        <f>IF('DATA ENTRY'!CL102="","",IF('DATA ENTRY'!X102="","",IF($D$4="All Post",'DATA ENTRY'!X102,IF(AND($D$4='DATA ENTRY'!CL102),'DATA ENTRY'!X102,""))))</f>
        <v/>
      </c>
      <c r="P103" s="205" t="str">
        <f>IF('DATA ENTRY'!CL102="","",IF('DATA ENTRY'!Y102="","",IF($D$4="All Post",'DATA ENTRY'!Y102,IF(AND($D$4='DATA ENTRY'!CL102),'DATA ENTRY'!Y102,""))))</f>
        <v/>
      </c>
      <c r="Q103" s="205" t="str">
        <f>IF('DATA ENTRY'!CL102="","",IF('DATA ENTRY'!G102="","",IF($D$4="All Post",'DATA ENTRY'!G102,IF(AND($D$4='DATA ENTRY'!CL102),'DATA ENTRY'!G102,""))))</f>
        <v/>
      </c>
      <c r="T103" s="3">
        <f t="shared" si="15"/>
        <v>0</v>
      </c>
      <c r="U103" s="3" t="str">
        <f t="shared" si="16"/>
        <v/>
      </c>
      <c r="CA103" s="3" t="str">
        <f>IFERROR(IF(CF103="","",RANK(CF103,$CF$7:$CF$1111,1))+COUNTIF($CF$7:CF103,CF103)-1,"")</f>
        <v/>
      </c>
      <c r="CB103" s="3" t="str">
        <f t="shared" si="17"/>
        <v/>
      </c>
      <c r="CC103" s="8">
        <v>97</v>
      </c>
      <c r="CD103" s="205" t="str">
        <f>IF('DATA ENTRY'!CL102="","",IF('DATA ENTRY'!B102="","",IF(AND($CE$4='DATA ENTRY'!CL102,$CH$4='DATA ENTRY'!D102,$CF$4='DATA ENTRY'!G102),'DATA ENTRY'!B102,"")))</f>
        <v/>
      </c>
      <c r="CE103" s="205" t="str">
        <f>IF('DATA ENTRY'!CL102="","",IF('DATA ENTRY'!C102="","",IF(AND($CE$4='DATA ENTRY'!CL102,$CH$4='DATA ENTRY'!D102,$CF$4='DATA ENTRY'!G102),'DATA ENTRY'!C102,"")))</f>
        <v/>
      </c>
      <c r="CF103" s="206" t="str">
        <f>IF('DATA ENTRY'!CL102="","",IF('DATA ENTRY'!I102="","",IF(AND($CE$4='DATA ENTRY'!CL102,$CH$4='DATA ENTRY'!D102,$CF$4='DATA ENTRY'!G102),'DATA ENTRY'!I102,"")))</f>
        <v/>
      </c>
      <c r="CG103" s="206" t="str">
        <f>IF('DATA ENTRY'!CL102="","",IF('DATA ENTRY'!CL102="","",IF(AND($CE$4='DATA ENTRY'!CL102,$CH$4='DATA ENTRY'!D102,$CF$4='DATA ENTRY'!G102),'DATA ENTRY'!CL102,"")))</f>
        <v/>
      </c>
      <c r="CH103" s="205" t="str">
        <f>IF('DATA ENTRY'!CL102="","",IF('DATA ENTRY'!N102="","",IF(AND($CE$4='DATA ENTRY'!CL102,$CH$4='DATA ENTRY'!D102,$CF$4='DATA ENTRY'!G102),'DATA ENTRY'!N102,"")))</f>
        <v/>
      </c>
      <c r="CI103" s="207" t="str">
        <f>IF('DATA ENTRY'!CL102="","",IF('DATA ENTRY'!O102="","",IF(AND($CE$4='DATA ENTRY'!CL102,$CH$4='DATA ENTRY'!D102,$CF$4='DATA ENTRY'!G102),'DATA ENTRY'!O102,"")))</f>
        <v/>
      </c>
      <c r="CJ103" s="205" t="str">
        <f>IF('DATA ENTRY'!CL102="","",IF('DATA ENTRY'!P102="","",IF(AND($CE$4='DATA ENTRY'!CL102,$CH$4='DATA ENTRY'!D102,$CF$4='DATA ENTRY'!G102),'DATA ENTRY'!P102,"")))</f>
        <v/>
      </c>
      <c r="CK103" s="207" t="str">
        <f>IF('DATA ENTRY'!CL102="","",IF('DATA ENTRY'!Q102="","",IF(AND($CE$4='DATA ENTRY'!CL102,$CH$4='DATA ENTRY'!D102,$CF$4='DATA ENTRY'!G102),'DATA ENTRY'!Q102,"")))</f>
        <v/>
      </c>
      <c r="CL103" s="205" t="str">
        <f>IF('DATA ENTRY'!CL102="","",IF('DATA ENTRY'!R102="","",IF(AND($CE$4='DATA ENTRY'!CL102,$CH$4='DATA ENTRY'!D102,$CF$4='DATA ENTRY'!G102),'DATA ENTRY'!R102,"")))</f>
        <v/>
      </c>
      <c r="CM103" s="205" t="str">
        <f>IF('DATA ENTRY'!CL102="","",IF('DATA ENTRY'!T102="","",IF(AND($CE$4='DATA ENTRY'!CL102,$CH$4='DATA ENTRY'!D102,$CF$4='DATA ENTRY'!G102),'DATA ENTRY'!T102,"")))</f>
        <v/>
      </c>
      <c r="CN103" s="205" t="str">
        <f>IF('DATA ENTRY'!CL102="","",IF('DATA ENTRY'!E102="","",IF(AND($CE$4='DATA ENTRY'!CL102,$CH$4='DATA ENTRY'!D102,$CF$4='DATA ENTRY'!G102),'DATA ENTRY'!E102,"")))</f>
        <v/>
      </c>
      <c r="CO103" s="205" t="str">
        <f>IF('DATA ENTRY'!CL102="","",IF('DATA ENTRY'!X102="","",IF(AND($CE$4='DATA ENTRY'!CL102,$CH$4='DATA ENTRY'!D102,$CF$4='DATA ENTRY'!G102),'DATA ENTRY'!X102,"")))</f>
        <v/>
      </c>
      <c r="CP103" s="205" t="str">
        <f>IF('DATA ENTRY'!CL102="","",IF('DATA ENTRY'!Y102="","",IF(AND($CE$4='DATA ENTRY'!CL102,$CH$4='DATA ENTRY'!D102,$CF$4='DATA ENTRY'!G102),'DATA ENTRY'!Y102,"")))</f>
        <v/>
      </c>
      <c r="CQ103" s="93" t="str">
        <f t="shared" si="18"/>
        <v/>
      </c>
      <c r="CR103" s="93" t="str">
        <f>IF('DATA ENTRY'!CL102="","",IF('DATA ENTRY'!G102="","",IF(AND($CE$4='DATA ENTRY'!CL102,$CH$4='DATA ENTRY'!D102),'DATA ENTRY'!G102,"")))</f>
        <v/>
      </c>
      <c r="CS103" s="191" t="str">
        <f>IF('DATA ENTRY'!CL102="","",IF('DATA ENTRY'!D102="","",IF(AND($CE$4='DATA ENTRY'!CL102,$CH$4='DATA ENTRY'!D102,$CF$4='DATA ENTRY'!G102),'DATA ENTRY'!D102,"")))</f>
        <v/>
      </c>
      <c r="CT103" s="209">
        <f t="shared" si="19"/>
        <v>0</v>
      </c>
      <c r="CU103" s="209">
        <f t="shared" si="20"/>
        <v>0</v>
      </c>
      <c r="CW103" s="210"/>
      <c r="CY103" s="3">
        <f t="shared" si="21"/>
        <v>0</v>
      </c>
      <c r="DC103" s="3" t="str">
        <f>IFERROR(IF(DH103="","",RANK(DH103,$DH$7:$DH$1111,1))+COUNTIF($DH$7:DH103,DH103)-1,"")</f>
        <v/>
      </c>
      <c r="DD103" s="3" t="str">
        <f t="shared" si="27"/>
        <v/>
      </c>
      <c r="DE103" s="8">
        <v>97</v>
      </c>
      <c r="DF103" s="205" t="str">
        <f>IF('DATA ENTRY'!CL102="","",IF('DATA ENTRY'!B102="","",IF(AND($DG$4='DATA ENTRY'!D102),'DATA ENTRY'!B102,"")))</f>
        <v/>
      </c>
      <c r="DG103" s="205" t="str">
        <f>IF('DATA ENTRY'!CL102="","",IF('DATA ENTRY'!C102="","",IF(AND($DG$4='DATA ENTRY'!D102),'DATA ENTRY'!C102,"")))</f>
        <v/>
      </c>
      <c r="DH103" s="206" t="str">
        <f>IF('DATA ENTRY'!CL102="","",IF('DATA ENTRY'!I102="","",IF(AND($DG$4='DATA ENTRY'!D102),'DATA ENTRY'!I102,"")))</f>
        <v/>
      </c>
      <c r="DI103" s="206" t="str">
        <f>IF('DATA ENTRY'!CL102="","",IF('DATA ENTRY'!CL102="","",IF(AND($DG$4='DATA ENTRY'!D102),'DATA ENTRY'!CL102,"")))</f>
        <v/>
      </c>
      <c r="DJ103" s="205" t="str">
        <f>IF('DATA ENTRY'!CL102="","",IF('DATA ENTRY'!N102="","",IF(AND($DG$4='DATA ENTRY'!D102),'DATA ENTRY'!N102,"")))</f>
        <v/>
      </c>
      <c r="DK103" s="207" t="str">
        <f>IF('DATA ENTRY'!CL102="","",IF('DATA ENTRY'!O102="","",IF(AND($DG$4='DATA ENTRY'!D102),'DATA ENTRY'!O102,"")))</f>
        <v/>
      </c>
      <c r="DL103" s="205" t="str">
        <f>IF('DATA ENTRY'!CL102="","",IF('DATA ENTRY'!P102="","",IF(AND($DG$4='DATA ENTRY'!D102),'DATA ENTRY'!P102,"")))</f>
        <v/>
      </c>
      <c r="DM103" s="207" t="str">
        <f>IF('DATA ENTRY'!CL102="","",IF('DATA ENTRY'!Q102="","",IF(AND($DG$4='DATA ENTRY'!D102),'DATA ENTRY'!Q102,"")))</f>
        <v/>
      </c>
      <c r="DN103" s="205" t="str">
        <f>IF('DATA ENTRY'!CL102="","",IF('DATA ENTRY'!R102="","",IF(AND($DG$4='DATA ENTRY'!D102),'DATA ENTRY'!R102,"")))</f>
        <v/>
      </c>
      <c r="DO103" s="207" t="str">
        <f>IF('DATA ENTRY'!CL102="","",IF('DATA ENTRY'!T102="","",IF(AND($DG$4='DATA ENTRY'!D102),'DATA ENTRY'!T102,"")))</f>
        <v/>
      </c>
      <c r="DP103" s="205" t="str">
        <f>IF('DATA ENTRY'!CL102="","",IF('DATA ENTRY'!E102="","",IF(AND($DG$4='DATA ENTRY'!D102),'DATA ENTRY'!E102,"")))</f>
        <v/>
      </c>
      <c r="DQ103" s="205" t="str">
        <f>IF('DATA ENTRY'!CL102="","",IF('DATA ENTRY'!D102="","",IF(AND($DG$4='DATA ENTRY'!D102),'DATA ENTRY'!D102,"")))</f>
        <v/>
      </c>
      <c r="DR103" s="205" t="str">
        <f>IF('DATA ENTRY'!CL102="","",IF('DATA ENTRY'!X102="","",IF(AND($DG$4='DATA ENTRY'!D102),'DATA ENTRY'!X102,"")))</f>
        <v/>
      </c>
      <c r="DS103" s="205" t="str">
        <f>IF('DATA ENTRY'!CL102="","",IF('DATA ENTRY'!Y102="","",IF(AND($DG$4='DATA ENTRY'!D102),'DATA ENTRY'!Y102,"")))</f>
        <v/>
      </c>
      <c r="DT103" s="93" t="str">
        <f t="shared" si="22"/>
        <v/>
      </c>
      <c r="DU103" s="93" t="str">
        <f>IF('DATA ENTRY'!CL102="","",IF('DATA ENTRY'!D102="","",IF(AND($DG$4='DATA ENTRY'!D102),'DATA ENTRY'!G102,"")))</f>
        <v/>
      </c>
      <c r="DZ103" s="3">
        <f t="shared" si="23"/>
        <v>0</v>
      </c>
      <c r="EC103" s="3" t="str">
        <f>IFERROR(IF(EH103="","",RANK(EH103,$EH$7:$EH$1111,1))+COUNTIF($EH$7:EH103,EH103)-1,"")</f>
        <v/>
      </c>
      <c r="ED103" s="3" t="str">
        <f t="shared" si="24"/>
        <v/>
      </c>
      <c r="EE103" s="8">
        <v>97</v>
      </c>
      <c r="EF103" s="205" t="str">
        <f>IF('DATA ENTRY'!CL102="","",IF('DATA ENTRY'!B102="","",IF(AND($EG$4='DATA ENTRY'!G102,$EI$4='DATA ENTRY'!F102),'DATA ENTRY'!B102,"")))</f>
        <v/>
      </c>
      <c r="EG103" s="205" t="str">
        <f>IF('DATA ENTRY'!CL102="","",IF('DATA ENTRY'!C102="","",IF(AND($EG$4='DATA ENTRY'!G102,$EI$4='DATA ENTRY'!F102),'DATA ENTRY'!C102,"")))</f>
        <v/>
      </c>
      <c r="EH103" s="206" t="str">
        <f>IF('DATA ENTRY'!CL102="","",IF('DATA ENTRY'!I102="","",IF(AND($EG$4='DATA ENTRY'!G102,$EI$4='DATA ENTRY'!F102),'DATA ENTRY'!I102,"")))</f>
        <v/>
      </c>
      <c r="EI103" s="206" t="str">
        <f>IF('DATA ENTRY'!CL102="","",IF('DATA ENTRY'!CL102="","",IF(AND($EG$4='DATA ENTRY'!G102,$EI$4='DATA ENTRY'!F102),'DATA ENTRY'!CL102,"")))</f>
        <v/>
      </c>
      <c r="EJ103" s="205" t="str">
        <f>IF('DATA ENTRY'!CL102="","",IF('DATA ENTRY'!N102="","",IF(AND($EG$4='DATA ENTRY'!G102,$EI$4='DATA ENTRY'!F102),'DATA ENTRY'!N102,"")))</f>
        <v/>
      </c>
      <c r="EK103" s="207" t="str">
        <f>IF('DATA ENTRY'!CL102="","",IF('DATA ENTRY'!O102="","",IF(AND($EG$4='DATA ENTRY'!G102,$EI$4='DATA ENTRY'!F102),'DATA ENTRY'!O102,"")))</f>
        <v/>
      </c>
      <c r="EL103" s="205" t="str">
        <f>IF('DATA ENTRY'!CL102="","",IF('DATA ENTRY'!P102="","",IF(AND($EG$4='DATA ENTRY'!G102,$EI$4='DATA ENTRY'!F102),'DATA ENTRY'!P102,"")))</f>
        <v/>
      </c>
      <c r="EM103" s="207" t="str">
        <f>IF('DATA ENTRY'!CL102="","",IF('DATA ENTRY'!Q102="","",IF(AND($EG$4='DATA ENTRY'!G102,$EI$4='DATA ENTRY'!F102),'DATA ENTRY'!Q102,"")))</f>
        <v/>
      </c>
      <c r="EN103" s="205" t="str">
        <f>IF('DATA ENTRY'!CL102="","",IF('DATA ENTRY'!R102="","",IF(AND($EG$4='DATA ENTRY'!G102,$EI$4='DATA ENTRY'!F102),'DATA ENTRY'!R102,"")))</f>
        <v/>
      </c>
      <c r="EO103" s="207" t="str">
        <f>IF('DATA ENTRY'!CL102="","",IF('DATA ENTRY'!S102="","",IF(AND($EG$4='DATA ENTRY'!G102,$EI$4='DATA ENTRY'!F102),'DATA ENTRY'!S102,"")))</f>
        <v/>
      </c>
      <c r="EP103" s="207" t="str">
        <f>IF('DATA ENTRY'!CL102="","",IF('DATA ENTRY'!T102="","",IF(AND($EG$4='DATA ENTRY'!G102,$EI$4='DATA ENTRY'!F102),'DATA ENTRY'!T102,"")))</f>
        <v/>
      </c>
      <c r="EQ103" s="205" t="str">
        <f>IF('DATA ENTRY'!CL102="","",IF('DATA ENTRY'!E102="","",IF(AND($EG$4='DATA ENTRY'!G102,$EI$4='DATA ENTRY'!F102),'DATA ENTRY'!E102,"")))</f>
        <v/>
      </c>
      <c r="ER103" s="205" t="str">
        <f>IF('DATA ENTRY'!CL102="","",IF('DATA ENTRY'!D102="","",IF(AND($EG$4='DATA ENTRY'!G102,$EI$4='DATA ENTRY'!F102),'DATA ENTRY'!D102,"")))</f>
        <v/>
      </c>
      <c r="ES103" s="205" t="str">
        <f>IF('DATA ENTRY'!CL102="","",IF('DATA ENTRY'!X102="","",IF(AND($EG$4='DATA ENTRY'!G102,$EI$4='DATA ENTRY'!F102),'DATA ENTRY'!X102,"")))</f>
        <v/>
      </c>
      <c r="ET103" s="205" t="str">
        <f>IF('DATA ENTRY'!CL102="","",IF('DATA ENTRY'!Y102="","",IF(AND($EG$4='DATA ENTRY'!G102,$EI$4='DATA ENTRY'!F102),'DATA ENTRY'!Y102,"")))</f>
        <v/>
      </c>
      <c r="EU103" s="93" t="str">
        <f t="shared" si="25"/>
        <v/>
      </c>
      <c r="EV103" s="93" t="str">
        <f>IF('DATA ENTRY'!CL102="","",IF('DATA ENTRY'!D102="","",IF(AND($EG$4='DATA ENTRY'!G102,$EI$4='DATA ENTRY'!F102),'DATA ENTRY'!G102,"")))</f>
        <v/>
      </c>
      <c r="FA103" s="3">
        <f t="shared" si="26"/>
        <v>0</v>
      </c>
    </row>
    <row r="104" spans="1:157">
      <c r="A104" s="3" t="str">
        <f>IF(T104=0,"",1+(MAX($A$7:A103)))</f>
        <v/>
      </c>
      <c r="B104" s="8">
        <v>98</v>
      </c>
      <c r="C104" s="205" t="str">
        <f>IF('DATA ENTRY'!CL103="","",IF('DATA ENTRY'!B103="","",IF($D$4="All Post",'DATA ENTRY'!B103,IF(AND($D$4='DATA ENTRY'!CL103),'DATA ENTRY'!B103,""))))</f>
        <v/>
      </c>
      <c r="D104" s="205" t="str">
        <f>IF('DATA ENTRY'!CL103="","",IF('DATA ENTRY'!C103="","",IF($D$4="All Post",'DATA ENTRY'!C103,IF(AND($D$4='DATA ENTRY'!CL103),'DATA ENTRY'!C103,""))))</f>
        <v/>
      </c>
      <c r="E104" s="206" t="str">
        <f>IF('DATA ENTRY'!CL103="","",IF('DATA ENTRY'!I103="","",IF($D$4="All Post",'DATA ENTRY'!I103,IF(AND($D$4='DATA ENTRY'!CL103),'DATA ENTRY'!I103,""))))</f>
        <v/>
      </c>
      <c r="F104" s="206" t="str">
        <f>IF('DATA ENTRY'!CL103="","",IF('DATA ENTRY'!CL103="","",IF($D$4="All Post",'DATA ENTRY'!CL103,IF(AND($D$4='DATA ENTRY'!CL103),'DATA ENTRY'!CL103,""))))</f>
        <v/>
      </c>
      <c r="G104" s="205" t="str">
        <f>IF('DATA ENTRY'!CL103="","",IF('DATA ENTRY'!N103="","",IF($D$4="All Post",'DATA ENTRY'!N103,IF(AND($D$4='DATA ENTRY'!CL103),'DATA ENTRY'!N103,""))))</f>
        <v/>
      </c>
      <c r="H104" s="207" t="str">
        <f>IF('DATA ENTRY'!CL103="","",IF('DATA ENTRY'!O103="","",IF($D$4="All Post",'DATA ENTRY'!O103,IF(AND($D$4='DATA ENTRY'!CL103),'DATA ENTRY'!O103,""))))</f>
        <v/>
      </c>
      <c r="I104" s="205" t="str">
        <f>IF('DATA ENTRY'!CL103="","",IF('DATA ENTRY'!P103="","",IF($D$4="All Post",'DATA ENTRY'!P103,IF(AND($D$4='DATA ENTRY'!CL103),'DATA ENTRY'!P103,""))))</f>
        <v/>
      </c>
      <c r="J104" s="207" t="str">
        <f>IF('DATA ENTRY'!CL103="","",IF('DATA ENTRY'!Q103="","",IF($D$4="All Post",'DATA ENTRY'!Q103,IF(AND($D$4='DATA ENTRY'!CL103),'DATA ENTRY'!Q103,""))))</f>
        <v/>
      </c>
      <c r="K104" s="205" t="str">
        <f>IF('DATA ENTRY'!CL103="","",IF('DATA ENTRY'!R103="","",IF($D$4="All Post",'DATA ENTRY'!R103,IF(AND($D$4='DATA ENTRY'!CL103),'DATA ENTRY'!R103,""))))</f>
        <v/>
      </c>
      <c r="L104" s="205" t="str">
        <f>IF('DATA ENTRY'!CL103="","",IF('DATA ENTRY'!S103="","",IF($D$4="All Post",'DATA ENTRY'!S103,IF(AND($D$4='DATA ENTRY'!CL103),'DATA ENTRY'!S103,""))))</f>
        <v/>
      </c>
      <c r="M104" s="205" t="str">
        <f>IF('DATA ENTRY'!CL103="","",IF('DATA ENTRY'!E103="","",IF($D$4="All Post",'DATA ENTRY'!E103,IF(AND($D$4='DATA ENTRY'!CL103),'DATA ENTRY'!E103,""))))</f>
        <v/>
      </c>
      <c r="N104" s="205" t="str">
        <f>IF('DATA ENTRY'!CL103="","",IF('DATA ENTRY'!T103="","",IF($D$4="All Post",'DATA ENTRY'!T103,IF(AND($D$4='DATA ENTRY'!CL103),'DATA ENTRY'!T103,""))))</f>
        <v/>
      </c>
      <c r="O104" s="205" t="str">
        <f>IF('DATA ENTRY'!CL103="","",IF('DATA ENTRY'!X103="","",IF($D$4="All Post",'DATA ENTRY'!X103,IF(AND($D$4='DATA ENTRY'!CL103),'DATA ENTRY'!X103,""))))</f>
        <v/>
      </c>
      <c r="P104" s="205" t="str">
        <f>IF('DATA ENTRY'!CL103="","",IF('DATA ENTRY'!Y103="","",IF($D$4="All Post",'DATA ENTRY'!Y103,IF(AND($D$4='DATA ENTRY'!CL103),'DATA ENTRY'!Y103,""))))</f>
        <v/>
      </c>
      <c r="Q104" s="205" t="str">
        <f>IF('DATA ENTRY'!CL103="","",IF('DATA ENTRY'!G103="","",IF($D$4="All Post",'DATA ENTRY'!G103,IF(AND($D$4='DATA ENTRY'!CL103),'DATA ENTRY'!G103,""))))</f>
        <v/>
      </c>
      <c r="T104" s="3">
        <f t="shared" si="15"/>
        <v>0</v>
      </c>
      <c r="U104" s="3" t="str">
        <f t="shared" si="16"/>
        <v/>
      </c>
      <c r="CA104" s="3" t="str">
        <f>IFERROR(IF(CF104="","",RANK(CF104,$CF$7:$CF$1111,1))+COUNTIF($CF$7:CF104,CF104)-1,"")</f>
        <v/>
      </c>
      <c r="CB104" s="3" t="str">
        <f t="shared" si="17"/>
        <v/>
      </c>
      <c r="CC104" s="8">
        <v>98</v>
      </c>
      <c r="CD104" s="205" t="str">
        <f>IF('DATA ENTRY'!CL103="","",IF('DATA ENTRY'!B103="","",IF(AND($CE$4='DATA ENTRY'!CL103,$CH$4='DATA ENTRY'!D103,$CF$4='DATA ENTRY'!G103),'DATA ENTRY'!B103,"")))</f>
        <v/>
      </c>
      <c r="CE104" s="205" t="str">
        <f>IF('DATA ENTRY'!CL103="","",IF('DATA ENTRY'!C103="","",IF(AND($CE$4='DATA ENTRY'!CL103,$CH$4='DATA ENTRY'!D103,$CF$4='DATA ENTRY'!G103),'DATA ENTRY'!C103,"")))</f>
        <v/>
      </c>
      <c r="CF104" s="206" t="str">
        <f>IF('DATA ENTRY'!CL103="","",IF('DATA ENTRY'!I103="","",IF(AND($CE$4='DATA ENTRY'!CL103,$CH$4='DATA ENTRY'!D103,$CF$4='DATA ENTRY'!G103),'DATA ENTRY'!I103,"")))</f>
        <v/>
      </c>
      <c r="CG104" s="206" t="str">
        <f>IF('DATA ENTRY'!CL103="","",IF('DATA ENTRY'!CL103="","",IF(AND($CE$4='DATA ENTRY'!CL103,$CH$4='DATA ENTRY'!D103,$CF$4='DATA ENTRY'!G103),'DATA ENTRY'!CL103,"")))</f>
        <v/>
      </c>
      <c r="CH104" s="205" t="str">
        <f>IF('DATA ENTRY'!CL103="","",IF('DATA ENTRY'!N103="","",IF(AND($CE$4='DATA ENTRY'!CL103,$CH$4='DATA ENTRY'!D103,$CF$4='DATA ENTRY'!G103),'DATA ENTRY'!N103,"")))</f>
        <v/>
      </c>
      <c r="CI104" s="207" t="str">
        <f>IF('DATA ENTRY'!CL103="","",IF('DATA ENTRY'!O103="","",IF(AND($CE$4='DATA ENTRY'!CL103,$CH$4='DATA ENTRY'!D103,$CF$4='DATA ENTRY'!G103),'DATA ENTRY'!O103,"")))</f>
        <v/>
      </c>
      <c r="CJ104" s="205" t="str">
        <f>IF('DATA ENTRY'!CL103="","",IF('DATA ENTRY'!P103="","",IF(AND($CE$4='DATA ENTRY'!CL103,$CH$4='DATA ENTRY'!D103,$CF$4='DATA ENTRY'!G103),'DATA ENTRY'!P103,"")))</f>
        <v/>
      </c>
      <c r="CK104" s="207" t="str">
        <f>IF('DATA ENTRY'!CL103="","",IF('DATA ENTRY'!Q103="","",IF(AND($CE$4='DATA ENTRY'!CL103,$CH$4='DATA ENTRY'!D103,$CF$4='DATA ENTRY'!G103),'DATA ENTRY'!Q103,"")))</f>
        <v/>
      </c>
      <c r="CL104" s="205" t="str">
        <f>IF('DATA ENTRY'!CL103="","",IF('DATA ENTRY'!R103="","",IF(AND($CE$4='DATA ENTRY'!CL103,$CH$4='DATA ENTRY'!D103,$CF$4='DATA ENTRY'!G103),'DATA ENTRY'!R103,"")))</f>
        <v/>
      </c>
      <c r="CM104" s="205" t="str">
        <f>IF('DATA ENTRY'!CL103="","",IF('DATA ENTRY'!T103="","",IF(AND($CE$4='DATA ENTRY'!CL103,$CH$4='DATA ENTRY'!D103,$CF$4='DATA ENTRY'!G103),'DATA ENTRY'!T103,"")))</f>
        <v/>
      </c>
      <c r="CN104" s="205" t="str">
        <f>IF('DATA ENTRY'!CL103="","",IF('DATA ENTRY'!E103="","",IF(AND($CE$4='DATA ENTRY'!CL103,$CH$4='DATA ENTRY'!D103,$CF$4='DATA ENTRY'!G103),'DATA ENTRY'!E103,"")))</f>
        <v/>
      </c>
      <c r="CO104" s="205" t="str">
        <f>IF('DATA ENTRY'!CL103="","",IF('DATA ENTRY'!X103="","",IF(AND($CE$4='DATA ENTRY'!CL103,$CH$4='DATA ENTRY'!D103,$CF$4='DATA ENTRY'!G103),'DATA ENTRY'!X103,"")))</f>
        <v/>
      </c>
      <c r="CP104" s="205" t="str">
        <f>IF('DATA ENTRY'!CL103="","",IF('DATA ENTRY'!Y103="","",IF(AND($CE$4='DATA ENTRY'!CL103,$CH$4='DATA ENTRY'!D103,$CF$4='DATA ENTRY'!G103),'DATA ENTRY'!Y103,"")))</f>
        <v/>
      </c>
      <c r="CQ104" s="93" t="str">
        <f t="shared" si="18"/>
        <v/>
      </c>
      <c r="CR104" s="93" t="str">
        <f>IF('DATA ENTRY'!CL103="","",IF('DATA ENTRY'!G103="","",IF(AND($CE$4='DATA ENTRY'!CL103,$CH$4='DATA ENTRY'!D103),'DATA ENTRY'!G103,"")))</f>
        <v/>
      </c>
      <c r="CS104" s="191" t="str">
        <f>IF('DATA ENTRY'!CL103="","",IF('DATA ENTRY'!D103="","",IF(AND($CE$4='DATA ENTRY'!CL103,$CH$4='DATA ENTRY'!D103,$CF$4='DATA ENTRY'!G103),'DATA ENTRY'!D103,"")))</f>
        <v/>
      </c>
      <c r="CT104" s="209">
        <f t="shared" si="19"/>
        <v>0</v>
      </c>
      <c r="CU104" s="209">
        <f t="shared" si="20"/>
        <v>0</v>
      </c>
      <c r="CW104" s="210"/>
      <c r="CY104" s="3">
        <f t="shared" si="21"/>
        <v>0</v>
      </c>
      <c r="DC104" s="3" t="str">
        <f>IFERROR(IF(DH104="","",RANK(DH104,$DH$7:$DH$1111,1))+COUNTIF($DH$7:DH104,DH104)-1,"")</f>
        <v/>
      </c>
      <c r="DD104" s="3" t="str">
        <f t="shared" si="27"/>
        <v/>
      </c>
      <c r="DE104" s="8">
        <v>98</v>
      </c>
      <c r="DF104" s="205" t="str">
        <f>IF('DATA ENTRY'!CL103="","",IF('DATA ENTRY'!B103="","",IF(AND($DG$4='DATA ENTRY'!D103),'DATA ENTRY'!B103,"")))</f>
        <v/>
      </c>
      <c r="DG104" s="205" t="str">
        <f>IF('DATA ENTRY'!CL103="","",IF('DATA ENTRY'!C103="","",IF(AND($DG$4='DATA ENTRY'!D103),'DATA ENTRY'!C103,"")))</f>
        <v/>
      </c>
      <c r="DH104" s="206" t="str">
        <f>IF('DATA ENTRY'!CL103="","",IF('DATA ENTRY'!I103="","",IF(AND($DG$4='DATA ENTRY'!D103),'DATA ENTRY'!I103,"")))</f>
        <v/>
      </c>
      <c r="DI104" s="206" t="str">
        <f>IF('DATA ENTRY'!CL103="","",IF('DATA ENTRY'!CL103="","",IF(AND($DG$4='DATA ENTRY'!D103),'DATA ENTRY'!CL103,"")))</f>
        <v/>
      </c>
      <c r="DJ104" s="205" t="str">
        <f>IF('DATA ENTRY'!CL103="","",IF('DATA ENTRY'!N103="","",IF(AND($DG$4='DATA ENTRY'!D103),'DATA ENTRY'!N103,"")))</f>
        <v/>
      </c>
      <c r="DK104" s="207" t="str">
        <f>IF('DATA ENTRY'!CL103="","",IF('DATA ENTRY'!O103="","",IF(AND($DG$4='DATA ENTRY'!D103),'DATA ENTRY'!O103,"")))</f>
        <v/>
      </c>
      <c r="DL104" s="205" t="str">
        <f>IF('DATA ENTRY'!CL103="","",IF('DATA ENTRY'!P103="","",IF(AND($DG$4='DATA ENTRY'!D103),'DATA ENTRY'!P103,"")))</f>
        <v/>
      </c>
      <c r="DM104" s="207" t="str">
        <f>IF('DATA ENTRY'!CL103="","",IF('DATA ENTRY'!Q103="","",IF(AND($DG$4='DATA ENTRY'!D103),'DATA ENTRY'!Q103,"")))</f>
        <v/>
      </c>
      <c r="DN104" s="205" t="str">
        <f>IF('DATA ENTRY'!CL103="","",IF('DATA ENTRY'!R103="","",IF(AND($DG$4='DATA ENTRY'!D103),'DATA ENTRY'!R103,"")))</f>
        <v/>
      </c>
      <c r="DO104" s="207" t="str">
        <f>IF('DATA ENTRY'!CL103="","",IF('DATA ENTRY'!T103="","",IF(AND($DG$4='DATA ENTRY'!D103),'DATA ENTRY'!T103,"")))</f>
        <v/>
      </c>
      <c r="DP104" s="205" t="str">
        <f>IF('DATA ENTRY'!CL103="","",IF('DATA ENTRY'!E103="","",IF(AND($DG$4='DATA ENTRY'!D103),'DATA ENTRY'!E103,"")))</f>
        <v/>
      </c>
      <c r="DQ104" s="205" t="str">
        <f>IF('DATA ENTRY'!CL103="","",IF('DATA ENTRY'!D103="","",IF(AND($DG$4='DATA ENTRY'!D103),'DATA ENTRY'!D103,"")))</f>
        <v/>
      </c>
      <c r="DR104" s="205" t="str">
        <f>IF('DATA ENTRY'!CL103="","",IF('DATA ENTRY'!X103="","",IF(AND($DG$4='DATA ENTRY'!D103),'DATA ENTRY'!X103,"")))</f>
        <v/>
      </c>
      <c r="DS104" s="205" t="str">
        <f>IF('DATA ENTRY'!CL103="","",IF('DATA ENTRY'!Y103="","",IF(AND($DG$4='DATA ENTRY'!D103),'DATA ENTRY'!Y103,"")))</f>
        <v/>
      </c>
      <c r="DT104" s="93" t="str">
        <f t="shared" si="22"/>
        <v/>
      </c>
      <c r="DU104" s="93" t="str">
        <f>IF('DATA ENTRY'!CL103="","",IF('DATA ENTRY'!D103="","",IF(AND($DG$4='DATA ENTRY'!D103),'DATA ENTRY'!G103,"")))</f>
        <v/>
      </c>
      <c r="DZ104" s="3">
        <f t="shared" si="23"/>
        <v>0</v>
      </c>
      <c r="EC104" s="3" t="str">
        <f>IFERROR(IF(EH104="","",RANK(EH104,$EH$7:$EH$1111,1))+COUNTIF($EH$7:EH104,EH104)-1,"")</f>
        <v/>
      </c>
      <c r="ED104" s="3" t="str">
        <f t="shared" si="24"/>
        <v/>
      </c>
      <c r="EE104" s="8">
        <v>98</v>
      </c>
      <c r="EF104" s="205" t="str">
        <f>IF('DATA ENTRY'!CL103="","",IF('DATA ENTRY'!B103="","",IF(AND($EG$4='DATA ENTRY'!G103,$EI$4='DATA ENTRY'!F103),'DATA ENTRY'!B103,"")))</f>
        <v/>
      </c>
      <c r="EG104" s="205" t="str">
        <f>IF('DATA ENTRY'!CL103="","",IF('DATA ENTRY'!C103="","",IF(AND($EG$4='DATA ENTRY'!G103,$EI$4='DATA ENTRY'!F103),'DATA ENTRY'!C103,"")))</f>
        <v/>
      </c>
      <c r="EH104" s="206" t="str">
        <f>IF('DATA ENTRY'!CL103="","",IF('DATA ENTRY'!I103="","",IF(AND($EG$4='DATA ENTRY'!G103,$EI$4='DATA ENTRY'!F103),'DATA ENTRY'!I103,"")))</f>
        <v/>
      </c>
      <c r="EI104" s="206" t="str">
        <f>IF('DATA ENTRY'!CL103="","",IF('DATA ENTRY'!CL103="","",IF(AND($EG$4='DATA ENTRY'!G103,$EI$4='DATA ENTRY'!F103),'DATA ENTRY'!CL103,"")))</f>
        <v/>
      </c>
      <c r="EJ104" s="205" t="str">
        <f>IF('DATA ENTRY'!CL103="","",IF('DATA ENTRY'!N103="","",IF(AND($EG$4='DATA ENTRY'!G103,$EI$4='DATA ENTRY'!F103),'DATA ENTRY'!N103,"")))</f>
        <v/>
      </c>
      <c r="EK104" s="207" t="str">
        <f>IF('DATA ENTRY'!CL103="","",IF('DATA ENTRY'!O103="","",IF(AND($EG$4='DATA ENTRY'!G103,$EI$4='DATA ENTRY'!F103),'DATA ENTRY'!O103,"")))</f>
        <v/>
      </c>
      <c r="EL104" s="205" t="str">
        <f>IF('DATA ENTRY'!CL103="","",IF('DATA ENTRY'!P103="","",IF(AND($EG$4='DATA ENTRY'!G103,$EI$4='DATA ENTRY'!F103),'DATA ENTRY'!P103,"")))</f>
        <v/>
      </c>
      <c r="EM104" s="207" t="str">
        <f>IF('DATA ENTRY'!CL103="","",IF('DATA ENTRY'!Q103="","",IF(AND($EG$4='DATA ENTRY'!G103,$EI$4='DATA ENTRY'!F103),'DATA ENTRY'!Q103,"")))</f>
        <v/>
      </c>
      <c r="EN104" s="205" t="str">
        <f>IF('DATA ENTRY'!CL103="","",IF('DATA ENTRY'!R103="","",IF(AND($EG$4='DATA ENTRY'!G103,$EI$4='DATA ENTRY'!F103),'DATA ENTRY'!R103,"")))</f>
        <v/>
      </c>
      <c r="EO104" s="207" t="str">
        <f>IF('DATA ENTRY'!CL103="","",IF('DATA ENTRY'!S103="","",IF(AND($EG$4='DATA ENTRY'!G103,$EI$4='DATA ENTRY'!F103),'DATA ENTRY'!S103,"")))</f>
        <v/>
      </c>
      <c r="EP104" s="207" t="str">
        <f>IF('DATA ENTRY'!CL103="","",IF('DATA ENTRY'!T103="","",IF(AND($EG$4='DATA ENTRY'!G103,$EI$4='DATA ENTRY'!F103),'DATA ENTRY'!T103,"")))</f>
        <v/>
      </c>
      <c r="EQ104" s="205" t="str">
        <f>IF('DATA ENTRY'!CL103="","",IF('DATA ENTRY'!E103="","",IF(AND($EG$4='DATA ENTRY'!G103,$EI$4='DATA ENTRY'!F103),'DATA ENTRY'!E103,"")))</f>
        <v/>
      </c>
      <c r="ER104" s="205" t="str">
        <f>IF('DATA ENTRY'!CL103="","",IF('DATA ENTRY'!D103="","",IF(AND($EG$4='DATA ENTRY'!G103,$EI$4='DATA ENTRY'!F103),'DATA ENTRY'!D103,"")))</f>
        <v/>
      </c>
      <c r="ES104" s="205" t="str">
        <f>IF('DATA ENTRY'!CL103="","",IF('DATA ENTRY'!X103="","",IF(AND($EG$4='DATA ENTRY'!G103,$EI$4='DATA ENTRY'!F103),'DATA ENTRY'!X103,"")))</f>
        <v/>
      </c>
      <c r="ET104" s="205" t="str">
        <f>IF('DATA ENTRY'!CL103="","",IF('DATA ENTRY'!Y103="","",IF(AND($EG$4='DATA ENTRY'!G103,$EI$4='DATA ENTRY'!F103),'DATA ENTRY'!Y103,"")))</f>
        <v/>
      </c>
      <c r="EU104" s="93" t="str">
        <f t="shared" si="25"/>
        <v/>
      </c>
      <c r="EV104" s="93" t="str">
        <f>IF('DATA ENTRY'!CL103="","",IF('DATA ENTRY'!D103="","",IF(AND($EG$4='DATA ENTRY'!G103,$EI$4='DATA ENTRY'!F103),'DATA ENTRY'!G103,"")))</f>
        <v/>
      </c>
      <c r="FA104" s="3">
        <f t="shared" si="26"/>
        <v>0</v>
      </c>
    </row>
    <row r="105" spans="1:157">
      <c r="A105" s="3" t="str">
        <f>IF(T105=0,"",1+(MAX($A$7:A104)))</f>
        <v/>
      </c>
      <c r="B105" s="8">
        <v>99</v>
      </c>
      <c r="C105" s="205" t="str">
        <f>IF('DATA ENTRY'!CL104="","",IF('DATA ENTRY'!B104="","",IF($D$4="All Post",'DATA ENTRY'!B104,IF(AND($D$4='DATA ENTRY'!CL104),'DATA ENTRY'!B104,""))))</f>
        <v/>
      </c>
      <c r="D105" s="205" t="str">
        <f>IF('DATA ENTRY'!CL104="","",IF('DATA ENTRY'!C104="","",IF($D$4="All Post",'DATA ENTRY'!C104,IF(AND($D$4='DATA ENTRY'!CL104),'DATA ENTRY'!C104,""))))</f>
        <v/>
      </c>
      <c r="E105" s="206" t="str">
        <f>IF('DATA ENTRY'!CL104="","",IF('DATA ENTRY'!I104="","",IF($D$4="All Post",'DATA ENTRY'!I104,IF(AND($D$4='DATA ENTRY'!CL104),'DATA ENTRY'!I104,""))))</f>
        <v/>
      </c>
      <c r="F105" s="206" t="str">
        <f>IF('DATA ENTRY'!CL104="","",IF('DATA ENTRY'!CL104="","",IF($D$4="All Post",'DATA ENTRY'!CL104,IF(AND($D$4='DATA ENTRY'!CL104),'DATA ENTRY'!CL104,""))))</f>
        <v/>
      </c>
      <c r="G105" s="205" t="str">
        <f>IF('DATA ENTRY'!CL104="","",IF('DATA ENTRY'!N104="","",IF($D$4="All Post",'DATA ENTRY'!N104,IF(AND($D$4='DATA ENTRY'!CL104),'DATA ENTRY'!N104,""))))</f>
        <v/>
      </c>
      <c r="H105" s="207" t="str">
        <f>IF('DATA ENTRY'!CL104="","",IF('DATA ENTRY'!O104="","",IF($D$4="All Post",'DATA ENTRY'!O104,IF(AND($D$4='DATA ENTRY'!CL104),'DATA ENTRY'!O104,""))))</f>
        <v/>
      </c>
      <c r="I105" s="205" t="str">
        <f>IF('DATA ENTRY'!CL104="","",IF('DATA ENTRY'!P104="","",IF($D$4="All Post",'DATA ENTRY'!P104,IF(AND($D$4='DATA ENTRY'!CL104),'DATA ENTRY'!P104,""))))</f>
        <v/>
      </c>
      <c r="J105" s="207" t="str">
        <f>IF('DATA ENTRY'!CL104="","",IF('DATA ENTRY'!Q104="","",IF($D$4="All Post",'DATA ENTRY'!Q104,IF(AND($D$4='DATA ENTRY'!CL104),'DATA ENTRY'!Q104,""))))</f>
        <v/>
      </c>
      <c r="K105" s="205" t="str">
        <f>IF('DATA ENTRY'!CL104="","",IF('DATA ENTRY'!R104="","",IF($D$4="All Post",'DATA ENTRY'!R104,IF(AND($D$4='DATA ENTRY'!CL104),'DATA ENTRY'!R104,""))))</f>
        <v/>
      </c>
      <c r="L105" s="205" t="str">
        <f>IF('DATA ENTRY'!CL104="","",IF('DATA ENTRY'!S104="","",IF($D$4="All Post",'DATA ENTRY'!S104,IF(AND($D$4='DATA ENTRY'!CL104),'DATA ENTRY'!S104,""))))</f>
        <v/>
      </c>
      <c r="M105" s="205" t="str">
        <f>IF('DATA ENTRY'!CL104="","",IF('DATA ENTRY'!E104="","",IF($D$4="All Post",'DATA ENTRY'!E104,IF(AND($D$4='DATA ENTRY'!CL104),'DATA ENTRY'!E104,""))))</f>
        <v/>
      </c>
      <c r="N105" s="205" t="str">
        <f>IF('DATA ENTRY'!CL104="","",IF('DATA ENTRY'!T104="","",IF($D$4="All Post",'DATA ENTRY'!T104,IF(AND($D$4='DATA ENTRY'!CL104),'DATA ENTRY'!T104,""))))</f>
        <v/>
      </c>
      <c r="O105" s="205" t="str">
        <f>IF('DATA ENTRY'!CL104="","",IF('DATA ENTRY'!X104="","",IF($D$4="All Post",'DATA ENTRY'!X104,IF(AND($D$4='DATA ENTRY'!CL104),'DATA ENTRY'!X104,""))))</f>
        <v/>
      </c>
      <c r="P105" s="205" t="str">
        <f>IF('DATA ENTRY'!CL104="","",IF('DATA ENTRY'!Y104="","",IF($D$4="All Post",'DATA ENTRY'!Y104,IF(AND($D$4='DATA ENTRY'!CL104),'DATA ENTRY'!Y104,""))))</f>
        <v/>
      </c>
      <c r="Q105" s="205" t="str">
        <f>IF('DATA ENTRY'!CL104="","",IF('DATA ENTRY'!G104="","",IF($D$4="All Post",'DATA ENTRY'!G104,IF(AND($D$4='DATA ENTRY'!CL104),'DATA ENTRY'!G104,""))))</f>
        <v/>
      </c>
      <c r="T105" s="3">
        <f t="shared" si="15"/>
        <v>0</v>
      </c>
      <c r="U105" s="3" t="str">
        <f t="shared" si="16"/>
        <v/>
      </c>
      <c r="CA105" s="3" t="str">
        <f>IFERROR(IF(CF105="","",RANK(CF105,$CF$7:$CF$1111,1))+COUNTIF($CF$7:CF105,CF105)-1,"")</f>
        <v/>
      </c>
      <c r="CB105" s="3" t="str">
        <f t="shared" si="17"/>
        <v/>
      </c>
      <c r="CC105" s="8">
        <v>99</v>
      </c>
      <c r="CD105" s="205" t="str">
        <f>IF('DATA ENTRY'!CL104="","",IF('DATA ENTRY'!B104="","",IF(AND($CE$4='DATA ENTRY'!CL104,$CH$4='DATA ENTRY'!D104,$CF$4='DATA ENTRY'!G104),'DATA ENTRY'!B104,"")))</f>
        <v/>
      </c>
      <c r="CE105" s="205" t="str">
        <f>IF('DATA ENTRY'!CL104="","",IF('DATA ENTRY'!C104="","",IF(AND($CE$4='DATA ENTRY'!CL104,$CH$4='DATA ENTRY'!D104,$CF$4='DATA ENTRY'!G104),'DATA ENTRY'!C104,"")))</f>
        <v/>
      </c>
      <c r="CF105" s="206" t="str">
        <f>IF('DATA ENTRY'!CL104="","",IF('DATA ENTRY'!I104="","",IF(AND($CE$4='DATA ENTRY'!CL104,$CH$4='DATA ENTRY'!D104,$CF$4='DATA ENTRY'!G104),'DATA ENTRY'!I104,"")))</f>
        <v/>
      </c>
      <c r="CG105" s="206" t="str">
        <f>IF('DATA ENTRY'!CL104="","",IF('DATA ENTRY'!CL104="","",IF(AND($CE$4='DATA ENTRY'!CL104,$CH$4='DATA ENTRY'!D104,$CF$4='DATA ENTRY'!G104),'DATA ENTRY'!CL104,"")))</f>
        <v/>
      </c>
      <c r="CH105" s="205" t="str">
        <f>IF('DATA ENTRY'!CL104="","",IF('DATA ENTRY'!N104="","",IF(AND($CE$4='DATA ENTRY'!CL104,$CH$4='DATA ENTRY'!D104,$CF$4='DATA ENTRY'!G104),'DATA ENTRY'!N104,"")))</f>
        <v/>
      </c>
      <c r="CI105" s="207" t="str">
        <f>IF('DATA ENTRY'!CL104="","",IF('DATA ENTRY'!O104="","",IF(AND($CE$4='DATA ENTRY'!CL104,$CH$4='DATA ENTRY'!D104,$CF$4='DATA ENTRY'!G104),'DATA ENTRY'!O104,"")))</f>
        <v/>
      </c>
      <c r="CJ105" s="205" t="str">
        <f>IF('DATA ENTRY'!CL104="","",IF('DATA ENTRY'!P104="","",IF(AND($CE$4='DATA ENTRY'!CL104,$CH$4='DATA ENTRY'!D104,$CF$4='DATA ENTRY'!G104),'DATA ENTRY'!P104,"")))</f>
        <v/>
      </c>
      <c r="CK105" s="207" t="str">
        <f>IF('DATA ENTRY'!CL104="","",IF('DATA ENTRY'!Q104="","",IF(AND($CE$4='DATA ENTRY'!CL104,$CH$4='DATA ENTRY'!D104,$CF$4='DATA ENTRY'!G104),'DATA ENTRY'!Q104,"")))</f>
        <v/>
      </c>
      <c r="CL105" s="205" t="str">
        <f>IF('DATA ENTRY'!CL104="","",IF('DATA ENTRY'!R104="","",IF(AND($CE$4='DATA ENTRY'!CL104,$CH$4='DATA ENTRY'!D104,$CF$4='DATA ENTRY'!G104),'DATA ENTRY'!R104,"")))</f>
        <v/>
      </c>
      <c r="CM105" s="205" t="str">
        <f>IF('DATA ENTRY'!CL104="","",IF('DATA ENTRY'!T104="","",IF(AND($CE$4='DATA ENTRY'!CL104,$CH$4='DATA ENTRY'!D104,$CF$4='DATA ENTRY'!G104),'DATA ENTRY'!T104,"")))</f>
        <v/>
      </c>
      <c r="CN105" s="205" t="str">
        <f>IF('DATA ENTRY'!CL104="","",IF('DATA ENTRY'!E104="","",IF(AND($CE$4='DATA ENTRY'!CL104,$CH$4='DATA ENTRY'!D104,$CF$4='DATA ENTRY'!G104),'DATA ENTRY'!E104,"")))</f>
        <v/>
      </c>
      <c r="CO105" s="205" t="str">
        <f>IF('DATA ENTRY'!CL104="","",IF('DATA ENTRY'!X104="","",IF(AND($CE$4='DATA ENTRY'!CL104,$CH$4='DATA ENTRY'!D104,$CF$4='DATA ENTRY'!G104),'DATA ENTRY'!X104,"")))</f>
        <v/>
      </c>
      <c r="CP105" s="205" t="str">
        <f>IF('DATA ENTRY'!CL104="","",IF('DATA ENTRY'!Y104="","",IF(AND($CE$4='DATA ENTRY'!CL104,$CH$4='DATA ENTRY'!D104,$CF$4='DATA ENTRY'!G104),'DATA ENTRY'!Y104,"")))</f>
        <v/>
      </c>
      <c r="CQ105" s="93" t="str">
        <f t="shared" si="18"/>
        <v/>
      </c>
      <c r="CR105" s="93" t="str">
        <f>IF('DATA ENTRY'!CL104="","",IF('DATA ENTRY'!G104="","",IF(AND($CE$4='DATA ENTRY'!CL104,$CH$4='DATA ENTRY'!D104),'DATA ENTRY'!G104,"")))</f>
        <v/>
      </c>
      <c r="CS105" s="191" t="str">
        <f>IF('DATA ENTRY'!CL104="","",IF('DATA ENTRY'!D104="","",IF(AND($CE$4='DATA ENTRY'!CL104,$CH$4='DATA ENTRY'!D104,$CF$4='DATA ENTRY'!G104),'DATA ENTRY'!D104,"")))</f>
        <v/>
      </c>
      <c r="CT105" s="209">
        <f t="shared" si="19"/>
        <v>0</v>
      </c>
      <c r="CU105" s="209">
        <f t="shared" si="20"/>
        <v>0</v>
      </c>
      <c r="CW105" s="210"/>
      <c r="CY105" s="3">
        <f t="shared" si="21"/>
        <v>0</v>
      </c>
      <c r="DC105" s="3" t="str">
        <f>IFERROR(IF(DH105="","",RANK(DH105,$DH$7:$DH$1111,1))+COUNTIF($DH$7:DH105,DH105)-1,"")</f>
        <v/>
      </c>
      <c r="DD105" s="3" t="str">
        <f t="shared" si="27"/>
        <v/>
      </c>
      <c r="DE105" s="8">
        <v>99</v>
      </c>
      <c r="DF105" s="205" t="str">
        <f>IF('DATA ENTRY'!CL104="","",IF('DATA ENTRY'!B104="","",IF(AND($DG$4='DATA ENTRY'!D104),'DATA ENTRY'!B104,"")))</f>
        <v/>
      </c>
      <c r="DG105" s="205" t="str">
        <f>IF('DATA ENTRY'!CL104="","",IF('DATA ENTRY'!C104="","",IF(AND($DG$4='DATA ENTRY'!D104),'DATA ENTRY'!C104,"")))</f>
        <v/>
      </c>
      <c r="DH105" s="206" t="str">
        <f>IF('DATA ENTRY'!CL104="","",IF('DATA ENTRY'!I104="","",IF(AND($DG$4='DATA ENTRY'!D104),'DATA ENTRY'!I104,"")))</f>
        <v/>
      </c>
      <c r="DI105" s="206" t="str">
        <f>IF('DATA ENTRY'!CL104="","",IF('DATA ENTRY'!CL104="","",IF(AND($DG$4='DATA ENTRY'!D104),'DATA ENTRY'!CL104,"")))</f>
        <v/>
      </c>
      <c r="DJ105" s="205" t="str">
        <f>IF('DATA ENTRY'!CL104="","",IF('DATA ENTRY'!N104="","",IF(AND($DG$4='DATA ENTRY'!D104),'DATA ENTRY'!N104,"")))</f>
        <v/>
      </c>
      <c r="DK105" s="207" t="str">
        <f>IF('DATA ENTRY'!CL104="","",IF('DATA ENTRY'!O104="","",IF(AND($DG$4='DATA ENTRY'!D104),'DATA ENTRY'!O104,"")))</f>
        <v/>
      </c>
      <c r="DL105" s="205" t="str">
        <f>IF('DATA ENTRY'!CL104="","",IF('DATA ENTRY'!P104="","",IF(AND($DG$4='DATA ENTRY'!D104),'DATA ENTRY'!P104,"")))</f>
        <v/>
      </c>
      <c r="DM105" s="207" t="str">
        <f>IF('DATA ENTRY'!CL104="","",IF('DATA ENTRY'!Q104="","",IF(AND($DG$4='DATA ENTRY'!D104),'DATA ENTRY'!Q104,"")))</f>
        <v/>
      </c>
      <c r="DN105" s="205" t="str">
        <f>IF('DATA ENTRY'!CL104="","",IF('DATA ENTRY'!R104="","",IF(AND($DG$4='DATA ENTRY'!D104),'DATA ENTRY'!R104,"")))</f>
        <v/>
      </c>
      <c r="DO105" s="207" t="str">
        <f>IF('DATA ENTRY'!CL104="","",IF('DATA ENTRY'!T104="","",IF(AND($DG$4='DATA ENTRY'!D104),'DATA ENTRY'!T104,"")))</f>
        <v/>
      </c>
      <c r="DP105" s="205" t="str">
        <f>IF('DATA ENTRY'!CL104="","",IF('DATA ENTRY'!E104="","",IF(AND($DG$4='DATA ENTRY'!D104),'DATA ENTRY'!E104,"")))</f>
        <v/>
      </c>
      <c r="DQ105" s="205" t="str">
        <f>IF('DATA ENTRY'!CL104="","",IF('DATA ENTRY'!D104="","",IF(AND($DG$4='DATA ENTRY'!D104),'DATA ENTRY'!D104,"")))</f>
        <v/>
      </c>
      <c r="DR105" s="205" t="str">
        <f>IF('DATA ENTRY'!CL104="","",IF('DATA ENTRY'!X104="","",IF(AND($DG$4='DATA ENTRY'!D104),'DATA ENTRY'!X104,"")))</f>
        <v/>
      </c>
      <c r="DS105" s="205" t="str">
        <f>IF('DATA ENTRY'!CL104="","",IF('DATA ENTRY'!Y104="","",IF(AND($DG$4='DATA ENTRY'!D104),'DATA ENTRY'!Y104,"")))</f>
        <v/>
      </c>
      <c r="DT105" s="93" t="str">
        <f t="shared" si="22"/>
        <v/>
      </c>
      <c r="DU105" s="93" t="str">
        <f>IF('DATA ENTRY'!CL104="","",IF('DATA ENTRY'!D104="","",IF(AND($DG$4='DATA ENTRY'!D104),'DATA ENTRY'!G104,"")))</f>
        <v/>
      </c>
      <c r="DZ105" s="3">
        <f t="shared" si="23"/>
        <v>0</v>
      </c>
      <c r="EC105" s="3" t="str">
        <f>IFERROR(IF(EH105="","",RANK(EH105,$EH$7:$EH$1111,1))+COUNTIF($EH$7:EH105,EH105)-1,"")</f>
        <v/>
      </c>
      <c r="ED105" s="3" t="str">
        <f t="shared" si="24"/>
        <v/>
      </c>
      <c r="EE105" s="8">
        <v>99</v>
      </c>
      <c r="EF105" s="205" t="str">
        <f>IF('DATA ENTRY'!CL104="","",IF('DATA ENTRY'!B104="","",IF(AND($EG$4='DATA ENTRY'!G104,$EI$4='DATA ENTRY'!F104),'DATA ENTRY'!B104,"")))</f>
        <v/>
      </c>
      <c r="EG105" s="205" t="str">
        <f>IF('DATA ENTRY'!CL104="","",IF('DATA ENTRY'!C104="","",IF(AND($EG$4='DATA ENTRY'!G104,$EI$4='DATA ENTRY'!F104),'DATA ENTRY'!C104,"")))</f>
        <v/>
      </c>
      <c r="EH105" s="206" t="str">
        <f>IF('DATA ENTRY'!CL104="","",IF('DATA ENTRY'!I104="","",IF(AND($EG$4='DATA ENTRY'!G104,$EI$4='DATA ENTRY'!F104),'DATA ENTRY'!I104,"")))</f>
        <v/>
      </c>
      <c r="EI105" s="206" t="str">
        <f>IF('DATA ENTRY'!CL104="","",IF('DATA ENTRY'!CL104="","",IF(AND($EG$4='DATA ENTRY'!G104,$EI$4='DATA ENTRY'!F104),'DATA ENTRY'!CL104,"")))</f>
        <v/>
      </c>
      <c r="EJ105" s="205" t="str">
        <f>IF('DATA ENTRY'!CL104="","",IF('DATA ENTRY'!N104="","",IF(AND($EG$4='DATA ENTRY'!G104,$EI$4='DATA ENTRY'!F104),'DATA ENTRY'!N104,"")))</f>
        <v/>
      </c>
      <c r="EK105" s="207" t="str">
        <f>IF('DATA ENTRY'!CL104="","",IF('DATA ENTRY'!O104="","",IF(AND($EG$4='DATA ENTRY'!G104,$EI$4='DATA ENTRY'!F104),'DATA ENTRY'!O104,"")))</f>
        <v/>
      </c>
      <c r="EL105" s="205" t="str">
        <f>IF('DATA ENTRY'!CL104="","",IF('DATA ENTRY'!P104="","",IF(AND($EG$4='DATA ENTRY'!G104,$EI$4='DATA ENTRY'!F104),'DATA ENTRY'!P104,"")))</f>
        <v/>
      </c>
      <c r="EM105" s="207" t="str">
        <f>IF('DATA ENTRY'!CL104="","",IF('DATA ENTRY'!Q104="","",IF(AND($EG$4='DATA ENTRY'!G104,$EI$4='DATA ENTRY'!F104),'DATA ENTRY'!Q104,"")))</f>
        <v/>
      </c>
      <c r="EN105" s="205" t="str">
        <f>IF('DATA ENTRY'!CL104="","",IF('DATA ENTRY'!R104="","",IF(AND($EG$4='DATA ENTRY'!G104,$EI$4='DATA ENTRY'!F104),'DATA ENTRY'!R104,"")))</f>
        <v/>
      </c>
      <c r="EO105" s="207" t="str">
        <f>IF('DATA ENTRY'!CL104="","",IF('DATA ENTRY'!S104="","",IF(AND($EG$4='DATA ENTRY'!G104,$EI$4='DATA ENTRY'!F104),'DATA ENTRY'!S104,"")))</f>
        <v/>
      </c>
      <c r="EP105" s="207" t="str">
        <f>IF('DATA ENTRY'!CL104="","",IF('DATA ENTRY'!T104="","",IF(AND($EG$4='DATA ENTRY'!G104,$EI$4='DATA ENTRY'!F104),'DATA ENTRY'!T104,"")))</f>
        <v/>
      </c>
      <c r="EQ105" s="205" t="str">
        <f>IF('DATA ENTRY'!CL104="","",IF('DATA ENTRY'!E104="","",IF(AND($EG$4='DATA ENTRY'!G104,$EI$4='DATA ENTRY'!F104),'DATA ENTRY'!E104,"")))</f>
        <v/>
      </c>
      <c r="ER105" s="205" t="str">
        <f>IF('DATA ENTRY'!CL104="","",IF('DATA ENTRY'!D104="","",IF(AND($EG$4='DATA ENTRY'!G104,$EI$4='DATA ENTRY'!F104),'DATA ENTRY'!D104,"")))</f>
        <v/>
      </c>
      <c r="ES105" s="205" t="str">
        <f>IF('DATA ENTRY'!CL104="","",IF('DATA ENTRY'!X104="","",IF(AND($EG$4='DATA ENTRY'!G104,$EI$4='DATA ENTRY'!F104),'DATA ENTRY'!X104,"")))</f>
        <v/>
      </c>
      <c r="ET105" s="205" t="str">
        <f>IF('DATA ENTRY'!CL104="","",IF('DATA ENTRY'!Y104="","",IF(AND($EG$4='DATA ENTRY'!G104,$EI$4='DATA ENTRY'!F104),'DATA ENTRY'!Y104,"")))</f>
        <v/>
      </c>
      <c r="EU105" s="93" t="str">
        <f t="shared" si="25"/>
        <v/>
      </c>
      <c r="EV105" s="93" t="str">
        <f>IF('DATA ENTRY'!CL104="","",IF('DATA ENTRY'!D104="","",IF(AND($EG$4='DATA ENTRY'!G104,$EI$4='DATA ENTRY'!F104),'DATA ENTRY'!G104,"")))</f>
        <v/>
      </c>
      <c r="FA105" s="3">
        <f t="shared" si="26"/>
        <v>0</v>
      </c>
    </row>
    <row r="106" spans="1:157">
      <c r="A106" s="3" t="str">
        <f>IF(T106=0,"",1+(MAX($A$7:A105)))</f>
        <v/>
      </c>
      <c r="B106" s="8">
        <v>100</v>
      </c>
      <c r="C106" s="205" t="str">
        <f>IF('DATA ENTRY'!CL105="","",IF('DATA ENTRY'!B105="","",IF($D$4="All Post",'DATA ENTRY'!B105,IF(AND($D$4='DATA ENTRY'!CL105),'DATA ENTRY'!B105,""))))</f>
        <v/>
      </c>
      <c r="D106" s="205" t="str">
        <f>IF('DATA ENTRY'!CL105="","",IF('DATA ENTRY'!C105="","",IF($D$4="All Post",'DATA ENTRY'!C105,IF(AND($D$4='DATA ENTRY'!CL105),'DATA ENTRY'!C105,""))))</f>
        <v/>
      </c>
      <c r="E106" s="206" t="str">
        <f>IF('DATA ENTRY'!CL105="","",IF('DATA ENTRY'!I105="","",IF($D$4="All Post",'DATA ENTRY'!I105,IF(AND($D$4='DATA ENTRY'!CL105),'DATA ENTRY'!I105,""))))</f>
        <v/>
      </c>
      <c r="F106" s="206" t="str">
        <f>IF('DATA ENTRY'!CL105="","",IF('DATA ENTRY'!CL105="","",IF($D$4="All Post",'DATA ENTRY'!CL105,IF(AND($D$4='DATA ENTRY'!CL105),'DATA ENTRY'!CL105,""))))</f>
        <v/>
      </c>
      <c r="G106" s="205" t="str">
        <f>IF('DATA ENTRY'!CL105="","",IF('DATA ENTRY'!N105="","",IF($D$4="All Post",'DATA ENTRY'!N105,IF(AND($D$4='DATA ENTRY'!CL105),'DATA ENTRY'!N105,""))))</f>
        <v/>
      </c>
      <c r="H106" s="207" t="str">
        <f>IF('DATA ENTRY'!CL105="","",IF('DATA ENTRY'!O105="","",IF($D$4="All Post",'DATA ENTRY'!O105,IF(AND($D$4='DATA ENTRY'!CL105),'DATA ENTRY'!O105,""))))</f>
        <v/>
      </c>
      <c r="I106" s="205" t="str">
        <f>IF('DATA ENTRY'!CL105="","",IF('DATA ENTRY'!P105="","",IF($D$4="All Post",'DATA ENTRY'!P105,IF(AND($D$4='DATA ENTRY'!CL105),'DATA ENTRY'!P105,""))))</f>
        <v/>
      </c>
      <c r="J106" s="207" t="str">
        <f>IF('DATA ENTRY'!CL105="","",IF('DATA ENTRY'!Q105="","",IF($D$4="All Post",'DATA ENTRY'!Q105,IF(AND($D$4='DATA ENTRY'!CL105),'DATA ENTRY'!Q105,""))))</f>
        <v/>
      </c>
      <c r="K106" s="205" t="str">
        <f>IF('DATA ENTRY'!CL105="","",IF('DATA ENTRY'!R105="","",IF($D$4="All Post",'DATA ENTRY'!R105,IF(AND($D$4='DATA ENTRY'!CL105),'DATA ENTRY'!R105,""))))</f>
        <v/>
      </c>
      <c r="L106" s="205" t="str">
        <f>IF('DATA ENTRY'!CL105="","",IF('DATA ENTRY'!S105="","",IF($D$4="All Post",'DATA ENTRY'!S105,IF(AND($D$4='DATA ENTRY'!CL105),'DATA ENTRY'!S105,""))))</f>
        <v/>
      </c>
      <c r="M106" s="205" t="str">
        <f>IF('DATA ENTRY'!CL105="","",IF('DATA ENTRY'!E105="","",IF($D$4="All Post",'DATA ENTRY'!E105,IF(AND($D$4='DATA ENTRY'!CL105),'DATA ENTRY'!E105,""))))</f>
        <v/>
      </c>
      <c r="N106" s="205" t="str">
        <f>IF('DATA ENTRY'!CL105="","",IF('DATA ENTRY'!T105="","",IF($D$4="All Post",'DATA ENTRY'!T105,IF(AND($D$4='DATA ENTRY'!CL105),'DATA ENTRY'!T105,""))))</f>
        <v/>
      </c>
      <c r="O106" s="205" t="str">
        <f>IF('DATA ENTRY'!CL105="","",IF('DATA ENTRY'!X105="","",IF($D$4="All Post",'DATA ENTRY'!X105,IF(AND($D$4='DATA ENTRY'!CL105),'DATA ENTRY'!X105,""))))</f>
        <v/>
      </c>
      <c r="P106" s="205" t="str">
        <f>IF('DATA ENTRY'!CL105="","",IF('DATA ENTRY'!Y105="","",IF($D$4="All Post",'DATA ENTRY'!Y105,IF(AND($D$4='DATA ENTRY'!CL105),'DATA ENTRY'!Y105,""))))</f>
        <v/>
      </c>
      <c r="Q106" s="205" t="str">
        <f>IF('DATA ENTRY'!CL105="","",IF('DATA ENTRY'!G105="","",IF($D$4="All Post",'DATA ENTRY'!G105,IF(AND($D$4='DATA ENTRY'!CL105),'DATA ENTRY'!G105,""))))</f>
        <v/>
      </c>
      <c r="T106" s="3">
        <f t="shared" si="15"/>
        <v>0</v>
      </c>
      <c r="U106" s="3" t="str">
        <f t="shared" si="16"/>
        <v/>
      </c>
      <c r="CA106" s="3" t="str">
        <f>IFERROR(IF(CF106="","",RANK(CF106,$CF$7:$CF$1111,1))+COUNTIF($CF$7:CF106,CF106)-1,"")</f>
        <v/>
      </c>
      <c r="CB106" s="3" t="str">
        <f t="shared" si="17"/>
        <v/>
      </c>
      <c r="CC106" s="8">
        <v>100</v>
      </c>
      <c r="CD106" s="205" t="str">
        <f>IF('DATA ENTRY'!CL105="","",IF('DATA ENTRY'!B105="","",IF(AND($CE$4='DATA ENTRY'!CL105,$CH$4='DATA ENTRY'!D105,$CF$4='DATA ENTRY'!G105),'DATA ENTRY'!B105,"")))</f>
        <v/>
      </c>
      <c r="CE106" s="205" t="str">
        <f>IF('DATA ENTRY'!CL105="","",IF('DATA ENTRY'!C105="","",IF(AND($CE$4='DATA ENTRY'!CL105,$CH$4='DATA ENTRY'!D105,$CF$4='DATA ENTRY'!G105),'DATA ENTRY'!C105,"")))</f>
        <v/>
      </c>
      <c r="CF106" s="206" t="str">
        <f>IF('DATA ENTRY'!CL105="","",IF('DATA ENTRY'!I105="","",IF(AND($CE$4='DATA ENTRY'!CL105,$CH$4='DATA ENTRY'!D105,$CF$4='DATA ENTRY'!G105),'DATA ENTRY'!I105,"")))</f>
        <v/>
      </c>
      <c r="CG106" s="206" t="str">
        <f>IF('DATA ENTRY'!CL105="","",IF('DATA ENTRY'!CL105="","",IF(AND($CE$4='DATA ENTRY'!CL105,$CH$4='DATA ENTRY'!D105,$CF$4='DATA ENTRY'!G105),'DATA ENTRY'!CL105,"")))</f>
        <v/>
      </c>
      <c r="CH106" s="205" t="str">
        <f>IF('DATA ENTRY'!CL105="","",IF('DATA ENTRY'!N105="","",IF(AND($CE$4='DATA ENTRY'!CL105,$CH$4='DATA ENTRY'!D105,$CF$4='DATA ENTRY'!G105),'DATA ENTRY'!N105,"")))</f>
        <v/>
      </c>
      <c r="CI106" s="207" t="str">
        <f>IF('DATA ENTRY'!CL105="","",IF('DATA ENTRY'!O105="","",IF(AND($CE$4='DATA ENTRY'!CL105,$CH$4='DATA ENTRY'!D105,$CF$4='DATA ENTRY'!G105),'DATA ENTRY'!O105,"")))</f>
        <v/>
      </c>
      <c r="CJ106" s="205" t="str">
        <f>IF('DATA ENTRY'!CL105="","",IF('DATA ENTRY'!P105="","",IF(AND($CE$4='DATA ENTRY'!CL105,$CH$4='DATA ENTRY'!D105,$CF$4='DATA ENTRY'!G105),'DATA ENTRY'!P105,"")))</f>
        <v/>
      </c>
      <c r="CK106" s="207" t="str">
        <f>IF('DATA ENTRY'!CL105="","",IF('DATA ENTRY'!Q105="","",IF(AND($CE$4='DATA ENTRY'!CL105,$CH$4='DATA ENTRY'!D105,$CF$4='DATA ENTRY'!G105),'DATA ENTRY'!Q105,"")))</f>
        <v/>
      </c>
      <c r="CL106" s="205" t="str">
        <f>IF('DATA ENTRY'!CL105="","",IF('DATA ENTRY'!R105="","",IF(AND($CE$4='DATA ENTRY'!CL105,$CH$4='DATA ENTRY'!D105,$CF$4='DATA ENTRY'!G105),'DATA ENTRY'!R105,"")))</f>
        <v/>
      </c>
      <c r="CM106" s="205" t="str">
        <f>IF('DATA ENTRY'!CL105="","",IF('DATA ENTRY'!T105="","",IF(AND($CE$4='DATA ENTRY'!CL105,$CH$4='DATA ENTRY'!D105,$CF$4='DATA ENTRY'!G105),'DATA ENTRY'!T105,"")))</f>
        <v/>
      </c>
      <c r="CN106" s="205" t="str">
        <f>IF('DATA ENTRY'!CL105="","",IF('DATA ENTRY'!E105="","",IF(AND($CE$4='DATA ENTRY'!CL105,$CH$4='DATA ENTRY'!D105,$CF$4='DATA ENTRY'!G105),'DATA ENTRY'!E105,"")))</f>
        <v/>
      </c>
      <c r="CO106" s="205" t="str">
        <f>IF('DATA ENTRY'!CL105="","",IF('DATA ENTRY'!X105="","",IF(AND($CE$4='DATA ENTRY'!CL105,$CH$4='DATA ENTRY'!D105,$CF$4='DATA ENTRY'!G105),'DATA ENTRY'!X105,"")))</f>
        <v/>
      </c>
      <c r="CP106" s="205" t="str">
        <f>IF('DATA ENTRY'!CL105="","",IF('DATA ENTRY'!Y105="","",IF(AND($CE$4='DATA ENTRY'!CL105,$CH$4='DATA ENTRY'!D105,$CF$4='DATA ENTRY'!G105),'DATA ENTRY'!Y105,"")))</f>
        <v/>
      </c>
      <c r="CQ106" s="93" t="str">
        <f t="shared" si="18"/>
        <v/>
      </c>
      <c r="CR106" s="93" t="str">
        <f>IF('DATA ENTRY'!CL105="","",IF('DATA ENTRY'!G105="","",IF(AND($CE$4='DATA ENTRY'!CL105,$CH$4='DATA ENTRY'!D105),'DATA ENTRY'!G105,"")))</f>
        <v/>
      </c>
      <c r="CS106" s="191" t="str">
        <f>IF('DATA ENTRY'!CL105="","",IF('DATA ENTRY'!D105="","",IF(AND($CE$4='DATA ENTRY'!CL105,$CH$4='DATA ENTRY'!D105,$CF$4='DATA ENTRY'!G105),'DATA ENTRY'!D105,"")))</f>
        <v/>
      </c>
      <c r="CT106" s="209">
        <f t="shared" si="19"/>
        <v>0</v>
      </c>
      <c r="CU106" s="209">
        <f t="shared" si="20"/>
        <v>0</v>
      </c>
      <c r="CW106" s="210"/>
      <c r="CY106" s="3">
        <f t="shared" si="21"/>
        <v>0</v>
      </c>
      <c r="DC106" s="3" t="str">
        <f>IFERROR(IF(DH106="","",RANK(DH106,$DH$7:$DH$1111,1))+COUNTIF($DH$7:DH106,DH106)-1,"")</f>
        <v/>
      </c>
      <c r="DD106" s="3" t="str">
        <f t="shared" si="27"/>
        <v/>
      </c>
      <c r="DE106" s="8">
        <v>100</v>
      </c>
      <c r="DF106" s="205" t="str">
        <f>IF('DATA ENTRY'!CL105="","",IF('DATA ENTRY'!B105="","",IF(AND($DG$4='DATA ENTRY'!D105),'DATA ENTRY'!B105,"")))</f>
        <v/>
      </c>
      <c r="DG106" s="205" t="str">
        <f>IF('DATA ENTRY'!CL105="","",IF('DATA ENTRY'!C105="","",IF(AND($DG$4='DATA ENTRY'!D105),'DATA ENTRY'!C105,"")))</f>
        <v/>
      </c>
      <c r="DH106" s="206" t="str">
        <f>IF('DATA ENTRY'!CL105="","",IF('DATA ENTRY'!I105="","",IF(AND($DG$4='DATA ENTRY'!D105),'DATA ENTRY'!I105,"")))</f>
        <v/>
      </c>
      <c r="DI106" s="206" t="str">
        <f>IF('DATA ENTRY'!CL105="","",IF('DATA ENTRY'!CL105="","",IF(AND($DG$4='DATA ENTRY'!D105),'DATA ENTRY'!CL105,"")))</f>
        <v/>
      </c>
      <c r="DJ106" s="205" t="str">
        <f>IF('DATA ENTRY'!CL105="","",IF('DATA ENTRY'!N105="","",IF(AND($DG$4='DATA ENTRY'!D105),'DATA ENTRY'!N105,"")))</f>
        <v/>
      </c>
      <c r="DK106" s="207" t="str">
        <f>IF('DATA ENTRY'!CL105="","",IF('DATA ENTRY'!O105="","",IF(AND($DG$4='DATA ENTRY'!D105),'DATA ENTRY'!O105,"")))</f>
        <v/>
      </c>
      <c r="DL106" s="205" t="str">
        <f>IF('DATA ENTRY'!CL105="","",IF('DATA ENTRY'!P105="","",IF(AND($DG$4='DATA ENTRY'!D105),'DATA ENTRY'!P105,"")))</f>
        <v/>
      </c>
      <c r="DM106" s="207" t="str">
        <f>IF('DATA ENTRY'!CL105="","",IF('DATA ENTRY'!Q105="","",IF(AND($DG$4='DATA ENTRY'!D105),'DATA ENTRY'!Q105,"")))</f>
        <v/>
      </c>
      <c r="DN106" s="205" t="str">
        <f>IF('DATA ENTRY'!CL105="","",IF('DATA ENTRY'!R105="","",IF(AND($DG$4='DATA ENTRY'!D105),'DATA ENTRY'!R105,"")))</f>
        <v/>
      </c>
      <c r="DO106" s="207" t="str">
        <f>IF('DATA ENTRY'!CL105="","",IF('DATA ENTRY'!T105="","",IF(AND($DG$4='DATA ENTRY'!D105),'DATA ENTRY'!T105,"")))</f>
        <v/>
      </c>
      <c r="DP106" s="205" t="str">
        <f>IF('DATA ENTRY'!CL105="","",IF('DATA ENTRY'!E105="","",IF(AND($DG$4='DATA ENTRY'!D105),'DATA ENTRY'!E105,"")))</f>
        <v/>
      </c>
      <c r="DQ106" s="205" t="str">
        <f>IF('DATA ENTRY'!CL105="","",IF('DATA ENTRY'!D105="","",IF(AND($DG$4='DATA ENTRY'!D105),'DATA ENTRY'!D105,"")))</f>
        <v/>
      </c>
      <c r="DR106" s="205" t="str">
        <f>IF('DATA ENTRY'!CL105="","",IF('DATA ENTRY'!X105="","",IF(AND($DG$4='DATA ENTRY'!D105),'DATA ENTRY'!X105,"")))</f>
        <v/>
      </c>
      <c r="DS106" s="205" t="str">
        <f>IF('DATA ENTRY'!CL105="","",IF('DATA ENTRY'!Y105="","",IF(AND($DG$4='DATA ENTRY'!D105),'DATA ENTRY'!Y105,"")))</f>
        <v/>
      </c>
      <c r="DT106" s="93" t="str">
        <f t="shared" si="22"/>
        <v/>
      </c>
      <c r="DU106" s="93" t="str">
        <f>IF('DATA ENTRY'!CL105="","",IF('DATA ENTRY'!D105="","",IF(AND($DG$4='DATA ENTRY'!D105),'DATA ENTRY'!G105,"")))</f>
        <v/>
      </c>
      <c r="DZ106" s="3">
        <f t="shared" si="23"/>
        <v>0</v>
      </c>
      <c r="EC106" s="3" t="str">
        <f>IFERROR(IF(EH106="","",RANK(EH106,$EH$7:$EH$1111,1))+COUNTIF($EH$7:EH106,EH106)-1,"")</f>
        <v/>
      </c>
      <c r="ED106" s="3" t="str">
        <f t="shared" si="24"/>
        <v/>
      </c>
      <c r="EE106" s="8">
        <v>100</v>
      </c>
      <c r="EF106" s="205" t="str">
        <f>IF('DATA ENTRY'!CL105="","",IF('DATA ENTRY'!B105="","",IF(AND($EG$4='DATA ENTRY'!G105,$EI$4='DATA ENTRY'!F105),'DATA ENTRY'!B105,"")))</f>
        <v/>
      </c>
      <c r="EG106" s="205" t="str">
        <f>IF('DATA ENTRY'!CL105="","",IF('DATA ENTRY'!C105="","",IF(AND($EG$4='DATA ENTRY'!G105,$EI$4='DATA ENTRY'!F105),'DATA ENTRY'!C105,"")))</f>
        <v/>
      </c>
      <c r="EH106" s="206" t="str">
        <f>IF('DATA ENTRY'!CL105="","",IF('DATA ENTRY'!I105="","",IF(AND($EG$4='DATA ENTRY'!G105,$EI$4='DATA ENTRY'!F105),'DATA ENTRY'!I105,"")))</f>
        <v/>
      </c>
      <c r="EI106" s="206" t="str">
        <f>IF('DATA ENTRY'!CL105="","",IF('DATA ENTRY'!CL105="","",IF(AND($EG$4='DATA ENTRY'!G105,$EI$4='DATA ENTRY'!F105),'DATA ENTRY'!CL105,"")))</f>
        <v/>
      </c>
      <c r="EJ106" s="205" t="str">
        <f>IF('DATA ENTRY'!CL105="","",IF('DATA ENTRY'!N105="","",IF(AND($EG$4='DATA ENTRY'!G105,$EI$4='DATA ENTRY'!F105),'DATA ENTRY'!N105,"")))</f>
        <v/>
      </c>
      <c r="EK106" s="207" t="str">
        <f>IF('DATA ENTRY'!CL105="","",IF('DATA ENTRY'!O105="","",IF(AND($EG$4='DATA ENTRY'!G105,$EI$4='DATA ENTRY'!F105),'DATA ENTRY'!O105,"")))</f>
        <v/>
      </c>
      <c r="EL106" s="205" t="str">
        <f>IF('DATA ENTRY'!CL105="","",IF('DATA ENTRY'!P105="","",IF(AND($EG$4='DATA ENTRY'!G105,$EI$4='DATA ENTRY'!F105),'DATA ENTRY'!P105,"")))</f>
        <v/>
      </c>
      <c r="EM106" s="207" t="str">
        <f>IF('DATA ENTRY'!CL105="","",IF('DATA ENTRY'!Q105="","",IF(AND($EG$4='DATA ENTRY'!G105,$EI$4='DATA ENTRY'!F105),'DATA ENTRY'!Q105,"")))</f>
        <v/>
      </c>
      <c r="EN106" s="205" t="str">
        <f>IF('DATA ENTRY'!CL105="","",IF('DATA ENTRY'!R105="","",IF(AND($EG$4='DATA ENTRY'!G105,$EI$4='DATA ENTRY'!F105),'DATA ENTRY'!R105,"")))</f>
        <v/>
      </c>
      <c r="EO106" s="207" t="str">
        <f>IF('DATA ENTRY'!CL105="","",IF('DATA ENTRY'!S105="","",IF(AND($EG$4='DATA ENTRY'!G105,$EI$4='DATA ENTRY'!F105),'DATA ENTRY'!S105,"")))</f>
        <v/>
      </c>
      <c r="EP106" s="207" t="str">
        <f>IF('DATA ENTRY'!CL105="","",IF('DATA ENTRY'!T105="","",IF(AND($EG$4='DATA ENTRY'!G105,$EI$4='DATA ENTRY'!F105),'DATA ENTRY'!T105,"")))</f>
        <v/>
      </c>
      <c r="EQ106" s="205" t="str">
        <f>IF('DATA ENTRY'!CL105="","",IF('DATA ENTRY'!E105="","",IF(AND($EG$4='DATA ENTRY'!G105,$EI$4='DATA ENTRY'!F105),'DATA ENTRY'!E105,"")))</f>
        <v/>
      </c>
      <c r="ER106" s="205" t="str">
        <f>IF('DATA ENTRY'!CL105="","",IF('DATA ENTRY'!D105="","",IF(AND($EG$4='DATA ENTRY'!G105,$EI$4='DATA ENTRY'!F105),'DATA ENTRY'!D105,"")))</f>
        <v/>
      </c>
      <c r="ES106" s="205" t="str">
        <f>IF('DATA ENTRY'!CL105="","",IF('DATA ENTRY'!X105="","",IF(AND($EG$4='DATA ENTRY'!G105,$EI$4='DATA ENTRY'!F105),'DATA ENTRY'!X105,"")))</f>
        <v/>
      </c>
      <c r="ET106" s="205" t="str">
        <f>IF('DATA ENTRY'!CL105="","",IF('DATA ENTRY'!Y105="","",IF(AND($EG$4='DATA ENTRY'!G105,$EI$4='DATA ENTRY'!F105),'DATA ENTRY'!Y105,"")))</f>
        <v/>
      </c>
      <c r="EU106" s="93" t="str">
        <f t="shared" si="25"/>
        <v/>
      </c>
      <c r="EV106" s="93" t="str">
        <f>IF('DATA ENTRY'!CL105="","",IF('DATA ENTRY'!D105="","",IF(AND($EG$4='DATA ENTRY'!G105,$EI$4='DATA ENTRY'!F105),'DATA ENTRY'!G105,"")))</f>
        <v/>
      </c>
      <c r="FA106" s="3">
        <f t="shared" si="26"/>
        <v>0</v>
      </c>
    </row>
    <row r="107" spans="1:157">
      <c r="A107" s="3" t="str">
        <f>IF(T107=0,"",1+(MAX($A$7:A106)))</f>
        <v/>
      </c>
      <c r="B107" s="8">
        <v>101</v>
      </c>
      <c r="C107" s="205" t="str">
        <f>IF('DATA ENTRY'!CL106="","",IF('DATA ENTRY'!B106="","",IF($D$4="All Post",'DATA ENTRY'!B106,IF(AND($D$4='DATA ENTRY'!CL106),'DATA ENTRY'!B106,""))))</f>
        <v/>
      </c>
      <c r="D107" s="205" t="str">
        <f>IF('DATA ENTRY'!CL106="","",IF('DATA ENTRY'!C106="","",IF($D$4="All Post",'DATA ENTRY'!C106,IF(AND($D$4='DATA ENTRY'!CL106),'DATA ENTRY'!C106,""))))</f>
        <v/>
      </c>
      <c r="E107" s="206" t="str">
        <f>IF('DATA ENTRY'!CL106="","",IF('DATA ENTRY'!I106="","",IF($D$4="All Post",'DATA ENTRY'!I106,IF(AND($D$4='DATA ENTRY'!CL106),'DATA ENTRY'!I106,""))))</f>
        <v/>
      </c>
      <c r="F107" s="206" t="str">
        <f>IF('DATA ENTRY'!CL106="","",IF('DATA ENTRY'!CL106="","",IF($D$4="All Post",'DATA ENTRY'!CL106,IF(AND($D$4='DATA ENTRY'!CL106),'DATA ENTRY'!CL106,""))))</f>
        <v/>
      </c>
      <c r="G107" s="205" t="str">
        <f>IF('DATA ENTRY'!CL106="","",IF('DATA ENTRY'!N106="","",IF($D$4="All Post",'DATA ENTRY'!N106,IF(AND($D$4='DATA ENTRY'!CL106),'DATA ENTRY'!N106,""))))</f>
        <v/>
      </c>
      <c r="H107" s="207" t="str">
        <f>IF('DATA ENTRY'!CL106="","",IF('DATA ENTRY'!O106="","",IF($D$4="All Post",'DATA ENTRY'!O106,IF(AND($D$4='DATA ENTRY'!CL106),'DATA ENTRY'!O106,""))))</f>
        <v/>
      </c>
      <c r="I107" s="205" t="str">
        <f>IF('DATA ENTRY'!CL106="","",IF('DATA ENTRY'!P106="","",IF($D$4="All Post",'DATA ENTRY'!P106,IF(AND($D$4='DATA ENTRY'!CL106),'DATA ENTRY'!P106,""))))</f>
        <v/>
      </c>
      <c r="J107" s="207" t="str">
        <f>IF('DATA ENTRY'!CL106="","",IF('DATA ENTRY'!Q106="","",IF($D$4="All Post",'DATA ENTRY'!Q106,IF(AND($D$4='DATA ENTRY'!CL106),'DATA ENTRY'!Q106,""))))</f>
        <v/>
      </c>
      <c r="K107" s="205" t="str">
        <f>IF('DATA ENTRY'!CL106="","",IF('DATA ENTRY'!R106="","",IF($D$4="All Post",'DATA ENTRY'!R106,IF(AND($D$4='DATA ENTRY'!CL106),'DATA ENTRY'!R106,""))))</f>
        <v/>
      </c>
      <c r="L107" s="205" t="str">
        <f>IF('DATA ENTRY'!CL106="","",IF('DATA ENTRY'!S106="","",IF($D$4="All Post",'DATA ENTRY'!S106,IF(AND($D$4='DATA ENTRY'!CL106),'DATA ENTRY'!S106,""))))</f>
        <v/>
      </c>
      <c r="M107" s="205" t="str">
        <f>IF('DATA ENTRY'!CL106="","",IF('DATA ENTRY'!E106="","",IF($D$4="All Post",'DATA ENTRY'!E106,IF(AND($D$4='DATA ENTRY'!CL106),'DATA ENTRY'!E106,""))))</f>
        <v/>
      </c>
      <c r="N107" s="205" t="str">
        <f>IF('DATA ENTRY'!CL106="","",IF('DATA ENTRY'!T106="","",IF($D$4="All Post",'DATA ENTRY'!T106,IF(AND($D$4='DATA ENTRY'!CL106),'DATA ENTRY'!T106,""))))</f>
        <v/>
      </c>
      <c r="O107" s="205" t="str">
        <f>IF('DATA ENTRY'!CL106="","",IF('DATA ENTRY'!X106="","",IF($D$4="All Post",'DATA ENTRY'!X106,IF(AND($D$4='DATA ENTRY'!CL106),'DATA ENTRY'!X106,""))))</f>
        <v/>
      </c>
      <c r="P107" s="205" t="str">
        <f>IF('DATA ENTRY'!CL106="","",IF('DATA ENTRY'!Y106="","",IF($D$4="All Post",'DATA ENTRY'!Y106,IF(AND($D$4='DATA ENTRY'!CL106),'DATA ENTRY'!Y106,""))))</f>
        <v/>
      </c>
      <c r="Q107" s="205" t="str">
        <f>IF('DATA ENTRY'!CL106="","",IF('DATA ENTRY'!G106="","",IF($D$4="All Post",'DATA ENTRY'!G106,IF(AND($D$4='DATA ENTRY'!CL106),'DATA ENTRY'!G106,""))))</f>
        <v/>
      </c>
      <c r="T107" s="3">
        <f t="shared" si="15"/>
        <v>0</v>
      </c>
      <c r="U107" s="3" t="str">
        <f t="shared" si="16"/>
        <v/>
      </c>
      <c r="CA107" s="3" t="str">
        <f>IFERROR(IF(CF107="","",RANK(CF107,$CF$7:$CF$1111,1))+COUNTIF($CF$7:CF107,CF107)-1,"")</f>
        <v/>
      </c>
      <c r="CB107" s="3" t="str">
        <f t="shared" si="17"/>
        <v/>
      </c>
      <c r="CC107" s="8">
        <v>101</v>
      </c>
      <c r="CD107" s="205" t="str">
        <f>IF('DATA ENTRY'!CL106="","",IF('DATA ENTRY'!B106="","",IF(AND($CE$4='DATA ENTRY'!CL106,$CH$4='DATA ENTRY'!D106,$CF$4='DATA ENTRY'!G106),'DATA ENTRY'!B106,"")))</f>
        <v/>
      </c>
      <c r="CE107" s="205" t="str">
        <f>IF('DATA ENTRY'!CL106="","",IF('DATA ENTRY'!C106="","",IF(AND($CE$4='DATA ENTRY'!CL106,$CH$4='DATA ENTRY'!D106,$CF$4='DATA ENTRY'!G106),'DATA ENTRY'!C106,"")))</f>
        <v/>
      </c>
      <c r="CF107" s="206" t="str">
        <f>IF('DATA ENTRY'!CL106="","",IF('DATA ENTRY'!I106="","",IF(AND($CE$4='DATA ENTRY'!CL106,$CH$4='DATA ENTRY'!D106,$CF$4='DATA ENTRY'!G106),'DATA ENTRY'!I106,"")))</f>
        <v/>
      </c>
      <c r="CG107" s="206" t="str">
        <f>IF('DATA ENTRY'!CL106="","",IF('DATA ENTRY'!CL106="","",IF(AND($CE$4='DATA ENTRY'!CL106,$CH$4='DATA ENTRY'!D106,$CF$4='DATA ENTRY'!G106),'DATA ENTRY'!CL106,"")))</f>
        <v/>
      </c>
      <c r="CH107" s="205" t="str">
        <f>IF('DATA ENTRY'!CL106="","",IF('DATA ENTRY'!N106="","",IF(AND($CE$4='DATA ENTRY'!CL106,$CH$4='DATA ENTRY'!D106,$CF$4='DATA ENTRY'!G106),'DATA ENTRY'!N106,"")))</f>
        <v/>
      </c>
      <c r="CI107" s="207" t="str">
        <f>IF('DATA ENTRY'!CL106="","",IF('DATA ENTRY'!O106="","",IF(AND($CE$4='DATA ENTRY'!CL106,$CH$4='DATA ENTRY'!D106,$CF$4='DATA ENTRY'!G106),'DATA ENTRY'!O106,"")))</f>
        <v/>
      </c>
      <c r="CJ107" s="205" t="str">
        <f>IF('DATA ENTRY'!CL106="","",IF('DATA ENTRY'!P106="","",IF(AND($CE$4='DATA ENTRY'!CL106,$CH$4='DATA ENTRY'!D106,$CF$4='DATA ENTRY'!G106),'DATA ENTRY'!P106,"")))</f>
        <v/>
      </c>
      <c r="CK107" s="207" t="str">
        <f>IF('DATA ENTRY'!CL106="","",IF('DATA ENTRY'!Q106="","",IF(AND($CE$4='DATA ENTRY'!CL106,$CH$4='DATA ENTRY'!D106,$CF$4='DATA ENTRY'!G106),'DATA ENTRY'!Q106,"")))</f>
        <v/>
      </c>
      <c r="CL107" s="205" t="str">
        <f>IF('DATA ENTRY'!CL106="","",IF('DATA ENTRY'!R106="","",IF(AND($CE$4='DATA ENTRY'!CL106,$CH$4='DATA ENTRY'!D106,$CF$4='DATA ENTRY'!G106),'DATA ENTRY'!R106,"")))</f>
        <v/>
      </c>
      <c r="CM107" s="205" t="str">
        <f>IF('DATA ENTRY'!CL106="","",IF('DATA ENTRY'!T106="","",IF(AND($CE$4='DATA ENTRY'!CL106,$CH$4='DATA ENTRY'!D106,$CF$4='DATA ENTRY'!G106),'DATA ENTRY'!T106,"")))</f>
        <v/>
      </c>
      <c r="CN107" s="205" t="str">
        <f>IF('DATA ENTRY'!CL106="","",IF('DATA ENTRY'!E106="","",IF(AND($CE$4='DATA ENTRY'!CL106,$CH$4='DATA ENTRY'!D106,$CF$4='DATA ENTRY'!G106),'DATA ENTRY'!E106,"")))</f>
        <v/>
      </c>
      <c r="CO107" s="205" t="str">
        <f>IF('DATA ENTRY'!CL106="","",IF('DATA ENTRY'!X106="","",IF(AND($CE$4='DATA ENTRY'!CL106,$CH$4='DATA ENTRY'!D106,$CF$4='DATA ENTRY'!G106),'DATA ENTRY'!X106,"")))</f>
        <v/>
      </c>
      <c r="CP107" s="205" t="str">
        <f>IF('DATA ENTRY'!CL106="","",IF('DATA ENTRY'!Y106="","",IF(AND($CE$4='DATA ENTRY'!CL106,$CH$4='DATA ENTRY'!D106,$CF$4='DATA ENTRY'!G106),'DATA ENTRY'!Y106,"")))</f>
        <v/>
      </c>
      <c r="CQ107" s="93" t="str">
        <f t="shared" si="18"/>
        <v/>
      </c>
      <c r="CR107" s="93" t="str">
        <f>IF('DATA ENTRY'!CL106="","",IF('DATA ENTRY'!G106="","",IF(AND($CE$4='DATA ENTRY'!CL106,$CH$4='DATA ENTRY'!D106),'DATA ENTRY'!G106,"")))</f>
        <v/>
      </c>
      <c r="CS107" s="191" t="str">
        <f>IF('DATA ENTRY'!CL106="","",IF('DATA ENTRY'!D106="","",IF(AND($CE$4='DATA ENTRY'!CL106,$CH$4='DATA ENTRY'!D106,$CF$4='DATA ENTRY'!G106),'DATA ENTRY'!D106,"")))</f>
        <v/>
      </c>
      <c r="CT107" s="209">
        <f t="shared" si="19"/>
        <v>0</v>
      </c>
      <c r="CU107" s="209">
        <f t="shared" si="20"/>
        <v>0</v>
      </c>
      <c r="CW107" s="210"/>
      <c r="CY107" s="3">
        <f t="shared" si="21"/>
        <v>0</v>
      </c>
      <c r="DC107" s="3" t="str">
        <f>IFERROR(IF(DH107="","",RANK(DH107,$DH$7:$DH$1111,1))+COUNTIF($DH$7:DH107,DH107)-1,"")</f>
        <v/>
      </c>
      <c r="DD107" s="3" t="str">
        <f t="shared" si="27"/>
        <v/>
      </c>
      <c r="DE107" s="8">
        <v>101</v>
      </c>
      <c r="DF107" s="205" t="str">
        <f>IF('DATA ENTRY'!CL106="","",IF('DATA ENTRY'!B106="","",IF(AND($DG$4='DATA ENTRY'!D106),'DATA ENTRY'!B106,"")))</f>
        <v/>
      </c>
      <c r="DG107" s="205" t="str">
        <f>IF('DATA ENTRY'!CL106="","",IF('DATA ENTRY'!C106="","",IF(AND($DG$4='DATA ENTRY'!D106),'DATA ENTRY'!C106,"")))</f>
        <v/>
      </c>
      <c r="DH107" s="206" t="str">
        <f>IF('DATA ENTRY'!CL106="","",IF('DATA ENTRY'!I106="","",IF(AND($DG$4='DATA ENTRY'!D106),'DATA ENTRY'!I106,"")))</f>
        <v/>
      </c>
      <c r="DI107" s="206" t="str">
        <f>IF('DATA ENTRY'!CL106="","",IF('DATA ENTRY'!CL106="","",IF(AND($DG$4='DATA ENTRY'!D106),'DATA ENTRY'!CL106,"")))</f>
        <v/>
      </c>
      <c r="DJ107" s="205" t="str">
        <f>IF('DATA ENTRY'!CL106="","",IF('DATA ENTRY'!N106="","",IF(AND($DG$4='DATA ENTRY'!D106),'DATA ENTRY'!N106,"")))</f>
        <v/>
      </c>
      <c r="DK107" s="207" t="str">
        <f>IF('DATA ENTRY'!CL106="","",IF('DATA ENTRY'!O106="","",IF(AND($DG$4='DATA ENTRY'!D106),'DATA ENTRY'!O106,"")))</f>
        <v/>
      </c>
      <c r="DL107" s="205" t="str">
        <f>IF('DATA ENTRY'!CL106="","",IF('DATA ENTRY'!P106="","",IF(AND($DG$4='DATA ENTRY'!D106),'DATA ENTRY'!P106,"")))</f>
        <v/>
      </c>
      <c r="DM107" s="207" t="str">
        <f>IF('DATA ENTRY'!CL106="","",IF('DATA ENTRY'!Q106="","",IF(AND($DG$4='DATA ENTRY'!D106),'DATA ENTRY'!Q106,"")))</f>
        <v/>
      </c>
      <c r="DN107" s="205" t="str">
        <f>IF('DATA ENTRY'!CL106="","",IF('DATA ENTRY'!R106="","",IF(AND($DG$4='DATA ENTRY'!D106),'DATA ENTRY'!R106,"")))</f>
        <v/>
      </c>
      <c r="DO107" s="207" t="str">
        <f>IF('DATA ENTRY'!CL106="","",IF('DATA ENTRY'!T106="","",IF(AND($DG$4='DATA ENTRY'!D106),'DATA ENTRY'!T106,"")))</f>
        <v/>
      </c>
      <c r="DP107" s="205" t="str">
        <f>IF('DATA ENTRY'!CL106="","",IF('DATA ENTRY'!E106="","",IF(AND($DG$4='DATA ENTRY'!D106),'DATA ENTRY'!E106,"")))</f>
        <v/>
      </c>
      <c r="DQ107" s="205" t="str">
        <f>IF('DATA ENTRY'!CL106="","",IF('DATA ENTRY'!D106="","",IF(AND($DG$4='DATA ENTRY'!D106),'DATA ENTRY'!D106,"")))</f>
        <v/>
      </c>
      <c r="DR107" s="205" t="str">
        <f>IF('DATA ENTRY'!CL106="","",IF('DATA ENTRY'!X106="","",IF(AND($DG$4='DATA ENTRY'!D106),'DATA ENTRY'!X106,"")))</f>
        <v/>
      </c>
      <c r="DS107" s="205" t="str">
        <f>IF('DATA ENTRY'!CL106="","",IF('DATA ENTRY'!Y106="","",IF(AND($DG$4='DATA ENTRY'!D106),'DATA ENTRY'!Y106,"")))</f>
        <v/>
      </c>
      <c r="DT107" s="93" t="str">
        <f t="shared" si="22"/>
        <v/>
      </c>
      <c r="DU107" s="93" t="str">
        <f>IF('DATA ENTRY'!CL106="","",IF('DATA ENTRY'!D106="","",IF(AND($DG$4='DATA ENTRY'!D106),'DATA ENTRY'!G106,"")))</f>
        <v/>
      </c>
      <c r="DZ107" s="3">
        <f t="shared" si="23"/>
        <v>0</v>
      </c>
      <c r="EC107" s="3" t="str">
        <f>IFERROR(IF(EH107="","",RANK(EH107,$EH$7:$EH$1111,1))+COUNTIF($EH$7:EH107,EH107)-1,"")</f>
        <v/>
      </c>
      <c r="ED107" s="3" t="str">
        <f t="shared" si="24"/>
        <v/>
      </c>
      <c r="EE107" s="8">
        <v>101</v>
      </c>
      <c r="EF107" s="205" t="str">
        <f>IF('DATA ENTRY'!CL106="","",IF('DATA ENTRY'!B106="","",IF(AND($EG$4='DATA ENTRY'!G106,$EI$4='DATA ENTRY'!F106),'DATA ENTRY'!B106,"")))</f>
        <v/>
      </c>
      <c r="EG107" s="205" t="str">
        <f>IF('DATA ENTRY'!CL106="","",IF('DATA ENTRY'!C106="","",IF(AND($EG$4='DATA ENTRY'!G106,$EI$4='DATA ENTRY'!F106),'DATA ENTRY'!C106,"")))</f>
        <v/>
      </c>
      <c r="EH107" s="206" t="str">
        <f>IF('DATA ENTRY'!CL106="","",IF('DATA ENTRY'!I106="","",IF(AND($EG$4='DATA ENTRY'!G106,$EI$4='DATA ENTRY'!F106),'DATA ENTRY'!I106,"")))</f>
        <v/>
      </c>
      <c r="EI107" s="206" t="str">
        <f>IF('DATA ENTRY'!CL106="","",IF('DATA ENTRY'!CL106="","",IF(AND($EG$4='DATA ENTRY'!G106,$EI$4='DATA ENTRY'!F106),'DATA ENTRY'!CL106,"")))</f>
        <v/>
      </c>
      <c r="EJ107" s="205" t="str">
        <f>IF('DATA ENTRY'!CL106="","",IF('DATA ENTRY'!N106="","",IF(AND($EG$4='DATA ENTRY'!G106,$EI$4='DATA ENTRY'!F106),'DATA ENTRY'!N106,"")))</f>
        <v/>
      </c>
      <c r="EK107" s="207" t="str">
        <f>IF('DATA ENTRY'!CL106="","",IF('DATA ENTRY'!O106="","",IF(AND($EG$4='DATA ENTRY'!G106,$EI$4='DATA ENTRY'!F106),'DATA ENTRY'!O106,"")))</f>
        <v/>
      </c>
      <c r="EL107" s="205" t="str">
        <f>IF('DATA ENTRY'!CL106="","",IF('DATA ENTRY'!P106="","",IF(AND($EG$4='DATA ENTRY'!G106,$EI$4='DATA ENTRY'!F106),'DATA ENTRY'!P106,"")))</f>
        <v/>
      </c>
      <c r="EM107" s="207" t="str">
        <f>IF('DATA ENTRY'!CL106="","",IF('DATA ENTRY'!Q106="","",IF(AND($EG$4='DATA ENTRY'!G106,$EI$4='DATA ENTRY'!F106),'DATA ENTRY'!Q106,"")))</f>
        <v/>
      </c>
      <c r="EN107" s="205" t="str">
        <f>IF('DATA ENTRY'!CL106="","",IF('DATA ENTRY'!R106="","",IF(AND($EG$4='DATA ENTRY'!G106,$EI$4='DATA ENTRY'!F106),'DATA ENTRY'!R106,"")))</f>
        <v/>
      </c>
      <c r="EO107" s="207" t="str">
        <f>IF('DATA ENTRY'!CL106="","",IF('DATA ENTRY'!S106="","",IF(AND($EG$4='DATA ENTRY'!G106,$EI$4='DATA ENTRY'!F106),'DATA ENTRY'!S106,"")))</f>
        <v/>
      </c>
      <c r="EP107" s="207" t="str">
        <f>IF('DATA ENTRY'!CL106="","",IF('DATA ENTRY'!T106="","",IF(AND($EG$4='DATA ENTRY'!G106,$EI$4='DATA ENTRY'!F106),'DATA ENTRY'!T106,"")))</f>
        <v/>
      </c>
      <c r="EQ107" s="205" t="str">
        <f>IF('DATA ENTRY'!CL106="","",IF('DATA ENTRY'!E106="","",IF(AND($EG$4='DATA ENTRY'!G106,$EI$4='DATA ENTRY'!F106),'DATA ENTRY'!E106,"")))</f>
        <v/>
      </c>
      <c r="ER107" s="205" t="str">
        <f>IF('DATA ENTRY'!CL106="","",IF('DATA ENTRY'!D106="","",IF(AND($EG$4='DATA ENTRY'!G106,$EI$4='DATA ENTRY'!F106),'DATA ENTRY'!D106,"")))</f>
        <v/>
      </c>
      <c r="ES107" s="205" t="str">
        <f>IF('DATA ENTRY'!CL106="","",IF('DATA ENTRY'!X106="","",IF(AND($EG$4='DATA ENTRY'!G106,$EI$4='DATA ENTRY'!F106),'DATA ENTRY'!X106,"")))</f>
        <v/>
      </c>
      <c r="ET107" s="205" t="str">
        <f>IF('DATA ENTRY'!CL106="","",IF('DATA ENTRY'!Y106="","",IF(AND($EG$4='DATA ENTRY'!G106,$EI$4='DATA ENTRY'!F106),'DATA ENTRY'!Y106,"")))</f>
        <v/>
      </c>
      <c r="EU107" s="93" t="str">
        <f t="shared" si="25"/>
        <v/>
      </c>
      <c r="EV107" s="93" t="str">
        <f>IF('DATA ENTRY'!CL106="","",IF('DATA ENTRY'!D106="","",IF(AND($EG$4='DATA ENTRY'!G106,$EI$4='DATA ENTRY'!F106),'DATA ENTRY'!G106,"")))</f>
        <v/>
      </c>
      <c r="FA107" s="3">
        <f t="shared" si="26"/>
        <v>0</v>
      </c>
    </row>
    <row r="108" spans="1:157">
      <c r="A108" s="3" t="str">
        <f>IF(T108=0,"",1+(MAX($A$7:A107)))</f>
        <v/>
      </c>
      <c r="B108" s="8">
        <v>102</v>
      </c>
      <c r="C108" s="205" t="str">
        <f>IF('DATA ENTRY'!CL107="","",IF('DATA ENTRY'!B107="","",IF($D$4="All Post",'DATA ENTRY'!B107,IF(AND($D$4='DATA ENTRY'!CL107),'DATA ENTRY'!B107,""))))</f>
        <v/>
      </c>
      <c r="D108" s="205" t="str">
        <f>IF('DATA ENTRY'!CL107="","",IF('DATA ENTRY'!C107="","",IF($D$4="All Post",'DATA ENTRY'!C107,IF(AND($D$4='DATA ENTRY'!CL107),'DATA ENTRY'!C107,""))))</f>
        <v/>
      </c>
      <c r="E108" s="206" t="str">
        <f>IF('DATA ENTRY'!CL107="","",IF('DATA ENTRY'!I107="","",IF($D$4="All Post",'DATA ENTRY'!I107,IF(AND($D$4='DATA ENTRY'!CL107),'DATA ENTRY'!I107,""))))</f>
        <v/>
      </c>
      <c r="F108" s="206" t="str">
        <f>IF('DATA ENTRY'!CL107="","",IF('DATA ENTRY'!CL107="","",IF($D$4="All Post",'DATA ENTRY'!CL107,IF(AND($D$4='DATA ENTRY'!CL107),'DATA ENTRY'!CL107,""))))</f>
        <v/>
      </c>
      <c r="G108" s="205" t="str">
        <f>IF('DATA ENTRY'!CL107="","",IF('DATA ENTRY'!N107="","",IF($D$4="All Post",'DATA ENTRY'!N107,IF(AND($D$4='DATA ENTRY'!CL107),'DATA ENTRY'!N107,""))))</f>
        <v/>
      </c>
      <c r="H108" s="207" t="str">
        <f>IF('DATA ENTRY'!CL107="","",IF('DATA ENTRY'!O107="","",IF($D$4="All Post",'DATA ENTRY'!O107,IF(AND($D$4='DATA ENTRY'!CL107),'DATA ENTRY'!O107,""))))</f>
        <v/>
      </c>
      <c r="I108" s="205" t="str">
        <f>IF('DATA ENTRY'!CL107="","",IF('DATA ENTRY'!P107="","",IF($D$4="All Post",'DATA ENTRY'!P107,IF(AND($D$4='DATA ENTRY'!CL107),'DATA ENTRY'!P107,""))))</f>
        <v/>
      </c>
      <c r="J108" s="207" t="str">
        <f>IF('DATA ENTRY'!CL107="","",IF('DATA ENTRY'!Q107="","",IF($D$4="All Post",'DATA ENTRY'!Q107,IF(AND($D$4='DATA ENTRY'!CL107),'DATA ENTRY'!Q107,""))))</f>
        <v/>
      </c>
      <c r="K108" s="205" t="str">
        <f>IF('DATA ENTRY'!CL107="","",IF('DATA ENTRY'!R107="","",IF($D$4="All Post",'DATA ENTRY'!R107,IF(AND($D$4='DATA ENTRY'!CL107),'DATA ENTRY'!R107,""))))</f>
        <v/>
      </c>
      <c r="L108" s="205" t="str">
        <f>IF('DATA ENTRY'!CL107="","",IF('DATA ENTRY'!S107="","",IF($D$4="All Post",'DATA ENTRY'!S107,IF(AND($D$4='DATA ENTRY'!CL107),'DATA ENTRY'!S107,""))))</f>
        <v/>
      </c>
      <c r="M108" s="205" t="str">
        <f>IF('DATA ENTRY'!CL107="","",IF('DATA ENTRY'!E107="","",IF($D$4="All Post",'DATA ENTRY'!E107,IF(AND($D$4='DATA ENTRY'!CL107),'DATA ENTRY'!E107,""))))</f>
        <v/>
      </c>
      <c r="N108" s="205" t="str">
        <f>IF('DATA ENTRY'!CL107="","",IF('DATA ENTRY'!T107="","",IF($D$4="All Post",'DATA ENTRY'!T107,IF(AND($D$4='DATA ENTRY'!CL107),'DATA ENTRY'!T107,""))))</f>
        <v/>
      </c>
      <c r="O108" s="205" t="str">
        <f>IF('DATA ENTRY'!CL107="","",IF('DATA ENTRY'!X107="","",IF($D$4="All Post",'DATA ENTRY'!X107,IF(AND($D$4='DATA ENTRY'!CL107),'DATA ENTRY'!X107,""))))</f>
        <v/>
      </c>
      <c r="P108" s="205" t="str">
        <f>IF('DATA ENTRY'!CL107="","",IF('DATA ENTRY'!Y107="","",IF($D$4="All Post",'DATA ENTRY'!Y107,IF(AND($D$4='DATA ENTRY'!CL107),'DATA ENTRY'!Y107,""))))</f>
        <v/>
      </c>
      <c r="Q108" s="205" t="str">
        <f>IF('DATA ENTRY'!CL107="","",IF('DATA ENTRY'!G107="","",IF($D$4="All Post",'DATA ENTRY'!G107,IF(AND($D$4='DATA ENTRY'!CL107),'DATA ENTRY'!G107,""))))</f>
        <v/>
      </c>
      <c r="T108" s="3">
        <f t="shared" si="15"/>
        <v>0</v>
      </c>
      <c r="U108" s="3" t="str">
        <f t="shared" si="16"/>
        <v/>
      </c>
      <c r="CA108" s="3" t="str">
        <f>IFERROR(IF(CF108="","",RANK(CF108,$CF$7:$CF$1111,1))+COUNTIF($CF$7:CF108,CF108)-1,"")</f>
        <v/>
      </c>
      <c r="CB108" s="3" t="str">
        <f t="shared" si="17"/>
        <v/>
      </c>
      <c r="CC108" s="8">
        <v>102</v>
      </c>
      <c r="CD108" s="205" t="str">
        <f>IF('DATA ENTRY'!CL107="","",IF('DATA ENTRY'!B107="","",IF(AND($CE$4='DATA ENTRY'!CL107,$CH$4='DATA ENTRY'!D107,$CF$4='DATA ENTRY'!G107),'DATA ENTRY'!B107,"")))</f>
        <v/>
      </c>
      <c r="CE108" s="205" t="str">
        <f>IF('DATA ENTRY'!CL107="","",IF('DATA ENTRY'!C107="","",IF(AND($CE$4='DATA ENTRY'!CL107,$CH$4='DATA ENTRY'!D107,$CF$4='DATA ENTRY'!G107),'DATA ENTRY'!C107,"")))</f>
        <v/>
      </c>
      <c r="CF108" s="206" t="str">
        <f>IF('DATA ENTRY'!CL107="","",IF('DATA ENTRY'!I107="","",IF(AND($CE$4='DATA ENTRY'!CL107,$CH$4='DATA ENTRY'!D107,$CF$4='DATA ENTRY'!G107),'DATA ENTRY'!I107,"")))</f>
        <v/>
      </c>
      <c r="CG108" s="206" t="str">
        <f>IF('DATA ENTRY'!CL107="","",IF('DATA ENTRY'!CL107="","",IF(AND($CE$4='DATA ENTRY'!CL107,$CH$4='DATA ENTRY'!D107,$CF$4='DATA ENTRY'!G107),'DATA ENTRY'!CL107,"")))</f>
        <v/>
      </c>
      <c r="CH108" s="205" t="str">
        <f>IF('DATA ENTRY'!CL107="","",IF('DATA ENTRY'!N107="","",IF(AND($CE$4='DATA ENTRY'!CL107,$CH$4='DATA ENTRY'!D107,$CF$4='DATA ENTRY'!G107),'DATA ENTRY'!N107,"")))</f>
        <v/>
      </c>
      <c r="CI108" s="207" t="str">
        <f>IF('DATA ENTRY'!CL107="","",IF('DATA ENTRY'!O107="","",IF(AND($CE$4='DATA ENTRY'!CL107,$CH$4='DATA ENTRY'!D107,$CF$4='DATA ENTRY'!G107),'DATA ENTRY'!O107,"")))</f>
        <v/>
      </c>
      <c r="CJ108" s="205" t="str">
        <f>IF('DATA ENTRY'!CL107="","",IF('DATA ENTRY'!P107="","",IF(AND($CE$4='DATA ENTRY'!CL107,$CH$4='DATA ENTRY'!D107,$CF$4='DATA ENTRY'!G107),'DATA ENTRY'!P107,"")))</f>
        <v/>
      </c>
      <c r="CK108" s="207" t="str">
        <f>IF('DATA ENTRY'!CL107="","",IF('DATA ENTRY'!Q107="","",IF(AND($CE$4='DATA ENTRY'!CL107,$CH$4='DATA ENTRY'!D107,$CF$4='DATA ENTRY'!G107),'DATA ENTRY'!Q107,"")))</f>
        <v/>
      </c>
      <c r="CL108" s="205" t="str">
        <f>IF('DATA ENTRY'!CL107="","",IF('DATA ENTRY'!R107="","",IF(AND($CE$4='DATA ENTRY'!CL107,$CH$4='DATA ENTRY'!D107,$CF$4='DATA ENTRY'!G107),'DATA ENTRY'!R107,"")))</f>
        <v/>
      </c>
      <c r="CM108" s="205" t="str">
        <f>IF('DATA ENTRY'!CL107="","",IF('DATA ENTRY'!T107="","",IF(AND($CE$4='DATA ENTRY'!CL107,$CH$4='DATA ENTRY'!D107,$CF$4='DATA ENTRY'!G107),'DATA ENTRY'!T107,"")))</f>
        <v/>
      </c>
      <c r="CN108" s="205" t="str">
        <f>IF('DATA ENTRY'!CL107="","",IF('DATA ENTRY'!E107="","",IF(AND($CE$4='DATA ENTRY'!CL107,$CH$4='DATA ENTRY'!D107,$CF$4='DATA ENTRY'!G107),'DATA ENTRY'!E107,"")))</f>
        <v/>
      </c>
      <c r="CO108" s="205" t="str">
        <f>IF('DATA ENTRY'!CL107="","",IF('DATA ENTRY'!X107="","",IF(AND($CE$4='DATA ENTRY'!CL107,$CH$4='DATA ENTRY'!D107,$CF$4='DATA ENTRY'!G107),'DATA ENTRY'!X107,"")))</f>
        <v/>
      </c>
      <c r="CP108" s="205" t="str">
        <f>IF('DATA ENTRY'!CL107="","",IF('DATA ENTRY'!Y107="","",IF(AND($CE$4='DATA ENTRY'!CL107,$CH$4='DATA ENTRY'!D107,$CF$4='DATA ENTRY'!G107),'DATA ENTRY'!Y107,"")))</f>
        <v/>
      </c>
      <c r="CQ108" s="93" t="str">
        <f t="shared" si="18"/>
        <v/>
      </c>
      <c r="CR108" s="93" t="str">
        <f>IF('DATA ENTRY'!CL107="","",IF('DATA ENTRY'!G107="","",IF(AND($CE$4='DATA ENTRY'!CL107,$CH$4='DATA ENTRY'!D107),'DATA ENTRY'!G107,"")))</f>
        <v/>
      </c>
      <c r="CS108" s="191" t="str">
        <f>IF('DATA ENTRY'!CL107="","",IF('DATA ENTRY'!D107="","",IF(AND($CE$4='DATA ENTRY'!CL107,$CH$4='DATA ENTRY'!D107,$CF$4='DATA ENTRY'!G107),'DATA ENTRY'!D107,"")))</f>
        <v/>
      </c>
      <c r="CT108" s="209">
        <f t="shared" si="19"/>
        <v>0</v>
      </c>
      <c r="CU108" s="209">
        <f t="shared" si="20"/>
        <v>0</v>
      </c>
      <c r="CW108" s="210"/>
      <c r="CY108" s="3">
        <f t="shared" si="21"/>
        <v>0</v>
      </c>
      <c r="DC108" s="3" t="str">
        <f>IFERROR(IF(DH108="","",RANK(DH108,$DH$7:$DH$1111,1))+COUNTIF($DH$7:DH108,DH108)-1,"")</f>
        <v/>
      </c>
      <c r="DD108" s="3" t="str">
        <f t="shared" si="27"/>
        <v/>
      </c>
      <c r="DE108" s="8">
        <v>102</v>
      </c>
      <c r="DF108" s="205" t="str">
        <f>IF('DATA ENTRY'!CL107="","",IF('DATA ENTRY'!B107="","",IF(AND($DG$4='DATA ENTRY'!D107),'DATA ENTRY'!B107,"")))</f>
        <v/>
      </c>
      <c r="DG108" s="205" t="str">
        <f>IF('DATA ENTRY'!CL107="","",IF('DATA ENTRY'!C107="","",IF(AND($DG$4='DATA ENTRY'!D107),'DATA ENTRY'!C107,"")))</f>
        <v/>
      </c>
      <c r="DH108" s="206" t="str">
        <f>IF('DATA ENTRY'!CL107="","",IF('DATA ENTRY'!I107="","",IF(AND($DG$4='DATA ENTRY'!D107),'DATA ENTRY'!I107,"")))</f>
        <v/>
      </c>
      <c r="DI108" s="206" t="str">
        <f>IF('DATA ENTRY'!CL107="","",IF('DATA ENTRY'!CL107="","",IF(AND($DG$4='DATA ENTRY'!D107),'DATA ENTRY'!CL107,"")))</f>
        <v/>
      </c>
      <c r="DJ108" s="205" t="str">
        <f>IF('DATA ENTRY'!CL107="","",IF('DATA ENTRY'!N107="","",IF(AND($DG$4='DATA ENTRY'!D107),'DATA ENTRY'!N107,"")))</f>
        <v/>
      </c>
      <c r="DK108" s="207" t="str">
        <f>IF('DATA ENTRY'!CL107="","",IF('DATA ENTRY'!O107="","",IF(AND($DG$4='DATA ENTRY'!D107),'DATA ENTRY'!O107,"")))</f>
        <v/>
      </c>
      <c r="DL108" s="205" t="str">
        <f>IF('DATA ENTRY'!CL107="","",IF('DATA ENTRY'!P107="","",IF(AND($DG$4='DATA ENTRY'!D107),'DATA ENTRY'!P107,"")))</f>
        <v/>
      </c>
      <c r="DM108" s="207" t="str">
        <f>IF('DATA ENTRY'!CL107="","",IF('DATA ENTRY'!Q107="","",IF(AND($DG$4='DATA ENTRY'!D107),'DATA ENTRY'!Q107,"")))</f>
        <v/>
      </c>
      <c r="DN108" s="205" t="str">
        <f>IF('DATA ENTRY'!CL107="","",IF('DATA ENTRY'!R107="","",IF(AND($DG$4='DATA ENTRY'!D107),'DATA ENTRY'!R107,"")))</f>
        <v/>
      </c>
      <c r="DO108" s="207" t="str">
        <f>IF('DATA ENTRY'!CL107="","",IF('DATA ENTRY'!T107="","",IF(AND($DG$4='DATA ENTRY'!D107),'DATA ENTRY'!T107,"")))</f>
        <v/>
      </c>
      <c r="DP108" s="205" t="str">
        <f>IF('DATA ENTRY'!CL107="","",IF('DATA ENTRY'!E107="","",IF(AND($DG$4='DATA ENTRY'!D107),'DATA ENTRY'!E107,"")))</f>
        <v/>
      </c>
      <c r="DQ108" s="205" t="str">
        <f>IF('DATA ENTRY'!CL107="","",IF('DATA ENTRY'!D107="","",IF(AND($DG$4='DATA ENTRY'!D107),'DATA ENTRY'!D107,"")))</f>
        <v/>
      </c>
      <c r="DR108" s="205" t="str">
        <f>IF('DATA ENTRY'!CL107="","",IF('DATA ENTRY'!X107="","",IF(AND($DG$4='DATA ENTRY'!D107),'DATA ENTRY'!X107,"")))</f>
        <v/>
      </c>
      <c r="DS108" s="205" t="str">
        <f>IF('DATA ENTRY'!CL107="","",IF('DATA ENTRY'!Y107="","",IF(AND($DG$4='DATA ENTRY'!D107),'DATA ENTRY'!Y107,"")))</f>
        <v/>
      </c>
      <c r="DT108" s="93" t="str">
        <f t="shared" si="22"/>
        <v/>
      </c>
      <c r="DU108" s="93" t="str">
        <f>IF('DATA ENTRY'!CL107="","",IF('DATA ENTRY'!D107="","",IF(AND($DG$4='DATA ENTRY'!D107),'DATA ENTRY'!G107,"")))</f>
        <v/>
      </c>
      <c r="DZ108" s="3">
        <f t="shared" si="23"/>
        <v>0</v>
      </c>
      <c r="EC108" s="3" t="str">
        <f>IFERROR(IF(EH108="","",RANK(EH108,$EH$7:$EH$1111,1))+COUNTIF($EH$7:EH108,EH108)-1,"")</f>
        <v/>
      </c>
      <c r="ED108" s="3" t="str">
        <f t="shared" si="24"/>
        <v/>
      </c>
      <c r="EE108" s="8">
        <v>102</v>
      </c>
      <c r="EF108" s="205" t="str">
        <f>IF('DATA ENTRY'!CL107="","",IF('DATA ENTRY'!B107="","",IF(AND($EG$4='DATA ENTRY'!G107,$EI$4='DATA ENTRY'!F107),'DATA ENTRY'!B107,"")))</f>
        <v/>
      </c>
      <c r="EG108" s="205" t="str">
        <f>IF('DATA ENTRY'!CL107="","",IF('DATA ENTRY'!C107="","",IF(AND($EG$4='DATA ENTRY'!G107,$EI$4='DATA ENTRY'!F107),'DATA ENTRY'!C107,"")))</f>
        <v/>
      </c>
      <c r="EH108" s="206" t="str">
        <f>IF('DATA ENTRY'!CL107="","",IF('DATA ENTRY'!I107="","",IF(AND($EG$4='DATA ENTRY'!G107,$EI$4='DATA ENTRY'!F107),'DATA ENTRY'!I107,"")))</f>
        <v/>
      </c>
      <c r="EI108" s="206" t="str">
        <f>IF('DATA ENTRY'!CL107="","",IF('DATA ENTRY'!CL107="","",IF(AND($EG$4='DATA ENTRY'!G107,$EI$4='DATA ENTRY'!F107),'DATA ENTRY'!CL107,"")))</f>
        <v/>
      </c>
      <c r="EJ108" s="205" t="str">
        <f>IF('DATA ENTRY'!CL107="","",IF('DATA ENTRY'!N107="","",IF(AND($EG$4='DATA ENTRY'!G107,$EI$4='DATA ENTRY'!F107),'DATA ENTRY'!N107,"")))</f>
        <v/>
      </c>
      <c r="EK108" s="207" t="str">
        <f>IF('DATA ENTRY'!CL107="","",IF('DATA ENTRY'!O107="","",IF(AND($EG$4='DATA ENTRY'!G107,$EI$4='DATA ENTRY'!F107),'DATA ENTRY'!O107,"")))</f>
        <v/>
      </c>
      <c r="EL108" s="205" t="str">
        <f>IF('DATA ENTRY'!CL107="","",IF('DATA ENTRY'!P107="","",IF(AND($EG$4='DATA ENTRY'!G107,$EI$4='DATA ENTRY'!F107),'DATA ENTRY'!P107,"")))</f>
        <v/>
      </c>
      <c r="EM108" s="207" t="str">
        <f>IF('DATA ENTRY'!CL107="","",IF('DATA ENTRY'!Q107="","",IF(AND($EG$4='DATA ENTRY'!G107,$EI$4='DATA ENTRY'!F107),'DATA ENTRY'!Q107,"")))</f>
        <v/>
      </c>
      <c r="EN108" s="205" t="str">
        <f>IF('DATA ENTRY'!CL107="","",IF('DATA ENTRY'!R107="","",IF(AND($EG$4='DATA ENTRY'!G107,$EI$4='DATA ENTRY'!F107),'DATA ENTRY'!R107,"")))</f>
        <v/>
      </c>
      <c r="EO108" s="207" t="str">
        <f>IF('DATA ENTRY'!CL107="","",IF('DATA ENTRY'!S107="","",IF(AND($EG$4='DATA ENTRY'!G107,$EI$4='DATA ENTRY'!F107),'DATA ENTRY'!S107,"")))</f>
        <v/>
      </c>
      <c r="EP108" s="207" t="str">
        <f>IF('DATA ENTRY'!CL107="","",IF('DATA ENTRY'!T107="","",IF(AND($EG$4='DATA ENTRY'!G107,$EI$4='DATA ENTRY'!F107),'DATA ENTRY'!T107,"")))</f>
        <v/>
      </c>
      <c r="EQ108" s="205" t="str">
        <f>IF('DATA ENTRY'!CL107="","",IF('DATA ENTRY'!E107="","",IF(AND($EG$4='DATA ENTRY'!G107,$EI$4='DATA ENTRY'!F107),'DATA ENTRY'!E107,"")))</f>
        <v/>
      </c>
      <c r="ER108" s="205" t="str">
        <f>IF('DATA ENTRY'!CL107="","",IF('DATA ENTRY'!D107="","",IF(AND($EG$4='DATA ENTRY'!G107,$EI$4='DATA ENTRY'!F107),'DATA ENTRY'!D107,"")))</f>
        <v/>
      </c>
      <c r="ES108" s="205" t="str">
        <f>IF('DATA ENTRY'!CL107="","",IF('DATA ENTRY'!X107="","",IF(AND($EG$4='DATA ENTRY'!G107,$EI$4='DATA ENTRY'!F107),'DATA ENTRY'!X107,"")))</f>
        <v/>
      </c>
      <c r="ET108" s="205" t="str">
        <f>IF('DATA ENTRY'!CL107="","",IF('DATA ENTRY'!Y107="","",IF(AND($EG$4='DATA ENTRY'!G107,$EI$4='DATA ENTRY'!F107),'DATA ENTRY'!Y107,"")))</f>
        <v/>
      </c>
      <c r="EU108" s="93" t="str">
        <f t="shared" si="25"/>
        <v/>
      </c>
      <c r="EV108" s="93" t="str">
        <f>IF('DATA ENTRY'!CL107="","",IF('DATA ENTRY'!D107="","",IF(AND($EG$4='DATA ENTRY'!G107,$EI$4='DATA ENTRY'!F107),'DATA ENTRY'!G107,"")))</f>
        <v/>
      </c>
      <c r="FA108" s="3">
        <f t="shared" si="26"/>
        <v>0</v>
      </c>
    </row>
    <row r="109" spans="1:157">
      <c r="A109" s="3" t="str">
        <f>IF(T109=0,"",1+(MAX($A$7:A108)))</f>
        <v/>
      </c>
      <c r="B109" s="8">
        <v>103</v>
      </c>
      <c r="C109" s="205" t="str">
        <f>IF('DATA ENTRY'!CL108="","",IF('DATA ENTRY'!B108="","",IF($D$4="All Post",'DATA ENTRY'!B108,IF(AND($D$4='DATA ENTRY'!CL108),'DATA ENTRY'!B108,""))))</f>
        <v/>
      </c>
      <c r="D109" s="205" t="str">
        <f>IF('DATA ENTRY'!CL108="","",IF('DATA ENTRY'!C108="","",IF($D$4="All Post",'DATA ENTRY'!C108,IF(AND($D$4='DATA ENTRY'!CL108),'DATA ENTRY'!C108,""))))</f>
        <v/>
      </c>
      <c r="E109" s="206" t="str">
        <f>IF('DATA ENTRY'!CL108="","",IF('DATA ENTRY'!I108="","",IF($D$4="All Post",'DATA ENTRY'!I108,IF(AND($D$4='DATA ENTRY'!CL108),'DATA ENTRY'!I108,""))))</f>
        <v/>
      </c>
      <c r="F109" s="206" t="str">
        <f>IF('DATA ENTRY'!CL108="","",IF('DATA ENTRY'!CL108="","",IF($D$4="All Post",'DATA ENTRY'!CL108,IF(AND($D$4='DATA ENTRY'!CL108),'DATA ENTRY'!CL108,""))))</f>
        <v/>
      </c>
      <c r="G109" s="205" t="str">
        <f>IF('DATA ENTRY'!CL108="","",IF('DATA ENTRY'!N108="","",IF($D$4="All Post",'DATA ENTRY'!N108,IF(AND($D$4='DATA ENTRY'!CL108),'DATA ENTRY'!N108,""))))</f>
        <v/>
      </c>
      <c r="H109" s="207" t="str">
        <f>IF('DATA ENTRY'!CL108="","",IF('DATA ENTRY'!O108="","",IF($D$4="All Post",'DATA ENTRY'!O108,IF(AND($D$4='DATA ENTRY'!CL108),'DATA ENTRY'!O108,""))))</f>
        <v/>
      </c>
      <c r="I109" s="205" t="str">
        <f>IF('DATA ENTRY'!CL108="","",IF('DATA ENTRY'!P108="","",IF($D$4="All Post",'DATA ENTRY'!P108,IF(AND($D$4='DATA ENTRY'!CL108),'DATA ENTRY'!P108,""))))</f>
        <v/>
      </c>
      <c r="J109" s="207" t="str">
        <f>IF('DATA ENTRY'!CL108="","",IF('DATA ENTRY'!Q108="","",IF($D$4="All Post",'DATA ENTRY'!Q108,IF(AND($D$4='DATA ENTRY'!CL108),'DATA ENTRY'!Q108,""))))</f>
        <v/>
      </c>
      <c r="K109" s="205" t="str">
        <f>IF('DATA ENTRY'!CL108="","",IF('DATA ENTRY'!R108="","",IF($D$4="All Post",'DATA ENTRY'!R108,IF(AND($D$4='DATA ENTRY'!CL108),'DATA ENTRY'!R108,""))))</f>
        <v/>
      </c>
      <c r="L109" s="205" t="str">
        <f>IF('DATA ENTRY'!CL108="","",IF('DATA ENTRY'!S108="","",IF($D$4="All Post",'DATA ENTRY'!S108,IF(AND($D$4='DATA ENTRY'!CL108),'DATA ENTRY'!S108,""))))</f>
        <v/>
      </c>
      <c r="M109" s="205" t="str">
        <f>IF('DATA ENTRY'!CL108="","",IF('DATA ENTRY'!E108="","",IF($D$4="All Post",'DATA ENTRY'!E108,IF(AND($D$4='DATA ENTRY'!CL108),'DATA ENTRY'!E108,""))))</f>
        <v/>
      </c>
      <c r="N109" s="205" t="str">
        <f>IF('DATA ENTRY'!CL108="","",IF('DATA ENTRY'!T108="","",IF($D$4="All Post",'DATA ENTRY'!T108,IF(AND($D$4='DATA ENTRY'!CL108),'DATA ENTRY'!T108,""))))</f>
        <v/>
      </c>
      <c r="O109" s="205" t="str">
        <f>IF('DATA ENTRY'!CL108="","",IF('DATA ENTRY'!X108="","",IF($D$4="All Post",'DATA ENTRY'!X108,IF(AND($D$4='DATA ENTRY'!CL108),'DATA ENTRY'!X108,""))))</f>
        <v/>
      </c>
      <c r="P109" s="205" t="str">
        <f>IF('DATA ENTRY'!CL108="","",IF('DATA ENTRY'!Y108="","",IF($D$4="All Post",'DATA ENTRY'!Y108,IF(AND($D$4='DATA ENTRY'!CL108),'DATA ENTRY'!Y108,""))))</f>
        <v/>
      </c>
      <c r="Q109" s="205" t="str">
        <f>IF('DATA ENTRY'!CL108="","",IF('DATA ENTRY'!G108="","",IF($D$4="All Post",'DATA ENTRY'!G108,IF(AND($D$4='DATA ENTRY'!CL108),'DATA ENTRY'!G108,""))))</f>
        <v/>
      </c>
      <c r="T109" s="3">
        <f t="shared" si="15"/>
        <v>0</v>
      </c>
      <c r="U109" s="3" t="str">
        <f t="shared" si="16"/>
        <v/>
      </c>
      <c r="CA109" s="3" t="str">
        <f>IFERROR(IF(CF109="","",RANK(CF109,$CF$7:$CF$1111,1))+COUNTIF($CF$7:CF109,CF109)-1,"")</f>
        <v/>
      </c>
      <c r="CB109" s="3" t="str">
        <f t="shared" si="17"/>
        <v/>
      </c>
      <c r="CC109" s="8">
        <v>103</v>
      </c>
      <c r="CD109" s="205" t="str">
        <f>IF('DATA ENTRY'!CL108="","",IF('DATA ENTRY'!B108="","",IF(AND($CE$4='DATA ENTRY'!CL108,$CH$4='DATA ENTRY'!D108,$CF$4='DATA ENTRY'!G108),'DATA ENTRY'!B108,"")))</f>
        <v/>
      </c>
      <c r="CE109" s="205" t="str">
        <f>IF('DATA ENTRY'!CL108="","",IF('DATA ENTRY'!C108="","",IF(AND($CE$4='DATA ENTRY'!CL108,$CH$4='DATA ENTRY'!D108,$CF$4='DATA ENTRY'!G108),'DATA ENTRY'!C108,"")))</f>
        <v/>
      </c>
      <c r="CF109" s="206" t="str">
        <f>IF('DATA ENTRY'!CL108="","",IF('DATA ENTRY'!I108="","",IF(AND($CE$4='DATA ENTRY'!CL108,$CH$4='DATA ENTRY'!D108,$CF$4='DATA ENTRY'!G108),'DATA ENTRY'!I108,"")))</f>
        <v/>
      </c>
      <c r="CG109" s="206" t="str">
        <f>IF('DATA ENTRY'!CL108="","",IF('DATA ENTRY'!CL108="","",IF(AND($CE$4='DATA ENTRY'!CL108,$CH$4='DATA ENTRY'!D108,$CF$4='DATA ENTRY'!G108),'DATA ENTRY'!CL108,"")))</f>
        <v/>
      </c>
      <c r="CH109" s="205" t="str">
        <f>IF('DATA ENTRY'!CL108="","",IF('DATA ENTRY'!N108="","",IF(AND($CE$4='DATA ENTRY'!CL108,$CH$4='DATA ENTRY'!D108,$CF$4='DATA ENTRY'!G108),'DATA ENTRY'!N108,"")))</f>
        <v/>
      </c>
      <c r="CI109" s="207" t="str">
        <f>IF('DATA ENTRY'!CL108="","",IF('DATA ENTRY'!O108="","",IF(AND($CE$4='DATA ENTRY'!CL108,$CH$4='DATA ENTRY'!D108,$CF$4='DATA ENTRY'!G108),'DATA ENTRY'!O108,"")))</f>
        <v/>
      </c>
      <c r="CJ109" s="205" t="str">
        <f>IF('DATA ENTRY'!CL108="","",IF('DATA ENTRY'!P108="","",IF(AND($CE$4='DATA ENTRY'!CL108,$CH$4='DATA ENTRY'!D108,$CF$4='DATA ENTRY'!G108),'DATA ENTRY'!P108,"")))</f>
        <v/>
      </c>
      <c r="CK109" s="207" t="str">
        <f>IF('DATA ENTRY'!CL108="","",IF('DATA ENTRY'!Q108="","",IF(AND($CE$4='DATA ENTRY'!CL108,$CH$4='DATA ENTRY'!D108,$CF$4='DATA ENTRY'!G108),'DATA ENTRY'!Q108,"")))</f>
        <v/>
      </c>
      <c r="CL109" s="205" t="str">
        <f>IF('DATA ENTRY'!CL108="","",IF('DATA ENTRY'!R108="","",IF(AND($CE$4='DATA ENTRY'!CL108,$CH$4='DATA ENTRY'!D108,$CF$4='DATA ENTRY'!G108),'DATA ENTRY'!R108,"")))</f>
        <v/>
      </c>
      <c r="CM109" s="205" t="str">
        <f>IF('DATA ENTRY'!CL108="","",IF('DATA ENTRY'!T108="","",IF(AND($CE$4='DATA ENTRY'!CL108,$CH$4='DATA ENTRY'!D108,$CF$4='DATA ENTRY'!G108),'DATA ENTRY'!T108,"")))</f>
        <v/>
      </c>
      <c r="CN109" s="205" t="str">
        <f>IF('DATA ENTRY'!CL108="","",IF('DATA ENTRY'!E108="","",IF(AND($CE$4='DATA ENTRY'!CL108,$CH$4='DATA ENTRY'!D108,$CF$4='DATA ENTRY'!G108),'DATA ENTRY'!E108,"")))</f>
        <v/>
      </c>
      <c r="CO109" s="205" t="str">
        <f>IF('DATA ENTRY'!CL108="","",IF('DATA ENTRY'!X108="","",IF(AND($CE$4='DATA ENTRY'!CL108,$CH$4='DATA ENTRY'!D108,$CF$4='DATA ENTRY'!G108),'DATA ENTRY'!X108,"")))</f>
        <v/>
      </c>
      <c r="CP109" s="205" t="str">
        <f>IF('DATA ENTRY'!CL108="","",IF('DATA ENTRY'!Y108="","",IF(AND($CE$4='DATA ENTRY'!CL108,$CH$4='DATA ENTRY'!D108,$CF$4='DATA ENTRY'!G108),'DATA ENTRY'!Y108,"")))</f>
        <v/>
      </c>
      <c r="CQ109" s="93" t="str">
        <f t="shared" si="18"/>
        <v/>
      </c>
      <c r="CR109" s="93" t="str">
        <f>IF('DATA ENTRY'!CL108="","",IF('DATA ENTRY'!G108="","",IF(AND($CE$4='DATA ENTRY'!CL108,$CH$4='DATA ENTRY'!D108),'DATA ENTRY'!G108,"")))</f>
        <v/>
      </c>
      <c r="CS109" s="191" t="str">
        <f>IF('DATA ENTRY'!CL108="","",IF('DATA ENTRY'!D108="","",IF(AND($CE$4='DATA ENTRY'!CL108,$CH$4='DATA ENTRY'!D108,$CF$4='DATA ENTRY'!G108),'DATA ENTRY'!D108,"")))</f>
        <v/>
      </c>
      <c r="CT109" s="209">
        <f t="shared" si="19"/>
        <v>0</v>
      </c>
      <c r="CU109" s="209">
        <f t="shared" si="20"/>
        <v>0</v>
      </c>
      <c r="CW109" s="210"/>
      <c r="CY109" s="3">
        <f t="shared" si="21"/>
        <v>0</v>
      </c>
      <c r="DC109" s="3" t="str">
        <f>IFERROR(IF(DH109="","",RANK(DH109,$DH$7:$DH$1111,1))+COUNTIF($DH$7:DH109,DH109)-1,"")</f>
        <v/>
      </c>
      <c r="DD109" s="3" t="str">
        <f t="shared" si="27"/>
        <v/>
      </c>
      <c r="DE109" s="8">
        <v>103</v>
      </c>
      <c r="DF109" s="205" t="str">
        <f>IF('DATA ENTRY'!CL108="","",IF('DATA ENTRY'!B108="","",IF(AND($DG$4='DATA ENTRY'!D108),'DATA ENTRY'!B108,"")))</f>
        <v/>
      </c>
      <c r="DG109" s="205" t="str">
        <f>IF('DATA ENTRY'!CL108="","",IF('DATA ENTRY'!C108="","",IF(AND($DG$4='DATA ENTRY'!D108),'DATA ENTRY'!C108,"")))</f>
        <v/>
      </c>
      <c r="DH109" s="206" t="str">
        <f>IF('DATA ENTRY'!CL108="","",IF('DATA ENTRY'!I108="","",IF(AND($DG$4='DATA ENTRY'!D108),'DATA ENTRY'!I108,"")))</f>
        <v/>
      </c>
      <c r="DI109" s="206" t="str">
        <f>IF('DATA ENTRY'!CL108="","",IF('DATA ENTRY'!CL108="","",IF(AND($DG$4='DATA ENTRY'!D108),'DATA ENTRY'!CL108,"")))</f>
        <v/>
      </c>
      <c r="DJ109" s="205" t="str">
        <f>IF('DATA ENTRY'!CL108="","",IF('DATA ENTRY'!N108="","",IF(AND($DG$4='DATA ENTRY'!D108),'DATA ENTRY'!N108,"")))</f>
        <v/>
      </c>
      <c r="DK109" s="207" t="str">
        <f>IF('DATA ENTRY'!CL108="","",IF('DATA ENTRY'!O108="","",IF(AND($DG$4='DATA ENTRY'!D108),'DATA ENTRY'!O108,"")))</f>
        <v/>
      </c>
      <c r="DL109" s="205" t="str">
        <f>IF('DATA ENTRY'!CL108="","",IF('DATA ENTRY'!P108="","",IF(AND($DG$4='DATA ENTRY'!D108),'DATA ENTRY'!P108,"")))</f>
        <v/>
      </c>
      <c r="DM109" s="207" t="str">
        <f>IF('DATA ENTRY'!CL108="","",IF('DATA ENTRY'!Q108="","",IF(AND($DG$4='DATA ENTRY'!D108),'DATA ENTRY'!Q108,"")))</f>
        <v/>
      </c>
      <c r="DN109" s="205" t="str">
        <f>IF('DATA ENTRY'!CL108="","",IF('DATA ENTRY'!R108="","",IF(AND($DG$4='DATA ENTRY'!D108),'DATA ENTRY'!R108,"")))</f>
        <v/>
      </c>
      <c r="DO109" s="207" t="str">
        <f>IF('DATA ENTRY'!CL108="","",IF('DATA ENTRY'!T108="","",IF(AND($DG$4='DATA ENTRY'!D108),'DATA ENTRY'!T108,"")))</f>
        <v/>
      </c>
      <c r="DP109" s="205" t="str">
        <f>IF('DATA ENTRY'!CL108="","",IF('DATA ENTRY'!E108="","",IF(AND($DG$4='DATA ENTRY'!D108),'DATA ENTRY'!E108,"")))</f>
        <v/>
      </c>
      <c r="DQ109" s="205" t="str">
        <f>IF('DATA ENTRY'!CL108="","",IF('DATA ENTRY'!D108="","",IF(AND($DG$4='DATA ENTRY'!D108),'DATA ENTRY'!D108,"")))</f>
        <v/>
      </c>
      <c r="DR109" s="205" t="str">
        <f>IF('DATA ENTRY'!CL108="","",IF('DATA ENTRY'!X108="","",IF(AND($DG$4='DATA ENTRY'!D108),'DATA ENTRY'!X108,"")))</f>
        <v/>
      </c>
      <c r="DS109" s="205" t="str">
        <f>IF('DATA ENTRY'!CL108="","",IF('DATA ENTRY'!Y108="","",IF(AND($DG$4='DATA ENTRY'!D108),'DATA ENTRY'!Y108,"")))</f>
        <v/>
      </c>
      <c r="DT109" s="93" t="str">
        <f t="shared" si="22"/>
        <v/>
      </c>
      <c r="DU109" s="93" t="str">
        <f>IF('DATA ENTRY'!CL108="","",IF('DATA ENTRY'!D108="","",IF(AND($DG$4='DATA ENTRY'!D108),'DATA ENTRY'!G108,"")))</f>
        <v/>
      </c>
      <c r="DZ109" s="3">
        <f t="shared" si="23"/>
        <v>0</v>
      </c>
      <c r="EC109" s="3" t="str">
        <f>IFERROR(IF(EH109="","",RANK(EH109,$EH$7:$EH$1111,1))+COUNTIF($EH$7:EH109,EH109)-1,"")</f>
        <v/>
      </c>
      <c r="ED109" s="3" t="str">
        <f t="shared" si="24"/>
        <v/>
      </c>
      <c r="EE109" s="8">
        <v>103</v>
      </c>
      <c r="EF109" s="205" t="str">
        <f>IF('DATA ENTRY'!CL108="","",IF('DATA ENTRY'!B108="","",IF(AND($EG$4='DATA ENTRY'!G108,$EI$4='DATA ENTRY'!F108),'DATA ENTRY'!B108,"")))</f>
        <v/>
      </c>
      <c r="EG109" s="205" t="str">
        <f>IF('DATA ENTRY'!CL108="","",IF('DATA ENTRY'!C108="","",IF(AND($EG$4='DATA ENTRY'!G108,$EI$4='DATA ENTRY'!F108),'DATA ENTRY'!C108,"")))</f>
        <v/>
      </c>
      <c r="EH109" s="206" t="str">
        <f>IF('DATA ENTRY'!CL108="","",IF('DATA ENTRY'!I108="","",IF(AND($EG$4='DATA ENTRY'!G108,$EI$4='DATA ENTRY'!F108),'DATA ENTRY'!I108,"")))</f>
        <v/>
      </c>
      <c r="EI109" s="206" t="str">
        <f>IF('DATA ENTRY'!CL108="","",IF('DATA ENTRY'!CL108="","",IF(AND($EG$4='DATA ENTRY'!G108,$EI$4='DATA ENTRY'!F108),'DATA ENTRY'!CL108,"")))</f>
        <v/>
      </c>
      <c r="EJ109" s="205" t="str">
        <f>IF('DATA ENTRY'!CL108="","",IF('DATA ENTRY'!N108="","",IF(AND($EG$4='DATA ENTRY'!G108,$EI$4='DATA ENTRY'!F108),'DATA ENTRY'!N108,"")))</f>
        <v/>
      </c>
      <c r="EK109" s="207" t="str">
        <f>IF('DATA ENTRY'!CL108="","",IF('DATA ENTRY'!O108="","",IF(AND($EG$4='DATA ENTRY'!G108,$EI$4='DATA ENTRY'!F108),'DATA ENTRY'!O108,"")))</f>
        <v/>
      </c>
      <c r="EL109" s="205" t="str">
        <f>IF('DATA ENTRY'!CL108="","",IF('DATA ENTRY'!P108="","",IF(AND($EG$4='DATA ENTRY'!G108,$EI$4='DATA ENTRY'!F108),'DATA ENTRY'!P108,"")))</f>
        <v/>
      </c>
      <c r="EM109" s="207" t="str">
        <f>IF('DATA ENTRY'!CL108="","",IF('DATA ENTRY'!Q108="","",IF(AND($EG$4='DATA ENTRY'!G108,$EI$4='DATA ENTRY'!F108),'DATA ENTRY'!Q108,"")))</f>
        <v/>
      </c>
      <c r="EN109" s="205" t="str">
        <f>IF('DATA ENTRY'!CL108="","",IF('DATA ENTRY'!R108="","",IF(AND($EG$4='DATA ENTRY'!G108,$EI$4='DATA ENTRY'!F108),'DATA ENTRY'!R108,"")))</f>
        <v/>
      </c>
      <c r="EO109" s="207" t="str">
        <f>IF('DATA ENTRY'!CL108="","",IF('DATA ENTRY'!S108="","",IF(AND($EG$4='DATA ENTRY'!G108,$EI$4='DATA ENTRY'!F108),'DATA ENTRY'!S108,"")))</f>
        <v/>
      </c>
      <c r="EP109" s="207" t="str">
        <f>IF('DATA ENTRY'!CL108="","",IF('DATA ENTRY'!T108="","",IF(AND($EG$4='DATA ENTRY'!G108,$EI$4='DATA ENTRY'!F108),'DATA ENTRY'!T108,"")))</f>
        <v/>
      </c>
      <c r="EQ109" s="205" t="str">
        <f>IF('DATA ENTRY'!CL108="","",IF('DATA ENTRY'!E108="","",IF(AND($EG$4='DATA ENTRY'!G108,$EI$4='DATA ENTRY'!F108),'DATA ENTRY'!E108,"")))</f>
        <v/>
      </c>
      <c r="ER109" s="205" t="str">
        <f>IF('DATA ENTRY'!CL108="","",IF('DATA ENTRY'!D108="","",IF(AND($EG$4='DATA ENTRY'!G108,$EI$4='DATA ENTRY'!F108),'DATA ENTRY'!D108,"")))</f>
        <v/>
      </c>
      <c r="ES109" s="205" t="str">
        <f>IF('DATA ENTRY'!CL108="","",IF('DATA ENTRY'!X108="","",IF(AND($EG$4='DATA ENTRY'!G108,$EI$4='DATA ENTRY'!F108),'DATA ENTRY'!X108,"")))</f>
        <v/>
      </c>
      <c r="ET109" s="205" t="str">
        <f>IF('DATA ENTRY'!CL108="","",IF('DATA ENTRY'!Y108="","",IF(AND($EG$4='DATA ENTRY'!G108,$EI$4='DATA ENTRY'!F108),'DATA ENTRY'!Y108,"")))</f>
        <v/>
      </c>
      <c r="EU109" s="93" t="str">
        <f t="shared" si="25"/>
        <v/>
      </c>
      <c r="EV109" s="93" t="str">
        <f>IF('DATA ENTRY'!CL108="","",IF('DATA ENTRY'!D108="","",IF(AND($EG$4='DATA ENTRY'!G108,$EI$4='DATA ENTRY'!F108),'DATA ENTRY'!G108,"")))</f>
        <v/>
      </c>
      <c r="FA109" s="3">
        <f t="shared" si="26"/>
        <v>0</v>
      </c>
    </row>
    <row r="110" spans="1:157">
      <c r="A110" s="3" t="str">
        <f>IF(T110=0,"",1+(MAX($A$7:A109)))</f>
        <v/>
      </c>
      <c r="B110" s="8">
        <v>104</v>
      </c>
      <c r="C110" s="205" t="str">
        <f>IF('DATA ENTRY'!CL109="","",IF('DATA ENTRY'!B109="","",IF($D$4="All Post",'DATA ENTRY'!B109,IF(AND($D$4='DATA ENTRY'!CL109),'DATA ENTRY'!B109,""))))</f>
        <v/>
      </c>
      <c r="D110" s="205" t="str">
        <f>IF('DATA ENTRY'!CL109="","",IF('DATA ENTRY'!C109="","",IF($D$4="All Post",'DATA ENTRY'!C109,IF(AND($D$4='DATA ENTRY'!CL109),'DATA ENTRY'!C109,""))))</f>
        <v/>
      </c>
      <c r="E110" s="206" t="str">
        <f>IF('DATA ENTRY'!CL109="","",IF('DATA ENTRY'!I109="","",IF($D$4="All Post",'DATA ENTRY'!I109,IF(AND($D$4='DATA ENTRY'!CL109),'DATA ENTRY'!I109,""))))</f>
        <v/>
      </c>
      <c r="F110" s="206" t="str">
        <f>IF('DATA ENTRY'!CL109="","",IF('DATA ENTRY'!CL109="","",IF($D$4="All Post",'DATA ENTRY'!CL109,IF(AND($D$4='DATA ENTRY'!CL109),'DATA ENTRY'!CL109,""))))</f>
        <v/>
      </c>
      <c r="G110" s="205" t="str">
        <f>IF('DATA ENTRY'!CL109="","",IF('DATA ENTRY'!N109="","",IF($D$4="All Post",'DATA ENTRY'!N109,IF(AND($D$4='DATA ENTRY'!CL109),'DATA ENTRY'!N109,""))))</f>
        <v/>
      </c>
      <c r="H110" s="207" t="str">
        <f>IF('DATA ENTRY'!CL109="","",IF('DATA ENTRY'!O109="","",IF($D$4="All Post",'DATA ENTRY'!O109,IF(AND($D$4='DATA ENTRY'!CL109),'DATA ENTRY'!O109,""))))</f>
        <v/>
      </c>
      <c r="I110" s="205" t="str">
        <f>IF('DATA ENTRY'!CL109="","",IF('DATA ENTRY'!P109="","",IF($D$4="All Post",'DATA ENTRY'!P109,IF(AND($D$4='DATA ENTRY'!CL109),'DATA ENTRY'!P109,""))))</f>
        <v/>
      </c>
      <c r="J110" s="207" t="str">
        <f>IF('DATA ENTRY'!CL109="","",IF('DATA ENTRY'!Q109="","",IF($D$4="All Post",'DATA ENTRY'!Q109,IF(AND($D$4='DATA ENTRY'!CL109),'DATA ENTRY'!Q109,""))))</f>
        <v/>
      </c>
      <c r="K110" s="205" t="str">
        <f>IF('DATA ENTRY'!CL109="","",IF('DATA ENTRY'!R109="","",IF($D$4="All Post",'DATA ENTRY'!R109,IF(AND($D$4='DATA ENTRY'!CL109),'DATA ENTRY'!R109,""))))</f>
        <v/>
      </c>
      <c r="L110" s="205" t="str">
        <f>IF('DATA ENTRY'!CL109="","",IF('DATA ENTRY'!S109="","",IF($D$4="All Post",'DATA ENTRY'!S109,IF(AND($D$4='DATA ENTRY'!CL109),'DATA ENTRY'!S109,""))))</f>
        <v/>
      </c>
      <c r="M110" s="205" t="str">
        <f>IF('DATA ENTRY'!CL109="","",IF('DATA ENTRY'!E109="","",IF($D$4="All Post",'DATA ENTRY'!E109,IF(AND($D$4='DATA ENTRY'!CL109),'DATA ENTRY'!E109,""))))</f>
        <v/>
      </c>
      <c r="N110" s="205" t="str">
        <f>IF('DATA ENTRY'!CL109="","",IF('DATA ENTRY'!T109="","",IF($D$4="All Post",'DATA ENTRY'!T109,IF(AND($D$4='DATA ENTRY'!CL109),'DATA ENTRY'!T109,""))))</f>
        <v/>
      </c>
      <c r="O110" s="205" t="str">
        <f>IF('DATA ENTRY'!CL109="","",IF('DATA ENTRY'!X109="","",IF($D$4="All Post",'DATA ENTRY'!X109,IF(AND($D$4='DATA ENTRY'!CL109),'DATA ENTRY'!X109,""))))</f>
        <v/>
      </c>
      <c r="P110" s="205" t="str">
        <f>IF('DATA ENTRY'!CL109="","",IF('DATA ENTRY'!Y109="","",IF($D$4="All Post",'DATA ENTRY'!Y109,IF(AND($D$4='DATA ENTRY'!CL109),'DATA ENTRY'!Y109,""))))</f>
        <v/>
      </c>
      <c r="Q110" s="205" t="str">
        <f>IF('DATA ENTRY'!CL109="","",IF('DATA ENTRY'!G109="","",IF($D$4="All Post",'DATA ENTRY'!G109,IF(AND($D$4='DATA ENTRY'!CL109),'DATA ENTRY'!G109,""))))</f>
        <v/>
      </c>
      <c r="T110" s="3">
        <f t="shared" si="15"/>
        <v>0</v>
      </c>
      <c r="U110" s="3" t="str">
        <f t="shared" si="16"/>
        <v/>
      </c>
      <c r="CA110" s="3" t="str">
        <f>IFERROR(IF(CF110="","",RANK(CF110,$CF$7:$CF$1111,1))+COUNTIF($CF$7:CF110,CF110)-1,"")</f>
        <v/>
      </c>
      <c r="CB110" s="3" t="str">
        <f t="shared" si="17"/>
        <v/>
      </c>
      <c r="CC110" s="8">
        <v>104</v>
      </c>
      <c r="CD110" s="205" t="str">
        <f>IF('DATA ENTRY'!CL109="","",IF('DATA ENTRY'!B109="","",IF(AND($CE$4='DATA ENTRY'!CL109,$CH$4='DATA ENTRY'!D109,$CF$4='DATA ENTRY'!G109),'DATA ENTRY'!B109,"")))</f>
        <v/>
      </c>
      <c r="CE110" s="205" t="str">
        <f>IF('DATA ENTRY'!CL109="","",IF('DATA ENTRY'!C109="","",IF(AND($CE$4='DATA ENTRY'!CL109,$CH$4='DATA ENTRY'!D109,$CF$4='DATA ENTRY'!G109),'DATA ENTRY'!C109,"")))</f>
        <v/>
      </c>
      <c r="CF110" s="206" t="str">
        <f>IF('DATA ENTRY'!CL109="","",IF('DATA ENTRY'!I109="","",IF(AND($CE$4='DATA ENTRY'!CL109,$CH$4='DATA ENTRY'!D109,$CF$4='DATA ENTRY'!G109),'DATA ENTRY'!I109,"")))</f>
        <v/>
      </c>
      <c r="CG110" s="206" t="str">
        <f>IF('DATA ENTRY'!CL109="","",IF('DATA ENTRY'!CL109="","",IF(AND($CE$4='DATA ENTRY'!CL109,$CH$4='DATA ENTRY'!D109,$CF$4='DATA ENTRY'!G109),'DATA ENTRY'!CL109,"")))</f>
        <v/>
      </c>
      <c r="CH110" s="205" t="str">
        <f>IF('DATA ENTRY'!CL109="","",IF('DATA ENTRY'!N109="","",IF(AND($CE$4='DATA ENTRY'!CL109,$CH$4='DATA ENTRY'!D109,$CF$4='DATA ENTRY'!G109),'DATA ENTRY'!N109,"")))</f>
        <v/>
      </c>
      <c r="CI110" s="207" t="str">
        <f>IF('DATA ENTRY'!CL109="","",IF('DATA ENTRY'!O109="","",IF(AND($CE$4='DATA ENTRY'!CL109,$CH$4='DATA ENTRY'!D109,$CF$4='DATA ENTRY'!G109),'DATA ENTRY'!O109,"")))</f>
        <v/>
      </c>
      <c r="CJ110" s="205" t="str">
        <f>IF('DATA ENTRY'!CL109="","",IF('DATA ENTRY'!P109="","",IF(AND($CE$4='DATA ENTRY'!CL109,$CH$4='DATA ENTRY'!D109,$CF$4='DATA ENTRY'!G109),'DATA ENTRY'!P109,"")))</f>
        <v/>
      </c>
      <c r="CK110" s="207" t="str">
        <f>IF('DATA ENTRY'!CL109="","",IF('DATA ENTRY'!Q109="","",IF(AND($CE$4='DATA ENTRY'!CL109,$CH$4='DATA ENTRY'!D109,$CF$4='DATA ENTRY'!G109),'DATA ENTRY'!Q109,"")))</f>
        <v/>
      </c>
      <c r="CL110" s="205" t="str">
        <f>IF('DATA ENTRY'!CL109="","",IF('DATA ENTRY'!R109="","",IF(AND($CE$4='DATA ENTRY'!CL109,$CH$4='DATA ENTRY'!D109,$CF$4='DATA ENTRY'!G109),'DATA ENTRY'!R109,"")))</f>
        <v/>
      </c>
      <c r="CM110" s="205" t="str">
        <f>IF('DATA ENTRY'!CL109="","",IF('DATA ENTRY'!T109="","",IF(AND($CE$4='DATA ENTRY'!CL109,$CH$4='DATA ENTRY'!D109,$CF$4='DATA ENTRY'!G109),'DATA ENTRY'!T109,"")))</f>
        <v/>
      </c>
      <c r="CN110" s="205" t="str">
        <f>IF('DATA ENTRY'!CL109="","",IF('DATA ENTRY'!E109="","",IF(AND($CE$4='DATA ENTRY'!CL109,$CH$4='DATA ENTRY'!D109,$CF$4='DATA ENTRY'!G109),'DATA ENTRY'!E109,"")))</f>
        <v/>
      </c>
      <c r="CO110" s="205" t="str">
        <f>IF('DATA ENTRY'!CL109="","",IF('DATA ENTRY'!X109="","",IF(AND($CE$4='DATA ENTRY'!CL109,$CH$4='DATA ENTRY'!D109,$CF$4='DATA ENTRY'!G109),'DATA ENTRY'!X109,"")))</f>
        <v/>
      </c>
      <c r="CP110" s="205" t="str">
        <f>IF('DATA ENTRY'!CL109="","",IF('DATA ENTRY'!Y109="","",IF(AND($CE$4='DATA ENTRY'!CL109,$CH$4='DATA ENTRY'!D109,$CF$4='DATA ENTRY'!G109),'DATA ENTRY'!Y109,"")))</f>
        <v/>
      </c>
      <c r="CQ110" s="93" t="str">
        <f t="shared" si="18"/>
        <v/>
      </c>
      <c r="CR110" s="93" t="str">
        <f>IF('DATA ENTRY'!CL109="","",IF('DATA ENTRY'!G109="","",IF(AND($CE$4='DATA ENTRY'!CL109,$CH$4='DATA ENTRY'!D109),'DATA ENTRY'!G109,"")))</f>
        <v/>
      </c>
      <c r="CS110" s="191" t="str">
        <f>IF('DATA ENTRY'!CL109="","",IF('DATA ENTRY'!D109="","",IF(AND($CE$4='DATA ENTRY'!CL109,$CH$4='DATA ENTRY'!D109,$CF$4='DATA ENTRY'!G109),'DATA ENTRY'!D109,"")))</f>
        <v/>
      </c>
      <c r="CT110" s="209">
        <f t="shared" si="19"/>
        <v>0</v>
      </c>
      <c r="CU110" s="209">
        <f t="shared" si="20"/>
        <v>0</v>
      </c>
      <c r="CW110" s="210"/>
      <c r="CY110" s="3">
        <f t="shared" si="21"/>
        <v>0</v>
      </c>
      <c r="DC110" s="3" t="str">
        <f>IFERROR(IF(DH110="","",RANK(DH110,$DH$7:$DH$1111,1))+COUNTIF($DH$7:DH110,DH110)-1,"")</f>
        <v/>
      </c>
      <c r="DD110" s="3" t="str">
        <f t="shared" si="27"/>
        <v/>
      </c>
      <c r="DE110" s="8">
        <v>104</v>
      </c>
      <c r="DF110" s="205" t="str">
        <f>IF('DATA ENTRY'!CL109="","",IF('DATA ENTRY'!B109="","",IF(AND($DG$4='DATA ENTRY'!D109),'DATA ENTRY'!B109,"")))</f>
        <v/>
      </c>
      <c r="DG110" s="205" t="str">
        <f>IF('DATA ENTRY'!CL109="","",IF('DATA ENTRY'!C109="","",IF(AND($DG$4='DATA ENTRY'!D109),'DATA ENTRY'!C109,"")))</f>
        <v/>
      </c>
      <c r="DH110" s="206" t="str">
        <f>IF('DATA ENTRY'!CL109="","",IF('DATA ENTRY'!I109="","",IF(AND($DG$4='DATA ENTRY'!D109),'DATA ENTRY'!I109,"")))</f>
        <v/>
      </c>
      <c r="DI110" s="206" t="str">
        <f>IF('DATA ENTRY'!CL109="","",IF('DATA ENTRY'!CL109="","",IF(AND($DG$4='DATA ENTRY'!D109),'DATA ENTRY'!CL109,"")))</f>
        <v/>
      </c>
      <c r="DJ110" s="205" t="str">
        <f>IF('DATA ENTRY'!CL109="","",IF('DATA ENTRY'!N109="","",IF(AND($DG$4='DATA ENTRY'!D109),'DATA ENTRY'!N109,"")))</f>
        <v/>
      </c>
      <c r="DK110" s="207" t="str">
        <f>IF('DATA ENTRY'!CL109="","",IF('DATA ENTRY'!O109="","",IF(AND($DG$4='DATA ENTRY'!D109),'DATA ENTRY'!O109,"")))</f>
        <v/>
      </c>
      <c r="DL110" s="205" t="str">
        <f>IF('DATA ENTRY'!CL109="","",IF('DATA ENTRY'!P109="","",IF(AND($DG$4='DATA ENTRY'!D109),'DATA ENTRY'!P109,"")))</f>
        <v/>
      </c>
      <c r="DM110" s="207" t="str">
        <f>IF('DATA ENTRY'!CL109="","",IF('DATA ENTRY'!Q109="","",IF(AND($DG$4='DATA ENTRY'!D109),'DATA ENTRY'!Q109,"")))</f>
        <v/>
      </c>
      <c r="DN110" s="205" t="str">
        <f>IF('DATA ENTRY'!CL109="","",IF('DATA ENTRY'!R109="","",IF(AND($DG$4='DATA ENTRY'!D109),'DATA ENTRY'!R109,"")))</f>
        <v/>
      </c>
      <c r="DO110" s="207" t="str">
        <f>IF('DATA ENTRY'!CL109="","",IF('DATA ENTRY'!T109="","",IF(AND($DG$4='DATA ENTRY'!D109),'DATA ENTRY'!T109,"")))</f>
        <v/>
      </c>
      <c r="DP110" s="205" t="str">
        <f>IF('DATA ENTRY'!CL109="","",IF('DATA ENTRY'!E109="","",IF(AND($DG$4='DATA ENTRY'!D109),'DATA ENTRY'!E109,"")))</f>
        <v/>
      </c>
      <c r="DQ110" s="205" t="str">
        <f>IF('DATA ENTRY'!CL109="","",IF('DATA ENTRY'!D109="","",IF(AND($DG$4='DATA ENTRY'!D109),'DATA ENTRY'!D109,"")))</f>
        <v/>
      </c>
      <c r="DR110" s="205" t="str">
        <f>IF('DATA ENTRY'!CL109="","",IF('DATA ENTRY'!X109="","",IF(AND($DG$4='DATA ENTRY'!D109),'DATA ENTRY'!X109,"")))</f>
        <v/>
      </c>
      <c r="DS110" s="205" t="str">
        <f>IF('DATA ENTRY'!CL109="","",IF('DATA ENTRY'!Y109="","",IF(AND($DG$4='DATA ENTRY'!D109),'DATA ENTRY'!Y109,"")))</f>
        <v/>
      </c>
      <c r="DT110" s="93" t="str">
        <f t="shared" si="22"/>
        <v/>
      </c>
      <c r="DU110" s="93" t="str">
        <f>IF('DATA ENTRY'!CL109="","",IF('DATA ENTRY'!D109="","",IF(AND($DG$4='DATA ENTRY'!D109),'DATA ENTRY'!G109,"")))</f>
        <v/>
      </c>
      <c r="DZ110" s="3">
        <f t="shared" si="23"/>
        <v>0</v>
      </c>
      <c r="EC110" s="3" t="str">
        <f>IFERROR(IF(EH110="","",RANK(EH110,$EH$7:$EH$1111,1))+COUNTIF($EH$7:EH110,EH110)-1,"")</f>
        <v/>
      </c>
      <c r="ED110" s="3" t="str">
        <f t="shared" si="24"/>
        <v/>
      </c>
      <c r="EE110" s="8">
        <v>104</v>
      </c>
      <c r="EF110" s="205" t="str">
        <f>IF('DATA ENTRY'!CL109="","",IF('DATA ENTRY'!B109="","",IF(AND($EG$4='DATA ENTRY'!G109,$EI$4='DATA ENTRY'!F109),'DATA ENTRY'!B109,"")))</f>
        <v/>
      </c>
      <c r="EG110" s="205" t="str">
        <f>IF('DATA ENTRY'!CL109="","",IF('DATA ENTRY'!C109="","",IF(AND($EG$4='DATA ENTRY'!G109,$EI$4='DATA ENTRY'!F109),'DATA ENTRY'!C109,"")))</f>
        <v/>
      </c>
      <c r="EH110" s="206" t="str">
        <f>IF('DATA ENTRY'!CL109="","",IF('DATA ENTRY'!I109="","",IF(AND($EG$4='DATA ENTRY'!G109,$EI$4='DATA ENTRY'!F109),'DATA ENTRY'!I109,"")))</f>
        <v/>
      </c>
      <c r="EI110" s="206" t="str">
        <f>IF('DATA ENTRY'!CL109="","",IF('DATA ENTRY'!CL109="","",IF(AND($EG$4='DATA ENTRY'!G109,$EI$4='DATA ENTRY'!F109),'DATA ENTRY'!CL109,"")))</f>
        <v/>
      </c>
      <c r="EJ110" s="205" t="str">
        <f>IF('DATA ENTRY'!CL109="","",IF('DATA ENTRY'!N109="","",IF(AND($EG$4='DATA ENTRY'!G109,$EI$4='DATA ENTRY'!F109),'DATA ENTRY'!N109,"")))</f>
        <v/>
      </c>
      <c r="EK110" s="207" t="str">
        <f>IF('DATA ENTRY'!CL109="","",IF('DATA ENTRY'!O109="","",IF(AND($EG$4='DATA ENTRY'!G109,$EI$4='DATA ENTRY'!F109),'DATA ENTRY'!O109,"")))</f>
        <v/>
      </c>
      <c r="EL110" s="205" t="str">
        <f>IF('DATA ENTRY'!CL109="","",IF('DATA ENTRY'!P109="","",IF(AND($EG$4='DATA ENTRY'!G109,$EI$4='DATA ENTRY'!F109),'DATA ENTRY'!P109,"")))</f>
        <v/>
      </c>
      <c r="EM110" s="207" t="str">
        <f>IF('DATA ENTRY'!CL109="","",IF('DATA ENTRY'!Q109="","",IF(AND($EG$4='DATA ENTRY'!G109,$EI$4='DATA ENTRY'!F109),'DATA ENTRY'!Q109,"")))</f>
        <v/>
      </c>
      <c r="EN110" s="205" t="str">
        <f>IF('DATA ENTRY'!CL109="","",IF('DATA ENTRY'!R109="","",IF(AND($EG$4='DATA ENTRY'!G109,$EI$4='DATA ENTRY'!F109),'DATA ENTRY'!R109,"")))</f>
        <v/>
      </c>
      <c r="EO110" s="207" t="str">
        <f>IF('DATA ENTRY'!CL109="","",IF('DATA ENTRY'!S109="","",IF(AND($EG$4='DATA ENTRY'!G109,$EI$4='DATA ENTRY'!F109),'DATA ENTRY'!S109,"")))</f>
        <v/>
      </c>
      <c r="EP110" s="207" t="str">
        <f>IF('DATA ENTRY'!CL109="","",IF('DATA ENTRY'!T109="","",IF(AND($EG$4='DATA ENTRY'!G109,$EI$4='DATA ENTRY'!F109),'DATA ENTRY'!T109,"")))</f>
        <v/>
      </c>
      <c r="EQ110" s="205" t="str">
        <f>IF('DATA ENTRY'!CL109="","",IF('DATA ENTRY'!E109="","",IF(AND($EG$4='DATA ENTRY'!G109,$EI$4='DATA ENTRY'!F109),'DATA ENTRY'!E109,"")))</f>
        <v/>
      </c>
      <c r="ER110" s="205" t="str">
        <f>IF('DATA ENTRY'!CL109="","",IF('DATA ENTRY'!D109="","",IF(AND($EG$4='DATA ENTRY'!G109,$EI$4='DATA ENTRY'!F109),'DATA ENTRY'!D109,"")))</f>
        <v/>
      </c>
      <c r="ES110" s="205" t="str">
        <f>IF('DATA ENTRY'!CL109="","",IF('DATA ENTRY'!X109="","",IF(AND($EG$4='DATA ENTRY'!G109,$EI$4='DATA ENTRY'!F109),'DATA ENTRY'!X109,"")))</f>
        <v/>
      </c>
      <c r="ET110" s="205" t="str">
        <f>IF('DATA ENTRY'!CL109="","",IF('DATA ENTRY'!Y109="","",IF(AND($EG$4='DATA ENTRY'!G109,$EI$4='DATA ENTRY'!F109),'DATA ENTRY'!Y109,"")))</f>
        <v/>
      </c>
      <c r="EU110" s="93" t="str">
        <f t="shared" si="25"/>
        <v/>
      </c>
      <c r="EV110" s="93" t="str">
        <f>IF('DATA ENTRY'!CL109="","",IF('DATA ENTRY'!D109="","",IF(AND($EG$4='DATA ENTRY'!G109,$EI$4='DATA ENTRY'!F109),'DATA ENTRY'!G109,"")))</f>
        <v/>
      </c>
      <c r="FA110" s="3">
        <f t="shared" si="26"/>
        <v>0</v>
      </c>
    </row>
    <row r="111" spans="1:157">
      <c r="A111" s="3" t="str">
        <f>IF(T111=0,"",1+(MAX($A$7:A110)))</f>
        <v/>
      </c>
      <c r="B111" s="8">
        <v>105</v>
      </c>
      <c r="C111" s="205" t="str">
        <f>IF('DATA ENTRY'!CL110="","",IF('DATA ENTRY'!B110="","",IF($D$4="All Post",'DATA ENTRY'!B110,IF(AND($D$4='DATA ENTRY'!CL110),'DATA ENTRY'!B110,""))))</f>
        <v/>
      </c>
      <c r="D111" s="205" t="str">
        <f>IF('DATA ENTRY'!CL110="","",IF('DATA ENTRY'!C110="","",IF($D$4="All Post",'DATA ENTRY'!C110,IF(AND($D$4='DATA ENTRY'!CL110),'DATA ENTRY'!C110,""))))</f>
        <v/>
      </c>
      <c r="E111" s="206" t="str">
        <f>IF('DATA ENTRY'!CL110="","",IF('DATA ENTRY'!I110="","",IF($D$4="All Post",'DATA ENTRY'!I110,IF(AND($D$4='DATA ENTRY'!CL110),'DATA ENTRY'!I110,""))))</f>
        <v/>
      </c>
      <c r="F111" s="206" t="str">
        <f>IF('DATA ENTRY'!CL110="","",IF('DATA ENTRY'!CL110="","",IF($D$4="All Post",'DATA ENTRY'!CL110,IF(AND($D$4='DATA ENTRY'!CL110),'DATA ENTRY'!CL110,""))))</f>
        <v/>
      </c>
      <c r="G111" s="205" t="str">
        <f>IF('DATA ENTRY'!CL110="","",IF('DATA ENTRY'!N110="","",IF($D$4="All Post",'DATA ENTRY'!N110,IF(AND($D$4='DATA ENTRY'!CL110),'DATA ENTRY'!N110,""))))</f>
        <v/>
      </c>
      <c r="H111" s="207" t="str">
        <f>IF('DATA ENTRY'!CL110="","",IF('DATA ENTRY'!O110="","",IF($D$4="All Post",'DATA ENTRY'!O110,IF(AND($D$4='DATA ENTRY'!CL110),'DATA ENTRY'!O110,""))))</f>
        <v/>
      </c>
      <c r="I111" s="205" t="str">
        <f>IF('DATA ENTRY'!CL110="","",IF('DATA ENTRY'!P110="","",IF($D$4="All Post",'DATA ENTRY'!P110,IF(AND($D$4='DATA ENTRY'!CL110),'DATA ENTRY'!P110,""))))</f>
        <v/>
      </c>
      <c r="J111" s="207" t="str">
        <f>IF('DATA ENTRY'!CL110="","",IF('DATA ENTRY'!Q110="","",IF($D$4="All Post",'DATA ENTRY'!Q110,IF(AND($D$4='DATA ENTRY'!CL110),'DATA ENTRY'!Q110,""))))</f>
        <v/>
      </c>
      <c r="K111" s="205" t="str">
        <f>IF('DATA ENTRY'!CL110="","",IF('DATA ENTRY'!R110="","",IF($D$4="All Post",'DATA ENTRY'!R110,IF(AND($D$4='DATA ENTRY'!CL110),'DATA ENTRY'!R110,""))))</f>
        <v/>
      </c>
      <c r="L111" s="205" t="str">
        <f>IF('DATA ENTRY'!CL110="","",IF('DATA ENTRY'!S110="","",IF($D$4="All Post",'DATA ENTRY'!S110,IF(AND($D$4='DATA ENTRY'!CL110),'DATA ENTRY'!S110,""))))</f>
        <v/>
      </c>
      <c r="M111" s="205" t="str">
        <f>IF('DATA ENTRY'!CL110="","",IF('DATA ENTRY'!E110="","",IF($D$4="All Post",'DATA ENTRY'!E110,IF(AND($D$4='DATA ENTRY'!CL110),'DATA ENTRY'!E110,""))))</f>
        <v/>
      </c>
      <c r="N111" s="205" t="str">
        <f>IF('DATA ENTRY'!CL110="","",IF('DATA ENTRY'!T110="","",IF($D$4="All Post",'DATA ENTRY'!T110,IF(AND($D$4='DATA ENTRY'!CL110),'DATA ENTRY'!T110,""))))</f>
        <v/>
      </c>
      <c r="O111" s="205" t="str">
        <f>IF('DATA ENTRY'!CL110="","",IF('DATA ENTRY'!X110="","",IF($D$4="All Post",'DATA ENTRY'!X110,IF(AND($D$4='DATA ENTRY'!CL110),'DATA ENTRY'!X110,""))))</f>
        <v/>
      </c>
      <c r="P111" s="205" t="str">
        <f>IF('DATA ENTRY'!CL110="","",IF('DATA ENTRY'!Y110="","",IF($D$4="All Post",'DATA ENTRY'!Y110,IF(AND($D$4='DATA ENTRY'!CL110),'DATA ENTRY'!Y110,""))))</f>
        <v/>
      </c>
      <c r="Q111" s="205" t="str">
        <f>IF('DATA ENTRY'!CL110="","",IF('DATA ENTRY'!G110="","",IF($D$4="All Post",'DATA ENTRY'!G110,IF(AND($D$4='DATA ENTRY'!CL110),'DATA ENTRY'!G110,""))))</f>
        <v/>
      </c>
      <c r="T111" s="3">
        <f t="shared" si="15"/>
        <v>0</v>
      </c>
      <c r="U111" s="3" t="str">
        <f t="shared" si="16"/>
        <v/>
      </c>
      <c r="CA111" s="3" t="str">
        <f>IFERROR(IF(CF111="","",RANK(CF111,$CF$7:$CF$1111,1))+COUNTIF($CF$7:CF111,CF111)-1,"")</f>
        <v/>
      </c>
      <c r="CB111" s="3" t="str">
        <f t="shared" si="17"/>
        <v/>
      </c>
      <c r="CC111" s="8">
        <v>105</v>
      </c>
      <c r="CD111" s="205" t="str">
        <f>IF('DATA ENTRY'!CL110="","",IF('DATA ENTRY'!B110="","",IF(AND($CE$4='DATA ENTRY'!CL110,$CH$4='DATA ENTRY'!D110,$CF$4='DATA ENTRY'!G110),'DATA ENTRY'!B110,"")))</f>
        <v/>
      </c>
      <c r="CE111" s="205" t="str">
        <f>IF('DATA ENTRY'!CL110="","",IF('DATA ENTRY'!C110="","",IF(AND($CE$4='DATA ENTRY'!CL110,$CH$4='DATA ENTRY'!D110,$CF$4='DATA ENTRY'!G110),'DATA ENTRY'!C110,"")))</f>
        <v/>
      </c>
      <c r="CF111" s="206" t="str">
        <f>IF('DATA ENTRY'!CL110="","",IF('DATA ENTRY'!I110="","",IF(AND($CE$4='DATA ENTRY'!CL110,$CH$4='DATA ENTRY'!D110,$CF$4='DATA ENTRY'!G110),'DATA ENTRY'!I110,"")))</f>
        <v/>
      </c>
      <c r="CG111" s="206" t="str">
        <f>IF('DATA ENTRY'!CL110="","",IF('DATA ENTRY'!CL110="","",IF(AND($CE$4='DATA ENTRY'!CL110,$CH$4='DATA ENTRY'!D110,$CF$4='DATA ENTRY'!G110),'DATA ENTRY'!CL110,"")))</f>
        <v/>
      </c>
      <c r="CH111" s="205" t="str">
        <f>IF('DATA ENTRY'!CL110="","",IF('DATA ENTRY'!N110="","",IF(AND($CE$4='DATA ENTRY'!CL110,$CH$4='DATA ENTRY'!D110,$CF$4='DATA ENTRY'!G110),'DATA ENTRY'!N110,"")))</f>
        <v/>
      </c>
      <c r="CI111" s="207" t="str">
        <f>IF('DATA ENTRY'!CL110="","",IF('DATA ENTRY'!O110="","",IF(AND($CE$4='DATA ENTRY'!CL110,$CH$4='DATA ENTRY'!D110,$CF$4='DATA ENTRY'!G110),'DATA ENTRY'!O110,"")))</f>
        <v/>
      </c>
      <c r="CJ111" s="205" t="str">
        <f>IF('DATA ENTRY'!CL110="","",IF('DATA ENTRY'!P110="","",IF(AND($CE$4='DATA ENTRY'!CL110,$CH$4='DATA ENTRY'!D110,$CF$4='DATA ENTRY'!G110),'DATA ENTRY'!P110,"")))</f>
        <v/>
      </c>
      <c r="CK111" s="207" t="str">
        <f>IF('DATA ENTRY'!CL110="","",IF('DATA ENTRY'!Q110="","",IF(AND($CE$4='DATA ENTRY'!CL110,$CH$4='DATA ENTRY'!D110,$CF$4='DATA ENTRY'!G110),'DATA ENTRY'!Q110,"")))</f>
        <v/>
      </c>
      <c r="CL111" s="205" t="str">
        <f>IF('DATA ENTRY'!CL110="","",IF('DATA ENTRY'!R110="","",IF(AND($CE$4='DATA ENTRY'!CL110,$CH$4='DATA ENTRY'!D110,$CF$4='DATA ENTRY'!G110),'DATA ENTRY'!R110,"")))</f>
        <v/>
      </c>
      <c r="CM111" s="205" t="str">
        <f>IF('DATA ENTRY'!CL110="","",IF('DATA ENTRY'!T110="","",IF(AND($CE$4='DATA ENTRY'!CL110,$CH$4='DATA ENTRY'!D110,$CF$4='DATA ENTRY'!G110),'DATA ENTRY'!T110,"")))</f>
        <v/>
      </c>
      <c r="CN111" s="205" t="str">
        <f>IF('DATA ENTRY'!CL110="","",IF('DATA ENTRY'!E110="","",IF(AND($CE$4='DATA ENTRY'!CL110,$CH$4='DATA ENTRY'!D110,$CF$4='DATA ENTRY'!G110),'DATA ENTRY'!E110,"")))</f>
        <v/>
      </c>
      <c r="CO111" s="205" t="str">
        <f>IF('DATA ENTRY'!CL110="","",IF('DATA ENTRY'!X110="","",IF(AND($CE$4='DATA ENTRY'!CL110,$CH$4='DATA ENTRY'!D110,$CF$4='DATA ENTRY'!G110),'DATA ENTRY'!X110,"")))</f>
        <v/>
      </c>
      <c r="CP111" s="205" t="str">
        <f>IF('DATA ENTRY'!CL110="","",IF('DATA ENTRY'!Y110="","",IF(AND($CE$4='DATA ENTRY'!CL110,$CH$4='DATA ENTRY'!D110,$CF$4='DATA ENTRY'!G110),'DATA ENTRY'!Y110,"")))</f>
        <v/>
      </c>
      <c r="CQ111" s="93" t="str">
        <f t="shared" si="18"/>
        <v/>
      </c>
      <c r="CR111" s="93" t="str">
        <f>IF('DATA ENTRY'!CL110="","",IF('DATA ENTRY'!G110="","",IF(AND($CE$4='DATA ENTRY'!CL110,$CH$4='DATA ENTRY'!D110),'DATA ENTRY'!G110,"")))</f>
        <v/>
      </c>
      <c r="CS111" s="191" t="str">
        <f>IF('DATA ENTRY'!CL110="","",IF('DATA ENTRY'!D110="","",IF(AND($CE$4='DATA ENTRY'!CL110,$CH$4='DATA ENTRY'!D110,$CF$4='DATA ENTRY'!G110),'DATA ENTRY'!D110,"")))</f>
        <v/>
      </c>
      <c r="CT111" s="209">
        <f t="shared" si="19"/>
        <v>0</v>
      </c>
      <c r="CU111" s="209">
        <f t="shared" si="20"/>
        <v>0</v>
      </c>
      <c r="CW111" s="210"/>
      <c r="CY111" s="3">
        <f t="shared" si="21"/>
        <v>0</v>
      </c>
      <c r="DC111" s="3" t="str">
        <f>IFERROR(IF(DH111="","",RANK(DH111,$DH$7:$DH$1111,1))+COUNTIF($DH$7:DH111,DH111)-1,"")</f>
        <v/>
      </c>
      <c r="DD111" s="3" t="str">
        <f t="shared" si="27"/>
        <v/>
      </c>
      <c r="DE111" s="8">
        <v>105</v>
      </c>
      <c r="DF111" s="205" t="str">
        <f>IF('DATA ENTRY'!CL110="","",IF('DATA ENTRY'!B110="","",IF(AND($DG$4='DATA ENTRY'!D110),'DATA ENTRY'!B110,"")))</f>
        <v/>
      </c>
      <c r="DG111" s="205" t="str">
        <f>IF('DATA ENTRY'!CL110="","",IF('DATA ENTRY'!C110="","",IF(AND($DG$4='DATA ENTRY'!D110),'DATA ENTRY'!C110,"")))</f>
        <v/>
      </c>
      <c r="DH111" s="206" t="str">
        <f>IF('DATA ENTRY'!CL110="","",IF('DATA ENTRY'!I110="","",IF(AND($DG$4='DATA ENTRY'!D110),'DATA ENTRY'!I110,"")))</f>
        <v/>
      </c>
      <c r="DI111" s="206" t="str">
        <f>IF('DATA ENTRY'!CL110="","",IF('DATA ENTRY'!CL110="","",IF(AND($DG$4='DATA ENTRY'!D110),'DATA ENTRY'!CL110,"")))</f>
        <v/>
      </c>
      <c r="DJ111" s="205" t="str">
        <f>IF('DATA ENTRY'!CL110="","",IF('DATA ENTRY'!N110="","",IF(AND($DG$4='DATA ENTRY'!D110),'DATA ENTRY'!N110,"")))</f>
        <v/>
      </c>
      <c r="DK111" s="207" t="str">
        <f>IF('DATA ENTRY'!CL110="","",IF('DATA ENTRY'!O110="","",IF(AND($DG$4='DATA ENTRY'!D110),'DATA ENTRY'!O110,"")))</f>
        <v/>
      </c>
      <c r="DL111" s="205" t="str">
        <f>IF('DATA ENTRY'!CL110="","",IF('DATA ENTRY'!P110="","",IF(AND($DG$4='DATA ENTRY'!D110),'DATA ENTRY'!P110,"")))</f>
        <v/>
      </c>
      <c r="DM111" s="207" t="str">
        <f>IF('DATA ENTRY'!CL110="","",IF('DATA ENTRY'!Q110="","",IF(AND($DG$4='DATA ENTRY'!D110),'DATA ENTRY'!Q110,"")))</f>
        <v/>
      </c>
      <c r="DN111" s="205" t="str">
        <f>IF('DATA ENTRY'!CL110="","",IF('DATA ENTRY'!R110="","",IF(AND($DG$4='DATA ENTRY'!D110),'DATA ENTRY'!R110,"")))</f>
        <v/>
      </c>
      <c r="DO111" s="207" t="str">
        <f>IF('DATA ENTRY'!CL110="","",IF('DATA ENTRY'!T110="","",IF(AND($DG$4='DATA ENTRY'!D110),'DATA ENTRY'!T110,"")))</f>
        <v/>
      </c>
      <c r="DP111" s="205" t="str">
        <f>IF('DATA ENTRY'!CL110="","",IF('DATA ENTRY'!E110="","",IF(AND($DG$4='DATA ENTRY'!D110),'DATA ENTRY'!E110,"")))</f>
        <v/>
      </c>
      <c r="DQ111" s="205" t="str">
        <f>IF('DATA ENTRY'!CL110="","",IF('DATA ENTRY'!D110="","",IF(AND($DG$4='DATA ENTRY'!D110),'DATA ENTRY'!D110,"")))</f>
        <v/>
      </c>
      <c r="DR111" s="205" t="str">
        <f>IF('DATA ENTRY'!CL110="","",IF('DATA ENTRY'!X110="","",IF(AND($DG$4='DATA ENTRY'!D110),'DATA ENTRY'!X110,"")))</f>
        <v/>
      </c>
      <c r="DS111" s="205" t="str">
        <f>IF('DATA ENTRY'!CL110="","",IF('DATA ENTRY'!Y110="","",IF(AND($DG$4='DATA ENTRY'!D110),'DATA ENTRY'!Y110,"")))</f>
        <v/>
      </c>
      <c r="DT111" s="93" t="str">
        <f t="shared" si="22"/>
        <v/>
      </c>
      <c r="DU111" s="93" t="str">
        <f>IF('DATA ENTRY'!CL110="","",IF('DATA ENTRY'!D110="","",IF(AND($DG$4='DATA ENTRY'!D110),'DATA ENTRY'!G110,"")))</f>
        <v/>
      </c>
      <c r="DZ111" s="3">
        <f t="shared" si="23"/>
        <v>0</v>
      </c>
      <c r="EC111" s="3" t="str">
        <f>IFERROR(IF(EH111="","",RANK(EH111,$EH$7:$EH$1111,1))+COUNTIF($EH$7:EH111,EH111)-1,"")</f>
        <v/>
      </c>
      <c r="ED111" s="3" t="str">
        <f t="shared" si="24"/>
        <v/>
      </c>
      <c r="EE111" s="8">
        <v>105</v>
      </c>
      <c r="EF111" s="205" t="str">
        <f>IF('DATA ENTRY'!CL110="","",IF('DATA ENTRY'!B110="","",IF(AND($EG$4='DATA ENTRY'!G110,$EI$4='DATA ENTRY'!F110),'DATA ENTRY'!B110,"")))</f>
        <v/>
      </c>
      <c r="EG111" s="205" t="str">
        <f>IF('DATA ENTRY'!CL110="","",IF('DATA ENTRY'!C110="","",IF(AND($EG$4='DATA ENTRY'!G110,$EI$4='DATA ENTRY'!F110),'DATA ENTRY'!C110,"")))</f>
        <v/>
      </c>
      <c r="EH111" s="206" t="str">
        <f>IF('DATA ENTRY'!CL110="","",IF('DATA ENTRY'!I110="","",IF(AND($EG$4='DATA ENTRY'!G110,$EI$4='DATA ENTRY'!F110),'DATA ENTRY'!I110,"")))</f>
        <v/>
      </c>
      <c r="EI111" s="206" t="str">
        <f>IF('DATA ENTRY'!CL110="","",IF('DATA ENTRY'!CL110="","",IF(AND($EG$4='DATA ENTRY'!G110,$EI$4='DATA ENTRY'!F110),'DATA ENTRY'!CL110,"")))</f>
        <v/>
      </c>
      <c r="EJ111" s="205" t="str">
        <f>IF('DATA ENTRY'!CL110="","",IF('DATA ENTRY'!N110="","",IF(AND($EG$4='DATA ENTRY'!G110,$EI$4='DATA ENTRY'!F110),'DATA ENTRY'!N110,"")))</f>
        <v/>
      </c>
      <c r="EK111" s="207" t="str">
        <f>IF('DATA ENTRY'!CL110="","",IF('DATA ENTRY'!O110="","",IF(AND($EG$4='DATA ENTRY'!G110,$EI$4='DATA ENTRY'!F110),'DATA ENTRY'!O110,"")))</f>
        <v/>
      </c>
      <c r="EL111" s="205" t="str">
        <f>IF('DATA ENTRY'!CL110="","",IF('DATA ENTRY'!P110="","",IF(AND($EG$4='DATA ENTRY'!G110,$EI$4='DATA ENTRY'!F110),'DATA ENTRY'!P110,"")))</f>
        <v/>
      </c>
      <c r="EM111" s="207" t="str">
        <f>IF('DATA ENTRY'!CL110="","",IF('DATA ENTRY'!Q110="","",IF(AND($EG$4='DATA ENTRY'!G110,$EI$4='DATA ENTRY'!F110),'DATA ENTRY'!Q110,"")))</f>
        <v/>
      </c>
      <c r="EN111" s="205" t="str">
        <f>IF('DATA ENTRY'!CL110="","",IF('DATA ENTRY'!R110="","",IF(AND($EG$4='DATA ENTRY'!G110,$EI$4='DATA ENTRY'!F110),'DATA ENTRY'!R110,"")))</f>
        <v/>
      </c>
      <c r="EO111" s="207" t="str">
        <f>IF('DATA ENTRY'!CL110="","",IF('DATA ENTRY'!S110="","",IF(AND($EG$4='DATA ENTRY'!G110,$EI$4='DATA ENTRY'!F110),'DATA ENTRY'!S110,"")))</f>
        <v/>
      </c>
      <c r="EP111" s="207" t="str">
        <f>IF('DATA ENTRY'!CL110="","",IF('DATA ENTRY'!T110="","",IF(AND($EG$4='DATA ENTRY'!G110,$EI$4='DATA ENTRY'!F110),'DATA ENTRY'!T110,"")))</f>
        <v/>
      </c>
      <c r="EQ111" s="205" t="str">
        <f>IF('DATA ENTRY'!CL110="","",IF('DATA ENTRY'!E110="","",IF(AND($EG$4='DATA ENTRY'!G110,$EI$4='DATA ENTRY'!F110),'DATA ENTRY'!E110,"")))</f>
        <v/>
      </c>
      <c r="ER111" s="205" t="str">
        <f>IF('DATA ENTRY'!CL110="","",IF('DATA ENTRY'!D110="","",IF(AND($EG$4='DATA ENTRY'!G110,$EI$4='DATA ENTRY'!F110),'DATA ENTRY'!D110,"")))</f>
        <v/>
      </c>
      <c r="ES111" s="205" t="str">
        <f>IF('DATA ENTRY'!CL110="","",IF('DATA ENTRY'!X110="","",IF(AND($EG$4='DATA ENTRY'!G110,$EI$4='DATA ENTRY'!F110),'DATA ENTRY'!X110,"")))</f>
        <v/>
      </c>
      <c r="ET111" s="205" t="str">
        <f>IF('DATA ENTRY'!CL110="","",IF('DATA ENTRY'!Y110="","",IF(AND($EG$4='DATA ENTRY'!G110,$EI$4='DATA ENTRY'!F110),'DATA ENTRY'!Y110,"")))</f>
        <v/>
      </c>
      <c r="EU111" s="93" t="str">
        <f t="shared" si="25"/>
        <v/>
      </c>
      <c r="EV111" s="93" t="str">
        <f>IF('DATA ENTRY'!CL110="","",IF('DATA ENTRY'!D110="","",IF(AND($EG$4='DATA ENTRY'!G110,$EI$4='DATA ENTRY'!F110),'DATA ENTRY'!G110,"")))</f>
        <v/>
      </c>
      <c r="FA111" s="3">
        <f t="shared" si="26"/>
        <v>0</v>
      </c>
    </row>
    <row r="112" spans="1:157">
      <c r="A112" s="3" t="str">
        <f>IF(T112=0,"",1+(MAX($A$7:A111)))</f>
        <v/>
      </c>
      <c r="B112" s="8">
        <v>106</v>
      </c>
      <c r="C112" s="205" t="str">
        <f>IF('DATA ENTRY'!CL111="","",IF('DATA ENTRY'!B111="","",IF($D$4="All Post",'DATA ENTRY'!B111,IF(AND($D$4='DATA ENTRY'!CL111),'DATA ENTRY'!B111,""))))</f>
        <v/>
      </c>
      <c r="D112" s="205" t="str">
        <f>IF('DATA ENTRY'!CL111="","",IF('DATA ENTRY'!C111="","",IF($D$4="All Post",'DATA ENTRY'!C111,IF(AND($D$4='DATA ENTRY'!CL111),'DATA ENTRY'!C111,""))))</f>
        <v/>
      </c>
      <c r="E112" s="206" t="str">
        <f>IF('DATA ENTRY'!CL111="","",IF('DATA ENTRY'!I111="","",IF($D$4="All Post",'DATA ENTRY'!I111,IF(AND($D$4='DATA ENTRY'!CL111),'DATA ENTRY'!I111,""))))</f>
        <v/>
      </c>
      <c r="F112" s="206" t="str">
        <f>IF('DATA ENTRY'!CL111="","",IF('DATA ENTRY'!CL111="","",IF($D$4="All Post",'DATA ENTRY'!CL111,IF(AND($D$4='DATA ENTRY'!CL111),'DATA ENTRY'!CL111,""))))</f>
        <v/>
      </c>
      <c r="G112" s="205" t="str">
        <f>IF('DATA ENTRY'!CL111="","",IF('DATA ENTRY'!N111="","",IF($D$4="All Post",'DATA ENTRY'!N111,IF(AND($D$4='DATA ENTRY'!CL111),'DATA ENTRY'!N111,""))))</f>
        <v/>
      </c>
      <c r="H112" s="207" t="str">
        <f>IF('DATA ENTRY'!CL111="","",IF('DATA ENTRY'!O111="","",IF($D$4="All Post",'DATA ENTRY'!O111,IF(AND($D$4='DATA ENTRY'!CL111),'DATA ENTRY'!O111,""))))</f>
        <v/>
      </c>
      <c r="I112" s="205" t="str">
        <f>IF('DATA ENTRY'!CL111="","",IF('DATA ENTRY'!P111="","",IF($D$4="All Post",'DATA ENTRY'!P111,IF(AND($D$4='DATA ENTRY'!CL111),'DATA ENTRY'!P111,""))))</f>
        <v/>
      </c>
      <c r="J112" s="207" t="str">
        <f>IF('DATA ENTRY'!CL111="","",IF('DATA ENTRY'!Q111="","",IF($D$4="All Post",'DATA ENTRY'!Q111,IF(AND($D$4='DATA ENTRY'!CL111),'DATA ENTRY'!Q111,""))))</f>
        <v/>
      </c>
      <c r="K112" s="205" t="str">
        <f>IF('DATA ENTRY'!CL111="","",IF('DATA ENTRY'!R111="","",IF($D$4="All Post",'DATA ENTRY'!R111,IF(AND($D$4='DATA ENTRY'!CL111),'DATA ENTRY'!R111,""))))</f>
        <v/>
      </c>
      <c r="L112" s="205" t="str">
        <f>IF('DATA ENTRY'!CL111="","",IF('DATA ENTRY'!S111="","",IF($D$4="All Post",'DATA ENTRY'!S111,IF(AND($D$4='DATA ENTRY'!CL111),'DATA ENTRY'!S111,""))))</f>
        <v/>
      </c>
      <c r="M112" s="205" t="str">
        <f>IF('DATA ENTRY'!CL111="","",IF('DATA ENTRY'!E111="","",IF($D$4="All Post",'DATA ENTRY'!E111,IF(AND($D$4='DATA ENTRY'!CL111),'DATA ENTRY'!E111,""))))</f>
        <v/>
      </c>
      <c r="N112" s="205" t="str">
        <f>IF('DATA ENTRY'!CL111="","",IF('DATA ENTRY'!T111="","",IF($D$4="All Post",'DATA ENTRY'!T111,IF(AND($D$4='DATA ENTRY'!CL111),'DATA ENTRY'!T111,""))))</f>
        <v/>
      </c>
      <c r="O112" s="205" t="str">
        <f>IF('DATA ENTRY'!CL111="","",IF('DATA ENTRY'!X111="","",IF($D$4="All Post",'DATA ENTRY'!X111,IF(AND($D$4='DATA ENTRY'!CL111),'DATA ENTRY'!X111,""))))</f>
        <v/>
      </c>
      <c r="P112" s="205" t="str">
        <f>IF('DATA ENTRY'!CL111="","",IF('DATA ENTRY'!Y111="","",IF($D$4="All Post",'DATA ENTRY'!Y111,IF(AND($D$4='DATA ENTRY'!CL111),'DATA ENTRY'!Y111,""))))</f>
        <v/>
      </c>
      <c r="Q112" s="205" t="str">
        <f>IF('DATA ENTRY'!CL111="","",IF('DATA ENTRY'!G111="","",IF($D$4="All Post",'DATA ENTRY'!G111,IF(AND($D$4='DATA ENTRY'!CL111),'DATA ENTRY'!G111,""))))</f>
        <v/>
      </c>
      <c r="T112" s="3">
        <f t="shared" si="15"/>
        <v>0</v>
      </c>
      <c r="U112" s="3" t="str">
        <f t="shared" si="16"/>
        <v/>
      </c>
      <c r="CA112" s="3" t="str">
        <f>IFERROR(IF(CF112="","",RANK(CF112,$CF$7:$CF$1111,1))+COUNTIF($CF$7:CF112,CF112)-1,"")</f>
        <v/>
      </c>
      <c r="CB112" s="3" t="str">
        <f t="shared" si="17"/>
        <v/>
      </c>
      <c r="CC112" s="8">
        <v>106</v>
      </c>
      <c r="CD112" s="205" t="str">
        <f>IF('DATA ENTRY'!CL111="","",IF('DATA ENTRY'!B111="","",IF(AND($CE$4='DATA ENTRY'!CL111,$CH$4='DATA ENTRY'!D111,$CF$4='DATA ENTRY'!G111),'DATA ENTRY'!B111,"")))</f>
        <v/>
      </c>
      <c r="CE112" s="205" t="str">
        <f>IF('DATA ENTRY'!CL111="","",IF('DATA ENTRY'!C111="","",IF(AND($CE$4='DATA ENTRY'!CL111,$CH$4='DATA ENTRY'!D111,$CF$4='DATA ENTRY'!G111),'DATA ENTRY'!C111,"")))</f>
        <v/>
      </c>
      <c r="CF112" s="206" t="str">
        <f>IF('DATA ENTRY'!CL111="","",IF('DATA ENTRY'!I111="","",IF(AND($CE$4='DATA ENTRY'!CL111,$CH$4='DATA ENTRY'!D111,$CF$4='DATA ENTRY'!G111),'DATA ENTRY'!I111,"")))</f>
        <v/>
      </c>
      <c r="CG112" s="206" t="str">
        <f>IF('DATA ENTRY'!CL111="","",IF('DATA ENTRY'!CL111="","",IF(AND($CE$4='DATA ENTRY'!CL111,$CH$4='DATA ENTRY'!D111,$CF$4='DATA ENTRY'!G111),'DATA ENTRY'!CL111,"")))</f>
        <v/>
      </c>
      <c r="CH112" s="205" t="str">
        <f>IF('DATA ENTRY'!CL111="","",IF('DATA ENTRY'!N111="","",IF(AND($CE$4='DATA ENTRY'!CL111,$CH$4='DATA ENTRY'!D111,$CF$4='DATA ENTRY'!G111),'DATA ENTRY'!N111,"")))</f>
        <v/>
      </c>
      <c r="CI112" s="207" t="str">
        <f>IF('DATA ENTRY'!CL111="","",IF('DATA ENTRY'!O111="","",IF(AND($CE$4='DATA ENTRY'!CL111,$CH$4='DATA ENTRY'!D111,$CF$4='DATA ENTRY'!G111),'DATA ENTRY'!O111,"")))</f>
        <v/>
      </c>
      <c r="CJ112" s="205" t="str">
        <f>IF('DATA ENTRY'!CL111="","",IF('DATA ENTRY'!P111="","",IF(AND($CE$4='DATA ENTRY'!CL111,$CH$4='DATA ENTRY'!D111,$CF$4='DATA ENTRY'!G111),'DATA ENTRY'!P111,"")))</f>
        <v/>
      </c>
      <c r="CK112" s="207" t="str">
        <f>IF('DATA ENTRY'!CL111="","",IF('DATA ENTRY'!Q111="","",IF(AND($CE$4='DATA ENTRY'!CL111,$CH$4='DATA ENTRY'!D111,$CF$4='DATA ENTRY'!G111),'DATA ENTRY'!Q111,"")))</f>
        <v/>
      </c>
      <c r="CL112" s="205" t="str">
        <f>IF('DATA ENTRY'!CL111="","",IF('DATA ENTRY'!R111="","",IF(AND($CE$4='DATA ENTRY'!CL111,$CH$4='DATA ENTRY'!D111,$CF$4='DATA ENTRY'!G111),'DATA ENTRY'!R111,"")))</f>
        <v/>
      </c>
      <c r="CM112" s="205" t="str">
        <f>IF('DATA ENTRY'!CL111="","",IF('DATA ENTRY'!T111="","",IF(AND($CE$4='DATA ENTRY'!CL111,$CH$4='DATA ENTRY'!D111,$CF$4='DATA ENTRY'!G111),'DATA ENTRY'!T111,"")))</f>
        <v/>
      </c>
      <c r="CN112" s="205" t="str">
        <f>IF('DATA ENTRY'!CL111="","",IF('DATA ENTRY'!E111="","",IF(AND($CE$4='DATA ENTRY'!CL111,$CH$4='DATA ENTRY'!D111,$CF$4='DATA ENTRY'!G111),'DATA ENTRY'!E111,"")))</f>
        <v/>
      </c>
      <c r="CO112" s="205" t="str">
        <f>IF('DATA ENTRY'!CL111="","",IF('DATA ENTRY'!X111="","",IF(AND($CE$4='DATA ENTRY'!CL111,$CH$4='DATA ENTRY'!D111,$CF$4='DATA ENTRY'!G111),'DATA ENTRY'!X111,"")))</f>
        <v/>
      </c>
      <c r="CP112" s="205" t="str">
        <f>IF('DATA ENTRY'!CL111="","",IF('DATA ENTRY'!Y111="","",IF(AND($CE$4='DATA ENTRY'!CL111,$CH$4='DATA ENTRY'!D111,$CF$4='DATA ENTRY'!G111),'DATA ENTRY'!Y111,"")))</f>
        <v/>
      </c>
      <c r="CQ112" s="93" t="str">
        <f t="shared" si="18"/>
        <v/>
      </c>
      <c r="CR112" s="93" t="str">
        <f>IF('DATA ENTRY'!CL111="","",IF('DATA ENTRY'!G111="","",IF(AND($CE$4='DATA ENTRY'!CL111,$CH$4='DATA ENTRY'!D111),'DATA ENTRY'!G111,"")))</f>
        <v/>
      </c>
      <c r="CS112" s="191" t="str">
        <f>IF('DATA ENTRY'!CL111="","",IF('DATA ENTRY'!D111="","",IF(AND($CE$4='DATA ENTRY'!CL111,$CH$4='DATA ENTRY'!D111,$CF$4='DATA ENTRY'!G111),'DATA ENTRY'!D111,"")))</f>
        <v/>
      </c>
      <c r="CT112" s="209">
        <f t="shared" si="19"/>
        <v>0</v>
      </c>
      <c r="CU112" s="209">
        <f t="shared" si="20"/>
        <v>0</v>
      </c>
      <c r="CW112" s="210"/>
      <c r="CY112" s="3">
        <f t="shared" si="21"/>
        <v>0</v>
      </c>
      <c r="DC112" s="3" t="str">
        <f>IFERROR(IF(DH112="","",RANK(DH112,$DH$7:$DH$1111,1))+COUNTIF($DH$7:DH112,DH112)-1,"")</f>
        <v/>
      </c>
      <c r="DD112" s="3" t="str">
        <f t="shared" si="27"/>
        <v/>
      </c>
      <c r="DE112" s="8">
        <v>106</v>
      </c>
      <c r="DF112" s="205" t="str">
        <f>IF('DATA ENTRY'!CL111="","",IF('DATA ENTRY'!B111="","",IF(AND($DG$4='DATA ENTRY'!D111),'DATA ENTRY'!B111,"")))</f>
        <v/>
      </c>
      <c r="DG112" s="205" t="str">
        <f>IF('DATA ENTRY'!CL111="","",IF('DATA ENTRY'!C111="","",IF(AND($DG$4='DATA ENTRY'!D111),'DATA ENTRY'!C111,"")))</f>
        <v/>
      </c>
      <c r="DH112" s="206" t="str">
        <f>IF('DATA ENTRY'!CL111="","",IF('DATA ENTRY'!I111="","",IF(AND($DG$4='DATA ENTRY'!D111),'DATA ENTRY'!I111,"")))</f>
        <v/>
      </c>
      <c r="DI112" s="206" t="str">
        <f>IF('DATA ENTRY'!CL111="","",IF('DATA ENTRY'!CL111="","",IF(AND($DG$4='DATA ENTRY'!D111),'DATA ENTRY'!CL111,"")))</f>
        <v/>
      </c>
      <c r="DJ112" s="205" t="str">
        <f>IF('DATA ENTRY'!CL111="","",IF('DATA ENTRY'!N111="","",IF(AND($DG$4='DATA ENTRY'!D111),'DATA ENTRY'!N111,"")))</f>
        <v/>
      </c>
      <c r="DK112" s="207" t="str">
        <f>IF('DATA ENTRY'!CL111="","",IF('DATA ENTRY'!O111="","",IF(AND($DG$4='DATA ENTRY'!D111),'DATA ENTRY'!O111,"")))</f>
        <v/>
      </c>
      <c r="DL112" s="205" t="str">
        <f>IF('DATA ENTRY'!CL111="","",IF('DATA ENTRY'!P111="","",IF(AND($DG$4='DATA ENTRY'!D111),'DATA ENTRY'!P111,"")))</f>
        <v/>
      </c>
      <c r="DM112" s="207" t="str">
        <f>IF('DATA ENTRY'!CL111="","",IF('DATA ENTRY'!Q111="","",IF(AND($DG$4='DATA ENTRY'!D111),'DATA ENTRY'!Q111,"")))</f>
        <v/>
      </c>
      <c r="DN112" s="205" t="str">
        <f>IF('DATA ENTRY'!CL111="","",IF('DATA ENTRY'!R111="","",IF(AND($DG$4='DATA ENTRY'!D111),'DATA ENTRY'!R111,"")))</f>
        <v/>
      </c>
      <c r="DO112" s="207" t="str">
        <f>IF('DATA ENTRY'!CL111="","",IF('DATA ENTRY'!T111="","",IF(AND($DG$4='DATA ENTRY'!D111),'DATA ENTRY'!T111,"")))</f>
        <v/>
      </c>
      <c r="DP112" s="205" t="str">
        <f>IF('DATA ENTRY'!CL111="","",IF('DATA ENTRY'!E111="","",IF(AND($DG$4='DATA ENTRY'!D111),'DATA ENTRY'!E111,"")))</f>
        <v/>
      </c>
      <c r="DQ112" s="205" t="str">
        <f>IF('DATA ENTRY'!CL111="","",IF('DATA ENTRY'!D111="","",IF(AND($DG$4='DATA ENTRY'!D111),'DATA ENTRY'!D111,"")))</f>
        <v/>
      </c>
      <c r="DR112" s="205" t="str">
        <f>IF('DATA ENTRY'!CL111="","",IF('DATA ENTRY'!X111="","",IF(AND($DG$4='DATA ENTRY'!D111),'DATA ENTRY'!X111,"")))</f>
        <v/>
      </c>
      <c r="DS112" s="205" t="str">
        <f>IF('DATA ENTRY'!CL111="","",IF('DATA ENTRY'!Y111="","",IF(AND($DG$4='DATA ENTRY'!D111),'DATA ENTRY'!Y111,"")))</f>
        <v/>
      </c>
      <c r="DT112" s="93" t="str">
        <f t="shared" si="22"/>
        <v/>
      </c>
      <c r="DU112" s="93" t="str">
        <f>IF('DATA ENTRY'!CL111="","",IF('DATA ENTRY'!D111="","",IF(AND($DG$4='DATA ENTRY'!D111),'DATA ENTRY'!G111,"")))</f>
        <v/>
      </c>
      <c r="DZ112" s="3">
        <f t="shared" si="23"/>
        <v>0</v>
      </c>
      <c r="EC112" s="3" t="str">
        <f>IFERROR(IF(EH112="","",RANK(EH112,$EH$7:$EH$1111,1))+COUNTIF($EH$7:EH112,EH112)-1,"")</f>
        <v/>
      </c>
      <c r="ED112" s="3" t="str">
        <f t="shared" si="24"/>
        <v/>
      </c>
      <c r="EE112" s="8">
        <v>106</v>
      </c>
      <c r="EF112" s="205" t="str">
        <f>IF('DATA ENTRY'!CL111="","",IF('DATA ENTRY'!B111="","",IF(AND($EG$4='DATA ENTRY'!G111,$EI$4='DATA ENTRY'!F111),'DATA ENTRY'!B111,"")))</f>
        <v/>
      </c>
      <c r="EG112" s="205" t="str">
        <f>IF('DATA ENTRY'!CL111="","",IF('DATA ENTRY'!C111="","",IF(AND($EG$4='DATA ENTRY'!G111,$EI$4='DATA ENTRY'!F111),'DATA ENTRY'!C111,"")))</f>
        <v/>
      </c>
      <c r="EH112" s="206" t="str">
        <f>IF('DATA ENTRY'!CL111="","",IF('DATA ENTRY'!I111="","",IF(AND($EG$4='DATA ENTRY'!G111,$EI$4='DATA ENTRY'!F111),'DATA ENTRY'!I111,"")))</f>
        <v/>
      </c>
      <c r="EI112" s="206" t="str">
        <f>IF('DATA ENTRY'!CL111="","",IF('DATA ENTRY'!CL111="","",IF(AND($EG$4='DATA ENTRY'!G111,$EI$4='DATA ENTRY'!F111),'DATA ENTRY'!CL111,"")))</f>
        <v/>
      </c>
      <c r="EJ112" s="205" t="str">
        <f>IF('DATA ENTRY'!CL111="","",IF('DATA ENTRY'!N111="","",IF(AND($EG$4='DATA ENTRY'!G111,$EI$4='DATA ENTRY'!F111),'DATA ENTRY'!N111,"")))</f>
        <v/>
      </c>
      <c r="EK112" s="207" t="str">
        <f>IF('DATA ENTRY'!CL111="","",IF('DATA ENTRY'!O111="","",IF(AND($EG$4='DATA ENTRY'!G111,$EI$4='DATA ENTRY'!F111),'DATA ENTRY'!O111,"")))</f>
        <v/>
      </c>
      <c r="EL112" s="205" t="str">
        <f>IF('DATA ENTRY'!CL111="","",IF('DATA ENTRY'!P111="","",IF(AND($EG$4='DATA ENTRY'!G111,$EI$4='DATA ENTRY'!F111),'DATA ENTRY'!P111,"")))</f>
        <v/>
      </c>
      <c r="EM112" s="207" t="str">
        <f>IF('DATA ENTRY'!CL111="","",IF('DATA ENTRY'!Q111="","",IF(AND($EG$4='DATA ENTRY'!G111,$EI$4='DATA ENTRY'!F111),'DATA ENTRY'!Q111,"")))</f>
        <v/>
      </c>
      <c r="EN112" s="205" t="str">
        <f>IF('DATA ENTRY'!CL111="","",IF('DATA ENTRY'!R111="","",IF(AND($EG$4='DATA ENTRY'!G111,$EI$4='DATA ENTRY'!F111),'DATA ENTRY'!R111,"")))</f>
        <v/>
      </c>
      <c r="EO112" s="207" t="str">
        <f>IF('DATA ENTRY'!CL111="","",IF('DATA ENTRY'!S111="","",IF(AND($EG$4='DATA ENTRY'!G111,$EI$4='DATA ENTRY'!F111),'DATA ENTRY'!S111,"")))</f>
        <v/>
      </c>
      <c r="EP112" s="207" t="str">
        <f>IF('DATA ENTRY'!CL111="","",IF('DATA ENTRY'!T111="","",IF(AND($EG$4='DATA ENTRY'!G111,$EI$4='DATA ENTRY'!F111),'DATA ENTRY'!T111,"")))</f>
        <v/>
      </c>
      <c r="EQ112" s="205" t="str">
        <f>IF('DATA ENTRY'!CL111="","",IF('DATA ENTRY'!E111="","",IF(AND($EG$4='DATA ENTRY'!G111,$EI$4='DATA ENTRY'!F111),'DATA ENTRY'!E111,"")))</f>
        <v/>
      </c>
      <c r="ER112" s="205" t="str">
        <f>IF('DATA ENTRY'!CL111="","",IF('DATA ENTRY'!D111="","",IF(AND($EG$4='DATA ENTRY'!G111,$EI$4='DATA ENTRY'!F111),'DATA ENTRY'!D111,"")))</f>
        <v/>
      </c>
      <c r="ES112" s="205" t="str">
        <f>IF('DATA ENTRY'!CL111="","",IF('DATA ENTRY'!X111="","",IF(AND($EG$4='DATA ENTRY'!G111,$EI$4='DATA ENTRY'!F111),'DATA ENTRY'!X111,"")))</f>
        <v/>
      </c>
      <c r="ET112" s="205" t="str">
        <f>IF('DATA ENTRY'!CL111="","",IF('DATA ENTRY'!Y111="","",IF(AND($EG$4='DATA ENTRY'!G111,$EI$4='DATA ENTRY'!F111),'DATA ENTRY'!Y111,"")))</f>
        <v/>
      </c>
      <c r="EU112" s="93" t="str">
        <f t="shared" si="25"/>
        <v/>
      </c>
      <c r="EV112" s="93" t="str">
        <f>IF('DATA ENTRY'!CL111="","",IF('DATA ENTRY'!D111="","",IF(AND($EG$4='DATA ENTRY'!G111,$EI$4='DATA ENTRY'!F111),'DATA ENTRY'!G111,"")))</f>
        <v/>
      </c>
      <c r="FA112" s="3">
        <f t="shared" si="26"/>
        <v>0</v>
      </c>
    </row>
    <row r="113" spans="2:152">
      <c r="B113" s="8"/>
      <c r="C113" s="205"/>
      <c r="D113" s="205"/>
      <c r="E113" s="206"/>
      <c r="F113" s="206"/>
      <c r="G113" s="205"/>
      <c r="H113" s="207"/>
      <c r="I113" s="205"/>
      <c r="J113" s="207"/>
      <c r="K113" s="205"/>
      <c r="L113" s="205"/>
      <c r="M113" s="205"/>
      <c r="N113" s="205"/>
      <c r="O113" s="205"/>
      <c r="P113" s="205"/>
      <c r="Q113" s="205"/>
      <c r="CC113" s="8"/>
      <c r="CD113" s="205"/>
      <c r="CE113" s="205"/>
      <c r="CF113" s="206"/>
      <c r="CG113" s="206"/>
      <c r="CH113" s="205"/>
      <c r="CI113" s="207"/>
      <c r="CJ113" s="205"/>
      <c r="CK113" s="207"/>
      <c r="CL113" s="205"/>
      <c r="CM113" s="205"/>
      <c r="CN113" s="205"/>
      <c r="CO113" s="205"/>
      <c r="CP113" s="205"/>
      <c r="CQ113" s="93"/>
      <c r="CR113" s="93"/>
      <c r="CS113" s="191"/>
      <c r="CW113" s="210"/>
      <c r="DE113" s="8"/>
      <c r="DF113" s="205"/>
      <c r="DG113" s="205"/>
      <c r="DH113" s="206"/>
      <c r="DI113" s="206"/>
      <c r="DJ113" s="205"/>
      <c r="DK113" s="207"/>
      <c r="DL113" s="205"/>
      <c r="DM113" s="207"/>
      <c r="DN113" s="205"/>
      <c r="DO113" s="207"/>
      <c r="DP113" s="205"/>
      <c r="DQ113" s="205"/>
      <c r="DR113" s="205"/>
      <c r="DS113" s="205"/>
      <c r="DT113" s="93"/>
      <c r="DU113" s="93"/>
      <c r="EE113" s="8"/>
      <c r="EF113" s="205"/>
      <c r="EG113" s="205"/>
      <c r="EH113" s="206"/>
      <c r="EI113" s="206"/>
      <c r="EJ113" s="205"/>
      <c r="EK113" s="207"/>
      <c r="EL113" s="205"/>
      <c r="EM113" s="207"/>
      <c r="EN113" s="205"/>
      <c r="EO113" s="207"/>
      <c r="EP113" s="207"/>
      <c r="EQ113" s="205"/>
      <c r="ER113" s="205"/>
      <c r="ES113" s="205"/>
      <c r="ET113" s="205"/>
      <c r="EU113" s="93"/>
      <c r="EV113" s="93"/>
    </row>
    <row r="114" spans="2:152">
      <c r="B114" s="8"/>
      <c r="C114" s="205"/>
      <c r="D114" s="205"/>
      <c r="E114" s="206"/>
      <c r="F114" s="206"/>
      <c r="G114" s="205"/>
      <c r="H114" s="207"/>
      <c r="I114" s="205"/>
      <c r="J114" s="207"/>
      <c r="K114" s="205"/>
      <c r="L114" s="205"/>
      <c r="M114" s="205"/>
      <c r="N114" s="205"/>
      <c r="O114" s="205"/>
      <c r="P114" s="205"/>
      <c r="Q114" s="205"/>
      <c r="CC114" s="8"/>
      <c r="CD114" s="205"/>
      <c r="CE114" s="205"/>
      <c r="CF114" s="206"/>
      <c r="CG114" s="206"/>
      <c r="CH114" s="205"/>
      <c r="CI114" s="207"/>
      <c r="CJ114" s="205"/>
      <c r="CK114" s="207"/>
      <c r="CL114" s="205"/>
      <c r="CM114" s="205"/>
      <c r="CN114" s="205"/>
      <c r="CO114" s="205"/>
      <c r="CP114" s="205"/>
      <c r="CQ114" s="93"/>
      <c r="CR114" s="93"/>
      <c r="CS114" s="191"/>
      <c r="CW114" s="210"/>
      <c r="DE114" s="8"/>
      <c r="DF114" s="205"/>
      <c r="DG114" s="205"/>
      <c r="DH114" s="206"/>
      <c r="DI114" s="206"/>
      <c r="DJ114" s="205"/>
      <c r="DK114" s="207"/>
      <c r="DL114" s="205"/>
      <c r="DM114" s="207"/>
      <c r="DN114" s="205"/>
      <c r="DO114" s="207"/>
      <c r="DP114" s="205"/>
      <c r="DQ114" s="205"/>
      <c r="DR114" s="205"/>
      <c r="DS114" s="205"/>
      <c r="DT114" s="93"/>
      <c r="DU114" s="93"/>
      <c r="EE114" s="8"/>
      <c r="EF114" s="205"/>
      <c r="EG114" s="205"/>
      <c r="EH114" s="206"/>
      <c r="EI114" s="206"/>
      <c r="EJ114" s="205"/>
      <c r="EK114" s="207"/>
      <c r="EL114" s="205"/>
      <c r="EM114" s="207"/>
      <c r="EN114" s="205"/>
      <c r="EO114" s="207"/>
      <c r="EP114" s="207"/>
      <c r="EQ114" s="205"/>
      <c r="ER114" s="205"/>
      <c r="ES114" s="205"/>
      <c r="ET114" s="205"/>
      <c r="EU114" s="93"/>
      <c r="EV114" s="93"/>
    </row>
    <row r="115" spans="2:152">
      <c r="B115" s="8"/>
      <c r="C115" s="205"/>
      <c r="D115" s="205"/>
      <c r="E115" s="206"/>
      <c r="F115" s="206"/>
      <c r="G115" s="205"/>
      <c r="H115" s="207"/>
      <c r="I115" s="205"/>
      <c r="J115" s="207"/>
      <c r="K115" s="205"/>
      <c r="L115" s="205"/>
      <c r="M115" s="205"/>
      <c r="N115" s="205"/>
      <c r="O115" s="205"/>
      <c r="P115" s="205"/>
      <c r="Q115" s="205"/>
      <c r="CC115" s="8"/>
      <c r="CD115" s="205"/>
      <c r="CE115" s="205"/>
      <c r="CF115" s="206"/>
      <c r="CG115" s="206"/>
      <c r="CH115" s="205"/>
      <c r="CI115" s="207"/>
      <c r="CJ115" s="205"/>
      <c r="CK115" s="207"/>
      <c r="CL115" s="205"/>
      <c r="CM115" s="205"/>
      <c r="CN115" s="205"/>
      <c r="CO115" s="205"/>
      <c r="CP115" s="205"/>
      <c r="CQ115" s="93"/>
      <c r="CR115" s="93"/>
      <c r="CS115" s="191"/>
      <c r="CW115" s="210"/>
      <c r="DE115" s="8"/>
      <c r="DF115" s="205"/>
      <c r="DG115" s="205"/>
      <c r="DH115" s="206"/>
      <c r="DI115" s="206"/>
      <c r="DJ115" s="205"/>
      <c r="DK115" s="207"/>
      <c r="DL115" s="205"/>
      <c r="DM115" s="207"/>
      <c r="DN115" s="205"/>
      <c r="DO115" s="207"/>
      <c r="DP115" s="205"/>
      <c r="DQ115" s="205"/>
      <c r="DR115" s="205"/>
      <c r="DS115" s="205"/>
      <c r="DT115" s="93"/>
      <c r="DU115" s="93"/>
      <c r="EE115" s="8"/>
      <c r="EF115" s="205"/>
      <c r="EG115" s="205"/>
      <c r="EH115" s="206"/>
      <c r="EI115" s="206"/>
      <c r="EJ115" s="205"/>
      <c r="EK115" s="207"/>
      <c r="EL115" s="205"/>
      <c r="EM115" s="207"/>
      <c r="EN115" s="205"/>
      <c r="EO115" s="207"/>
      <c r="EP115" s="207"/>
      <c r="EQ115" s="205"/>
      <c r="ER115" s="205"/>
      <c r="ES115" s="205"/>
      <c r="ET115" s="205"/>
      <c r="EU115" s="93"/>
      <c r="EV115" s="93"/>
    </row>
    <row r="116" spans="2:152">
      <c r="B116" s="8"/>
      <c r="C116" s="205"/>
      <c r="D116" s="205"/>
      <c r="E116" s="206"/>
      <c r="F116" s="206"/>
      <c r="G116" s="205"/>
      <c r="H116" s="207"/>
      <c r="I116" s="205"/>
      <c r="J116" s="207"/>
      <c r="K116" s="205"/>
      <c r="L116" s="205"/>
      <c r="M116" s="205"/>
      <c r="N116" s="205"/>
      <c r="O116" s="205"/>
      <c r="P116" s="205"/>
      <c r="Q116" s="205"/>
      <c r="CC116" s="8"/>
      <c r="CD116" s="205"/>
      <c r="CE116" s="205"/>
      <c r="CF116" s="206"/>
      <c r="CG116" s="206"/>
      <c r="CH116" s="205"/>
      <c r="CI116" s="207"/>
      <c r="CJ116" s="205"/>
      <c r="CK116" s="207"/>
      <c r="CL116" s="205"/>
      <c r="CM116" s="205"/>
      <c r="CN116" s="205"/>
      <c r="CO116" s="205"/>
      <c r="CP116" s="205"/>
      <c r="CQ116" s="93"/>
      <c r="CR116" s="93"/>
      <c r="CS116" s="191"/>
      <c r="CW116" s="210"/>
      <c r="DE116" s="8"/>
      <c r="DF116" s="205"/>
      <c r="DG116" s="205"/>
      <c r="DH116" s="206"/>
      <c r="DI116" s="206"/>
      <c r="DJ116" s="205"/>
      <c r="DK116" s="207"/>
      <c r="DL116" s="205"/>
      <c r="DM116" s="207"/>
      <c r="DN116" s="205"/>
      <c r="DO116" s="207"/>
      <c r="DP116" s="205"/>
      <c r="DQ116" s="205"/>
      <c r="DR116" s="205"/>
      <c r="DS116" s="205"/>
      <c r="DT116" s="93"/>
      <c r="DU116" s="93"/>
      <c r="EE116" s="8"/>
      <c r="EF116" s="205"/>
      <c r="EG116" s="205"/>
      <c r="EH116" s="206"/>
      <c r="EI116" s="206"/>
      <c r="EJ116" s="205"/>
      <c r="EK116" s="207"/>
      <c r="EL116" s="205"/>
      <c r="EM116" s="207"/>
      <c r="EN116" s="205"/>
      <c r="EO116" s="207"/>
      <c r="EP116" s="207"/>
      <c r="EQ116" s="205"/>
      <c r="ER116" s="205"/>
      <c r="ES116" s="205"/>
      <c r="ET116" s="205"/>
      <c r="EU116" s="93"/>
      <c r="EV116" s="93"/>
    </row>
    <row r="117" spans="2:152">
      <c r="B117" s="8"/>
      <c r="C117" s="205"/>
      <c r="D117" s="205"/>
      <c r="E117" s="206"/>
      <c r="F117" s="206"/>
      <c r="G117" s="205"/>
      <c r="H117" s="207"/>
      <c r="I117" s="205"/>
      <c r="J117" s="207"/>
      <c r="K117" s="205"/>
      <c r="L117" s="205"/>
      <c r="M117" s="205"/>
      <c r="N117" s="205"/>
      <c r="O117" s="205"/>
      <c r="P117" s="205"/>
      <c r="Q117" s="205"/>
      <c r="CC117" s="8"/>
      <c r="CD117" s="205"/>
      <c r="CE117" s="205"/>
      <c r="CF117" s="206"/>
      <c r="CG117" s="206"/>
      <c r="CH117" s="205"/>
      <c r="CI117" s="207"/>
      <c r="CJ117" s="205"/>
      <c r="CK117" s="207"/>
      <c r="CL117" s="205"/>
      <c r="CM117" s="205"/>
      <c r="CN117" s="205"/>
      <c r="CO117" s="205"/>
      <c r="CP117" s="205"/>
      <c r="CQ117" s="93"/>
      <c r="CR117" s="93"/>
      <c r="CS117" s="191"/>
      <c r="CW117" s="210"/>
      <c r="DE117" s="8"/>
      <c r="DF117" s="205"/>
      <c r="DG117" s="205"/>
      <c r="DH117" s="206"/>
      <c r="DI117" s="206"/>
      <c r="DJ117" s="205"/>
      <c r="DK117" s="207"/>
      <c r="DL117" s="205"/>
      <c r="DM117" s="207"/>
      <c r="DN117" s="205"/>
      <c r="DO117" s="207"/>
      <c r="DP117" s="205"/>
      <c r="DQ117" s="205"/>
      <c r="DR117" s="205"/>
      <c r="DS117" s="205"/>
      <c r="DT117" s="93"/>
      <c r="DU117" s="93"/>
      <c r="EE117" s="8"/>
      <c r="EF117" s="205"/>
      <c r="EG117" s="205"/>
      <c r="EH117" s="206"/>
      <c r="EI117" s="206"/>
      <c r="EJ117" s="205"/>
      <c r="EK117" s="207"/>
      <c r="EL117" s="205"/>
      <c r="EM117" s="207"/>
      <c r="EN117" s="205"/>
      <c r="EO117" s="207"/>
      <c r="EP117" s="207"/>
      <c r="EQ117" s="205"/>
      <c r="ER117" s="205"/>
      <c r="ES117" s="205"/>
      <c r="ET117" s="205"/>
      <c r="EU117" s="93"/>
      <c r="EV117" s="93"/>
    </row>
    <row r="118" spans="2:152">
      <c r="B118" s="8"/>
      <c r="C118" s="205"/>
      <c r="D118" s="205"/>
      <c r="E118" s="206"/>
      <c r="F118" s="206"/>
      <c r="G118" s="205"/>
      <c r="H118" s="207"/>
      <c r="I118" s="205"/>
      <c r="J118" s="207"/>
      <c r="K118" s="205"/>
      <c r="L118" s="205"/>
      <c r="M118" s="205"/>
      <c r="N118" s="205"/>
      <c r="O118" s="205"/>
      <c r="P118" s="205"/>
      <c r="Q118" s="205"/>
      <c r="CC118" s="8"/>
      <c r="CD118" s="205"/>
      <c r="CE118" s="205"/>
      <c r="CF118" s="206"/>
      <c r="CG118" s="206"/>
      <c r="CH118" s="205"/>
      <c r="CI118" s="207"/>
      <c r="CJ118" s="205"/>
      <c r="CK118" s="207"/>
      <c r="CL118" s="205"/>
      <c r="CM118" s="205"/>
      <c r="CN118" s="205"/>
      <c r="CO118" s="205"/>
      <c r="CP118" s="205"/>
      <c r="CQ118" s="93"/>
      <c r="CR118" s="93"/>
      <c r="CS118" s="191"/>
      <c r="CW118" s="210"/>
      <c r="DE118" s="8"/>
      <c r="DF118" s="205"/>
      <c r="DG118" s="205"/>
      <c r="DH118" s="206"/>
      <c r="DI118" s="206"/>
      <c r="DJ118" s="205"/>
      <c r="DK118" s="207"/>
      <c r="DL118" s="205"/>
      <c r="DM118" s="207"/>
      <c r="DN118" s="205"/>
      <c r="DO118" s="207"/>
      <c r="DP118" s="205"/>
      <c r="DQ118" s="205"/>
      <c r="DR118" s="205"/>
      <c r="DS118" s="205"/>
      <c r="DT118" s="93"/>
      <c r="DU118" s="93"/>
      <c r="EE118" s="8"/>
      <c r="EF118" s="205"/>
      <c r="EG118" s="205"/>
      <c r="EH118" s="206"/>
      <c r="EI118" s="206"/>
      <c r="EJ118" s="205"/>
      <c r="EK118" s="207"/>
      <c r="EL118" s="205"/>
      <c r="EM118" s="207"/>
      <c r="EN118" s="205"/>
      <c r="EO118" s="207"/>
      <c r="EP118" s="207"/>
      <c r="EQ118" s="205"/>
      <c r="ER118" s="205"/>
      <c r="ES118" s="205"/>
      <c r="ET118" s="205"/>
      <c r="EU118" s="93"/>
      <c r="EV118" s="93"/>
    </row>
    <row r="119" spans="2:152">
      <c r="B119" s="8"/>
      <c r="C119" s="205"/>
      <c r="D119" s="205"/>
      <c r="E119" s="206"/>
      <c r="F119" s="206"/>
      <c r="G119" s="205"/>
      <c r="H119" s="207"/>
      <c r="I119" s="205"/>
      <c r="J119" s="207"/>
      <c r="K119" s="205"/>
      <c r="L119" s="205"/>
      <c r="M119" s="205"/>
      <c r="N119" s="205"/>
      <c r="O119" s="205"/>
      <c r="P119" s="205"/>
      <c r="Q119" s="205"/>
      <c r="CC119" s="8"/>
      <c r="CD119" s="205"/>
      <c r="CE119" s="205"/>
      <c r="CF119" s="206"/>
      <c r="CG119" s="206"/>
      <c r="CH119" s="205"/>
      <c r="CI119" s="207"/>
      <c r="CJ119" s="205"/>
      <c r="CK119" s="207"/>
      <c r="CL119" s="205"/>
      <c r="CM119" s="205"/>
      <c r="CN119" s="205"/>
      <c r="CO119" s="205"/>
      <c r="CP119" s="205"/>
      <c r="CQ119" s="93"/>
      <c r="CR119" s="93"/>
      <c r="CS119" s="191"/>
      <c r="CW119" s="210"/>
      <c r="DE119" s="8"/>
      <c r="DF119" s="205"/>
      <c r="DG119" s="205"/>
      <c r="DH119" s="206"/>
      <c r="DI119" s="206"/>
      <c r="DJ119" s="205"/>
      <c r="DK119" s="207"/>
      <c r="DL119" s="205"/>
      <c r="DM119" s="207"/>
      <c r="DN119" s="205"/>
      <c r="DO119" s="207"/>
      <c r="DP119" s="205"/>
      <c r="DQ119" s="205"/>
      <c r="DR119" s="205"/>
      <c r="DS119" s="205"/>
      <c r="DT119" s="93"/>
      <c r="DU119" s="93"/>
      <c r="EE119" s="8"/>
      <c r="EF119" s="205"/>
      <c r="EG119" s="205"/>
      <c r="EH119" s="206"/>
      <c r="EI119" s="206"/>
      <c r="EJ119" s="205"/>
      <c r="EK119" s="207"/>
      <c r="EL119" s="205"/>
      <c r="EM119" s="207"/>
      <c r="EN119" s="205"/>
      <c r="EO119" s="207"/>
      <c r="EP119" s="207"/>
      <c r="EQ119" s="205"/>
      <c r="ER119" s="205"/>
      <c r="ES119" s="205"/>
      <c r="ET119" s="205"/>
      <c r="EU119" s="93"/>
      <c r="EV119" s="93"/>
    </row>
    <row r="120" spans="2:152">
      <c r="B120" s="8"/>
      <c r="C120" s="205"/>
      <c r="D120" s="205"/>
      <c r="E120" s="206"/>
      <c r="F120" s="206"/>
      <c r="G120" s="205"/>
      <c r="H120" s="207"/>
      <c r="I120" s="205"/>
      <c r="J120" s="207"/>
      <c r="K120" s="205"/>
      <c r="L120" s="205"/>
      <c r="M120" s="205"/>
      <c r="N120" s="205"/>
      <c r="O120" s="205"/>
      <c r="P120" s="205"/>
      <c r="Q120" s="205"/>
      <c r="CC120" s="8"/>
      <c r="CD120" s="205"/>
      <c r="CE120" s="205"/>
      <c r="CF120" s="206"/>
      <c r="CG120" s="206"/>
      <c r="CH120" s="205"/>
      <c r="CI120" s="207"/>
      <c r="CJ120" s="205"/>
      <c r="CK120" s="207"/>
      <c r="CL120" s="205"/>
      <c r="CM120" s="205"/>
      <c r="CN120" s="205"/>
      <c r="CO120" s="205"/>
      <c r="CP120" s="205"/>
      <c r="CQ120" s="93"/>
      <c r="CR120" s="93"/>
      <c r="CS120" s="191"/>
      <c r="CW120" s="210"/>
      <c r="DE120" s="8"/>
      <c r="DF120" s="205"/>
      <c r="DG120" s="205"/>
      <c r="DH120" s="206"/>
      <c r="DI120" s="206"/>
      <c r="DJ120" s="205"/>
      <c r="DK120" s="207"/>
      <c r="DL120" s="205"/>
      <c r="DM120" s="207"/>
      <c r="DN120" s="205"/>
      <c r="DO120" s="207"/>
      <c r="DP120" s="205"/>
      <c r="DQ120" s="205"/>
      <c r="DR120" s="205"/>
      <c r="DS120" s="205"/>
      <c r="DT120" s="93"/>
      <c r="DU120" s="93"/>
      <c r="EE120" s="8"/>
      <c r="EF120" s="205"/>
      <c r="EG120" s="205"/>
      <c r="EH120" s="206"/>
      <c r="EI120" s="206"/>
      <c r="EJ120" s="205"/>
      <c r="EK120" s="207"/>
      <c r="EL120" s="205"/>
      <c r="EM120" s="207"/>
      <c r="EN120" s="205"/>
      <c r="EO120" s="207"/>
      <c r="EP120" s="207"/>
      <c r="EQ120" s="205"/>
      <c r="ER120" s="205"/>
      <c r="ES120" s="205"/>
      <c r="ET120" s="205"/>
      <c r="EU120" s="93"/>
      <c r="EV120" s="93"/>
    </row>
    <row r="121" spans="2:152">
      <c r="B121" s="8"/>
      <c r="C121" s="205"/>
      <c r="D121" s="205"/>
      <c r="E121" s="206"/>
      <c r="F121" s="206"/>
      <c r="G121" s="205"/>
      <c r="H121" s="207"/>
      <c r="I121" s="205"/>
      <c r="J121" s="207"/>
      <c r="K121" s="205"/>
      <c r="L121" s="205"/>
      <c r="M121" s="205"/>
      <c r="N121" s="205"/>
      <c r="O121" s="205"/>
      <c r="P121" s="205"/>
      <c r="Q121" s="205"/>
      <c r="CC121" s="8"/>
      <c r="CD121" s="205"/>
      <c r="CE121" s="205"/>
      <c r="CF121" s="206"/>
      <c r="CG121" s="206"/>
      <c r="CH121" s="205"/>
      <c r="CI121" s="207"/>
      <c r="CJ121" s="205"/>
      <c r="CK121" s="207"/>
      <c r="CL121" s="205"/>
      <c r="CM121" s="205"/>
      <c r="CN121" s="205"/>
      <c r="CO121" s="205"/>
      <c r="CP121" s="205"/>
      <c r="CQ121" s="93"/>
      <c r="CR121" s="93"/>
      <c r="CS121" s="191"/>
      <c r="CW121" s="210"/>
      <c r="DE121" s="8"/>
      <c r="DF121" s="205"/>
      <c r="DG121" s="205"/>
      <c r="DH121" s="206"/>
      <c r="DI121" s="206"/>
      <c r="DJ121" s="205"/>
      <c r="DK121" s="207"/>
      <c r="DL121" s="205"/>
      <c r="DM121" s="207"/>
      <c r="DN121" s="205"/>
      <c r="DO121" s="207"/>
      <c r="DP121" s="205"/>
      <c r="DQ121" s="205"/>
      <c r="DR121" s="205"/>
      <c r="DS121" s="205"/>
      <c r="DT121" s="93"/>
      <c r="DU121" s="93"/>
      <c r="EE121" s="8"/>
      <c r="EF121" s="205"/>
      <c r="EG121" s="205"/>
      <c r="EH121" s="206"/>
      <c r="EI121" s="206"/>
      <c r="EJ121" s="205"/>
      <c r="EK121" s="207"/>
      <c r="EL121" s="205"/>
      <c r="EM121" s="207"/>
      <c r="EN121" s="205"/>
      <c r="EO121" s="207"/>
      <c r="EP121" s="207"/>
      <c r="EQ121" s="205"/>
      <c r="ER121" s="205"/>
      <c r="ES121" s="205"/>
      <c r="ET121" s="205"/>
      <c r="EU121" s="93"/>
      <c r="EV121" s="93"/>
    </row>
    <row r="122" spans="2:152">
      <c r="B122" s="8"/>
      <c r="C122" s="205"/>
      <c r="D122" s="205"/>
      <c r="E122" s="206"/>
      <c r="F122" s="206"/>
      <c r="G122" s="205"/>
      <c r="H122" s="207"/>
      <c r="I122" s="205"/>
      <c r="J122" s="207"/>
      <c r="K122" s="205"/>
      <c r="L122" s="205"/>
      <c r="M122" s="205"/>
      <c r="N122" s="205"/>
      <c r="O122" s="205"/>
      <c r="P122" s="205"/>
      <c r="Q122" s="205"/>
      <c r="CC122" s="8"/>
      <c r="CD122" s="205"/>
      <c r="CE122" s="205"/>
      <c r="CF122" s="206"/>
      <c r="CG122" s="206"/>
      <c r="CH122" s="205"/>
      <c r="CI122" s="207"/>
      <c r="CJ122" s="205"/>
      <c r="CK122" s="207"/>
      <c r="CL122" s="205"/>
      <c r="CM122" s="205"/>
      <c r="CN122" s="205"/>
      <c r="CO122" s="205"/>
      <c r="CP122" s="205"/>
      <c r="CQ122" s="93"/>
      <c r="CR122" s="93"/>
      <c r="CS122" s="191"/>
      <c r="CW122" s="210"/>
      <c r="DE122" s="8"/>
      <c r="DF122" s="205"/>
      <c r="DG122" s="205"/>
      <c r="DH122" s="206"/>
      <c r="DI122" s="206"/>
      <c r="DJ122" s="205"/>
      <c r="DK122" s="207"/>
      <c r="DL122" s="205"/>
      <c r="DM122" s="207"/>
      <c r="DN122" s="205"/>
      <c r="DO122" s="207"/>
      <c r="DP122" s="205"/>
      <c r="DQ122" s="205"/>
      <c r="DR122" s="205"/>
      <c r="DS122" s="205"/>
      <c r="DT122" s="93"/>
      <c r="DU122" s="93"/>
      <c r="EE122" s="8"/>
      <c r="EF122" s="205"/>
      <c r="EG122" s="205"/>
      <c r="EH122" s="206"/>
      <c r="EI122" s="206"/>
      <c r="EJ122" s="205"/>
      <c r="EK122" s="207"/>
      <c r="EL122" s="205"/>
      <c r="EM122" s="207"/>
      <c r="EN122" s="205"/>
      <c r="EO122" s="207"/>
      <c r="EP122" s="207"/>
      <c r="EQ122" s="205"/>
      <c r="ER122" s="205"/>
      <c r="ES122" s="205"/>
      <c r="ET122" s="205"/>
      <c r="EU122" s="93"/>
      <c r="EV122" s="93"/>
    </row>
    <row r="123" spans="2:152">
      <c r="B123" s="8"/>
      <c r="C123" s="205"/>
      <c r="D123" s="205"/>
      <c r="E123" s="206"/>
      <c r="F123" s="206"/>
      <c r="G123" s="205"/>
      <c r="H123" s="207"/>
      <c r="I123" s="205"/>
      <c r="J123" s="207"/>
      <c r="K123" s="205"/>
      <c r="L123" s="205"/>
      <c r="M123" s="205"/>
      <c r="N123" s="205"/>
      <c r="O123" s="205"/>
      <c r="P123" s="205"/>
      <c r="Q123" s="205"/>
      <c r="CC123" s="8"/>
      <c r="CD123" s="205"/>
      <c r="CE123" s="205"/>
      <c r="CF123" s="206"/>
      <c r="CG123" s="206"/>
      <c r="CH123" s="205"/>
      <c r="CI123" s="207"/>
      <c r="CJ123" s="205"/>
      <c r="CK123" s="207"/>
      <c r="CL123" s="205"/>
      <c r="CM123" s="205"/>
      <c r="CN123" s="205"/>
      <c r="CO123" s="205"/>
      <c r="CP123" s="205"/>
      <c r="CQ123" s="93"/>
      <c r="CR123" s="93"/>
      <c r="CS123" s="191"/>
      <c r="CW123" s="210"/>
      <c r="DE123" s="8"/>
      <c r="DF123" s="205"/>
      <c r="DG123" s="205"/>
      <c r="DH123" s="206"/>
      <c r="DI123" s="206"/>
      <c r="DJ123" s="205"/>
      <c r="DK123" s="207"/>
      <c r="DL123" s="205"/>
      <c r="DM123" s="207"/>
      <c r="DN123" s="205"/>
      <c r="DO123" s="207"/>
      <c r="DP123" s="205"/>
      <c r="DQ123" s="205"/>
      <c r="DR123" s="205"/>
      <c r="DS123" s="205"/>
      <c r="DT123" s="93"/>
      <c r="DU123" s="93"/>
      <c r="EE123" s="8"/>
      <c r="EF123" s="205"/>
      <c r="EG123" s="205"/>
      <c r="EH123" s="206"/>
      <c r="EI123" s="206"/>
      <c r="EJ123" s="205"/>
      <c r="EK123" s="207"/>
      <c r="EL123" s="205"/>
      <c r="EM123" s="207"/>
      <c r="EN123" s="205"/>
      <c r="EO123" s="207"/>
      <c r="EP123" s="207"/>
      <c r="EQ123" s="205"/>
      <c r="ER123" s="205"/>
      <c r="ES123" s="205"/>
      <c r="ET123" s="205"/>
      <c r="EU123" s="93"/>
      <c r="EV123" s="93"/>
    </row>
    <row r="124" spans="2:152">
      <c r="B124" s="8"/>
      <c r="C124" s="205"/>
      <c r="D124" s="205"/>
      <c r="E124" s="206"/>
      <c r="F124" s="206"/>
      <c r="G124" s="205"/>
      <c r="H124" s="207"/>
      <c r="I124" s="205"/>
      <c r="J124" s="207"/>
      <c r="K124" s="205"/>
      <c r="L124" s="205"/>
      <c r="M124" s="205"/>
      <c r="N124" s="205"/>
      <c r="O124" s="205"/>
      <c r="P124" s="205"/>
      <c r="Q124" s="205"/>
      <c r="CC124" s="8"/>
      <c r="CD124" s="205"/>
      <c r="CE124" s="205"/>
      <c r="CF124" s="206"/>
      <c r="CG124" s="206"/>
      <c r="CH124" s="205"/>
      <c r="CI124" s="207"/>
      <c r="CJ124" s="205"/>
      <c r="CK124" s="207"/>
      <c r="CL124" s="205"/>
      <c r="CM124" s="205"/>
      <c r="CN124" s="205"/>
      <c r="CO124" s="205"/>
      <c r="CP124" s="205"/>
      <c r="CQ124" s="93"/>
      <c r="CR124" s="93"/>
      <c r="CS124" s="191"/>
      <c r="CW124" s="210"/>
      <c r="DE124" s="8"/>
      <c r="DF124" s="205"/>
      <c r="DG124" s="205"/>
      <c r="DH124" s="206"/>
      <c r="DI124" s="206"/>
      <c r="DJ124" s="205"/>
      <c r="DK124" s="207"/>
      <c r="DL124" s="205"/>
      <c r="DM124" s="207"/>
      <c r="DN124" s="205"/>
      <c r="DO124" s="207"/>
      <c r="DP124" s="205"/>
      <c r="DQ124" s="205"/>
      <c r="DR124" s="205"/>
      <c r="DS124" s="205"/>
      <c r="DT124" s="93"/>
      <c r="DU124" s="93"/>
      <c r="EE124" s="8"/>
      <c r="EF124" s="205"/>
      <c r="EG124" s="205"/>
      <c r="EH124" s="206"/>
      <c r="EI124" s="206"/>
      <c r="EJ124" s="205"/>
      <c r="EK124" s="207"/>
      <c r="EL124" s="205"/>
      <c r="EM124" s="207"/>
      <c r="EN124" s="205"/>
      <c r="EO124" s="207"/>
      <c r="EP124" s="207"/>
      <c r="EQ124" s="205"/>
      <c r="ER124" s="205"/>
      <c r="ES124" s="205"/>
      <c r="ET124" s="205"/>
      <c r="EU124" s="93"/>
      <c r="EV124" s="93"/>
    </row>
    <row r="125" spans="2:152">
      <c r="B125" s="8"/>
      <c r="C125" s="205"/>
      <c r="D125" s="205"/>
      <c r="E125" s="206"/>
      <c r="F125" s="206"/>
      <c r="G125" s="205"/>
      <c r="H125" s="207"/>
      <c r="I125" s="205"/>
      <c r="J125" s="207"/>
      <c r="K125" s="205"/>
      <c r="L125" s="205"/>
      <c r="M125" s="205"/>
      <c r="N125" s="205"/>
      <c r="O125" s="205"/>
      <c r="P125" s="205"/>
      <c r="Q125" s="205"/>
      <c r="CC125" s="8"/>
      <c r="CD125" s="205"/>
      <c r="CE125" s="205"/>
      <c r="CF125" s="206"/>
      <c r="CG125" s="206"/>
      <c r="CH125" s="205"/>
      <c r="CI125" s="207"/>
      <c r="CJ125" s="205"/>
      <c r="CK125" s="207"/>
      <c r="CL125" s="205"/>
      <c r="CM125" s="205"/>
      <c r="CN125" s="205"/>
      <c r="CO125" s="205"/>
      <c r="CP125" s="205"/>
      <c r="CQ125" s="93"/>
      <c r="CR125" s="93"/>
      <c r="CS125" s="191"/>
      <c r="CW125" s="210"/>
      <c r="DE125" s="8"/>
      <c r="DF125" s="205"/>
      <c r="DG125" s="205"/>
      <c r="DH125" s="206"/>
      <c r="DI125" s="206"/>
      <c r="DJ125" s="205"/>
      <c r="DK125" s="207"/>
      <c r="DL125" s="205"/>
      <c r="DM125" s="207"/>
      <c r="DN125" s="205"/>
      <c r="DO125" s="207"/>
      <c r="DP125" s="205"/>
      <c r="DQ125" s="205"/>
      <c r="DR125" s="205"/>
      <c r="DS125" s="205"/>
      <c r="DT125" s="93"/>
      <c r="DU125" s="93"/>
      <c r="EE125" s="8"/>
      <c r="EF125" s="205"/>
      <c r="EG125" s="205"/>
      <c r="EH125" s="206"/>
      <c r="EI125" s="206"/>
      <c r="EJ125" s="205"/>
      <c r="EK125" s="207"/>
      <c r="EL125" s="205"/>
      <c r="EM125" s="207"/>
      <c r="EN125" s="205"/>
      <c r="EO125" s="207"/>
      <c r="EP125" s="207"/>
      <c r="EQ125" s="205"/>
      <c r="ER125" s="205"/>
      <c r="ES125" s="205"/>
      <c r="ET125" s="205"/>
      <c r="EU125" s="93"/>
      <c r="EV125" s="93"/>
    </row>
    <row r="126" spans="2:152">
      <c r="B126" s="8"/>
      <c r="C126" s="205"/>
      <c r="D126" s="205"/>
      <c r="E126" s="206"/>
      <c r="F126" s="206"/>
      <c r="G126" s="205"/>
      <c r="H126" s="207"/>
      <c r="I126" s="205"/>
      <c r="J126" s="207"/>
      <c r="K126" s="205"/>
      <c r="L126" s="205"/>
      <c r="M126" s="205"/>
      <c r="N126" s="205"/>
      <c r="O126" s="205"/>
      <c r="P126" s="205"/>
      <c r="Q126" s="205"/>
      <c r="CC126" s="8"/>
      <c r="CD126" s="205"/>
      <c r="CE126" s="205"/>
      <c r="CF126" s="206"/>
      <c r="CG126" s="206"/>
      <c r="CH126" s="205"/>
      <c r="CI126" s="207"/>
      <c r="CJ126" s="205"/>
      <c r="CK126" s="207"/>
      <c r="CL126" s="205"/>
      <c r="CM126" s="205"/>
      <c r="CN126" s="205"/>
      <c r="CO126" s="205"/>
      <c r="CP126" s="205"/>
      <c r="CQ126" s="93"/>
      <c r="CR126" s="93"/>
      <c r="CS126" s="191"/>
      <c r="CW126" s="210"/>
      <c r="DE126" s="8"/>
      <c r="DF126" s="205"/>
      <c r="DG126" s="205"/>
      <c r="DH126" s="206"/>
      <c r="DI126" s="206"/>
      <c r="DJ126" s="205"/>
      <c r="DK126" s="207"/>
      <c r="DL126" s="205"/>
      <c r="DM126" s="207"/>
      <c r="DN126" s="205"/>
      <c r="DO126" s="207"/>
      <c r="DP126" s="205"/>
      <c r="DQ126" s="205"/>
      <c r="DR126" s="205"/>
      <c r="DS126" s="205"/>
      <c r="DT126" s="93"/>
      <c r="DU126" s="93"/>
      <c r="EE126" s="8"/>
      <c r="EF126" s="205"/>
      <c r="EG126" s="205"/>
      <c r="EH126" s="206"/>
      <c r="EI126" s="206"/>
      <c r="EJ126" s="205"/>
      <c r="EK126" s="207"/>
      <c r="EL126" s="205"/>
      <c r="EM126" s="207"/>
      <c r="EN126" s="205"/>
      <c r="EO126" s="207"/>
      <c r="EP126" s="207"/>
      <c r="EQ126" s="205"/>
      <c r="ER126" s="205"/>
      <c r="ES126" s="205"/>
      <c r="ET126" s="205"/>
      <c r="EU126" s="93"/>
      <c r="EV126" s="93"/>
    </row>
    <row r="127" spans="2:152">
      <c r="B127" s="8"/>
      <c r="C127" s="205"/>
      <c r="D127" s="205"/>
      <c r="E127" s="206"/>
      <c r="F127" s="206"/>
      <c r="G127" s="205"/>
      <c r="H127" s="207"/>
      <c r="I127" s="205"/>
      <c r="J127" s="207"/>
      <c r="K127" s="205"/>
      <c r="L127" s="205"/>
      <c r="M127" s="205"/>
      <c r="N127" s="205"/>
      <c r="O127" s="205"/>
      <c r="P127" s="205"/>
      <c r="Q127" s="205"/>
      <c r="CC127" s="8"/>
      <c r="CD127" s="205"/>
      <c r="CE127" s="205"/>
      <c r="CF127" s="206"/>
      <c r="CG127" s="206"/>
      <c r="CH127" s="205"/>
      <c r="CI127" s="207"/>
      <c r="CJ127" s="205"/>
      <c r="CK127" s="207"/>
      <c r="CL127" s="205"/>
      <c r="CM127" s="205"/>
      <c r="CN127" s="205"/>
      <c r="CO127" s="205"/>
      <c r="CP127" s="205"/>
      <c r="CQ127" s="93"/>
      <c r="CR127" s="93"/>
      <c r="CS127" s="191"/>
      <c r="CW127" s="210"/>
      <c r="DE127" s="8"/>
      <c r="DF127" s="205"/>
      <c r="DG127" s="205"/>
      <c r="DH127" s="206"/>
      <c r="DI127" s="206"/>
      <c r="DJ127" s="205"/>
      <c r="DK127" s="207"/>
      <c r="DL127" s="205"/>
      <c r="DM127" s="207"/>
      <c r="DN127" s="205"/>
      <c r="DO127" s="207"/>
      <c r="DP127" s="205"/>
      <c r="DQ127" s="205"/>
      <c r="DR127" s="205"/>
      <c r="DS127" s="205"/>
      <c r="DT127" s="93"/>
      <c r="DU127" s="93"/>
      <c r="EE127" s="8"/>
      <c r="EF127" s="205"/>
      <c r="EG127" s="205"/>
      <c r="EH127" s="206"/>
      <c r="EI127" s="206"/>
      <c r="EJ127" s="205"/>
      <c r="EK127" s="207"/>
      <c r="EL127" s="205"/>
      <c r="EM127" s="207"/>
      <c r="EN127" s="205"/>
      <c r="EO127" s="207"/>
      <c r="EP127" s="207"/>
      <c r="EQ127" s="205"/>
      <c r="ER127" s="205"/>
      <c r="ES127" s="205"/>
      <c r="ET127" s="205"/>
      <c r="EU127" s="93"/>
      <c r="EV127" s="93"/>
    </row>
    <row r="128" spans="2:152">
      <c r="B128" s="8"/>
      <c r="C128" s="205"/>
      <c r="D128" s="205"/>
      <c r="E128" s="206"/>
      <c r="F128" s="206"/>
      <c r="G128" s="205"/>
      <c r="H128" s="207"/>
      <c r="I128" s="205"/>
      <c r="J128" s="207"/>
      <c r="K128" s="205"/>
      <c r="L128" s="205"/>
      <c r="M128" s="205"/>
      <c r="N128" s="205"/>
      <c r="O128" s="205"/>
      <c r="P128" s="205"/>
      <c r="Q128" s="205"/>
      <c r="CC128" s="8"/>
      <c r="CD128" s="205"/>
      <c r="CE128" s="205"/>
      <c r="CF128" s="206"/>
      <c r="CG128" s="206"/>
      <c r="CH128" s="205"/>
      <c r="CI128" s="207"/>
      <c r="CJ128" s="205"/>
      <c r="CK128" s="207"/>
      <c r="CL128" s="205"/>
      <c r="CM128" s="205"/>
      <c r="CN128" s="205"/>
      <c r="CO128" s="205"/>
      <c r="CP128" s="205"/>
      <c r="CQ128" s="93"/>
      <c r="CR128" s="93"/>
      <c r="CS128" s="191"/>
      <c r="CW128" s="210"/>
      <c r="DE128" s="8"/>
      <c r="DF128" s="205"/>
      <c r="DG128" s="205"/>
      <c r="DH128" s="206"/>
      <c r="DI128" s="206"/>
      <c r="DJ128" s="205"/>
      <c r="DK128" s="207"/>
      <c r="DL128" s="205"/>
      <c r="DM128" s="207"/>
      <c r="DN128" s="205"/>
      <c r="DO128" s="207"/>
      <c r="DP128" s="205"/>
      <c r="DQ128" s="205"/>
      <c r="DR128" s="205"/>
      <c r="DS128" s="205"/>
      <c r="DT128" s="93"/>
      <c r="DU128" s="93"/>
      <c r="EE128" s="8"/>
      <c r="EF128" s="205"/>
      <c r="EG128" s="205"/>
      <c r="EH128" s="206"/>
      <c r="EI128" s="206"/>
      <c r="EJ128" s="205"/>
      <c r="EK128" s="207"/>
      <c r="EL128" s="205"/>
      <c r="EM128" s="207"/>
      <c r="EN128" s="205"/>
      <c r="EO128" s="207"/>
      <c r="EP128" s="207"/>
      <c r="EQ128" s="205"/>
      <c r="ER128" s="205"/>
      <c r="ES128" s="205"/>
      <c r="ET128" s="205"/>
      <c r="EU128" s="93"/>
      <c r="EV128" s="93"/>
    </row>
    <row r="129" spans="2:152">
      <c r="B129" s="8"/>
      <c r="C129" s="205"/>
      <c r="D129" s="205"/>
      <c r="E129" s="206"/>
      <c r="F129" s="206"/>
      <c r="G129" s="205"/>
      <c r="H129" s="207"/>
      <c r="I129" s="205"/>
      <c r="J129" s="207"/>
      <c r="K129" s="205"/>
      <c r="L129" s="205"/>
      <c r="M129" s="205"/>
      <c r="N129" s="205"/>
      <c r="O129" s="205"/>
      <c r="P129" s="205"/>
      <c r="Q129" s="205"/>
      <c r="CC129" s="8"/>
      <c r="CD129" s="205"/>
      <c r="CE129" s="205"/>
      <c r="CF129" s="206"/>
      <c r="CG129" s="206"/>
      <c r="CH129" s="205"/>
      <c r="CI129" s="207"/>
      <c r="CJ129" s="205"/>
      <c r="CK129" s="207"/>
      <c r="CL129" s="205"/>
      <c r="CM129" s="205"/>
      <c r="CN129" s="205"/>
      <c r="CO129" s="205"/>
      <c r="CP129" s="205"/>
      <c r="CQ129" s="93"/>
      <c r="CR129" s="93"/>
      <c r="CS129" s="191"/>
      <c r="CW129" s="210"/>
      <c r="DE129" s="8"/>
      <c r="DF129" s="205"/>
      <c r="DG129" s="205"/>
      <c r="DH129" s="206"/>
      <c r="DI129" s="206"/>
      <c r="DJ129" s="205"/>
      <c r="DK129" s="207"/>
      <c r="DL129" s="205"/>
      <c r="DM129" s="207"/>
      <c r="DN129" s="205"/>
      <c r="DO129" s="207"/>
      <c r="DP129" s="205"/>
      <c r="DQ129" s="205"/>
      <c r="DR129" s="205"/>
      <c r="DS129" s="205"/>
      <c r="DT129" s="93"/>
      <c r="DU129" s="93"/>
      <c r="EE129" s="8"/>
      <c r="EF129" s="205"/>
      <c r="EG129" s="205"/>
      <c r="EH129" s="206"/>
      <c r="EI129" s="206"/>
      <c r="EJ129" s="205"/>
      <c r="EK129" s="207"/>
      <c r="EL129" s="205"/>
      <c r="EM129" s="207"/>
      <c r="EN129" s="205"/>
      <c r="EO129" s="207"/>
      <c r="EP129" s="207"/>
      <c r="EQ129" s="205"/>
      <c r="ER129" s="205"/>
      <c r="ES129" s="205"/>
      <c r="ET129" s="205"/>
      <c r="EU129" s="93"/>
      <c r="EV129" s="93"/>
    </row>
    <row r="130" spans="2:152">
      <c r="B130" s="8"/>
      <c r="C130" s="205"/>
      <c r="D130" s="205"/>
      <c r="E130" s="206"/>
      <c r="F130" s="206"/>
      <c r="G130" s="205"/>
      <c r="H130" s="207"/>
      <c r="I130" s="205"/>
      <c r="J130" s="207"/>
      <c r="K130" s="205"/>
      <c r="L130" s="205"/>
      <c r="M130" s="205"/>
      <c r="N130" s="205"/>
      <c r="O130" s="205"/>
      <c r="P130" s="205"/>
      <c r="Q130" s="205"/>
      <c r="CC130" s="8"/>
      <c r="CD130" s="205"/>
      <c r="CE130" s="205"/>
      <c r="CF130" s="206"/>
      <c r="CG130" s="206"/>
      <c r="CH130" s="205"/>
      <c r="CI130" s="207"/>
      <c r="CJ130" s="205"/>
      <c r="CK130" s="207"/>
      <c r="CL130" s="205"/>
      <c r="CM130" s="205"/>
      <c r="CN130" s="205"/>
      <c r="CO130" s="205"/>
      <c r="CP130" s="205"/>
      <c r="CQ130" s="93"/>
      <c r="CR130" s="93"/>
      <c r="CS130" s="191"/>
      <c r="CW130" s="210"/>
      <c r="DE130" s="8"/>
      <c r="DF130" s="205"/>
      <c r="DG130" s="205"/>
      <c r="DH130" s="206"/>
      <c r="DI130" s="206"/>
      <c r="DJ130" s="205"/>
      <c r="DK130" s="207"/>
      <c r="DL130" s="205"/>
      <c r="DM130" s="207"/>
      <c r="DN130" s="205"/>
      <c r="DO130" s="207"/>
      <c r="DP130" s="205"/>
      <c r="DQ130" s="205"/>
      <c r="DR130" s="205"/>
      <c r="DS130" s="205"/>
      <c r="DT130" s="93"/>
      <c r="DU130" s="93"/>
      <c r="EE130" s="8"/>
      <c r="EF130" s="205"/>
      <c r="EG130" s="205"/>
      <c r="EH130" s="206"/>
      <c r="EI130" s="206"/>
      <c r="EJ130" s="205"/>
      <c r="EK130" s="207"/>
      <c r="EL130" s="205"/>
      <c r="EM130" s="207"/>
      <c r="EN130" s="205"/>
      <c r="EO130" s="207"/>
      <c r="EP130" s="207"/>
      <c r="EQ130" s="205"/>
      <c r="ER130" s="205"/>
      <c r="ES130" s="205"/>
      <c r="ET130" s="205"/>
      <c r="EU130" s="93"/>
      <c r="EV130" s="93"/>
    </row>
    <row r="131" spans="2:152">
      <c r="B131" s="8"/>
      <c r="C131" s="205"/>
      <c r="D131" s="205"/>
      <c r="E131" s="206"/>
      <c r="F131" s="206"/>
      <c r="G131" s="205"/>
      <c r="H131" s="207"/>
      <c r="I131" s="205"/>
      <c r="J131" s="207"/>
      <c r="K131" s="205"/>
      <c r="L131" s="205"/>
      <c r="M131" s="205"/>
      <c r="N131" s="205"/>
      <c r="O131" s="205"/>
      <c r="P131" s="205"/>
      <c r="Q131" s="205"/>
      <c r="CC131" s="8"/>
      <c r="CD131" s="205"/>
      <c r="CE131" s="205"/>
      <c r="CF131" s="206"/>
      <c r="CG131" s="206"/>
      <c r="CH131" s="205"/>
      <c r="CI131" s="207"/>
      <c r="CJ131" s="205"/>
      <c r="CK131" s="207"/>
      <c r="CL131" s="205"/>
      <c r="CM131" s="205"/>
      <c r="CN131" s="205"/>
      <c r="CO131" s="205"/>
      <c r="CP131" s="205"/>
      <c r="CQ131" s="93"/>
      <c r="CR131" s="93"/>
      <c r="CS131" s="191"/>
      <c r="CW131" s="210"/>
      <c r="DE131" s="8"/>
      <c r="DF131" s="205"/>
      <c r="DG131" s="205"/>
      <c r="DH131" s="206"/>
      <c r="DI131" s="206"/>
      <c r="DJ131" s="205"/>
      <c r="DK131" s="207"/>
      <c r="DL131" s="205"/>
      <c r="DM131" s="207"/>
      <c r="DN131" s="205"/>
      <c r="DO131" s="207"/>
      <c r="DP131" s="205"/>
      <c r="DQ131" s="205"/>
      <c r="DR131" s="205"/>
      <c r="DS131" s="205"/>
      <c r="DT131" s="93"/>
      <c r="DU131" s="93"/>
      <c r="EE131" s="8"/>
      <c r="EF131" s="205"/>
      <c r="EG131" s="205"/>
      <c r="EH131" s="206"/>
      <c r="EI131" s="206"/>
      <c r="EJ131" s="205"/>
      <c r="EK131" s="207"/>
      <c r="EL131" s="205"/>
      <c r="EM131" s="207"/>
      <c r="EN131" s="205"/>
      <c r="EO131" s="207"/>
      <c r="EP131" s="207"/>
      <c r="EQ131" s="205"/>
      <c r="ER131" s="205"/>
      <c r="ES131" s="205"/>
      <c r="ET131" s="205"/>
      <c r="EU131" s="93"/>
      <c r="EV131" s="93"/>
    </row>
    <row r="132" spans="2:152">
      <c r="B132" s="8"/>
      <c r="C132" s="205"/>
      <c r="D132" s="205"/>
      <c r="E132" s="206"/>
      <c r="F132" s="206"/>
      <c r="G132" s="205"/>
      <c r="H132" s="207"/>
      <c r="I132" s="205"/>
      <c r="J132" s="207"/>
      <c r="K132" s="205"/>
      <c r="L132" s="205"/>
      <c r="M132" s="205"/>
      <c r="N132" s="205"/>
      <c r="O132" s="205"/>
      <c r="P132" s="205"/>
      <c r="Q132" s="205"/>
      <c r="CC132" s="8"/>
      <c r="CD132" s="205"/>
      <c r="CE132" s="205"/>
      <c r="CF132" s="206"/>
      <c r="CG132" s="206"/>
      <c r="CH132" s="205"/>
      <c r="CI132" s="207"/>
      <c r="CJ132" s="205"/>
      <c r="CK132" s="207"/>
      <c r="CL132" s="205"/>
      <c r="CM132" s="205"/>
      <c r="CN132" s="205"/>
      <c r="CO132" s="205"/>
      <c r="CP132" s="205"/>
      <c r="CQ132" s="93"/>
      <c r="CR132" s="93"/>
      <c r="CS132" s="191"/>
      <c r="CW132" s="210"/>
      <c r="DE132" s="8"/>
      <c r="DF132" s="205"/>
      <c r="DG132" s="205"/>
      <c r="DH132" s="206"/>
      <c r="DI132" s="206"/>
      <c r="DJ132" s="205"/>
      <c r="DK132" s="207"/>
      <c r="DL132" s="205"/>
      <c r="DM132" s="207"/>
      <c r="DN132" s="205"/>
      <c r="DO132" s="207"/>
      <c r="DP132" s="205"/>
      <c r="DQ132" s="205"/>
      <c r="DR132" s="205"/>
      <c r="DS132" s="205"/>
      <c r="DT132" s="93"/>
      <c r="DU132" s="93"/>
      <c r="EE132" s="8"/>
      <c r="EF132" s="205"/>
      <c r="EG132" s="205"/>
      <c r="EH132" s="206"/>
      <c r="EI132" s="206"/>
      <c r="EJ132" s="205"/>
      <c r="EK132" s="207"/>
      <c r="EL132" s="205"/>
      <c r="EM132" s="207"/>
      <c r="EN132" s="205"/>
      <c r="EO132" s="207"/>
      <c r="EP132" s="207"/>
      <c r="EQ132" s="205"/>
      <c r="ER132" s="205"/>
      <c r="ES132" s="205"/>
      <c r="ET132" s="205"/>
      <c r="EU132" s="93"/>
      <c r="EV132" s="93"/>
    </row>
    <row r="133" spans="2:152">
      <c r="B133" s="8"/>
      <c r="C133" s="205"/>
      <c r="D133" s="205"/>
      <c r="E133" s="206"/>
      <c r="F133" s="206"/>
      <c r="G133" s="205"/>
      <c r="H133" s="207"/>
      <c r="I133" s="205"/>
      <c r="J133" s="207"/>
      <c r="K133" s="205"/>
      <c r="L133" s="205"/>
      <c r="M133" s="205"/>
      <c r="N133" s="205"/>
      <c r="O133" s="205"/>
      <c r="P133" s="205"/>
      <c r="Q133" s="205"/>
      <c r="CC133" s="8"/>
      <c r="CD133" s="205"/>
      <c r="CE133" s="205"/>
      <c r="CF133" s="206"/>
      <c r="CG133" s="206"/>
      <c r="CH133" s="205"/>
      <c r="CI133" s="207"/>
      <c r="CJ133" s="205"/>
      <c r="CK133" s="207"/>
      <c r="CL133" s="205"/>
      <c r="CM133" s="205"/>
      <c r="CN133" s="205"/>
      <c r="CO133" s="205"/>
      <c r="CP133" s="205"/>
      <c r="CQ133" s="93"/>
      <c r="CR133" s="93"/>
      <c r="CS133" s="191"/>
      <c r="CW133" s="210"/>
      <c r="DE133" s="8"/>
      <c r="DF133" s="205"/>
      <c r="DG133" s="205"/>
      <c r="DH133" s="206"/>
      <c r="DI133" s="206"/>
      <c r="DJ133" s="205"/>
      <c r="DK133" s="207"/>
      <c r="DL133" s="205"/>
      <c r="DM133" s="207"/>
      <c r="DN133" s="205"/>
      <c r="DO133" s="207"/>
      <c r="DP133" s="205"/>
      <c r="DQ133" s="205"/>
      <c r="DR133" s="205"/>
      <c r="DS133" s="205"/>
      <c r="DT133" s="93"/>
      <c r="DU133" s="93"/>
      <c r="EE133" s="8"/>
      <c r="EF133" s="205"/>
      <c r="EG133" s="205"/>
      <c r="EH133" s="206"/>
      <c r="EI133" s="206"/>
      <c r="EJ133" s="205"/>
      <c r="EK133" s="207"/>
      <c r="EL133" s="205"/>
      <c r="EM133" s="207"/>
      <c r="EN133" s="205"/>
      <c r="EO133" s="207"/>
      <c r="EP133" s="207"/>
      <c r="EQ133" s="205"/>
      <c r="ER133" s="205"/>
      <c r="ES133" s="205"/>
      <c r="ET133" s="205"/>
      <c r="EU133" s="93"/>
      <c r="EV133" s="93"/>
    </row>
    <row r="134" spans="2:152">
      <c r="B134" s="8"/>
      <c r="C134" s="205"/>
      <c r="D134" s="205"/>
      <c r="E134" s="206"/>
      <c r="F134" s="206"/>
      <c r="G134" s="205"/>
      <c r="H134" s="207"/>
      <c r="I134" s="205"/>
      <c r="J134" s="207"/>
      <c r="K134" s="205"/>
      <c r="L134" s="205"/>
      <c r="M134" s="205"/>
      <c r="N134" s="205"/>
      <c r="O134" s="205"/>
      <c r="P134" s="205"/>
      <c r="Q134" s="205"/>
      <c r="CC134" s="8"/>
      <c r="CD134" s="205"/>
      <c r="CE134" s="205"/>
      <c r="CF134" s="206"/>
      <c r="CG134" s="206"/>
      <c r="CH134" s="205"/>
      <c r="CI134" s="207"/>
      <c r="CJ134" s="205"/>
      <c r="CK134" s="207"/>
      <c r="CL134" s="205"/>
      <c r="CM134" s="205"/>
      <c r="CN134" s="205"/>
      <c r="CO134" s="205"/>
      <c r="CP134" s="205"/>
      <c r="CQ134" s="93"/>
      <c r="CR134" s="93"/>
      <c r="CS134" s="191"/>
      <c r="CW134" s="210"/>
      <c r="DE134" s="8"/>
      <c r="DF134" s="205"/>
      <c r="DG134" s="205"/>
      <c r="DH134" s="206"/>
      <c r="DI134" s="206"/>
      <c r="DJ134" s="205"/>
      <c r="DK134" s="207"/>
      <c r="DL134" s="205"/>
      <c r="DM134" s="207"/>
      <c r="DN134" s="205"/>
      <c r="DO134" s="207"/>
      <c r="DP134" s="205"/>
      <c r="DQ134" s="205"/>
      <c r="DR134" s="205"/>
      <c r="DS134" s="205"/>
      <c r="DT134" s="93"/>
      <c r="DU134" s="93"/>
      <c r="EE134" s="8"/>
      <c r="EF134" s="205"/>
      <c r="EG134" s="205"/>
      <c r="EH134" s="206"/>
      <c r="EI134" s="206"/>
      <c r="EJ134" s="205"/>
      <c r="EK134" s="207"/>
      <c r="EL134" s="205"/>
      <c r="EM134" s="207"/>
      <c r="EN134" s="205"/>
      <c r="EO134" s="207"/>
      <c r="EP134" s="207"/>
      <c r="EQ134" s="205"/>
      <c r="ER134" s="205"/>
      <c r="ES134" s="205"/>
      <c r="ET134" s="205"/>
      <c r="EU134" s="93"/>
      <c r="EV134" s="93"/>
    </row>
    <row r="135" spans="2:152">
      <c r="B135" s="8"/>
      <c r="C135" s="205"/>
      <c r="D135" s="205"/>
      <c r="E135" s="206"/>
      <c r="F135" s="206"/>
      <c r="G135" s="205"/>
      <c r="H135" s="207"/>
      <c r="I135" s="205"/>
      <c r="J135" s="207"/>
      <c r="K135" s="205"/>
      <c r="L135" s="205"/>
      <c r="M135" s="205"/>
      <c r="N135" s="205"/>
      <c r="O135" s="205"/>
      <c r="P135" s="205"/>
      <c r="Q135" s="205"/>
      <c r="CC135" s="8"/>
      <c r="CD135" s="205"/>
      <c r="CE135" s="205"/>
      <c r="CF135" s="206"/>
      <c r="CG135" s="206"/>
      <c r="CH135" s="205"/>
      <c r="CI135" s="207"/>
      <c r="CJ135" s="205"/>
      <c r="CK135" s="207"/>
      <c r="CL135" s="205"/>
      <c r="CM135" s="205"/>
      <c r="CN135" s="205"/>
      <c r="CO135" s="205"/>
      <c r="CP135" s="205"/>
      <c r="CQ135" s="93"/>
      <c r="CR135" s="93"/>
      <c r="CS135" s="191"/>
      <c r="CW135" s="210"/>
      <c r="DE135" s="8"/>
      <c r="DF135" s="205"/>
      <c r="DG135" s="205"/>
      <c r="DH135" s="206"/>
      <c r="DI135" s="206"/>
      <c r="DJ135" s="205"/>
      <c r="DK135" s="207"/>
      <c r="DL135" s="205"/>
      <c r="DM135" s="207"/>
      <c r="DN135" s="205"/>
      <c r="DO135" s="207"/>
      <c r="DP135" s="205"/>
      <c r="DQ135" s="205"/>
      <c r="DR135" s="205"/>
      <c r="DS135" s="205"/>
      <c r="DT135" s="93"/>
      <c r="DU135" s="93"/>
      <c r="EE135" s="8"/>
      <c r="EF135" s="205"/>
      <c r="EG135" s="205"/>
      <c r="EH135" s="206"/>
      <c r="EI135" s="206"/>
      <c r="EJ135" s="205"/>
      <c r="EK135" s="207"/>
      <c r="EL135" s="205"/>
      <c r="EM135" s="207"/>
      <c r="EN135" s="205"/>
      <c r="EO135" s="207"/>
      <c r="EP135" s="207"/>
      <c r="EQ135" s="205"/>
      <c r="ER135" s="205"/>
      <c r="ES135" s="205"/>
      <c r="ET135" s="205"/>
      <c r="EU135" s="93"/>
      <c r="EV135" s="93"/>
    </row>
    <row r="136" spans="2:152">
      <c r="B136" s="8"/>
      <c r="C136" s="205"/>
      <c r="D136" s="205"/>
      <c r="E136" s="206"/>
      <c r="F136" s="206"/>
      <c r="G136" s="205"/>
      <c r="H136" s="207"/>
      <c r="I136" s="205"/>
      <c r="J136" s="207"/>
      <c r="K136" s="205"/>
      <c r="L136" s="205"/>
      <c r="M136" s="205"/>
      <c r="N136" s="205"/>
      <c r="O136" s="205"/>
      <c r="P136" s="205"/>
      <c r="Q136" s="205"/>
      <c r="CC136" s="8"/>
      <c r="CD136" s="205"/>
      <c r="CE136" s="205"/>
      <c r="CF136" s="206"/>
      <c r="CG136" s="206"/>
      <c r="CH136" s="205"/>
      <c r="CI136" s="207"/>
      <c r="CJ136" s="205"/>
      <c r="CK136" s="207"/>
      <c r="CL136" s="205"/>
      <c r="CM136" s="205"/>
      <c r="CN136" s="205"/>
      <c r="CO136" s="205"/>
      <c r="CP136" s="205"/>
      <c r="CQ136" s="93"/>
      <c r="CR136" s="93"/>
      <c r="CS136" s="191"/>
      <c r="CW136" s="210"/>
      <c r="DE136" s="8"/>
      <c r="DF136" s="205"/>
      <c r="DG136" s="205"/>
      <c r="DH136" s="206"/>
      <c r="DI136" s="206"/>
      <c r="DJ136" s="205"/>
      <c r="DK136" s="207"/>
      <c r="DL136" s="205"/>
      <c r="DM136" s="207"/>
      <c r="DN136" s="205"/>
      <c r="DO136" s="207"/>
      <c r="DP136" s="205"/>
      <c r="DQ136" s="205"/>
      <c r="DR136" s="205"/>
      <c r="DS136" s="205"/>
      <c r="DT136" s="93"/>
      <c r="DU136" s="93"/>
      <c r="EE136" s="8"/>
      <c r="EF136" s="205"/>
      <c r="EG136" s="205"/>
      <c r="EH136" s="206"/>
      <c r="EI136" s="206"/>
      <c r="EJ136" s="205"/>
      <c r="EK136" s="207"/>
      <c r="EL136" s="205"/>
      <c r="EM136" s="207"/>
      <c r="EN136" s="205"/>
      <c r="EO136" s="207"/>
      <c r="EP136" s="207"/>
      <c r="EQ136" s="205"/>
      <c r="ER136" s="205"/>
      <c r="ES136" s="205"/>
      <c r="ET136" s="205"/>
      <c r="EU136" s="93"/>
      <c r="EV136" s="93"/>
    </row>
    <row r="137" spans="2:152">
      <c r="B137" s="8"/>
      <c r="C137" s="205"/>
      <c r="D137" s="205"/>
      <c r="E137" s="206"/>
      <c r="F137" s="206"/>
      <c r="G137" s="205"/>
      <c r="H137" s="207"/>
      <c r="I137" s="205"/>
      <c r="J137" s="207"/>
      <c r="K137" s="205"/>
      <c r="L137" s="205"/>
      <c r="M137" s="205"/>
      <c r="N137" s="205"/>
      <c r="O137" s="205"/>
      <c r="P137" s="205"/>
      <c r="Q137" s="205"/>
      <c r="CC137" s="8"/>
      <c r="CD137" s="205"/>
      <c r="CE137" s="205"/>
      <c r="CF137" s="206"/>
      <c r="CG137" s="206"/>
      <c r="CH137" s="205"/>
      <c r="CI137" s="207"/>
      <c r="CJ137" s="205"/>
      <c r="CK137" s="207"/>
      <c r="CL137" s="205"/>
      <c r="CM137" s="205"/>
      <c r="CN137" s="205"/>
      <c r="CO137" s="205"/>
      <c r="CP137" s="205"/>
      <c r="CQ137" s="93"/>
      <c r="CR137" s="93"/>
      <c r="CS137" s="191"/>
      <c r="CW137" s="210"/>
      <c r="DE137" s="8"/>
      <c r="DF137" s="205"/>
      <c r="DG137" s="205"/>
      <c r="DH137" s="206"/>
      <c r="DI137" s="206"/>
      <c r="DJ137" s="205"/>
      <c r="DK137" s="207"/>
      <c r="DL137" s="205"/>
      <c r="DM137" s="207"/>
      <c r="DN137" s="205"/>
      <c r="DO137" s="207"/>
      <c r="DP137" s="205"/>
      <c r="DQ137" s="205"/>
      <c r="DR137" s="205"/>
      <c r="DS137" s="205"/>
      <c r="DT137" s="93"/>
      <c r="DU137" s="93"/>
      <c r="EE137" s="8"/>
      <c r="EF137" s="205"/>
      <c r="EG137" s="205"/>
      <c r="EH137" s="206"/>
      <c r="EI137" s="206"/>
      <c r="EJ137" s="205"/>
      <c r="EK137" s="207"/>
      <c r="EL137" s="205"/>
      <c r="EM137" s="207"/>
      <c r="EN137" s="205"/>
      <c r="EO137" s="207"/>
      <c r="EP137" s="207"/>
      <c r="EQ137" s="205"/>
      <c r="ER137" s="205"/>
      <c r="ES137" s="205"/>
      <c r="ET137" s="205"/>
      <c r="EU137" s="93"/>
      <c r="EV137" s="93"/>
    </row>
    <row r="138" spans="2:152">
      <c r="B138" s="8"/>
      <c r="C138" s="205"/>
      <c r="D138" s="205"/>
      <c r="E138" s="206"/>
      <c r="F138" s="206"/>
      <c r="G138" s="205"/>
      <c r="H138" s="207"/>
      <c r="I138" s="205"/>
      <c r="J138" s="207"/>
      <c r="K138" s="205"/>
      <c r="L138" s="205"/>
      <c r="M138" s="205"/>
      <c r="N138" s="205"/>
      <c r="O138" s="205"/>
      <c r="P138" s="205"/>
      <c r="Q138" s="205"/>
      <c r="CC138" s="8"/>
      <c r="CD138" s="205"/>
      <c r="CE138" s="205"/>
      <c r="CF138" s="206"/>
      <c r="CG138" s="206"/>
      <c r="CH138" s="205"/>
      <c r="CI138" s="207"/>
      <c r="CJ138" s="205"/>
      <c r="CK138" s="207"/>
      <c r="CL138" s="205"/>
      <c r="CM138" s="205"/>
      <c r="CN138" s="205"/>
      <c r="CO138" s="205"/>
      <c r="CP138" s="205"/>
      <c r="CQ138" s="93"/>
      <c r="CR138" s="93"/>
      <c r="CS138" s="191"/>
      <c r="CW138" s="210"/>
      <c r="DE138" s="8"/>
      <c r="DF138" s="205"/>
      <c r="DG138" s="205"/>
      <c r="DH138" s="206"/>
      <c r="DI138" s="206"/>
      <c r="DJ138" s="205"/>
      <c r="DK138" s="207"/>
      <c r="DL138" s="205"/>
      <c r="DM138" s="207"/>
      <c r="DN138" s="205"/>
      <c r="DO138" s="207"/>
      <c r="DP138" s="205"/>
      <c r="DQ138" s="205"/>
      <c r="DR138" s="205"/>
      <c r="DS138" s="205"/>
      <c r="DT138" s="93"/>
      <c r="DU138" s="93"/>
      <c r="EE138" s="8"/>
      <c r="EF138" s="205"/>
      <c r="EG138" s="205"/>
      <c r="EH138" s="206"/>
      <c r="EI138" s="206"/>
      <c r="EJ138" s="205"/>
      <c r="EK138" s="207"/>
      <c r="EL138" s="205"/>
      <c r="EM138" s="207"/>
      <c r="EN138" s="205"/>
      <c r="EO138" s="207"/>
      <c r="EP138" s="207"/>
      <c r="EQ138" s="205"/>
      <c r="ER138" s="205"/>
      <c r="ES138" s="205"/>
      <c r="ET138" s="205"/>
      <c r="EU138" s="93"/>
      <c r="EV138" s="93"/>
    </row>
    <row r="139" spans="2:152">
      <c r="B139" s="8"/>
      <c r="C139" s="205"/>
      <c r="D139" s="205"/>
      <c r="E139" s="206"/>
      <c r="F139" s="206"/>
      <c r="G139" s="205"/>
      <c r="H139" s="207"/>
      <c r="I139" s="205"/>
      <c r="J139" s="207"/>
      <c r="K139" s="205"/>
      <c r="L139" s="205"/>
      <c r="M139" s="205"/>
      <c r="N139" s="205"/>
      <c r="O139" s="205"/>
      <c r="P139" s="205"/>
      <c r="Q139" s="205"/>
      <c r="CC139" s="8"/>
      <c r="CD139" s="205"/>
      <c r="CE139" s="205"/>
      <c r="CF139" s="206"/>
      <c r="CG139" s="206"/>
      <c r="CH139" s="205"/>
      <c r="CI139" s="207"/>
      <c r="CJ139" s="205"/>
      <c r="CK139" s="207"/>
      <c r="CL139" s="205"/>
      <c r="CM139" s="205"/>
      <c r="CN139" s="205"/>
      <c r="CO139" s="205"/>
      <c r="CP139" s="205"/>
      <c r="CQ139" s="93"/>
      <c r="CR139" s="93"/>
      <c r="CS139" s="191"/>
      <c r="CW139" s="210"/>
      <c r="DE139" s="8"/>
      <c r="DF139" s="205"/>
      <c r="DG139" s="205"/>
      <c r="DH139" s="206"/>
      <c r="DI139" s="206"/>
      <c r="DJ139" s="205"/>
      <c r="DK139" s="207"/>
      <c r="DL139" s="205"/>
      <c r="DM139" s="207"/>
      <c r="DN139" s="205"/>
      <c r="DO139" s="207"/>
      <c r="DP139" s="205"/>
      <c r="DQ139" s="205"/>
      <c r="DR139" s="205"/>
      <c r="DS139" s="205"/>
      <c r="DT139" s="93"/>
      <c r="DU139" s="93"/>
      <c r="EE139" s="8"/>
      <c r="EF139" s="205"/>
      <c r="EG139" s="205"/>
      <c r="EH139" s="206"/>
      <c r="EI139" s="206"/>
      <c r="EJ139" s="205"/>
      <c r="EK139" s="207"/>
      <c r="EL139" s="205"/>
      <c r="EM139" s="207"/>
      <c r="EN139" s="205"/>
      <c r="EO139" s="207"/>
      <c r="EP139" s="207"/>
      <c r="EQ139" s="205"/>
      <c r="ER139" s="205"/>
      <c r="ES139" s="205"/>
      <c r="ET139" s="205"/>
      <c r="EU139" s="93"/>
      <c r="EV139" s="93"/>
    </row>
    <row r="140" spans="2:152">
      <c r="B140" s="8"/>
      <c r="C140" s="205"/>
      <c r="D140" s="205"/>
      <c r="E140" s="206"/>
      <c r="F140" s="206"/>
      <c r="G140" s="205"/>
      <c r="H140" s="207"/>
      <c r="I140" s="205"/>
      <c r="J140" s="207"/>
      <c r="K140" s="205"/>
      <c r="L140" s="205"/>
      <c r="M140" s="205"/>
      <c r="N140" s="205"/>
      <c r="O140" s="205"/>
      <c r="P140" s="205"/>
      <c r="Q140" s="205"/>
      <c r="CC140" s="8"/>
      <c r="CD140" s="205"/>
      <c r="CE140" s="205"/>
      <c r="CF140" s="206"/>
      <c r="CG140" s="206"/>
      <c r="CH140" s="205"/>
      <c r="CI140" s="207"/>
      <c r="CJ140" s="205"/>
      <c r="CK140" s="207"/>
      <c r="CL140" s="205"/>
      <c r="CM140" s="205"/>
      <c r="CN140" s="205"/>
      <c r="CO140" s="205"/>
      <c r="CP140" s="205"/>
      <c r="CQ140" s="93"/>
      <c r="CR140" s="93"/>
      <c r="CS140" s="191"/>
      <c r="CW140" s="210"/>
      <c r="DE140" s="8"/>
      <c r="DF140" s="205"/>
      <c r="DG140" s="205"/>
      <c r="DH140" s="206"/>
      <c r="DI140" s="206"/>
      <c r="DJ140" s="205"/>
      <c r="DK140" s="207"/>
      <c r="DL140" s="205"/>
      <c r="DM140" s="207"/>
      <c r="DN140" s="205"/>
      <c r="DO140" s="207"/>
      <c r="DP140" s="205"/>
      <c r="DQ140" s="205"/>
      <c r="DR140" s="205"/>
      <c r="DS140" s="205"/>
      <c r="DT140" s="93"/>
      <c r="DU140" s="93"/>
      <c r="EE140" s="8"/>
      <c r="EF140" s="205"/>
      <c r="EG140" s="205"/>
      <c r="EH140" s="206"/>
      <c r="EI140" s="206"/>
      <c r="EJ140" s="205"/>
      <c r="EK140" s="207"/>
      <c r="EL140" s="205"/>
      <c r="EM140" s="207"/>
      <c r="EN140" s="205"/>
      <c r="EO140" s="207"/>
      <c r="EP140" s="207"/>
      <c r="EQ140" s="205"/>
      <c r="ER140" s="205"/>
      <c r="ES140" s="205"/>
      <c r="ET140" s="205"/>
      <c r="EU140" s="93"/>
      <c r="EV140" s="93"/>
    </row>
    <row r="141" spans="2:152">
      <c r="B141" s="8"/>
      <c r="C141" s="205"/>
      <c r="D141" s="205"/>
      <c r="E141" s="206"/>
      <c r="F141" s="206"/>
      <c r="G141" s="205"/>
      <c r="H141" s="207"/>
      <c r="I141" s="205"/>
      <c r="J141" s="207"/>
      <c r="K141" s="205"/>
      <c r="L141" s="205"/>
      <c r="M141" s="205"/>
      <c r="N141" s="205"/>
      <c r="O141" s="205"/>
      <c r="P141" s="205"/>
      <c r="Q141" s="205"/>
      <c r="CC141" s="8"/>
      <c r="CD141" s="205"/>
      <c r="CE141" s="205"/>
      <c r="CF141" s="206"/>
      <c r="CG141" s="206"/>
      <c r="CH141" s="205"/>
      <c r="CI141" s="207"/>
      <c r="CJ141" s="205"/>
      <c r="CK141" s="207"/>
      <c r="CL141" s="205"/>
      <c r="CM141" s="205"/>
      <c r="CN141" s="205"/>
      <c r="CO141" s="205"/>
      <c r="CP141" s="205"/>
      <c r="CQ141" s="93"/>
      <c r="CR141" s="93"/>
      <c r="CS141" s="191"/>
      <c r="CW141" s="210"/>
      <c r="DE141" s="8"/>
      <c r="DF141" s="205"/>
      <c r="DG141" s="205"/>
      <c r="DH141" s="206"/>
      <c r="DI141" s="206"/>
      <c r="DJ141" s="205"/>
      <c r="DK141" s="207"/>
      <c r="DL141" s="205"/>
      <c r="DM141" s="207"/>
      <c r="DN141" s="205"/>
      <c r="DO141" s="207"/>
      <c r="DP141" s="205"/>
      <c r="DQ141" s="205"/>
      <c r="DR141" s="205"/>
      <c r="DS141" s="205"/>
      <c r="DT141" s="93"/>
      <c r="DU141" s="93"/>
      <c r="EE141" s="8"/>
      <c r="EF141" s="205"/>
      <c r="EG141" s="205"/>
      <c r="EH141" s="206"/>
      <c r="EI141" s="206"/>
      <c r="EJ141" s="205"/>
      <c r="EK141" s="207"/>
      <c r="EL141" s="205"/>
      <c r="EM141" s="207"/>
      <c r="EN141" s="205"/>
      <c r="EO141" s="207"/>
      <c r="EP141" s="207"/>
      <c r="EQ141" s="205"/>
      <c r="ER141" s="205"/>
      <c r="ES141" s="205"/>
      <c r="ET141" s="205"/>
      <c r="EU141" s="93"/>
      <c r="EV141" s="93"/>
    </row>
    <row r="142" spans="2:152">
      <c r="B142" s="8"/>
      <c r="C142" s="205"/>
      <c r="D142" s="205"/>
      <c r="E142" s="206"/>
      <c r="F142" s="206"/>
      <c r="G142" s="205"/>
      <c r="H142" s="207"/>
      <c r="I142" s="205"/>
      <c r="J142" s="207"/>
      <c r="K142" s="205"/>
      <c r="L142" s="205"/>
      <c r="M142" s="205"/>
      <c r="N142" s="205"/>
      <c r="O142" s="205"/>
      <c r="P142" s="205"/>
      <c r="Q142" s="205"/>
      <c r="CC142" s="8"/>
      <c r="CD142" s="205"/>
      <c r="CE142" s="205"/>
      <c r="CF142" s="206"/>
      <c r="CG142" s="206"/>
      <c r="CH142" s="205"/>
      <c r="CI142" s="207"/>
      <c r="CJ142" s="205"/>
      <c r="CK142" s="207"/>
      <c r="CL142" s="205"/>
      <c r="CM142" s="205"/>
      <c r="CN142" s="205"/>
      <c r="CO142" s="205"/>
      <c r="CP142" s="205"/>
      <c r="CQ142" s="93"/>
      <c r="CR142" s="93"/>
      <c r="CS142" s="191"/>
      <c r="CW142" s="210"/>
      <c r="DE142" s="8"/>
      <c r="DF142" s="205"/>
      <c r="DG142" s="205"/>
      <c r="DH142" s="206"/>
      <c r="DI142" s="206"/>
      <c r="DJ142" s="205"/>
      <c r="DK142" s="207"/>
      <c r="DL142" s="205"/>
      <c r="DM142" s="207"/>
      <c r="DN142" s="205"/>
      <c r="DO142" s="207"/>
      <c r="DP142" s="205"/>
      <c r="DQ142" s="205"/>
      <c r="DR142" s="205"/>
      <c r="DS142" s="205"/>
      <c r="DT142" s="93"/>
      <c r="DU142" s="93"/>
      <c r="EE142" s="8"/>
      <c r="EF142" s="205"/>
      <c r="EG142" s="205"/>
      <c r="EH142" s="206"/>
      <c r="EI142" s="206"/>
      <c r="EJ142" s="205"/>
      <c r="EK142" s="207"/>
      <c r="EL142" s="205"/>
      <c r="EM142" s="207"/>
      <c r="EN142" s="205"/>
      <c r="EO142" s="207"/>
      <c r="EP142" s="207"/>
      <c r="EQ142" s="205"/>
      <c r="ER142" s="205"/>
      <c r="ES142" s="205"/>
      <c r="ET142" s="205"/>
      <c r="EU142" s="93"/>
      <c r="EV142" s="93"/>
    </row>
    <row r="143" spans="2:152">
      <c r="B143" s="8"/>
      <c r="C143" s="205"/>
      <c r="D143" s="205"/>
      <c r="E143" s="206"/>
      <c r="F143" s="206"/>
      <c r="G143" s="205"/>
      <c r="H143" s="207"/>
      <c r="I143" s="205"/>
      <c r="J143" s="207"/>
      <c r="K143" s="205"/>
      <c r="L143" s="205"/>
      <c r="M143" s="205"/>
      <c r="N143" s="205"/>
      <c r="O143" s="205"/>
      <c r="P143" s="205"/>
      <c r="Q143" s="205"/>
      <c r="CC143" s="8"/>
      <c r="CD143" s="205"/>
      <c r="CE143" s="205"/>
      <c r="CF143" s="206"/>
      <c r="CG143" s="206"/>
      <c r="CH143" s="205"/>
      <c r="CI143" s="207"/>
      <c r="CJ143" s="205"/>
      <c r="CK143" s="207"/>
      <c r="CL143" s="205"/>
      <c r="CM143" s="205"/>
      <c r="CN143" s="205"/>
      <c r="CO143" s="205"/>
      <c r="CP143" s="205"/>
      <c r="CQ143" s="93"/>
      <c r="CR143" s="93"/>
      <c r="CS143" s="191"/>
      <c r="CW143" s="210"/>
      <c r="DE143" s="8"/>
      <c r="DF143" s="205"/>
      <c r="DG143" s="205"/>
      <c r="DH143" s="206"/>
      <c r="DI143" s="206"/>
      <c r="DJ143" s="205"/>
      <c r="DK143" s="207"/>
      <c r="DL143" s="205"/>
      <c r="DM143" s="207"/>
      <c r="DN143" s="205"/>
      <c r="DO143" s="207"/>
      <c r="DP143" s="205"/>
      <c r="DQ143" s="205"/>
      <c r="DR143" s="205"/>
      <c r="DS143" s="205"/>
      <c r="DT143" s="93"/>
      <c r="DU143" s="93"/>
      <c r="EE143" s="8"/>
      <c r="EF143" s="205"/>
      <c r="EG143" s="205"/>
      <c r="EH143" s="206"/>
      <c r="EI143" s="206"/>
      <c r="EJ143" s="205"/>
      <c r="EK143" s="207"/>
      <c r="EL143" s="205"/>
      <c r="EM143" s="207"/>
      <c r="EN143" s="205"/>
      <c r="EO143" s="207"/>
      <c r="EP143" s="207"/>
      <c r="EQ143" s="205"/>
      <c r="ER143" s="205"/>
      <c r="ES143" s="205"/>
      <c r="ET143" s="205"/>
      <c r="EU143" s="93"/>
      <c r="EV143" s="93"/>
    </row>
    <row r="144" spans="2:152">
      <c r="B144" s="8"/>
      <c r="C144" s="205"/>
      <c r="D144" s="205"/>
      <c r="E144" s="206"/>
      <c r="F144" s="206"/>
      <c r="G144" s="205"/>
      <c r="H144" s="207"/>
      <c r="I144" s="205"/>
      <c r="J144" s="207"/>
      <c r="K144" s="205"/>
      <c r="L144" s="205"/>
      <c r="M144" s="205"/>
      <c r="N144" s="205"/>
      <c r="O144" s="205"/>
      <c r="P144" s="205"/>
      <c r="Q144" s="205"/>
      <c r="CC144" s="8"/>
      <c r="CD144" s="205"/>
      <c r="CE144" s="205"/>
      <c r="CF144" s="206"/>
      <c r="CG144" s="206"/>
      <c r="CH144" s="205"/>
      <c r="CI144" s="207"/>
      <c r="CJ144" s="205"/>
      <c r="CK144" s="207"/>
      <c r="CL144" s="205"/>
      <c r="CM144" s="205"/>
      <c r="CN144" s="205"/>
      <c r="CO144" s="205"/>
      <c r="CP144" s="205"/>
      <c r="CQ144" s="93"/>
      <c r="CR144" s="93"/>
      <c r="CS144" s="191"/>
      <c r="CW144" s="210"/>
      <c r="DE144" s="8"/>
      <c r="DF144" s="205"/>
      <c r="DG144" s="205"/>
      <c r="DH144" s="206"/>
      <c r="DI144" s="206"/>
      <c r="DJ144" s="205"/>
      <c r="DK144" s="207"/>
      <c r="DL144" s="205"/>
      <c r="DM144" s="207"/>
      <c r="DN144" s="205"/>
      <c r="DO144" s="207"/>
      <c r="DP144" s="205"/>
      <c r="DQ144" s="205"/>
      <c r="DR144" s="205"/>
      <c r="DS144" s="205"/>
      <c r="DT144" s="93"/>
      <c r="DU144" s="93"/>
      <c r="EE144" s="8"/>
      <c r="EF144" s="205"/>
      <c r="EG144" s="205"/>
      <c r="EH144" s="206"/>
      <c r="EI144" s="206"/>
      <c r="EJ144" s="205"/>
      <c r="EK144" s="207"/>
      <c r="EL144" s="205"/>
      <c r="EM144" s="207"/>
      <c r="EN144" s="205"/>
      <c r="EO144" s="207"/>
      <c r="EP144" s="207"/>
      <c r="EQ144" s="205"/>
      <c r="ER144" s="205"/>
      <c r="ES144" s="205"/>
      <c r="ET144" s="205"/>
      <c r="EU144" s="93"/>
      <c r="EV144" s="93"/>
    </row>
    <row r="145" spans="2:152">
      <c r="B145" s="8"/>
      <c r="C145" s="205"/>
      <c r="D145" s="205"/>
      <c r="E145" s="206"/>
      <c r="F145" s="206"/>
      <c r="G145" s="205"/>
      <c r="H145" s="207"/>
      <c r="I145" s="205"/>
      <c r="J145" s="207"/>
      <c r="K145" s="205"/>
      <c r="L145" s="205"/>
      <c r="M145" s="205"/>
      <c r="N145" s="205"/>
      <c r="O145" s="205"/>
      <c r="P145" s="205"/>
      <c r="Q145" s="205"/>
      <c r="CC145" s="8"/>
      <c r="CD145" s="205"/>
      <c r="CE145" s="205"/>
      <c r="CF145" s="206"/>
      <c r="CG145" s="206"/>
      <c r="CH145" s="205"/>
      <c r="CI145" s="207"/>
      <c r="CJ145" s="205"/>
      <c r="CK145" s="207"/>
      <c r="CL145" s="205"/>
      <c r="CM145" s="205"/>
      <c r="CN145" s="205"/>
      <c r="CO145" s="205"/>
      <c r="CP145" s="205"/>
      <c r="CQ145" s="93"/>
      <c r="CR145" s="93"/>
      <c r="CS145" s="191"/>
      <c r="CW145" s="210"/>
      <c r="DE145" s="8"/>
      <c r="DF145" s="205"/>
      <c r="DG145" s="205"/>
      <c r="DH145" s="206"/>
      <c r="DI145" s="206"/>
      <c r="DJ145" s="205"/>
      <c r="DK145" s="207"/>
      <c r="DL145" s="205"/>
      <c r="DM145" s="207"/>
      <c r="DN145" s="205"/>
      <c r="DO145" s="207"/>
      <c r="DP145" s="205"/>
      <c r="DQ145" s="205"/>
      <c r="DR145" s="205"/>
      <c r="DS145" s="205"/>
      <c r="DT145" s="93"/>
      <c r="DU145" s="93"/>
      <c r="EE145" s="8"/>
      <c r="EF145" s="205"/>
      <c r="EG145" s="205"/>
      <c r="EH145" s="206"/>
      <c r="EI145" s="206"/>
      <c r="EJ145" s="205"/>
      <c r="EK145" s="207"/>
      <c r="EL145" s="205"/>
      <c r="EM145" s="207"/>
      <c r="EN145" s="205"/>
      <c r="EO145" s="207"/>
      <c r="EP145" s="207"/>
      <c r="EQ145" s="205"/>
      <c r="ER145" s="205"/>
      <c r="ES145" s="205"/>
      <c r="ET145" s="205"/>
      <c r="EU145" s="93"/>
      <c r="EV145" s="93"/>
    </row>
    <row r="146" spans="2:152">
      <c r="B146" s="8"/>
      <c r="C146" s="205"/>
      <c r="D146" s="205"/>
      <c r="E146" s="206"/>
      <c r="F146" s="206"/>
      <c r="G146" s="205"/>
      <c r="H146" s="207"/>
      <c r="I146" s="205"/>
      <c r="J146" s="207"/>
      <c r="K146" s="205"/>
      <c r="L146" s="205"/>
      <c r="M146" s="205"/>
      <c r="N146" s="205"/>
      <c r="O146" s="205"/>
      <c r="P146" s="205"/>
      <c r="Q146" s="205"/>
      <c r="CC146" s="8"/>
      <c r="CD146" s="205"/>
      <c r="CE146" s="205"/>
      <c r="CF146" s="206"/>
      <c r="CG146" s="206"/>
      <c r="CH146" s="205"/>
      <c r="CI146" s="207"/>
      <c r="CJ146" s="205"/>
      <c r="CK146" s="207"/>
      <c r="CL146" s="205"/>
      <c r="CM146" s="205"/>
      <c r="CN146" s="205"/>
      <c r="CO146" s="205"/>
      <c r="CP146" s="205"/>
      <c r="CQ146" s="93"/>
      <c r="CR146" s="93"/>
      <c r="CS146" s="191"/>
      <c r="CW146" s="210"/>
      <c r="DE146" s="8"/>
      <c r="DF146" s="205"/>
      <c r="DG146" s="205"/>
      <c r="DH146" s="206"/>
      <c r="DI146" s="206"/>
      <c r="DJ146" s="205"/>
      <c r="DK146" s="207"/>
      <c r="DL146" s="205"/>
      <c r="DM146" s="207"/>
      <c r="DN146" s="205"/>
      <c r="DO146" s="207"/>
      <c r="DP146" s="205"/>
      <c r="DQ146" s="205"/>
      <c r="DR146" s="205"/>
      <c r="DS146" s="205"/>
      <c r="DT146" s="93"/>
      <c r="DU146" s="93"/>
      <c r="EE146" s="8"/>
      <c r="EF146" s="205"/>
      <c r="EG146" s="205"/>
      <c r="EH146" s="206"/>
      <c r="EI146" s="206"/>
      <c r="EJ146" s="205"/>
      <c r="EK146" s="207"/>
      <c r="EL146" s="205"/>
      <c r="EM146" s="207"/>
      <c r="EN146" s="205"/>
      <c r="EO146" s="207"/>
      <c r="EP146" s="207"/>
      <c r="EQ146" s="205"/>
      <c r="ER146" s="205"/>
      <c r="ES146" s="205"/>
      <c r="ET146" s="205"/>
      <c r="EU146" s="93"/>
      <c r="EV146" s="93"/>
    </row>
    <row r="147" spans="2:152">
      <c r="B147" s="8"/>
      <c r="C147" s="205"/>
      <c r="D147" s="205"/>
      <c r="E147" s="206"/>
      <c r="F147" s="206"/>
      <c r="G147" s="205"/>
      <c r="H147" s="207"/>
      <c r="I147" s="205"/>
      <c r="J147" s="207"/>
      <c r="K147" s="205"/>
      <c r="L147" s="205"/>
      <c r="M147" s="205"/>
      <c r="N147" s="205"/>
      <c r="O147" s="205"/>
      <c r="P147" s="205"/>
      <c r="Q147" s="205"/>
      <c r="CC147" s="8"/>
      <c r="CD147" s="205"/>
      <c r="CE147" s="205"/>
      <c r="CF147" s="206"/>
      <c r="CG147" s="206"/>
      <c r="CH147" s="205"/>
      <c r="CI147" s="207"/>
      <c r="CJ147" s="205"/>
      <c r="CK147" s="207"/>
      <c r="CL147" s="205"/>
      <c r="CM147" s="205"/>
      <c r="CN147" s="205"/>
      <c r="CO147" s="205"/>
      <c r="CP147" s="205"/>
      <c r="CQ147" s="93"/>
      <c r="CR147" s="93"/>
      <c r="CS147" s="191"/>
      <c r="CW147" s="210"/>
      <c r="DE147" s="8"/>
      <c r="DF147" s="205"/>
      <c r="DG147" s="205"/>
      <c r="DH147" s="206"/>
      <c r="DI147" s="206"/>
      <c r="DJ147" s="205"/>
      <c r="DK147" s="207"/>
      <c r="DL147" s="205"/>
      <c r="DM147" s="207"/>
      <c r="DN147" s="205"/>
      <c r="DO147" s="207"/>
      <c r="DP147" s="205"/>
      <c r="DQ147" s="205"/>
      <c r="DR147" s="205"/>
      <c r="DS147" s="205"/>
      <c r="DT147" s="93"/>
      <c r="DU147" s="93"/>
      <c r="EE147" s="8"/>
      <c r="EF147" s="205"/>
      <c r="EG147" s="205"/>
      <c r="EH147" s="206"/>
      <c r="EI147" s="206"/>
      <c r="EJ147" s="205"/>
      <c r="EK147" s="207"/>
      <c r="EL147" s="205"/>
      <c r="EM147" s="207"/>
      <c r="EN147" s="205"/>
      <c r="EO147" s="207"/>
      <c r="EP147" s="207"/>
      <c r="EQ147" s="205"/>
      <c r="ER147" s="205"/>
      <c r="ES147" s="205"/>
      <c r="ET147" s="205"/>
      <c r="EU147" s="93"/>
      <c r="EV147" s="93"/>
    </row>
    <row r="148" spans="2:152">
      <c r="B148" s="8"/>
      <c r="C148" s="205"/>
      <c r="D148" s="205"/>
      <c r="E148" s="206"/>
      <c r="F148" s="206"/>
      <c r="G148" s="205"/>
      <c r="H148" s="207"/>
      <c r="I148" s="205"/>
      <c r="J148" s="207"/>
      <c r="K148" s="205"/>
      <c r="L148" s="205"/>
      <c r="M148" s="205"/>
      <c r="N148" s="205"/>
      <c r="O148" s="205"/>
      <c r="P148" s="205"/>
      <c r="Q148" s="205"/>
      <c r="CC148" s="8"/>
      <c r="CD148" s="205"/>
      <c r="CE148" s="205"/>
      <c r="CF148" s="206"/>
      <c r="CG148" s="206"/>
      <c r="CH148" s="205"/>
      <c r="CI148" s="207"/>
      <c r="CJ148" s="205"/>
      <c r="CK148" s="207"/>
      <c r="CL148" s="205"/>
      <c r="CM148" s="205"/>
      <c r="CN148" s="205"/>
      <c r="CO148" s="205"/>
      <c r="CP148" s="205"/>
      <c r="CQ148" s="93"/>
      <c r="CR148" s="93"/>
      <c r="CS148" s="191"/>
      <c r="CW148" s="210"/>
      <c r="DE148" s="8"/>
      <c r="DF148" s="205"/>
      <c r="DG148" s="205"/>
      <c r="DH148" s="206"/>
      <c r="DI148" s="206"/>
      <c r="DJ148" s="205"/>
      <c r="DK148" s="207"/>
      <c r="DL148" s="205"/>
      <c r="DM148" s="207"/>
      <c r="DN148" s="205"/>
      <c r="DO148" s="207"/>
      <c r="DP148" s="205"/>
      <c r="DQ148" s="205"/>
      <c r="DR148" s="205"/>
      <c r="DS148" s="205"/>
      <c r="DT148" s="93"/>
      <c r="DU148" s="93"/>
      <c r="EE148" s="8"/>
      <c r="EF148" s="205"/>
      <c r="EG148" s="205"/>
      <c r="EH148" s="206"/>
      <c r="EI148" s="206"/>
      <c r="EJ148" s="205"/>
      <c r="EK148" s="207"/>
      <c r="EL148" s="205"/>
      <c r="EM148" s="207"/>
      <c r="EN148" s="205"/>
      <c r="EO148" s="207"/>
      <c r="EP148" s="207"/>
      <c r="EQ148" s="205"/>
      <c r="ER148" s="205"/>
      <c r="ES148" s="205"/>
      <c r="ET148" s="205"/>
      <c r="EU148" s="93"/>
      <c r="EV148" s="93"/>
    </row>
    <row r="149" spans="2:152">
      <c r="B149" s="8"/>
      <c r="C149" s="205"/>
      <c r="D149" s="205"/>
      <c r="E149" s="206"/>
      <c r="F149" s="206"/>
      <c r="G149" s="205"/>
      <c r="H149" s="207"/>
      <c r="I149" s="205"/>
      <c r="J149" s="207"/>
      <c r="K149" s="205"/>
      <c r="L149" s="205"/>
      <c r="M149" s="205"/>
      <c r="N149" s="205"/>
      <c r="O149" s="205"/>
      <c r="P149" s="205"/>
      <c r="Q149" s="205"/>
      <c r="CC149" s="8"/>
      <c r="CD149" s="205"/>
      <c r="CE149" s="205"/>
      <c r="CF149" s="206"/>
      <c r="CG149" s="206"/>
      <c r="CH149" s="205"/>
      <c r="CI149" s="207"/>
      <c r="CJ149" s="205"/>
      <c r="CK149" s="207"/>
      <c r="CL149" s="205"/>
      <c r="CM149" s="205"/>
      <c r="CN149" s="205"/>
      <c r="CO149" s="205"/>
      <c r="CP149" s="205"/>
      <c r="CQ149" s="93"/>
      <c r="CR149" s="93"/>
      <c r="CS149" s="191"/>
      <c r="CW149" s="210"/>
      <c r="DE149" s="8"/>
      <c r="DF149" s="205"/>
      <c r="DG149" s="205"/>
      <c r="DH149" s="206"/>
      <c r="DI149" s="206"/>
      <c r="DJ149" s="205"/>
      <c r="DK149" s="207"/>
      <c r="DL149" s="205"/>
      <c r="DM149" s="207"/>
      <c r="DN149" s="205"/>
      <c r="DO149" s="207"/>
      <c r="DP149" s="205"/>
      <c r="DQ149" s="205"/>
      <c r="DR149" s="205"/>
      <c r="DS149" s="205"/>
      <c r="DT149" s="93"/>
      <c r="DU149" s="93"/>
      <c r="EE149" s="8"/>
      <c r="EF149" s="205"/>
      <c r="EG149" s="205"/>
      <c r="EH149" s="206"/>
      <c r="EI149" s="206"/>
      <c r="EJ149" s="205"/>
      <c r="EK149" s="207"/>
      <c r="EL149" s="205"/>
      <c r="EM149" s="207"/>
      <c r="EN149" s="205"/>
      <c r="EO149" s="207"/>
      <c r="EP149" s="207"/>
      <c r="EQ149" s="205"/>
      <c r="ER149" s="205"/>
      <c r="ES149" s="205"/>
      <c r="ET149" s="205"/>
      <c r="EU149" s="93"/>
      <c r="EV149" s="93"/>
    </row>
    <row r="150" spans="2:152">
      <c r="B150" s="8"/>
      <c r="C150" s="205"/>
      <c r="D150" s="205"/>
      <c r="E150" s="206"/>
      <c r="F150" s="206"/>
      <c r="G150" s="205"/>
      <c r="H150" s="207"/>
      <c r="I150" s="205"/>
      <c r="J150" s="207"/>
      <c r="K150" s="205"/>
      <c r="L150" s="205"/>
      <c r="M150" s="205"/>
      <c r="N150" s="205"/>
      <c r="O150" s="205"/>
      <c r="P150" s="205"/>
      <c r="Q150" s="205"/>
      <c r="CC150" s="8"/>
      <c r="CD150" s="205"/>
      <c r="CE150" s="205"/>
      <c r="CF150" s="206"/>
      <c r="CG150" s="206"/>
      <c r="CH150" s="205"/>
      <c r="CI150" s="207"/>
      <c r="CJ150" s="205"/>
      <c r="CK150" s="207"/>
      <c r="CL150" s="205"/>
      <c r="CM150" s="205"/>
      <c r="CN150" s="205"/>
      <c r="CO150" s="205"/>
      <c r="CP150" s="205"/>
      <c r="CQ150" s="93"/>
      <c r="CR150" s="93"/>
      <c r="CS150" s="191"/>
      <c r="CW150" s="210"/>
      <c r="DE150" s="8"/>
      <c r="DF150" s="205"/>
      <c r="DG150" s="205"/>
      <c r="DH150" s="206"/>
      <c r="DI150" s="206"/>
      <c r="DJ150" s="205"/>
      <c r="DK150" s="207"/>
      <c r="DL150" s="205"/>
      <c r="DM150" s="207"/>
      <c r="DN150" s="205"/>
      <c r="DO150" s="207"/>
      <c r="DP150" s="205"/>
      <c r="DQ150" s="205"/>
      <c r="DR150" s="205"/>
      <c r="DS150" s="205"/>
      <c r="DT150" s="93"/>
      <c r="DU150" s="93"/>
      <c r="EE150" s="8"/>
      <c r="EF150" s="205"/>
      <c r="EG150" s="205"/>
      <c r="EH150" s="206"/>
      <c r="EI150" s="206"/>
      <c r="EJ150" s="205"/>
      <c r="EK150" s="207"/>
      <c r="EL150" s="205"/>
      <c r="EM150" s="207"/>
      <c r="EN150" s="205"/>
      <c r="EO150" s="207"/>
      <c r="EP150" s="207"/>
      <c r="EQ150" s="205"/>
      <c r="ER150" s="205"/>
      <c r="ES150" s="205"/>
      <c r="ET150" s="205"/>
      <c r="EU150" s="93"/>
      <c r="EV150" s="93"/>
    </row>
    <row r="151" spans="2:152">
      <c r="B151" s="8"/>
      <c r="C151" s="205"/>
      <c r="D151" s="205"/>
      <c r="E151" s="206"/>
      <c r="F151" s="206"/>
      <c r="G151" s="205"/>
      <c r="H151" s="207"/>
      <c r="I151" s="205"/>
      <c r="J151" s="207"/>
      <c r="K151" s="205"/>
      <c r="L151" s="205"/>
      <c r="M151" s="205"/>
      <c r="N151" s="205"/>
      <c r="O151" s="205"/>
      <c r="P151" s="205"/>
      <c r="Q151" s="205"/>
      <c r="CC151" s="8"/>
      <c r="CD151" s="205"/>
      <c r="CE151" s="205"/>
      <c r="CF151" s="206"/>
      <c r="CG151" s="206"/>
      <c r="CH151" s="205"/>
      <c r="CI151" s="207"/>
      <c r="CJ151" s="205"/>
      <c r="CK151" s="207"/>
      <c r="CL151" s="205"/>
      <c r="CM151" s="205"/>
      <c r="CN151" s="205"/>
      <c r="CO151" s="205"/>
      <c r="CP151" s="205"/>
      <c r="CQ151" s="93"/>
      <c r="CR151" s="93"/>
      <c r="CS151" s="191"/>
      <c r="CW151" s="210"/>
      <c r="DE151" s="8"/>
      <c r="DF151" s="205"/>
      <c r="DG151" s="205"/>
      <c r="DH151" s="206"/>
      <c r="DI151" s="206"/>
      <c r="DJ151" s="205"/>
      <c r="DK151" s="207"/>
      <c r="DL151" s="205"/>
      <c r="DM151" s="207"/>
      <c r="DN151" s="205"/>
      <c r="DO151" s="207"/>
      <c r="DP151" s="205"/>
      <c r="DQ151" s="205"/>
      <c r="DR151" s="205"/>
      <c r="DS151" s="205"/>
      <c r="DT151" s="93"/>
      <c r="DU151" s="93"/>
      <c r="EE151" s="8"/>
      <c r="EF151" s="205"/>
      <c r="EG151" s="205"/>
      <c r="EH151" s="206"/>
      <c r="EI151" s="206"/>
      <c r="EJ151" s="205"/>
      <c r="EK151" s="207"/>
      <c r="EL151" s="205"/>
      <c r="EM151" s="207"/>
      <c r="EN151" s="205"/>
      <c r="EO151" s="207"/>
      <c r="EP151" s="207"/>
      <c r="EQ151" s="205"/>
      <c r="ER151" s="205"/>
      <c r="ES151" s="205"/>
      <c r="ET151" s="205"/>
      <c r="EU151" s="93"/>
      <c r="EV151" s="93"/>
    </row>
    <row r="152" spans="2:152">
      <c r="B152" s="8"/>
      <c r="C152" s="205"/>
      <c r="D152" s="205"/>
      <c r="E152" s="206"/>
      <c r="F152" s="206"/>
      <c r="G152" s="205"/>
      <c r="H152" s="207"/>
      <c r="I152" s="205"/>
      <c r="J152" s="207"/>
      <c r="K152" s="205"/>
      <c r="L152" s="205"/>
      <c r="M152" s="205"/>
      <c r="N152" s="205"/>
      <c r="O152" s="205"/>
      <c r="P152" s="205"/>
      <c r="Q152" s="205"/>
      <c r="CC152" s="8"/>
      <c r="CD152" s="205"/>
      <c r="CE152" s="205"/>
      <c r="CF152" s="206"/>
      <c r="CG152" s="206"/>
      <c r="CH152" s="205"/>
      <c r="CI152" s="207"/>
      <c r="CJ152" s="205"/>
      <c r="CK152" s="207"/>
      <c r="CL152" s="205"/>
      <c r="CM152" s="205"/>
      <c r="CN152" s="205"/>
      <c r="CO152" s="205"/>
      <c r="CP152" s="205"/>
      <c r="CQ152" s="93"/>
      <c r="CR152" s="93"/>
      <c r="CS152" s="191"/>
      <c r="CW152" s="210"/>
      <c r="DE152" s="8"/>
      <c r="DF152" s="205"/>
      <c r="DG152" s="205"/>
      <c r="DH152" s="206"/>
      <c r="DI152" s="206"/>
      <c r="DJ152" s="205"/>
      <c r="DK152" s="207"/>
      <c r="DL152" s="205"/>
      <c r="DM152" s="207"/>
      <c r="DN152" s="205"/>
      <c r="DO152" s="207"/>
      <c r="DP152" s="205"/>
      <c r="DQ152" s="205"/>
      <c r="DR152" s="205"/>
      <c r="DS152" s="205"/>
      <c r="DT152" s="93"/>
      <c r="DU152" s="93"/>
      <c r="EE152" s="8"/>
      <c r="EF152" s="205"/>
      <c r="EG152" s="205"/>
      <c r="EH152" s="206"/>
      <c r="EI152" s="206"/>
      <c r="EJ152" s="205"/>
      <c r="EK152" s="207"/>
      <c r="EL152" s="205"/>
      <c r="EM152" s="207"/>
      <c r="EN152" s="205"/>
      <c r="EO152" s="207"/>
      <c r="EP152" s="207"/>
      <c r="EQ152" s="205"/>
      <c r="ER152" s="205"/>
      <c r="ES152" s="205"/>
      <c r="ET152" s="205"/>
      <c r="EU152" s="93"/>
      <c r="EV152" s="93"/>
    </row>
    <row r="153" spans="2:152">
      <c r="B153" s="8"/>
      <c r="C153" s="205"/>
      <c r="D153" s="205"/>
      <c r="E153" s="206"/>
      <c r="F153" s="206"/>
      <c r="G153" s="205"/>
      <c r="H153" s="207"/>
      <c r="I153" s="205"/>
      <c r="J153" s="207"/>
      <c r="K153" s="205"/>
      <c r="L153" s="205"/>
      <c r="M153" s="205"/>
      <c r="N153" s="205"/>
      <c r="O153" s="205"/>
      <c r="P153" s="205"/>
      <c r="Q153" s="205"/>
      <c r="CC153" s="8"/>
      <c r="CD153" s="205"/>
      <c r="CE153" s="205"/>
      <c r="CF153" s="206"/>
      <c r="CG153" s="206"/>
      <c r="CH153" s="205"/>
      <c r="CI153" s="207"/>
      <c r="CJ153" s="205"/>
      <c r="CK153" s="207"/>
      <c r="CL153" s="205"/>
      <c r="CM153" s="205"/>
      <c r="CN153" s="205"/>
      <c r="CO153" s="205"/>
      <c r="CP153" s="205"/>
      <c r="CQ153" s="93"/>
      <c r="CR153" s="93"/>
      <c r="CS153" s="191"/>
      <c r="CW153" s="210"/>
      <c r="DE153" s="8"/>
      <c r="DF153" s="205"/>
      <c r="DG153" s="205"/>
      <c r="DH153" s="206"/>
      <c r="DI153" s="206"/>
      <c r="DJ153" s="205"/>
      <c r="DK153" s="207"/>
      <c r="DL153" s="205"/>
      <c r="DM153" s="207"/>
      <c r="DN153" s="205"/>
      <c r="DO153" s="207"/>
      <c r="DP153" s="205"/>
      <c r="DQ153" s="205"/>
      <c r="DR153" s="205"/>
      <c r="DS153" s="205"/>
      <c r="DT153" s="93"/>
      <c r="DU153" s="93"/>
      <c r="EE153" s="8"/>
      <c r="EF153" s="205"/>
      <c r="EG153" s="205"/>
      <c r="EH153" s="206"/>
      <c r="EI153" s="206"/>
      <c r="EJ153" s="205"/>
      <c r="EK153" s="207"/>
      <c r="EL153" s="205"/>
      <c r="EM153" s="207"/>
      <c r="EN153" s="205"/>
      <c r="EO153" s="207"/>
      <c r="EP153" s="207"/>
      <c r="EQ153" s="205"/>
      <c r="ER153" s="205"/>
      <c r="ES153" s="205"/>
      <c r="ET153" s="205"/>
      <c r="EU153" s="93"/>
      <c r="EV153" s="93"/>
    </row>
    <row r="154" spans="2:152">
      <c r="B154" s="8"/>
      <c r="C154" s="205"/>
      <c r="D154" s="205"/>
      <c r="E154" s="206"/>
      <c r="F154" s="206"/>
      <c r="G154" s="205"/>
      <c r="H154" s="207"/>
      <c r="I154" s="205"/>
      <c r="J154" s="207"/>
      <c r="K154" s="205"/>
      <c r="L154" s="205"/>
      <c r="M154" s="205"/>
      <c r="N154" s="205"/>
      <c r="O154" s="205"/>
      <c r="P154" s="205"/>
      <c r="Q154" s="205"/>
      <c r="CC154" s="8"/>
      <c r="CD154" s="205"/>
      <c r="CE154" s="205"/>
      <c r="CF154" s="206"/>
      <c r="CG154" s="206"/>
      <c r="CH154" s="205"/>
      <c r="CI154" s="207"/>
      <c r="CJ154" s="205"/>
      <c r="CK154" s="207"/>
      <c r="CL154" s="205"/>
      <c r="CM154" s="205"/>
      <c r="CN154" s="205"/>
      <c r="CO154" s="205"/>
      <c r="CP154" s="205"/>
      <c r="CQ154" s="93"/>
      <c r="CR154" s="93"/>
      <c r="CS154" s="191"/>
      <c r="CW154" s="210"/>
      <c r="DE154" s="8"/>
      <c r="DF154" s="205"/>
      <c r="DG154" s="205"/>
      <c r="DH154" s="206"/>
      <c r="DI154" s="206"/>
      <c r="DJ154" s="205"/>
      <c r="DK154" s="207"/>
      <c r="DL154" s="205"/>
      <c r="DM154" s="207"/>
      <c r="DN154" s="205"/>
      <c r="DO154" s="207"/>
      <c r="DP154" s="205"/>
      <c r="DQ154" s="205"/>
      <c r="DR154" s="205"/>
      <c r="DS154" s="205"/>
      <c r="DT154" s="93"/>
      <c r="DU154" s="93"/>
      <c r="EE154" s="8"/>
      <c r="EF154" s="205"/>
      <c r="EG154" s="205"/>
      <c r="EH154" s="206"/>
      <c r="EI154" s="206"/>
      <c r="EJ154" s="205"/>
      <c r="EK154" s="207"/>
      <c r="EL154" s="205"/>
      <c r="EM154" s="207"/>
      <c r="EN154" s="205"/>
      <c r="EO154" s="207"/>
      <c r="EP154" s="207"/>
      <c r="EQ154" s="205"/>
      <c r="ER154" s="205"/>
      <c r="ES154" s="205"/>
      <c r="ET154" s="205"/>
      <c r="EU154" s="93"/>
      <c r="EV154" s="93"/>
    </row>
    <row r="155" spans="2:152">
      <c r="B155" s="8"/>
      <c r="C155" s="205"/>
      <c r="D155" s="205"/>
      <c r="E155" s="206"/>
      <c r="F155" s="206"/>
      <c r="G155" s="205"/>
      <c r="H155" s="207"/>
      <c r="I155" s="205"/>
      <c r="J155" s="207"/>
      <c r="K155" s="205"/>
      <c r="L155" s="205"/>
      <c r="M155" s="205"/>
      <c r="N155" s="205"/>
      <c r="O155" s="205"/>
      <c r="P155" s="205"/>
      <c r="Q155" s="205"/>
      <c r="CC155" s="8"/>
      <c r="CD155" s="205"/>
      <c r="CE155" s="205"/>
      <c r="CF155" s="206"/>
      <c r="CG155" s="206"/>
      <c r="CH155" s="205"/>
      <c r="CI155" s="207"/>
      <c r="CJ155" s="205"/>
      <c r="CK155" s="207"/>
      <c r="CL155" s="205"/>
      <c r="CM155" s="205"/>
      <c r="CN155" s="205"/>
      <c r="CO155" s="205"/>
      <c r="CP155" s="205"/>
      <c r="CQ155" s="93"/>
      <c r="CR155" s="93"/>
      <c r="CS155" s="191"/>
      <c r="CW155" s="210"/>
      <c r="DE155" s="8"/>
      <c r="DF155" s="205"/>
      <c r="DG155" s="205"/>
      <c r="DH155" s="206"/>
      <c r="DI155" s="206"/>
      <c r="DJ155" s="205"/>
      <c r="DK155" s="207"/>
      <c r="DL155" s="205"/>
      <c r="DM155" s="207"/>
      <c r="DN155" s="205"/>
      <c r="DO155" s="207"/>
      <c r="DP155" s="205"/>
      <c r="DQ155" s="205"/>
      <c r="DR155" s="205"/>
      <c r="DS155" s="205"/>
      <c r="DT155" s="93"/>
      <c r="DU155" s="93"/>
      <c r="EE155" s="8"/>
      <c r="EF155" s="205"/>
      <c r="EG155" s="205"/>
      <c r="EH155" s="206"/>
      <c r="EI155" s="206"/>
      <c r="EJ155" s="205"/>
      <c r="EK155" s="207"/>
      <c r="EL155" s="205"/>
      <c r="EM155" s="207"/>
      <c r="EN155" s="205"/>
      <c r="EO155" s="207"/>
      <c r="EP155" s="207"/>
      <c r="EQ155" s="205"/>
      <c r="ER155" s="205"/>
      <c r="ES155" s="205"/>
      <c r="ET155" s="205"/>
      <c r="EU155" s="93"/>
      <c r="EV155" s="93"/>
    </row>
    <row r="156" spans="2:152">
      <c r="B156" s="8"/>
      <c r="C156" s="205"/>
      <c r="D156" s="205"/>
      <c r="E156" s="206"/>
      <c r="F156" s="206"/>
      <c r="G156" s="205"/>
      <c r="H156" s="207"/>
      <c r="I156" s="205"/>
      <c r="J156" s="207"/>
      <c r="K156" s="205"/>
      <c r="L156" s="205"/>
      <c r="M156" s="205"/>
      <c r="N156" s="205"/>
      <c r="O156" s="205"/>
      <c r="P156" s="205"/>
      <c r="Q156" s="205"/>
      <c r="CC156" s="8"/>
      <c r="CD156" s="205"/>
      <c r="CE156" s="205"/>
      <c r="CF156" s="206"/>
      <c r="CG156" s="206"/>
      <c r="CH156" s="205"/>
      <c r="CI156" s="207"/>
      <c r="CJ156" s="205"/>
      <c r="CK156" s="207"/>
      <c r="CL156" s="205"/>
      <c r="CM156" s="205"/>
      <c r="CN156" s="205"/>
      <c r="CO156" s="205"/>
      <c r="CP156" s="205"/>
      <c r="CQ156" s="93"/>
      <c r="CR156" s="93"/>
      <c r="CS156" s="191"/>
      <c r="CW156" s="210"/>
      <c r="DE156" s="8"/>
      <c r="DF156" s="205"/>
      <c r="DG156" s="205"/>
      <c r="DH156" s="206"/>
      <c r="DI156" s="206"/>
      <c r="DJ156" s="205"/>
      <c r="DK156" s="207"/>
      <c r="DL156" s="205"/>
      <c r="DM156" s="207"/>
      <c r="DN156" s="205"/>
      <c r="DO156" s="207"/>
      <c r="DP156" s="205"/>
      <c r="DQ156" s="205"/>
      <c r="DR156" s="205"/>
      <c r="DS156" s="205"/>
      <c r="DT156" s="93"/>
      <c r="DU156" s="93"/>
      <c r="EE156" s="8"/>
      <c r="EF156" s="205"/>
      <c r="EG156" s="205"/>
      <c r="EH156" s="206"/>
      <c r="EI156" s="206"/>
      <c r="EJ156" s="205"/>
      <c r="EK156" s="207"/>
      <c r="EL156" s="205"/>
      <c r="EM156" s="207"/>
      <c r="EN156" s="205"/>
      <c r="EO156" s="207"/>
      <c r="EP156" s="207"/>
      <c r="EQ156" s="205"/>
      <c r="ER156" s="205"/>
      <c r="ES156" s="205"/>
      <c r="ET156" s="205"/>
      <c r="EU156" s="93"/>
      <c r="EV156" s="93"/>
    </row>
    <row r="157" spans="2:152">
      <c r="B157" s="8"/>
      <c r="C157" s="205"/>
      <c r="D157" s="205"/>
      <c r="E157" s="206"/>
      <c r="F157" s="206"/>
      <c r="G157" s="205"/>
      <c r="H157" s="207"/>
      <c r="I157" s="205"/>
      <c r="J157" s="207"/>
      <c r="K157" s="205"/>
      <c r="L157" s="205"/>
      <c r="M157" s="205"/>
      <c r="N157" s="205"/>
      <c r="O157" s="205"/>
      <c r="P157" s="205"/>
      <c r="Q157" s="205"/>
      <c r="CC157" s="8"/>
      <c r="CD157" s="205"/>
      <c r="CE157" s="205"/>
      <c r="CF157" s="206"/>
      <c r="CG157" s="206"/>
      <c r="CH157" s="205"/>
      <c r="CI157" s="207"/>
      <c r="CJ157" s="205"/>
      <c r="CK157" s="207"/>
      <c r="CL157" s="205"/>
      <c r="CM157" s="205"/>
      <c r="CN157" s="205"/>
      <c r="CO157" s="205"/>
      <c r="CP157" s="205"/>
      <c r="CQ157" s="93"/>
      <c r="CR157" s="93"/>
      <c r="CS157" s="191"/>
      <c r="CW157" s="210"/>
      <c r="DE157" s="8"/>
      <c r="DF157" s="205"/>
      <c r="DG157" s="205"/>
      <c r="DH157" s="206"/>
      <c r="DI157" s="206"/>
      <c r="DJ157" s="205"/>
      <c r="DK157" s="207"/>
      <c r="DL157" s="205"/>
      <c r="DM157" s="207"/>
      <c r="DN157" s="205"/>
      <c r="DO157" s="207"/>
      <c r="DP157" s="205"/>
      <c r="DQ157" s="205"/>
      <c r="DR157" s="205"/>
      <c r="DS157" s="205"/>
      <c r="DT157" s="93"/>
      <c r="DU157" s="93"/>
      <c r="EE157" s="8"/>
      <c r="EF157" s="205"/>
      <c r="EG157" s="205"/>
      <c r="EH157" s="206"/>
      <c r="EI157" s="206"/>
      <c r="EJ157" s="205"/>
      <c r="EK157" s="207"/>
      <c r="EL157" s="205"/>
      <c r="EM157" s="207"/>
      <c r="EN157" s="205"/>
      <c r="EO157" s="207"/>
      <c r="EP157" s="207"/>
      <c r="EQ157" s="205"/>
      <c r="ER157" s="205"/>
      <c r="ES157" s="205"/>
      <c r="ET157" s="205"/>
      <c r="EU157" s="93"/>
      <c r="EV157" s="93"/>
    </row>
    <row r="158" spans="2:152">
      <c r="B158" s="8"/>
      <c r="C158" s="205"/>
      <c r="D158" s="205"/>
      <c r="E158" s="206"/>
      <c r="F158" s="206"/>
      <c r="G158" s="205"/>
      <c r="H158" s="207"/>
      <c r="I158" s="205"/>
      <c r="J158" s="207"/>
      <c r="K158" s="205"/>
      <c r="L158" s="205"/>
      <c r="M158" s="205"/>
      <c r="N158" s="205"/>
      <c r="O158" s="205"/>
      <c r="P158" s="205"/>
      <c r="Q158" s="205"/>
      <c r="CC158" s="8"/>
      <c r="CD158" s="205"/>
      <c r="CE158" s="205"/>
      <c r="CF158" s="206"/>
      <c r="CG158" s="206"/>
      <c r="CH158" s="205"/>
      <c r="CI158" s="207"/>
      <c r="CJ158" s="205"/>
      <c r="CK158" s="207"/>
      <c r="CL158" s="205"/>
      <c r="CM158" s="205"/>
      <c r="CN158" s="205"/>
      <c r="CO158" s="205"/>
      <c r="CP158" s="205"/>
      <c r="CQ158" s="93"/>
      <c r="CR158" s="93"/>
      <c r="CS158" s="191"/>
      <c r="CW158" s="210"/>
      <c r="DE158" s="8"/>
      <c r="DF158" s="205"/>
      <c r="DG158" s="205"/>
      <c r="DH158" s="206"/>
      <c r="DI158" s="206"/>
      <c r="DJ158" s="205"/>
      <c r="DK158" s="207"/>
      <c r="DL158" s="205"/>
      <c r="DM158" s="207"/>
      <c r="DN158" s="205"/>
      <c r="DO158" s="207"/>
      <c r="DP158" s="205"/>
      <c r="DQ158" s="205"/>
      <c r="DR158" s="205"/>
      <c r="DS158" s="205"/>
      <c r="DT158" s="93"/>
      <c r="DU158" s="93"/>
      <c r="EE158" s="8"/>
      <c r="EF158" s="205"/>
      <c r="EG158" s="205"/>
      <c r="EH158" s="206"/>
      <c r="EI158" s="206"/>
      <c r="EJ158" s="205"/>
      <c r="EK158" s="207"/>
      <c r="EL158" s="205"/>
      <c r="EM158" s="207"/>
      <c r="EN158" s="205"/>
      <c r="EO158" s="207"/>
      <c r="EP158" s="207"/>
      <c r="EQ158" s="205"/>
      <c r="ER158" s="205"/>
      <c r="ES158" s="205"/>
      <c r="ET158" s="205"/>
      <c r="EU158" s="93"/>
      <c r="EV158" s="93"/>
    </row>
    <row r="159" spans="2:152">
      <c r="B159" s="8"/>
      <c r="C159" s="205"/>
      <c r="D159" s="205"/>
      <c r="E159" s="206"/>
      <c r="F159" s="206"/>
      <c r="G159" s="205"/>
      <c r="H159" s="207"/>
      <c r="I159" s="205"/>
      <c r="J159" s="207"/>
      <c r="K159" s="205"/>
      <c r="L159" s="205"/>
      <c r="M159" s="205"/>
      <c r="N159" s="205"/>
      <c r="O159" s="205"/>
      <c r="P159" s="205"/>
      <c r="Q159" s="205"/>
      <c r="CC159" s="8"/>
      <c r="CD159" s="205"/>
      <c r="CE159" s="205"/>
      <c r="CF159" s="206"/>
      <c r="CG159" s="206"/>
      <c r="CH159" s="205"/>
      <c r="CI159" s="207"/>
      <c r="CJ159" s="205"/>
      <c r="CK159" s="207"/>
      <c r="CL159" s="205"/>
      <c r="CM159" s="205"/>
      <c r="CN159" s="205"/>
      <c r="CO159" s="205"/>
      <c r="CP159" s="205"/>
      <c r="CQ159" s="93"/>
      <c r="CR159" s="93"/>
      <c r="CS159" s="191"/>
      <c r="CW159" s="210"/>
      <c r="DE159" s="8"/>
      <c r="DF159" s="205"/>
      <c r="DG159" s="205"/>
      <c r="DH159" s="206"/>
      <c r="DI159" s="206"/>
      <c r="DJ159" s="205"/>
      <c r="DK159" s="207"/>
      <c r="DL159" s="205"/>
      <c r="DM159" s="207"/>
      <c r="DN159" s="205"/>
      <c r="DO159" s="207"/>
      <c r="DP159" s="205"/>
      <c r="DQ159" s="205"/>
      <c r="DR159" s="205"/>
      <c r="DS159" s="205"/>
      <c r="DT159" s="93"/>
      <c r="DU159" s="93"/>
      <c r="EE159" s="8"/>
      <c r="EF159" s="205"/>
      <c r="EG159" s="205"/>
      <c r="EH159" s="206"/>
      <c r="EI159" s="206"/>
      <c r="EJ159" s="205"/>
      <c r="EK159" s="207"/>
      <c r="EL159" s="205"/>
      <c r="EM159" s="207"/>
      <c r="EN159" s="205"/>
      <c r="EO159" s="207"/>
      <c r="EP159" s="207"/>
      <c r="EQ159" s="205"/>
      <c r="ER159" s="205"/>
      <c r="ES159" s="205"/>
      <c r="ET159" s="205"/>
      <c r="EU159" s="93"/>
      <c r="EV159" s="93"/>
    </row>
    <row r="160" spans="2:152">
      <c r="B160" s="8"/>
      <c r="C160" s="205"/>
      <c r="D160" s="205"/>
      <c r="E160" s="206"/>
      <c r="F160" s="206"/>
      <c r="G160" s="205"/>
      <c r="H160" s="207"/>
      <c r="I160" s="205"/>
      <c r="J160" s="207"/>
      <c r="K160" s="205"/>
      <c r="L160" s="205"/>
      <c r="M160" s="205"/>
      <c r="N160" s="205"/>
      <c r="O160" s="205"/>
      <c r="P160" s="205"/>
      <c r="Q160" s="205"/>
      <c r="CC160" s="8"/>
      <c r="CD160" s="205"/>
      <c r="CE160" s="205"/>
      <c r="CF160" s="206"/>
      <c r="CG160" s="206"/>
      <c r="CH160" s="205"/>
      <c r="CI160" s="207"/>
      <c r="CJ160" s="205"/>
      <c r="CK160" s="207"/>
      <c r="CL160" s="205"/>
      <c r="CM160" s="205"/>
      <c r="CN160" s="205"/>
      <c r="CO160" s="205"/>
      <c r="CP160" s="205"/>
      <c r="CQ160" s="93"/>
      <c r="CR160" s="93"/>
      <c r="CS160" s="191"/>
      <c r="CW160" s="210"/>
      <c r="DE160" s="8"/>
      <c r="DF160" s="205"/>
      <c r="DG160" s="205"/>
      <c r="DH160" s="206"/>
      <c r="DI160" s="206"/>
      <c r="DJ160" s="205"/>
      <c r="DK160" s="207"/>
      <c r="DL160" s="205"/>
      <c r="DM160" s="207"/>
      <c r="DN160" s="205"/>
      <c r="DO160" s="207"/>
      <c r="DP160" s="205"/>
      <c r="DQ160" s="205"/>
      <c r="DR160" s="205"/>
      <c r="DS160" s="205"/>
      <c r="DT160" s="93"/>
      <c r="DU160" s="93"/>
      <c r="EE160" s="8"/>
      <c r="EF160" s="205"/>
      <c r="EG160" s="205"/>
      <c r="EH160" s="206"/>
      <c r="EI160" s="206"/>
      <c r="EJ160" s="205"/>
      <c r="EK160" s="207"/>
      <c r="EL160" s="205"/>
      <c r="EM160" s="207"/>
      <c r="EN160" s="205"/>
      <c r="EO160" s="207"/>
      <c r="EP160" s="207"/>
      <c r="EQ160" s="205"/>
      <c r="ER160" s="205"/>
      <c r="ES160" s="205"/>
      <c r="ET160" s="205"/>
      <c r="EU160" s="93"/>
      <c r="EV160" s="93"/>
    </row>
    <row r="161" spans="2:152">
      <c r="B161" s="8"/>
      <c r="C161" s="205"/>
      <c r="D161" s="205"/>
      <c r="E161" s="206"/>
      <c r="F161" s="206"/>
      <c r="G161" s="205"/>
      <c r="H161" s="207"/>
      <c r="I161" s="205"/>
      <c r="J161" s="207"/>
      <c r="K161" s="205"/>
      <c r="L161" s="205"/>
      <c r="M161" s="205"/>
      <c r="N161" s="205"/>
      <c r="O161" s="205"/>
      <c r="P161" s="205"/>
      <c r="Q161" s="205"/>
      <c r="CC161" s="8"/>
      <c r="CD161" s="205"/>
      <c r="CE161" s="205"/>
      <c r="CF161" s="206"/>
      <c r="CG161" s="206"/>
      <c r="CH161" s="205"/>
      <c r="CI161" s="207"/>
      <c r="CJ161" s="205"/>
      <c r="CK161" s="207"/>
      <c r="CL161" s="205"/>
      <c r="CM161" s="205"/>
      <c r="CN161" s="205"/>
      <c r="CO161" s="205"/>
      <c r="CP161" s="205"/>
      <c r="CQ161" s="93"/>
      <c r="CR161" s="93"/>
      <c r="CS161" s="191"/>
      <c r="CW161" s="210"/>
      <c r="DE161" s="8"/>
      <c r="DF161" s="205"/>
      <c r="DG161" s="205"/>
      <c r="DH161" s="206"/>
      <c r="DI161" s="206"/>
      <c r="DJ161" s="205"/>
      <c r="DK161" s="207"/>
      <c r="DL161" s="205"/>
      <c r="DM161" s="207"/>
      <c r="DN161" s="205"/>
      <c r="DO161" s="207"/>
      <c r="DP161" s="205"/>
      <c r="DQ161" s="205"/>
      <c r="DR161" s="205"/>
      <c r="DS161" s="205"/>
      <c r="DT161" s="93"/>
      <c r="DU161" s="93"/>
      <c r="EE161" s="8"/>
      <c r="EF161" s="205"/>
      <c r="EG161" s="205"/>
      <c r="EH161" s="206"/>
      <c r="EI161" s="206"/>
      <c r="EJ161" s="205"/>
      <c r="EK161" s="207"/>
      <c r="EL161" s="205"/>
      <c r="EM161" s="207"/>
      <c r="EN161" s="205"/>
      <c r="EO161" s="207"/>
      <c r="EP161" s="207"/>
      <c r="EQ161" s="205"/>
      <c r="ER161" s="205"/>
      <c r="ES161" s="205"/>
      <c r="ET161" s="205"/>
      <c r="EU161" s="93"/>
      <c r="EV161" s="93"/>
    </row>
    <row r="162" spans="2:152">
      <c r="B162" s="8"/>
      <c r="C162" s="205"/>
      <c r="D162" s="205"/>
      <c r="E162" s="206"/>
      <c r="F162" s="206"/>
      <c r="G162" s="205"/>
      <c r="H162" s="207"/>
      <c r="I162" s="205"/>
      <c r="J162" s="207"/>
      <c r="K162" s="205"/>
      <c r="L162" s="205"/>
      <c r="M162" s="205"/>
      <c r="N162" s="205"/>
      <c r="O162" s="205"/>
      <c r="P162" s="205"/>
      <c r="Q162" s="205"/>
      <c r="CC162" s="8"/>
      <c r="CD162" s="205"/>
      <c r="CE162" s="205"/>
      <c r="CF162" s="206"/>
      <c r="CG162" s="206"/>
      <c r="CH162" s="205"/>
      <c r="CI162" s="207"/>
      <c r="CJ162" s="205"/>
      <c r="CK162" s="207"/>
      <c r="CL162" s="205"/>
      <c r="CM162" s="205"/>
      <c r="CN162" s="205"/>
      <c r="CO162" s="205"/>
      <c r="CP162" s="205"/>
      <c r="CQ162" s="93"/>
      <c r="CR162" s="93"/>
      <c r="CS162" s="191"/>
      <c r="CW162" s="210"/>
      <c r="DE162" s="8"/>
      <c r="DF162" s="205"/>
      <c r="DG162" s="205"/>
      <c r="DH162" s="206"/>
      <c r="DI162" s="206"/>
      <c r="DJ162" s="205"/>
      <c r="DK162" s="207"/>
      <c r="DL162" s="205"/>
      <c r="DM162" s="207"/>
      <c r="DN162" s="205"/>
      <c r="DO162" s="207"/>
      <c r="DP162" s="205"/>
      <c r="DQ162" s="205"/>
      <c r="DR162" s="205"/>
      <c r="DS162" s="205"/>
      <c r="DT162" s="93"/>
      <c r="DU162" s="93"/>
      <c r="EE162" s="8"/>
      <c r="EF162" s="205"/>
      <c r="EG162" s="205"/>
      <c r="EH162" s="206"/>
      <c r="EI162" s="206"/>
      <c r="EJ162" s="205"/>
      <c r="EK162" s="207"/>
      <c r="EL162" s="205"/>
      <c r="EM162" s="207"/>
      <c r="EN162" s="205"/>
      <c r="EO162" s="207"/>
      <c r="EP162" s="207"/>
      <c r="EQ162" s="205"/>
      <c r="ER162" s="205"/>
      <c r="ES162" s="205"/>
      <c r="ET162" s="205"/>
      <c r="EU162" s="93"/>
      <c r="EV162" s="93"/>
    </row>
    <row r="163" spans="2:152">
      <c r="B163" s="8"/>
      <c r="C163" s="205"/>
      <c r="D163" s="205"/>
      <c r="E163" s="206"/>
      <c r="F163" s="206"/>
      <c r="G163" s="205"/>
      <c r="H163" s="207"/>
      <c r="I163" s="205"/>
      <c r="J163" s="207"/>
      <c r="K163" s="205"/>
      <c r="L163" s="205"/>
      <c r="M163" s="205"/>
      <c r="N163" s="205"/>
      <c r="O163" s="205"/>
      <c r="P163" s="205"/>
      <c r="Q163" s="205"/>
      <c r="CC163" s="8"/>
      <c r="CD163" s="205"/>
      <c r="CE163" s="205"/>
      <c r="CF163" s="206"/>
      <c r="CG163" s="206"/>
      <c r="CH163" s="205"/>
      <c r="CI163" s="207"/>
      <c r="CJ163" s="205"/>
      <c r="CK163" s="207"/>
      <c r="CL163" s="205"/>
      <c r="CM163" s="205"/>
      <c r="CN163" s="205"/>
      <c r="CO163" s="205"/>
      <c r="CP163" s="205"/>
      <c r="CQ163" s="93"/>
      <c r="CR163" s="93"/>
      <c r="CS163" s="191"/>
      <c r="CW163" s="210"/>
      <c r="DE163" s="8"/>
      <c r="DF163" s="205"/>
      <c r="DG163" s="205"/>
      <c r="DH163" s="206"/>
      <c r="DI163" s="206"/>
      <c r="DJ163" s="205"/>
      <c r="DK163" s="207"/>
      <c r="DL163" s="205"/>
      <c r="DM163" s="207"/>
      <c r="DN163" s="205"/>
      <c r="DO163" s="207"/>
      <c r="DP163" s="205"/>
      <c r="DQ163" s="205"/>
      <c r="DR163" s="205"/>
      <c r="DS163" s="205"/>
      <c r="DT163" s="93"/>
      <c r="DU163" s="93"/>
      <c r="EE163" s="8"/>
      <c r="EF163" s="205"/>
      <c r="EG163" s="205"/>
      <c r="EH163" s="206"/>
      <c r="EI163" s="206"/>
      <c r="EJ163" s="205"/>
      <c r="EK163" s="207"/>
      <c r="EL163" s="205"/>
      <c r="EM163" s="207"/>
      <c r="EN163" s="205"/>
      <c r="EO163" s="207"/>
      <c r="EP163" s="207"/>
      <c r="EQ163" s="205"/>
      <c r="ER163" s="205"/>
      <c r="ES163" s="205"/>
      <c r="ET163" s="205"/>
      <c r="EU163" s="93"/>
      <c r="EV163" s="93"/>
    </row>
    <row r="164" spans="2:152">
      <c r="B164" s="8"/>
      <c r="C164" s="205"/>
      <c r="D164" s="205"/>
      <c r="E164" s="206"/>
      <c r="F164" s="206"/>
      <c r="G164" s="205"/>
      <c r="H164" s="207"/>
      <c r="I164" s="205"/>
      <c r="J164" s="207"/>
      <c r="K164" s="205"/>
      <c r="L164" s="205"/>
      <c r="M164" s="205"/>
      <c r="N164" s="205"/>
      <c r="O164" s="205"/>
      <c r="P164" s="205"/>
      <c r="Q164" s="205"/>
      <c r="CC164" s="8"/>
      <c r="CD164" s="205"/>
      <c r="CE164" s="205"/>
      <c r="CF164" s="206"/>
      <c r="CG164" s="206"/>
      <c r="CH164" s="205"/>
      <c r="CI164" s="207"/>
      <c r="CJ164" s="205"/>
      <c r="CK164" s="207"/>
      <c r="CL164" s="205"/>
      <c r="CM164" s="205"/>
      <c r="CN164" s="205"/>
      <c r="CO164" s="205"/>
      <c r="CP164" s="205"/>
      <c r="CQ164" s="93"/>
      <c r="CR164" s="93"/>
      <c r="CS164" s="191"/>
      <c r="CW164" s="210"/>
      <c r="DE164" s="8"/>
      <c r="DF164" s="205"/>
      <c r="DG164" s="205"/>
      <c r="DH164" s="206"/>
      <c r="DI164" s="206"/>
      <c r="DJ164" s="205"/>
      <c r="DK164" s="207"/>
      <c r="DL164" s="205"/>
      <c r="DM164" s="207"/>
      <c r="DN164" s="205"/>
      <c r="DO164" s="207"/>
      <c r="DP164" s="205"/>
      <c r="DQ164" s="205"/>
      <c r="DR164" s="205"/>
      <c r="DS164" s="205"/>
      <c r="DT164" s="93"/>
      <c r="DU164" s="93"/>
      <c r="EE164" s="8"/>
      <c r="EF164" s="205"/>
      <c r="EG164" s="205"/>
      <c r="EH164" s="206"/>
      <c r="EI164" s="206"/>
      <c r="EJ164" s="205"/>
      <c r="EK164" s="207"/>
      <c r="EL164" s="205"/>
      <c r="EM164" s="207"/>
      <c r="EN164" s="205"/>
      <c r="EO164" s="207"/>
      <c r="EP164" s="207"/>
      <c r="EQ164" s="205"/>
      <c r="ER164" s="205"/>
      <c r="ES164" s="205"/>
      <c r="ET164" s="205"/>
      <c r="EU164" s="93"/>
      <c r="EV164" s="93"/>
    </row>
    <row r="165" spans="2:152">
      <c r="B165" s="8"/>
      <c r="C165" s="205"/>
      <c r="D165" s="205"/>
      <c r="E165" s="206"/>
      <c r="F165" s="206"/>
      <c r="G165" s="205"/>
      <c r="H165" s="207"/>
      <c r="I165" s="205"/>
      <c r="J165" s="207"/>
      <c r="K165" s="205"/>
      <c r="L165" s="205"/>
      <c r="M165" s="205"/>
      <c r="N165" s="205"/>
      <c r="O165" s="205"/>
      <c r="P165" s="205"/>
      <c r="Q165" s="205"/>
      <c r="CC165" s="8"/>
      <c r="CD165" s="205"/>
      <c r="CE165" s="205"/>
      <c r="CF165" s="206"/>
      <c r="CG165" s="206"/>
      <c r="CH165" s="205"/>
      <c r="CI165" s="207"/>
      <c r="CJ165" s="205"/>
      <c r="CK165" s="207"/>
      <c r="CL165" s="205"/>
      <c r="CM165" s="205"/>
      <c r="CN165" s="205"/>
      <c r="CO165" s="205"/>
      <c r="CP165" s="205"/>
      <c r="CQ165" s="93"/>
      <c r="CR165" s="93"/>
      <c r="CS165" s="191"/>
      <c r="CW165" s="210"/>
      <c r="DE165" s="8"/>
      <c r="DF165" s="205"/>
      <c r="DG165" s="205"/>
      <c r="DH165" s="206"/>
      <c r="DI165" s="206"/>
      <c r="DJ165" s="205"/>
      <c r="DK165" s="207"/>
      <c r="DL165" s="205"/>
      <c r="DM165" s="207"/>
      <c r="DN165" s="205"/>
      <c r="DO165" s="207"/>
      <c r="DP165" s="205"/>
      <c r="DQ165" s="205"/>
      <c r="DR165" s="205"/>
      <c r="DS165" s="205"/>
      <c r="DT165" s="93"/>
      <c r="DU165" s="93"/>
      <c r="EE165" s="8"/>
      <c r="EF165" s="205"/>
      <c r="EG165" s="205"/>
      <c r="EH165" s="206"/>
      <c r="EI165" s="206"/>
      <c r="EJ165" s="205"/>
      <c r="EK165" s="207"/>
      <c r="EL165" s="205"/>
      <c r="EM165" s="207"/>
      <c r="EN165" s="205"/>
      <c r="EO165" s="207"/>
      <c r="EP165" s="207"/>
      <c r="EQ165" s="205"/>
      <c r="ER165" s="205"/>
      <c r="ES165" s="205"/>
      <c r="ET165" s="205"/>
      <c r="EU165" s="93"/>
      <c r="EV165" s="93"/>
    </row>
    <row r="166" spans="2:152">
      <c r="B166" s="8"/>
      <c r="C166" s="205"/>
      <c r="D166" s="205"/>
      <c r="E166" s="206"/>
      <c r="F166" s="206"/>
      <c r="G166" s="205"/>
      <c r="H166" s="207"/>
      <c r="I166" s="205"/>
      <c r="J166" s="207"/>
      <c r="K166" s="205"/>
      <c r="L166" s="205"/>
      <c r="M166" s="205"/>
      <c r="N166" s="205"/>
      <c r="O166" s="205"/>
      <c r="P166" s="205"/>
      <c r="Q166" s="205"/>
      <c r="CC166" s="8"/>
      <c r="CD166" s="205"/>
      <c r="CE166" s="205"/>
      <c r="CF166" s="206"/>
      <c r="CG166" s="206"/>
      <c r="CH166" s="205"/>
      <c r="CI166" s="207"/>
      <c r="CJ166" s="205"/>
      <c r="CK166" s="207"/>
      <c r="CL166" s="205"/>
      <c r="CM166" s="205"/>
      <c r="CN166" s="205"/>
      <c r="CO166" s="205"/>
      <c r="CP166" s="205"/>
      <c r="CQ166" s="93"/>
      <c r="CR166" s="93"/>
      <c r="CS166" s="191"/>
      <c r="CW166" s="210"/>
      <c r="DE166" s="8"/>
      <c r="DF166" s="205"/>
      <c r="DG166" s="205"/>
      <c r="DH166" s="206"/>
      <c r="DI166" s="206"/>
      <c r="DJ166" s="205"/>
      <c r="DK166" s="207"/>
      <c r="DL166" s="205"/>
      <c r="DM166" s="207"/>
      <c r="DN166" s="205"/>
      <c r="DO166" s="207"/>
      <c r="DP166" s="205"/>
      <c r="DQ166" s="205"/>
      <c r="DR166" s="205"/>
      <c r="DS166" s="205"/>
      <c r="DT166" s="93"/>
      <c r="DU166" s="93"/>
      <c r="EE166" s="8"/>
      <c r="EF166" s="205"/>
      <c r="EG166" s="205"/>
      <c r="EH166" s="206"/>
      <c r="EI166" s="206"/>
      <c r="EJ166" s="205"/>
      <c r="EK166" s="207"/>
      <c r="EL166" s="205"/>
      <c r="EM166" s="207"/>
      <c r="EN166" s="205"/>
      <c r="EO166" s="207"/>
      <c r="EP166" s="207"/>
      <c r="EQ166" s="205"/>
      <c r="ER166" s="205"/>
      <c r="ES166" s="205"/>
      <c r="ET166" s="205"/>
      <c r="EU166" s="93"/>
      <c r="EV166" s="93"/>
    </row>
    <row r="167" spans="2:152">
      <c r="B167" s="8"/>
      <c r="C167" s="205"/>
      <c r="D167" s="205"/>
      <c r="E167" s="206"/>
      <c r="F167" s="206"/>
      <c r="G167" s="205"/>
      <c r="H167" s="207"/>
      <c r="I167" s="205"/>
      <c r="J167" s="207"/>
      <c r="K167" s="205"/>
      <c r="L167" s="205"/>
      <c r="M167" s="205"/>
      <c r="N167" s="205"/>
      <c r="O167" s="205"/>
      <c r="P167" s="205"/>
      <c r="Q167" s="205"/>
      <c r="CC167" s="8"/>
      <c r="CD167" s="205"/>
      <c r="CE167" s="205"/>
      <c r="CF167" s="206"/>
      <c r="CG167" s="206"/>
      <c r="CH167" s="205"/>
      <c r="CI167" s="207"/>
      <c r="CJ167" s="205"/>
      <c r="CK167" s="207"/>
      <c r="CL167" s="205"/>
      <c r="CM167" s="205"/>
      <c r="CN167" s="205"/>
      <c r="CO167" s="205"/>
      <c r="CP167" s="205"/>
      <c r="CQ167" s="93"/>
      <c r="CR167" s="93"/>
      <c r="CS167" s="191"/>
      <c r="CW167" s="210"/>
      <c r="DE167" s="8"/>
      <c r="DF167" s="205"/>
      <c r="DG167" s="205"/>
      <c r="DH167" s="206"/>
      <c r="DI167" s="206"/>
      <c r="DJ167" s="205"/>
      <c r="DK167" s="207"/>
      <c r="DL167" s="205"/>
      <c r="DM167" s="207"/>
      <c r="DN167" s="205"/>
      <c r="DO167" s="207"/>
      <c r="DP167" s="205"/>
      <c r="DQ167" s="205"/>
      <c r="DR167" s="205"/>
      <c r="DS167" s="205"/>
      <c r="DT167" s="93"/>
      <c r="DU167" s="93"/>
      <c r="EE167" s="8"/>
      <c r="EF167" s="205"/>
      <c r="EG167" s="205"/>
      <c r="EH167" s="206"/>
      <c r="EI167" s="206"/>
      <c r="EJ167" s="205"/>
      <c r="EK167" s="207"/>
      <c r="EL167" s="205"/>
      <c r="EM167" s="207"/>
      <c r="EN167" s="205"/>
      <c r="EO167" s="207"/>
      <c r="EP167" s="207"/>
      <c r="EQ167" s="205"/>
      <c r="ER167" s="205"/>
      <c r="ES167" s="205"/>
      <c r="ET167" s="205"/>
      <c r="EU167" s="93"/>
      <c r="EV167" s="93"/>
    </row>
    <row r="168" spans="2:152">
      <c r="B168" s="8"/>
      <c r="C168" s="205"/>
      <c r="D168" s="205"/>
      <c r="E168" s="206"/>
      <c r="F168" s="206"/>
      <c r="G168" s="205"/>
      <c r="H168" s="207"/>
      <c r="I168" s="205"/>
      <c r="J168" s="207"/>
      <c r="K168" s="205"/>
      <c r="L168" s="205"/>
      <c r="M168" s="205"/>
      <c r="N168" s="205"/>
      <c r="O168" s="205"/>
      <c r="P168" s="205"/>
      <c r="Q168" s="205"/>
      <c r="CC168" s="8"/>
      <c r="CD168" s="205"/>
      <c r="CE168" s="205"/>
      <c r="CF168" s="206"/>
      <c r="CG168" s="206"/>
      <c r="CH168" s="205"/>
      <c r="CI168" s="207"/>
      <c r="CJ168" s="205"/>
      <c r="CK168" s="207"/>
      <c r="CL168" s="205"/>
      <c r="CM168" s="205"/>
      <c r="CN168" s="205"/>
      <c r="CO168" s="205"/>
      <c r="CP168" s="205"/>
      <c r="CQ168" s="93"/>
      <c r="CR168" s="93"/>
      <c r="CS168" s="191"/>
      <c r="CW168" s="210"/>
      <c r="DE168" s="8"/>
      <c r="DF168" s="205"/>
      <c r="DG168" s="205"/>
      <c r="DH168" s="206"/>
      <c r="DI168" s="206"/>
      <c r="DJ168" s="205"/>
      <c r="DK168" s="207"/>
      <c r="DL168" s="205"/>
      <c r="DM168" s="207"/>
      <c r="DN168" s="205"/>
      <c r="DO168" s="207"/>
      <c r="DP168" s="205"/>
      <c r="DQ168" s="205"/>
      <c r="DR168" s="205"/>
      <c r="DS168" s="205"/>
      <c r="DT168" s="93"/>
      <c r="DU168" s="93"/>
      <c r="EE168" s="8"/>
      <c r="EF168" s="205"/>
      <c r="EG168" s="205"/>
      <c r="EH168" s="206"/>
      <c r="EI168" s="206"/>
      <c r="EJ168" s="205"/>
      <c r="EK168" s="207"/>
      <c r="EL168" s="205"/>
      <c r="EM168" s="207"/>
      <c r="EN168" s="205"/>
      <c r="EO168" s="207"/>
      <c r="EP168" s="207"/>
      <c r="EQ168" s="205"/>
      <c r="ER168" s="205"/>
      <c r="ES168" s="205"/>
      <c r="ET168" s="205"/>
      <c r="EU168" s="93"/>
      <c r="EV168" s="93"/>
    </row>
    <row r="169" spans="2:152">
      <c r="B169" s="8"/>
      <c r="C169" s="205"/>
      <c r="D169" s="205"/>
      <c r="E169" s="206"/>
      <c r="F169" s="206"/>
      <c r="G169" s="205"/>
      <c r="H169" s="207"/>
      <c r="I169" s="205"/>
      <c r="J169" s="207"/>
      <c r="K169" s="205"/>
      <c r="L169" s="205"/>
      <c r="M169" s="205"/>
      <c r="N169" s="205"/>
      <c r="O169" s="205"/>
      <c r="P169" s="205"/>
      <c r="Q169" s="205"/>
      <c r="CC169" s="8"/>
      <c r="CD169" s="205"/>
      <c r="CE169" s="205"/>
      <c r="CF169" s="206"/>
      <c r="CG169" s="206"/>
      <c r="CH169" s="205"/>
      <c r="CI169" s="207"/>
      <c r="CJ169" s="205"/>
      <c r="CK169" s="207"/>
      <c r="CL169" s="205"/>
      <c r="CM169" s="205"/>
      <c r="CN169" s="205"/>
      <c r="CO169" s="205"/>
      <c r="CP169" s="205"/>
      <c r="CQ169" s="93"/>
      <c r="CR169" s="93"/>
      <c r="CS169" s="191"/>
      <c r="CW169" s="210"/>
      <c r="DE169" s="8"/>
      <c r="DF169" s="205"/>
      <c r="DG169" s="205"/>
      <c r="DH169" s="206"/>
      <c r="DI169" s="206"/>
      <c r="DJ169" s="205"/>
      <c r="DK169" s="207"/>
      <c r="DL169" s="205"/>
      <c r="DM169" s="207"/>
      <c r="DN169" s="205"/>
      <c r="DO169" s="207"/>
      <c r="DP169" s="205"/>
      <c r="DQ169" s="205"/>
      <c r="DR169" s="205"/>
      <c r="DS169" s="205"/>
      <c r="DT169" s="93"/>
      <c r="DU169" s="93"/>
      <c r="EE169" s="8"/>
      <c r="EF169" s="205"/>
      <c r="EG169" s="205"/>
      <c r="EH169" s="206"/>
      <c r="EI169" s="206"/>
      <c r="EJ169" s="205"/>
      <c r="EK169" s="207"/>
      <c r="EL169" s="205"/>
      <c r="EM169" s="207"/>
      <c r="EN169" s="205"/>
      <c r="EO169" s="207"/>
      <c r="EP169" s="207"/>
      <c r="EQ169" s="205"/>
      <c r="ER169" s="205"/>
      <c r="ES169" s="205"/>
      <c r="ET169" s="205"/>
      <c r="EU169" s="93"/>
      <c r="EV169" s="93"/>
    </row>
    <row r="170" spans="2:152">
      <c r="B170" s="8"/>
      <c r="C170" s="205"/>
      <c r="D170" s="205"/>
      <c r="E170" s="206"/>
      <c r="F170" s="206"/>
      <c r="G170" s="205"/>
      <c r="H170" s="207"/>
      <c r="I170" s="205"/>
      <c r="J170" s="207"/>
      <c r="K170" s="205"/>
      <c r="L170" s="205"/>
      <c r="M170" s="205"/>
      <c r="N170" s="205"/>
      <c r="O170" s="205"/>
      <c r="P170" s="205"/>
      <c r="Q170" s="205"/>
      <c r="CC170" s="8"/>
      <c r="CD170" s="205"/>
      <c r="CE170" s="205"/>
      <c r="CF170" s="206"/>
      <c r="CG170" s="206"/>
      <c r="CH170" s="205"/>
      <c r="CI170" s="207"/>
      <c r="CJ170" s="205"/>
      <c r="CK170" s="207"/>
      <c r="CL170" s="205"/>
      <c r="CM170" s="205"/>
      <c r="CN170" s="205"/>
      <c r="CO170" s="205"/>
      <c r="CP170" s="205"/>
      <c r="CQ170" s="93"/>
      <c r="CR170" s="93"/>
      <c r="CS170" s="191"/>
      <c r="CW170" s="210"/>
      <c r="DE170" s="8"/>
      <c r="DF170" s="205"/>
      <c r="DG170" s="205"/>
      <c r="DH170" s="206"/>
      <c r="DI170" s="206"/>
      <c r="DJ170" s="205"/>
      <c r="DK170" s="207"/>
      <c r="DL170" s="205"/>
      <c r="DM170" s="207"/>
      <c r="DN170" s="205"/>
      <c r="DO170" s="207"/>
      <c r="DP170" s="205"/>
      <c r="DQ170" s="205"/>
      <c r="DR170" s="205"/>
      <c r="DS170" s="205"/>
      <c r="DT170" s="93"/>
      <c r="DU170" s="93"/>
      <c r="EE170" s="8"/>
      <c r="EF170" s="205"/>
      <c r="EG170" s="205"/>
      <c r="EH170" s="206"/>
      <c r="EI170" s="206"/>
      <c r="EJ170" s="205"/>
      <c r="EK170" s="207"/>
      <c r="EL170" s="205"/>
      <c r="EM170" s="207"/>
      <c r="EN170" s="205"/>
      <c r="EO170" s="207"/>
      <c r="EP170" s="207"/>
      <c r="EQ170" s="205"/>
      <c r="ER170" s="205"/>
      <c r="ES170" s="205"/>
      <c r="ET170" s="205"/>
      <c r="EU170" s="93"/>
      <c r="EV170" s="93"/>
    </row>
    <row r="171" spans="2:152">
      <c r="B171" s="8"/>
      <c r="C171" s="205"/>
      <c r="D171" s="205"/>
      <c r="E171" s="206"/>
      <c r="F171" s="206"/>
      <c r="G171" s="205"/>
      <c r="H171" s="207"/>
      <c r="I171" s="205"/>
      <c r="J171" s="207"/>
      <c r="K171" s="205"/>
      <c r="L171" s="205"/>
      <c r="M171" s="205"/>
      <c r="N171" s="205"/>
      <c r="O171" s="205"/>
      <c r="P171" s="205"/>
      <c r="Q171" s="205"/>
      <c r="CC171" s="8"/>
      <c r="CD171" s="205"/>
      <c r="CE171" s="205"/>
      <c r="CF171" s="206"/>
      <c r="CG171" s="206"/>
      <c r="CH171" s="205"/>
      <c r="CI171" s="207"/>
      <c r="CJ171" s="205"/>
      <c r="CK171" s="207"/>
      <c r="CL171" s="205"/>
      <c r="CM171" s="205"/>
      <c r="CN171" s="205"/>
      <c r="CO171" s="205"/>
      <c r="CP171" s="205"/>
      <c r="CQ171" s="93"/>
      <c r="CR171" s="93"/>
      <c r="CS171" s="191"/>
      <c r="CW171" s="210"/>
      <c r="DE171" s="8"/>
      <c r="DF171" s="205"/>
      <c r="DG171" s="205"/>
      <c r="DH171" s="206"/>
      <c r="DI171" s="206"/>
      <c r="DJ171" s="205"/>
      <c r="DK171" s="207"/>
      <c r="DL171" s="205"/>
      <c r="DM171" s="207"/>
      <c r="DN171" s="205"/>
      <c r="DO171" s="207"/>
      <c r="DP171" s="205"/>
      <c r="DQ171" s="205"/>
      <c r="DR171" s="205"/>
      <c r="DS171" s="205"/>
      <c r="DT171" s="93"/>
      <c r="DU171" s="93"/>
      <c r="EE171" s="8"/>
      <c r="EF171" s="205"/>
      <c r="EG171" s="205"/>
      <c r="EH171" s="206"/>
      <c r="EI171" s="206"/>
      <c r="EJ171" s="205"/>
      <c r="EK171" s="207"/>
      <c r="EL171" s="205"/>
      <c r="EM171" s="207"/>
      <c r="EN171" s="205"/>
      <c r="EO171" s="207"/>
      <c r="EP171" s="207"/>
      <c r="EQ171" s="205"/>
      <c r="ER171" s="205"/>
      <c r="ES171" s="205"/>
      <c r="ET171" s="205"/>
      <c r="EU171" s="93"/>
      <c r="EV171" s="93"/>
    </row>
    <row r="172" spans="2:152">
      <c r="B172" s="8"/>
      <c r="C172" s="205"/>
      <c r="D172" s="205"/>
      <c r="E172" s="206"/>
      <c r="F172" s="206"/>
      <c r="G172" s="205"/>
      <c r="H172" s="207"/>
      <c r="I172" s="205"/>
      <c r="J172" s="207"/>
      <c r="K172" s="205"/>
      <c r="L172" s="205"/>
      <c r="M172" s="205"/>
      <c r="N172" s="205"/>
      <c r="O172" s="205"/>
      <c r="P172" s="205"/>
      <c r="Q172" s="205"/>
      <c r="CC172" s="8"/>
      <c r="CD172" s="205"/>
      <c r="CE172" s="205"/>
      <c r="CF172" s="206"/>
      <c r="CG172" s="206"/>
      <c r="CH172" s="205"/>
      <c r="CI172" s="207"/>
      <c r="CJ172" s="205"/>
      <c r="CK172" s="207"/>
      <c r="CL172" s="205"/>
      <c r="CM172" s="205"/>
      <c r="CN172" s="205"/>
      <c r="CO172" s="205"/>
      <c r="CP172" s="205"/>
      <c r="CQ172" s="93"/>
      <c r="CR172" s="93"/>
      <c r="CS172" s="191"/>
      <c r="CW172" s="210"/>
      <c r="DE172" s="8"/>
      <c r="DF172" s="205"/>
      <c r="DG172" s="205"/>
      <c r="DH172" s="206"/>
      <c r="DI172" s="206"/>
      <c r="DJ172" s="205"/>
      <c r="DK172" s="207"/>
      <c r="DL172" s="205"/>
      <c r="DM172" s="207"/>
      <c r="DN172" s="205"/>
      <c r="DO172" s="207"/>
      <c r="DP172" s="205"/>
      <c r="DQ172" s="205"/>
      <c r="DR172" s="205"/>
      <c r="DS172" s="205"/>
      <c r="DT172" s="93"/>
      <c r="DU172" s="93"/>
      <c r="EE172" s="8"/>
      <c r="EF172" s="205"/>
      <c r="EG172" s="205"/>
      <c r="EH172" s="206"/>
      <c r="EI172" s="206"/>
      <c r="EJ172" s="205"/>
      <c r="EK172" s="207"/>
      <c r="EL172" s="205"/>
      <c r="EM172" s="207"/>
      <c r="EN172" s="205"/>
      <c r="EO172" s="207"/>
      <c r="EP172" s="207"/>
      <c r="EQ172" s="205"/>
      <c r="ER172" s="205"/>
      <c r="ES172" s="205"/>
      <c r="ET172" s="205"/>
      <c r="EU172" s="93"/>
      <c r="EV172" s="93"/>
    </row>
    <row r="173" spans="2:152">
      <c r="B173" s="8"/>
      <c r="C173" s="205"/>
      <c r="D173" s="205"/>
      <c r="E173" s="206"/>
      <c r="F173" s="206"/>
      <c r="G173" s="205"/>
      <c r="H173" s="207"/>
      <c r="I173" s="205"/>
      <c r="J173" s="207"/>
      <c r="K173" s="205"/>
      <c r="L173" s="205"/>
      <c r="M173" s="205"/>
      <c r="N173" s="205"/>
      <c r="O173" s="205"/>
      <c r="P173" s="205"/>
      <c r="Q173" s="205"/>
      <c r="CC173" s="8"/>
      <c r="CD173" s="205"/>
      <c r="CE173" s="205"/>
      <c r="CF173" s="206"/>
      <c r="CG173" s="206"/>
      <c r="CH173" s="205"/>
      <c r="CI173" s="207"/>
      <c r="CJ173" s="205"/>
      <c r="CK173" s="207"/>
      <c r="CL173" s="205"/>
      <c r="CM173" s="205"/>
      <c r="CN173" s="205"/>
      <c r="CO173" s="205"/>
      <c r="CP173" s="205"/>
      <c r="CQ173" s="93"/>
      <c r="CR173" s="93"/>
      <c r="CS173" s="191"/>
      <c r="CW173" s="210"/>
      <c r="DE173" s="8"/>
      <c r="DF173" s="205"/>
      <c r="DG173" s="205"/>
      <c r="DH173" s="206"/>
      <c r="DI173" s="206"/>
      <c r="DJ173" s="205"/>
      <c r="DK173" s="207"/>
      <c r="DL173" s="205"/>
      <c r="DM173" s="207"/>
      <c r="DN173" s="205"/>
      <c r="DO173" s="207"/>
      <c r="DP173" s="205"/>
      <c r="DQ173" s="205"/>
      <c r="DR173" s="205"/>
      <c r="DS173" s="205"/>
      <c r="DT173" s="93"/>
      <c r="DU173" s="93"/>
      <c r="EE173" s="8"/>
      <c r="EF173" s="205"/>
      <c r="EG173" s="205"/>
      <c r="EH173" s="206"/>
      <c r="EI173" s="206"/>
      <c r="EJ173" s="205"/>
      <c r="EK173" s="207"/>
      <c r="EL173" s="205"/>
      <c r="EM173" s="207"/>
      <c r="EN173" s="205"/>
      <c r="EO173" s="207"/>
      <c r="EP173" s="207"/>
      <c r="EQ173" s="205"/>
      <c r="ER173" s="205"/>
      <c r="ES173" s="205"/>
      <c r="ET173" s="205"/>
      <c r="EU173" s="93"/>
      <c r="EV173" s="93"/>
    </row>
    <row r="174" spans="2:152">
      <c r="B174" s="8"/>
      <c r="C174" s="205"/>
      <c r="D174" s="205"/>
      <c r="E174" s="206"/>
      <c r="F174" s="206"/>
      <c r="G174" s="205"/>
      <c r="H174" s="207"/>
      <c r="I174" s="205"/>
      <c r="J174" s="207"/>
      <c r="K174" s="205"/>
      <c r="L174" s="205"/>
      <c r="M174" s="205"/>
      <c r="N174" s="205"/>
      <c r="O174" s="205"/>
      <c r="P174" s="205"/>
      <c r="Q174" s="205"/>
      <c r="CC174" s="8"/>
      <c r="CD174" s="205"/>
      <c r="CE174" s="205"/>
      <c r="CF174" s="206"/>
      <c r="CG174" s="206"/>
      <c r="CH174" s="205"/>
      <c r="CI174" s="207"/>
      <c r="CJ174" s="205"/>
      <c r="CK174" s="207"/>
      <c r="CL174" s="205"/>
      <c r="CM174" s="205"/>
      <c r="CN174" s="205"/>
      <c r="CO174" s="205"/>
      <c r="CP174" s="205"/>
      <c r="CQ174" s="93"/>
      <c r="CR174" s="93"/>
      <c r="CS174" s="191"/>
      <c r="CW174" s="210"/>
      <c r="DE174" s="8"/>
      <c r="DF174" s="205"/>
      <c r="DG174" s="205"/>
      <c r="DH174" s="206"/>
      <c r="DI174" s="206"/>
      <c r="DJ174" s="205"/>
      <c r="DK174" s="207"/>
      <c r="DL174" s="205"/>
      <c r="DM174" s="207"/>
      <c r="DN174" s="205"/>
      <c r="DO174" s="207"/>
      <c r="DP174" s="205"/>
      <c r="DQ174" s="205"/>
      <c r="DR174" s="205"/>
      <c r="DS174" s="205"/>
      <c r="DT174" s="93"/>
      <c r="DU174" s="93"/>
      <c r="EE174" s="8"/>
      <c r="EF174" s="205"/>
      <c r="EG174" s="205"/>
      <c r="EH174" s="206"/>
      <c r="EI174" s="206"/>
      <c r="EJ174" s="205"/>
      <c r="EK174" s="207"/>
      <c r="EL174" s="205"/>
      <c r="EM174" s="207"/>
      <c r="EN174" s="205"/>
      <c r="EO174" s="207"/>
      <c r="EP174" s="207"/>
      <c r="EQ174" s="205"/>
      <c r="ER174" s="205"/>
      <c r="ES174" s="205"/>
      <c r="ET174" s="205"/>
      <c r="EU174" s="93"/>
      <c r="EV174" s="93"/>
    </row>
    <row r="175" spans="2:152">
      <c r="B175" s="8"/>
      <c r="C175" s="205"/>
      <c r="D175" s="205"/>
      <c r="E175" s="206"/>
      <c r="F175" s="206"/>
      <c r="G175" s="205"/>
      <c r="H175" s="207"/>
      <c r="I175" s="205"/>
      <c r="J175" s="207"/>
      <c r="K175" s="205"/>
      <c r="L175" s="205"/>
      <c r="M175" s="205"/>
      <c r="N175" s="205"/>
      <c r="O175" s="205"/>
      <c r="P175" s="205"/>
      <c r="Q175" s="205"/>
      <c r="CC175" s="8"/>
      <c r="CD175" s="205"/>
      <c r="CE175" s="205"/>
      <c r="CF175" s="206"/>
      <c r="CG175" s="206"/>
      <c r="CH175" s="205"/>
      <c r="CI175" s="207"/>
      <c r="CJ175" s="205"/>
      <c r="CK175" s="207"/>
      <c r="CL175" s="205"/>
      <c r="CM175" s="205"/>
      <c r="CN175" s="205"/>
      <c r="CO175" s="205"/>
      <c r="CP175" s="205"/>
      <c r="CQ175" s="93"/>
      <c r="CR175" s="93"/>
      <c r="CS175" s="191"/>
      <c r="CW175" s="210"/>
      <c r="DE175" s="8"/>
      <c r="DF175" s="205"/>
      <c r="DG175" s="205"/>
      <c r="DH175" s="206"/>
      <c r="DI175" s="206"/>
      <c r="DJ175" s="205"/>
      <c r="DK175" s="207"/>
      <c r="DL175" s="205"/>
      <c r="DM175" s="207"/>
      <c r="DN175" s="205"/>
      <c r="DO175" s="207"/>
      <c r="DP175" s="205"/>
      <c r="DQ175" s="205"/>
      <c r="DR175" s="205"/>
      <c r="DS175" s="205"/>
      <c r="DT175" s="93"/>
      <c r="DU175" s="93"/>
      <c r="EE175" s="8"/>
      <c r="EF175" s="205"/>
      <c r="EG175" s="205"/>
      <c r="EH175" s="206"/>
      <c r="EI175" s="206"/>
      <c r="EJ175" s="205"/>
      <c r="EK175" s="207"/>
      <c r="EL175" s="205"/>
      <c r="EM175" s="207"/>
      <c r="EN175" s="205"/>
      <c r="EO175" s="207"/>
      <c r="EP175" s="207"/>
      <c r="EQ175" s="205"/>
      <c r="ER175" s="205"/>
      <c r="ES175" s="205"/>
      <c r="ET175" s="205"/>
      <c r="EU175" s="93"/>
      <c r="EV175" s="93"/>
    </row>
    <row r="176" spans="2:152">
      <c r="B176" s="8"/>
      <c r="C176" s="205"/>
      <c r="D176" s="205"/>
      <c r="E176" s="206"/>
      <c r="F176" s="206"/>
      <c r="G176" s="205"/>
      <c r="H176" s="207"/>
      <c r="I176" s="205"/>
      <c r="J176" s="207"/>
      <c r="K176" s="205"/>
      <c r="L176" s="205"/>
      <c r="M176" s="205"/>
      <c r="N176" s="205"/>
      <c r="O176" s="205"/>
      <c r="P176" s="205"/>
      <c r="Q176" s="205"/>
      <c r="CC176" s="8"/>
      <c r="CD176" s="205"/>
      <c r="CE176" s="205"/>
      <c r="CF176" s="206"/>
      <c r="CG176" s="206"/>
      <c r="CH176" s="205"/>
      <c r="CI176" s="207"/>
      <c r="CJ176" s="205"/>
      <c r="CK176" s="207"/>
      <c r="CL176" s="205"/>
      <c r="CM176" s="205"/>
      <c r="CN176" s="205"/>
      <c r="CO176" s="205"/>
      <c r="CP176" s="205"/>
      <c r="CQ176" s="93"/>
      <c r="CR176" s="93"/>
      <c r="CS176" s="191"/>
      <c r="CW176" s="210"/>
      <c r="DE176" s="8"/>
      <c r="DF176" s="205"/>
      <c r="DG176" s="205"/>
      <c r="DH176" s="206"/>
      <c r="DI176" s="206"/>
      <c r="DJ176" s="205"/>
      <c r="DK176" s="207"/>
      <c r="DL176" s="205"/>
      <c r="DM176" s="207"/>
      <c r="DN176" s="205"/>
      <c r="DO176" s="207"/>
      <c r="DP176" s="205"/>
      <c r="DQ176" s="205"/>
      <c r="DR176" s="205"/>
      <c r="DS176" s="205"/>
      <c r="DT176" s="93"/>
      <c r="DU176" s="93"/>
      <c r="EE176" s="8"/>
      <c r="EF176" s="205"/>
      <c r="EG176" s="205"/>
      <c r="EH176" s="206"/>
      <c r="EI176" s="206"/>
      <c r="EJ176" s="205"/>
      <c r="EK176" s="207"/>
      <c r="EL176" s="205"/>
      <c r="EM176" s="207"/>
      <c r="EN176" s="205"/>
      <c r="EO176" s="207"/>
      <c r="EP176" s="207"/>
      <c r="EQ176" s="205"/>
      <c r="ER176" s="205"/>
      <c r="ES176" s="205"/>
      <c r="ET176" s="205"/>
      <c r="EU176" s="93"/>
      <c r="EV176" s="93"/>
    </row>
    <row r="177" spans="2:152">
      <c r="B177" s="8"/>
      <c r="C177" s="205"/>
      <c r="D177" s="205"/>
      <c r="E177" s="206"/>
      <c r="F177" s="206"/>
      <c r="G177" s="205"/>
      <c r="H177" s="207"/>
      <c r="I177" s="205"/>
      <c r="J177" s="207"/>
      <c r="K177" s="205"/>
      <c r="L177" s="205"/>
      <c r="M177" s="205"/>
      <c r="N177" s="205"/>
      <c r="O177" s="205"/>
      <c r="P177" s="205"/>
      <c r="Q177" s="205"/>
      <c r="CC177" s="8"/>
      <c r="CD177" s="205"/>
      <c r="CE177" s="205"/>
      <c r="CF177" s="206"/>
      <c r="CG177" s="206"/>
      <c r="CH177" s="205"/>
      <c r="CI177" s="207"/>
      <c r="CJ177" s="205"/>
      <c r="CK177" s="207"/>
      <c r="CL177" s="205"/>
      <c r="CM177" s="205"/>
      <c r="CN177" s="205"/>
      <c r="CO177" s="205"/>
      <c r="CP177" s="205"/>
      <c r="CQ177" s="93"/>
      <c r="CR177" s="93"/>
      <c r="CS177" s="191"/>
      <c r="CW177" s="210"/>
      <c r="DE177" s="8"/>
      <c r="DF177" s="205"/>
      <c r="DG177" s="205"/>
      <c r="DH177" s="206"/>
      <c r="DI177" s="206"/>
      <c r="DJ177" s="205"/>
      <c r="DK177" s="207"/>
      <c r="DL177" s="205"/>
      <c r="DM177" s="207"/>
      <c r="DN177" s="205"/>
      <c r="DO177" s="207"/>
      <c r="DP177" s="205"/>
      <c r="DQ177" s="205"/>
      <c r="DR177" s="205"/>
      <c r="DS177" s="205"/>
      <c r="DT177" s="93"/>
      <c r="DU177" s="93"/>
      <c r="EE177" s="8"/>
      <c r="EF177" s="205"/>
      <c r="EG177" s="205"/>
      <c r="EH177" s="206"/>
      <c r="EI177" s="206"/>
      <c r="EJ177" s="205"/>
      <c r="EK177" s="207"/>
      <c r="EL177" s="205"/>
      <c r="EM177" s="207"/>
      <c r="EN177" s="205"/>
      <c r="EO177" s="207"/>
      <c r="EP177" s="207"/>
      <c r="EQ177" s="205"/>
      <c r="ER177" s="205"/>
      <c r="ES177" s="205"/>
      <c r="ET177" s="205"/>
      <c r="EU177" s="93"/>
      <c r="EV177" s="93"/>
    </row>
    <row r="178" spans="2:152">
      <c r="B178" s="8"/>
      <c r="C178" s="205"/>
      <c r="D178" s="205"/>
      <c r="E178" s="206"/>
      <c r="F178" s="206"/>
      <c r="G178" s="205"/>
      <c r="H178" s="207"/>
      <c r="I178" s="205"/>
      <c r="J178" s="207"/>
      <c r="K178" s="205"/>
      <c r="L178" s="205"/>
      <c r="M178" s="205"/>
      <c r="N178" s="205"/>
      <c r="O178" s="205"/>
      <c r="P178" s="205"/>
      <c r="Q178" s="205"/>
      <c r="CC178" s="8"/>
      <c r="CD178" s="205"/>
      <c r="CE178" s="205"/>
      <c r="CF178" s="206"/>
      <c r="CG178" s="206"/>
      <c r="CH178" s="205"/>
      <c r="CI178" s="207"/>
      <c r="CJ178" s="205"/>
      <c r="CK178" s="207"/>
      <c r="CL178" s="205"/>
      <c r="CM178" s="205"/>
      <c r="CN178" s="205"/>
      <c r="CO178" s="205"/>
      <c r="CP178" s="205"/>
      <c r="CQ178" s="93"/>
      <c r="CR178" s="93"/>
      <c r="CS178" s="191"/>
      <c r="CW178" s="210"/>
      <c r="DE178" s="8"/>
      <c r="DF178" s="205"/>
      <c r="DG178" s="205"/>
      <c r="DH178" s="206"/>
      <c r="DI178" s="206"/>
      <c r="DJ178" s="205"/>
      <c r="DK178" s="207"/>
      <c r="DL178" s="205"/>
      <c r="DM178" s="207"/>
      <c r="DN178" s="205"/>
      <c r="DO178" s="207"/>
      <c r="DP178" s="205"/>
      <c r="DQ178" s="205"/>
      <c r="DR178" s="205"/>
      <c r="DS178" s="205"/>
      <c r="DT178" s="93"/>
      <c r="DU178" s="93"/>
      <c r="EE178" s="8"/>
      <c r="EF178" s="205"/>
      <c r="EG178" s="205"/>
      <c r="EH178" s="206"/>
      <c r="EI178" s="206"/>
      <c r="EJ178" s="205"/>
      <c r="EK178" s="207"/>
      <c r="EL178" s="205"/>
      <c r="EM178" s="207"/>
      <c r="EN178" s="205"/>
      <c r="EO178" s="207"/>
      <c r="EP178" s="207"/>
      <c r="EQ178" s="205"/>
      <c r="ER178" s="205"/>
      <c r="ES178" s="205"/>
      <c r="ET178" s="205"/>
      <c r="EU178" s="93"/>
      <c r="EV178" s="93"/>
    </row>
    <row r="179" spans="2:152">
      <c r="B179" s="8"/>
      <c r="C179" s="205"/>
      <c r="D179" s="205"/>
      <c r="E179" s="206"/>
      <c r="F179" s="206"/>
      <c r="G179" s="205"/>
      <c r="H179" s="207"/>
      <c r="I179" s="205"/>
      <c r="J179" s="207"/>
      <c r="K179" s="205"/>
      <c r="L179" s="205"/>
      <c r="M179" s="205"/>
      <c r="N179" s="205"/>
      <c r="O179" s="205"/>
      <c r="P179" s="205"/>
      <c r="Q179" s="205"/>
      <c r="CC179" s="8"/>
      <c r="CD179" s="205"/>
      <c r="CE179" s="205"/>
      <c r="CF179" s="206"/>
      <c r="CG179" s="206"/>
      <c r="CH179" s="205"/>
      <c r="CI179" s="207"/>
      <c r="CJ179" s="205"/>
      <c r="CK179" s="207"/>
      <c r="CL179" s="205"/>
      <c r="CM179" s="205"/>
      <c r="CN179" s="205"/>
      <c r="CO179" s="205"/>
      <c r="CP179" s="205"/>
      <c r="CQ179" s="93"/>
      <c r="CR179" s="93"/>
      <c r="CS179" s="191"/>
      <c r="CW179" s="210"/>
      <c r="DE179" s="8"/>
      <c r="DF179" s="205"/>
      <c r="DG179" s="205"/>
      <c r="DH179" s="206"/>
      <c r="DI179" s="206"/>
      <c r="DJ179" s="205"/>
      <c r="DK179" s="207"/>
      <c r="DL179" s="205"/>
      <c r="DM179" s="207"/>
      <c r="DN179" s="205"/>
      <c r="DO179" s="207"/>
      <c r="DP179" s="205"/>
      <c r="DQ179" s="205"/>
      <c r="DR179" s="205"/>
      <c r="DS179" s="205"/>
      <c r="DT179" s="93"/>
      <c r="DU179" s="93"/>
      <c r="EE179" s="8"/>
      <c r="EF179" s="205"/>
      <c r="EG179" s="205"/>
      <c r="EH179" s="206"/>
      <c r="EI179" s="206"/>
      <c r="EJ179" s="205"/>
      <c r="EK179" s="207"/>
      <c r="EL179" s="205"/>
      <c r="EM179" s="207"/>
      <c r="EN179" s="205"/>
      <c r="EO179" s="207"/>
      <c r="EP179" s="207"/>
      <c r="EQ179" s="205"/>
      <c r="ER179" s="205"/>
      <c r="ES179" s="205"/>
      <c r="ET179" s="205"/>
      <c r="EU179" s="93"/>
      <c r="EV179" s="93"/>
    </row>
    <row r="180" spans="2:152">
      <c r="B180" s="8"/>
      <c r="C180" s="205"/>
      <c r="D180" s="205"/>
      <c r="E180" s="206"/>
      <c r="F180" s="206"/>
      <c r="G180" s="205"/>
      <c r="H180" s="207"/>
      <c r="I180" s="205"/>
      <c r="J180" s="207"/>
      <c r="K180" s="205"/>
      <c r="L180" s="205"/>
      <c r="M180" s="205"/>
      <c r="N180" s="205"/>
      <c r="O180" s="205"/>
      <c r="P180" s="205"/>
      <c r="Q180" s="205"/>
      <c r="CC180" s="8"/>
      <c r="CD180" s="205"/>
      <c r="CE180" s="205"/>
      <c r="CF180" s="206"/>
      <c r="CG180" s="206"/>
      <c r="CH180" s="205"/>
      <c r="CI180" s="207"/>
      <c r="CJ180" s="205"/>
      <c r="CK180" s="207"/>
      <c r="CL180" s="205"/>
      <c r="CM180" s="205"/>
      <c r="CN180" s="205"/>
      <c r="CO180" s="205"/>
      <c r="CP180" s="205"/>
      <c r="CQ180" s="93"/>
      <c r="CR180" s="93"/>
      <c r="CS180" s="191"/>
      <c r="CW180" s="210"/>
      <c r="DE180" s="8"/>
      <c r="DF180" s="205"/>
      <c r="DG180" s="205"/>
      <c r="DH180" s="206"/>
      <c r="DI180" s="206"/>
      <c r="DJ180" s="205"/>
      <c r="DK180" s="207"/>
      <c r="DL180" s="205"/>
      <c r="DM180" s="207"/>
      <c r="DN180" s="205"/>
      <c r="DO180" s="207"/>
      <c r="DP180" s="205"/>
      <c r="DQ180" s="205"/>
      <c r="DR180" s="205"/>
      <c r="DS180" s="205"/>
      <c r="DT180" s="93"/>
      <c r="DU180" s="93"/>
      <c r="EE180" s="8"/>
      <c r="EF180" s="205"/>
      <c r="EG180" s="205"/>
      <c r="EH180" s="206"/>
      <c r="EI180" s="206"/>
      <c r="EJ180" s="205"/>
      <c r="EK180" s="207"/>
      <c r="EL180" s="205"/>
      <c r="EM180" s="207"/>
      <c r="EN180" s="205"/>
      <c r="EO180" s="207"/>
      <c r="EP180" s="207"/>
      <c r="EQ180" s="205"/>
      <c r="ER180" s="205"/>
      <c r="ES180" s="205"/>
      <c r="ET180" s="205"/>
      <c r="EU180" s="93"/>
      <c r="EV180" s="93"/>
    </row>
    <row r="181" spans="2:152">
      <c r="B181" s="8"/>
      <c r="C181" s="205"/>
      <c r="D181" s="205"/>
      <c r="E181" s="206"/>
      <c r="F181" s="206"/>
      <c r="G181" s="205"/>
      <c r="H181" s="207"/>
      <c r="I181" s="205"/>
      <c r="J181" s="207"/>
      <c r="K181" s="205"/>
      <c r="L181" s="205"/>
      <c r="M181" s="205"/>
      <c r="N181" s="205"/>
      <c r="O181" s="205"/>
      <c r="P181" s="205"/>
      <c r="Q181" s="205"/>
      <c r="CC181" s="8"/>
      <c r="CD181" s="205"/>
      <c r="CE181" s="205"/>
      <c r="CF181" s="206"/>
      <c r="CG181" s="206"/>
      <c r="CH181" s="205"/>
      <c r="CI181" s="207"/>
      <c r="CJ181" s="205"/>
      <c r="CK181" s="207"/>
      <c r="CL181" s="205"/>
      <c r="CM181" s="205"/>
      <c r="CN181" s="205"/>
      <c r="CO181" s="205"/>
      <c r="CP181" s="205"/>
      <c r="CQ181" s="93"/>
      <c r="CR181" s="93"/>
      <c r="CS181" s="191"/>
      <c r="CW181" s="210"/>
      <c r="DE181" s="8"/>
      <c r="DF181" s="205"/>
      <c r="DG181" s="205"/>
      <c r="DH181" s="206"/>
      <c r="DI181" s="206"/>
      <c r="DJ181" s="205"/>
      <c r="DK181" s="207"/>
      <c r="DL181" s="205"/>
      <c r="DM181" s="207"/>
      <c r="DN181" s="205"/>
      <c r="DO181" s="207"/>
      <c r="DP181" s="205"/>
      <c r="DQ181" s="205"/>
      <c r="DR181" s="205"/>
      <c r="DS181" s="205"/>
      <c r="DT181" s="93"/>
      <c r="DU181" s="93"/>
      <c r="EE181" s="8"/>
      <c r="EF181" s="205"/>
      <c r="EG181" s="205"/>
      <c r="EH181" s="206"/>
      <c r="EI181" s="206"/>
      <c r="EJ181" s="205"/>
      <c r="EK181" s="207"/>
      <c r="EL181" s="205"/>
      <c r="EM181" s="207"/>
      <c r="EN181" s="205"/>
      <c r="EO181" s="207"/>
      <c r="EP181" s="207"/>
      <c r="EQ181" s="205"/>
      <c r="ER181" s="205"/>
      <c r="ES181" s="205"/>
      <c r="ET181" s="205"/>
      <c r="EU181" s="93"/>
      <c r="EV181" s="93"/>
    </row>
    <row r="182" spans="2:152">
      <c r="B182" s="8"/>
      <c r="C182" s="205"/>
      <c r="D182" s="205"/>
      <c r="E182" s="206"/>
      <c r="F182" s="206"/>
      <c r="G182" s="205"/>
      <c r="H182" s="207"/>
      <c r="I182" s="205"/>
      <c r="J182" s="207"/>
      <c r="K182" s="205"/>
      <c r="L182" s="205"/>
      <c r="M182" s="205"/>
      <c r="N182" s="205"/>
      <c r="O182" s="205"/>
      <c r="P182" s="205"/>
      <c r="Q182" s="205"/>
      <c r="CC182" s="8"/>
      <c r="CD182" s="205"/>
      <c r="CE182" s="205"/>
      <c r="CF182" s="206"/>
      <c r="CG182" s="206"/>
      <c r="CH182" s="205"/>
      <c r="CI182" s="207"/>
      <c r="CJ182" s="205"/>
      <c r="CK182" s="207"/>
      <c r="CL182" s="205"/>
      <c r="CM182" s="205"/>
      <c r="CN182" s="205"/>
      <c r="CO182" s="205"/>
      <c r="CP182" s="205"/>
      <c r="CQ182" s="93"/>
      <c r="CR182" s="93"/>
      <c r="CS182" s="191"/>
      <c r="CW182" s="210"/>
      <c r="DE182" s="8"/>
      <c r="DF182" s="205"/>
      <c r="DG182" s="205"/>
      <c r="DH182" s="206"/>
      <c r="DI182" s="206"/>
      <c r="DJ182" s="205"/>
      <c r="DK182" s="207"/>
      <c r="DL182" s="205"/>
      <c r="DM182" s="207"/>
      <c r="DN182" s="205"/>
      <c r="DO182" s="207"/>
      <c r="DP182" s="205"/>
      <c r="DQ182" s="205"/>
      <c r="DR182" s="205"/>
      <c r="DS182" s="205"/>
      <c r="DT182" s="93"/>
      <c r="DU182" s="93"/>
      <c r="EE182" s="8"/>
      <c r="EF182" s="205"/>
      <c r="EG182" s="205"/>
      <c r="EH182" s="206"/>
      <c r="EI182" s="206"/>
      <c r="EJ182" s="205"/>
      <c r="EK182" s="207"/>
      <c r="EL182" s="205"/>
      <c r="EM182" s="207"/>
      <c r="EN182" s="205"/>
      <c r="EO182" s="207"/>
      <c r="EP182" s="207"/>
      <c r="EQ182" s="205"/>
      <c r="ER182" s="205"/>
      <c r="ES182" s="205"/>
      <c r="ET182" s="205"/>
      <c r="EU182" s="93"/>
      <c r="EV182" s="93"/>
    </row>
    <row r="183" spans="2:152">
      <c r="B183" s="8"/>
      <c r="C183" s="205"/>
      <c r="D183" s="205"/>
      <c r="E183" s="206"/>
      <c r="F183" s="206"/>
      <c r="G183" s="205"/>
      <c r="H183" s="207"/>
      <c r="I183" s="205"/>
      <c r="J183" s="207"/>
      <c r="K183" s="205"/>
      <c r="L183" s="205"/>
      <c r="M183" s="205"/>
      <c r="N183" s="205"/>
      <c r="O183" s="205"/>
      <c r="P183" s="205"/>
      <c r="Q183" s="205"/>
      <c r="CC183" s="8"/>
      <c r="CD183" s="205"/>
      <c r="CE183" s="205"/>
      <c r="CF183" s="206"/>
      <c r="CG183" s="206"/>
      <c r="CH183" s="205"/>
      <c r="CI183" s="207"/>
      <c r="CJ183" s="205"/>
      <c r="CK183" s="207"/>
      <c r="CL183" s="205"/>
      <c r="CM183" s="205"/>
      <c r="CN183" s="205"/>
      <c r="CO183" s="205"/>
      <c r="CP183" s="205"/>
      <c r="CQ183" s="93"/>
      <c r="CR183" s="93"/>
      <c r="CS183" s="191"/>
      <c r="CW183" s="210"/>
      <c r="DE183" s="8"/>
      <c r="DF183" s="205"/>
      <c r="DG183" s="205"/>
      <c r="DH183" s="206"/>
      <c r="DI183" s="206"/>
      <c r="DJ183" s="205"/>
      <c r="DK183" s="207"/>
      <c r="DL183" s="205"/>
      <c r="DM183" s="207"/>
      <c r="DN183" s="205"/>
      <c r="DO183" s="207"/>
      <c r="DP183" s="205"/>
      <c r="DQ183" s="205"/>
      <c r="DR183" s="205"/>
      <c r="DS183" s="205"/>
      <c r="DT183" s="93"/>
      <c r="DU183" s="93"/>
      <c r="EE183" s="8"/>
      <c r="EF183" s="205"/>
      <c r="EG183" s="205"/>
      <c r="EH183" s="206"/>
      <c r="EI183" s="206"/>
      <c r="EJ183" s="205"/>
      <c r="EK183" s="207"/>
      <c r="EL183" s="205"/>
      <c r="EM183" s="207"/>
      <c r="EN183" s="205"/>
      <c r="EO183" s="207"/>
      <c r="EP183" s="207"/>
      <c r="EQ183" s="205"/>
      <c r="ER183" s="205"/>
      <c r="ES183" s="205"/>
      <c r="ET183" s="205"/>
      <c r="EU183" s="93"/>
      <c r="EV183" s="93"/>
    </row>
    <row r="184" spans="2:152">
      <c r="B184" s="8"/>
      <c r="C184" s="205"/>
      <c r="D184" s="205"/>
      <c r="E184" s="206"/>
      <c r="F184" s="206"/>
      <c r="G184" s="205"/>
      <c r="H184" s="207"/>
      <c r="I184" s="205"/>
      <c r="J184" s="207"/>
      <c r="K184" s="205"/>
      <c r="L184" s="205"/>
      <c r="M184" s="205"/>
      <c r="N184" s="205"/>
      <c r="O184" s="205"/>
      <c r="P184" s="205"/>
      <c r="Q184" s="205"/>
      <c r="CC184" s="8"/>
      <c r="CD184" s="205"/>
      <c r="CE184" s="205"/>
      <c r="CF184" s="206"/>
      <c r="CG184" s="206"/>
      <c r="CH184" s="205"/>
      <c r="CI184" s="207"/>
      <c r="CJ184" s="205"/>
      <c r="CK184" s="207"/>
      <c r="CL184" s="205"/>
      <c r="CM184" s="205"/>
      <c r="CN184" s="205"/>
      <c r="CO184" s="205"/>
      <c r="CP184" s="205"/>
      <c r="CQ184" s="93"/>
      <c r="CR184" s="93"/>
      <c r="CS184" s="191"/>
      <c r="CW184" s="210"/>
      <c r="DE184" s="8"/>
      <c r="DF184" s="205"/>
      <c r="DG184" s="205"/>
      <c r="DH184" s="206"/>
      <c r="DI184" s="206"/>
      <c r="DJ184" s="205"/>
      <c r="DK184" s="207"/>
      <c r="DL184" s="205"/>
      <c r="DM184" s="207"/>
      <c r="DN184" s="205"/>
      <c r="DO184" s="207"/>
      <c r="DP184" s="205"/>
      <c r="DQ184" s="205"/>
      <c r="DR184" s="205"/>
      <c r="DS184" s="205"/>
      <c r="DT184" s="93"/>
      <c r="DU184" s="93"/>
      <c r="EE184" s="8"/>
      <c r="EF184" s="205"/>
      <c r="EG184" s="205"/>
      <c r="EH184" s="206"/>
      <c r="EI184" s="206"/>
      <c r="EJ184" s="205"/>
      <c r="EK184" s="207"/>
      <c r="EL184" s="205"/>
      <c r="EM184" s="207"/>
      <c r="EN184" s="205"/>
      <c r="EO184" s="207"/>
      <c r="EP184" s="207"/>
      <c r="EQ184" s="205"/>
      <c r="ER184" s="205"/>
      <c r="ES184" s="205"/>
      <c r="ET184" s="205"/>
      <c r="EU184" s="93"/>
      <c r="EV184" s="93"/>
    </row>
    <row r="185" spans="2:152">
      <c r="B185" s="8"/>
      <c r="C185" s="205"/>
      <c r="D185" s="205"/>
      <c r="E185" s="206"/>
      <c r="F185" s="206"/>
      <c r="G185" s="205"/>
      <c r="H185" s="207"/>
      <c r="I185" s="205"/>
      <c r="J185" s="207"/>
      <c r="K185" s="205"/>
      <c r="L185" s="205"/>
      <c r="M185" s="205"/>
      <c r="N185" s="205"/>
      <c r="O185" s="205"/>
      <c r="P185" s="205"/>
      <c r="Q185" s="205"/>
      <c r="CC185" s="8"/>
      <c r="CD185" s="205"/>
      <c r="CE185" s="205"/>
      <c r="CF185" s="206"/>
      <c r="CG185" s="206"/>
      <c r="CH185" s="205"/>
      <c r="CI185" s="207"/>
      <c r="CJ185" s="205"/>
      <c r="CK185" s="207"/>
      <c r="CL185" s="205"/>
      <c r="CM185" s="205"/>
      <c r="CN185" s="205"/>
      <c r="CO185" s="205"/>
      <c r="CP185" s="205"/>
      <c r="CQ185" s="93"/>
      <c r="CR185" s="93"/>
      <c r="CS185" s="191"/>
      <c r="CW185" s="210"/>
      <c r="DE185" s="8"/>
      <c r="DF185" s="205"/>
      <c r="DG185" s="205"/>
      <c r="DH185" s="206"/>
      <c r="DI185" s="206"/>
      <c r="DJ185" s="205"/>
      <c r="DK185" s="207"/>
      <c r="DL185" s="205"/>
      <c r="DM185" s="207"/>
      <c r="DN185" s="205"/>
      <c r="DO185" s="207"/>
      <c r="DP185" s="205"/>
      <c r="DQ185" s="205"/>
      <c r="DR185" s="205"/>
      <c r="DS185" s="205"/>
      <c r="DT185" s="93"/>
      <c r="DU185" s="93"/>
      <c r="EE185" s="8"/>
      <c r="EF185" s="205"/>
      <c r="EG185" s="205"/>
      <c r="EH185" s="206"/>
      <c r="EI185" s="206"/>
      <c r="EJ185" s="205"/>
      <c r="EK185" s="207"/>
      <c r="EL185" s="205"/>
      <c r="EM185" s="207"/>
      <c r="EN185" s="205"/>
      <c r="EO185" s="207"/>
      <c r="EP185" s="207"/>
      <c r="EQ185" s="205"/>
      <c r="ER185" s="205"/>
      <c r="ES185" s="205"/>
      <c r="ET185" s="205"/>
      <c r="EU185" s="93"/>
      <c r="EV185" s="93"/>
    </row>
    <row r="186" spans="2:152">
      <c r="B186" s="8"/>
      <c r="C186" s="205"/>
      <c r="D186" s="205"/>
      <c r="E186" s="206"/>
      <c r="F186" s="206"/>
      <c r="G186" s="205"/>
      <c r="H186" s="207"/>
      <c r="I186" s="205"/>
      <c r="J186" s="207"/>
      <c r="K186" s="205"/>
      <c r="L186" s="205"/>
      <c r="M186" s="205"/>
      <c r="N186" s="205"/>
      <c r="O186" s="205"/>
      <c r="P186" s="205"/>
      <c r="Q186" s="205"/>
      <c r="CC186" s="8"/>
      <c r="CD186" s="205"/>
      <c r="CE186" s="205"/>
      <c r="CF186" s="206"/>
      <c r="CG186" s="206"/>
      <c r="CH186" s="205"/>
      <c r="CI186" s="207"/>
      <c r="CJ186" s="205"/>
      <c r="CK186" s="207"/>
      <c r="CL186" s="205"/>
      <c r="CM186" s="205"/>
      <c r="CN186" s="205"/>
      <c r="CO186" s="205"/>
      <c r="CP186" s="205"/>
      <c r="CQ186" s="93"/>
      <c r="CR186" s="93"/>
      <c r="CS186" s="191"/>
      <c r="CW186" s="210"/>
      <c r="DE186" s="8"/>
      <c r="DF186" s="205"/>
      <c r="DG186" s="205"/>
      <c r="DH186" s="206"/>
      <c r="DI186" s="206"/>
      <c r="DJ186" s="205"/>
      <c r="DK186" s="207"/>
      <c r="DL186" s="205"/>
      <c r="DM186" s="207"/>
      <c r="DN186" s="205"/>
      <c r="DO186" s="207"/>
      <c r="DP186" s="205"/>
      <c r="DQ186" s="205"/>
      <c r="DR186" s="205"/>
      <c r="DS186" s="205"/>
      <c r="DT186" s="93"/>
      <c r="DU186" s="93"/>
      <c r="EE186" s="8"/>
      <c r="EF186" s="205"/>
      <c r="EG186" s="205"/>
      <c r="EH186" s="206"/>
      <c r="EI186" s="206"/>
      <c r="EJ186" s="205"/>
      <c r="EK186" s="207"/>
      <c r="EL186" s="205"/>
      <c r="EM186" s="207"/>
      <c r="EN186" s="205"/>
      <c r="EO186" s="207"/>
      <c r="EP186" s="207"/>
      <c r="EQ186" s="205"/>
      <c r="ER186" s="205"/>
      <c r="ES186" s="205"/>
      <c r="ET186" s="205"/>
      <c r="EU186" s="93"/>
      <c r="EV186" s="93"/>
    </row>
    <row r="187" spans="2:152">
      <c r="B187" s="8"/>
      <c r="C187" s="205"/>
      <c r="D187" s="205"/>
      <c r="E187" s="206"/>
      <c r="F187" s="206"/>
      <c r="G187" s="205"/>
      <c r="H187" s="207"/>
      <c r="I187" s="205"/>
      <c r="J187" s="207"/>
      <c r="K187" s="205"/>
      <c r="L187" s="205"/>
      <c r="M187" s="205"/>
      <c r="N187" s="205"/>
      <c r="O187" s="205"/>
      <c r="P187" s="205"/>
      <c r="Q187" s="205"/>
      <c r="CC187" s="8"/>
      <c r="CD187" s="205"/>
      <c r="CE187" s="205"/>
      <c r="CF187" s="206"/>
      <c r="CG187" s="206"/>
      <c r="CH187" s="205"/>
      <c r="CI187" s="207"/>
      <c r="CJ187" s="205"/>
      <c r="CK187" s="207"/>
      <c r="CL187" s="205"/>
      <c r="CM187" s="205"/>
      <c r="CN187" s="205"/>
      <c r="CO187" s="205"/>
      <c r="CP187" s="205"/>
      <c r="CQ187" s="93"/>
      <c r="CR187" s="93"/>
      <c r="CS187" s="191"/>
      <c r="CW187" s="210"/>
      <c r="DE187" s="8"/>
      <c r="DF187" s="205"/>
      <c r="DG187" s="205"/>
      <c r="DH187" s="206"/>
      <c r="DI187" s="206"/>
      <c r="DJ187" s="205"/>
      <c r="DK187" s="207"/>
      <c r="DL187" s="205"/>
      <c r="DM187" s="207"/>
      <c r="DN187" s="205"/>
      <c r="DO187" s="207"/>
      <c r="DP187" s="205"/>
      <c r="DQ187" s="205"/>
      <c r="DR187" s="205"/>
      <c r="DS187" s="205"/>
      <c r="DT187" s="93"/>
      <c r="DU187" s="93"/>
      <c r="EE187" s="8"/>
      <c r="EF187" s="205"/>
      <c r="EG187" s="205"/>
      <c r="EH187" s="206"/>
      <c r="EI187" s="206"/>
      <c r="EJ187" s="205"/>
      <c r="EK187" s="207"/>
      <c r="EL187" s="205"/>
      <c r="EM187" s="207"/>
      <c r="EN187" s="205"/>
      <c r="EO187" s="207"/>
      <c r="EP187" s="207"/>
      <c r="EQ187" s="205"/>
      <c r="ER187" s="205"/>
      <c r="ES187" s="205"/>
      <c r="ET187" s="205"/>
      <c r="EU187" s="93"/>
      <c r="EV187" s="93"/>
    </row>
    <row r="188" spans="2:152">
      <c r="B188" s="8"/>
      <c r="C188" s="205"/>
      <c r="D188" s="205"/>
      <c r="E188" s="206"/>
      <c r="F188" s="206"/>
      <c r="G188" s="205"/>
      <c r="H188" s="207"/>
      <c r="I188" s="205"/>
      <c r="J188" s="207"/>
      <c r="K188" s="205"/>
      <c r="L188" s="205"/>
      <c r="M188" s="205"/>
      <c r="N188" s="205"/>
      <c r="O188" s="205"/>
      <c r="P188" s="205"/>
      <c r="Q188" s="205"/>
      <c r="CC188" s="8"/>
      <c r="CD188" s="205"/>
      <c r="CE188" s="205"/>
      <c r="CF188" s="206"/>
      <c r="CG188" s="206"/>
      <c r="CH188" s="205"/>
      <c r="CI188" s="207"/>
      <c r="CJ188" s="205"/>
      <c r="CK188" s="207"/>
      <c r="CL188" s="205"/>
      <c r="CM188" s="205"/>
      <c r="CN188" s="205"/>
      <c r="CO188" s="205"/>
      <c r="CP188" s="205"/>
      <c r="CQ188" s="93"/>
      <c r="CR188" s="93"/>
      <c r="CS188" s="191"/>
      <c r="CW188" s="210"/>
      <c r="DE188" s="8"/>
      <c r="DF188" s="205"/>
      <c r="DG188" s="205"/>
      <c r="DH188" s="206"/>
      <c r="DI188" s="206"/>
      <c r="DJ188" s="205"/>
      <c r="DK188" s="207"/>
      <c r="DL188" s="205"/>
      <c r="DM188" s="207"/>
      <c r="DN188" s="205"/>
      <c r="DO188" s="207"/>
      <c r="DP188" s="205"/>
      <c r="DQ188" s="205"/>
      <c r="DR188" s="205"/>
      <c r="DS188" s="205"/>
      <c r="DT188" s="93"/>
      <c r="DU188" s="93"/>
      <c r="EE188" s="8"/>
      <c r="EF188" s="205"/>
      <c r="EG188" s="205"/>
      <c r="EH188" s="206"/>
      <c r="EI188" s="206"/>
      <c r="EJ188" s="205"/>
      <c r="EK188" s="207"/>
      <c r="EL188" s="205"/>
      <c r="EM188" s="207"/>
      <c r="EN188" s="205"/>
      <c r="EO188" s="207"/>
      <c r="EP188" s="207"/>
      <c r="EQ188" s="205"/>
      <c r="ER188" s="205"/>
      <c r="ES188" s="205"/>
      <c r="ET188" s="205"/>
      <c r="EU188" s="93"/>
      <c r="EV188" s="93"/>
    </row>
    <row r="189" spans="2:152">
      <c r="B189" s="8"/>
      <c r="C189" s="205"/>
      <c r="D189" s="205"/>
      <c r="E189" s="206"/>
      <c r="F189" s="206"/>
      <c r="G189" s="205"/>
      <c r="H189" s="207"/>
      <c r="I189" s="205"/>
      <c r="J189" s="207"/>
      <c r="K189" s="205"/>
      <c r="L189" s="205"/>
      <c r="M189" s="205"/>
      <c r="N189" s="205"/>
      <c r="O189" s="205"/>
      <c r="P189" s="205"/>
      <c r="Q189" s="205"/>
      <c r="CC189" s="8"/>
      <c r="CD189" s="205"/>
      <c r="CE189" s="205"/>
      <c r="CF189" s="206"/>
      <c r="CG189" s="206"/>
      <c r="CH189" s="205"/>
      <c r="CI189" s="207"/>
      <c r="CJ189" s="205"/>
      <c r="CK189" s="207"/>
      <c r="CL189" s="205"/>
      <c r="CM189" s="205"/>
      <c r="CN189" s="205"/>
      <c r="CO189" s="205"/>
      <c r="CP189" s="205"/>
      <c r="CQ189" s="93"/>
      <c r="CR189" s="93"/>
      <c r="CS189" s="191"/>
      <c r="CW189" s="210"/>
      <c r="DE189" s="8"/>
      <c r="DF189" s="205"/>
      <c r="DG189" s="205"/>
      <c r="DH189" s="206"/>
      <c r="DI189" s="206"/>
      <c r="DJ189" s="205"/>
      <c r="DK189" s="207"/>
      <c r="DL189" s="205"/>
      <c r="DM189" s="207"/>
      <c r="DN189" s="205"/>
      <c r="DO189" s="207"/>
      <c r="DP189" s="205"/>
      <c r="DQ189" s="205"/>
      <c r="DR189" s="205"/>
      <c r="DS189" s="205"/>
      <c r="DT189" s="93"/>
      <c r="DU189" s="93"/>
      <c r="EE189" s="8"/>
      <c r="EF189" s="205"/>
      <c r="EG189" s="205"/>
      <c r="EH189" s="206"/>
      <c r="EI189" s="206"/>
      <c r="EJ189" s="205"/>
      <c r="EK189" s="207"/>
      <c r="EL189" s="205"/>
      <c r="EM189" s="207"/>
      <c r="EN189" s="205"/>
      <c r="EO189" s="207"/>
      <c r="EP189" s="207"/>
      <c r="EQ189" s="205"/>
      <c r="ER189" s="205"/>
      <c r="ES189" s="205"/>
      <c r="ET189" s="205"/>
      <c r="EU189" s="93"/>
      <c r="EV189" s="93"/>
    </row>
    <row r="190" spans="2:152">
      <c r="B190" s="8"/>
      <c r="C190" s="205"/>
      <c r="D190" s="205"/>
      <c r="E190" s="206"/>
      <c r="F190" s="206"/>
      <c r="G190" s="205"/>
      <c r="H190" s="207"/>
      <c r="I190" s="205"/>
      <c r="J190" s="207"/>
      <c r="K190" s="205"/>
      <c r="L190" s="205"/>
      <c r="M190" s="205"/>
      <c r="N190" s="205"/>
      <c r="O190" s="205"/>
      <c r="P190" s="205"/>
      <c r="Q190" s="205"/>
      <c r="CC190" s="8"/>
      <c r="CD190" s="205"/>
      <c r="CE190" s="205"/>
      <c r="CF190" s="206"/>
      <c r="CG190" s="206"/>
      <c r="CH190" s="205"/>
      <c r="CI190" s="207"/>
      <c r="CJ190" s="205"/>
      <c r="CK190" s="207"/>
      <c r="CL190" s="205"/>
      <c r="CM190" s="205"/>
      <c r="CN190" s="205"/>
      <c r="CO190" s="205"/>
      <c r="CP190" s="205"/>
      <c r="CQ190" s="93"/>
      <c r="CR190" s="93"/>
      <c r="CS190" s="191"/>
      <c r="CW190" s="210"/>
      <c r="DE190" s="8"/>
      <c r="DF190" s="205"/>
      <c r="DG190" s="205"/>
      <c r="DH190" s="206"/>
      <c r="DI190" s="206"/>
      <c r="DJ190" s="205"/>
      <c r="DK190" s="207"/>
      <c r="DL190" s="205"/>
      <c r="DM190" s="207"/>
      <c r="DN190" s="205"/>
      <c r="DO190" s="207"/>
      <c r="DP190" s="205"/>
      <c r="DQ190" s="205"/>
      <c r="DR190" s="205"/>
      <c r="DS190" s="205"/>
      <c r="DT190" s="93"/>
      <c r="DU190" s="93"/>
      <c r="EE190" s="8"/>
      <c r="EF190" s="205"/>
      <c r="EG190" s="205"/>
      <c r="EH190" s="206"/>
      <c r="EI190" s="206"/>
      <c r="EJ190" s="205"/>
      <c r="EK190" s="207"/>
      <c r="EL190" s="205"/>
      <c r="EM190" s="207"/>
      <c r="EN190" s="205"/>
      <c r="EO190" s="207"/>
      <c r="EP190" s="207"/>
      <c r="EQ190" s="205"/>
      <c r="ER190" s="205"/>
      <c r="ES190" s="205"/>
      <c r="ET190" s="205"/>
      <c r="EU190" s="93"/>
      <c r="EV190" s="93"/>
    </row>
    <row r="191" spans="2:152">
      <c r="B191" s="8"/>
      <c r="C191" s="205"/>
      <c r="D191" s="205"/>
      <c r="E191" s="206"/>
      <c r="F191" s="206"/>
      <c r="G191" s="205"/>
      <c r="H191" s="207"/>
      <c r="I191" s="205"/>
      <c r="J191" s="207"/>
      <c r="K191" s="205"/>
      <c r="L191" s="205"/>
      <c r="M191" s="205"/>
      <c r="N191" s="205"/>
      <c r="O191" s="205"/>
      <c r="P191" s="205"/>
      <c r="Q191" s="205"/>
      <c r="CC191" s="8"/>
      <c r="CD191" s="205"/>
      <c r="CE191" s="205"/>
      <c r="CF191" s="206"/>
      <c r="CG191" s="206"/>
      <c r="CH191" s="205"/>
      <c r="CI191" s="207"/>
      <c r="CJ191" s="205"/>
      <c r="CK191" s="207"/>
      <c r="CL191" s="205"/>
      <c r="CM191" s="205"/>
      <c r="CN191" s="205"/>
      <c r="CO191" s="205"/>
      <c r="CP191" s="205"/>
      <c r="CQ191" s="93"/>
      <c r="CR191" s="93"/>
      <c r="CS191" s="191"/>
      <c r="CW191" s="210"/>
      <c r="DE191" s="8"/>
      <c r="DF191" s="205"/>
      <c r="DG191" s="205"/>
      <c r="DH191" s="206"/>
      <c r="DI191" s="206"/>
      <c r="DJ191" s="205"/>
      <c r="DK191" s="207"/>
      <c r="DL191" s="205"/>
      <c r="DM191" s="207"/>
      <c r="DN191" s="205"/>
      <c r="DO191" s="207"/>
      <c r="DP191" s="205"/>
      <c r="DQ191" s="205"/>
      <c r="DR191" s="205"/>
      <c r="DS191" s="205"/>
      <c r="DT191" s="93"/>
      <c r="DU191" s="93"/>
      <c r="EE191" s="8"/>
      <c r="EF191" s="205"/>
      <c r="EG191" s="205"/>
      <c r="EH191" s="206"/>
      <c r="EI191" s="206"/>
      <c r="EJ191" s="205"/>
      <c r="EK191" s="207"/>
      <c r="EL191" s="205"/>
      <c r="EM191" s="207"/>
      <c r="EN191" s="205"/>
      <c r="EO191" s="207"/>
      <c r="EP191" s="207"/>
      <c r="EQ191" s="205"/>
      <c r="ER191" s="205"/>
      <c r="ES191" s="205"/>
      <c r="ET191" s="205"/>
      <c r="EU191" s="93"/>
      <c r="EV191" s="93"/>
    </row>
    <row r="192" spans="2:152">
      <c r="B192" s="8"/>
      <c r="C192" s="205"/>
      <c r="D192" s="205"/>
      <c r="E192" s="206"/>
      <c r="F192" s="206"/>
      <c r="G192" s="205"/>
      <c r="H192" s="207"/>
      <c r="I192" s="205"/>
      <c r="J192" s="207"/>
      <c r="K192" s="205"/>
      <c r="L192" s="205"/>
      <c r="M192" s="205"/>
      <c r="N192" s="205"/>
      <c r="O192" s="205"/>
      <c r="P192" s="205"/>
      <c r="Q192" s="205"/>
      <c r="CC192" s="8"/>
      <c r="CD192" s="205"/>
      <c r="CE192" s="205"/>
      <c r="CF192" s="206"/>
      <c r="CG192" s="206"/>
      <c r="CH192" s="205"/>
      <c r="CI192" s="207"/>
      <c r="CJ192" s="205"/>
      <c r="CK192" s="207"/>
      <c r="CL192" s="205"/>
      <c r="CM192" s="205"/>
      <c r="CN192" s="205"/>
      <c r="CO192" s="205"/>
      <c r="CP192" s="205"/>
      <c r="CQ192" s="93"/>
      <c r="CR192" s="93"/>
      <c r="CS192" s="191"/>
      <c r="CW192" s="210"/>
      <c r="DE192" s="8"/>
      <c r="DF192" s="205"/>
      <c r="DG192" s="205"/>
      <c r="DH192" s="206"/>
      <c r="DI192" s="206"/>
      <c r="DJ192" s="205"/>
      <c r="DK192" s="207"/>
      <c r="DL192" s="205"/>
      <c r="DM192" s="207"/>
      <c r="DN192" s="205"/>
      <c r="DO192" s="207"/>
      <c r="DP192" s="205"/>
      <c r="DQ192" s="205"/>
      <c r="DR192" s="205"/>
      <c r="DS192" s="205"/>
      <c r="DT192" s="93"/>
      <c r="DU192" s="93"/>
      <c r="EE192" s="8"/>
      <c r="EF192" s="205"/>
      <c r="EG192" s="205"/>
      <c r="EH192" s="206"/>
      <c r="EI192" s="206"/>
      <c r="EJ192" s="205"/>
      <c r="EK192" s="207"/>
      <c r="EL192" s="205"/>
      <c r="EM192" s="207"/>
      <c r="EN192" s="205"/>
      <c r="EO192" s="207"/>
      <c r="EP192" s="207"/>
      <c r="EQ192" s="205"/>
      <c r="ER192" s="205"/>
      <c r="ES192" s="205"/>
      <c r="ET192" s="205"/>
      <c r="EU192" s="93"/>
      <c r="EV192" s="93"/>
    </row>
    <row r="193" spans="2:152">
      <c r="B193" s="8"/>
      <c r="C193" s="205"/>
      <c r="D193" s="205"/>
      <c r="E193" s="206"/>
      <c r="F193" s="206"/>
      <c r="G193" s="205"/>
      <c r="H193" s="207"/>
      <c r="I193" s="205"/>
      <c r="J193" s="207"/>
      <c r="K193" s="205"/>
      <c r="L193" s="205"/>
      <c r="M193" s="205"/>
      <c r="N193" s="205"/>
      <c r="O193" s="205"/>
      <c r="P193" s="205"/>
      <c r="Q193" s="205"/>
      <c r="CC193" s="8"/>
      <c r="CD193" s="205"/>
      <c r="CE193" s="205"/>
      <c r="CF193" s="206"/>
      <c r="CG193" s="206"/>
      <c r="CH193" s="205"/>
      <c r="CI193" s="207"/>
      <c r="CJ193" s="205"/>
      <c r="CK193" s="207"/>
      <c r="CL193" s="205"/>
      <c r="CM193" s="205"/>
      <c r="CN193" s="205"/>
      <c r="CO193" s="205"/>
      <c r="CP193" s="205"/>
      <c r="CQ193" s="93"/>
      <c r="CR193" s="93"/>
      <c r="CS193" s="191"/>
      <c r="CW193" s="210"/>
      <c r="DE193" s="8"/>
      <c r="DF193" s="205"/>
      <c r="DG193" s="205"/>
      <c r="DH193" s="206"/>
      <c r="DI193" s="206"/>
      <c r="DJ193" s="205"/>
      <c r="DK193" s="207"/>
      <c r="DL193" s="205"/>
      <c r="DM193" s="207"/>
      <c r="DN193" s="205"/>
      <c r="DO193" s="207"/>
      <c r="DP193" s="205"/>
      <c r="DQ193" s="205"/>
      <c r="DR193" s="205"/>
      <c r="DS193" s="205"/>
      <c r="DT193" s="93"/>
      <c r="DU193" s="93"/>
      <c r="EE193" s="8"/>
      <c r="EF193" s="205"/>
      <c r="EG193" s="205"/>
      <c r="EH193" s="206"/>
      <c r="EI193" s="206"/>
      <c r="EJ193" s="205"/>
      <c r="EK193" s="207"/>
      <c r="EL193" s="205"/>
      <c r="EM193" s="207"/>
      <c r="EN193" s="205"/>
      <c r="EO193" s="207"/>
      <c r="EP193" s="207"/>
      <c r="EQ193" s="205"/>
      <c r="ER193" s="205"/>
      <c r="ES193" s="205"/>
      <c r="ET193" s="205"/>
      <c r="EU193" s="93"/>
      <c r="EV193" s="93"/>
    </row>
    <row r="194" spans="2:152">
      <c r="B194" s="8"/>
      <c r="C194" s="205"/>
      <c r="D194" s="205"/>
      <c r="E194" s="206"/>
      <c r="F194" s="206"/>
      <c r="G194" s="205"/>
      <c r="H194" s="207"/>
      <c r="I194" s="205"/>
      <c r="J194" s="207"/>
      <c r="K194" s="205"/>
      <c r="L194" s="205"/>
      <c r="M194" s="205"/>
      <c r="N194" s="205"/>
      <c r="O194" s="205"/>
      <c r="P194" s="205"/>
      <c r="Q194" s="205"/>
      <c r="CC194" s="8"/>
      <c r="CD194" s="205"/>
      <c r="CE194" s="205"/>
      <c r="CF194" s="206"/>
      <c r="CG194" s="206"/>
      <c r="CH194" s="205"/>
      <c r="CI194" s="207"/>
      <c r="CJ194" s="205"/>
      <c r="CK194" s="207"/>
      <c r="CL194" s="205"/>
      <c r="CM194" s="205"/>
      <c r="CN194" s="205"/>
      <c r="CO194" s="205"/>
      <c r="CP194" s="205"/>
      <c r="CQ194" s="93"/>
      <c r="CR194" s="93"/>
      <c r="CS194" s="191"/>
      <c r="CW194" s="210"/>
      <c r="DE194" s="8"/>
      <c r="DF194" s="205"/>
      <c r="DG194" s="205"/>
      <c r="DH194" s="206"/>
      <c r="DI194" s="206"/>
      <c r="DJ194" s="205"/>
      <c r="DK194" s="207"/>
      <c r="DL194" s="205"/>
      <c r="DM194" s="207"/>
      <c r="DN194" s="205"/>
      <c r="DO194" s="207"/>
      <c r="DP194" s="205"/>
      <c r="DQ194" s="205"/>
      <c r="DR194" s="205"/>
      <c r="DS194" s="205"/>
      <c r="DT194" s="93"/>
      <c r="DU194" s="93"/>
      <c r="EE194" s="8"/>
      <c r="EF194" s="205"/>
      <c r="EG194" s="205"/>
      <c r="EH194" s="206"/>
      <c r="EI194" s="206"/>
      <c r="EJ194" s="205"/>
      <c r="EK194" s="207"/>
      <c r="EL194" s="205"/>
      <c r="EM194" s="207"/>
      <c r="EN194" s="205"/>
      <c r="EO194" s="207"/>
      <c r="EP194" s="207"/>
      <c r="EQ194" s="205"/>
      <c r="ER194" s="205"/>
      <c r="ES194" s="205"/>
      <c r="ET194" s="205"/>
      <c r="EU194" s="93"/>
      <c r="EV194" s="93"/>
    </row>
    <row r="195" spans="2:152">
      <c r="B195" s="8"/>
      <c r="C195" s="205"/>
      <c r="D195" s="205"/>
      <c r="E195" s="206"/>
      <c r="F195" s="206"/>
      <c r="G195" s="205"/>
      <c r="H195" s="207"/>
      <c r="I195" s="205"/>
      <c r="J195" s="207"/>
      <c r="K195" s="205"/>
      <c r="L195" s="205"/>
      <c r="M195" s="205"/>
      <c r="N195" s="205"/>
      <c r="O195" s="205"/>
      <c r="P195" s="205"/>
      <c r="Q195" s="205"/>
      <c r="CC195" s="8"/>
      <c r="CD195" s="205"/>
      <c r="CE195" s="205"/>
      <c r="CF195" s="206"/>
      <c r="CG195" s="206"/>
      <c r="CH195" s="205"/>
      <c r="CI195" s="207"/>
      <c r="CJ195" s="205"/>
      <c r="CK195" s="207"/>
      <c r="CL195" s="205"/>
      <c r="CM195" s="205"/>
      <c r="CN195" s="205"/>
      <c r="CO195" s="205"/>
      <c r="CP195" s="205"/>
      <c r="CQ195" s="93"/>
      <c r="CR195" s="93"/>
      <c r="CS195" s="191"/>
      <c r="CW195" s="210"/>
      <c r="DE195" s="8"/>
      <c r="DF195" s="205"/>
      <c r="DG195" s="205"/>
      <c r="DH195" s="206"/>
      <c r="DI195" s="206"/>
      <c r="DJ195" s="205"/>
      <c r="DK195" s="207"/>
      <c r="DL195" s="205"/>
      <c r="DM195" s="207"/>
      <c r="DN195" s="205"/>
      <c r="DO195" s="207"/>
      <c r="DP195" s="205"/>
      <c r="DQ195" s="205"/>
      <c r="DR195" s="205"/>
      <c r="DS195" s="205"/>
      <c r="DT195" s="93"/>
      <c r="DU195" s="93"/>
      <c r="EE195" s="8"/>
      <c r="EF195" s="205"/>
      <c r="EG195" s="205"/>
      <c r="EH195" s="206"/>
      <c r="EI195" s="206"/>
      <c r="EJ195" s="205"/>
      <c r="EK195" s="207"/>
      <c r="EL195" s="205"/>
      <c r="EM195" s="207"/>
      <c r="EN195" s="205"/>
      <c r="EO195" s="207"/>
      <c r="EP195" s="207"/>
      <c r="EQ195" s="205"/>
      <c r="ER195" s="205"/>
      <c r="ES195" s="205"/>
      <c r="ET195" s="205"/>
      <c r="EU195" s="93"/>
      <c r="EV195" s="93"/>
    </row>
    <row r="196" spans="2:152">
      <c r="B196" s="8"/>
      <c r="C196" s="205"/>
      <c r="D196" s="205"/>
      <c r="E196" s="206"/>
      <c r="F196" s="206"/>
      <c r="G196" s="205"/>
      <c r="H196" s="207"/>
      <c r="I196" s="205"/>
      <c r="J196" s="207"/>
      <c r="K196" s="205"/>
      <c r="L196" s="205"/>
      <c r="M196" s="205"/>
      <c r="N196" s="205"/>
      <c r="O196" s="205"/>
      <c r="P196" s="205"/>
      <c r="Q196" s="205"/>
      <c r="CC196" s="8"/>
      <c r="CD196" s="205"/>
      <c r="CE196" s="205"/>
      <c r="CF196" s="206"/>
      <c r="CG196" s="206"/>
      <c r="CH196" s="205"/>
      <c r="CI196" s="207"/>
      <c r="CJ196" s="205"/>
      <c r="CK196" s="207"/>
      <c r="CL196" s="205"/>
      <c r="CM196" s="205"/>
      <c r="CN196" s="205"/>
      <c r="CO196" s="205"/>
      <c r="CP196" s="205"/>
      <c r="CQ196" s="93"/>
      <c r="CR196" s="93"/>
      <c r="CS196" s="191"/>
      <c r="CW196" s="210"/>
      <c r="DE196" s="8"/>
      <c r="DF196" s="205"/>
      <c r="DG196" s="205"/>
      <c r="DH196" s="206"/>
      <c r="DI196" s="206"/>
      <c r="DJ196" s="205"/>
      <c r="DK196" s="207"/>
      <c r="DL196" s="205"/>
      <c r="DM196" s="207"/>
      <c r="DN196" s="205"/>
      <c r="DO196" s="207"/>
      <c r="DP196" s="205"/>
      <c r="DQ196" s="205"/>
      <c r="DR196" s="205"/>
      <c r="DS196" s="205"/>
      <c r="DT196" s="93"/>
      <c r="DU196" s="93"/>
      <c r="EE196" s="8"/>
      <c r="EF196" s="205"/>
      <c r="EG196" s="205"/>
      <c r="EH196" s="206"/>
      <c r="EI196" s="206"/>
      <c r="EJ196" s="205"/>
      <c r="EK196" s="207"/>
      <c r="EL196" s="205"/>
      <c r="EM196" s="207"/>
      <c r="EN196" s="205"/>
      <c r="EO196" s="207"/>
      <c r="EP196" s="207"/>
      <c r="EQ196" s="205"/>
      <c r="ER196" s="205"/>
      <c r="ES196" s="205"/>
      <c r="ET196" s="205"/>
      <c r="EU196" s="93"/>
      <c r="EV196" s="93"/>
    </row>
    <row r="197" spans="2:152">
      <c r="B197" s="8"/>
      <c r="C197" s="205"/>
      <c r="D197" s="205"/>
      <c r="E197" s="206"/>
      <c r="F197" s="206"/>
      <c r="G197" s="205"/>
      <c r="H197" s="207"/>
      <c r="I197" s="205"/>
      <c r="J197" s="207"/>
      <c r="K197" s="205"/>
      <c r="L197" s="205"/>
      <c r="M197" s="205"/>
      <c r="N197" s="205"/>
      <c r="O197" s="205"/>
      <c r="P197" s="205"/>
      <c r="Q197" s="205"/>
      <c r="CC197" s="8"/>
      <c r="CD197" s="205"/>
      <c r="CE197" s="205"/>
      <c r="CF197" s="206"/>
      <c r="CG197" s="206"/>
      <c r="CH197" s="205"/>
      <c r="CI197" s="207"/>
      <c r="CJ197" s="205"/>
      <c r="CK197" s="207"/>
      <c r="CL197" s="205"/>
      <c r="CM197" s="205"/>
      <c r="CN197" s="205"/>
      <c r="CO197" s="205"/>
      <c r="CP197" s="205"/>
      <c r="CQ197" s="93"/>
      <c r="CR197" s="93"/>
      <c r="CS197" s="191"/>
      <c r="CW197" s="210"/>
      <c r="DE197" s="8"/>
      <c r="DF197" s="205"/>
      <c r="DG197" s="205"/>
      <c r="DH197" s="206"/>
      <c r="DI197" s="206"/>
      <c r="DJ197" s="205"/>
      <c r="DK197" s="207"/>
      <c r="DL197" s="205"/>
      <c r="DM197" s="207"/>
      <c r="DN197" s="205"/>
      <c r="DO197" s="207"/>
      <c r="DP197" s="205"/>
      <c r="DQ197" s="205"/>
      <c r="DR197" s="205"/>
      <c r="DS197" s="205"/>
      <c r="DT197" s="93"/>
      <c r="DU197" s="93"/>
      <c r="EE197" s="8"/>
      <c r="EF197" s="205"/>
      <c r="EG197" s="205"/>
      <c r="EH197" s="206"/>
      <c r="EI197" s="206"/>
      <c r="EJ197" s="205"/>
      <c r="EK197" s="207"/>
      <c r="EL197" s="205"/>
      <c r="EM197" s="207"/>
      <c r="EN197" s="205"/>
      <c r="EO197" s="207"/>
      <c r="EP197" s="207"/>
      <c r="EQ197" s="205"/>
      <c r="ER197" s="205"/>
      <c r="ES197" s="205"/>
      <c r="ET197" s="205"/>
      <c r="EU197" s="93"/>
      <c r="EV197" s="93"/>
    </row>
    <row r="198" spans="2:152">
      <c r="B198" s="8"/>
      <c r="C198" s="205"/>
      <c r="D198" s="205"/>
      <c r="E198" s="206"/>
      <c r="F198" s="206"/>
      <c r="G198" s="205"/>
      <c r="H198" s="207"/>
      <c r="I198" s="205"/>
      <c r="J198" s="207"/>
      <c r="K198" s="205"/>
      <c r="L198" s="205"/>
      <c r="M198" s="205"/>
      <c r="N198" s="205"/>
      <c r="O198" s="205"/>
      <c r="P198" s="205"/>
      <c r="Q198" s="205"/>
      <c r="CC198" s="8"/>
      <c r="CD198" s="205"/>
      <c r="CE198" s="205"/>
      <c r="CF198" s="206"/>
      <c r="CG198" s="206"/>
      <c r="CH198" s="205"/>
      <c r="CI198" s="207"/>
      <c r="CJ198" s="205"/>
      <c r="CK198" s="207"/>
      <c r="CL198" s="205"/>
      <c r="CM198" s="205"/>
      <c r="CN198" s="205"/>
      <c r="CO198" s="205"/>
      <c r="CP198" s="205"/>
      <c r="CQ198" s="93"/>
      <c r="CR198" s="93"/>
      <c r="CS198" s="191"/>
      <c r="CW198" s="210"/>
      <c r="DE198" s="8"/>
      <c r="DF198" s="205"/>
      <c r="DG198" s="205"/>
      <c r="DH198" s="206"/>
      <c r="DI198" s="206"/>
      <c r="DJ198" s="205"/>
      <c r="DK198" s="207"/>
      <c r="DL198" s="205"/>
      <c r="DM198" s="207"/>
      <c r="DN198" s="205"/>
      <c r="DO198" s="207"/>
      <c r="DP198" s="205"/>
      <c r="DQ198" s="205"/>
      <c r="DR198" s="205"/>
      <c r="DS198" s="205"/>
      <c r="DT198" s="93"/>
      <c r="DU198" s="93"/>
      <c r="EE198" s="8"/>
      <c r="EF198" s="205"/>
      <c r="EG198" s="205"/>
      <c r="EH198" s="206"/>
      <c r="EI198" s="206"/>
      <c r="EJ198" s="205"/>
      <c r="EK198" s="207"/>
      <c r="EL198" s="205"/>
      <c r="EM198" s="207"/>
      <c r="EN198" s="205"/>
      <c r="EO198" s="207"/>
      <c r="EP198" s="207"/>
      <c r="EQ198" s="205"/>
      <c r="ER198" s="205"/>
      <c r="ES198" s="205"/>
      <c r="ET198" s="205"/>
      <c r="EU198" s="93"/>
      <c r="EV198" s="93"/>
    </row>
    <row r="199" spans="2:152">
      <c r="B199" s="8"/>
      <c r="C199" s="205"/>
      <c r="D199" s="205"/>
      <c r="E199" s="206"/>
      <c r="F199" s="206"/>
      <c r="G199" s="205"/>
      <c r="H199" s="207"/>
      <c r="I199" s="205"/>
      <c r="J199" s="207"/>
      <c r="K199" s="205"/>
      <c r="L199" s="205"/>
      <c r="M199" s="205"/>
      <c r="N199" s="205"/>
      <c r="O199" s="205"/>
      <c r="P199" s="205"/>
      <c r="Q199" s="205"/>
      <c r="CC199" s="8"/>
      <c r="CD199" s="205"/>
      <c r="CE199" s="205"/>
      <c r="CF199" s="206"/>
      <c r="CG199" s="206"/>
      <c r="CH199" s="205"/>
      <c r="CI199" s="207"/>
      <c r="CJ199" s="205"/>
      <c r="CK199" s="207"/>
      <c r="CL199" s="205"/>
      <c r="CM199" s="205"/>
      <c r="CN199" s="205"/>
      <c r="CO199" s="205"/>
      <c r="CP199" s="205"/>
      <c r="CQ199" s="93"/>
      <c r="CR199" s="93"/>
      <c r="CS199" s="191"/>
      <c r="CW199" s="210"/>
      <c r="DE199" s="8"/>
      <c r="DF199" s="205"/>
      <c r="DG199" s="205"/>
      <c r="DH199" s="206"/>
      <c r="DI199" s="206"/>
      <c r="DJ199" s="205"/>
      <c r="DK199" s="207"/>
      <c r="DL199" s="205"/>
      <c r="DM199" s="207"/>
      <c r="DN199" s="205"/>
      <c r="DO199" s="207"/>
      <c r="DP199" s="205"/>
      <c r="DQ199" s="205"/>
      <c r="DR199" s="205"/>
      <c r="DS199" s="205"/>
      <c r="DT199" s="93"/>
      <c r="DU199" s="93"/>
      <c r="EE199" s="8"/>
      <c r="EF199" s="205"/>
      <c r="EG199" s="205"/>
      <c r="EH199" s="206"/>
      <c r="EI199" s="206"/>
      <c r="EJ199" s="205"/>
      <c r="EK199" s="207"/>
      <c r="EL199" s="205"/>
      <c r="EM199" s="207"/>
      <c r="EN199" s="205"/>
      <c r="EO199" s="207"/>
      <c r="EP199" s="207"/>
      <c r="EQ199" s="205"/>
      <c r="ER199" s="205"/>
      <c r="ES199" s="205"/>
      <c r="ET199" s="205"/>
      <c r="EU199" s="93"/>
      <c r="EV199" s="93"/>
    </row>
    <row r="200" spans="2:152">
      <c r="B200" s="8"/>
      <c r="C200" s="205"/>
      <c r="D200" s="205"/>
      <c r="E200" s="206"/>
      <c r="F200" s="206"/>
      <c r="G200" s="205"/>
      <c r="H200" s="207"/>
      <c r="I200" s="205"/>
      <c r="J200" s="207"/>
      <c r="K200" s="205"/>
      <c r="L200" s="205"/>
      <c r="M200" s="205"/>
      <c r="N200" s="205"/>
      <c r="O200" s="205"/>
      <c r="P200" s="205"/>
      <c r="Q200" s="205"/>
      <c r="CC200" s="8"/>
      <c r="CD200" s="205"/>
      <c r="CE200" s="205"/>
      <c r="CF200" s="206"/>
      <c r="CG200" s="206"/>
      <c r="CH200" s="205"/>
      <c r="CI200" s="207"/>
      <c r="CJ200" s="205"/>
      <c r="CK200" s="207"/>
      <c r="CL200" s="205"/>
      <c r="CM200" s="205"/>
      <c r="CN200" s="205"/>
      <c r="CO200" s="205"/>
      <c r="CP200" s="205"/>
      <c r="CQ200" s="93"/>
      <c r="CR200" s="93"/>
      <c r="CS200" s="191"/>
      <c r="CW200" s="210"/>
      <c r="DE200" s="8"/>
      <c r="DF200" s="205"/>
      <c r="DG200" s="205"/>
      <c r="DH200" s="206"/>
      <c r="DI200" s="206"/>
      <c r="DJ200" s="205"/>
      <c r="DK200" s="207"/>
      <c r="DL200" s="205"/>
      <c r="DM200" s="207"/>
      <c r="DN200" s="205"/>
      <c r="DO200" s="207"/>
      <c r="DP200" s="205"/>
      <c r="DQ200" s="205"/>
      <c r="DR200" s="205"/>
      <c r="DS200" s="205"/>
      <c r="DT200" s="93"/>
      <c r="DU200" s="93"/>
      <c r="EE200" s="8"/>
      <c r="EF200" s="205"/>
      <c r="EG200" s="205"/>
      <c r="EH200" s="206"/>
      <c r="EI200" s="206"/>
      <c r="EJ200" s="205"/>
      <c r="EK200" s="207"/>
      <c r="EL200" s="205"/>
      <c r="EM200" s="207"/>
      <c r="EN200" s="205"/>
      <c r="EO200" s="207"/>
      <c r="EP200" s="207"/>
      <c r="EQ200" s="205"/>
      <c r="ER200" s="205"/>
      <c r="ES200" s="205"/>
      <c r="ET200" s="205"/>
      <c r="EU200" s="93"/>
      <c r="EV200" s="93"/>
    </row>
    <row r="201" spans="2:152">
      <c r="B201" s="8"/>
      <c r="C201" s="205"/>
      <c r="D201" s="205"/>
      <c r="E201" s="206"/>
      <c r="F201" s="206"/>
      <c r="G201" s="205"/>
      <c r="H201" s="207"/>
      <c r="I201" s="205"/>
      <c r="J201" s="207"/>
      <c r="K201" s="205"/>
      <c r="L201" s="205"/>
      <c r="M201" s="205"/>
      <c r="N201" s="205"/>
      <c r="O201" s="205"/>
      <c r="P201" s="205"/>
      <c r="Q201" s="205"/>
      <c r="CC201" s="8"/>
      <c r="CD201" s="205"/>
      <c r="CE201" s="205"/>
      <c r="CF201" s="206"/>
      <c r="CG201" s="206"/>
      <c r="CH201" s="205"/>
      <c r="CI201" s="207"/>
      <c r="CJ201" s="205"/>
      <c r="CK201" s="207"/>
      <c r="CL201" s="205"/>
      <c r="CM201" s="205"/>
      <c r="CN201" s="205"/>
      <c r="CO201" s="205"/>
      <c r="CP201" s="205"/>
      <c r="CQ201" s="93"/>
      <c r="CR201" s="93"/>
      <c r="CS201" s="191"/>
      <c r="CW201" s="210"/>
      <c r="DE201" s="8"/>
      <c r="DF201" s="205"/>
      <c r="DG201" s="205"/>
      <c r="DH201" s="206"/>
      <c r="DI201" s="206"/>
      <c r="DJ201" s="205"/>
      <c r="DK201" s="207"/>
      <c r="DL201" s="205"/>
      <c r="DM201" s="207"/>
      <c r="DN201" s="205"/>
      <c r="DO201" s="207"/>
      <c r="DP201" s="205"/>
      <c r="DQ201" s="205"/>
      <c r="DR201" s="205"/>
      <c r="DS201" s="205"/>
      <c r="DT201" s="93"/>
      <c r="DU201" s="93"/>
      <c r="EE201" s="8"/>
      <c r="EF201" s="205"/>
      <c r="EG201" s="205"/>
      <c r="EH201" s="206"/>
      <c r="EI201" s="206"/>
      <c r="EJ201" s="205"/>
      <c r="EK201" s="207"/>
      <c r="EL201" s="205"/>
      <c r="EM201" s="207"/>
      <c r="EN201" s="205"/>
      <c r="EO201" s="207"/>
      <c r="EP201" s="207"/>
      <c r="EQ201" s="205"/>
      <c r="ER201" s="205"/>
      <c r="ES201" s="205"/>
      <c r="ET201" s="205"/>
      <c r="EU201" s="93"/>
      <c r="EV201" s="93"/>
    </row>
    <row r="202" spans="2:152">
      <c r="B202" s="8"/>
      <c r="C202" s="205"/>
      <c r="D202" s="205"/>
      <c r="E202" s="206"/>
      <c r="F202" s="206"/>
      <c r="G202" s="205"/>
      <c r="H202" s="207"/>
      <c r="I202" s="205"/>
      <c r="J202" s="207"/>
      <c r="K202" s="205"/>
      <c r="L202" s="205"/>
      <c r="M202" s="205"/>
      <c r="N202" s="205"/>
      <c r="O202" s="205"/>
      <c r="P202" s="205"/>
      <c r="Q202" s="205"/>
      <c r="CC202" s="8"/>
      <c r="CD202" s="205"/>
      <c r="CE202" s="205"/>
      <c r="CF202" s="206"/>
      <c r="CG202" s="206"/>
      <c r="CH202" s="205"/>
      <c r="CI202" s="207"/>
      <c r="CJ202" s="205"/>
      <c r="CK202" s="207"/>
      <c r="CL202" s="205"/>
      <c r="CM202" s="205"/>
      <c r="CN202" s="205"/>
      <c r="CO202" s="205"/>
      <c r="CP202" s="205"/>
      <c r="CQ202" s="93"/>
      <c r="CR202" s="93"/>
      <c r="CS202" s="191"/>
      <c r="CW202" s="210"/>
      <c r="DE202" s="8"/>
      <c r="DF202" s="205"/>
      <c r="DG202" s="205"/>
      <c r="DH202" s="206"/>
      <c r="DI202" s="206"/>
      <c r="DJ202" s="205"/>
      <c r="DK202" s="207"/>
      <c r="DL202" s="205"/>
      <c r="DM202" s="207"/>
      <c r="DN202" s="205"/>
      <c r="DO202" s="207"/>
      <c r="DP202" s="205"/>
      <c r="DQ202" s="205"/>
      <c r="DR202" s="205"/>
      <c r="DS202" s="205"/>
      <c r="DT202" s="93"/>
      <c r="DU202" s="93"/>
      <c r="EE202" s="8"/>
      <c r="EF202" s="205"/>
      <c r="EG202" s="205"/>
      <c r="EH202" s="206"/>
      <c r="EI202" s="206"/>
      <c r="EJ202" s="205"/>
      <c r="EK202" s="207"/>
      <c r="EL202" s="205"/>
      <c r="EM202" s="207"/>
      <c r="EN202" s="205"/>
      <c r="EO202" s="207"/>
      <c r="EP202" s="207"/>
      <c r="EQ202" s="205"/>
      <c r="ER202" s="205"/>
      <c r="ES202" s="205"/>
      <c r="ET202" s="205"/>
      <c r="EU202" s="93"/>
      <c r="EV202" s="93"/>
    </row>
    <row r="203" spans="2:152">
      <c r="B203" s="8"/>
      <c r="C203" s="205"/>
      <c r="D203" s="205"/>
      <c r="E203" s="206"/>
      <c r="F203" s="206"/>
      <c r="G203" s="205"/>
      <c r="H203" s="207"/>
      <c r="I203" s="205"/>
      <c r="J203" s="207"/>
      <c r="K203" s="205"/>
      <c r="L203" s="205"/>
      <c r="M203" s="205"/>
      <c r="N203" s="205"/>
      <c r="O203" s="205"/>
      <c r="P203" s="205"/>
      <c r="Q203" s="205"/>
      <c r="CC203" s="8"/>
      <c r="CD203" s="205"/>
      <c r="CE203" s="205"/>
      <c r="CF203" s="206"/>
      <c r="CG203" s="206"/>
      <c r="CH203" s="205"/>
      <c r="CI203" s="207"/>
      <c r="CJ203" s="205"/>
      <c r="CK203" s="207"/>
      <c r="CL203" s="205"/>
      <c r="CM203" s="205"/>
      <c r="CN203" s="205"/>
      <c r="CO203" s="205"/>
      <c r="CP203" s="205"/>
      <c r="CQ203" s="93"/>
      <c r="CR203" s="93"/>
      <c r="CS203" s="191"/>
      <c r="CW203" s="210"/>
      <c r="DE203" s="8"/>
      <c r="DF203" s="205"/>
      <c r="DG203" s="205"/>
      <c r="DH203" s="206"/>
      <c r="DI203" s="206"/>
      <c r="DJ203" s="205"/>
      <c r="DK203" s="207"/>
      <c r="DL203" s="205"/>
      <c r="DM203" s="207"/>
      <c r="DN203" s="205"/>
      <c r="DO203" s="207"/>
      <c r="DP203" s="205"/>
      <c r="DQ203" s="205"/>
      <c r="DR203" s="205"/>
      <c r="DS203" s="205"/>
      <c r="DT203" s="93"/>
      <c r="DU203" s="93"/>
      <c r="EE203" s="8"/>
      <c r="EF203" s="205"/>
      <c r="EG203" s="205"/>
      <c r="EH203" s="206"/>
      <c r="EI203" s="206"/>
      <c r="EJ203" s="205"/>
      <c r="EK203" s="207"/>
      <c r="EL203" s="205"/>
      <c r="EM203" s="207"/>
      <c r="EN203" s="205"/>
      <c r="EO203" s="207"/>
      <c r="EP203" s="207"/>
      <c r="EQ203" s="205"/>
      <c r="ER203" s="205"/>
      <c r="ES203" s="205"/>
      <c r="ET203" s="205"/>
      <c r="EU203" s="93"/>
      <c r="EV203" s="93"/>
    </row>
    <row r="204" spans="2:152">
      <c r="B204" s="8"/>
      <c r="C204" s="205"/>
      <c r="D204" s="205"/>
      <c r="E204" s="206"/>
      <c r="F204" s="206"/>
      <c r="G204" s="205"/>
      <c r="H204" s="207"/>
      <c r="I204" s="205"/>
      <c r="J204" s="207"/>
      <c r="K204" s="205"/>
      <c r="L204" s="205"/>
      <c r="M204" s="205"/>
      <c r="N204" s="205"/>
      <c r="O204" s="205"/>
      <c r="P204" s="205"/>
      <c r="Q204" s="205"/>
      <c r="CC204" s="8"/>
      <c r="CD204" s="205"/>
      <c r="CE204" s="205"/>
      <c r="CF204" s="206"/>
      <c r="CG204" s="206"/>
      <c r="CH204" s="205"/>
      <c r="CI204" s="207"/>
      <c r="CJ204" s="205"/>
      <c r="CK204" s="207"/>
      <c r="CL204" s="205"/>
      <c r="CM204" s="205"/>
      <c r="CN204" s="205"/>
      <c r="CO204" s="205"/>
      <c r="CP204" s="205"/>
      <c r="CQ204" s="93"/>
      <c r="CR204" s="93"/>
      <c r="CS204" s="191"/>
      <c r="CW204" s="210"/>
      <c r="DE204" s="8"/>
      <c r="DF204" s="205"/>
      <c r="DG204" s="205"/>
      <c r="DH204" s="206"/>
      <c r="DI204" s="206"/>
      <c r="DJ204" s="205"/>
      <c r="DK204" s="207"/>
      <c r="DL204" s="205"/>
      <c r="DM204" s="207"/>
      <c r="DN204" s="205"/>
      <c r="DO204" s="207"/>
      <c r="DP204" s="205"/>
      <c r="DQ204" s="205"/>
      <c r="DR204" s="205"/>
      <c r="DS204" s="205"/>
      <c r="DT204" s="93"/>
      <c r="DU204" s="93"/>
      <c r="EE204" s="8"/>
      <c r="EF204" s="205"/>
      <c r="EG204" s="205"/>
      <c r="EH204" s="206"/>
      <c r="EI204" s="206"/>
      <c r="EJ204" s="205"/>
      <c r="EK204" s="207"/>
      <c r="EL204" s="205"/>
      <c r="EM204" s="207"/>
      <c r="EN204" s="205"/>
      <c r="EO204" s="207"/>
      <c r="EP204" s="207"/>
      <c r="EQ204" s="205"/>
      <c r="ER204" s="205"/>
      <c r="ES204" s="205"/>
      <c r="ET204" s="205"/>
      <c r="EU204" s="93"/>
      <c r="EV204" s="93"/>
    </row>
    <row r="205" spans="2:152">
      <c r="B205" s="8"/>
      <c r="C205" s="205"/>
      <c r="D205" s="205"/>
      <c r="E205" s="206"/>
      <c r="F205" s="206"/>
      <c r="G205" s="205"/>
      <c r="H205" s="207"/>
      <c r="I205" s="205"/>
      <c r="J205" s="207"/>
      <c r="K205" s="205"/>
      <c r="L205" s="205"/>
      <c r="M205" s="205"/>
      <c r="N205" s="205"/>
      <c r="O205" s="205"/>
      <c r="P205" s="205"/>
      <c r="Q205" s="205"/>
      <c r="CC205" s="8"/>
      <c r="CD205" s="205"/>
      <c r="CE205" s="205"/>
      <c r="CF205" s="206"/>
      <c r="CG205" s="206"/>
      <c r="CH205" s="205"/>
      <c r="CI205" s="207"/>
      <c r="CJ205" s="205"/>
      <c r="CK205" s="207"/>
      <c r="CL205" s="205"/>
      <c r="CM205" s="205"/>
      <c r="CN205" s="205"/>
      <c r="CO205" s="205"/>
      <c r="CP205" s="205"/>
      <c r="CQ205" s="93"/>
      <c r="CR205" s="93"/>
      <c r="CS205" s="191"/>
      <c r="CW205" s="210"/>
      <c r="DE205" s="8"/>
      <c r="DF205" s="205"/>
      <c r="DG205" s="205"/>
      <c r="DH205" s="206"/>
      <c r="DI205" s="206"/>
      <c r="DJ205" s="205"/>
      <c r="DK205" s="207"/>
      <c r="DL205" s="205"/>
      <c r="DM205" s="207"/>
      <c r="DN205" s="205"/>
      <c r="DO205" s="207"/>
      <c r="DP205" s="205"/>
      <c r="DQ205" s="205"/>
      <c r="DR205" s="205"/>
      <c r="DS205" s="205"/>
      <c r="DT205" s="93"/>
      <c r="DU205" s="93"/>
      <c r="EE205" s="8"/>
      <c r="EF205" s="205"/>
      <c r="EG205" s="205"/>
      <c r="EH205" s="206"/>
      <c r="EI205" s="206"/>
      <c r="EJ205" s="205"/>
      <c r="EK205" s="207"/>
      <c r="EL205" s="205"/>
      <c r="EM205" s="207"/>
      <c r="EN205" s="205"/>
      <c r="EO205" s="207"/>
      <c r="EP205" s="207"/>
      <c r="EQ205" s="205"/>
      <c r="ER205" s="205"/>
      <c r="ES205" s="205"/>
      <c r="ET205" s="205"/>
      <c r="EU205" s="93"/>
      <c r="EV205" s="93"/>
    </row>
    <row r="206" spans="2:152">
      <c r="B206" s="8"/>
      <c r="C206" s="205"/>
      <c r="D206" s="205"/>
      <c r="E206" s="206"/>
      <c r="F206" s="206"/>
      <c r="G206" s="205"/>
      <c r="H206" s="207"/>
      <c r="I206" s="205"/>
      <c r="J206" s="207"/>
      <c r="K206" s="205"/>
      <c r="L206" s="205"/>
      <c r="M206" s="205"/>
      <c r="N206" s="205"/>
      <c r="O206" s="205"/>
      <c r="P206" s="205"/>
      <c r="Q206" s="205"/>
      <c r="CC206" s="8"/>
      <c r="CD206" s="205"/>
      <c r="CE206" s="205"/>
      <c r="CF206" s="206"/>
      <c r="CG206" s="206"/>
      <c r="CH206" s="205"/>
      <c r="CI206" s="207"/>
      <c r="CJ206" s="205"/>
      <c r="CK206" s="207"/>
      <c r="CL206" s="205"/>
      <c r="CM206" s="205"/>
      <c r="CN206" s="205"/>
      <c r="CO206" s="205"/>
      <c r="CP206" s="205"/>
      <c r="CQ206" s="93"/>
      <c r="CR206" s="93"/>
      <c r="CS206" s="191"/>
      <c r="CW206" s="210"/>
      <c r="DE206" s="8"/>
      <c r="DF206" s="205"/>
      <c r="DG206" s="205"/>
      <c r="DH206" s="206"/>
      <c r="DI206" s="206"/>
      <c r="DJ206" s="205"/>
      <c r="DK206" s="207"/>
      <c r="DL206" s="205"/>
      <c r="DM206" s="207"/>
      <c r="DN206" s="205"/>
      <c r="DO206" s="207"/>
      <c r="DP206" s="205"/>
      <c r="DQ206" s="205"/>
      <c r="DR206" s="205"/>
      <c r="DS206" s="205"/>
      <c r="DT206" s="93"/>
      <c r="DU206" s="93"/>
      <c r="EE206" s="8"/>
      <c r="EF206" s="205"/>
      <c r="EG206" s="205"/>
      <c r="EH206" s="206"/>
      <c r="EI206" s="206"/>
      <c r="EJ206" s="205"/>
      <c r="EK206" s="207"/>
      <c r="EL206" s="205"/>
      <c r="EM206" s="207"/>
      <c r="EN206" s="205"/>
      <c r="EO206" s="207"/>
      <c r="EP206" s="207"/>
      <c r="EQ206" s="205"/>
      <c r="ER206" s="205"/>
      <c r="ES206" s="205"/>
      <c r="ET206" s="205"/>
      <c r="EU206" s="93"/>
      <c r="EV206" s="93"/>
    </row>
    <row r="207" spans="2:152">
      <c r="B207" s="8"/>
      <c r="C207" s="205"/>
      <c r="D207" s="205"/>
      <c r="E207" s="206"/>
      <c r="F207" s="206"/>
      <c r="G207" s="205"/>
      <c r="H207" s="207"/>
      <c r="I207" s="205"/>
      <c r="J207" s="207"/>
      <c r="K207" s="205"/>
      <c r="L207" s="205"/>
      <c r="M207" s="205"/>
      <c r="N207" s="205"/>
      <c r="O207" s="205"/>
      <c r="P207" s="205"/>
      <c r="Q207" s="205"/>
      <c r="CC207" s="8"/>
      <c r="CD207" s="205"/>
      <c r="CE207" s="205"/>
      <c r="CF207" s="206"/>
      <c r="CG207" s="206"/>
      <c r="CH207" s="205"/>
      <c r="CI207" s="207"/>
      <c r="CJ207" s="205"/>
      <c r="CK207" s="207"/>
      <c r="CL207" s="205"/>
      <c r="CM207" s="205"/>
      <c r="CN207" s="205"/>
      <c r="CO207" s="205"/>
      <c r="CP207" s="205"/>
      <c r="CQ207" s="93"/>
      <c r="CR207" s="93"/>
      <c r="CS207" s="191"/>
      <c r="CW207" s="210"/>
      <c r="DE207" s="8"/>
      <c r="DF207" s="205"/>
      <c r="DG207" s="205"/>
      <c r="DH207" s="206"/>
      <c r="DI207" s="206"/>
      <c r="DJ207" s="205"/>
      <c r="DK207" s="207"/>
      <c r="DL207" s="205"/>
      <c r="DM207" s="207"/>
      <c r="DN207" s="205"/>
      <c r="DO207" s="207"/>
      <c r="DP207" s="205"/>
      <c r="DQ207" s="205"/>
      <c r="DR207" s="205"/>
      <c r="DS207" s="205"/>
      <c r="DT207" s="93"/>
      <c r="DU207" s="93"/>
      <c r="EE207" s="8"/>
      <c r="EF207" s="205"/>
      <c r="EG207" s="205"/>
      <c r="EH207" s="206"/>
      <c r="EI207" s="206"/>
      <c r="EJ207" s="205"/>
      <c r="EK207" s="207"/>
      <c r="EL207" s="205"/>
      <c r="EM207" s="207"/>
      <c r="EN207" s="205"/>
      <c r="EO207" s="207"/>
      <c r="EP207" s="207"/>
      <c r="EQ207" s="205"/>
      <c r="ER207" s="205"/>
      <c r="ES207" s="205"/>
      <c r="ET207" s="205"/>
      <c r="EU207" s="93"/>
      <c r="EV207" s="93"/>
    </row>
    <row r="208" spans="2:152">
      <c r="B208" s="8"/>
      <c r="C208" s="205"/>
      <c r="D208" s="205"/>
      <c r="E208" s="206"/>
      <c r="F208" s="206"/>
      <c r="G208" s="205"/>
      <c r="H208" s="207"/>
      <c r="I208" s="205"/>
      <c r="J208" s="207"/>
      <c r="K208" s="205"/>
      <c r="L208" s="205"/>
      <c r="M208" s="205"/>
      <c r="N208" s="205"/>
      <c r="O208" s="205"/>
      <c r="P208" s="205"/>
      <c r="Q208" s="205"/>
      <c r="CC208" s="8"/>
      <c r="CD208" s="205"/>
      <c r="CE208" s="205"/>
      <c r="CF208" s="206"/>
      <c r="CG208" s="206"/>
      <c r="CH208" s="205"/>
      <c r="CI208" s="207"/>
      <c r="CJ208" s="205"/>
      <c r="CK208" s="207"/>
      <c r="CL208" s="205"/>
      <c r="CM208" s="205"/>
      <c r="CN208" s="205"/>
      <c r="CO208" s="205"/>
      <c r="CP208" s="205"/>
      <c r="CQ208" s="93"/>
      <c r="CR208" s="93"/>
      <c r="CS208" s="191"/>
      <c r="CW208" s="210"/>
      <c r="DE208" s="8"/>
      <c r="DF208" s="205"/>
      <c r="DG208" s="205"/>
      <c r="DH208" s="206"/>
      <c r="DI208" s="206"/>
      <c r="DJ208" s="205"/>
      <c r="DK208" s="207"/>
      <c r="DL208" s="205"/>
      <c r="DM208" s="207"/>
      <c r="DN208" s="205"/>
      <c r="DO208" s="207"/>
      <c r="DP208" s="205"/>
      <c r="DQ208" s="205"/>
      <c r="DR208" s="205"/>
      <c r="DS208" s="205"/>
      <c r="DT208" s="93"/>
      <c r="DU208" s="93"/>
      <c r="EE208" s="8"/>
      <c r="EF208" s="205"/>
      <c r="EG208" s="205"/>
      <c r="EH208" s="206"/>
      <c r="EI208" s="206"/>
      <c r="EJ208" s="205"/>
      <c r="EK208" s="207"/>
      <c r="EL208" s="205"/>
      <c r="EM208" s="207"/>
      <c r="EN208" s="205"/>
      <c r="EO208" s="207"/>
      <c r="EP208" s="207"/>
      <c r="EQ208" s="205"/>
      <c r="ER208" s="205"/>
      <c r="ES208" s="205"/>
      <c r="ET208" s="205"/>
      <c r="EU208" s="93"/>
      <c r="EV208" s="93"/>
    </row>
    <row r="209" spans="2:152">
      <c r="B209" s="8"/>
      <c r="C209" s="205"/>
      <c r="D209" s="205"/>
      <c r="E209" s="206"/>
      <c r="F209" s="206"/>
      <c r="G209" s="205"/>
      <c r="H209" s="207"/>
      <c r="I209" s="205"/>
      <c r="J209" s="207"/>
      <c r="K209" s="205"/>
      <c r="L209" s="205"/>
      <c r="M209" s="205"/>
      <c r="N209" s="205"/>
      <c r="O209" s="205"/>
      <c r="P209" s="205"/>
      <c r="Q209" s="205"/>
      <c r="CC209" s="8"/>
      <c r="CD209" s="205"/>
      <c r="CE209" s="205"/>
      <c r="CF209" s="206"/>
      <c r="CG209" s="206"/>
      <c r="CH209" s="205"/>
      <c r="CI209" s="207"/>
      <c r="CJ209" s="205"/>
      <c r="CK209" s="207"/>
      <c r="CL209" s="205"/>
      <c r="CM209" s="205"/>
      <c r="CN209" s="205"/>
      <c r="CO209" s="205"/>
      <c r="CP209" s="205"/>
      <c r="CQ209" s="93"/>
      <c r="CR209" s="93"/>
      <c r="CS209" s="191"/>
      <c r="CW209" s="210"/>
      <c r="DE209" s="8"/>
      <c r="DF209" s="205"/>
      <c r="DG209" s="205"/>
      <c r="DH209" s="206"/>
      <c r="DI209" s="206"/>
      <c r="DJ209" s="205"/>
      <c r="DK209" s="207"/>
      <c r="DL209" s="205"/>
      <c r="DM209" s="207"/>
      <c r="DN209" s="205"/>
      <c r="DO209" s="207"/>
      <c r="DP209" s="205"/>
      <c r="DQ209" s="205"/>
      <c r="DR209" s="205"/>
      <c r="DS209" s="205"/>
      <c r="DT209" s="93"/>
      <c r="DU209" s="93"/>
      <c r="EE209" s="8"/>
      <c r="EF209" s="205"/>
      <c r="EG209" s="205"/>
      <c r="EH209" s="206"/>
      <c r="EI209" s="206"/>
      <c r="EJ209" s="205"/>
      <c r="EK209" s="207"/>
      <c r="EL209" s="205"/>
      <c r="EM209" s="207"/>
      <c r="EN209" s="205"/>
      <c r="EO209" s="207"/>
      <c r="EP209" s="207"/>
      <c r="EQ209" s="205"/>
      <c r="ER209" s="205"/>
      <c r="ES209" s="205"/>
      <c r="ET209" s="205"/>
      <c r="EU209" s="93"/>
      <c r="EV209" s="93"/>
    </row>
    <row r="210" spans="2:152">
      <c r="B210" s="8"/>
      <c r="C210" s="205"/>
      <c r="D210" s="205"/>
      <c r="E210" s="206"/>
      <c r="F210" s="206"/>
      <c r="G210" s="205"/>
      <c r="H210" s="207"/>
      <c r="I210" s="205"/>
      <c r="J210" s="207"/>
      <c r="K210" s="205"/>
      <c r="L210" s="205"/>
      <c r="M210" s="205"/>
      <c r="N210" s="205"/>
      <c r="O210" s="205"/>
      <c r="P210" s="205"/>
      <c r="Q210" s="205"/>
      <c r="CC210" s="8"/>
      <c r="CD210" s="205"/>
      <c r="CE210" s="205"/>
      <c r="CF210" s="206"/>
      <c r="CG210" s="206"/>
      <c r="CH210" s="205"/>
      <c r="CI210" s="207"/>
      <c r="CJ210" s="205"/>
      <c r="CK210" s="207"/>
      <c r="CL210" s="205"/>
      <c r="CM210" s="205"/>
      <c r="CN210" s="205"/>
      <c r="CO210" s="205"/>
      <c r="CP210" s="205"/>
      <c r="CQ210" s="93"/>
      <c r="CR210" s="93"/>
      <c r="CS210" s="191"/>
      <c r="CW210" s="210"/>
      <c r="DE210" s="8"/>
      <c r="DF210" s="205"/>
      <c r="DG210" s="205"/>
      <c r="DH210" s="206"/>
      <c r="DI210" s="206"/>
      <c r="DJ210" s="205"/>
      <c r="DK210" s="207"/>
      <c r="DL210" s="205"/>
      <c r="DM210" s="207"/>
      <c r="DN210" s="205"/>
      <c r="DO210" s="207"/>
      <c r="DP210" s="205"/>
      <c r="DQ210" s="205"/>
      <c r="DR210" s="205"/>
      <c r="DS210" s="205"/>
      <c r="DT210" s="93"/>
      <c r="DU210" s="93"/>
      <c r="EE210" s="8"/>
      <c r="EF210" s="205"/>
      <c r="EG210" s="205"/>
      <c r="EH210" s="206"/>
      <c r="EI210" s="206"/>
      <c r="EJ210" s="205"/>
      <c r="EK210" s="207"/>
      <c r="EL210" s="205"/>
      <c r="EM210" s="207"/>
      <c r="EN210" s="205"/>
      <c r="EO210" s="207"/>
      <c r="EP210" s="207"/>
      <c r="EQ210" s="205"/>
      <c r="ER210" s="205"/>
      <c r="ES210" s="205"/>
      <c r="ET210" s="205"/>
      <c r="EU210" s="93"/>
      <c r="EV210" s="93"/>
    </row>
    <row r="211" spans="2:152">
      <c r="B211" s="8"/>
      <c r="C211" s="205"/>
      <c r="D211" s="205"/>
      <c r="E211" s="206"/>
      <c r="F211" s="206"/>
      <c r="G211" s="205"/>
      <c r="H211" s="207"/>
      <c r="I211" s="205"/>
      <c r="J211" s="207"/>
      <c r="K211" s="205"/>
      <c r="L211" s="205"/>
      <c r="M211" s="205"/>
      <c r="N211" s="205"/>
      <c r="O211" s="205"/>
      <c r="P211" s="205"/>
      <c r="Q211" s="205"/>
      <c r="CC211" s="8"/>
      <c r="CD211" s="205"/>
      <c r="CE211" s="205"/>
      <c r="CF211" s="206"/>
      <c r="CG211" s="206"/>
      <c r="CH211" s="205"/>
      <c r="CI211" s="207"/>
      <c r="CJ211" s="205"/>
      <c r="CK211" s="207"/>
      <c r="CL211" s="205"/>
      <c r="CM211" s="205"/>
      <c r="CN211" s="205"/>
      <c r="CO211" s="205"/>
      <c r="CP211" s="205"/>
      <c r="CQ211" s="93"/>
      <c r="CR211" s="93"/>
      <c r="CS211" s="191"/>
      <c r="CW211" s="210"/>
      <c r="DE211" s="8"/>
      <c r="DF211" s="205"/>
      <c r="DG211" s="205"/>
      <c r="DH211" s="206"/>
      <c r="DI211" s="206"/>
      <c r="DJ211" s="205"/>
      <c r="DK211" s="207"/>
      <c r="DL211" s="205"/>
      <c r="DM211" s="207"/>
      <c r="DN211" s="205"/>
      <c r="DO211" s="207"/>
      <c r="DP211" s="205"/>
      <c r="DQ211" s="205"/>
      <c r="DR211" s="205"/>
      <c r="DS211" s="205"/>
      <c r="DT211" s="93"/>
      <c r="DU211" s="93"/>
      <c r="EE211" s="8"/>
      <c r="EF211" s="205"/>
      <c r="EG211" s="205"/>
      <c r="EH211" s="206"/>
      <c r="EI211" s="206"/>
      <c r="EJ211" s="205"/>
      <c r="EK211" s="207"/>
      <c r="EL211" s="205"/>
      <c r="EM211" s="207"/>
      <c r="EN211" s="205"/>
      <c r="EO211" s="207"/>
      <c r="EP211" s="207"/>
      <c r="EQ211" s="205"/>
      <c r="ER211" s="205"/>
      <c r="ES211" s="205"/>
      <c r="ET211" s="205"/>
      <c r="EU211" s="93"/>
      <c r="EV211" s="93"/>
    </row>
    <row r="212" spans="2:152">
      <c r="B212" s="8"/>
      <c r="C212" s="205"/>
      <c r="D212" s="205"/>
      <c r="E212" s="206"/>
      <c r="F212" s="206"/>
      <c r="G212" s="205"/>
      <c r="H212" s="207"/>
      <c r="I212" s="205"/>
      <c r="J212" s="207"/>
      <c r="K212" s="205"/>
      <c r="L212" s="205"/>
      <c r="M212" s="205"/>
      <c r="N212" s="205"/>
      <c r="O212" s="205"/>
      <c r="P212" s="205"/>
      <c r="Q212" s="205"/>
      <c r="CC212" s="8"/>
      <c r="CD212" s="205"/>
      <c r="CE212" s="205"/>
      <c r="CF212" s="206"/>
      <c r="CG212" s="206"/>
      <c r="CH212" s="205"/>
      <c r="CI212" s="207"/>
      <c r="CJ212" s="205"/>
      <c r="CK212" s="207"/>
      <c r="CL212" s="205"/>
      <c r="CM212" s="205"/>
      <c r="CN212" s="205"/>
      <c r="CO212" s="205"/>
      <c r="CP212" s="205"/>
      <c r="CQ212" s="93"/>
      <c r="CR212" s="93"/>
      <c r="CS212" s="191"/>
      <c r="CW212" s="210"/>
      <c r="DE212" s="8"/>
      <c r="DF212" s="205"/>
      <c r="DG212" s="205"/>
      <c r="DH212" s="206"/>
      <c r="DI212" s="206"/>
      <c r="DJ212" s="205"/>
      <c r="DK212" s="207"/>
      <c r="DL212" s="205"/>
      <c r="DM212" s="207"/>
      <c r="DN212" s="205"/>
      <c r="DO212" s="207"/>
      <c r="DP212" s="205"/>
      <c r="DQ212" s="205"/>
      <c r="DR212" s="205"/>
      <c r="DS212" s="205"/>
      <c r="DT212" s="93"/>
      <c r="DU212" s="93"/>
      <c r="EE212" s="8"/>
      <c r="EF212" s="205"/>
      <c r="EG212" s="205"/>
      <c r="EH212" s="206"/>
      <c r="EI212" s="206"/>
      <c r="EJ212" s="205"/>
      <c r="EK212" s="207"/>
      <c r="EL212" s="205"/>
      <c r="EM212" s="207"/>
      <c r="EN212" s="205"/>
      <c r="EO212" s="207"/>
      <c r="EP212" s="207"/>
      <c r="EQ212" s="205"/>
      <c r="ER212" s="205"/>
      <c r="ES212" s="205"/>
      <c r="ET212" s="205"/>
      <c r="EU212" s="93"/>
      <c r="EV212" s="93"/>
    </row>
    <row r="213" spans="2:152">
      <c r="B213" s="8"/>
      <c r="C213" s="205"/>
      <c r="D213" s="205"/>
      <c r="E213" s="206"/>
      <c r="F213" s="206"/>
      <c r="G213" s="205"/>
      <c r="H213" s="207"/>
      <c r="I213" s="205"/>
      <c r="J213" s="207"/>
      <c r="K213" s="205"/>
      <c r="L213" s="205"/>
      <c r="M213" s="205"/>
      <c r="N213" s="205"/>
      <c r="O213" s="205"/>
      <c r="P213" s="205"/>
      <c r="Q213" s="205"/>
      <c r="CC213" s="8"/>
      <c r="CD213" s="205"/>
      <c r="CE213" s="205"/>
      <c r="CF213" s="206"/>
      <c r="CG213" s="206"/>
      <c r="CH213" s="205"/>
      <c r="CI213" s="207"/>
      <c r="CJ213" s="205"/>
      <c r="CK213" s="207"/>
      <c r="CL213" s="205"/>
      <c r="CM213" s="205"/>
      <c r="CN213" s="205"/>
      <c r="CO213" s="205"/>
      <c r="CP213" s="205"/>
      <c r="CQ213" s="93"/>
      <c r="CR213" s="93"/>
      <c r="CS213" s="191"/>
      <c r="CW213" s="210"/>
      <c r="DE213" s="8"/>
      <c r="DF213" s="205"/>
      <c r="DG213" s="205"/>
      <c r="DH213" s="206"/>
      <c r="DI213" s="206"/>
      <c r="DJ213" s="205"/>
      <c r="DK213" s="207"/>
      <c r="DL213" s="205"/>
      <c r="DM213" s="207"/>
      <c r="DN213" s="205"/>
      <c r="DO213" s="207"/>
      <c r="DP213" s="205"/>
      <c r="DQ213" s="205"/>
      <c r="DR213" s="205"/>
      <c r="DS213" s="205"/>
      <c r="DT213" s="93"/>
      <c r="DU213" s="93"/>
      <c r="EE213" s="8"/>
      <c r="EF213" s="205"/>
      <c r="EG213" s="205"/>
      <c r="EH213" s="206"/>
      <c r="EI213" s="206"/>
      <c r="EJ213" s="205"/>
      <c r="EK213" s="207"/>
      <c r="EL213" s="205"/>
      <c r="EM213" s="207"/>
      <c r="EN213" s="205"/>
      <c r="EO213" s="207"/>
      <c r="EP213" s="207"/>
      <c r="EQ213" s="205"/>
      <c r="ER213" s="205"/>
      <c r="ES213" s="205"/>
      <c r="ET213" s="205"/>
      <c r="EU213" s="93"/>
      <c r="EV213" s="93"/>
    </row>
    <row r="214" spans="2:152">
      <c r="B214" s="8"/>
      <c r="C214" s="205"/>
      <c r="D214" s="205"/>
      <c r="E214" s="206"/>
      <c r="F214" s="206"/>
      <c r="G214" s="205"/>
      <c r="H214" s="207"/>
      <c r="I214" s="205"/>
      <c r="J214" s="207"/>
      <c r="K214" s="205"/>
      <c r="L214" s="205"/>
      <c r="M214" s="205"/>
      <c r="N214" s="205"/>
      <c r="O214" s="205"/>
      <c r="P214" s="205"/>
      <c r="Q214" s="205"/>
      <c r="CC214" s="8"/>
      <c r="CD214" s="205"/>
      <c r="CE214" s="205"/>
      <c r="CF214" s="206"/>
      <c r="CG214" s="206"/>
      <c r="CH214" s="205"/>
      <c r="CI214" s="207"/>
      <c r="CJ214" s="205"/>
      <c r="CK214" s="207"/>
      <c r="CL214" s="205"/>
      <c r="CM214" s="205"/>
      <c r="CN214" s="205"/>
      <c r="CO214" s="205"/>
      <c r="CP214" s="205"/>
      <c r="CQ214" s="93"/>
      <c r="CR214" s="93"/>
      <c r="CS214" s="191"/>
      <c r="CW214" s="210"/>
      <c r="DE214" s="8"/>
      <c r="DF214" s="205"/>
      <c r="DG214" s="205"/>
      <c r="DH214" s="206"/>
      <c r="DI214" s="206"/>
      <c r="DJ214" s="205"/>
      <c r="DK214" s="207"/>
      <c r="DL214" s="205"/>
      <c r="DM214" s="207"/>
      <c r="DN214" s="205"/>
      <c r="DO214" s="207"/>
      <c r="DP214" s="205"/>
      <c r="DQ214" s="205"/>
      <c r="DR214" s="205"/>
      <c r="DS214" s="205"/>
      <c r="DT214" s="93"/>
      <c r="DU214" s="93"/>
      <c r="EE214" s="8"/>
      <c r="EF214" s="205"/>
      <c r="EG214" s="205"/>
      <c r="EH214" s="206"/>
      <c r="EI214" s="206"/>
      <c r="EJ214" s="205"/>
      <c r="EK214" s="207"/>
      <c r="EL214" s="205"/>
      <c r="EM214" s="207"/>
      <c r="EN214" s="205"/>
      <c r="EO214" s="207"/>
      <c r="EP214" s="207"/>
      <c r="EQ214" s="205"/>
      <c r="ER214" s="205"/>
      <c r="ES214" s="205"/>
      <c r="ET214" s="205"/>
      <c r="EU214" s="93"/>
      <c r="EV214" s="93"/>
    </row>
    <row r="215" spans="2:152">
      <c r="B215" s="8"/>
      <c r="C215" s="205"/>
      <c r="D215" s="205"/>
      <c r="E215" s="206"/>
      <c r="F215" s="206"/>
      <c r="G215" s="205"/>
      <c r="H215" s="207"/>
      <c r="I215" s="205"/>
      <c r="J215" s="207"/>
      <c r="K215" s="205"/>
      <c r="L215" s="205"/>
      <c r="M215" s="205"/>
      <c r="N215" s="205"/>
      <c r="O215" s="205"/>
      <c r="P215" s="205"/>
      <c r="Q215" s="205"/>
      <c r="CC215" s="8"/>
      <c r="CD215" s="205"/>
      <c r="CE215" s="205"/>
      <c r="CF215" s="206"/>
      <c r="CG215" s="206"/>
      <c r="CH215" s="205"/>
      <c r="CI215" s="207"/>
      <c r="CJ215" s="205"/>
      <c r="CK215" s="207"/>
      <c r="CL215" s="205"/>
      <c r="CM215" s="205"/>
      <c r="CN215" s="205"/>
      <c r="CO215" s="205"/>
      <c r="CP215" s="205"/>
      <c r="CQ215" s="93"/>
      <c r="CR215" s="93"/>
      <c r="CS215" s="191"/>
      <c r="CW215" s="210"/>
      <c r="DE215" s="8"/>
      <c r="DF215" s="205"/>
      <c r="DG215" s="205"/>
      <c r="DH215" s="206"/>
      <c r="DI215" s="206"/>
      <c r="DJ215" s="205"/>
      <c r="DK215" s="207"/>
      <c r="DL215" s="205"/>
      <c r="DM215" s="207"/>
      <c r="DN215" s="205"/>
      <c r="DO215" s="207"/>
      <c r="DP215" s="205"/>
      <c r="DQ215" s="205"/>
      <c r="DR215" s="205"/>
      <c r="DS215" s="205"/>
      <c r="DT215" s="93"/>
      <c r="DU215" s="93"/>
      <c r="EE215" s="8"/>
      <c r="EF215" s="205"/>
      <c r="EG215" s="205"/>
      <c r="EH215" s="206"/>
      <c r="EI215" s="206"/>
      <c r="EJ215" s="205"/>
      <c r="EK215" s="207"/>
      <c r="EL215" s="205"/>
      <c r="EM215" s="207"/>
      <c r="EN215" s="205"/>
      <c r="EO215" s="207"/>
      <c r="EP215" s="207"/>
      <c r="EQ215" s="205"/>
      <c r="ER215" s="205"/>
      <c r="ES215" s="205"/>
      <c r="ET215" s="205"/>
      <c r="EU215" s="93"/>
      <c r="EV215" s="93"/>
    </row>
    <row r="216" spans="2:152">
      <c r="B216" s="8"/>
      <c r="C216" s="205"/>
      <c r="D216" s="205"/>
      <c r="E216" s="206"/>
      <c r="F216" s="206"/>
      <c r="G216" s="205"/>
      <c r="H216" s="207"/>
      <c r="I216" s="205"/>
      <c r="J216" s="207"/>
      <c r="K216" s="205"/>
      <c r="L216" s="205"/>
      <c r="M216" s="205"/>
      <c r="N216" s="205"/>
      <c r="O216" s="205"/>
      <c r="P216" s="205"/>
      <c r="Q216" s="205"/>
      <c r="CC216" s="8"/>
      <c r="CD216" s="205"/>
      <c r="CE216" s="205"/>
      <c r="CF216" s="206"/>
      <c r="CG216" s="206"/>
      <c r="CH216" s="205"/>
      <c r="CI216" s="207"/>
      <c r="CJ216" s="205"/>
      <c r="CK216" s="207"/>
      <c r="CL216" s="205"/>
      <c r="CM216" s="205"/>
      <c r="CN216" s="205"/>
      <c r="CO216" s="205"/>
      <c r="CP216" s="205"/>
      <c r="CQ216" s="93"/>
      <c r="CR216" s="93"/>
      <c r="CS216" s="191"/>
      <c r="CW216" s="210"/>
      <c r="DE216" s="8"/>
      <c r="DF216" s="205"/>
      <c r="DG216" s="205"/>
      <c r="DH216" s="206"/>
      <c r="DI216" s="206"/>
      <c r="DJ216" s="205"/>
      <c r="DK216" s="207"/>
      <c r="DL216" s="205"/>
      <c r="DM216" s="207"/>
      <c r="DN216" s="205"/>
      <c r="DO216" s="207"/>
      <c r="DP216" s="205"/>
      <c r="DQ216" s="205"/>
      <c r="DR216" s="205"/>
      <c r="DS216" s="205"/>
      <c r="DT216" s="93"/>
      <c r="DU216" s="93"/>
      <c r="EE216" s="8"/>
      <c r="EF216" s="205"/>
      <c r="EG216" s="205"/>
      <c r="EH216" s="206"/>
      <c r="EI216" s="206"/>
      <c r="EJ216" s="205"/>
      <c r="EK216" s="207"/>
      <c r="EL216" s="205"/>
      <c r="EM216" s="207"/>
      <c r="EN216" s="205"/>
      <c r="EO216" s="207"/>
      <c r="EP216" s="207"/>
      <c r="EQ216" s="205"/>
      <c r="ER216" s="205"/>
      <c r="ES216" s="205"/>
      <c r="ET216" s="205"/>
      <c r="EU216" s="93"/>
      <c r="EV216" s="93"/>
    </row>
    <row r="217" spans="2:152">
      <c r="B217" s="8"/>
      <c r="C217" s="205"/>
      <c r="D217" s="205"/>
      <c r="E217" s="206"/>
      <c r="F217" s="206"/>
      <c r="G217" s="205"/>
      <c r="H217" s="207"/>
      <c r="I217" s="205"/>
      <c r="J217" s="207"/>
      <c r="K217" s="205"/>
      <c r="L217" s="205"/>
      <c r="M217" s="205"/>
      <c r="N217" s="205"/>
      <c r="O217" s="205"/>
      <c r="P217" s="205"/>
      <c r="Q217" s="205"/>
      <c r="CC217" s="8"/>
      <c r="CD217" s="205"/>
      <c r="CE217" s="205"/>
      <c r="CF217" s="206"/>
      <c r="CG217" s="206"/>
      <c r="CH217" s="205"/>
      <c r="CI217" s="207"/>
      <c r="CJ217" s="205"/>
      <c r="CK217" s="207"/>
      <c r="CL217" s="205"/>
      <c r="CM217" s="205"/>
      <c r="CN217" s="205"/>
      <c r="CO217" s="205"/>
      <c r="CP217" s="205"/>
      <c r="CQ217" s="93"/>
      <c r="CR217" s="93"/>
      <c r="CS217" s="191"/>
      <c r="CW217" s="210"/>
      <c r="DE217" s="8"/>
      <c r="DF217" s="205"/>
      <c r="DG217" s="205"/>
      <c r="DH217" s="206"/>
      <c r="DI217" s="206"/>
      <c r="DJ217" s="205"/>
      <c r="DK217" s="207"/>
      <c r="DL217" s="205"/>
      <c r="DM217" s="207"/>
      <c r="DN217" s="205"/>
      <c r="DO217" s="207"/>
      <c r="DP217" s="205"/>
      <c r="DQ217" s="205"/>
      <c r="DR217" s="205"/>
      <c r="DS217" s="205"/>
      <c r="DT217" s="93"/>
      <c r="DU217" s="93"/>
      <c r="EE217" s="8"/>
      <c r="EF217" s="205"/>
      <c r="EG217" s="205"/>
      <c r="EH217" s="206"/>
      <c r="EI217" s="206"/>
      <c r="EJ217" s="205"/>
      <c r="EK217" s="207"/>
      <c r="EL217" s="205"/>
      <c r="EM217" s="207"/>
      <c r="EN217" s="205"/>
      <c r="EO217" s="207"/>
      <c r="EP217" s="207"/>
      <c r="EQ217" s="205"/>
      <c r="ER217" s="205"/>
      <c r="ES217" s="205"/>
      <c r="ET217" s="205"/>
      <c r="EU217" s="93"/>
      <c r="EV217" s="93"/>
    </row>
    <row r="218" spans="2:152">
      <c r="B218" s="8"/>
      <c r="C218" s="205"/>
      <c r="D218" s="205"/>
      <c r="E218" s="206"/>
      <c r="F218" s="206"/>
      <c r="G218" s="205"/>
      <c r="H218" s="207"/>
      <c r="I218" s="205"/>
      <c r="J218" s="207"/>
      <c r="K218" s="205"/>
      <c r="L218" s="205"/>
      <c r="M218" s="205"/>
      <c r="N218" s="205"/>
      <c r="O218" s="205"/>
      <c r="P218" s="205"/>
      <c r="Q218" s="205"/>
      <c r="CC218" s="8"/>
      <c r="CD218" s="205"/>
      <c r="CE218" s="205"/>
      <c r="CF218" s="206"/>
      <c r="CG218" s="206"/>
      <c r="CH218" s="205"/>
      <c r="CI218" s="207"/>
      <c r="CJ218" s="205"/>
      <c r="CK218" s="207"/>
      <c r="CL218" s="205"/>
      <c r="CM218" s="205"/>
      <c r="CN218" s="205"/>
      <c r="CO218" s="205"/>
      <c r="CP218" s="205"/>
      <c r="CQ218" s="93"/>
      <c r="CR218" s="93"/>
      <c r="CS218" s="191"/>
      <c r="CW218" s="210"/>
      <c r="DE218" s="8"/>
      <c r="DF218" s="205"/>
      <c r="DG218" s="205"/>
      <c r="DH218" s="206"/>
      <c r="DI218" s="206"/>
      <c r="DJ218" s="205"/>
      <c r="DK218" s="207"/>
      <c r="DL218" s="205"/>
      <c r="DM218" s="207"/>
      <c r="DN218" s="205"/>
      <c r="DO218" s="207"/>
      <c r="DP218" s="205"/>
      <c r="DQ218" s="205"/>
      <c r="DR218" s="205"/>
      <c r="DS218" s="205"/>
      <c r="DT218" s="93"/>
      <c r="DU218" s="93"/>
      <c r="EE218" s="8"/>
      <c r="EF218" s="205"/>
      <c r="EG218" s="205"/>
      <c r="EH218" s="206"/>
      <c r="EI218" s="206"/>
      <c r="EJ218" s="205"/>
      <c r="EK218" s="207"/>
      <c r="EL218" s="205"/>
      <c r="EM218" s="207"/>
      <c r="EN218" s="205"/>
      <c r="EO218" s="207"/>
      <c r="EP218" s="207"/>
      <c r="EQ218" s="205"/>
      <c r="ER218" s="205"/>
      <c r="ES218" s="205"/>
      <c r="ET218" s="205"/>
      <c r="EU218" s="93"/>
      <c r="EV218" s="93"/>
    </row>
    <row r="219" spans="2:152">
      <c r="B219" s="8"/>
      <c r="C219" s="205"/>
      <c r="D219" s="205"/>
      <c r="E219" s="206"/>
      <c r="F219" s="206"/>
      <c r="G219" s="205"/>
      <c r="H219" s="207"/>
      <c r="I219" s="205"/>
      <c r="J219" s="207"/>
      <c r="K219" s="205"/>
      <c r="L219" s="205"/>
      <c r="M219" s="205"/>
      <c r="N219" s="205"/>
      <c r="O219" s="205"/>
      <c r="P219" s="205"/>
      <c r="Q219" s="205"/>
      <c r="CC219" s="8"/>
      <c r="CD219" s="205"/>
      <c r="CE219" s="205"/>
      <c r="CF219" s="206"/>
      <c r="CG219" s="206"/>
      <c r="CH219" s="205"/>
      <c r="CI219" s="207"/>
      <c r="CJ219" s="205"/>
      <c r="CK219" s="207"/>
      <c r="CL219" s="205"/>
      <c r="CM219" s="205"/>
      <c r="CN219" s="205"/>
      <c r="CO219" s="205"/>
      <c r="CP219" s="205"/>
      <c r="CQ219" s="93"/>
      <c r="CR219" s="93"/>
      <c r="CS219" s="191"/>
      <c r="CW219" s="210"/>
      <c r="DE219" s="8"/>
      <c r="DF219" s="205"/>
      <c r="DG219" s="205"/>
      <c r="DH219" s="206"/>
      <c r="DI219" s="206"/>
      <c r="DJ219" s="205"/>
      <c r="DK219" s="207"/>
      <c r="DL219" s="205"/>
      <c r="DM219" s="207"/>
      <c r="DN219" s="205"/>
      <c r="DO219" s="207"/>
      <c r="DP219" s="205"/>
      <c r="DQ219" s="205"/>
      <c r="DR219" s="205"/>
      <c r="DS219" s="205"/>
      <c r="DT219" s="93"/>
      <c r="DU219" s="93"/>
      <c r="EE219" s="8"/>
      <c r="EF219" s="205"/>
      <c r="EG219" s="205"/>
      <c r="EH219" s="206"/>
      <c r="EI219" s="206"/>
      <c r="EJ219" s="205"/>
      <c r="EK219" s="207"/>
      <c r="EL219" s="205"/>
      <c r="EM219" s="207"/>
      <c r="EN219" s="205"/>
      <c r="EO219" s="207"/>
      <c r="EP219" s="207"/>
      <c r="EQ219" s="205"/>
      <c r="ER219" s="205"/>
      <c r="ES219" s="205"/>
      <c r="ET219" s="205"/>
      <c r="EU219" s="93"/>
      <c r="EV219" s="93"/>
    </row>
    <row r="220" spans="2:152">
      <c r="B220" s="8"/>
      <c r="C220" s="205"/>
      <c r="D220" s="205"/>
      <c r="E220" s="206"/>
      <c r="F220" s="206"/>
      <c r="G220" s="205"/>
      <c r="H220" s="207"/>
      <c r="I220" s="205"/>
      <c r="J220" s="207"/>
      <c r="K220" s="205"/>
      <c r="L220" s="205"/>
      <c r="M220" s="205"/>
      <c r="N220" s="205"/>
      <c r="O220" s="205"/>
      <c r="P220" s="205"/>
      <c r="Q220" s="205"/>
      <c r="CC220" s="8"/>
      <c r="CD220" s="205"/>
      <c r="CE220" s="205"/>
      <c r="CF220" s="206"/>
      <c r="CG220" s="206"/>
      <c r="CH220" s="205"/>
      <c r="CI220" s="207"/>
      <c r="CJ220" s="205"/>
      <c r="CK220" s="207"/>
      <c r="CL220" s="205"/>
      <c r="CM220" s="205"/>
      <c r="CN220" s="205"/>
      <c r="CO220" s="205"/>
      <c r="CP220" s="205"/>
      <c r="CQ220" s="93"/>
      <c r="CR220" s="93"/>
      <c r="CS220" s="191"/>
      <c r="CW220" s="210"/>
      <c r="DE220" s="8"/>
      <c r="DF220" s="205"/>
      <c r="DG220" s="205"/>
      <c r="DH220" s="206"/>
      <c r="DI220" s="206"/>
      <c r="DJ220" s="205"/>
      <c r="DK220" s="207"/>
      <c r="DL220" s="205"/>
      <c r="DM220" s="207"/>
      <c r="DN220" s="205"/>
      <c r="DO220" s="207"/>
      <c r="DP220" s="205"/>
      <c r="DQ220" s="205"/>
      <c r="DR220" s="205"/>
      <c r="DS220" s="205"/>
      <c r="DT220" s="93"/>
      <c r="DU220" s="93"/>
      <c r="EE220" s="8"/>
      <c r="EF220" s="205"/>
      <c r="EG220" s="205"/>
      <c r="EH220" s="206"/>
      <c r="EI220" s="206"/>
      <c r="EJ220" s="205"/>
      <c r="EK220" s="207"/>
      <c r="EL220" s="205"/>
      <c r="EM220" s="207"/>
      <c r="EN220" s="205"/>
      <c r="EO220" s="207"/>
      <c r="EP220" s="207"/>
      <c r="EQ220" s="205"/>
      <c r="ER220" s="205"/>
      <c r="ES220" s="205"/>
      <c r="ET220" s="205"/>
      <c r="EU220" s="93"/>
      <c r="EV220" s="93"/>
    </row>
    <row r="221" spans="2:152">
      <c r="B221" s="8"/>
      <c r="C221" s="205"/>
      <c r="D221" s="205"/>
      <c r="E221" s="206"/>
      <c r="F221" s="206"/>
      <c r="G221" s="205"/>
      <c r="H221" s="207"/>
      <c r="I221" s="205"/>
      <c r="J221" s="207"/>
      <c r="K221" s="205"/>
      <c r="L221" s="205"/>
      <c r="M221" s="205"/>
      <c r="N221" s="205"/>
      <c r="O221" s="205"/>
      <c r="P221" s="205"/>
      <c r="Q221" s="205"/>
      <c r="CC221" s="8"/>
      <c r="CD221" s="205"/>
      <c r="CE221" s="205"/>
      <c r="CF221" s="206"/>
      <c r="CG221" s="206"/>
      <c r="CH221" s="205"/>
      <c r="CI221" s="207"/>
      <c r="CJ221" s="205"/>
      <c r="CK221" s="207"/>
      <c r="CL221" s="205"/>
      <c r="CM221" s="205"/>
      <c r="CN221" s="205"/>
      <c r="CO221" s="205"/>
      <c r="CP221" s="205"/>
      <c r="CQ221" s="93"/>
      <c r="CR221" s="93"/>
      <c r="CS221" s="191"/>
      <c r="CW221" s="210"/>
      <c r="DE221" s="8"/>
      <c r="DF221" s="205"/>
      <c r="DG221" s="205"/>
      <c r="DH221" s="206"/>
      <c r="DI221" s="206"/>
      <c r="DJ221" s="205"/>
      <c r="DK221" s="207"/>
      <c r="DL221" s="205"/>
      <c r="DM221" s="207"/>
      <c r="DN221" s="205"/>
      <c r="DO221" s="207"/>
      <c r="DP221" s="205"/>
      <c r="DQ221" s="205"/>
      <c r="DR221" s="205"/>
      <c r="DS221" s="205"/>
      <c r="DT221" s="93"/>
      <c r="DU221" s="93"/>
      <c r="EE221" s="8"/>
      <c r="EF221" s="205"/>
      <c r="EG221" s="205"/>
      <c r="EH221" s="206"/>
      <c r="EI221" s="206"/>
      <c r="EJ221" s="205"/>
      <c r="EK221" s="207"/>
      <c r="EL221" s="205"/>
      <c r="EM221" s="207"/>
      <c r="EN221" s="205"/>
      <c r="EO221" s="207"/>
      <c r="EP221" s="207"/>
      <c r="EQ221" s="205"/>
      <c r="ER221" s="205"/>
      <c r="ES221" s="205"/>
      <c r="ET221" s="205"/>
      <c r="EU221" s="93"/>
      <c r="EV221" s="93"/>
    </row>
    <row r="222" spans="2:152">
      <c r="B222" s="8"/>
      <c r="C222" s="205"/>
      <c r="D222" s="205"/>
      <c r="E222" s="206"/>
      <c r="F222" s="206"/>
      <c r="G222" s="205"/>
      <c r="H222" s="207"/>
      <c r="I222" s="205"/>
      <c r="J222" s="207"/>
      <c r="K222" s="205"/>
      <c r="L222" s="205"/>
      <c r="M222" s="205"/>
      <c r="N222" s="205"/>
      <c r="O222" s="205"/>
      <c r="P222" s="205"/>
      <c r="Q222" s="205"/>
      <c r="CC222" s="8"/>
      <c r="CD222" s="205"/>
      <c r="CE222" s="205"/>
      <c r="CF222" s="206"/>
      <c r="CG222" s="206"/>
      <c r="CH222" s="205"/>
      <c r="CI222" s="207"/>
      <c r="CJ222" s="205"/>
      <c r="CK222" s="207"/>
      <c r="CL222" s="205"/>
      <c r="CM222" s="205"/>
      <c r="CN222" s="205"/>
      <c r="CO222" s="205"/>
      <c r="CP222" s="205"/>
      <c r="CQ222" s="93"/>
      <c r="CR222" s="93"/>
      <c r="CS222" s="191"/>
      <c r="CW222" s="210"/>
      <c r="DE222" s="8"/>
      <c r="DF222" s="205"/>
      <c r="DG222" s="205"/>
      <c r="DH222" s="206"/>
      <c r="DI222" s="206"/>
      <c r="DJ222" s="205"/>
      <c r="DK222" s="207"/>
      <c r="DL222" s="205"/>
      <c r="DM222" s="207"/>
      <c r="DN222" s="205"/>
      <c r="DO222" s="207"/>
      <c r="DP222" s="205"/>
      <c r="DQ222" s="205"/>
      <c r="DR222" s="205"/>
      <c r="DS222" s="205"/>
      <c r="DT222" s="93"/>
      <c r="DU222" s="93"/>
      <c r="EE222" s="8"/>
      <c r="EF222" s="205"/>
      <c r="EG222" s="205"/>
      <c r="EH222" s="206"/>
      <c r="EI222" s="206"/>
      <c r="EJ222" s="205"/>
      <c r="EK222" s="207"/>
      <c r="EL222" s="205"/>
      <c r="EM222" s="207"/>
      <c r="EN222" s="205"/>
      <c r="EO222" s="207"/>
      <c r="EP222" s="207"/>
      <c r="EQ222" s="205"/>
      <c r="ER222" s="205"/>
      <c r="ES222" s="205"/>
      <c r="ET222" s="205"/>
      <c r="EU222" s="93"/>
      <c r="EV222" s="93"/>
    </row>
    <row r="223" spans="2:152">
      <c r="B223" s="8"/>
      <c r="C223" s="205"/>
      <c r="D223" s="205"/>
      <c r="E223" s="206"/>
      <c r="F223" s="206"/>
      <c r="G223" s="205"/>
      <c r="H223" s="207"/>
      <c r="I223" s="205"/>
      <c r="J223" s="207"/>
      <c r="K223" s="205"/>
      <c r="L223" s="205"/>
      <c r="M223" s="205"/>
      <c r="N223" s="205"/>
      <c r="O223" s="205"/>
      <c r="P223" s="205"/>
      <c r="Q223" s="205"/>
      <c r="CC223" s="8"/>
      <c r="CD223" s="205"/>
      <c r="CE223" s="205"/>
      <c r="CF223" s="206"/>
      <c r="CG223" s="206"/>
      <c r="CH223" s="205"/>
      <c r="CI223" s="207"/>
      <c r="CJ223" s="205"/>
      <c r="CK223" s="207"/>
      <c r="CL223" s="205"/>
      <c r="CM223" s="205"/>
      <c r="CN223" s="205"/>
      <c r="CO223" s="205"/>
      <c r="CP223" s="205"/>
      <c r="CQ223" s="93"/>
      <c r="CR223" s="93"/>
      <c r="CS223" s="191"/>
      <c r="CW223" s="210"/>
      <c r="DE223" s="8"/>
      <c r="DF223" s="205"/>
      <c r="DG223" s="205"/>
      <c r="DH223" s="206"/>
      <c r="DI223" s="206"/>
      <c r="DJ223" s="205"/>
      <c r="DK223" s="207"/>
      <c r="DL223" s="205"/>
      <c r="DM223" s="207"/>
      <c r="DN223" s="205"/>
      <c r="DO223" s="207"/>
      <c r="DP223" s="205"/>
      <c r="DQ223" s="205"/>
      <c r="DR223" s="205"/>
      <c r="DS223" s="205"/>
      <c r="DT223" s="93"/>
      <c r="DU223" s="93"/>
      <c r="EE223" s="8"/>
      <c r="EF223" s="205"/>
      <c r="EG223" s="205"/>
      <c r="EH223" s="206"/>
      <c r="EI223" s="206"/>
      <c r="EJ223" s="205"/>
      <c r="EK223" s="207"/>
      <c r="EL223" s="205"/>
      <c r="EM223" s="207"/>
      <c r="EN223" s="205"/>
      <c r="EO223" s="207"/>
      <c r="EP223" s="207"/>
      <c r="EQ223" s="205"/>
      <c r="ER223" s="205"/>
      <c r="ES223" s="205"/>
      <c r="ET223" s="205"/>
      <c r="EU223" s="93"/>
      <c r="EV223" s="93"/>
    </row>
    <row r="224" spans="2:152">
      <c r="B224" s="8"/>
      <c r="C224" s="205"/>
      <c r="D224" s="205"/>
      <c r="E224" s="206"/>
      <c r="F224" s="206"/>
      <c r="G224" s="205"/>
      <c r="H224" s="207"/>
      <c r="I224" s="205"/>
      <c r="J224" s="207"/>
      <c r="K224" s="205"/>
      <c r="L224" s="205"/>
      <c r="M224" s="205"/>
      <c r="N224" s="205"/>
      <c r="O224" s="205"/>
      <c r="P224" s="205"/>
      <c r="Q224" s="205"/>
      <c r="CC224" s="8"/>
      <c r="CD224" s="205"/>
      <c r="CE224" s="205"/>
      <c r="CF224" s="206"/>
      <c r="CG224" s="206"/>
      <c r="CH224" s="205"/>
      <c r="CI224" s="207"/>
      <c r="CJ224" s="205"/>
      <c r="CK224" s="207"/>
      <c r="CL224" s="205"/>
      <c r="CM224" s="205"/>
      <c r="CN224" s="205"/>
      <c r="CO224" s="205"/>
      <c r="CP224" s="205"/>
      <c r="CQ224" s="93"/>
      <c r="CR224" s="93"/>
      <c r="CS224" s="191"/>
      <c r="CW224" s="210"/>
      <c r="DE224" s="8"/>
      <c r="DF224" s="205"/>
      <c r="DG224" s="205"/>
      <c r="DH224" s="206"/>
      <c r="DI224" s="206"/>
      <c r="DJ224" s="205"/>
      <c r="DK224" s="207"/>
      <c r="DL224" s="205"/>
      <c r="DM224" s="207"/>
      <c r="DN224" s="205"/>
      <c r="DO224" s="207"/>
      <c r="DP224" s="205"/>
      <c r="DQ224" s="205"/>
      <c r="DR224" s="205"/>
      <c r="DS224" s="205"/>
      <c r="DT224" s="93"/>
      <c r="DU224" s="93"/>
      <c r="EE224" s="8"/>
      <c r="EF224" s="205"/>
      <c r="EG224" s="205"/>
      <c r="EH224" s="206"/>
      <c r="EI224" s="206"/>
      <c r="EJ224" s="205"/>
      <c r="EK224" s="207"/>
      <c r="EL224" s="205"/>
      <c r="EM224" s="207"/>
      <c r="EN224" s="205"/>
      <c r="EO224" s="207"/>
      <c r="EP224" s="207"/>
      <c r="EQ224" s="205"/>
      <c r="ER224" s="205"/>
      <c r="ES224" s="205"/>
      <c r="ET224" s="205"/>
      <c r="EU224" s="93"/>
      <c r="EV224" s="93"/>
    </row>
    <row r="225" spans="2:152">
      <c r="B225" s="8"/>
      <c r="C225" s="205"/>
      <c r="D225" s="205"/>
      <c r="E225" s="206"/>
      <c r="F225" s="206"/>
      <c r="G225" s="205"/>
      <c r="H225" s="207"/>
      <c r="I225" s="205"/>
      <c r="J225" s="207"/>
      <c r="K225" s="205"/>
      <c r="L225" s="205"/>
      <c r="M225" s="205"/>
      <c r="N225" s="205"/>
      <c r="O225" s="205"/>
      <c r="P225" s="205"/>
      <c r="Q225" s="205"/>
      <c r="CC225" s="8"/>
      <c r="CD225" s="205"/>
      <c r="CE225" s="205"/>
      <c r="CF225" s="206"/>
      <c r="CG225" s="206"/>
      <c r="CH225" s="205"/>
      <c r="CI225" s="207"/>
      <c r="CJ225" s="205"/>
      <c r="CK225" s="207"/>
      <c r="CL225" s="205"/>
      <c r="CM225" s="205"/>
      <c r="CN225" s="205"/>
      <c r="CO225" s="205"/>
      <c r="CP225" s="205"/>
      <c r="CQ225" s="93"/>
      <c r="CR225" s="93"/>
      <c r="CS225" s="191"/>
      <c r="CW225" s="210"/>
      <c r="DE225" s="8"/>
      <c r="DF225" s="205"/>
      <c r="DG225" s="205"/>
      <c r="DH225" s="206"/>
      <c r="DI225" s="206"/>
      <c r="DJ225" s="205"/>
      <c r="DK225" s="207"/>
      <c r="DL225" s="205"/>
      <c r="DM225" s="207"/>
      <c r="DN225" s="205"/>
      <c r="DO225" s="207"/>
      <c r="DP225" s="205"/>
      <c r="DQ225" s="205"/>
      <c r="DR225" s="205"/>
      <c r="DS225" s="205"/>
      <c r="DT225" s="93"/>
      <c r="DU225" s="93"/>
      <c r="EE225" s="8"/>
      <c r="EF225" s="205"/>
      <c r="EG225" s="205"/>
      <c r="EH225" s="206"/>
      <c r="EI225" s="206"/>
      <c r="EJ225" s="205"/>
      <c r="EK225" s="207"/>
      <c r="EL225" s="205"/>
      <c r="EM225" s="207"/>
      <c r="EN225" s="205"/>
      <c r="EO225" s="207"/>
      <c r="EP225" s="207"/>
      <c r="EQ225" s="205"/>
      <c r="ER225" s="205"/>
      <c r="ES225" s="205"/>
      <c r="ET225" s="205"/>
      <c r="EU225" s="93"/>
      <c r="EV225" s="93"/>
    </row>
    <row r="226" spans="2:152">
      <c r="B226" s="8"/>
      <c r="C226" s="205"/>
      <c r="D226" s="205"/>
      <c r="E226" s="206"/>
      <c r="F226" s="206"/>
      <c r="G226" s="205"/>
      <c r="H226" s="207"/>
      <c r="I226" s="205"/>
      <c r="J226" s="207"/>
      <c r="K226" s="205"/>
      <c r="L226" s="205"/>
      <c r="M226" s="205"/>
      <c r="N226" s="205"/>
      <c r="O226" s="205"/>
      <c r="P226" s="205"/>
      <c r="Q226" s="205"/>
      <c r="CC226" s="8"/>
      <c r="CD226" s="205"/>
      <c r="CE226" s="205"/>
      <c r="CF226" s="206"/>
      <c r="CG226" s="206"/>
      <c r="CH226" s="205"/>
      <c r="CI226" s="207"/>
      <c r="CJ226" s="205"/>
      <c r="CK226" s="207"/>
      <c r="CL226" s="205"/>
      <c r="CM226" s="205"/>
      <c r="CN226" s="205"/>
      <c r="CO226" s="205"/>
      <c r="CP226" s="205"/>
      <c r="CQ226" s="93"/>
      <c r="CR226" s="93"/>
      <c r="CS226" s="191"/>
      <c r="CW226" s="210"/>
      <c r="DE226" s="8"/>
      <c r="DF226" s="205"/>
      <c r="DG226" s="205"/>
      <c r="DH226" s="206"/>
      <c r="DI226" s="206"/>
      <c r="DJ226" s="205"/>
      <c r="DK226" s="207"/>
      <c r="DL226" s="205"/>
      <c r="DM226" s="207"/>
      <c r="DN226" s="205"/>
      <c r="DO226" s="207"/>
      <c r="DP226" s="205"/>
      <c r="DQ226" s="205"/>
      <c r="DR226" s="205"/>
      <c r="DS226" s="205"/>
      <c r="DT226" s="93"/>
      <c r="DU226" s="93"/>
      <c r="EE226" s="8"/>
      <c r="EF226" s="205"/>
      <c r="EG226" s="205"/>
      <c r="EH226" s="206"/>
      <c r="EI226" s="206"/>
      <c r="EJ226" s="205"/>
      <c r="EK226" s="207"/>
      <c r="EL226" s="205"/>
      <c r="EM226" s="207"/>
      <c r="EN226" s="205"/>
      <c r="EO226" s="207"/>
      <c r="EP226" s="207"/>
      <c r="EQ226" s="205"/>
      <c r="ER226" s="205"/>
      <c r="ES226" s="205"/>
      <c r="ET226" s="205"/>
      <c r="EU226" s="93"/>
      <c r="EV226" s="93"/>
    </row>
    <row r="227" spans="2:152">
      <c r="B227" s="8"/>
      <c r="C227" s="205"/>
      <c r="D227" s="205"/>
      <c r="E227" s="206"/>
      <c r="F227" s="206"/>
      <c r="G227" s="205"/>
      <c r="H227" s="207"/>
      <c r="I227" s="205"/>
      <c r="J227" s="207"/>
      <c r="K227" s="205"/>
      <c r="L227" s="205"/>
      <c r="M227" s="205"/>
      <c r="N227" s="205"/>
      <c r="O227" s="205"/>
      <c r="P227" s="205"/>
      <c r="Q227" s="205"/>
      <c r="CC227" s="8"/>
      <c r="CD227" s="205"/>
      <c r="CE227" s="205"/>
      <c r="CF227" s="206"/>
      <c r="CG227" s="206"/>
      <c r="CH227" s="205"/>
      <c r="CI227" s="207"/>
      <c r="CJ227" s="205"/>
      <c r="CK227" s="207"/>
      <c r="CL227" s="205"/>
      <c r="CM227" s="205"/>
      <c r="CN227" s="205"/>
      <c r="CO227" s="205"/>
      <c r="CP227" s="205"/>
      <c r="CQ227" s="93"/>
      <c r="CR227" s="93"/>
      <c r="CS227" s="191"/>
      <c r="CW227" s="210"/>
      <c r="DE227" s="8"/>
      <c r="DF227" s="205"/>
      <c r="DG227" s="205"/>
      <c r="DH227" s="206"/>
      <c r="DI227" s="206"/>
      <c r="DJ227" s="205"/>
      <c r="DK227" s="207"/>
      <c r="DL227" s="205"/>
      <c r="DM227" s="207"/>
      <c r="DN227" s="205"/>
      <c r="DO227" s="207"/>
      <c r="DP227" s="205"/>
      <c r="DQ227" s="205"/>
      <c r="DR227" s="205"/>
      <c r="DS227" s="205"/>
      <c r="DT227" s="93"/>
      <c r="DU227" s="93"/>
      <c r="EE227" s="8"/>
      <c r="EF227" s="205"/>
      <c r="EG227" s="205"/>
      <c r="EH227" s="206"/>
      <c r="EI227" s="206"/>
      <c r="EJ227" s="205"/>
      <c r="EK227" s="207"/>
      <c r="EL227" s="205"/>
      <c r="EM227" s="207"/>
      <c r="EN227" s="205"/>
      <c r="EO227" s="207"/>
      <c r="EP227" s="207"/>
      <c r="EQ227" s="205"/>
      <c r="ER227" s="205"/>
      <c r="ES227" s="205"/>
      <c r="ET227" s="205"/>
      <c r="EU227" s="93"/>
      <c r="EV227" s="93"/>
    </row>
    <row r="228" spans="2:152">
      <c r="B228" s="8"/>
      <c r="C228" s="205"/>
      <c r="D228" s="205"/>
      <c r="E228" s="206"/>
      <c r="F228" s="206"/>
      <c r="G228" s="205"/>
      <c r="H228" s="207"/>
      <c r="I228" s="205"/>
      <c r="J228" s="207"/>
      <c r="K228" s="205"/>
      <c r="L228" s="205"/>
      <c r="M228" s="205"/>
      <c r="N228" s="205"/>
      <c r="O228" s="205"/>
      <c r="P228" s="205"/>
      <c r="Q228" s="205"/>
      <c r="CC228" s="8"/>
      <c r="CD228" s="205"/>
      <c r="CE228" s="205"/>
      <c r="CF228" s="206"/>
      <c r="CG228" s="206"/>
      <c r="CH228" s="205"/>
      <c r="CI228" s="207"/>
      <c r="CJ228" s="205"/>
      <c r="CK228" s="207"/>
      <c r="CL228" s="205"/>
      <c r="CM228" s="205"/>
      <c r="CN228" s="205"/>
      <c r="CO228" s="205"/>
      <c r="CP228" s="205"/>
      <c r="CQ228" s="93"/>
      <c r="CR228" s="93"/>
      <c r="CS228" s="191"/>
      <c r="CW228" s="210"/>
      <c r="DE228" s="8"/>
      <c r="DF228" s="205"/>
      <c r="DG228" s="205"/>
      <c r="DH228" s="206"/>
      <c r="DI228" s="206"/>
      <c r="DJ228" s="205"/>
      <c r="DK228" s="207"/>
      <c r="DL228" s="205"/>
      <c r="DM228" s="207"/>
      <c r="DN228" s="205"/>
      <c r="DO228" s="207"/>
      <c r="DP228" s="205"/>
      <c r="DQ228" s="205"/>
      <c r="DR228" s="205"/>
      <c r="DS228" s="205"/>
      <c r="DT228" s="93"/>
      <c r="DU228" s="93"/>
      <c r="EE228" s="8"/>
      <c r="EF228" s="205"/>
      <c r="EG228" s="205"/>
      <c r="EH228" s="206"/>
      <c r="EI228" s="206"/>
      <c r="EJ228" s="205"/>
      <c r="EK228" s="207"/>
      <c r="EL228" s="205"/>
      <c r="EM228" s="207"/>
      <c r="EN228" s="205"/>
      <c r="EO228" s="207"/>
      <c r="EP228" s="207"/>
      <c r="EQ228" s="205"/>
      <c r="ER228" s="205"/>
      <c r="ES228" s="205"/>
      <c r="ET228" s="205"/>
      <c r="EU228" s="93"/>
      <c r="EV228" s="93"/>
    </row>
    <row r="229" spans="2:152">
      <c r="B229" s="8"/>
      <c r="C229" s="205"/>
      <c r="D229" s="205"/>
      <c r="E229" s="206"/>
      <c r="F229" s="206"/>
      <c r="G229" s="205"/>
      <c r="H229" s="207"/>
      <c r="I229" s="205"/>
      <c r="J229" s="207"/>
      <c r="K229" s="205"/>
      <c r="L229" s="205"/>
      <c r="M229" s="205"/>
      <c r="N229" s="205"/>
      <c r="O229" s="205"/>
      <c r="P229" s="205"/>
      <c r="Q229" s="205"/>
      <c r="CC229" s="8"/>
      <c r="CD229" s="205"/>
      <c r="CE229" s="205"/>
      <c r="CF229" s="206"/>
      <c r="CG229" s="206"/>
      <c r="CH229" s="205"/>
      <c r="CI229" s="207"/>
      <c r="CJ229" s="205"/>
      <c r="CK229" s="207"/>
      <c r="CL229" s="205"/>
      <c r="CM229" s="205"/>
      <c r="CN229" s="205"/>
      <c r="CO229" s="205"/>
      <c r="CP229" s="205"/>
      <c r="CQ229" s="93"/>
      <c r="CR229" s="93"/>
      <c r="CS229" s="191"/>
      <c r="CW229" s="210"/>
      <c r="DE229" s="8"/>
      <c r="DF229" s="205"/>
      <c r="DG229" s="205"/>
      <c r="DH229" s="206"/>
      <c r="DI229" s="206"/>
      <c r="DJ229" s="205"/>
      <c r="DK229" s="207"/>
      <c r="DL229" s="205"/>
      <c r="DM229" s="207"/>
      <c r="DN229" s="205"/>
      <c r="DO229" s="207"/>
      <c r="DP229" s="205"/>
      <c r="DQ229" s="205"/>
      <c r="DR229" s="205"/>
      <c r="DS229" s="205"/>
      <c r="DT229" s="93"/>
      <c r="DU229" s="93"/>
      <c r="EE229" s="8"/>
      <c r="EF229" s="205"/>
      <c r="EG229" s="205"/>
      <c r="EH229" s="206"/>
      <c r="EI229" s="206"/>
      <c r="EJ229" s="205"/>
      <c r="EK229" s="207"/>
      <c r="EL229" s="205"/>
      <c r="EM229" s="207"/>
      <c r="EN229" s="205"/>
      <c r="EO229" s="207"/>
      <c r="EP229" s="207"/>
      <c r="EQ229" s="205"/>
      <c r="ER229" s="205"/>
      <c r="ES229" s="205"/>
      <c r="ET229" s="205"/>
      <c r="EU229" s="93"/>
      <c r="EV229" s="93"/>
    </row>
    <row r="230" spans="2:152">
      <c r="B230" s="8"/>
      <c r="C230" s="205"/>
      <c r="D230" s="205"/>
      <c r="E230" s="206"/>
      <c r="F230" s="206"/>
      <c r="G230" s="205"/>
      <c r="H230" s="207"/>
      <c r="I230" s="205"/>
      <c r="J230" s="207"/>
      <c r="K230" s="205"/>
      <c r="L230" s="205"/>
      <c r="M230" s="205"/>
      <c r="N230" s="205"/>
      <c r="O230" s="205"/>
      <c r="P230" s="205"/>
      <c r="Q230" s="205"/>
      <c r="CC230" s="8"/>
      <c r="CD230" s="205"/>
      <c r="CE230" s="205"/>
      <c r="CF230" s="206"/>
      <c r="CG230" s="206"/>
      <c r="CH230" s="205"/>
      <c r="CI230" s="207"/>
      <c r="CJ230" s="205"/>
      <c r="CK230" s="207"/>
      <c r="CL230" s="205"/>
      <c r="CM230" s="205"/>
      <c r="CN230" s="205"/>
      <c r="CO230" s="205"/>
      <c r="CP230" s="205"/>
      <c r="CQ230" s="93"/>
      <c r="CR230" s="93"/>
      <c r="CS230" s="191"/>
      <c r="CW230" s="210"/>
      <c r="DE230" s="8"/>
      <c r="DF230" s="205"/>
      <c r="DG230" s="205"/>
      <c r="DH230" s="206"/>
      <c r="DI230" s="206"/>
      <c r="DJ230" s="205"/>
      <c r="DK230" s="207"/>
      <c r="DL230" s="205"/>
      <c r="DM230" s="207"/>
      <c r="DN230" s="205"/>
      <c r="DO230" s="207"/>
      <c r="DP230" s="205"/>
      <c r="DQ230" s="205"/>
      <c r="DR230" s="205"/>
      <c r="DS230" s="205"/>
      <c r="DT230" s="93"/>
      <c r="DU230" s="93"/>
      <c r="EE230" s="8"/>
      <c r="EF230" s="205"/>
      <c r="EG230" s="205"/>
      <c r="EH230" s="206"/>
      <c r="EI230" s="206"/>
      <c r="EJ230" s="205"/>
      <c r="EK230" s="207"/>
      <c r="EL230" s="205"/>
      <c r="EM230" s="207"/>
      <c r="EN230" s="205"/>
      <c r="EO230" s="207"/>
      <c r="EP230" s="207"/>
      <c r="EQ230" s="205"/>
      <c r="ER230" s="205"/>
      <c r="ES230" s="205"/>
      <c r="ET230" s="205"/>
      <c r="EU230" s="93"/>
      <c r="EV230" s="93"/>
    </row>
    <row r="231" spans="2:152">
      <c r="B231" s="8"/>
      <c r="C231" s="205"/>
      <c r="D231" s="205"/>
      <c r="E231" s="206"/>
      <c r="F231" s="206"/>
      <c r="G231" s="205"/>
      <c r="H231" s="207"/>
      <c r="I231" s="205"/>
      <c r="J231" s="207"/>
      <c r="K231" s="205"/>
      <c r="L231" s="205"/>
      <c r="M231" s="205"/>
      <c r="N231" s="205"/>
      <c r="O231" s="205"/>
      <c r="P231" s="205"/>
      <c r="Q231" s="205"/>
      <c r="CC231" s="8"/>
      <c r="CD231" s="205"/>
      <c r="CE231" s="205"/>
      <c r="CF231" s="206"/>
      <c r="CG231" s="206"/>
      <c r="CH231" s="205"/>
      <c r="CI231" s="207"/>
      <c r="CJ231" s="205"/>
      <c r="CK231" s="207"/>
      <c r="CL231" s="205"/>
      <c r="CM231" s="205"/>
      <c r="CN231" s="205"/>
      <c r="CO231" s="205"/>
      <c r="CP231" s="205"/>
      <c r="CQ231" s="93"/>
      <c r="CR231" s="93"/>
      <c r="CS231" s="191"/>
      <c r="CW231" s="210"/>
      <c r="DE231" s="8"/>
      <c r="DF231" s="205"/>
      <c r="DG231" s="205"/>
      <c r="DH231" s="206"/>
      <c r="DI231" s="206"/>
      <c r="DJ231" s="205"/>
      <c r="DK231" s="207"/>
      <c r="DL231" s="205"/>
      <c r="DM231" s="207"/>
      <c r="DN231" s="205"/>
      <c r="DO231" s="207"/>
      <c r="DP231" s="205"/>
      <c r="DQ231" s="205"/>
      <c r="DR231" s="205"/>
      <c r="DS231" s="205"/>
      <c r="DT231" s="93"/>
      <c r="DU231" s="93"/>
      <c r="EE231" s="8"/>
      <c r="EF231" s="205"/>
      <c r="EG231" s="205"/>
      <c r="EH231" s="206"/>
      <c r="EI231" s="206"/>
      <c r="EJ231" s="205"/>
      <c r="EK231" s="207"/>
      <c r="EL231" s="205"/>
      <c r="EM231" s="207"/>
      <c r="EN231" s="205"/>
      <c r="EO231" s="207"/>
      <c r="EP231" s="207"/>
      <c r="EQ231" s="205"/>
      <c r="ER231" s="205"/>
      <c r="ES231" s="205"/>
      <c r="ET231" s="205"/>
      <c r="EU231" s="93"/>
      <c r="EV231" s="93"/>
    </row>
    <row r="232" spans="2:152">
      <c r="B232" s="8"/>
      <c r="C232" s="205"/>
      <c r="D232" s="205"/>
      <c r="E232" s="206"/>
      <c r="F232" s="206"/>
      <c r="G232" s="205"/>
      <c r="H232" s="207"/>
      <c r="I232" s="205"/>
      <c r="J232" s="207"/>
      <c r="K232" s="205"/>
      <c r="L232" s="205"/>
      <c r="M232" s="205"/>
      <c r="N232" s="205"/>
      <c r="O232" s="205"/>
      <c r="P232" s="205"/>
      <c r="Q232" s="205"/>
      <c r="CC232" s="8"/>
      <c r="CD232" s="205"/>
      <c r="CE232" s="205"/>
      <c r="CF232" s="206"/>
      <c r="CG232" s="206"/>
      <c r="CH232" s="205"/>
      <c r="CI232" s="207"/>
      <c r="CJ232" s="205"/>
      <c r="CK232" s="207"/>
      <c r="CL232" s="205"/>
      <c r="CM232" s="205"/>
      <c r="CN232" s="205"/>
      <c r="CO232" s="205"/>
      <c r="CP232" s="205"/>
      <c r="CQ232" s="93"/>
      <c r="CR232" s="93"/>
      <c r="CS232" s="191"/>
      <c r="CW232" s="210"/>
      <c r="DE232" s="8"/>
      <c r="DF232" s="205"/>
      <c r="DG232" s="205"/>
      <c r="DH232" s="206"/>
      <c r="DI232" s="206"/>
      <c r="DJ232" s="205"/>
      <c r="DK232" s="207"/>
      <c r="DL232" s="205"/>
      <c r="DM232" s="207"/>
      <c r="DN232" s="205"/>
      <c r="DO232" s="207"/>
      <c r="DP232" s="205"/>
      <c r="DQ232" s="205"/>
      <c r="DR232" s="205"/>
      <c r="DS232" s="205"/>
      <c r="DT232" s="93"/>
      <c r="DU232" s="93"/>
      <c r="EE232" s="8"/>
      <c r="EF232" s="205"/>
      <c r="EG232" s="205"/>
      <c r="EH232" s="206"/>
      <c r="EI232" s="206"/>
      <c r="EJ232" s="205"/>
      <c r="EK232" s="207"/>
      <c r="EL232" s="205"/>
      <c r="EM232" s="207"/>
      <c r="EN232" s="205"/>
      <c r="EO232" s="207"/>
      <c r="EP232" s="207"/>
      <c r="EQ232" s="205"/>
      <c r="ER232" s="205"/>
      <c r="ES232" s="205"/>
      <c r="ET232" s="205"/>
      <c r="EU232" s="93"/>
      <c r="EV232" s="93"/>
    </row>
    <row r="233" spans="2:152">
      <c r="B233" s="8"/>
      <c r="C233" s="205"/>
      <c r="D233" s="205"/>
      <c r="E233" s="206"/>
      <c r="F233" s="206"/>
      <c r="G233" s="205"/>
      <c r="H233" s="207"/>
      <c r="I233" s="205"/>
      <c r="J233" s="207"/>
      <c r="K233" s="205"/>
      <c r="L233" s="205"/>
      <c r="M233" s="205"/>
      <c r="N233" s="205"/>
      <c r="O233" s="205"/>
      <c r="P233" s="205"/>
      <c r="Q233" s="205"/>
      <c r="CC233" s="8"/>
      <c r="CD233" s="205"/>
      <c r="CE233" s="205"/>
      <c r="CF233" s="206"/>
      <c r="CG233" s="206"/>
      <c r="CH233" s="205"/>
      <c r="CI233" s="207"/>
      <c r="CJ233" s="205"/>
      <c r="CK233" s="207"/>
      <c r="CL233" s="205"/>
      <c r="CM233" s="205"/>
      <c r="CN233" s="205"/>
      <c r="CO233" s="205"/>
      <c r="CP233" s="205"/>
      <c r="CQ233" s="93"/>
      <c r="CR233" s="93"/>
      <c r="CS233" s="191"/>
      <c r="CW233" s="210"/>
      <c r="DE233" s="8"/>
      <c r="DF233" s="205"/>
      <c r="DG233" s="205"/>
      <c r="DH233" s="206"/>
      <c r="DI233" s="206"/>
      <c r="DJ233" s="205"/>
      <c r="DK233" s="207"/>
      <c r="DL233" s="205"/>
      <c r="DM233" s="207"/>
      <c r="DN233" s="205"/>
      <c r="DO233" s="207"/>
      <c r="DP233" s="205"/>
      <c r="DQ233" s="205"/>
      <c r="DR233" s="205"/>
      <c r="DS233" s="205"/>
      <c r="DT233" s="93"/>
      <c r="DU233" s="93"/>
      <c r="EE233" s="8"/>
      <c r="EF233" s="205"/>
      <c r="EG233" s="205"/>
      <c r="EH233" s="206"/>
      <c r="EI233" s="206"/>
      <c r="EJ233" s="205"/>
      <c r="EK233" s="207"/>
      <c r="EL233" s="205"/>
      <c r="EM233" s="207"/>
      <c r="EN233" s="205"/>
      <c r="EO233" s="207"/>
      <c r="EP233" s="207"/>
      <c r="EQ233" s="205"/>
      <c r="ER233" s="205"/>
      <c r="ES233" s="205"/>
      <c r="ET233" s="205"/>
      <c r="EU233" s="93"/>
      <c r="EV233" s="93"/>
    </row>
    <row r="234" spans="2:152">
      <c r="B234" s="8"/>
      <c r="C234" s="205"/>
      <c r="D234" s="205"/>
      <c r="E234" s="206"/>
      <c r="F234" s="206"/>
      <c r="G234" s="205"/>
      <c r="H234" s="207"/>
      <c r="I234" s="205"/>
      <c r="J234" s="207"/>
      <c r="K234" s="205"/>
      <c r="L234" s="205"/>
      <c r="M234" s="205"/>
      <c r="N234" s="205"/>
      <c r="O234" s="205"/>
      <c r="P234" s="205"/>
      <c r="Q234" s="205"/>
      <c r="CC234" s="8"/>
      <c r="CD234" s="205"/>
      <c r="CE234" s="205"/>
      <c r="CF234" s="206"/>
      <c r="CG234" s="206"/>
      <c r="CH234" s="205"/>
      <c r="CI234" s="207"/>
      <c r="CJ234" s="205"/>
      <c r="CK234" s="207"/>
      <c r="CL234" s="205"/>
      <c r="CM234" s="205"/>
      <c r="CN234" s="205"/>
      <c r="CO234" s="205"/>
      <c r="CP234" s="205"/>
      <c r="CQ234" s="93"/>
      <c r="CR234" s="93"/>
      <c r="CS234" s="191"/>
      <c r="CW234" s="210"/>
      <c r="DE234" s="8"/>
      <c r="DF234" s="205"/>
      <c r="DG234" s="205"/>
      <c r="DH234" s="206"/>
      <c r="DI234" s="206"/>
      <c r="DJ234" s="205"/>
      <c r="DK234" s="207"/>
      <c r="DL234" s="205"/>
      <c r="DM234" s="207"/>
      <c r="DN234" s="205"/>
      <c r="DO234" s="207"/>
      <c r="DP234" s="205"/>
      <c r="DQ234" s="205"/>
      <c r="DR234" s="205"/>
      <c r="DS234" s="205"/>
      <c r="DT234" s="93"/>
      <c r="DU234" s="93"/>
      <c r="EE234" s="8"/>
      <c r="EF234" s="205"/>
      <c r="EG234" s="205"/>
      <c r="EH234" s="206"/>
      <c r="EI234" s="206"/>
      <c r="EJ234" s="205"/>
      <c r="EK234" s="207"/>
      <c r="EL234" s="205"/>
      <c r="EM234" s="207"/>
      <c r="EN234" s="205"/>
      <c r="EO234" s="207"/>
      <c r="EP234" s="207"/>
      <c r="EQ234" s="205"/>
      <c r="ER234" s="205"/>
      <c r="ES234" s="205"/>
      <c r="ET234" s="205"/>
      <c r="EU234" s="93"/>
      <c r="EV234" s="93"/>
    </row>
    <row r="235" spans="2:152">
      <c r="B235" s="8"/>
      <c r="C235" s="205"/>
      <c r="D235" s="205"/>
      <c r="E235" s="206"/>
      <c r="F235" s="206"/>
      <c r="G235" s="205"/>
      <c r="H235" s="207"/>
      <c r="I235" s="205"/>
      <c r="J235" s="207"/>
      <c r="K235" s="205"/>
      <c r="L235" s="205"/>
      <c r="M235" s="205"/>
      <c r="N235" s="205"/>
      <c r="O235" s="205"/>
      <c r="P235" s="205"/>
      <c r="Q235" s="205"/>
      <c r="CC235" s="8"/>
      <c r="CD235" s="205"/>
      <c r="CE235" s="205"/>
      <c r="CF235" s="206"/>
      <c r="CG235" s="206"/>
      <c r="CH235" s="205"/>
      <c r="CI235" s="207"/>
      <c r="CJ235" s="205"/>
      <c r="CK235" s="207"/>
      <c r="CL235" s="205"/>
      <c r="CM235" s="205"/>
      <c r="CN235" s="205"/>
      <c r="CO235" s="205"/>
      <c r="CP235" s="205"/>
      <c r="CQ235" s="93"/>
      <c r="CR235" s="93"/>
      <c r="CS235" s="191"/>
      <c r="CW235" s="210"/>
      <c r="DE235" s="8"/>
      <c r="DF235" s="205"/>
      <c r="DG235" s="205"/>
      <c r="DH235" s="206"/>
      <c r="DI235" s="206"/>
      <c r="DJ235" s="205"/>
      <c r="DK235" s="207"/>
      <c r="DL235" s="205"/>
      <c r="DM235" s="207"/>
      <c r="DN235" s="205"/>
      <c r="DO235" s="207"/>
      <c r="DP235" s="205"/>
      <c r="DQ235" s="205"/>
      <c r="DR235" s="205"/>
      <c r="DS235" s="205"/>
      <c r="DT235" s="93"/>
      <c r="DU235" s="93"/>
      <c r="EE235" s="8"/>
      <c r="EF235" s="205"/>
      <c r="EG235" s="205"/>
      <c r="EH235" s="206"/>
      <c r="EI235" s="206"/>
      <c r="EJ235" s="205"/>
      <c r="EK235" s="207"/>
      <c r="EL235" s="205"/>
      <c r="EM235" s="207"/>
      <c r="EN235" s="205"/>
      <c r="EO235" s="207"/>
      <c r="EP235" s="207"/>
      <c r="EQ235" s="205"/>
      <c r="ER235" s="205"/>
      <c r="ES235" s="205"/>
      <c r="ET235" s="205"/>
      <c r="EU235" s="93"/>
      <c r="EV235" s="93"/>
    </row>
    <row r="236" spans="2:152">
      <c r="B236" s="8"/>
      <c r="C236" s="205"/>
      <c r="D236" s="205"/>
      <c r="E236" s="206"/>
      <c r="F236" s="206"/>
      <c r="G236" s="205"/>
      <c r="H236" s="207"/>
      <c r="I236" s="205"/>
      <c r="J236" s="207"/>
      <c r="K236" s="205"/>
      <c r="L236" s="205"/>
      <c r="M236" s="205"/>
      <c r="N236" s="205"/>
      <c r="O236" s="205"/>
      <c r="P236" s="205"/>
      <c r="Q236" s="205"/>
      <c r="CC236" s="8"/>
      <c r="CD236" s="205"/>
      <c r="CE236" s="205"/>
      <c r="CF236" s="206"/>
      <c r="CG236" s="206"/>
      <c r="CH236" s="205"/>
      <c r="CI236" s="207"/>
      <c r="CJ236" s="205"/>
      <c r="CK236" s="207"/>
      <c r="CL236" s="205"/>
      <c r="CM236" s="205"/>
      <c r="CN236" s="205"/>
      <c r="CO236" s="205"/>
      <c r="CP236" s="205"/>
      <c r="CQ236" s="93"/>
      <c r="CR236" s="93"/>
      <c r="CS236" s="191"/>
      <c r="CW236" s="210"/>
      <c r="DE236" s="8"/>
      <c r="DF236" s="205"/>
      <c r="DG236" s="205"/>
      <c r="DH236" s="206"/>
      <c r="DI236" s="206"/>
      <c r="DJ236" s="205"/>
      <c r="DK236" s="207"/>
      <c r="DL236" s="205"/>
      <c r="DM236" s="207"/>
      <c r="DN236" s="205"/>
      <c r="DO236" s="207"/>
      <c r="DP236" s="205"/>
      <c r="DQ236" s="205"/>
      <c r="DR236" s="205"/>
      <c r="DS236" s="205"/>
      <c r="DT236" s="93"/>
      <c r="DU236" s="93"/>
      <c r="EE236" s="8"/>
      <c r="EF236" s="205"/>
      <c r="EG236" s="205"/>
      <c r="EH236" s="206"/>
      <c r="EI236" s="206"/>
      <c r="EJ236" s="205"/>
      <c r="EK236" s="207"/>
      <c r="EL236" s="205"/>
      <c r="EM236" s="207"/>
      <c r="EN236" s="205"/>
      <c r="EO236" s="207"/>
      <c r="EP236" s="207"/>
      <c r="EQ236" s="205"/>
      <c r="ER236" s="205"/>
      <c r="ES236" s="205"/>
      <c r="ET236" s="205"/>
      <c r="EU236" s="93"/>
      <c r="EV236" s="93"/>
    </row>
    <row r="237" spans="2:152">
      <c r="B237" s="8"/>
      <c r="C237" s="205"/>
      <c r="D237" s="205"/>
      <c r="E237" s="206"/>
      <c r="F237" s="206"/>
      <c r="G237" s="205"/>
      <c r="H237" s="207"/>
      <c r="I237" s="205"/>
      <c r="J237" s="207"/>
      <c r="K237" s="205"/>
      <c r="L237" s="205"/>
      <c r="M237" s="205"/>
      <c r="N237" s="205"/>
      <c r="O237" s="205"/>
      <c r="P237" s="205"/>
      <c r="Q237" s="205"/>
      <c r="CC237" s="8"/>
      <c r="CD237" s="205"/>
      <c r="CE237" s="205"/>
      <c r="CF237" s="206"/>
      <c r="CG237" s="206"/>
      <c r="CH237" s="205"/>
      <c r="CI237" s="207"/>
      <c r="CJ237" s="205"/>
      <c r="CK237" s="207"/>
      <c r="CL237" s="205"/>
      <c r="CM237" s="205"/>
      <c r="CN237" s="205"/>
      <c r="CO237" s="205"/>
      <c r="CP237" s="205"/>
      <c r="CQ237" s="93"/>
      <c r="CR237" s="93"/>
      <c r="CS237" s="191"/>
      <c r="CW237" s="210"/>
      <c r="DE237" s="8"/>
      <c r="DF237" s="205"/>
      <c r="DG237" s="205"/>
      <c r="DH237" s="206"/>
      <c r="DI237" s="206"/>
      <c r="DJ237" s="205"/>
      <c r="DK237" s="207"/>
      <c r="DL237" s="205"/>
      <c r="DM237" s="207"/>
      <c r="DN237" s="205"/>
      <c r="DO237" s="207"/>
      <c r="DP237" s="205"/>
      <c r="DQ237" s="205"/>
      <c r="DR237" s="205"/>
      <c r="DS237" s="205"/>
      <c r="DT237" s="93"/>
      <c r="DU237" s="93"/>
      <c r="EE237" s="8"/>
      <c r="EF237" s="205"/>
      <c r="EG237" s="205"/>
      <c r="EH237" s="206"/>
      <c r="EI237" s="206"/>
      <c r="EJ237" s="205"/>
      <c r="EK237" s="207"/>
      <c r="EL237" s="205"/>
      <c r="EM237" s="207"/>
      <c r="EN237" s="205"/>
      <c r="EO237" s="207"/>
      <c r="EP237" s="207"/>
      <c r="EQ237" s="205"/>
      <c r="ER237" s="205"/>
      <c r="ES237" s="205"/>
      <c r="ET237" s="205"/>
      <c r="EU237" s="93"/>
      <c r="EV237" s="93"/>
    </row>
    <row r="238" spans="2:152">
      <c r="B238" s="8"/>
      <c r="C238" s="205"/>
      <c r="D238" s="205"/>
      <c r="E238" s="206"/>
      <c r="F238" s="206"/>
      <c r="G238" s="205"/>
      <c r="H238" s="207"/>
      <c r="I238" s="205"/>
      <c r="J238" s="207"/>
      <c r="K238" s="205"/>
      <c r="L238" s="205"/>
      <c r="M238" s="205"/>
      <c r="N238" s="205"/>
      <c r="O238" s="205"/>
      <c r="P238" s="205"/>
      <c r="Q238" s="205"/>
      <c r="CC238" s="8"/>
      <c r="CD238" s="205"/>
      <c r="CE238" s="205"/>
      <c r="CF238" s="206"/>
      <c r="CG238" s="206"/>
      <c r="CH238" s="205"/>
      <c r="CI238" s="207"/>
      <c r="CJ238" s="205"/>
      <c r="CK238" s="207"/>
      <c r="CL238" s="205"/>
      <c r="CM238" s="205"/>
      <c r="CN238" s="205"/>
      <c r="CO238" s="205"/>
      <c r="CP238" s="205"/>
      <c r="CQ238" s="93"/>
      <c r="CR238" s="93"/>
      <c r="CS238" s="191"/>
      <c r="CW238" s="210"/>
      <c r="DE238" s="8"/>
      <c r="DF238" s="205"/>
      <c r="DG238" s="205"/>
      <c r="DH238" s="206"/>
      <c r="DI238" s="206"/>
      <c r="DJ238" s="205"/>
      <c r="DK238" s="207"/>
      <c r="DL238" s="205"/>
      <c r="DM238" s="207"/>
      <c r="DN238" s="205"/>
      <c r="DO238" s="207"/>
      <c r="DP238" s="205"/>
      <c r="DQ238" s="205"/>
      <c r="DR238" s="205"/>
      <c r="DS238" s="205"/>
      <c r="DT238" s="93"/>
      <c r="DU238" s="93"/>
      <c r="EE238" s="8"/>
      <c r="EF238" s="205"/>
      <c r="EG238" s="205"/>
      <c r="EH238" s="206"/>
      <c r="EI238" s="206"/>
      <c r="EJ238" s="205"/>
      <c r="EK238" s="207"/>
      <c r="EL238" s="205"/>
      <c r="EM238" s="207"/>
      <c r="EN238" s="205"/>
      <c r="EO238" s="207"/>
      <c r="EP238" s="207"/>
      <c r="EQ238" s="205"/>
      <c r="ER238" s="205"/>
      <c r="ES238" s="205"/>
      <c r="ET238" s="205"/>
      <c r="EU238" s="93"/>
      <c r="EV238" s="93"/>
    </row>
    <row r="239" spans="2:152">
      <c r="B239" s="8"/>
      <c r="C239" s="205"/>
      <c r="D239" s="205"/>
      <c r="E239" s="206"/>
      <c r="F239" s="206"/>
      <c r="G239" s="205"/>
      <c r="H239" s="207"/>
      <c r="I239" s="205"/>
      <c r="J239" s="207"/>
      <c r="K239" s="205"/>
      <c r="L239" s="205"/>
      <c r="M239" s="205"/>
      <c r="N239" s="205"/>
      <c r="O239" s="205"/>
      <c r="P239" s="205"/>
      <c r="Q239" s="205"/>
      <c r="CC239" s="8"/>
      <c r="CD239" s="205"/>
      <c r="CE239" s="205"/>
      <c r="CF239" s="206"/>
      <c r="CG239" s="206"/>
      <c r="CH239" s="205"/>
      <c r="CI239" s="207"/>
      <c r="CJ239" s="205"/>
      <c r="CK239" s="207"/>
      <c r="CL239" s="205"/>
      <c r="CM239" s="205"/>
      <c r="CN239" s="205"/>
      <c r="CO239" s="205"/>
      <c r="CP239" s="205"/>
      <c r="CQ239" s="93"/>
      <c r="CR239" s="93"/>
      <c r="CS239" s="191"/>
      <c r="CW239" s="210"/>
      <c r="DE239" s="8"/>
      <c r="DF239" s="205"/>
      <c r="DG239" s="205"/>
      <c r="DH239" s="206"/>
      <c r="DI239" s="206"/>
      <c r="DJ239" s="205"/>
      <c r="DK239" s="207"/>
      <c r="DL239" s="205"/>
      <c r="DM239" s="207"/>
      <c r="DN239" s="205"/>
      <c r="DO239" s="207"/>
      <c r="DP239" s="205"/>
      <c r="DQ239" s="205"/>
      <c r="DR239" s="205"/>
      <c r="DS239" s="205"/>
      <c r="DT239" s="93"/>
      <c r="DU239" s="93"/>
      <c r="EE239" s="8"/>
      <c r="EF239" s="205"/>
      <c r="EG239" s="205"/>
      <c r="EH239" s="206"/>
      <c r="EI239" s="206"/>
      <c r="EJ239" s="205"/>
      <c r="EK239" s="207"/>
      <c r="EL239" s="205"/>
      <c r="EM239" s="207"/>
      <c r="EN239" s="205"/>
      <c r="EO239" s="207"/>
      <c r="EP239" s="207"/>
      <c r="EQ239" s="205"/>
      <c r="ER239" s="205"/>
      <c r="ES239" s="205"/>
      <c r="ET239" s="205"/>
      <c r="EU239" s="93"/>
      <c r="EV239" s="93"/>
    </row>
    <row r="240" spans="2:152">
      <c r="B240" s="8"/>
      <c r="C240" s="205"/>
      <c r="D240" s="205"/>
      <c r="E240" s="206"/>
      <c r="F240" s="206"/>
      <c r="G240" s="205"/>
      <c r="H240" s="207"/>
      <c r="I240" s="205"/>
      <c r="J240" s="207"/>
      <c r="K240" s="205"/>
      <c r="L240" s="205"/>
      <c r="M240" s="205"/>
      <c r="N240" s="205"/>
      <c r="O240" s="205"/>
      <c r="P240" s="205"/>
      <c r="Q240" s="205"/>
      <c r="CC240" s="8"/>
      <c r="CD240" s="205"/>
      <c r="CE240" s="205"/>
      <c r="CF240" s="206"/>
      <c r="CG240" s="206"/>
      <c r="CH240" s="205"/>
      <c r="CI240" s="207"/>
      <c r="CJ240" s="205"/>
      <c r="CK240" s="207"/>
      <c r="CL240" s="205"/>
      <c r="CM240" s="205"/>
      <c r="CN240" s="205"/>
      <c r="CO240" s="205"/>
      <c r="CP240" s="205"/>
      <c r="CQ240" s="93"/>
      <c r="CR240" s="93"/>
      <c r="CS240" s="191"/>
      <c r="CW240" s="210"/>
      <c r="DE240" s="8"/>
      <c r="DF240" s="205"/>
      <c r="DG240" s="205"/>
      <c r="DH240" s="206"/>
      <c r="DI240" s="206"/>
      <c r="DJ240" s="205"/>
      <c r="DK240" s="207"/>
      <c r="DL240" s="205"/>
      <c r="DM240" s="207"/>
      <c r="DN240" s="205"/>
      <c r="DO240" s="207"/>
      <c r="DP240" s="205"/>
      <c r="DQ240" s="205"/>
      <c r="DR240" s="205"/>
      <c r="DS240" s="205"/>
      <c r="DT240" s="93"/>
      <c r="DU240" s="93"/>
      <c r="EE240" s="8"/>
      <c r="EF240" s="205"/>
      <c r="EG240" s="205"/>
      <c r="EH240" s="206"/>
      <c r="EI240" s="206"/>
      <c r="EJ240" s="205"/>
      <c r="EK240" s="207"/>
      <c r="EL240" s="205"/>
      <c r="EM240" s="207"/>
      <c r="EN240" s="205"/>
      <c r="EO240" s="207"/>
      <c r="EP240" s="207"/>
      <c r="EQ240" s="205"/>
      <c r="ER240" s="205"/>
      <c r="ES240" s="205"/>
      <c r="ET240" s="205"/>
      <c r="EU240" s="93"/>
      <c r="EV240" s="93"/>
    </row>
    <row r="241" spans="2:152">
      <c r="B241" s="8"/>
      <c r="C241" s="205"/>
      <c r="D241" s="205"/>
      <c r="E241" s="206"/>
      <c r="F241" s="206"/>
      <c r="G241" s="205"/>
      <c r="H241" s="207"/>
      <c r="I241" s="205"/>
      <c r="J241" s="207"/>
      <c r="K241" s="205"/>
      <c r="L241" s="205"/>
      <c r="M241" s="205"/>
      <c r="N241" s="205"/>
      <c r="O241" s="205"/>
      <c r="P241" s="205"/>
      <c r="Q241" s="205"/>
      <c r="CC241" s="8"/>
      <c r="CD241" s="205"/>
      <c r="CE241" s="205"/>
      <c r="CF241" s="206"/>
      <c r="CG241" s="206"/>
      <c r="CH241" s="205"/>
      <c r="CI241" s="207"/>
      <c r="CJ241" s="205"/>
      <c r="CK241" s="207"/>
      <c r="CL241" s="205"/>
      <c r="CM241" s="205"/>
      <c r="CN241" s="205"/>
      <c r="CO241" s="205"/>
      <c r="CP241" s="205"/>
      <c r="CQ241" s="93"/>
      <c r="CR241" s="93"/>
      <c r="CS241" s="191"/>
      <c r="CW241" s="210"/>
      <c r="DE241" s="8"/>
      <c r="DF241" s="205"/>
      <c r="DG241" s="205"/>
      <c r="DH241" s="206"/>
      <c r="DI241" s="206"/>
      <c r="DJ241" s="205"/>
      <c r="DK241" s="207"/>
      <c r="DL241" s="205"/>
      <c r="DM241" s="207"/>
      <c r="DN241" s="205"/>
      <c r="DO241" s="207"/>
      <c r="DP241" s="205"/>
      <c r="DQ241" s="205"/>
      <c r="DR241" s="205"/>
      <c r="DS241" s="205"/>
      <c r="DT241" s="93"/>
      <c r="DU241" s="93"/>
      <c r="EE241" s="8"/>
      <c r="EF241" s="205"/>
      <c r="EG241" s="205"/>
      <c r="EH241" s="206"/>
      <c r="EI241" s="206"/>
      <c r="EJ241" s="205"/>
      <c r="EK241" s="207"/>
      <c r="EL241" s="205"/>
      <c r="EM241" s="207"/>
      <c r="EN241" s="205"/>
      <c r="EO241" s="207"/>
      <c r="EP241" s="207"/>
      <c r="EQ241" s="205"/>
      <c r="ER241" s="205"/>
      <c r="ES241" s="205"/>
      <c r="ET241" s="205"/>
      <c r="EU241" s="93"/>
      <c r="EV241" s="93"/>
    </row>
    <row r="242" spans="2:152">
      <c r="B242" s="8"/>
      <c r="C242" s="205"/>
      <c r="D242" s="205"/>
      <c r="E242" s="206"/>
      <c r="F242" s="206"/>
      <c r="G242" s="205"/>
      <c r="H242" s="207"/>
      <c r="I242" s="205"/>
      <c r="J242" s="207"/>
      <c r="K242" s="205"/>
      <c r="L242" s="205"/>
      <c r="M242" s="205"/>
      <c r="N242" s="205"/>
      <c r="O242" s="205"/>
      <c r="P242" s="205"/>
      <c r="Q242" s="205"/>
      <c r="CC242" s="8"/>
      <c r="CD242" s="205"/>
      <c r="CE242" s="205"/>
      <c r="CF242" s="206"/>
      <c r="CG242" s="206"/>
      <c r="CH242" s="205"/>
      <c r="CI242" s="207"/>
      <c r="CJ242" s="205"/>
      <c r="CK242" s="207"/>
      <c r="CL242" s="205"/>
      <c r="CM242" s="205"/>
      <c r="CN242" s="205"/>
      <c r="CO242" s="205"/>
      <c r="CP242" s="205"/>
      <c r="CQ242" s="93"/>
      <c r="CR242" s="93"/>
      <c r="CS242" s="191"/>
      <c r="CW242" s="210"/>
      <c r="DE242" s="8"/>
      <c r="DF242" s="205"/>
      <c r="DG242" s="205"/>
      <c r="DH242" s="206"/>
      <c r="DI242" s="206"/>
      <c r="DJ242" s="205"/>
      <c r="DK242" s="207"/>
      <c r="DL242" s="205"/>
      <c r="DM242" s="207"/>
      <c r="DN242" s="205"/>
      <c r="DO242" s="207"/>
      <c r="DP242" s="205"/>
      <c r="DQ242" s="205"/>
      <c r="DR242" s="205"/>
      <c r="DS242" s="205"/>
      <c r="DT242" s="93"/>
      <c r="DU242" s="93"/>
      <c r="EE242" s="8"/>
      <c r="EF242" s="205"/>
      <c r="EG242" s="205"/>
      <c r="EH242" s="206"/>
      <c r="EI242" s="206"/>
      <c r="EJ242" s="205"/>
      <c r="EK242" s="207"/>
      <c r="EL242" s="205"/>
      <c r="EM242" s="207"/>
      <c r="EN242" s="205"/>
      <c r="EO242" s="207"/>
      <c r="EP242" s="207"/>
      <c r="EQ242" s="205"/>
      <c r="ER242" s="205"/>
      <c r="ES242" s="205"/>
      <c r="ET242" s="205"/>
      <c r="EU242" s="93"/>
      <c r="EV242" s="93"/>
    </row>
    <row r="243" spans="2:152">
      <c r="B243" s="8"/>
      <c r="C243" s="205"/>
      <c r="D243" s="205"/>
      <c r="E243" s="206"/>
      <c r="F243" s="206"/>
      <c r="G243" s="205"/>
      <c r="H243" s="207"/>
      <c r="I243" s="205"/>
      <c r="J243" s="207"/>
      <c r="K243" s="205"/>
      <c r="L243" s="205"/>
      <c r="M243" s="205"/>
      <c r="N243" s="205"/>
      <c r="O243" s="205"/>
      <c r="P243" s="205"/>
      <c r="Q243" s="205"/>
      <c r="CC243" s="8"/>
      <c r="CD243" s="205"/>
      <c r="CE243" s="205"/>
      <c r="CF243" s="206"/>
      <c r="CG243" s="206"/>
      <c r="CH243" s="205"/>
      <c r="CI243" s="207"/>
      <c r="CJ243" s="205"/>
      <c r="CK243" s="207"/>
      <c r="CL243" s="205"/>
      <c r="CM243" s="205"/>
      <c r="CN243" s="205"/>
      <c r="CO243" s="205"/>
      <c r="CP243" s="205"/>
      <c r="CQ243" s="93"/>
      <c r="CR243" s="93"/>
      <c r="CS243" s="191"/>
      <c r="CW243" s="210"/>
      <c r="DE243" s="8"/>
      <c r="DF243" s="205"/>
      <c r="DG243" s="205"/>
      <c r="DH243" s="206"/>
      <c r="DI243" s="206"/>
      <c r="DJ243" s="205"/>
      <c r="DK243" s="207"/>
      <c r="DL243" s="205"/>
      <c r="DM243" s="207"/>
      <c r="DN243" s="205"/>
      <c r="DO243" s="207"/>
      <c r="DP243" s="205"/>
      <c r="DQ243" s="205"/>
      <c r="DR243" s="205"/>
      <c r="DS243" s="205"/>
      <c r="DT243" s="93"/>
      <c r="DU243" s="93"/>
      <c r="EE243" s="8"/>
      <c r="EF243" s="205"/>
      <c r="EG243" s="205"/>
      <c r="EH243" s="206"/>
      <c r="EI243" s="206"/>
      <c r="EJ243" s="205"/>
      <c r="EK243" s="207"/>
      <c r="EL243" s="205"/>
      <c r="EM243" s="207"/>
      <c r="EN243" s="205"/>
      <c r="EO243" s="207"/>
      <c r="EP243" s="207"/>
      <c r="EQ243" s="205"/>
      <c r="ER243" s="205"/>
      <c r="ES243" s="205"/>
      <c r="ET243" s="205"/>
      <c r="EU243" s="93"/>
      <c r="EV243" s="93"/>
    </row>
    <row r="244" spans="2:152">
      <c r="B244" s="8"/>
      <c r="C244" s="205"/>
      <c r="D244" s="205"/>
      <c r="E244" s="206"/>
      <c r="F244" s="206"/>
      <c r="G244" s="205"/>
      <c r="H244" s="207"/>
      <c r="I244" s="205"/>
      <c r="J244" s="207"/>
      <c r="K244" s="205"/>
      <c r="L244" s="205"/>
      <c r="M244" s="205"/>
      <c r="N244" s="205"/>
      <c r="O244" s="205"/>
      <c r="P244" s="205"/>
      <c r="Q244" s="205"/>
      <c r="CC244" s="8"/>
      <c r="CD244" s="205"/>
      <c r="CE244" s="205"/>
      <c r="CF244" s="206"/>
      <c r="CG244" s="206"/>
      <c r="CH244" s="205"/>
      <c r="CI244" s="207"/>
      <c r="CJ244" s="205"/>
      <c r="CK244" s="207"/>
      <c r="CL244" s="205"/>
      <c r="CM244" s="205"/>
      <c r="CN244" s="205"/>
      <c r="CO244" s="205"/>
      <c r="CP244" s="205"/>
      <c r="CQ244" s="93"/>
      <c r="CR244" s="93"/>
      <c r="CS244" s="191"/>
      <c r="CW244" s="210"/>
      <c r="DE244" s="8"/>
      <c r="DF244" s="205"/>
      <c r="DG244" s="205"/>
      <c r="DH244" s="206"/>
      <c r="DI244" s="206"/>
      <c r="DJ244" s="205"/>
      <c r="DK244" s="207"/>
      <c r="DL244" s="205"/>
      <c r="DM244" s="207"/>
      <c r="DN244" s="205"/>
      <c r="DO244" s="207"/>
      <c r="DP244" s="205"/>
      <c r="DQ244" s="205"/>
      <c r="DR244" s="205"/>
      <c r="DS244" s="205"/>
      <c r="DT244" s="93"/>
      <c r="DU244" s="93"/>
      <c r="EE244" s="8"/>
      <c r="EF244" s="205"/>
      <c r="EG244" s="205"/>
      <c r="EH244" s="206"/>
      <c r="EI244" s="206"/>
      <c r="EJ244" s="205"/>
      <c r="EK244" s="207"/>
      <c r="EL244" s="205"/>
      <c r="EM244" s="207"/>
      <c r="EN244" s="205"/>
      <c r="EO244" s="207"/>
      <c r="EP244" s="207"/>
      <c r="EQ244" s="205"/>
      <c r="ER244" s="205"/>
      <c r="ES244" s="205"/>
      <c r="ET244" s="205"/>
      <c r="EU244" s="93"/>
      <c r="EV244" s="93"/>
    </row>
    <row r="245" spans="2:152">
      <c r="B245" s="8"/>
      <c r="C245" s="205"/>
      <c r="D245" s="205"/>
      <c r="E245" s="206"/>
      <c r="F245" s="206"/>
      <c r="G245" s="205"/>
      <c r="H245" s="207"/>
      <c r="I245" s="205"/>
      <c r="J245" s="207"/>
      <c r="K245" s="205"/>
      <c r="L245" s="205"/>
      <c r="M245" s="205"/>
      <c r="N245" s="205"/>
      <c r="O245" s="205"/>
      <c r="P245" s="205"/>
      <c r="Q245" s="205"/>
      <c r="CC245" s="8"/>
      <c r="CD245" s="205"/>
      <c r="CE245" s="205"/>
      <c r="CF245" s="206"/>
      <c r="CG245" s="206"/>
      <c r="CH245" s="205"/>
      <c r="CI245" s="207"/>
      <c r="CJ245" s="205"/>
      <c r="CK245" s="207"/>
      <c r="CL245" s="205"/>
      <c r="CM245" s="205"/>
      <c r="CN245" s="205"/>
      <c r="CO245" s="205"/>
      <c r="CP245" s="205"/>
      <c r="CQ245" s="93"/>
      <c r="CR245" s="93"/>
      <c r="CS245" s="191"/>
      <c r="CW245" s="210"/>
      <c r="DE245" s="8"/>
      <c r="DF245" s="205"/>
      <c r="DG245" s="205"/>
      <c r="DH245" s="206"/>
      <c r="DI245" s="206"/>
      <c r="DJ245" s="205"/>
      <c r="DK245" s="207"/>
      <c r="DL245" s="205"/>
      <c r="DM245" s="207"/>
      <c r="DN245" s="205"/>
      <c r="DO245" s="207"/>
      <c r="DP245" s="205"/>
      <c r="DQ245" s="205"/>
      <c r="DR245" s="205"/>
      <c r="DS245" s="205"/>
      <c r="DT245" s="93"/>
      <c r="DU245" s="93"/>
      <c r="EE245" s="8"/>
      <c r="EF245" s="205"/>
      <c r="EG245" s="205"/>
      <c r="EH245" s="206"/>
      <c r="EI245" s="206"/>
      <c r="EJ245" s="205"/>
      <c r="EK245" s="207"/>
      <c r="EL245" s="205"/>
      <c r="EM245" s="207"/>
      <c r="EN245" s="205"/>
      <c r="EO245" s="207"/>
      <c r="EP245" s="207"/>
      <c r="EQ245" s="205"/>
      <c r="ER245" s="205"/>
      <c r="ES245" s="205"/>
      <c r="ET245" s="205"/>
      <c r="EU245" s="93"/>
      <c r="EV245" s="93"/>
    </row>
    <row r="246" spans="2:152">
      <c r="B246" s="8"/>
      <c r="C246" s="205"/>
      <c r="D246" s="205"/>
      <c r="E246" s="206"/>
      <c r="F246" s="206"/>
      <c r="G246" s="205"/>
      <c r="H246" s="207"/>
      <c r="I246" s="205"/>
      <c r="J246" s="207"/>
      <c r="K246" s="205"/>
      <c r="L246" s="205"/>
      <c r="M246" s="205"/>
      <c r="N246" s="205"/>
      <c r="O246" s="205"/>
      <c r="P246" s="205"/>
      <c r="Q246" s="205"/>
      <c r="CC246" s="8"/>
      <c r="CD246" s="205"/>
      <c r="CE246" s="205"/>
      <c r="CF246" s="206"/>
      <c r="CG246" s="206"/>
      <c r="CH246" s="205"/>
      <c r="CI246" s="207"/>
      <c r="CJ246" s="205"/>
      <c r="CK246" s="207"/>
      <c r="CL246" s="205"/>
      <c r="CM246" s="205"/>
      <c r="CN246" s="205"/>
      <c r="CO246" s="205"/>
      <c r="CP246" s="205"/>
      <c r="CQ246" s="93"/>
      <c r="CR246" s="93"/>
      <c r="CS246" s="191"/>
      <c r="CW246" s="210"/>
      <c r="DE246" s="8"/>
      <c r="DF246" s="205"/>
      <c r="DG246" s="205"/>
      <c r="DH246" s="206"/>
      <c r="DI246" s="206"/>
      <c r="DJ246" s="205"/>
      <c r="DK246" s="207"/>
      <c r="DL246" s="205"/>
      <c r="DM246" s="207"/>
      <c r="DN246" s="205"/>
      <c r="DO246" s="207"/>
      <c r="DP246" s="205"/>
      <c r="DQ246" s="205"/>
      <c r="DR246" s="205"/>
      <c r="DS246" s="205"/>
      <c r="DT246" s="93"/>
      <c r="DU246" s="93"/>
      <c r="EE246" s="8"/>
      <c r="EF246" s="205"/>
      <c r="EG246" s="205"/>
      <c r="EH246" s="206"/>
      <c r="EI246" s="206"/>
      <c r="EJ246" s="205"/>
      <c r="EK246" s="207"/>
      <c r="EL246" s="205"/>
      <c r="EM246" s="207"/>
      <c r="EN246" s="205"/>
      <c r="EO246" s="207"/>
      <c r="EP246" s="207"/>
      <c r="EQ246" s="205"/>
      <c r="ER246" s="205"/>
      <c r="ES246" s="205"/>
      <c r="ET246" s="205"/>
      <c r="EU246" s="93"/>
      <c r="EV246" s="93"/>
    </row>
    <row r="247" spans="2:152">
      <c r="B247" s="8"/>
      <c r="C247" s="205"/>
      <c r="D247" s="205"/>
      <c r="E247" s="206"/>
      <c r="F247" s="206"/>
      <c r="G247" s="205"/>
      <c r="H247" s="207"/>
      <c r="I247" s="205"/>
      <c r="J247" s="207"/>
      <c r="K247" s="205"/>
      <c r="L247" s="205"/>
      <c r="M247" s="205"/>
      <c r="N247" s="205"/>
      <c r="O247" s="205"/>
      <c r="P247" s="205"/>
      <c r="Q247" s="205"/>
      <c r="CC247" s="8"/>
      <c r="CD247" s="205"/>
      <c r="CE247" s="205"/>
      <c r="CF247" s="206"/>
      <c r="CG247" s="206"/>
      <c r="CH247" s="205"/>
      <c r="CI247" s="207"/>
      <c r="CJ247" s="205"/>
      <c r="CK247" s="207"/>
      <c r="CL247" s="205"/>
      <c r="CM247" s="205"/>
      <c r="CN247" s="205"/>
      <c r="CO247" s="205"/>
      <c r="CP247" s="205"/>
      <c r="CQ247" s="93"/>
      <c r="CR247" s="93"/>
      <c r="CS247" s="191"/>
      <c r="CW247" s="210"/>
      <c r="DE247" s="8"/>
      <c r="DF247" s="205"/>
      <c r="DG247" s="205"/>
      <c r="DH247" s="206"/>
      <c r="DI247" s="206"/>
      <c r="DJ247" s="205"/>
      <c r="DK247" s="207"/>
      <c r="DL247" s="205"/>
      <c r="DM247" s="207"/>
      <c r="DN247" s="205"/>
      <c r="DO247" s="207"/>
      <c r="DP247" s="205"/>
      <c r="DQ247" s="205"/>
      <c r="DR247" s="205"/>
      <c r="DS247" s="205"/>
      <c r="DT247" s="93"/>
      <c r="DU247" s="93"/>
      <c r="EE247" s="8"/>
      <c r="EF247" s="205"/>
      <c r="EG247" s="205"/>
      <c r="EH247" s="206"/>
      <c r="EI247" s="206"/>
      <c r="EJ247" s="205"/>
      <c r="EK247" s="207"/>
      <c r="EL247" s="205"/>
      <c r="EM247" s="207"/>
      <c r="EN247" s="205"/>
      <c r="EO247" s="207"/>
      <c r="EP247" s="207"/>
      <c r="EQ247" s="205"/>
      <c r="ER247" s="205"/>
      <c r="ES247" s="205"/>
      <c r="ET247" s="205"/>
      <c r="EU247" s="93"/>
      <c r="EV247" s="93"/>
    </row>
    <row r="248" spans="2:152">
      <c r="B248" s="8"/>
      <c r="C248" s="205"/>
      <c r="D248" s="205"/>
      <c r="E248" s="206"/>
      <c r="F248" s="206"/>
      <c r="G248" s="205"/>
      <c r="H248" s="207"/>
      <c r="I248" s="205"/>
      <c r="J248" s="207"/>
      <c r="K248" s="205"/>
      <c r="L248" s="205"/>
      <c r="M248" s="205"/>
      <c r="N248" s="205"/>
      <c r="O248" s="205"/>
      <c r="P248" s="205"/>
      <c r="Q248" s="205"/>
      <c r="CC248" s="8"/>
      <c r="CD248" s="205"/>
      <c r="CE248" s="205"/>
      <c r="CF248" s="206"/>
      <c r="CG248" s="206"/>
      <c r="CH248" s="205"/>
      <c r="CI248" s="207"/>
      <c r="CJ248" s="205"/>
      <c r="CK248" s="207"/>
      <c r="CL248" s="205"/>
      <c r="CM248" s="205"/>
      <c r="CN248" s="205"/>
      <c r="CO248" s="205"/>
      <c r="CP248" s="205"/>
      <c r="CQ248" s="93"/>
      <c r="CR248" s="93"/>
      <c r="CS248" s="191"/>
      <c r="CW248" s="210"/>
      <c r="DE248" s="8"/>
      <c r="DF248" s="205"/>
      <c r="DG248" s="205"/>
      <c r="DH248" s="206"/>
      <c r="DI248" s="206"/>
      <c r="DJ248" s="205"/>
      <c r="DK248" s="207"/>
      <c r="DL248" s="205"/>
      <c r="DM248" s="207"/>
      <c r="DN248" s="205"/>
      <c r="DO248" s="207"/>
      <c r="DP248" s="205"/>
      <c r="DQ248" s="205"/>
      <c r="DR248" s="205"/>
      <c r="DS248" s="205"/>
      <c r="DT248" s="93"/>
      <c r="DU248" s="93"/>
      <c r="EE248" s="8"/>
      <c r="EF248" s="205"/>
      <c r="EG248" s="205"/>
      <c r="EH248" s="206"/>
      <c r="EI248" s="206"/>
      <c r="EJ248" s="205"/>
      <c r="EK248" s="207"/>
      <c r="EL248" s="205"/>
      <c r="EM248" s="207"/>
      <c r="EN248" s="205"/>
      <c r="EO248" s="207"/>
      <c r="EP248" s="207"/>
      <c r="EQ248" s="205"/>
      <c r="ER248" s="205"/>
      <c r="ES248" s="205"/>
      <c r="ET248" s="205"/>
      <c r="EU248" s="93"/>
      <c r="EV248" s="93"/>
    </row>
    <row r="249" spans="2:152">
      <c r="B249" s="8"/>
      <c r="C249" s="205"/>
      <c r="D249" s="205"/>
      <c r="E249" s="206"/>
      <c r="F249" s="206"/>
      <c r="G249" s="205"/>
      <c r="H249" s="207"/>
      <c r="I249" s="205"/>
      <c r="J249" s="207"/>
      <c r="K249" s="205"/>
      <c r="L249" s="205"/>
      <c r="M249" s="205"/>
      <c r="N249" s="205"/>
      <c r="O249" s="205"/>
      <c r="P249" s="205"/>
      <c r="Q249" s="205"/>
      <c r="CC249" s="8"/>
      <c r="CD249" s="205"/>
      <c r="CE249" s="205"/>
      <c r="CF249" s="206"/>
      <c r="CG249" s="206"/>
      <c r="CH249" s="205"/>
      <c r="CI249" s="207"/>
      <c r="CJ249" s="205"/>
      <c r="CK249" s="207"/>
      <c r="CL249" s="205"/>
      <c r="CM249" s="205"/>
      <c r="CN249" s="205"/>
      <c r="CO249" s="205"/>
      <c r="CP249" s="205"/>
      <c r="CQ249" s="93"/>
      <c r="CR249" s="93"/>
      <c r="CS249" s="191"/>
      <c r="CW249" s="210"/>
      <c r="DE249" s="8"/>
      <c r="DF249" s="205"/>
      <c r="DG249" s="205"/>
      <c r="DH249" s="206"/>
      <c r="DI249" s="206"/>
      <c r="DJ249" s="205"/>
      <c r="DK249" s="207"/>
      <c r="DL249" s="205"/>
      <c r="DM249" s="207"/>
      <c r="DN249" s="205"/>
      <c r="DO249" s="207"/>
      <c r="DP249" s="205"/>
      <c r="DQ249" s="205"/>
      <c r="DR249" s="205"/>
      <c r="DS249" s="205"/>
      <c r="DT249" s="93"/>
      <c r="DU249" s="93"/>
      <c r="EE249" s="8"/>
      <c r="EF249" s="205"/>
      <c r="EG249" s="205"/>
      <c r="EH249" s="206"/>
      <c r="EI249" s="206"/>
      <c r="EJ249" s="205"/>
      <c r="EK249" s="207"/>
      <c r="EL249" s="205"/>
      <c r="EM249" s="207"/>
      <c r="EN249" s="205"/>
      <c r="EO249" s="207"/>
      <c r="EP249" s="207"/>
      <c r="EQ249" s="205"/>
      <c r="ER249" s="205"/>
      <c r="ES249" s="205"/>
      <c r="ET249" s="205"/>
      <c r="EU249" s="93"/>
      <c r="EV249" s="93"/>
    </row>
    <row r="250" spans="2:152">
      <c r="B250" s="8"/>
      <c r="C250" s="205"/>
      <c r="D250" s="205"/>
      <c r="E250" s="206"/>
      <c r="F250" s="206"/>
      <c r="G250" s="205"/>
      <c r="H250" s="207"/>
      <c r="I250" s="205"/>
      <c r="J250" s="207"/>
      <c r="K250" s="205"/>
      <c r="L250" s="205"/>
      <c r="M250" s="205"/>
      <c r="N250" s="205"/>
      <c r="O250" s="205"/>
      <c r="P250" s="205"/>
      <c r="Q250" s="205"/>
      <c r="CC250" s="8"/>
      <c r="CD250" s="205"/>
      <c r="CE250" s="205"/>
      <c r="CF250" s="206"/>
      <c r="CG250" s="206"/>
      <c r="CH250" s="205"/>
      <c r="CI250" s="207"/>
      <c r="CJ250" s="205"/>
      <c r="CK250" s="207"/>
      <c r="CL250" s="205"/>
      <c r="CM250" s="205"/>
      <c r="CN250" s="205"/>
      <c r="CO250" s="205"/>
      <c r="CP250" s="205"/>
      <c r="CQ250" s="93"/>
      <c r="CR250" s="93"/>
      <c r="CS250" s="191"/>
      <c r="CW250" s="210"/>
      <c r="DE250" s="8"/>
      <c r="DF250" s="205"/>
      <c r="DG250" s="205"/>
      <c r="DH250" s="206"/>
      <c r="DI250" s="206"/>
      <c r="DJ250" s="205"/>
      <c r="DK250" s="207"/>
      <c r="DL250" s="205"/>
      <c r="DM250" s="207"/>
      <c r="DN250" s="205"/>
      <c r="DO250" s="207"/>
      <c r="DP250" s="205"/>
      <c r="DQ250" s="205"/>
      <c r="DR250" s="205"/>
      <c r="DS250" s="205"/>
      <c r="DT250" s="93"/>
      <c r="DU250" s="93"/>
      <c r="EE250" s="8"/>
      <c r="EF250" s="205"/>
      <c r="EG250" s="205"/>
      <c r="EH250" s="206"/>
      <c r="EI250" s="206"/>
      <c r="EJ250" s="205"/>
      <c r="EK250" s="207"/>
      <c r="EL250" s="205"/>
      <c r="EM250" s="207"/>
      <c r="EN250" s="205"/>
      <c r="EO250" s="207"/>
      <c r="EP250" s="207"/>
      <c r="EQ250" s="205"/>
      <c r="ER250" s="205"/>
      <c r="ES250" s="205"/>
      <c r="ET250" s="205"/>
      <c r="EU250" s="93"/>
      <c r="EV250" s="93"/>
    </row>
    <row r="251" spans="2:152">
      <c r="B251" s="8"/>
      <c r="C251" s="205"/>
      <c r="D251" s="205"/>
      <c r="E251" s="206"/>
      <c r="F251" s="206"/>
      <c r="G251" s="205"/>
      <c r="H251" s="207"/>
      <c r="I251" s="205"/>
      <c r="J251" s="207"/>
      <c r="K251" s="205"/>
      <c r="L251" s="205"/>
      <c r="M251" s="205"/>
      <c r="N251" s="205"/>
      <c r="O251" s="205"/>
      <c r="P251" s="205"/>
      <c r="Q251" s="205"/>
      <c r="CC251" s="8"/>
      <c r="CD251" s="205"/>
      <c r="CE251" s="205"/>
      <c r="CF251" s="206"/>
      <c r="CG251" s="206"/>
      <c r="CH251" s="205"/>
      <c r="CI251" s="207"/>
      <c r="CJ251" s="205"/>
      <c r="CK251" s="207"/>
      <c r="CL251" s="205"/>
      <c r="CM251" s="205"/>
      <c r="CN251" s="205"/>
      <c r="CO251" s="205"/>
      <c r="CP251" s="205"/>
      <c r="CQ251" s="93"/>
      <c r="CR251" s="93"/>
      <c r="CS251" s="191"/>
      <c r="CW251" s="210"/>
      <c r="DE251" s="8"/>
      <c r="DF251" s="205"/>
      <c r="DG251" s="205"/>
      <c r="DH251" s="206"/>
      <c r="DI251" s="206"/>
      <c r="DJ251" s="205"/>
      <c r="DK251" s="207"/>
      <c r="DL251" s="205"/>
      <c r="DM251" s="207"/>
      <c r="DN251" s="205"/>
      <c r="DO251" s="207"/>
      <c r="DP251" s="205"/>
      <c r="DQ251" s="205"/>
      <c r="DR251" s="205"/>
      <c r="DS251" s="205"/>
      <c r="DT251" s="93"/>
      <c r="DU251" s="93"/>
      <c r="EE251" s="8"/>
      <c r="EF251" s="205"/>
      <c r="EG251" s="205"/>
      <c r="EH251" s="206"/>
      <c r="EI251" s="206"/>
      <c r="EJ251" s="205"/>
      <c r="EK251" s="207"/>
      <c r="EL251" s="205"/>
      <c r="EM251" s="207"/>
      <c r="EN251" s="205"/>
      <c r="EO251" s="207"/>
      <c r="EP251" s="207"/>
      <c r="EQ251" s="205"/>
      <c r="ER251" s="205"/>
      <c r="ES251" s="205"/>
      <c r="ET251" s="205"/>
      <c r="EU251" s="93"/>
      <c r="EV251" s="93"/>
    </row>
    <row r="252" spans="2:152">
      <c r="B252" s="8"/>
      <c r="C252" s="205"/>
      <c r="D252" s="205"/>
      <c r="E252" s="206"/>
      <c r="F252" s="206"/>
      <c r="G252" s="205"/>
      <c r="H252" s="207"/>
      <c r="I252" s="205"/>
      <c r="J252" s="207"/>
      <c r="K252" s="205"/>
      <c r="L252" s="205"/>
      <c r="M252" s="205"/>
      <c r="N252" s="205"/>
      <c r="O252" s="205"/>
      <c r="P252" s="205"/>
      <c r="Q252" s="205"/>
      <c r="CC252" s="8"/>
      <c r="CD252" s="205"/>
      <c r="CE252" s="205"/>
      <c r="CF252" s="206"/>
      <c r="CG252" s="206"/>
      <c r="CH252" s="205"/>
      <c r="CI252" s="207"/>
      <c r="CJ252" s="205"/>
      <c r="CK252" s="207"/>
      <c r="CL252" s="205"/>
      <c r="CM252" s="205"/>
      <c r="CN252" s="205"/>
      <c r="CO252" s="205"/>
      <c r="CP252" s="205"/>
      <c r="CQ252" s="93"/>
      <c r="CR252" s="93"/>
      <c r="CS252" s="191"/>
      <c r="CW252" s="210"/>
      <c r="DE252" s="8"/>
      <c r="DF252" s="205"/>
      <c r="DG252" s="205"/>
      <c r="DH252" s="206"/>
      <c r="DI252" s="206"/>
      <c r="DJ252" s="205"/>
      <c r="DK252" s="207"/>
      <c r="DL252" s="205"/>
      <c r="DM252" s="207"/>
      <c r="DN252" s="205"/>
      <c r="DO252" s="207"/>
      <c r="DP252" s="205"/>
      <c r="DQ252" s="205"/>
      <c r="DR252" s="205"/>
      <c r="DS252" s="205"/>
      <c r="DT252" s="93"/>
      <c r="DU252" s="93"/>
      <c r="EE252" s="8"/>
      <c r="EF252" s="205"/>
      <c r="EG252" s="205"/>
      <c r="EH252" s="206"/>
      <c r="EI252" s="206"/>
      <c r="EJ252" s="205"/>
      <c r="EK252" s="207"/>
      <c r="EL252" s="205"/>
      <c r="EM252" s="207"/>
      <c r="EN252" s="205"/>
      <c r="EO252" s="207"/>
      <c r="EP252" s="207"/>
      <c r="EQ252" s="205"/>
      <c r="ER252" s="205"/>
      <c r="ES252" s="205"/>
      <c r="ET252" s="205"/>
      <c r="EU252" s="93"/>
      <c r="EV252" s="93"/>
    </row>
    <row r="253" spans="2:152">
      <c r="B253" s="8"/>
      <c r="C253" s="205"/>
      <c r="D253" s="205"/>
      <c r="E253" s="206"/>
      <c r="F253" s="206"/>
      <c r="G253" s="205"/>
      <c r="H253" s="207"/>
      <c r="I253" s="205"/>
      <c r="J253" s="207"/>
      <c r="K253" s="205"/>
      <c r="L253" s="205"/>
      <c r="M253" s="205"/>
      <c r="N253" s="205"/>
      <c r="O253" s="205"/>
      <c r="P253" s="205"/>
      <c r="Q253" s="205"/>
      <c r="CC253" s="8"/>
      <c r="CD253" s="205"/>
      <c r="CE253" s="205"/>
      <c r="CF253" s="206"/>
      <c r="CG253" s="206"/>
      <c r="CH253" s="205"/>
      <c r="CI253" s="207"/>
      <c r="CJ253" s="205"/>
      <c r="CK253" s="207"/>
      <c r="CL253" s="205"/>
      <c r="CM253" s="205"/>
      <c r="CN253" s="205"/>
      <c r="CO253" s="205"/>
      <c r="CP253" s="205"/>
      <c r="CQ253" s="93"/>
      <c r="CR253" s="93"/>
      <c r="CS253" s="191"/>
      <c r="CW253" s="210"/>
      <c r="DE253" s="8"/>
      <c r="DF253" s="205"/>
      <c r="DG253" s="205"/>
      <c r="DH253" s="206"/>
      <c r="DI253" s="206"/>
      <c r="DJ253" s="205"/>
      <c r="DK253" s="207"/>
      <c r="DL253" s="205"/>
      <c r="DM253" s="207"/>
      <c r="DN253" s="205"/>
      <c r="DO253" s="207"/>
      <c r="DP253" s="205"/>
      <c r="DQ253" s="205"/>
      <c r="DR253" s="205"/>
      <c r="DS253" s="205"/>
      <c r="DT253" s="93"/>
      <c r="DU253" s="93"/>
      <c r="EE253" s="8"/>
      <c r="EF253" s="205"/>
      <c r="EG253" s="205"/>
      <c r="EH253" s="206"/>
      <c r="EI253" s="206"/>
      <c r="EJ253" s="205"/>
      <c r="EK253" s="207"/>
      <c r="EL253" s="205"/>
      <c r="EM253" s="207"/>
      <c r="EN253" s="205"/>
      <c r="EO253" s="207"/>
      <c r="EP253" s="207"/>
      <c r="EQ253" s="205"/>
      <c r="ER253" s="205"/>
      <c r="ES253" s="205"/>
      <c r="ET253" s="205"/>
      <c r="EU253" s="93"/>
      <c r="EV253" s="93"/>
    </row>
    <row r="254" spans="2:152">
      <c r="B254" s="8"/>
      <c r="C254" s="205"/>
      <c r="D254" s="205"/>
      <c r="E254" s="206"/>
      <c r="F254" s="206"/>
      <c r="G254" s="205"/>
      <c r="H254" s="207"/>
      <c r="I254" s="205"/>
      <c r="J254" s="207"/>
      <c r="K254" s="205"/>
      <c r="L254" s="205"/>
      <c r="M254" s="205"/>
      <c r="N254" s="205"/>
      <c r="O254" s="205"/>
      <c r="P254" s="205"/>
      <c r="Q254" s="205"/>
      <c r="CC254" s="8"/>
      <c r="CD254" s="205"/>
      <c r="CE254" s="205"/>
      <c r="CF254" s="206"/>
      <c r="CG254" s="206"/>
      <c r="CH254" s="205"/>
      <c r="CI254" s="207"/>
      <c r="CJ254" s="205"/>
      <c r="CK254" s="207"/>
      <c r="CL254" s="205"/>
      <c r="CM254" s="205"/>
      <c r="CN254" s="205"/>
      <c r="CO254" s="205"/>
      <c r="CP254" s="205"/>
      <c r="CQ254" s="93"/>
      <c r="CR254" s="93"/>
      <c r="CS254" s="191"/>
      <c r="CW254" s="210"/>
      <c r="DE254" s="8"/>
      <c r="DF254" s="205"/>
      <c r="DG254" s="205"/>
      <c r="DH254" s="206"/>
      <c r="DI254" s="206"/>
      <c r="DJ254" s="205"/>
      <c r="DK254" s="207"/>
      <c r="DL254" s="205"/>
      <c r="DM254" s="207"/>
      <c r="DN254" s="205"/>
      <c r="DO254" s="207"/>
      <c r="DP254" s="205"/>
      <c r="DQ254" s="205"/>
      <c r="DR254" s="205"/>
      <c r="DS254" s="205"/>
      <c r="DT254" s="93"/>
      <c r="DU254" s="93"/>
      <c r="EE254" s="8"/>
      <c r="EF254" s="205"/>
      <c r="EG254" s="205"/>
      <c r="EH254" s="206"/>
      <c r="EI254" s="206"/>
      <c r="EJ254" s="205"/>
      <c r="EK254" s="207"/>
      <c r="EL254" s="205"/>
      <c r="EM254" s="207"/>
      <c r="EN254" s="205"/>
      <c r="EO254" s="207"/>
      <c r="EP254" s="207"/>
      <c r="EQ254" s="205"/>
      <c r="ER254" s="205"/>
      <c r="ES254" s="205"/>
      <c r="ET254" s="205"/>
      <c r="EU254" s="93"/>
      <c r="EV254" s="93"/>
    </row>
    <row r="255" spans="2:152">
      <c r="B255" s="8"/>
      <c r="C255" s="205"/>
      <c r="D255" s="205"/>
      <c r="E255" s="206"/>
      <c r="F255" s="206"/>
      <c r="G255" s="205"/>
      <c r="H255" s="207"/>
      <c r="I255" s="205"/>
      <c r="J255" s="207"/>
      <c r="K255" s="205"/>
      <c r="L255" s="205"/>
      <c r="M255" s="205"/>
      <c r="N255" s="205"/>
      <c r="O255" s="205"/>
      <c r="P255" s="205"/>
      <c r="Q255" s="205"/>
      <c r="CC255" s="8"/>
      <c r="CD255" s="205"/>
      <c r="CE255" s="205"/>
      <c r="CF255" s="206"/>
      <c r="CG255" s="206"/>
      <c r="CH255" s="205"/>
      <c r="CI255" s="207"/>
      <c r="CJ255" s="205"/>
      <c r="CK255" s="207"/>
      <c r="CL255" s="205"/>
      <c r="CM255" s="205"/>
      <c r="CN255" s="205"/>
      <c r="CO255" s="205"/>
      <c r="CP255" s="205"/>
      <c r="CQ255" s="93"/>
      <c r="CR255" s="93"/>
      <c r="CS255" s="191"/>
      <c r="CW255" s="210"/>
      <c r="DE255" s="8"/>
      <c r="DF255" s="205"/>
      <c r="DG255" s="205"/>
      <c r="DH255" s="206"/>
      <c r="DI255" s="206"/>
      <c r="DJ255" s="205"/>
      <c r="DK255" s="207"/>
      <c r="DL255" s="205"/>
      <c r="DM255" s="207"/>
      <c r="DN255" s="205"/>
      <c r="DO255" s="207"/>
      <c r="DP255" s="205"/>
      <c r="DQ255" s="205"/>
      <c r="DR255" s="205"/>
      <c r="DS255" s="205"/>
      <c r="DT255" s="93"/>
      <c r="DU255" s="93"/>
      <c r="EE255" s="8"/>
      <c r="EF255" s="205"/>
      <c r="EG255" s="205"/>
      <c r="EH255" s="206"/>
      <c r="EI255" s="206"/>
      <c r="EJ255" s="205"/>
      <c r="EK255" s="207"/>
      <c r="EL255" s="205"/>
      <c r="EM255" s="207"/>
      <c r="EN255" s="205"/>
      <c r="EO255" s="207"/>
      <c r="EP255" s="207"/>
      <c r="EQ255" s="205"/>
      <c r="ER255" s="205"/>
      <c r="ES255" s="205"/>
      <c r="ET255" s="205"/>
      <c r="EU255" s="93"/>
      <c r="EV255" s="93"/>
    </row>
    <row r="256" spans="2:152">
      <c r="B256" s="8"/>
      <c r="C256" s="205"/>
      <c r="D256" s="205"/>
      <c r="E256" s="206"/>
      <c r="F256" s="206"/>
      <c r="G256" s="205"/>
      <c r="H256" s="207"/>
      <c r="I256" s="205"/>
      <c r="J256" s="207"/>
      <c r="K256" s="205"/>
      <c r="L256" s="205"/>
      <c r="M256" s="205"/>
      <c r="N256" s="205"/>
      <c r="O256" s="205"/>
      <c r="P256" s="205"/>
      <c r="Q256" s="205"/>
      <c r="CC256" s="8"/>
      <c r="CD256" s="205"/>
      <c r="CE256" s="205"/>
      <c r="CF256" s="206"/>
      <c r="CG256" s="206"/>
      <c r="CH256" s="205"/>
      <c r="CI256" s="207"/>
      <c r="CJ256" s="205"/>
      <c r="CK256" s="207"/>
      <c r="CL256" s="205"/>
      <c r="CM256" s="205"/>
      <c r="CN256" s="205"/>
      <c r="CO256" s="205"/>
      <c r="CP256" s="205"/>
      <c r="CQ256" s="93"/>
      <c r="CR256" s="93"/>
      <c r="CS256" s="191"/>
      <c r="CW256" s="210"/>
      <c r="DE256" s="8"/>
      <c r="DF256" s="205"/>
      <c r="DG256" s="205"/>
      <c r="DH256" s="206"/>
      <c r="DI256" s="206"/>
      <c r="DJ256" s="205"/>
      <c r="DK256" s="207"/>
      <c r="DL256" s="205"/>
      <c r="DM256" s="207"/>
      <c r="DN256" s="205"/>
      <c r="DO256" s="207"/>
      <c r="DP256" s="205"/>
      <c r="DQ256" s="205"/>
      <c r="DR256" s="205"/>
      <c r="DS256" s="205"/>
      <c r="DT256" s="93"/>
      <c r="DU256" s="93"/>
      <c r="EE256" s="8"/>
      <c r="EF256" s="205"/>
      <c r="EG256" s="205"/>
      <c r="EH256" s="206"/>
      <c r="EI256" s="206"/>
      <c r="EJ256" s="205"/>
      <c r="EK256" s="207"/>
      <c r="EL256" s="205"/>
      <c r="EM256" s="207"/>
      <c r="EN256" s="205"/>
      <c r="EO256" s="207"/>
      <c r="EP256" s="207"/>
      <c r="EQ256" s="205"/>
      <c r="ER256" s="205"/>
      <c r="ES256" s="205"/>
      <c r="ET256" s="205"/>
      <c r="EU256" s="93"/>
      <c r="EV256" s="93"/>
    </row>
    <row r="257" spans="2:152">
      <c r="B257" s="8"/>
      <c r="C257" s="205"/>
      <c r="D257" s="205"/>
      <c r="E257" s="206"/>
      <c r="F257" s="206"/>
      <c r="G257" s="205"/>
      <c r="H257" s="207"/>
      <c r="I257" s="205"/>
      <c r="J257" s="207"/>
      <c r="K257" s="205"/>
      <c r="L257" s="205"/>
      <c r="M257" s="205"/>
      <c r="N257" s="205"/>
      <c r="O257" s="205"/>
      <c r="P257" s="205"/>
      <c r="Q257" s="205"/>
      <c r="CC257" s="8"/>
      <c r="CD257" s="205"/>
      <c r="CE257" s="205"/>
      <c r="CF257" s="206"/>
      <c r="CG257" s="206"/>
      <c r="CH257" s="205"/>
      <c r="CI257" s="207"/>
      <c r="CJ257" s="205"/>
      <c r="CK257" s="207"/>
      <c r="CL257" s="205"/>
      <c r="CM257" s="205"/>
      <c r="CN257" s="205"/>
      <c r="CO257" s="205"/>
      <c r="CP257" s="205"/>
      <c r="CQ257" s="93"/>
      <c r="CR257" s="93"/>
      <c r="CS257" s="191"/>
      <c r="CW257" s="210"/>
      <c r="DE257" s="8"/>
      <c r="DF257" s="205"/>
      <c r="DG257" s="205"/>
      <c r="DH257" s="206"/>
      <c r="DI257" s="206"/>
      <c r="DJ257" s="205"/>
      <c r="DK257" s="207"/>
      <c r="DL257" s="205"/>
      <c r="DM257" s="207"/>
      <c r="DN257" s="205"/>
      <c r="DO257" s="207"/>
      <c r="DP257" s="205"/>
      <c r="DQ257" s="205"/>
      <c r="DR257" s="205"/>
      <c r="DS257" s="205"/>
      <c r="DT257" s="93"/>
      <c r="DU257" s="93"/>
      <c r="EE257" s="8"/>
      <c r="EF257" s="205"/>
      <c r="EG257" s="205"/>
      <c r="EH257" s="206"/>
      <c r="EI257" s="206"/>
      <c r="EJ257" s="205"/>
      <c r="EK257" s="207"/>
      <c r="EL257" s="205"/>
      <c r="EM257" s="207"/>
      <c r="EN257" s="205"/>
      <c r="EO257" s="207"/>
      <c r="EP257" s="207"/>
      <c r="EQ257" s="205"/>
      <c r="ER257" s="205"/>
      <c r="ES257" s="205"/>
      <c r="ET257" s="205"/>
      <c r="EU257" s="93"/>
      <c r="EV257" s="93"/>
    </row>
    <row r="258" spans="2:152">
      <c r="B258" s="8"/>
      <c r="C258" s="205"/>
      <c r="D258" s="205"/>
      <c r="E258" s="206"/>
      <c r="F258" s="206"/>
      <c r="G258" s="205"/>
      <c r="H258" s="207"/>
      <c r="I258" s="205"/>
      <c r="J258" s="207"/>
      <c r="K258" s="205"/>
      <c r="L258" s="205"/>
      <c r="M258" s="205"/>
      <c r="N258" s="205"/>
      <c r="O258" s="205"/>
      <c r="P258" s="205"/>
      <c r="Q258" s="205"/>
      <c r="CC258" s="8"/>
      <c r="CD258" s="205"/>
      <c r="CE258" s="205"/>
      <c r="CF258" s="206"/>
      <c r="CG258" s="206"/>
      <c r="CH258" s="205"/>
      <c r="CI258" s="207"/>
      <c r="CJ258" s="205"/>
      <c r="CK258" s="207"/>
      <c r="CL258" s="205"/>
      <c r="CM258" s="205"/>
      <c r="CN258" s="205"/>
      <c r="CO258" s="205"/>
      <c r="CP258" s="205"/>
      <c r="CQ258" s="93"/>
      <c r="CR258" s="93"/>
      <c r="CS258" s="191"/>
      <c r="CW258" s="210"/>
      <c r="DE258" s="8"/>
      <c r="DF258" s="205"/>
      <c r="DG258" s="205"/>
      <c r="DH258" s="206"/>
      <c r="DI258" s="206"/>
      <c r="DJ258" s="205"/>
      <c r="DK258" s="207"/>
      <c r="DL258" s="205"/>
      <c r="DM258" s="207"/>
      <c r="DN258" s="205"/>
      <c r="DO258" s="207"/>
      <c r="DP258" s="205"/>
      <c r="DQ258" s="205"/>
      <c r="DR258" s="205"/>
      <c r="DS258" s="205"/>
      <c r="DT258" s="93"/>
      <c r="DU258" s="93"/>
      <c r="EE258" s="8"/>
      <c r="EF258" s="205"/>
      <c r="EG258" s="205"/>
      <c r="EH258" s="206"/>
      <c r="EI258" s="206"/>
      <c r="EJ258" s="205"/>
      <c r="EK258" s="207"/>
      <c r="EL258" s="205"/>
      <c r="EM258" s="207"/>
      <c r="EN258" s="205"/>
      <c r="EO258" s="207"/>
      <c r="EP258" s="207"/>
      <c r="EQ258" s="205"/>
      <c r="ER258" s="205"/>
      <c r="ES258" s="205"/>
      <c r="ET258" s="205"/>
      <c r="EU258" s="93"/>
      <c r="EV258" s="93"/>
    </row>
    <row r="259" spans="2:152">
      <c r="B259" s="8"/>
      <c r="C259" s="205"/>
      <c r="D259" s="205"/>
      <c r="E259" s="206"/>
      <c r="F259" s="206"/>
      <c r="G259" s="205"/>
      <c r="H259" s="207"/>
      <c r="I259" s="205"/>
      <c r="J259" s="207"/>
      <c r="K259" s="205"/>
      <c r="L259" s="205"/>
      <c r="M259" s="205"/>
      <c r="N259" s="205"/>
      <c r="O259" s="205"/>
      <c r="P259" s="205"/>
      <c r="Q259" s="205"/>
      <c r="CC259" s="8"/>
      <c r="CD259" s="205"/>
      <c r="CE259" s="205"/>
      <c r="CF259" s="206"/>
      <c r="CG259" s="206"/>
      <c r="CH259" s="205"/>
      <c r="CI259" s="207"/>
      <c r="CJ259" s="205"/>
      <c r="CK259" s="207"/>
      <c r="CL259" s="205"/>
      <c r="CM259" s="205"/>
      <c r="CN259" s="205"/>
      <c r="CO259" s="205"/>
      <c r="CP259" s="205"/>
      <c r="CQ259" s="93"/>
      <c r="CR259" s="93"/>
      <c r="CS259" s="191"/>
      <c r="CW259" s="210"/>
      <c r="DE259" s="8"/>
      <c r="DF259" s="205"/>
      <c r="DG259" s="205"/>
      <c r="DH259" s="206"/>
      <c r="DI259" s="206"/>
      <c r="DJ259" s="205"/>
      <c r="DK259" s="207"/>
      <c r="DL259" s="205"/>
      <c r="DM259" s="207"/>
      <c r="DN259" s="205"/>
      <c r="DO259" s="207"/>
      <c r="DP259" s="205"/>
      <c r="DQ259" s="205"/>
      <c r="DR259" s="205"/>
      <c r="DS259" s="205"/>
      <c r="DT259" s="93"/>
      <c r="DU259" s="93"/>
      <c r="EE259" s="8"/>
      <c r="EF259" s="205"/>
      <c r="EG259" s="205"/>
      <c r="EH259" s="206"/>
      <c r="EI259" s="206"/>
      <c r="EJ259" s="205"/>
      <c r="EK259" s="207"/>
      <c r="EL259" s="205"/>
      <c r="EM259" s="207"/>
      <c r="EN259" s="205"/>
      <c r="EO259" s="207"/>
      <c r="EP259" s="207"/>
      <c r="EQ259" s="205"/>
      <c r="ER259" s="205"/>
      <c r="ES259" s="205"/>
      <c r="ET259" s="205"/>
      <c r="EU259" s="93"/>
      <c r="EV259" s="93"/>
    </row>
    <row r="260" spans="2:152">
      <c r="B260" s="8"/>
      <c r="C260" s="205"/>
      <c r="D260" s="205"/>
      <c r="E260" s="206"/>
      <c r="F260" s="206"/>
      <c r="G260" s="205"/>
      <c r="H260" s="207"/>
      <c r="I260" s="205"/>
      <c r="J260" s="207"/>
      <c r="K260" s="205"/>
      <c r="L260" s="205"/>
      <c r="M260" s="205"/>
      <c r="N260" s="205"/>
      <c r="O260" s="205"/>
      <c r="P260" s="205"/>
      <c r="Q260" s="205"/>
      <c r="CC260" s="8"/>
      <c r="CD260" s="205"/>
      <c r="CE260" s="205"/>
      <c r="CF260" s="206"/>
      <c r="CG260" s="206"/>
      <c r="CH260" s="205"/>
      <c r="CI260" s="207"/>
      <c r="CJ260" s="205"/>
      <c r="CK260" s="207"/>
      <c r="CL260" s="205"/>
      <c r="CM260" s="205"/>
      <c r="CN260" s="205"/>
      <c r="CO260" s="205"/>
      <c r="CP260" s="205"/>
      <c r="CQ260" s="93"/>
      <c r="CR260" s="93"/>
      <c r="CS260" s="191"/>
      <c r="CW260" s="210"/>
      <c r="DE260" s="8"/>
      <c r="DF260" s="205"/>
      <c r="DG260" s="205"/>
      <c r="DH260" s="206"/>
      <c r="DI260" s="206"/>
      <c r="DJ260" s="205"/>
      <c r="DK260" s="207"/>
      <c r="DL260" s="205"/>
      <c r="DM260" s="207"/>
      <c r="DN260" s="205"/>
      <c r="DO260" s="207"/>
      <c r="DP260" s="205"/>
      <c r="DQ260" s="205"/>
      <c r="DR260" s="205"/>
      <c r="DS260" s="205"/>
      <c r="DT260" s="93"/>
      <c r="DU260" s="93"/>
      <c r="EE260" s="8"/>
      <c r="EF260" s="205"/>
      <c r="EG260" s="205"/>
      <c r="EH260" s="206"/>
      <c r="EI260" s="206"/>
      <c r="EJ260" s="205"/>
      <c r="EK260" s="207"/>
      <c r="EL260" s="205"/>
      <c r="EM260" s="207"/>
      <c r="EN260" s="205"/>
      <c r="EO260" s="207"/>
      <c r="EP260" s="207"/>
      <c r="EQ260" s="205"/>
      <c r="ER260" s="205"/>
      <c r="ES260" s="205"/>
      <c r="ET260" s="205"/>
      <c r="EU260" s="93"/>
      <c r="EV260" s="93"/>
    </row>
    <row r="261" spans="2:152">
      <c r="B261" s="8"/>
      <c r="C261" s="205"/>
      <c r="D261" s="205"/>
      <c r="E261" s="206"/>
      <c r="F261" s="206"/>
      <c r="G261" s="205"/>
      <c r="H261" s="207"/>
      <c r="I261" s="205"/>
      <c r="J261" s="207"/>
      <c r="K261" s="205"/>
      <c r="L261" s="205"/>
      <c r="M261" s="205"/>
      <c r="N261" s="205"/>
      <c r="O261" s="205"/>
      <c r="P261" s="205"/>
      <c r="Q261" s="205"/>
      <c r="CC261" s="8"/>
      <c r="CD261" s="205"/>
      <c r="CE261" s="205"/>
      <c r="CF261" s="206"/>
      <c r="CG261" s="206"/>
      <c r="CH261" s="205"/>
      <c r="CI261" s="207"/>
      <c r="CJ261" s="205"/>
      <c r="CK261" s="207"/>
      <c r="CL261" s="205"/>
      <c r="CM261" s="205"/>
      <c r="CN261" s="205"/>
      <c r="CO261" s="205"/>
      <c r="CP261" s="205"/>
      <c r="CQ261" s="93"/>
      <c r="CR261" s="93"/>
      <c r="CS261" s="191"/>
      <c r="CW261" s="210"/>
      <c r="DE261" s="8"/>
      <c r="DF261" s="205"/>
      <c r="DG261" s="205"/>
      <c r="DH261" s="206"/>
      <c r="DI261" s="206"/>
      <c r="DJ261" s="205"/>
      <c r="DK261" s="207"/>
      <c r="DL261" s="205"/>
      <c r="DM261" s="207"/>
      <c r="DN261" s="205"/>
      <c r="DO261" s="207"/>
      <c r="DP261" s="205"/>
      <c r="DQ261" s="205"/>
      <c r="DR261" s="205"/>
      <c r="DS261" s="205"/>
      <c r="DT261" s="93"/>
      <c r="DU261" s="93"/>
      <c r="EE261" s="8"/>
      <c r="EF261" s="205"/>
      <c r="EG261" s="205"/>
      <c r="EH261" s="206"/>
      <c r="EI261" s="206"/>
      <c r="EJ261" s="205"/>
      <c r="EK261" s="207"/>
      <c r="EL261" s="205"/>
      <c r="EM261" s="207"/>
      <c r="EN261" s="205"/>
      <c r="EO261" s="207"/>
      <c r="EP261" s="207"/>
      <c r="EQ261" s="205"/>
      <c r="ER261" s="205"/>
      <c r="ES261" s="205"/>
      <c r="ET261" s="205"/>
      <c r="EU261" s="93"/>
      <c r="EV261" s="93"/>
    </row>
    <row r="262" spans="2:152">
      <c r="B262" s="8"/>
      <c r="C262" s="205"/>
      <c r="D262" s="205"/>
      <c r="E262" s="206"/>
      <c r="F262" s="206"/>
      <c r="G262" s="205"/>
      <c r="H262" s="207"/>
      <c r="I262" s="205"/>
      <c r="J262" s="207"/>
      <c r="K262" s="205"/>
      <c r="L262" s="205"/>
      <c r="M262" s="205"/>
      <c r="N262" s="205"/>
      <c r="O262" s="205"/>
      <c r="P262" s="205"/>
      <c r="Q262" s="205"/>
      <c r="CC262" s="8"/>
      <c r="CD262" s="205"/>
      <c r="CE262" s="205"/>
      <c r="CF262" s="206"/>
      <c r="CG262" s="206"/>
      <c r="CH262" s="205"/>
      <c r="CI262" s="207"/>
      <c r="CJ262" s="205"/>
      <c r="CK262" s="207"/>
      <c r="CL262" s="205"/>
      <c r="CM262" s="205"/>
      <c r="CN262" s="205"/>
      <c r="CO262" s="205"/>
      <c r="CP262" s="205"/>
      <c r="CQ262" s="93"/>
      <c r="CR262" s="93"/>
      <c r="CS262" s="191"/>
      <c r="CW262" s="210"/>
      <c r="DE262" s="8"/>
      <c r="DF262" s="205"/>
      <c r="DG262" s="205"/>
      <c r="DH262" s="206"/>
      <c r="DI262" s="206"/>
      <c r="DJ262" s="205"/>
      <c r="DK262" s="207"/>
      <c r="DL262" s="205"/>
      <c r="DM262" s="207"/>
      <c r="DN262" s="205"/>
      <c r="DO262" s="207"/>
      <c r="DP262" s="205"/>
      <c r="DQ262" s="205"/>
      <c r="DR262" s="205"/>
      <c r="DS262" s="205"/>
      <c r="DT262" s="93"/>
      <c r="DU262" s="93"/>
      <c r="EE262" s="8"/>
      <c r="EF262" s="205"/>
      <c r="EG262" s="205"/>
      <c r="EH262" s="206"/>
      <c r="EI262" s="206"/>
      <c r="EJ262" s="205"/>
      <c r="EK262" s="207"/>
      <c r="EL262" s="205"/>
      <c r="EM262" s="207"/>
      <c r="EN262" s="205"/>
      <c r="EO262" s="207"/>
      <c r="EP262" s="207"/>
      <c r="EQ262" s="205"/>
      <c r="ER262" s="205"/>
      <c r="ES262" s="205"/>
      <c r="ET262" s="205"/>
      <c r="EU262" s="93"/>
      <c r="EV262" s="93"/>
    </row>
    <row r="263" spans="2:152">
      <c r="B263" s="8"/>
      <c r="C263" s="205"/>
      <c r="D263" s="205"/>
      <c r="E263" s="206"/>
      <c r="F263" s="206"/>
      <c r="G263" s="205"/>
      <c r="H263" s="207"/>
      <c r="I263" s="205"/>
      <c r="J263" s="207"/>
      <c r="K263" s="205"/>
      <c r="L263" s="205"/>
      <c r="M263" s="205"/>
      <c r="N263" s="205"/>
      <c r="O263" s="205"/>
      <c r="P263" s="205"/>
      <c r="Q263" s="205"/>
      <c r="CC263" s="8"/>
      <c r="CD263" s="205"/>
      <c r="CE263" s="205"/>
      <c r="CF263" s="206"/>
      <c r="CG263" s="206"/>
      <c r="CH263" s="205"/>
      <c r="CI263" s="207"/>
      <c r="CJ263" s="205"/>
      <c r="CK263" s="207"/>
      <c r="CL263" s="205"/>
      <c r="CM263" s="205"/>
      <c r="CN263" s="205"/>
      <c r="CO263" s="205"/>
      <c r="CP263" s="205"/>
      <c r="CQ263" s="93"/>
      <c r="CR263" s="93"/>
      <c r="CS263" s="191"/>
      <c r="CW263" s="210"/>
      <c r="DE263" s="8"/>
      <c r="DF263" s="205"/>
      <c r="DG263" s="205"/>
      <c r="DH263" s="206"/>
      <c r="DI263" s="206"/>
      <c r="DJ263" s="205"/>
      <c r="DK263" s="207"/>
      <c r="DL263" s="205"/>
      <c r="DM263" s="207"/>
      <c r="DN263" s="205"/>
      <c r="DO263" s="207"/>
      <c r="DP263" s="205"/>
      <c r="DQ263" s="205"/>
      <c r="DR263" s="205"/>
      <c r="DS263" s="205"/>
      <c r="DT263" s="93"/>
      <c r="DU263" s="93"/>
      <c r="EE263" s="8"/>
      <c r="EF263" s="205"/>
      <c r="EG263" s="205"/>
      <c r="EH263" s="206"/>
      <c r="EI263" s="206"/>
      <c r="EJ263" s="205"/>
      <c r="EK263" s="207"/>
      <c r="EL263" s="205"/>
      <c r="EM263" s="207"/>
      <c r="EN263" s="205"/>
      <c r="EO263" s="207"/>
      <c r="EP263" s="207"/>
      <c r="EQ263" s="205"/>
      <c r="ER263" s="205"/>
      <c r="ES263" s="205"/>
      <c r="ET263" s="205"/>
      <c r="EU263" s="93"/>
      <c r="EV263" s="93"/>
    </row>
    <row r="264" spans="2:152">
      <c r="B264" s="8"/>
      <c r="C264" s="205"/>
      <c r="D264" s="205"/>
      <c r="E264" s="206"/>
      <c r="F264" s="206"/>
      <c r="G264" s="205"/>
      <c r="H264" s="207"/>
      <c r="I264" s="205"/>
      <c r="J264" s="207"/>
      <c r="K264" s="205"/>
      <c r="L264" s="205"/>
      <c r="M264" s="205"/>
      <c r="N264" s="205"/>
      <c r="O264" s="205"/>
      <c r="P264" s="205"/>
      <c r="Q264" s="205"/>
      <c r="CC264" s="8"/>
      <c r="CD264" s="205"/>
      <c r="CE264" s="205"/>
      <c r="CF264" s="206"/>
      <c r="CG264" s="206"/>
      <c r="CH264" s="205"/>
      <c r="CI264" s="207"/>
      <c r="CJ264" s="205"/>
      <c r="CK264" s="207"/>
      <c r="CL264" s="205"/>
      <c r="CM264" s="205"/>
      <c r="CN264" s="205"/>
      <c r="CO264" s="205"/>
      <c r="CP264" s="205"/>
      <c r="CQ264" s="93"/>
      <c r="CR264" s="93"/>
      <c r="CS264" s="191"/>
      <c r="CW264" s="210"/>
      <c r="DE264" s="8"/>
      <c r="DF264" s="205"/>
      <c r="DG264" s="205"/>
      <c r="DH264" s="206"/>
      <c r="DI264" s="206"/>
      <c r="DJ264" s="205"/>
      <c r="DK264" s="207"/>
      <c r="DL264" s="205"/>
      <c r="DM264" s="207"/>
      <c r="DN264" s="205"/>
      <c r="DO264" s="207"/>
      <c r="DP264" s="205"/>
      <c r="DQ264" s="205"/>
      <c r="DR264" s="205"/>
      <c r="DS264" s="205"/>
      <c r="DT264" s="93"/>
      <c r="DU264" s="93"/>
      <c r="EE264" s="8"/>
      <c r="EF264" s="205"/>
      <c r="EG264" s="205"/>
      <c r="EH264" s="206"/>
      <c r="EI264" s="206"/>
      <c r="EJ264" s="205"/>
      <c r="EK264" s="207"/>
      <c r="EL264" s="205"/>
      <c r="EM264" s="207"/>
      <c r="EN264" s="205"/>
      <c r="EO264" s="207"/>
      <c r="EP264" s="207"/>
      <c r="EQ264" s="205"/>
      <c r="ER264" s="205"/>
      <c r="ES264" s="205"/>
      <c r="ET264" s="205"/>
      <c r="EU264" s="93"/>
      <c r="EV264" s="93"/>
    </row>
    <row r="265" spans="2:152">
      <c r="B265" s="8"/>
      <c r="C265" s="205"/>
      <c r="D265" s="205"/>
      <c r="E265" s="206"/>
      <c r="F265" s="206"/>
      <c r="G265" s="205"/>
      <c r="H265" s="207"/>
      <c r="I265" s="205"/>
      <c r="J265" s="207"/>
      <c r="K265" s="205"/>
      <c r="L265" s="205"/>
      <c r="M265" s="205"/>
      <c r="N265" s="205"/>
      <c r="O265" s="205"/>
      <c r="P265" s="205"/>
      <c r="Q265" s="205"/>
      <c r="CC265" s="8"/>
      <c r="CD265" s="205"/>
      <c r="CE265" s="205"/>
      <c r="CF265" s="206"/>
      <c r="CG265" s="206"/>
      <c r="CH265" s="205"/>
      <c r="CI265" s="207"/>
      <c r="CJ265" s="205"/>
      <c r="CK265" s="207"/>
      <c r="CL265" s="205"/>
      <c r="CM265" s="205"/>
      <c r="CN265" s="205"/>
      <c r="CO265" s="205"/>
      <c r="CP265" s="205"/>
      <c r="CQ265" s="93"/>
      <c r="CR265" s="93"/>
      <c r="CS265" s="191"/>
      <c r="CW265" s="210"/>
      <c r="DE265" s="8"/>
      <c r="DF265" s="205"/>
      <c r="DG265" s="205"/>
      <c r="DH265" s="206"/>
      <c r="DI265" s="206"/>
      <c r="DJ265" s="205"/>
      <c r="DK265" s="207"/>
      <c r="DL265" s="205"/>
      <c r="DM265" s="207"/>
      <c r="DN265" s="205"/>
      <c r="DO265" s="207"/>
      <c r="DP265" s="205"/>
      <c r="DQ265" s="205"/>
      <c r="DR265" s="205"/>
      <c r="DS265" s="205"/>
      <c r="DT265" s="93"/>
      <c r="DU265" s="93"/>
      <c r="EE265" s="8"/>
      <c r="EF265" s="205"/>
      <c r="EG265" s="205"/>
      <c r="EH265" s="206"/>
      <c r="EI265" s="206"/>
      <c r="EJ265" s="205"/>
      <c r="EK265" s="207"/>
      <c r="EL265" s="205"/>
      <c r="EM265" s="207"/>
      <c r="EN265" s="205"/>
      <c r="EO265" s="207"/>
      <c r="EP265" s="207"/>
      <c r="EQ265" s="205"/>
      <c r="ER265" s="205"/>
      <c r="ES265" s="205"/>
      <c r="ET265" s="205"/>
      <c r="EU265" s="93"/>
      <c r="EV265" s="93"/>
    </row>
    <row r="266" spans="2:152">
      <c r="B266" s="8"/>
      <c r="C266" s="205"/>
      <c r="D266" s="205"/>
      <c r="E266" s="206"/>
      <c r="F266" s="206"/>
      <c r="G266" s="205"/>
      <c r="H266" s="207"/>
      <c r="I266" s="205"/>
      <c r="J266" s="207"/>
      <c r="K266" s="205"/>
      <c r="L266" s="205"/>
      <c r="M266" s="205"/>
      <c r="N266" s="205"/>
      <c r="O266" s="205"/>
      <c r="P266" s="205"/>
      <c r="Q266" s="205"/>
      <c r="CC266" s="8"/>
      <c r="CD266" s="205"/>
      <c r="CE266" s="205"/>
      <c r="CF266" s="206"/>
      <c r="CG266" s="206"/>
      <c r="CH266" s="205"/>
      <c r="CI266" s="207"/>
      <c r="CJ266" s="205"/>
      <c r="CK266" s="207"/>
      <c r="CL266" s="205"/>
      <c r="CM266" s="205"/>
      <c r="CN266" s="205"/>
      <c r="CO266" s="205"/>
      <c r="CP266" s="205"/>
      <c r="CQ266" s="93"/>
      <c r="CR266" s="93"/>
      <c r="CS266" s="191"/>
      <c r="CW266" s="210"/>
      <c r="DE266" s="8"/>
      <c r="DF266" s="205"/>
      <c r="DG266" s="205"/>
      <c r="DH266" s="206"/>
      <c r="DI266" s="206"/>
      <c r="DJ266" s="205"/>
      <c r="DK266" s="207"/>
      <c r="DL266" s="205"/>
      <c r="DM266" s="207"/>
      <c r="DN266" s="205"/>
      <c r="DO266" s="207"/>
      <c r="DP266" s="205"/>
      <c r="DQ266" s="205"/>
      <c r="DR266" s="205"/>
      <c r="DS266" s="205"/>
      <c r="DT266" s="93"/>
      <c r="DU266" s="93"/>
      <c r="EE266" s="8"/>
      <c r="EF266" s="205"/>
      <c r="EG266" s="205"/>
      <c r="EH266" s="206"/>
      <c r="EI266" s="206"/>
      <c r="EJ266" s="205"/>
      <c r="EK266" s="207"/>
      <c r="EL266" s="205"/>
      <c r="EM266" s="207"/>
      <c r="EN266" s="205"/>
      <c r="EO266" s="207"/>
      <c r="EP266" s="207"/>
      <c r="EQ266" s="205"/>
      <c r="ER266" s="205"/>
      <c r="ES266" s="205"/>
      <c r="ET266" s="205"/>
      <c r="EU266" s="93"/>
      <c r="EV266" s="93"/>
    </row>
    <row r="267" spans="2:152">
      <c r="B267" s="8"/>
      <c r="C267" s="205"/>
      <c r="D267" s="205"/>
      <c r="E267" s="206"/>
      <c r="F267" s="206"/>
      <c r="G267" s="205"/>
      <c r="H267" s="207"/>
      <c r="I267" s="205"/>
      <c r="J267" s="207"/>
      <c r="K267" s="205"/>
      <c r="L267" s="205"/>
      <c r="M267" s="205"/>
      <c r="N267" s="205"/>
      <c r="O267" s="205"/>
      <c r="P267" s="205"/>
      <c r="Q267" s="205"/>
      <c r="CC267" s="8"/>
      <c r="CD267" s="205"/>
      <c r="CE267" s="205"/>
      <c r="CF267" s="206"/>
      <c r="CG267" s="206"/>
      <c r="CH267" s="205"/>
      <c r="CI267" s="207"/>
      <c r="CJ267" s="205"/>
      <c r="CK267" s="207"/>
      <c r="CL267" s="205"/>
      <c r="CM267" s="205"/>
      <c r="CN267" s="205"/>
      <c r="CO267" s="205"/>
      <c r="CP267" s="205"/>
      <c r="CQ267" s="93"/>
      <c r="CR267" s="93"/>
      <c r="CS267" s="191"/>
      <c r="CW267" s="210"/>
      <c r="DE267" s="8"/>
      <c r="DF267" s="205"/>
      <c r="DG267" s="205"/>
      <c r="DH267" s="206"/>
      <c r="DI267" s="206"/>
      <c r="DJ267" s="205"/>
      <c r="DK267" s="207"/>
      <c r="DL267" s="205"/>
      <c r="DM267" s="207"/>
      <c r="DN267" s="205"/>
      <c r="DO267" s="207"/>
      <c r="DP267" s="205"/>
      <c r="DQ267" s="205"/>
      <c r="DR267" s="205"/>
      <c r="DS267" s="205"/>
      <c r="DT267" s="93"/>
      <c r="DU267" s="93"/>
      <c r="EE267" s="8"/>
      <c r="EF267" s="205"/>
      <c r="EG267" s="205"/>
      <c r="EH267" s="206"/>
      <c r="EI267" s="206"/>
      <c r="EJ267" s="205"/>
      <c r="EK267" s="207"/>
      <c r="EL267" s="205"/>
      <c r="EM267" s="207"/>
      <c r="EN267" s="205"/>
      <c r="EO267" s="207"/>
      <c r="EP267" s="207"/>
      <c r="EQ267" s="205"/>
      <c r="ER267" s="205"/>
      <c r="ES267" s="205"/>
      <c r="ET267" s="205"/>
      <c r="EU267" s="93"/>
      <c r="EV267" s="93"/>
    </row>
    <row r="268" spans="2:152">
      <c r="B268" s="8"/>
      <c r="C268" s="205"/>
      <c r="D268" s="205"/>
      <c r="E268" s="206"/>
      <c r="F268" s="206"/>
      <c r="G268" s="205"/>
      <c r="H268" s="207"/>
      <c r="I268" s="205"/>
      <c r="J268" s="207"/>
      <c r="K268" s="205"/>
      <c r="L268" s="205"/>
      <c r="M268" s="205"/>
      <c r="N268" s="205"/>
      <c r="O268" s="205"/>
      <c r="P268" s="205"/>
      <c r="Q268" s="205"/>
      <c r="CC268" s="8"/>
      <c r="CD268" s="205"/>
      <c r="CE268" s="205"/>
      <c r="CF268" s="206"/>
      <c r="CG268" s="206"/>
      <c r="CH268" s="205"/>
      <c r="CI268" s="207"/>
      <c r="CJ268" s="205"/>
      <c r="CK268" s="207"/>
      <c r="CL268" s="205"/>
      <c r="CM268" s="205"/>
      <c r="CN268" s="205"/>
      <c r="CO268" s="205"/>
      <c r="CP268" s="205"/>
      <c r="CQ268" s="93"/>
      <c r="CR268" s="93"/>
      <c r="CS268" s="191"/>
      <c r="CW268" s="210"/>
      <c r="DE268" s="8"/>
      <c r="DF268" s="205"/>
      <c r="DG268" s="205"/>
      <c r="DH268" s="206"/>
      <c r="DI268" s="206"/>
      <c r="DJ268" s="205"/>
      <c r="DK268" s="207"/>
      <c r="DL268" s="205"/>
      <c r="DM268" s="207"/>
      <c r="DN268" s="205"/>
      <c r="DO268" s="207"/>
      <c r="DP268" s="205"/>
      <c r="DQ268" s="205"/>
      <c r="DR268" s="205"/>
      <c r="DS268" s="205"/>
      <c r="DT268" s="93"/>
      <c r="DU268" s="93"/>
      <c r="EE268" s="8"/>
      <c r="EF268" s="205"/>
      <c r="EG268" s="205"/>
      <c r="EH268" s="206"/>
      <c r="EI268" s="206"/>
      <c r="EJ268" s="205"/>
      <c r="EK268" s="207"/>
      <c r="EL268" s="205"/>
      <c r="EM268" s="207"/>
      <c r="EN268" s="205"/>
      <c r="EO268" s="207"/>
      <c r="EP268" s="207"/>
      <c r="EQ268" s="205"/>
      <c r="ER268" s="205"/>
      <c r="ES268" s="205"/>
      <c r="ET268" s="205"/>
      <c r="EU268" s="93"/>
      <c r="EV268" s="93"/>
    </row>
    <row r="269" spans="2:152">
      <c r="B269" s="8"/>
      <c r="C269" s="205"/>
      <c r="D269" s="205"/>
      <c r="E269" s="206"/>
      <c r="F269" s="206"/>
      <c r="G269" s="205"/>
      <c r="H269" s="207"/>
      <c r="I269" s="205"/>
      <c r="J269" s="207"/>
      <c r="K269" s="205"/>
      <c r="L269" s="205"/>
      <c r="M269" s="205"/>
      <c r="N269" s="205"/>
      <c r="O269" s="205"/>
      <c r="P269" s="205"/>
      <c r="Q269" s="205"/>
      <c r="CC269" s="8"/>
      <c r="CD269" s="205"/>
      <c r="CE269" s="205"/>
      <c r="CF269" s="206"/>
      <c r="CG269" s="206"/>
      <c r="CH269" s="205"/>
      <c r="CI269" s="207"/>
      <c r="CJ269" s="205"/>
      <c r="CK269" s="207"/>
      <c r="CL269" s="205"/>
      <c r="CM269" s="205"/>
      <c r="CN269" s="205"/>
      <c r="CO269" s="205"/>
      <c r="CP269" s="205"/>
      <c r="CQ269" s="93"/>
      <c r="CR269" s="93"/>
      <c r="CS269" s="191"/>
      <c r="CW269" s="210"/>
      <c r="DE269" s="8"/>
      <c r="DF269" s="205"/>
      <c r="DG269" s="205"/>
      <c r="DH269" s="206"/>
      <c r="DI269" s="206"/>
      <c r="DJ269" s="205"/>
      <c r="DK269" s="207"/>
      <c r="DL269" s="205"/>
      <c r="DM269" s="207"/>
      <c r="DN269" s="205"/>
      <c r="DO269" s="207"/>
      <c r="DP269" s="205"/>
      <c r="DQ269" s="205"/>
      <c r="DR269" s="205"/>
      <c r="DS269" s="205"/>
      <c r="DT269" s="93"/>
      <c r="DU269" s="93"/>
      <c r="EE269" s="8"/>
      <c r="EF269" s="205"/>
      <c r="EG269" s="205"/>
      <c r="EH269" s="206"/>
      <c r="EI269" s="206"/>
      <c r="EJ269" s="205"/>
      <c r="EK269" s="207"/>
      <c r="EL269" s="205"/>
      <c r="EM269" s="207"/>
      <c r="EN269" s="205"/>
      <c r="EO269" s="207"/>
      <c r="EP269" s="207"/>
      <c r="EQ269" s="205"/>
      <c r="ER269" s="205"/>
      <c r="ES269" s="205"/>
      <c r="ET269" s="205"/>
      <c r="EU269" s="93"/>
      <c r="EV269" s="93"/>
    </row>
    <row r="270" spans="2:152">
      <c r="B270" s="8"/>
      <c r="C270" s="205"/>
      <c r="D270" s="205"/>
      <c r="E270" s="206"/>
      <c r="F270" s="206"/>
      <c r="G270" s="205"/>
      <c r="H270" s="207"/>
      <c r="I270" s="205"/>
      <c r="J270" s="207"/>
      <c r="K270" s="205"/>
      <c r="L270" s="205"/>
      <c r="M270" s="205"/>
      <c r="N270" s="205"/>
      <c r="O270" s="205"/>
      <c r="P270" s="205"/>
      <c r="Q270" s="205"/>
      <c r="CC270" s="8"/>
      <c r="CD270" s="205"/>
      <c r="CE270" s="205"/>
      <c r="CF270" s="206"/>
      <c r="CG270" s="206"/>
      <c r="CH270" s="205"/>
      <c r="CI270" s="207"/>
      <c r="CJ270" s="205"/>
      <c r="CK270" s="207"/>
      <c r="CL270" s="205"/>
      <c r="CM270" s="205"/>
      <c r="CN270" s="205"/>
      <c r="CO270" s="205"/>
      <c r="CP270" s="205"/>
      <c r="CQ270" s="93"/>
      <c r="CR270" s="93"/>
      <c r="CS270" s="191"/>
      <c r="CW270" s="210"/>
      <c r="DE270" s="8"/>
      <c r="DF270" s="205"/>
      <c r="DG270" s="205"/>
      <c r="DH270" s="206"/>
      <c r="DI270" s="206"/>
      <c r="DJ270" s="205"/>
      <c r="DK270" s="207"/>
      <c r="DL270" s="205"/>
      <c r="DM270" s="207"/>
      <c r="DN270" s="205"/>
      <c r="DO270" s="207"/>
      <c r="DP270" s="205"/>
      <c r="DQ270" s="205"/>
      <c r="DR270" s="205"/>
      <c r="DS270" s="205"/>
      <c r="DT270" s="93"/>
      <c r="DU270" s="93"/>
      <c r="EE270" s="8"/>
      <c r="EF270" s="205"/>
      <c r="EG270" s="205"/>
      <c r="EH270" s="206"/>
      <c r="EI270" s="206"/>
      <c r="EJ270" s="205"/>
      <c r="EK270" s="207"/>
      <c r="EL270" s="205"/>
      <c r="EM270" s="207"/>
      <c r="EN270" s="205"/>
      <c r="EO270" s="207"/>
      <c r="EP270" s="207"/>
      <c r="EQ270" s="205"/>
      <c r="ER270" s="205"/>
      <c r="ES270" s="205"/>
      <c r="ET270" s="205"/>
      <c r="EU270" s="93"/>
      <c r="EV270" s="93"/>
    </row>
    <row r="271" spans="2:152">
      <c r="B271" s="8"/>
      <c r="C271" s="205"/>
      <c r="D271" s="205"/>
      <c r="E271" s="206"/>
      <c r="F271" s="206"/>
      <c r="G271" s="205"/>
      <c r="H271" s="207"/>
      <c r="I271" s="205"/>
      <c r="J271" s="207"/>
      <c r="K271" s="205"/>
      <c r="L271" s="205"/>
      <c r="M271" s="205"/>
      <c r="N271" s="205"/>
      <c r="O271" s="205"/>
      <c r="P271" s="205"/>
      <c r="Q271" s="205"/>
      <c r="CC271" s="8"/>
      <c r="CD271" s="205"/>
      <c r="CE271" s="205"/>
      <c r="CF271" s="206"/>
      <c r="CG271" s="206"/>
      <c r="CH271" s="205"/>
      <c r="CI271" s="207"/>
      <c r="CJ271" s="205"/>
      <c r="CK271" s="207"/>
      <c r="CL271" s="205"/>
      <c r="CM271" s="205"/>
      <c r="CN271" s="205"/>
      <c r="CO271" s="205"/>
      <c r="CP271" s="205"/>
      <c r="CQ271" s="93"/>
      <c r="CR271" s="93"/>
      <c r="CS271" s="191"/>
      <c r="CW271" s="210"/>
      <c r="DE271" s="8"/>
      <c r="DF271" s="205"/>
      <c r="DG271" s="205"/>
      <c r="DH271" s="206"/>
      <c r="DI271" s="206"/>
      <c r="DJ271" s="205"/>
      <c r="DK271" s="207"/>
      <c r="DL271" s="205"/>
      <c r="DM271" s="207"/>
      <c r="DN271" s="205"/>
      <c r="DO271" s="207"/>
      <c r="DP271" s="205"/>
      <c r="DQ271" s="205"/>
      <c r="DR271" s="205"/>
      <c r="DS271" s="205"/>
      <c r="DT271" s="93"/>
      <c r="DU271" s="93"/>
      <c r="EE271" s="8"/>
      <c r="EF271" s="205"/>
      <c r="EG271" s="205"/>
      <c r="EH271" s="206"/>
      <c r="EI271" s="206"/>
      <c r="EJ271" s="205"/>
      <c r="EK271" s="207"/>
      <c r="EL271" s="205"/>
      <c r="EM271" s="207"/>
      <c r="EN271" s="205"/>
      <c r="EO271" s="207"/>
      <c r="EP271" s="207"/>
      <c r="EQ271" s="205"/>
      <c r="ER271" s="205"/>
      <c r="ES271" s="205"/>
      <c r="ET271" s="205"/>
      <c r="EU271" s="93"/>
      <c r="EV271" s="93"/>
    </row>
    <row r="272" spans="2:152">
      <c r="B272" s="8"/>
      <c r="C272" s="205"/>
      <c r="D272" s="205"/>
      <c r="E272" s="206"/>
      <c r="F272" s="206"/>
      <c r="G272" s="205"/>
      <c r="H272" s="207"/>
      <c r="I272" s="205"/>
      <c r="J272" s="207"/>
      <c r="K272" s="205"/>
      <c r="L272" s="205"/>
      <c r="M272" s="205"/>
      <c r="N272" s="205"/>
      <c r="O272" s="205"/>
      <c r="P272" s="205"/>
      <c r="Q272" s="205"/>
      <c r="CC272" s="8"/>
      <c r="CD272" s="205"/>
      <c r="CE272" s="205"/>
      <c r="CF272" s="206"/>
      <c r="CG272" s="206"/>
      <c r="CH272" s="205"/>
      <c r="CI272" s="207"/>
      <c r="CJ272" s="205"/>
      <c r="CK272" s="207"/>
      <c r="CL272" s="205"/>
      <c r="CM272" s="205"/>
      <c r="CN272" s="205"/>
      <c r="CO272" s="205"/>
      <c r="CP272" s="205"/>
      <c r="CQ272" s="93"/>
      <c r="CR272" s="93"/>
      <c r="CS272" s="191"/>
      <c r="CW272" s="210"/>
      <c r="DE272" s="8"/>
      <c r="DF272" s="205"/>
      <c r="DG272" s="205"/>
      <c r="DH272" s="206"/>
      <c r="DI272" s="206"/>
      <c r="DJ272" s="205"/>
      <c r="DK272" s="207"/>
      <c r="DL272" s="205"/>
      <c r="DM272" s="207"/>
      <c r="DN272" s="205"/>
      <c r="DO272" s="207"/>
      <c r="DP272" s="205"/>
      <c r="DQ272" s="205"/>
      <c r="DR272" s="205"/>
      <c r="DS272" s="205"/>
      <c r="DT272" s="93"/>
      <c r="DU272" s="93"/>
      <c r="EE272" s="8"/>
      <c r="EF272" s="205"/>
      <c r="EG272" s="205"/>
      <c r="EH272" s="206"/>
      <c r="EI272" s="206"/>
      <c r="EJ272" s="205"/>
      <c r="EK272" s="207"/>
      <c r="EL272" s="205"/>
      <c r="EM272" s="207"/>
      <c r="EN272" s="205"/>
      <c r="EO272" s="207"/>
      <c r="EP272" s="207"/>
      <c r="EQ272" s="205"/>
      <c r="ER272" s="205"/>
      <c r="ES272" s="205"/>
      <c r="ET272" s="205"/>
      <c r="EU272" s="93"/>
      <c r="EV272" s="93"/>
    </row>
    <row r="273" spans="2:152">
      <c r="B273" s="8"/>
      <c r="C273" s="205"/>
      <c r="D273" s="205"/>
      <c r="E273" s="206"/>
      <c r="F273" s="206"/>
      <c r="G273" s="205"/>
      <c r="H273" s="207"/>
      <c r="I273" s="205"/>
      <c r="J273" s="207"/>
      <c r="K273" s="205"/>
      <c r="L273" s="205"/>
      <c r="M273" s="205"/>
      <c r="N273" s="205"/>
      <c r="O273" s="205"/>
      <c r="P273" s="205"/>
      <c r="Q273" s="205"/>
      <c r="CC273" s="8"/>
      <c r="CD273" s="205"/>
      <c r="CE273" s="205"/>
      <c r="CF273" s="206"/>
      <c r="CG273" s="206"/>
      <c r="CH273" s="205"/>
      <c r="CI273" s="207"/>
      <c r="CJ273" s="205"/>
      <c r="CK273" s="207"/>
      <c r="CL273" s="205"/>
      <c r="CM273" s="205"/>
      <c r="CN273" s="205"/>
      <c r="CO273" s="205"/>
      <c r="CP273" s="205"/>
      <c r="CQ273" s="93"/>
      <c r="CR273" s="93"/>
      <c r="CS273" s="191"/>
      <c r="CW273" s="210"/>
      <c r="DE273" s="8"/>
      <c r="DF273" s="205"/>
      <c r="DG273" s="205"/>
      <c r="DH273" s="206"/>
      <c r="DI273" s="206"/>
      <c r="DJ273" s="205"/>
      <c r="DK273" s="207"/>
      <c r="DL273" s="205"/>
      <c r="DM273" s="207"/>
      <c r="DN273" s="205"/>
      <c r="DO273" s="207"/>
      <c r="DP273" s="205"/>
      <c r="DQ273" s="205"/>
      <c r="DR273" s="205"/>
      <c r="DS273" s="205"/>
      <c r="DT273" s="93"/>
      <c r="DU273" s="93"/>
      <c r="EE273" s="8"/>
      <c r="EF273" s="205"/>
      <c r="EG273" s="205"/>
      <c r="EH273" s="206"/>
      <c r="EI273" s="206"/>
      <c r="EJ273" s="205"/>
      <c r="EK273" s="207"/>
      <c r="EL273" s="205"/>
      <c r="EM273" s="207"/>
      <c r="EN273" s="205"/>
      <c r="EO273" s="207"/>
      <c r="EP273" s="207"/>
      <c r="EQ273" s="205"/>
      <c r="ER273" s="205"/>
      <c r="ES273" s="205"/>
      <c r="ET273" s="205"/>
      <c r="EU273" s="93"/>
      <c r="EV273" s="93"/>
    </row>
    <row r="274" spans="2:152">
      <c r="B274" s="8"/>
      <c r="C274" s="205"/>
      <c r="D274" s="205"/>
      <c r="E274" s="206"/>
      <c r="F274" s="206"/>
      <c r="G274" s="205"/>
      <c r="H274" s="207"/>
      <c r="I274" s="205"/>
      <c r="J274" s="207"/>
      <c r="K274" s="205"/>
      <c r="L274" s="205"/>
      <c r="M274" s="205"/>
      <c r="N274" s="205"/>
      <c r="O274" s="205"/>
      <c r="P274" s="205"/>
      <c r="Q274" s="205"/>
      <c r="CC274" s="8"/>
      <c r="CD274" s="205"/>
      <c r="CE274" s="205"/>
      <c r="CF274" s="206"/>
      <c r="CG274" s="206"/>
      <c r="CH274" s="205"/>
      <c r="CI274" s="207"/>
      <c r="CJ274" s="205"/>
      <c r="CK274" s="207"/>
      <c r="CL274" s="205"/>
      <c r="CM274" s="205"/>
      <c r="CN274" s="205"/>
      <c r="CO274" s="205"/>
      <c r="CP274" s="205"/>
      <c r="CQ274" s="93"/>
      <c r="CR274" s="93"/>
      <c r="CS274" s="191"/>
      <c r="CW274" s="210"/>
      <c r="DE274" s="8"/>
      <c r="DF274" s="205"/>
      <c r="DG274" s="205"/>
      <c r="DH274" s="206"/>
      <c r="DI274" s="206"/>
      <c r="DJ274" s="205"/>
      <c r="DK274" s="207"/>
      <c r="DL274" s="205"/>
      <c r="DM274" s="207"/>
      <c r="DN274" s="205"/>
      <c r="DO274" s="207"/>
      <c r="DP274" s="205"/>
      <c r="DQ274" s="205"/>
      <c r="DR274" s="205"/>
      <c r="DS274" s="205"/>
      <c r="DT274" s="93"/>
      <c r="DU274" s="93"/>
      <c r="EE274" s="8"/>
      <c r="EF274" s="205"/>
      <c r="EG274" s="205"/>
      <c r="EH274" s="206"/>
      <c r="EI274" s="206"/>
      <c r="EJ274" s="205"/>
      <c r="EK274" s="207"/>
      <c r="EL274" s="205"/>
      <c r="EM274" s="207"/>
      <c r="EN274" s="205"/>
      <c r="EO274" s="207"/>
      <c r="EP274" s="207"/>
      <c r="EQ274" s="205"/>
      <c r="ER274" s="205"/>
      <c r="ES274" s="205"/>
      <c r="ET274" s="205"/>
      <c r="EU274" s="93"/>
      <c r="EV274" s="93"/>
    </row>
    <row r="275" spans="2:152">
      <c r="B275" s="8"/>
      <c r="C275" s="205"/>
      <c r="D275" s="205"/>
      <c r="E275" s="206"/>
      <c r="F275" s="206"/>
      <c r="G275" s="205"/>
      <c r="H275" s="207"/>
      <c r="I275" s="205"/>
      <c r="J275" s="207"/>
      <c r="K275" s="205"/>
      <c r="L275" s="205"/>
      <c r="M275" s="205"/>
      <c r="N275" s="205"/>
      <c r="O275" s="205"/>
      <c r="P275" s="205"/>
      <c r="Q275" s="205"/>
      <c r="CC275" s="8"/>
      <c r="CD275" s="205"/>
      <c r="CE275" s="205"/>
      <c r="CF275" s="206"/>
      <c r="CG275" s="206"/>
      <c r="CH275" s="205"/>
      <c r="CI275" s="207"/>
      <c r="CJ275" s="205"/>
      <c r="CK275" s="207"/>
      <c r="CL275" s="205"/>
      <c r="CM275" s="205"/>
      <c r="CN275" s="205"/>
      <c r="CO275" s="205"/>
      <c r="CP275" s="205"/>
      <c r="CQ275" s="93"/>
      <c r="CR275" s="93"/>
      <c r="CS275" s="191"/>
      <c r="CW275" s="210"/>
      <c r="DE275" s="8"/>
      <c r="DF275" s="205"/>
      <c r="DG275" s="205"/>
      <c r="DH275" s="206"/>
      <c r="DI275" s="206"/>
      <c r="DJ275" s="205"/>
      <c r="DK275" s="207"/>
      <c r="DL275" s="205"/>
      <c r="DM275" s="207"/>
      <c r="DN275" s="205"/>
      <c r="DO275" s="207"/>
      <c r="DP275" s="205"/>
      <c r="DQ275" s="205"/>
      <c r="DR275" s="205"/>
      <c r="DS275" s="205"/>
      <c r="DT275" s="93"/>
      <c r="DU275" s="93"/>
      <c r="EE275" s="8"/>
      <c r="EF275" s="205"/>
      <c r="EG275" s="205"/>
      <c r="EH275" s="206"/>
      <c r="EI275" s="206"/>
      <c r="EJ275" s="205"/>
      <c r="EK275" s="207"/>
      <c r="EL275" s="205"/>
      <c r="EM275" s="207"/>
      <c r="EN275" s="205"/>
      <c r="EO275" s="207"/>
      <c r="EP275" s="207"/>
      <c r="EQ275" s="205"/>
      <c r="ER275" s="205"/>
      <c r="ES275" s="205"/>
      <c r="ET275" s="205"/>
      <c r="EU275" s="93"/>
      <c r="EV275" s="93"/>
    </row>
    <row r="276" spans="2:152">
      <c r="B276" s="8"/>
      <c r="C276" s="205"/>
      <c r="D276" s="205"/>
      <c r="E276" s="206"/>
      <c r="F276" s="206"/>
      <c r="G276" s="205"/>
      <c r="H276" s="207"/>
      <c r="I276" s="205"/>
      <c r="J276" s="207"/>
      <c r="K276" s="205"/>
      <c r="L276" s="205"/>
      <c r="M276" s="205"/>
      <c r="N276" s="205"/>
      <c r="O276" s="205"/>
      <c r="P276" s="205"/>
      <c r="Q276" s="205"/>
      <c r="CC276" s="8"/>
      <c r="CD276" s="205"/>
      <c r="CE276" s="205"/>
      <c r="CF276" s="206"/>
      <c r="CG276" s="206"/>
      <c r="CH276" s="205"/>
      <c r="CI276" s="207"/>
      <c r="CJ276" s="205"/>
      <c r="CK276" s="207"/>
      <c r="CL276" s="205"/>
      <c r="CM276" s="205"/>
      <c r="CN276" s="205"/>
      <c r="CO276" s="205"/>
      <c r="CP276" s="205"/>
      <c r="CQ276" s="93"/>
      <c r="CR276" s="93"/>
      <c r="CS276" s="191"/>
      <c r="CW276" s="210"/>
      <c r="DE276" s="8"/>
      <c r="DF276" s="205"/>
      <c r="DG276" s="205"/>
      <c r="DH276" s="206"/>
      <c r="DI276" s="206"/>
      <c r="DJ276" s="205"/>
      <c r="DK276" s="207"/>
      <c r="DL276" s="205"/>
      <c r="DM276" s="207"/>
      <c r="DN276" s="205"/>
      <c r="DO276" s="207"/>
      <c r="DP276" s="205"/>
      <c r="DQ276" s="205"/>
      <c r="DR276" s="205"/>
      <c r="DS276" s="205"/>
      <c r="DT276" s="93"/>
      <c r="DU276" s="93"/>
      <c r="EE276" s="8"/>
      <c r="EF276" s="205"/>
      <c r="EG276" s="205"/>
      <c r="EH276" s="206"/>
      <c r="EI276" s="206"/>
      <c r="EJ276" s="205"/>
      <c r="EK276" s="207"/>
      <c r="EL276" s="205"/>
      <c r="EM276" s="207"/>
      <c r="EN276" s="205"/>
      <c r="EO276" s="207"/>
      <c r="EP276" s="207"/>
      <c r="EQ276" s="205"/>
      <c r="ER276" s="205"/>
      <c r="ES276" s="205"/>
      <c r="ET276" s="205"/>
      <c r="EU276" s="93"/>
      <c r="EV276" s="93"/>
    </row>
    <row r="277" spans="2:152">
      <c r="B277" s="8"/>
      <c r="C277" s="205"/>
      <c r="D277" s="205"/>
      <c r="E277" s="206"/>
      <c r="F277" s="206"/>
      <c r="G277" s="205"/>
      <c r="H277" s="207"/>
      <c r="I277" s="205"/>
      <c r="J277" s="207"/>
      <c r="K277" s="205"/>
      <c r="L277" s="205"/>
      <c r="M277" s="205"/>
      <c r="N277" s="205"/>
      <c r="O277" s="205"/>
      <c r="P277" s="205"/>
      <c r="Q277" s="205"/>
      <c r="CC277" s="8"/>
      <c r="CD277" s="205"/>
      <c r="CE277" s="205"/>
      <c r="CF277" s="206"/>
      <c r="CG277" s="206"/>
      <c r="CH277" s="205"/>
      <c r="CI277" s="207"/>
      <c r="CJ277" s="205"/>
      <c r="CK277" s="207"/>
      <c r="CL277" s="205"/>
      <c r="CM277" s="205"/>
      <c r="CN277" s="205"/>
      <c r="CO277" s="205"/>
      <c r="CP277" s="205"/>
      <c r="CQ277" s="93"/>
      <c r="CR277" s="93"/>
      <c r="CS277" s="191"/>
      <c r="CW277" s="210"/>
      <c r="DE277" s="8"/>
      <c r="DF277" s="205"/>
      <c r="DG277" s="205"/>
      <c r="DH277" s="206"/>
      <c r="DI277" s="206"/>
      <c r="DJ277" s="205"/>
      <c r="DK277" s="207"/>
      <c r="DL277" s="205"/>
      <c r="DM277" s="207"/>
      <c r="DN277" s="205"/>
      <c r="DO277" s="207"/>
      <c r="DP277" s="205"/>
      <c r="DQ277" s="205"/>
      <c r="DR277" s="205"/>
      <c r="DS277" s="205"/>
      <c r="DT277" s="93"/>
      <c r="DU277" s="93"/>
      <c r="EE277" s="8"/>
      <c r="EF277" s="205"/>
      <c r="EG277" s="205"/>
      <c r="EH277" s="206"/>
      <c r="EI277" s="206"/>
      <c r="EJ277" s="205"/>
      <c r="EK277" s="207"/>
      <c r="EL277" s="205"/>
      <c r="EM277" s="207"/>
      <c r="EN277" s="205"/>
      <c r="EO277" s="207"/>
      <c r="EP277" s="207"/>
      <c r="EQ277" s="205"/>
      <c r="ER277" s="205"/>
      <c r="ES277" s="205"/>
      <c r="ET277" s="205"/>
      <c r="EU277" s="93"/>
      <c r="EV277" s="93"/>
    </row>
    <row r="278" spans="2:152">
      <c r="B278" s="8"/>
      <c r="C278" s="205"/>
      <c r="D278" s="205"/>
      <c r="E278" s="206"/>
      <c r="F278" s="206"/>
      <c r="G278" s="205"/>
      <c r="H278" s="207"/>
      <c r="I278" s="205"/>
      <c r="J278" s="207"/>
      <c r="K278" s="205"/>
      <c r="L278" s="205"/>
      <c r="M278" s="205"/>
      <c r="N278" s="205"/>
      <c r="O278" s="205"/>
      <c r="P278" s="205"/>
      <c r="Q278" s="205"/>
      <c r="CC278" s="8"/>
      <c r="CD278" s="205"/>
      <c r="CE278" s="205"/>
      <c r="CF278" s="206"/>
      <c r="CG278" s="206"/>
      <c r="CH278" s="205"/>
      <c r="CI278" s="207"/>
      <c r="CJ278" s="205"/>
      <c r="CK278" s="207"/>
      <c r="CL278" s="205"/>
      <c r="CM278" s="205"/>
      <c r="CN278" s="205"/>
      <c r="CO278" s="205"/>
      <c r="CP278" s="205"/>
      <c r="CQ278" s="93"/>
      <c r="CR278" s="93"/>
      <c r="CS278" s="191"/>
      <c r="CW278" s="210"/>
      <c r="DE278" s="8"/>
      <c r="DF278" s="205"/>
      <c r="DG278" s="205"/>
      <c r="DH278" s="206"/>
      <c r="DI278" s="206"/>
      <c r="DJ278" s="205"/>
      <c r="DK278" s="207"/>
      <c r="DL278" s="205"/>
      <c r="DM278" s="207"/>
      <c r="DN278" s="205"/>
      <c r="DO278" s="207"/>
      <c r="DP278" s="205"/>
      <c r="DQ278" s="205"/>
      <c r="DR278" s="205"/>
      <c r="DS278" s="205"/>
      <c r="DT278" s="93"/>
      <c r="DU278" s="93"/>
      <c r="EE278" s="8"/>
      <c r="EF278" s="205"/>
      <c r="EG278" s="205"/>
      <c r="EH278" s="206"/>
      <c r="EI278" s="206"/>
      <c r="EJ278" s="205"/>
      <c r="EK278" s="207"/>
      <c r="EL278" s="205"/>
      <c r="EM278" s="207"/>
      <c r="EN278" s="205"/>
      <c r="EO278" s="207"/>
      <c r="EP278" s="207"/>
      <c r="EQ278" s="205"/>
      <c r="ER278" s="205"/>
      <c r="ES278" s="205"/>
      <c r="ET278" s="205"/>
      <c r="EU278" s="93"/>
      <c r="EV278" s="93"/>
    </row>
    <row r="279" spans="2:152">
      <c r="B279" s="8"/>
      <c r="C279" s="205"/>
      <c r="D279" s="205"/>
      <c r="E279" s="206"/>
      <c r="F279" s="206"/>
      <c r="G279" s="205"/>
      <c r="H279" s="207"/>
      <c r="I279" s="205"/>
      <c r="J279" s="207"/>
      <c r="K279" s="205"/>
      <c r="L279" s="205"/>
      <c r="M279" s="205"/>
      <c r="N279" s="205"/>
      <c r="O279" s="205"/>
      <c r="P279" s="205"/>
      <c r="Q279" s="205"/>
      <c r="CC279" s="8"/>
      <c r="CD279" s="205"/>
      <c r="CE279" s="205"/>
      <c r="CF279" s="206"/>
      <c r="CG279" s="206"/>
      <c r="CH279" s="205"/>
      <c r="CI279" s="207"/>
      <c r="CJ279" s="205"/>
      <c r="CK279" s="207"/>
      <c r="CL279" s="205"/>
      <c r="CM279" s="205"/>
      <c r="CN279" s="205"/>
      <c r="CO279" s="205"/>
      <c r="CP279" s="205"/>
      <c r="CQ279" s="93"/>
      <c r="CR279" s="93"/>
      <c r="CS279" s="191"/>
      <c r="CW279" s="210"/>
      <c r="DE279" s="8"/>
      <c r="DF279" s="205"/>
      <c r="DG279" s="205"/>
      <c r="DH279" s="206"/>
      <c r="DI279" s="206"/>
      <c r="DJ279" s="205"/>
      <c r="DK279" s="207"/>
      <c r="DL279" s="205"/>
      <c r="DM279" s="207"/>
      <c r="DN279" s="205"/>
      <c r="DO279" s="207"/>
      <c r="DP279" s="205"/>
      <c r="DQ279" s="205"/>
      <c r="DR279" s="205"/>
      <c r="DS279" s="205"/>
      <c r="DT279" s="93"/>
      <c r="DU279" s="93"/>
      <c r="EE279" s="8"/>
      <c r="EF279" s="205"/>
      <c r="EG279" s="205"/>
      <c r="EH279" s="206"/>
      <c r="EI279" s="206"/>
      <c r="EJ279" s="205"/>
      <c r="EK279" s="207"/>
      <c r="EL279" s="205"/>
      <c r="EM279" s="207"/>
      <c r="EN279" s="205"/>
      <c r="EO279" s="207"/>
      <c r="EP279" s="207"/>
      <c r="EQ279" s="205"/>
      <c r="ER279" s="205"/>
      <c r="ES279" s="205"/>
      <c r="ET279" s="205"/>
      <c r="EU279" s="93"/>
      <c r="EV279" s="93"/>
    </row>
    <row r="280" spans="2:152">
      <c r="B280" s="8"/>
      <c r="C280" s="205"/>
      <c r="D280" s="205"/>
      <c r="E280" s="206"/>
      <c r="F280" s="206"/>
      <c r="G280" s="205"/>
      <c r="H280" s="207"/>
      <c r="I280" s="205"/>
      <c r="J280" s="207"/>
      <c r="K280" s="205"/>
      <c r="L280" s="205"/>
      <c r="M280" s="205"/>
      <c r="N280" s="205"/>
      <c r="O280" s="205"/>
      <c r="P280" s="205"/>
      <c r="Q280" s="205"/>
      <c r="CC280" s="8"/>
      <c r="CD280" s="205"/>
      <c r="CE280" s="205"/>
      <c r="CF280" s="206"/>
      <c r="CG280" s="206"/>
      <c r="CH280" s="205"/>
      <c r="CI280" s="207"/>
      <c r="CJ280" s="205"/>
      <c r="CK280" s="207"/>
      <c r="CL280" s="205"/>
      <c r="CM280" s="205"/>
      <c r="CN280" s="205"/>
      <c r="CO280" s="205"/>
      <c r="CP280" s="205"/>
      <c r="CQ280" s="93"/>
      <c r="CR280" s="93"/>
      <c r="CS280" s="191"/>
      <c r="CW280" s="210"/>
      <c r="DE280" s="8"/>
      <c r="DF280" s="205"/>
      <c r="DG280" s="205"/>
      <c r="DH280" s="206"/>
      <c r="DI280" s="206"/>
      <c r="DJ280" s="205"/>
      <c r="DK280" s="207"/>
      <c r="DL280" s="205"/>
      <c r="DM280" s="207"/>
      <c r="DN280" s="205"/>
      <c r="DO280" s="207"/>
      <c r="DP280" s="205"/>
      <c r="DQ280" s="205"/>
      <c r="DR280" s="205"/>
      <c r="DS280" s="205"/>
      <c r="DT280" s="93"/>
      <c r="DU280" s="93"/>
      <c r="EE280" s="8"/>
      <c r="EF280" s="205"/>
      <c r="EG280" s="205"/>
      <c r="EH280" s="206"/>
      <c r="EI280" s="206"/>
      <c r="EJ280" s="205"/>
      <c r="EK280" s="207"/>
      <c r="EL280" s="205"/>
      <c r="EM280" s="207"/>
      <c r="EN280" s="205"/>
      <c r="EO280" s="207"/>
      <c r="EP280" s="207"/>
      <c r="EQ280" s="205"/>
      <c r="ER280" s="205"/>
      <c r="ES280" s="205"/>
      <c r="ET280" s="205"/>
      <c r="EU280" s="93"/>
      <c r="EV280" s="93"/>
    </row>
    <row r="281" spans="2:152">
      <c r="B281" s="8"/>
      <c r="C281" s="205"/>
      <c r="D281" s="205"/>
      <c r="E281" s="206"/>
      <c r="F281" s="206"/>
      <c r="G281" s="205"/>
      <c r="H281" s="207"/>
      <c r="I281" s="205"/>
      <c r="J281" s="207"/>
      <c r="K281" s="205"/>
      <c r="L281" s="205"/>
      <c r="M281" s="205"/>
      <c r="N281" s="205"/>
      <c r="O281" s="205"/>
      <c r="P281" s="205"/>
      <c r="Q281" s="205"/>
      <c r="CC281" s="8"/>
      <c r="CD281" s="205"/>
      <c r="CE281" s="205"/>
      <c r="CF281" s="206"/>
      <c r="CG281" s="206"/>
      <c r="CH281" s="205"/>
      <c r="CI281" s="207"/>
      <c r="CJ281" s="205"/>
      <c r="CK281" s="207"/>
      <c r="CL281" s="205"/>
      <c r="CM281" s="205"/>
      <c r="CN281" s="205"/>
      <c r="CO281" s="205"/>
      <c r="CP281" s="205"/>
      <c r="CQ281" s="93"/>
      <c r="CR281" s="93"/>
      <c r="CS281" s="191"/>
      <c r="CW281" s="210"/>
      <c r="DE281" s="8"/>
      <c r="DF281" s="205"/>
      <c r="DG281" s="205"/>
      <c r="DH281" s="206"/>
      <c r="DI281" s="206"/>
      <c r="DJ281" s="205"/>
      <c r="DK281" s="207"/>
      <c r="DL281" s="205"/>
      <c r="DM281" s="207"/>
      <c r="DN281" s="205"/>
      <c r="DO281" s="207"/>
      <c r="DP281" s="205"/>
      <c r="DQ281" s="205"/>
      <c r="DR281" s="205"/>
      <c r="DS281" s="205"/>
      <c r="DT281" s="93"/>
      <c r="DU281" s="93"/>
      <c r="EE281" s="8"/>
      <c r="EF281" s="205"/>
      <c r="EG281" s="205"/>
      <c r="EH281" s="206"/>
      <c r="EI281" s="206"/>
      <c r="EJ281" s="205"/>
      <c r="EK281" s="207"/>
      <c r="EL281" s="205"/>
      <c r="EM281" s="207"/>
      <c r="EN281" s="205"/>
      <c r="EO281" s="207"/>
      <c r="EP281" s="207"/>
      <c r="EQ281" s="205"/>
      <c r="ER281" s="205"/>
      <c r="ES281" s="205"/>
      <c r="ET281" s="205"/>
      <c r="EU281" s="93"/>
      <c r="EV281" s="93"/>
    </row>
    <row r="282" spans="2:152">
      <c r="B282" s="8"/>
      <c r="C282" s="205"/>
      <c r="D282" s="205"/>
      <c r="E282" s="206"/>
      <c r="F282" s="206"/>
      <c r="G282" s="205"/>
      <c r="H282" s="207"/>
      <c r="I282" s="205"/>
      <c r="J282" s="207"/>
      <c r="K282" s="205"/>
      <c r="L282" s="205"/>
      <c r="M282" s="205"/>
      <c r="N282" s="205"/>
      <c r="O282" s="205"/>
      <c r="P282" s="205"/>
      <c r="Q282" s="205"/>
      <c r="CC282" s="8"/>
      <c r="CD282" s="205"/>
      <c r="CE282" s="205"/>
      <c r="CF282" s="206"/>
      <c r="CG282" s="206"/>
      <c r="CH282" s="205"/>
      <c r="CI282" s="207"/>
      <c r="CJ282" s="205"/>
      <c r="CK282" s="207"/>
      <c r="CL282" s="205"/>
      <c r="CM282" s="205"/>
      <c r="CN282" s="205"/>
      <c r="CO282" s="205"/>
      <c r="CP282" s="205"/>
      <c r="CQ282" s="93"/>
      <c r="CR282" s="93"/>
      <c r="CS282" s="191"/>
      <c r="CW282" s="210"/>
      <c r="DE282" s="8"/>
      <c r="DF282" s="205"/>
      <c r="DG282" s="205"/>
      <c r="DH282" s="206"/>
      <c r="DI282" s="206"/>
      <c r="DJ282" s="205"/>
      <c r="DK282" s="207"/>
      <c r="DL282" s="205"/>
      <c r="DM282" s="207"/>
      <c r="DN282" s="205"/>
      <c r="DO282" s="207"/>
      <c r="DP282" s="205"/>
      <c r="DQ282" s="205"/>
      <c r="DR282" s="205"/>
      <c r="DS282" s="205"/>
      <c r="DT282" s="93"/>
      <c r="DU282" s="93"/>
      <c r="EE282" s="8"/>
      <c r="EF282" s="205"/>
      <c r="EG282" s="205"/>
      <c r="EH282" s="206"/>
      <c r="EI282" s="206"/>
      <c r="EJ282" s="205"/>
      <c r="EK282" s="207"/>
      <c r="EL282" s="205"/>
      <c r="EM282" s="207"/>
      <c r="EN282" s="205"/>
      <c r="EO282" s="207"/>
      <c r="EP282" s="207"/>
      <c r="EQ282" s="205"/>
      <c r="ER282" s="205"/>
      <c r="ES282" s="205"/>
      <c r="ET282" s="205"/>
      <c r="EU282" s="93"/>
      <c r="EV282" s="93"/>
    </row>
    <row r="283" spans="2:152">
      <c r="B283" s="8"/>
      <c r="C283" s="205"/>
      <c r="D283" s="205"/>
      <c r="E283" s="206"/>
      <c r="F283" s="206"/>
      <c r="G283" s="205"/>
      <c r="H283" s="207"/>
      <c r="I283" s="205"/>
      <c r="J283" s="207"/>
      <c r="K283" s="205"/>
      <c r="L283" s="205"/>
      <c r="M283" s="205"/>
      <c r="N283" s="205"/>
      <c r="O283" s="205"/>
      <c r="P283" s="205"/>
      <c r="Q283" s="205"/>
      <c r="CC283" s="8"/>
      <c r="CD283" s="205"/>
      <c r="CE283" s="205"/>
      <c r="CF283" s="206"/>
      <c r="CG283" s="206"/>
      <c r="CH283" s="205"/>
      <c r="CI283" s="207"/>
      <c r="CJ283" s="205"/>
      <c r="CK283" s="207"/>
      <c r="CL283" s="205"/>
      <c r="CM283" s="205"/>
      <c r="CN283" s="205"/>
      <c r="CO283" s="205"/>
      <c r="CP283" s="205"/>
      <c r="CQ283" s="93"/>
      <c r="CR283" s="93"/>
      <c r="CS283" s="191"/>
      <c r="CW283" s="210"/>
      <c r="DE283" s="8"/>
      <c r="DF283" s="205"/>
      <c r="DG283" s="205"/>
      <c r="DH283" s="206"/>
      <c r="DI283" s="206"/>
      <c r="DJ283" s="205"/>
      <c r="DK283" s="207"/>
      <c r="DL283" s="205"/>
      <c r="DM283" s="207"/>
      <c r="DN283" s="205"/>
      <c r="DO283" s="207"/>
      <c r="DP283" s="205"/>
      <c r="DQ283" s="205"/>
      <c r="DR283" s="205"/>
      <c r="DS283" s="205"/>
      <c r="DT283" s="93"/>
      <c r="DU283" s="93"/>
      <c r="EE283" s="8"/>
      <c r="EF283" s="205"/>
      <c r="EG283" s="205"/>
      <c r="EH283" s="206"/>
      <c r="EI283" s="206"/>
      <c r="EJ283" s="205"/>
      <c r="EK283" s="207"/>
      <c r="EL283" s="205"/>
      <c r="EM283" s="207"/>
      <c r="EN283" s="205"/>
      <c r="EO283" s="207"/>
      <c r="EP283" s="207"/>
      <c r="EQ283" s="205"/>
      <c r="ER283" s="205"/>
      <c r="ES283" s="205"/>
      <c r="ET283" s="205"/>
      <c r="EU283" s="93"/>
      <c r="EV283" s="93"/>
    </row>
    <row r="284" spans="2:152">
      <c r="B284" s="8"/>
      <c r="C284" s="205"/>
      <c r="D284" s="205"/>
      <c r="E284" s="206"/>
      <c r="F284" s="206"/>
      <c r="G284" s="205"/>
      <c r="H284" s="207"/>
      <c r="I284" s="205"/>
      <c r="J284" s="207"/>
      <c r="K284" s="205"/>
      <c r="L284" s="205"/>
      <c r="M284" s="205"/>
      <c r="N284" s="205"/>
      <c r="O284" s="205"/>
      <c r="P284" s="205"/>
      <c r="Q284" s="205"/>
      <c r="CC284" s="8"/>
      <c r="CD284" s="205"/>
      <c r="CE284" s="205"/>
      <c r="CF284" s="206"/>
      <c r="CG284" s="206"/>
      <c r="CH284" s="205"/>
      <c r="CI284" s="207"/>
      <c r="CJ284" s="205"/>
      <c r="CK284" s="207"/>
      <c r="CL284" s="205"/>
      <c r="CM284" s="205"/>
      <c r="CN284" s="205"/>
      <c r="CO284" s="205"/>
      <c r="CP284" s="205"/>
      <c r="CQ284" s="93"/>
      <c r="CR284" s="93"/>
      <c r="CS284" s="191"/>
      <c r="CW284" s="210"/>
      <c r="DE284" s="8"/>
      <c r="DF284" s="205"/>
      <c r="DG284" s="205"/>
      <c r="DH284" s="206"/>
      <c r="DI284" s="206"/>
      <c r="DJ284" s="205"/>
      <c r="DK284" s="207"/>
      <c r="DL284" s="205"/>
      <c r="DM284" s="207"/>
      <c r="DN284" s="205"/>
      <c r="DO284" s="207"/>
      <c r="DP284" s="205"/>
      <c r="DQ284" s="205"/>
      <c r="DR284" s="205"/>
      <c r="DS284" s="205"/>
      <c r="DT284" s="93"/>
      <c r="DU284" s="93"/>
      <c r="EE284" s="8"/>
      <c r="EF284" s="205"/>
      <c r="EG284" s="205"/>
      <c r="EH284" s="206"/>
      <c r="EI284" s="206"/>
      <c r="EJ284" s="205"/>
      <c r="EK284" s="207"/>
      <c r="EL284" s="205"/>
      <c r="EM284" s="207"/>
      <c r="EN284" s="205"/>
      <c r="EO284" s="207"/>
      <c r="EP284" s="207"/>
      <c r="EQ284" s="205"/>
      <c r="ER284" s="205"/>
      <c r="ES284" s="205"/>
      <c r="ET284" s="205"/>
      <c r="EU284" s="93"/>
      <c r="EV284" s="93"/>
    </row>
    <row r="285" spans="2:152">
      <c r="B285" s="8"/>
      <c r="C285" s="205"/>
      <c r="D285" s="205"/>
      <c r="E285" s="206"/>
      <c r="F285" s="206"/>
      <c r="G285" s="205"/>
      <c r="H285" s="207"/>
      <c r="I285" s="205"/>
      <c r="J285" s="207"/>
      <c r="K285" s="205"/>
      <c r="L285" s="205"/>
      <c r="M285" s="205"/>
      <c r="N285" s="205"/>
      <c r="O285" s="205"/>
      <c r="P285" s="205"/>
      <c r="Q285" s="205"/>
      <c r="CC285" s="8"/>
      <c r="CD285" s="205"/>
      <c r="CE285" s="205"/>
      <c r="CF285" s="206"/>
      <c r="CG285" s="206"/>
      <c r="CH285" s="205"/>
      <c r="CI285" s="207"/>
      <c r="CJ285" s="205"/>
      <c r="CK285" s="207"/>
      <c r="CL285" s="205"/>
      <c r="CM285" s="205"/>
      <c r="CN285" s="205"/>
      <c r="CO285" s="205"/>
      <c r="CP285" s="205"/>
      <c r="CQ285" s="93"/>
      <c r="CR285" s="93"/>
      <c r="CS285" s="191"/>
      <c r="CW285" s="210"/>
      <c r="DE285" s="8"/>
      <c r="DF285" s="205"/>
      <c r="DG285" s="205"/>
      <c r="DH285" s="206"/>
      <c r="DI285" s="206"/>
      <c r="DJ285" s="205"/>
      <c r="DK285" s="207"/>
      <c r="DL285" s="205"/>
      <c r="DM285" s="207"/>
      <c r="DN285" s="205"/>
      <c r="DO285" s="207"/>
      <c r="DP285" s="205"/>
      <c r="DQ285" s="205"/>
      <c r="DR285" s="205"/>
      <c r="DS285" s="205"/>
      <c r="DT285" s="93"/>
      <c r="DU285" s="93"/>
      <c r="EE285" s="8"/>
      <c r="EF285" s="205"/>
      <c r="EG285" s="205"/>
      <c r="EH285" s="206"/>
      <c r="EI285" s="206"/>
      <c r="EJ285" s="205"/>
      <c r="EK285" s="207"/>
      <c r="EL285" s="205"/>
      <c r="EM285" s="207"/>
      <c r="EN285" s="205"/>
      <c r="EO285" s="207"/>
      <c r="EP285" s="207"/>
      <c r="EQ285" s="205"/>
      <c r="ER285" s="205"/>
      <c r="ES285" s="205"/>
      <c r="ET285" s="205"/>
      <c r="EU285" s="93"/>
      <c r="EV285" s="93"/>
    </row>
    <row r="286" spans="2:152">
      <c r="B286" s="8"/>
      <c r="C286" s="205"/>
      <c r="D286" s="205"/>
      <c r="E286" s="206"/>
      <c r="F286" s="206"/>
      <c r="G286" s="205"/>
      <c r="H286" s="207"/>
      <c r="I286" s="205"/>
      <c r="J286" s="207"/>
      <c r="K286" s="205"/>
      <c r="L286" s="205"/>
      <c r="M286" s="205"/>
      <c r="N286" s="205"/>
      <c r="O286" s="205"/>
      <c r="P286" s="205"/>
      <c r="Q286" s="205"/>
      <c r="CC286" s="8"/>
      <c r="CD286" s="205"/>
      <c r="CE286" s="205"/>
      <c r="CF286" s="206"/>
      <c r="CG286" s="206"/>
      <c r="CH286" s="205"/>
      <c r="CI286" s="207"/>
      <c r="CJ286" s="205"/>
      <c r="CK286" s="207"/>
      <c r="CL286" s="205"/>
      <c r="CM286" s="205"/>
      <c r="CN286" s="205"/>
      <c r="CO286" s="205"/>
      <c r="CP286" s="205"/>
      <c r="CQ286" s="93"/>
      <c r="CR286" s="93"/>
      <c r="CS286" s="191"/>
      <c r="CW286" s="210"/>
      <c r="DE286" s="8"/>
      <c r="DF286" s="205"/>
      <c r="DG286" s="205"/>
      <c r="DH286" s="206"/>
      <c r="DI286" s="206"/>
      <c r="DJ286" s="205"/>
      <c r="DK286" s="207"/>
      <c r="DL286" s="205"/>
      <c r="DM286" s="207"/>
      <c r="DN286" s="205"/>
      <c r="DO286" s="207"/>
      <c r="DP286" s="205"/>
      <c r="DQ286" s="205"/>
      <c r="DR286" s="205"/>
      <c r="DS286" s="205"/>
      <c r="DT286" s="93"/>
      <c r="DU286" s="93"/>
      <c r="EE286" s="8"/>
      <c r="EF286" s="205"/>
      <c r="EG286" s="205"/>
      <c r="EH286" s="206"/>
      <c r="EI286" s="206"/>
      <c r="EJ286" s="205"/>
      <c r="EK286" s="207"/>
      <c r="EL286" s="205"/>
      <c r="EM286" s="207"/>
      <c r="EN286" s="205"/>
      <c r="EO286" s="207"/>
      <c r="EP286" s="207"/>
      <c r="EQ286" s="205"/>
      <c r="ER286" s="205"/>
      <c r="ES286" s="205"/>
      <c r="ET286" s="205"/>
      <c r="EU286" s="93"/>
      <c r="EV286" s="93"/>
    </row>
    <row r="287" spans="2:152">
      <c r="B287" s="8"/>
      <c r="C287" s="205"/>
      <c r="D287" s="205"/>
      <c r="E287" s="206"/>
      <c r="F287" s="206"/>
      <c r="G287" s="205"/>
      <c r="H287" s="207"/>
      <c r="I287" s="205"/>
      <c r="J287" s="207"/>
      <c r="K287" s="205"/>
      <c r="L287" s="205"/>
      <c r="M287" s="205"/>
      <c r="N287" s="205"/>
      <c r="O287" s="205"/>
      <c r="P287" s="205"/>
      <c r="Q287" s="205"/>
      <c r="CC287" s="8"/>
      <c r="CD287" s="205"/>
      <c r="CE287" s="205"/>
      <c r="CF287" s="206"/>
      <c r="CG287" s="206"/>
      <c r="CH287" s="205"/>
      <c r="CI287" s="207"/>
      <c r="CJ287" s="205"/>
      <c r="CK287" s="207"/>
      <c r="CL287" s="205"/>
      <c r="CM287" s="205"/>
      <c r="CN287" s="205"/>
      <c r="CO287" s="205"/>
      <c r="CP287" s="205"/>
      <c r="CQ287" s="93"/>
      <c r="CR287" s="93"/>
      <c r="CS287" s="191"/>
      <c r="CW287" s="210"/>
      <c r="DE287" s="8"/>
      <c r="DF287" s="205"/>
      <c r="DG287" s="205"/>
      <c r="DH287" s="206"/>
      <c r="DI287" s="206"/>
      <c r="DJ287" s="205"/>
      <c r="DK287" s="207"/>
      <c r="DL287" s="205"/>
      <c r="DM287" s="207"/>
      <c r="DN287" s="205"/>
      <c r="DO287" s="207"/>
      <c r="DP287" s="205"/>
      <c r="DQ287" s="205"/>
      <c r="DR287" s="205"/>
      <c r="DS287" s="205"/>
      <c r="DT287" s="93"/>
      <c r="DU287" s="93"/>
      <c r="EE287" s="8"/>
      <c r="EF287" s="205"/>
      <c r="EG287" s="205"/>
      <c r="EH287" s="206"/>
      <c r="EI287" s="206"/>
      <c r="EJ287" s="205"/>
      <c r="EK287" s="207"/>
      <c r="EL287" s="205"/>
      <c r="EM287" s="207"/>
      <c r="EN287" s="205"/>
      <c r="EO287" s="207"/>
      <c r="EP287" s="207"/>
      <c r="EQ287" s="205"/>
      <c r="ER287" s="205"/>
      <c r="ES287" s="205"/>
      <c r="ET287" s="205"/>
      <c r="EU287" s="93"/>
      <c r="EV287" s="93"/>
    </row>
    <row r="288" spans="2:152">
      <c r="B288" s="8"/>
      <c r="C288" s="205"/>
      <c r="D288" s="205"/>
      <c r="E288" s="206"/>
      <c r="F288" s="206"/>
      <c r="G288" s="205"/>
      <c r="H288" s="207"/>
      <c r="I288" s="205"/>
      <c r="J288" s="207"/>
      <c r="K288" s="205"/>
      <c r="L288" s="205"/>
      <c r="M288" s="205"/>
      <c r="N288" s="205"/>
      <c r="O288" s="205"/>
      <c r="P288" s="205"/>
      <c r="Q288" s="205"/>
      <c r="CC288" s="8"/>
      <c r="CD288" s="205"/>
      <c r="CE288" s="205"/>
      <c r="CF288" s="206"/>
      <c r="CG288" s="206"/>
      <c r="CH288" s="205"/>
      <c r="CI288" s="207"/>
      <c r="CJ288" s="205"/>
      <c r="CK288" s="207"/>
      <c r="CL288" s="205"/>
      <c r="CM288" s="205"/>
      <c r="CN288" s="205"/>
      <c r="CO288" s="205"/>
      <c r="CP288" s="205"/>
      <c r="CQ288" s="93"/>
      <c r="CR288" s="93"/>
      <c r="CS288" s="191"/>
      <c r="CW288" s="210"/>
      <c r="DE288" s="8"/>
      <c r="DF288" s="205"/>
      <c r="DG288" s="205"/>
      <c r="DH288" s="206"/>
      <c r="DI288" s="206"/>
      <c r="DJ288" s="205"/>
      <c r="DK288" s="207"/>
      <c r="DL288" s="205"/>
      <c r="DM288" s="207"/>
      <c r="DN288" s="205"/>
      <c r="DO288" s="207"/>
      <c r="DP288" s="205"/>
      <c r="DQ288" s="205"/>
      <c r="DR288" s="205"/>
      <c r="DS288" s="205"/>
      <c r="DT288" s="93"/>
      <c r="DU288" s="93"/>
      <c r="EE288" s="8"/>
      <c r="EF288" s="205"/>
      <c r="EG288" s="205"/>
      <c r="EH288" s="206"/>
      <c r="EI288" s="206"/>
      <c r="EJ288" s="205"/>
      <c r="EK288" s="207"/>
      <c r="EL288" s="205"/>
      <c r="EM288" s="207"/>
      <c r="EN288" s="205"/>
      <c r="EO288" s="207"/>
      <c r="EP288" s="207"/>
      <c r="EQ288" s="205"/>
      <c r="ER288" s="205"/>
      <c r="ES288" s="205"/>
      <c r="ET288" s="205"/>
      <c r="EU288" s="93"/>
      <c r="EV288" s="93"/>
    </row>
    <row r="289" spans="2:152">
      <c r="B289" s="8"/>
      <c r="C289" s="205"/>
      <c r="D289" s="205"/>
      <c r="E289" s="206"/>
      <c r="F289" s="206"/>
      <c r="G289" s="205"/>
      <c r="H289" s="207"/>
      <c r="I289" s="205"/>
      <c r="J289" s="207"/>
      <c r="K289" s="205"/>
      <c r="L289" s="205"/>
      <c r="M289" s="205"/>
      <c r="N289" s="205"/>
      <c r="O289" s="205"/>
      <c r="P289" s="205"/>
      <c r="Q289" s="205"/>
      <c r="CC289" s="8"/>
      <c r="CD289" s="205"/>
      <c r="CE289" s="205"/>
      <c r="CF289" s="206"/>
      <c r="CG289" s="206"/>
      <c r="CH289" s="205"/>
      <c r="CI289" s="207"/>
      <c r="CJ289" s="205"/>
      <c r="CK289" s="207"/>
      <c r="CL289" s="205"/>
      <c r="CM289" s="205"/>
      <c r="CN289" s="205"/>
      <c r="CO289" s="205"/>
      <c r="CP289" s="205"/>
      <c r="CQ289" s="93"/>
      <c r="CR289" s="93"/>
      <c r="CS289" s="191"/>
      <c r="CW289" s="210"/>
      <c r="DE289" s="8"/>
      <c r="DF289" s="205"/>
      <c r="DG289" s="205"/>
      <c r="DH289" s="206"/>
      <c r="DI289" s="206"/>
      <c r="DJ289" s="205"/>
      <c r="DK289" s="207"/>
      <c r="DL289" s="205"/>
      <c r="DM289" s="207"/>
      <c r="DN289" s="205"/>
      <c r="DO289" s="207"/>
      <c r="DP289" s="205"/>
      <c r="DQ289" s="205"/>
      <c r="DR289" s="205"/>
      <c r="DS289" s="205"/>
      <c r="DT289" s="93"/>
      <c r="DU289" s="93"/>
      <c r="EE289" s="8"/>
      <c r="EF289" s="205"/>
      <c r="EG289" s="205"/>
      <c r="EH289" s="206"/>
      <c r="EI289" s="206"/>
      <c r="EJ289" s="205"/>
      <c r="EK289" s="207"/>
      <c r="EL289" s="205"/>
      <c r="EM289" s="207"/>
      <c r="EN289" s="205"/>
      <c r="EO289" s="207"/>
      <c r="EP289" s="207"/>
      <c r="EQ289" s="205"/>
      <c r="ER289" s="205"/>
      <c r="ES289" s="205"/>
      <c r="ET289" s="205"/>
      <c r="EU289" s="93"/>
      <c r="EV289" s="93"/>
    </row>
    <row r="290" spans="2:152">
      <c r="B290" s="8"/>
      <c r="C290" s="205"/>
      <c r="D290" s="205"/>
      <c r="E290" s="206"/>
      <c r="F290" s="206"/>
      <c r="G290" s="205"/>
      <c r="H290" s="207"/>
      <c r="I290" s="205"/>
      <c r="J290" s="207"/>
      <c r="K290" s="205"/>
      <c r="L290" s="205"/>
      <c r="M290" s="205"/>
      <c r="N290" s="205"/>
      <c r="O290" s="205"/>
      <c r="P290" s="205"/>
      <c r="Q290" s="205"/>
      <c r="CC290" s="8"/>
      <c r="CD290" s="205"/>
      <c r="CE290" s="205"/>
      <c r="CF290" s="206"/>
      <c r="CG290" s="206"/>
      <c r="CH290" s="205"/>
      <c r="CI290" s="207"/>
      <c r="CJ290" s="205"/>
      <c r="CK290" s="207"/>
      <c r="CL290" s="205"/>
      <c r="CM290" s="205"/>
      <c r="CN290" s="205"/>
      <c r="CO290" s="205"/>
      <c r="CP290" s="205"/>
      <c r="CQ290" s="93"/>
      <c r="CR290" s="93"/>
      <c r="CS290" s="191"/>
      <c r="CW290" s="210"/>
      <c r="DE290" s="8"/>
      <c r="DF290" s="205"/>
      <c r="DG290" s="205"/>
      <c r="DH290" s="206"/>
      <c r="DI290" s="206"/>
      <c r="DJ290" s="205"/>
      <c r="DK290" s="207"/>
      <c r="DL290" s="205"/>
      <c r="DM290" s="207"/>
      <c r="DN290" s="205"/>
      <c r="DO290" s="207"/>
      <c r="DP290" s="205"/>
      <c r="DQ290" s="205"/>
      <c r="DR290" s="205"/>
      <c r="DS290" s="205"/>
      <c r="DT290" s="93"/>
      <c r="DU290" s="93"/>
      <c r="EE290" s="8"/>
      <c r="EF290" s="205"/>
      <c r="EG290" s="205"/>
      <c r="EH290" s="206"/>
      <c r="EI290" s="206"/>
      <c r="EJ290" s="205"/>
      <c r="EK290" s="207"/>
      <c r="EL290" s="205"/>
      <c r="EM290" s="207"/>
      <c r="EN290" s="205"/>
      <c r="EO290" s="207"/>
      <c r="EP290" s="207"/>
      <c r="EQ290" s="205"/>
      <c r="ER290" s="205"/>
      <c r="ES290" s="205"/>
      <c r="ET290" s="205"/>
      <c r="EU290" s="93"/>
      <c r="EV290" s="93"/>
    </row>
    <row r="291" spans="2:152">
      <c r="B291" s="8"/>
      <c r="C291" s="205"/>
      <c r="D291" s="205"/>
      <c r="E291" s="206"/>
      <c r="F291" s="206"/>
      <c r="G291" s="205"/>
      <c r="H291" s="207"/>
      <c r="I291" s="205"/>
      <c r="J291" s="207"/>
      <c r="K291" s="205"/>
      <c r="L291" s="205"/>
      <c r="M291" s="205"/>
      <c r="N291" s="205"/>
      <c r="O291" s="205"/>
      <c r="P291" s="205"/>
      <c r="Q291" s="205"/>
      <c r="CC291" s="8"/>
      <c r="CD291" s="205"/>
      <c r="CE291" s="205"/>
      <c r="CF291" s="206"/>
      <c r="CG291" s="206"/>
      <c r="CH291" s="205"/>
      <c r="CI291" s="207"/>
      <c r="CJ291" s="205"/>
      <c r="CK291" s="207"/>
      <c r="CL291" s="205"/>
      <c r="CM291" s="205"/>
      <c r="CN291" s="205"/>
      <c r="CO291" s="205"/>
      <c r="CP291" s="205"/>
      <c r="CQ291" s="93"/>
      <c r="CR291" s="93"/>
      <c r="CS291" s="191"/>
      <c r="CW291" s="210"/>
      <c r="DE291" s="8"/>
      <c r="DF291" s="205"/>
      <c r="DG291" s="205"/>
      <c r="DH291" s="206"/>
      <c r="DI291" s="206"/>
      <c r="DJ291" s="205"/>
      <c r="DK291" s="207"/>
      <c r="DL291" s="205"/>
      <c r="DM291" s="207"/>
      <c r="DN291" s="205"/>
      <c r="DO291" s="207"/>
      <c r="DP291" s="205"/>
      <c r="DQ291" s="205"/>
      <c r="DR291" s="205"/>
      <c r="DS291" s="205"/>
      <c r="DT291" s="93"/>
      <c r="DU291" s="93"/>
      <c r="EE291" s="8"/>
      <c r="EF291" s="205"/>
      <c r="EG291" s="205"/>
      <c r="EH291" s="206"/>
      <c r="EI291" s="206"/>
      <c r="EJ291" s="205"/>
      <c r="EK291" s="207"/>
      <c r="EL291" s="205"/>
      <c r="EM291" s="207"/>
      <c r="EN291" s="205"/>
      <c r="EO291" s="207"/>
      <c r="EP291" s="207"/>
      <c r="EQ291" s="205"/>
      <c r="ER291" s="205"/>
      <c r="ES291" s="205"/>
      <c r="ET291" s="205"/>
      <c r="EU291" s="93"/>
      <c r="EV291" s="93"/>
    </row>
    <row r="292" spans="2:152">
      <c r="B292" s="8"/>
      <c r="C292" s="205"/>
      <c r="D292" s="205"/>
      <c r="E292" s="206"/>
      <c r="F292" s="206"/>
      <c r="G292" s="205"/>
      <c r="H292" s="207"/>
      <c r="I292" s="205"/>
      <c r="J292" s="207"/>
      <c r="K292" s="205"/>
      <c r="L292" s="205"/>
      <c r="M292" s="205"/>
      <c r="N292" s="205"/>
      <c r="O292" s="205"/>
      <c r="P292" s="205"/>
      <c r="Q292" s="205"/>
      <c r="CC292" s="8"/>
      <c r="CD292" s="205"/>
      <c r="CE292" s="205"/>
      <c r="CF292" s="206"/>
      <c r="CG292" s="206"/>
      <c r="CH292" s="205"/>
      <c r="CI292" s="207"/>
      <c r="CJ292" s="205"/>
      <c r="CK292" s="207"/>
      <c r="CL292" s="205"/>
      <c r="CM292" s="205"/>
      <c r="CN292" s="205"/>
      <c r="CO292" s="205"/>
      <c r="CP292" s="205"/>
      <c r="CQ292" s="93"/>
      <c r="CR292" s="93"/>
      <c r="CS292" s="191"/>
      <c r="CW292" s="210"/>
      <c r="DE292" s="8"/>
      <c r="DF292" s="205"/>
      <c r="DG292" s="205"/>
      <c r="DH292" s="206"/>
      <c r="DI292" s="206"/>
      <c r="DJ292" s="205"/>
      <c r="DK292" s="207"/>
      <c r="DL292" s="205"/>
      <c r="DM292" s="207"/>
      <c r="DN292" s="205"/>
      <c r="DO292" s="207"/>
      <c r="DP292" s="205"/>
      <c r="DQ292" s="205"/>
      <c r="DR292" s="205"/>
      <c r="DS292" s="205"/>
      <c r="DT292" s="93"/>
      <c r="DU292" s="93"/>
      <c r="EE292" s="8"/>
      <c r="EF292" s="205"/>
      <c r="EG292" s="205"/>
      <c r="EH292" s="206"/>
      <c r="EI292" s="206"/>
      <c r="EJ292" s="205"/>
      <c r="EK292" s="207"/>
      <c r="EL292" s="205"/>
      <c r="EM292" s="207"/>
      <c r="EN292" s="205"/>
      <c r="EO292" s="207"/>
      <c r="EP292" s="207"/>
      <c r="EQ292" s="205"/>
      <c r="ER292" s="205"/>
      <c r="ES292" s="205"/>
      <c r="ET292" s="205"/>
      <c r="EU292" s="93"/>
      <c r="EV292" s="93"/>
    </row>
    <row r="293" spans="2:152">
      <c r="B293" s="8"/>
      <c r="C293" s="205"/>
      <c r="D293" s="205"/>
      <c r="E293" s="206"/>
      <c r="F293" s="206"/>
      <c r="G293" s="205"/>
      <c r="H293" s="207"/>
      <c r="I293" s="205"/>
      <c r="J293" s="207"/>
      <c r="K293" s="205"/>
      <c r="L293" s="205"/>
      <c r="M293" s="205"/>
      <c r="N293" s="205"/>
      <c r="O293" s="205"/>
      <c r="P293" s="205"/>
      <c r="Q293" s="205"/>
      <c r="CC293" s="8"/>
      <c r="CD293" s="205"/>
      <c r="CE293" s="205"/>
      <c r="CF293" s="206"/>
      <c r="CG293" s="206"/>
      <c r="CH293" s="205"/>
      <c r="CI293" s="207"/>
      <c r="CJ293" s="205"/>
      <c r="CK293" s="207"/>
      <c r="CL293" s="205"/>
      <c r="CM293" s="205"/>
      <c r="CN293" s="205"/>
      <c r="CO293" s="205"/>
      <c r="CP293" s="205"/>
      <c r="CQ293" s="93"/>
      <c r="CR293" s="93"/>
      <c r="CS293" s="191"/>
      <c r="CW293" s="210"/>
      <c r="DE293" s="8"/>
      <c r="DF293" s="205"/>
      <c r="DG293" s="205"/>
      <c r="DH293" s="206"/>
      <c r="DI293" s="206"/>
      <c r="DJ293" s="205"/>
      <c r="DK293" s="207"/>
      <c r="DL293" s="205"/>
      <c r="DM293" s="207"/>
      <c r="DN293" s="205"/>
      <c r="DO293" s="207"/>
      <c r="DP293" s="205"/>
      <c r="DQ293" s="205"/>
      <c r="DR293" s="205"/>
      <c r="DS293" s="205"/>
      <c r="DT293" s="93"/>
      <c r="DU293" s="93"/>
      <c r="EE293" s="8"/>
      <c r="EF293" s="205"/>
      <c r="EG293" s="205"/>
      <c r="EH293" s="206"/>
      <c r="EI293" s="206"/>
      <c r="EJ293" s="205"/>
      <c r="EK293" s="207"/>
      <c r="EL293" s="205"/>
      <c r="EM293" s="207"/>
      <c r="EN293" s="205"/>
      <c r="EO293" s="207"/>
      <c r="EP293" s="207"/>
      <c r="EQ293" s="205"/>
      <c r="ER293" s="205"/>
      <c r="ES293" s="205"/>
      <c r="ET293" s="205"/>
      <c r="EU293" s="93"/>
      <c r="EV293" s="93"/>
    </row>
    <row r="294" spans="2:152">
      <c r="B294" s="8"/>
      <c r="C294" s="205"/>
      <c r="D294" s="205"/>
      <c r="E294" s="206"/>
      <c r="F294" s="206"/>
      <c r="G294" s="205"/>
      <c r="H294" s="207"/>
      <c r="I294" s="205"/>
      <c r="J294" s="207"/>
      <c r="K294" s="205"/>
      <c r="L294" s="205"/>
      <c r="M294" s="205"/>
      <c r="N294" s="205"/>
      <c r="O294" s="205"/>
      <c r="P294" s="205"/>
      <c r="Q294" s="205"/>
      <c r="CC294" s="8"/>
      <c r="CD294" s="205"/>
      <c r="CE294" s="205"/>
      <c r="CF294" s="206"/>
      <c r="CG294" s="206"/>
      <c r="CH294" s="205"/>
      <c r="CI294" s="207"/>
      <c r="CJ294" s="205"/>
      <c r="CK294" s="207"/>
      <c r="CL294" s="205"/>
      <c r="CM294" s="205"/>
      <c r="CN294" s="205"/>
      <c r="CO294" s="205"/>
      <c r="CP294" s="205"/>
      <c r="CQ294" s="93"/>
      <c r="CR294" s="93"/>
      <c r="CS294" s="191"/>
      <c r="CW294" s="210"/>
      <c r="DE294" s="8"/>
      <c r="DF294" s="205"/>
      <c r="DG294" s="205"/>
      <c r="DH294" s="206"/>
      <c r="DI294" s="206"/>
      <c r="DJ294" s="205"/>
      <c r="DK294" s="207"/>
      <c r="DL294" s="205"/>
      <c r="DM294" s="207"/>
      <c r="DN294" s="205"/>
      <c r="DO294" s="207"/>
      <c r="DP294" s="205"/>
      <c r="DQ294" s="205"/>
      <c r="DR294" s="205"/>
      <c r="DS294" s="205"/>
      <c r="DT294" s="93"/>
      <c r="DU294" s="93"/>
      <c r="EE294" s="8"/>
      <c r="EF294" s="205"/>
      <c r="EG294" s="205"/>
      <c r="EH294" s="206"/>
      <c r="EI294" s="206"/>
      <c r="EJ294" s="205"/>
      <c r="EK294" s="207"/>
      <c r="EL294" s="205"/>
      <c r="EM294" s="207"/>
      <c r="EN294" s="205"/>
      <c r="EO294" s="207"/>
      <c r="EP294" s="207"/>
      <c r="EQ294" s="205"/>
      <c r="ER294" s="205"/>
      <c r="ES294" s="205"/>
      <c r="ET294" s="205"/>
      <c r="EU294" s="93"/>
      <c r="EV294" s="93"/>
    </row>
    <row r="295" spans="2:152">
      <c r="B295" s="8"/>
      <c r="C295" s="205"/>
      <c r="D295" s="205"/>
      <c r="E295" s="206"/>
      <c r="F295" s="206"/>
      <c r="G295" s="205"/>
      <c r="H295" s="207"/>
      <c r="I295" s="205"/>
      <c r="J295" s="207"/>
      <c r="K295" s="205"/>
      <c r="L295" s="205"/>
      <c r="M295" s="205"/>
      <c r="N295" s="205"/>
      <c r="O295" s="205"/>
      <c r="P295" s="205"/>
      <c r="Q295" s="205"/>
      <c r="CC295" s="8"/>
      <c r="CD295" s="205"/>
      <c r="CE295" s="205"/>
      <c r="CF295" s="206"/>
      <c r="CG295" s="206"/>
      <c r="CH295" s="205"/>
      <c r="CI295" s="207"/>
      <c r="CJ295" s="205"/>
      <c r="CK295" s="207"/>
      <c r="CL295" s="205"/>
      <c r="CM295" s="205"/>
      <c r="CN295" s="205"/>
      <c r="CO295" s="205"/>
      <c r="CP295" s="205"/>
      <c r="CQ295" s="93"/>
      <c r="CR295" s="93"/>
      <c r="CS295" s="191"/>
      <c r="CW295" s="210"/>
      <c r="DE295" s="8"/>
      <c r="DF295" s="205"/>
      <c r="DG295" s="205"/>
      <c r="DH295" s="206"/>
      <c r="DI295" s="206"/>
      <c r="DJ295" s="205"/>
      <c r="DK295" s="207"/>
      <c r="DL295" s="205"/>
      <c r="DM295" s="207"/>
      <c r="DN295" s="205"/>
      <c r="DO295" s="207"/>
      <c r="DP295" s="205"/>
      <c r="DQ295" s="205"/>
      <c r="DR295" s="205"/>
      <c r="DS295" s="205"/>
      <c r="DT295" s="93"/>
      <c r="DU295" s="93"/>
      <c r="EE295" s="8"/>
      <c r="EF295" s="205"/>
      <c r="EG295" s="205"/>
      <c r="EH295" s="206"/>
      <c r="EI295" s="206"/>
      <c r="EJ295" s="205"/>
      <c r="EK295" s="207"/>
      <c r="EL295" s="205"/>
      <c r="EM295" s="207"/>
      <c r="EN295" s="205"/>
      <c r="EO295" s="207"/>
      <c r="EP295" s="207"/>
      <c r="EQ295" s="205"/>
      <c r="ER295" s="205"/>
      <c r="ES295" s="205"/>
      <c r="ET295" s="205"/>
      <c r="EU295" s="93"/>
      <c r="EV295" s="93"/>
    </row>
    <row r="296" spans="2:152">
      <c r="B296" s="8"/>
      <c r="C296" s="205"/>
      <c r="D296" s="205"/>
      <c r="E296" s="206"/>
      <c r="F296" s="206"/>
      <c r="G296" s="205"/>
      <c r="H296" s="207"/>
      <c r="I296" s="205"/>
      <c r="J296" s="207"/>
      <c r="K296" s="205"/>
      <c r="L296" s="205"/>
      <c r="M296" s="205"/>
      <c r="N296" s="205"/>
      <c r="O296" s="205"/>
      <c r="P296" s="205"/>
      <c r="Q296" s="205"/>
      <c r="CC296" s="8"/>
      <c r="CD296" s="205"/>
      <c r="CE296" s="205"/>
      <c r="CF296" s="206"/>
      <c r="CG296" s="206"/>
      <c r="CH296" s="205"/>
      <c r="CI296" s="207"/>
      <c r="CJ296" s="205"/>
      <c r="CK296" s="207"/>
      <c r="CL296" s="205"/>
      <c r="CM296" s="205"/>
      <c r="CN296" s="205"/>
      <c r="CO296" s="205"/>
      <c r="CP296" s="205"/>
      <c r="CQ296" s="93"/>
      <c r="CR296" s="93"/>
      <c r="CS296" s="191"/>
      <c r="CW296" s="210"/>
      <c r="DE296" s="8"/>
      <c r="DF296" s="205"/>
      <c r="DG296" s="205"/>
      <c r="DH296" s="206"/>
      <c r="DI296" s="206"/>
      <c r="DJ296" s="205"/>
      <c r="DK296" s="207"/>
      <c r="DL296" s="205"/>
      <c r="DM296" s="207"/>
      <c r="DN296" s="205"/>
      <c r="DO296" s="207"/>
      <c r="DP296" s="205"/>
      <c r="DQ296" s="205"/>
      <c r="DR296" s="205"/>
      <c r="DS296" s="205"/>
      <c r="DT296" s="93"/>
      <c r="DU296" s="93"/>
      <c r="EE296" s="8"/>
      <c r="EF296" s="205"/>
      <c r="EG296" s="205"/>
      <c r="EH296" s="206"/>
      <c r="EI296" s="206"/>
      <c r="EJ296" s="205"/>
      <c r="EK296" s="207"/>
      <c r="EL296" s="205"/>
      <c r="EM296" s="207"/>
      <c r="EN296" s="205"/>
      <c r="EO296" s="207"/>
      <c r="EP296" s="207"/>
      <c r="EQ296" s="205"/>
      <c r="ER296" s="205"/>
      <c r="ES296" s="205"/>
      <c r="ET296" s="205"/>
      <c r="EU296" s="93"/>
      <c r="EV296" s="93"/>
    </row>
    <row r="297" spans="2:152">
      <c r="B297" s="8"/>
      <c r="C297" s="205"/>
      <c r="D297" s="205"/>
      <c r="E297" s="206"/>
      <c r="F297" s="206"/>
      <c r="G297" s="205"/>
      <c r="H297" s="207"/>
      <c r="I297" s="205"/>
      <c r="J297" s="207"/>
      <c r="K297" s="205"/>
      <c r="L297" s="205"/>
      <c r="M297" s="205"/>
      <c r="N297" s="205"/>
      <c r="O297" s="205"/>
      <c r="P297" s="205"/>
      <c r="Q297" s="205"/>
      <c r="CC297" s="8"/>
      <c r="CD297" s="205"/>
      <c r="CE297" s="205"/>
      <c r="CF297" s="206"/>
      <c r="CG297" s="206"/>
      <c r="CH297" s="205"/>
      <c r="CI297" s="207"/>
      <c r="CJ297" s="205"/>
      <c r="CK297" s="207"/>
      <c r="CL297" s="205"/>
      <c r="CM297" s="205"/>
      <c r="CN297" s="205"/>
      <c r="CO297" s="205"/>
      <c r="CP297" s="205"/>
      <c r="CQ297" s="93"/>
      <c r="CR297" s="93"/>
      <c r="CS297" s="191"/>
      <c r="CW297" s="210"/>
      <c r="DE297" s="8"/>
      <c r="DF297" s="205"/>
      <c r="DG297" s="205"/>
      <c r="DH297" s="206"/>
      <c r="DI297" s="206"/>
      <c r="DJ297" s="205"/>
      <c r="DK297" s="207"/>
      <c r="DL297" s="205"/>
      <c r="DM297" s="207"/>
      <c r="DN297" s="205"/>
      <c r="DO297" s="207"/>
      <c r="DP297" s="205"/>
      <c r="DQ297" s="205"/>
      <c r="DR297" s="205"/>
      <c r="DS297" s="205"/>
      <c r="DT297" s="93"/>
      <c r="DU297" s="93"/>
      <c r="EE297" s="8"/>
      <c r="EF297" s="205"/>
      <c r="EG297" s="205"/>
      <c r="EH297" s="206"/>
      <c r="EI297" s="206"/>
      <c r="EJ297" s="205"/>
      <c r="EK297" s="207"/>
      <c r="EL297" s="205"/>
      <c r="EM297" s="207"/>
      <c r="EN297" s="205"/>
      <c r="EO297" s="207"/>
      <c r="EP297" s="207"/>
      <c r="EQ297" s="205"/>
      <c r="ER297" s="205"/>
      <c r="ES297" s="205"/>
      <c r="ET297" s="205"/>
      <c r="EU297" s="93"/>
      <c r="EV297" s="93"/>
    </row>
    <row r="298" spans="2:152">
      <c r="B298" s="8"/>
      <c r="C298" s="205"/>
      <c r="D298" s="205"/>
      <c r="E298" s="206"/>
      <c r="F298" s="206"/>
      <c r="G298" s="205"/>
      <c r="H298" s="207"/>
      <c r="I298" s="205"/>
      <c r="J298" s="207"/>
      <c r="K298" s="205"/>
      <c r="L298" s="205"/>
      <c r="M298" s="205"/>
      <c r="N298" s="205"/>
      <c r="O298" s="205"/>
      <c r="P298" s="205"/>
      <c r="Q298" s="205"/>
      <c r="CC298" s="8"/>
      <c r="CD298" s="205"/>
      <c r="CE298" s="205"/>
      <c r="CF298" s="206"/>
      <c r="CG298" s="206"/>
      <c r="CH298" s="205"/>
      <c r="CI298" s="207"/>
      <c r="CJ298" s="205"/>
      <c r="CK298" s="207"/>
      <c r="CL298" s="205"/>
      <c r="CM298" s="205"/>
      <c r="CN298" s="205"/>
      <c r="CO298" s="205"/>
      <c r="CP298" s="205"/>
      <c r="CQ298" s="93"/>
      <c r="CR298" s="93"/>
      <c r="CS298" s="191"/>
      <c r="CW298" s="210"/>
      <c r="DE298" s="8"/>
      <c r="DF298" s="205"/>
      <c r="DG298" s="205"/>
      <c r="DH298" s="206"/>
      <c r="DI298" s="206"/>
      <c r="DJ298" s="205"/>
      <c r="DK298" s="207"/>
      <c r="DL298" s="205"/>
      <c r="DM298" s="207"/>
      <c r="DN298" s="205"/>
      <c r="DO298" s="207"/>
      <c r="DP298" s="205"/>
      <c r="DQ298" s="205"/>
      <c r="DR298" s="205"/>
      <c r="DS298" s="205"/>
      <c r="DT298" s="93"/>
      <c r="DU298" s="93"/>
      <c r="EE298" s="8"/>
      <c r="EF298" s="205"/>
      <c r="EG298" s="205"/>
      <c r="EH298" s="206"/>
      <c r="EI298" s="206"/>
      <c r="EJ298" s="205"/>
      <c r="EK298" s="207"/>
      <c r="EL298" s="205"/>
      <c r="EM298" s="207"/>
      <c r="EN298" s="205"/>
      <c r="EO298" s="207"/>
      <c r="EP298" s="207"/>
      <c r="EQ298" s="205"/>
      <c r="ER298" s="205"/>
      <c r="ES298" s="205"/>
      <c r="ET298" s="205"/>
      <c r="EU298" s="93"/>
      <c r="EV298" s="93"/>
    </row>
    <row r="299" spans="2:152">
      <c r="B299" s="8"/>
      <c r="C299" s="205"/>
      <c r="D299" s="205"/>
      <c r="E299" s="206"/>
      <c r="F299" s="206"/>
      <c r="G299" s="205"/>
      <c r="H299" s="207"/>
      <c r="I299" s="205"/>
      <c r="J299" s="207"/>
      <c r="K299" s="205"/>
      <c r="L299" s="205"/>
      <c r="M299" s="205"/>
      <c r="N299" s="205"/>
      <c r="O299" s="205"/>
      <c r="P299" s="205"/>
      <c r="Q299" s="205"/>
      <c r="CC299" s="8"/>
      <c r="CD299" s="205"/>
      <c r="CE299" s="205"/>
      <c r="CF299" s="206"/>
      <c r="CG299" s="206"/>
      <c r="CH299" s="205"/>
      <c r="CI299" s="207"/>
      <c r="CJ299" s="205"/>
      <c r="CK299" s="207"/>
      <c r="CL299" s="205"/>
      <c r="CM299" s="205"/>
      <c r="CN299" s="205"/>
      <c r="CO299" s="205"/>
      <c r="CP299" s="205"/>
      <c r="CQ299" s="93"/>
      <c r="CR299" s="93"/>
      <c r="CS299" s="191"/>
      <c r="CW299" s="210"/>
      <c r="DE299" s="8"/>
      <c r="DF299" s="205"/>
      <c r="DG299" s="205"/>
      <c r="DH299" s="206"/>
      <c r="DI299" s="206"/>
      <c r="DJ299" s="205"/>
      <c r="DK299" s="207"/>
      <c r="DL299" s="205"/>
      <c r="DM299" s="207"/>
      <c r="DN299" s="205"/>
      <c r="DO299" s="207"/>
      <c r="DP299" s="205"/>
      <c r="DQ299" s="205"/>
      <c r="DR299" s="205"/>
      <c r="DS299" s="205"/>
      <c r="DT299" s="93"/>
      <c r="DU299" s="93"/>
      <c r="EE299" s="8"/>
      <c r="EF299" s="205"/>
      <c r="EG299" s="205"/>
      <c r="EH299" s="206"/>
      <c r="EI299" s="206"/>
      <c r="EJ299" s="205"/>
      <c r="EK299" s="207"/>
      <c r="EL299" s="205"/>
      <c r="EM299" s="207"/>
      <c r="EN299" s="205"/>
      <c r="EO299" s="207"/>
      <c r="EP299" s="207"/>
      <c r="EQ299" s="205"/>
      <c r="ER299" s="205"/>
      <c r="ES299" s="205"/>
      <c r="ET299" s="205"/>
      <c r="EU299" s="93"/>
      <c r="EV299" s="93"/>
    </row>
    <row r="300" spans="2:152">
      <c r="B300" s="8"/>
      <c r="C300" s="205"/>
      <c r="D300" s="205"/>
      <c r="E300" s="206"/>
      <c r="F300" s="206"/>
      <c r="G300" s="205"/>
      <c r="H300" s="207"/>
      <c r="I300" s="205"/>
      <c r="J300" s="207"/>
      <c r="K300" s="205"/>
      <c r="L300" s="205"/>
      <c r="M300" s="205"/>
      <c r="N300" s="205"/>
      <c r="O300" s="205"/>
      <c r="P300" s="205"/>
      <c r="Q300" s="205"/>
      <c r="CC300" s="8"/>
      <c r="CD300" s="205"/>
      <c r="CE300" s="205"/>
      <c r="CF300" s="206"/>
      <c r="CG300" s="206"/>
      <c r="CH300" s="205"/>
      <c r="CI300" s="207"/>
      <c r="CJ300" s="205"/>
      <c r="CK300" s="207"/>
      <c r="CL300" s="205"/>
      <c r="CM300" s="205"/>
      <c r="CN300" s="205"/>
      <c r="CO300" s="205"/>
      <c r="CP300" s="205"/>
      <c r="CQ300" s="93"/>
      <c r="CR300" s="93"/>
      <c r="CS300" s="191"/>
      <c r="CW300" s="210"/>
      <c r="DE300" s="8"/>
      <c r="DF300" s="205"/>
      <c r="DG300" s="205"/>
      <c r="DH300" s="206"/>
      <c r="DI300" s="206"/>
      <c r="DJ300" s="205"/>
      <c r="DK300" s="207"/>
      <c r="DL300" s="205"/>
      <c r="DM300" s="207"/>
      <c r="DN300" s="205"/>
      <c r="DO300" s="207"/>
      <c r="DP300" s="205"/>
      <c r="DQ300" s="205"/>
      <c r="DR300" s="205"/>
      <c r="DS300" s="205"/>
      <c r="DT300" s="93"/>
      <c r="DU300" s="93"/>
      <c r="EE300" s="8"/>
      <c r="EF300" s="205"/>
      <c r="EG300" s="205"/>
      <c r="EH300" s="206"/>
      <c r="EI300" s="206"/>
      <c r="EJ300" s="205"/>
      <c r="EK300" s="207"/>
      <c r="EL300" s="205"/>
      <c r="EM300" s="207"/>
      <c r="EN300" s="205"/>
      <c r="EO300" s="207"/>
      <c r="EP300" s="207"/>
      <c r="EQ300" s="205"/>
      <c r="ER300" s="205"/>
      <c r="ES300" s="205"/>
      <c r="ET300" s="205"/>
      <c r="EU300" s="93"/>
      <c r="EV300" s="93"/>
    </row>
    <row r="301" spans="2:152">
      <c r="B301" s="8"/>
      <c r="C301" s="205"/>
      <c r="D301" s="205"/>
      <c r="E301" s="206"/>
      <c r="F301" s="206"/>
      <c r="G301" s="205"/>
      <c r="H301" s="207"/>
      <c r="I301" s="205"/>
      <c r="J301" s="207"/>
      <c r="K301" s="205"/>
      <c r="L301" s="205"/>
      <c r="M301" s="205"/>
      <c r="N301" s="205"/>
      <c r="O301" s="205"/>
      <c r="P301" s="205"/>
      <c r="Q301" s="205"/>
      <c r="CC301" s="8"/>
      <c r="CD301" s="205"/>
      <c r="CE301" s="205"/>
      <c r="CF301" s="206"/>
      <c r="CG301" s="206"/>
      <c r="CH301" s="205"/>
      <c r="CI301" s="207"/>
      <c r="CJ301" s="205"/>
      <c r="CK301" s="207"/>
      <c r="CL301" s="205"/>
      <c r="CM301" s="205"/>
      <c r="CN301" s="205"/>
      <c r="CO301" s="205"/>
      <c r="CP301" s="205"/>
      <c r="CQ301" s="93"/>
      <c r="CR301" s="93"/>
      <c r="CS301" s="191"/>
      <c r="CW301" s="210"/>
      <c r="DE301" s="8"/>
      <c r="DF301" s="205"/>
      <c r="DG301" s="205"/>
      <c r="DH301" s="206"/>
      <c r="DI301" s="206"/>
      <c r="DJ301" s="205"/>
      <c r="DK301" s="207"/>
      <c r="DL301" s="205"/>
      <c r="DM301" s="207"/>
      <c r="DN301" s="205"/>
      <c r="DO301" s="207"/>
      <c r="DP301" s="205"/>
      <c r="DQ301" s="205"/>
      <c r="DR301" s="205"/>
      <c r="DS301" s="205"/>
      <c r="DT301" s="93"/>
      <c r="DU301" s="93"/>
      <c r="EE301" s="8"/>
      <c r="EF301" s="205"/>
      <c r="EG301" s="205"/>
      <c r="EH301" s="206"/>
      <c r="EI301" s="206"/>
      <c r="EJ301" s="205"/>
      <c r="EK301" s="207"/>
      <c r="EL301" s="205"/>
      <c r="EM301" s="207"/>
      <c r="EN301" s="205"/>
      <c r="EO301" s="207"/>
      <c r="EP301" s="207"/>
      <c r="EQ301" s="205"/>
      <c r="ER301" s="205"/>
      <c r="ES301" s="205"/>
      <c r="ET301" s="205"/>
      <c r="EU301" s="93"/>
      <c r="EV301" s="93"/>
    </row>
    <row r="302" spans="2:152">
      <c r="B302" s="8"/>
      <c r="C302" s="205"/>
      <c r="D302" s="205"/>
      <c r="E302" s="206"/>
      <c r="F302" s="206"/>
      <c r="G302" s="205"/>
      <c r="H302" s="207"/>
      <c r="I302" s="205"/>
      <c r="J302" s="207"/>
      <c r="K302" s="205"/>
      <c r="L302" s="205"/>
      <c r="M302" s="205"/>
      <c r="N302" s="205"/>
      <c r="O302" s="205"/>
      <c r="P302" s="205"/>
      <c r="Q302" s="205"/>
      <c r="CC302" s="8"/>
      <c r="CD302" s="205"/>
      <c r="CE302" s="205"/>
      <c r="CF302" s="206"/>
      <c r="CG302" s="206"/>
      <c r="CH302" s="205"/>
      <c r="CI302" s="207"/>
      <c r="CJ302" s="205"/>
      <c r="CK302" s="207"/>
      <c r="CL302" s="205"/>
      <c r="CM302" s="205"/>
      <c r="CN302" s="205"/>
      <c r="CO302" s="205"/>
      <c r="CP302" s="205"/>
      <c r="CQ302" s="93"/>
      <c r="CR302" s="93"/>
      <c r="CS302" s="191"/>
      <c r="CW302" s="210"/>
      <c r="DE302" s="8"/>
      <c r="DF302" s="205"/>
      <c r="DG302" s="205"/>
      <c r="DH302" s="206"/>
      <c r="DI302" s="206"/>
      <c r="DJ302" s="205"/>
      <c r="DK302" s="207"/>
      <c r="DL302" s="205"/>
      <c r="DM302" s="207"/>
      <c r="DN302" s="205"/>
      <c r="DO302" s="207"/>
      <c r="DP302" s="205"/>
      <c r="DQ302" s="205"/>
      <c r="DR302" s="205"/>
      <c r="DS302" s="205"/>
      <c r="DT302" s="93"/>
      <c r="DU302" s="93"/>
      <c r="EE302" s="8"/>
      <c r="EF302" s="205"/>
      <c r="EG302" s="205"/>
      <c r="EH302" s="206"/>
      <c r="EI302" s="206"/>
      <c r="EJ302" s="205"/>
      <c r="EK302" s="207"/>
      <c r="EL302" s="205"/>
      <c r="EM302" s="207"/>
      <c r="EN302" s="205"/>
      <c r="EO302" s="207"/>
      <c r="EP302" s="207"/>
      <c r="EQ302" s="205"/>
      <c r="ER302" s="205"/>
      <c r="ES302" s="205"/>
      <c r="ET302" s="205"/>
      <c r="EU302" s="93"/>
      <c r="EV302" s="93"/>
    </row>
    <row r="303" spans="2:152">
      <c r="B303" s="8"/>
      <c r="C303" s="205"/>
      <c r="D303" s="205"/>
      <c r="E303" s="206"/>
      <c r="F303" s="206"/>
      <c r="G303" s="205"/>
      <c r="H303" s="207"/>
      <c r="I303" s="205"/>
      <c r="J303" s="207"/>
      <c r="K303" s="205"/>
      <c r="L303" s="205"/>
      <c r="M303" s="205"/>
      <c r="N303" s="205"/>
      <c r="O303" s="205"/>
      <c r="P303" s="205"/>
      <c r="Q303" s="205"/>
      <c r="CC303" s="8"/>
      <c r="CD303" s="205"/>
      <c r="CE303" s="205"/>
      <c r="CF303" s="206"/>
      <c r="CG303" s="206"/>
      <c r="CH303" s="205"/>
      <c r="CI303" s="207"/>
      <c r="CJ303" s="205"/>
      <c r="CK303" s="207"/>
      <c r="CL303" s="205"/>
      <c r="CM303" s="205"/>
      <c r="CN303" s="205"/>
      <c r="CO303" s="205"/>
      <c r="CP303" s="205"/>
      <c r="CQ303" s="93"/>
      <c r="CR303" s="93"/>
      <c r="CS303" s="191"/>
      <c r="CW303" s="210"/>
      <c r="DE303" s="8"/>
      <c r="DF303" s="205"/>
      <c r="DG303" s="205"/>
      <c r="DH303" s="206"/>
      <c r="DI303" s="206"/>
      <c r="DJ303" s="205"/>
      <c r="DK303" s="207"/>
      <c r="DL303" s="205"/>
      <c r="DM303" s="207"/>
      <c r="DN303" s="205"/>
      <c r="DO303" s="207"/>
      <c r="DP303" s="205"/>
      <c r="DQ303" s="205"/>
      <c r="DR303" s="205"/>
      <c r="DS303" s="205"/>
      <c r="DT303" s="93"/>
      <c r="DU303" s="93"/>
      <c r="EE303" s="8"/>
      <c r="EF303" s="205"/>
      <c r="EG303" s="205"/>
      <c r="EH303" s="206"/>
      <c r="EI303" s="206"/>
      <c r="EJ303" s="205"/>
      <c r="EK303" s="207"/>
      <c r="EL303" s="205"/>
      <c r="EM303" s="207"/>
      <c r="EN303" s="205"/>
      <c r="EO303" s="207"/>
      <c r="EP303" s="207"/>
      <c r="EQ303" s="205"/>
      <c r="ER303" s="205"/>
      <c r="ES303" s="205"/>
      <c r="ET303" s="205"/>
      <c r="EU303" s="93"/>
      <c r="EV303" s="93"/>
    </row>
    <row r="304" spans="2:152">
      <c r="B304" s="8"/>
      <c r="C304" s="205"/>
      <c r="D304" s="205"/>
      <c r="E304" s="206"/>
      <c r="F304" s="206"/>
      <c r="G304" s="205"/>
      <c r="H304" s="207"/>
      <c r="I304" s="205"/>
      <c r="J304" s="207"/>
      <c r="K304" s="205"/>
      <c r="L304" s="205"/>
      <c r="M304" s="205"/>
      <c r="N304" s="205"/>
      <c r="O304" s="205"/>
      <c r="P304" s="205"/>
      <c r="Q304" s="205"/>
      <c r="CC304" s="8"/>
      <c r="CD304" s="205"/>
      <c r="CE304" s="205"/>
      <c r="CF304" s="206"/>
      <c r="CG304" s="206"/>
      <c r="CH304" s="205"/>
      <c r="CI304" s="207"/>
      <c r="CJ304" s="205"/>
      <c r="CK304" s="207"/>
      <c r="CL304" s="205"/>
      <c r="CM304" s="205"/>
      <c r="CN304" s="205"/>
      <c r="CO304" s="205"/>
      <c r="CP304" s="205"/>
      <c r="CQ304" s="93"/>
      <c r="CR304" s="93"/>
      <c r="CS304" s="191"/>
      <c r="CW304" s="210"/>
      <c r="DE304" s="8"/>
      <c r="DF304" s="205"/>
      <c r="DG304" s="205"/>
      <c r="DH304" s="206"/>
      <c r="DI304" s="206"/>
      <c r="DJ304" s="205"/>
      <c r="DK304" s="207"/>
      <c r="DL304" s="205"/>
      <c r="DM304" s="207"/>
      <c r="DN304" s="205"/>
      <c r="DO304" s="207"/>
      <c r="DP304" s="205"/>
      <c r="DQ304" s="205"/>
      <c r="DR304" s="205"/>
      <c r="DS304" s="205"/>
      <c r="DT304" s="93"/>
      <c r="DU304" s="93"/>
      <c r="EE304" s="8"/>
      <c r="EF304" s="205"/>
      <c r="EG304" s="205"/>
      <c r="EH304" s="206"/>
      <c r="EI304" s="206"/>
      <c r="EJ304" s="205"/>
      <c r="EK304" s="207"/>
      <c r="EL304" s="205"/>
      <c r="EM304" s="207"/>
      <c r="EN304" s="205"/>
      <c r="EO304" s="207"/>
      <c r="EP304" s="207"/>
      <c r="EQ304" s="205"/>
      <c r="ER304" s="205"/>
      <c r="ES304" s="205"/>
      <c r="ET304" s="205"/>
      <c r="EU304" s="93"/>
      <c r="EV304" s="93"/>
    </row>
    <row r="305" spans="2:152">
      <c r="B305" s="8"/>
      <c r="C305" s="205"/>
      <c r="D305" s="205"/>
      <c r="E305" s="206"/>
      <c r="F305" s="206"/>
      <c r="G305" s="205"/>
      <c r="H305" s="207"/>
      <c r="I305" s="205"/>
      <c r="J305" s="207"/>
      <c r="K305" s="205"/>
      <c r="L305" s="205"/>
      <c r="M305" s="205"/>
      <c r="N305" s="205"/>
      <c r="O305" s="205"/>
      <c r="P305" s="205"/>
      <c r="Q305" s="205"/>
      <c r="CC305" s="8"/>
      <c r="CD305" s="205"/>
      <c r="CE305" s="205"/>
      <c r="CF305" s="206"/>
      <c r="CG305" s="206"/>
      <c r="CH305" s="205"/>
      <c r="CI305" s="207"/>
      <c r="CJ305" s="205"/>
      <c r="CK305" s="207"/>
      <c r="CL305" s="205"/>
      <c r="CM305" s="205"/>
      <c r="CN305" s="205"/>
      <c r="CO305" s="205"/>
      <c r="CP305" s="205"/>
      <c r="CQ305" s="93"/>
      <c r="CR305" s="93"/>
      <c r="CS305" s="191"/>
      <c r="CW305" s="210"/>
      <c r="DE305" s="8"/>
      <c r="DF305" s="205"/>
      <c r="DG305" s="205"/>
      <c r="DH305" s="206"/>
      <c r="DI305" s="206"/>
      <c r="DJ305" s="205"/>
      <c r="DK305" s="207"/>
      <c r="DL305" s="205"/>
      <c r="DM305" s="207"/>
      <c r="DN305" s="205"/>
      <c r="DO305" s="207"/>
      <c r="DP305" s="205"/>
      <c r="DQ305" s="205"/>
      <c r="DR305" s="205"/>
      <c r="DS305" s="205"/>
      <c r="DT305" s="93"/>
      <c r="DU305" s="93"/>
      <c r="EE305" s="8"/>
      <c r="EF305" s="205"/>
      <c r="EG305" s="205"/>
      <c r="EH305" s="206"/>
      <c r="EI305" s="206"/>
      <c r="EJ305" s="205"/>
      <c r="EK305" s="207"/>
      <c r="EL305" s="205"/>
      <c r="EM305" s="207"/>
      <c r="EN305" s="205"/>
      <c r="EO305" s="207"/>
      <c r="EP305" s="207"/>
      <c r="EQ305" s="205"/>
      <c r="ER305" s="205"/>
      <c r="ES305" s="205"/>
      <c r="ET305" s="205"/>
      <c r="EU305" s="93"/>
      <c r="EV305" s="93"/>
    </row>
    <row r="306" spans="2:152">
      <c r="B306" s="8"/>
      <c r="C306" s="205"/>
      <c r="D306" s="205"/>
      <c r="E306" s="206"/>
      <c r="F306" s="206"/>
      <c r="G306" s="205"/>
      <c r="H306" s="207"/>
      <c r="I306" s="205"/>
      <c r="J306" s="207"/>
      <c r="K306" s="205"/>
      <c r="L306" s="205"/>
      <c r="M306" s="205"/>
      <c r="N306" s="205"/>
      <c r="O306" s="205"/>
      <c r="P306" s="205"/>
      <c r="Q306" s="205"/>
      <c r="CC306" s="8"/>
      <c r="CD306" s="205"/>
      <c r="CE306" s="205"/>
      <c r="CF306" s="206"/>
      <c r="CG306" s="206"/>
      <c r="CH306" s="205"/>
      <c r="CI306" s="207"/>
      <c r="CJ306" s="205"/>
      <c r="CK306" s="207"/>
      <c r="CL306" s="205"/>
      <c r="CM306" s="205"/>
      <c r="CN306" s="205"/>
      <c r="CO306" s="205"/>
      <c r="CP306" s="205"/>
      <c r="CQ306" s="93"/>
      <c r="CR306" s="93"/>
      <c r="CS306" s="191"/>
      <c r="CW306" s="210"/>
      <c r="DE306" s="8"/>
      <c r="DF306" s="205"/>
      <c r="DG306" s="205"/>
      <c r="DH306" s="206"/>
      <c r="DI306" s="206"/>
      <c r="DJ306" s="205"/>
      <c r="DK306" s="207"/>
      <c r="DL306" s="205"/>
      <c r="DM306" s="207"/>
      <c r="DN306" s="205"/>
      <c r="DO306" s="207"/>
      <c r="DP306" s="205"/>
      <c r="DQ306" s="205"/>
      <c r="DR306" s="205"/>
      <c r="DS306" s="205"/>
      <c r="DT306" s="93"/>
      <c r="DU306" s="93"/>
      <c r="EE306" s="8"/>
      <c r="EF306" s="205"/>
      <c r="EG306" s="205"/>
      <c r="EH306" s="206"/>
      <c r="EI306" s="206"/>
      <c r="EJ306" s="205"/>
      <c r="EK306" s="207"/>
      <c r="EL306" s="205"/>
      <c r="EM306" s="207"/>
      <c r="EN306" s="205"/>
      <c r="EO306" s="207"/>
      <c r="EP306" s="207"/>
      <c r="EQ306" s="205"/>
      <c r="ER306" s="205"/>
      <c r="ES306" s="205"/>
      <c r="ET306" s="205"/>
      <c r="EU306" s="93"/>
      <c r="EV306" s="93"/>
    </row>
    <row r="307" spans="2:152">
      <c r="B307" s="8"/>
      <c r="C307" s="205"/>
      <c r="D307" s="205"/>
      <c r="E307" s="206"/>
      <c r="F307" s="206"/>
      <c r="G307" s="205"/>
      <c r="H307" s="207"/>
      <c r="I307" s="205"/>
      <c r="J307" s="207"/>
      <c r="K307" s="205"/>
      <c r="L307" s="205"/>
      <c r="M307" s="205"/>
      <c r="N307" s="205"/>
      <c r="O307" s="205"/>
      <c r="P307" s="205"/>
      <c r="Q307" s="205"/>
      <c r="CC307" s="8"/>
      <c r="CD307" s="205"/>
      <c r="CE307" s="205"/>
      <c r="CF307" s="206"/>
      <c r="CG307" s="206"/>
      <c r="CH307" s="205"/>
      <c r="CI307" s="207"/>
      <c r="CJ307" s="205"/>
      <c r="CK307" s="207"/>
      <c r="CL307" s="205"/>
      <c r="CM307" s="205"/>
      <c r="CN307" s="205"/>
      <c r="CO307" s="205"/>
      <c r="CP307" s="205"/>
      <c r="CQ307" s="93"/>
      <c r="CR307" s="93"/>
      <c r="CS307" s="191"/>
      <c r="CW307" s="210"/>
      <c r="DE307" s="8"/>
      <c r="DF307" s="205"/>
      <c r="DG307" s="205"/>
      <c r="DH307" s="206"/>
      <c r="DI307" s="206"/>
      <c r="DJ307" s="205"/>
      <c r="DK307" s="207"/>
      <c r="DL307" s="205"/>
      <c r="DM307" s="207"/>
      <c r="DN307" s="205"/>
      <c r="DO307" s="207"/>
      <c r="DP307" s="205"/>
      <c r="DQ307" s="205"/>
      <c r="DR307" s="205"/>
      <c r="DS307" s="205"/>
      <c r="DT307" s="93"/>
      <c r="DU307" s="93"/>
      <c r="EE307" s="8"/>
      <c r="EF307" s="205"/>
      <c r="EG307" s="205"/>
      <c r="EH307" s="206"/>
      <c r="EI307" s="206"/>
      <c r="EJ307" s="205"/>
      <c r="EK307" s="207"/>
      <c r="EL307" s="205"/>
      <c r="EM307" s="207"/>
      <c r="EN307" s="205"/>
      <c r="EO307" s="207"/>
      <c r="EP307" s="207"/>
      <c r="EQ307" s="205"/>
      <c r="ER307" s="205"/>
      <c r="ES307" s="205"/>
      <c r="ET307" s="205"/>
      <c r="EU307" s="93"/>
      <c r="EV307" s="93"/>
    </row>
    <row r="308" spans="2:152">
      <c r="B308" s="8"/>
      <c r="C308" s="205"/>
      <c r="D308" s="205"/>
      <c r="E308" s="206"/>
      <c r="F308" s="206"/>
      <c r="G308" s="205"/>
      <c r="H308" s="207"/>
      <c r="I308" s="205"/>
      <c r="J308" s="207"/>
      <c r="K308" s="205"/>
      <c r="L308" s="205"/>
      <c r="M308" s="205"/>
      <c r="N308" s="205"/>
      <c r="O308" s="205"/>
      <c r="P308" s="205"/>
      <c r="Q308" s="205"/>
      <c r="CC308" s="8"/>
      <c r="CD308" s="205"/>
      <c r="CE308" s="205"/>
      <c r="CF308" s="206"/>
      <c r="CG308" s="206"/>
      <c r="CH308" s="205"/>
      <c r="CI308" s="207"/>
      <c r="CJ308" s="205"/>
      <c r="CK308" s="207"/>
      <c r="CL308" s="205"/>
      <c r="CM308" s="205"/>
      <c r="CN308" s="205"/>
      <c r="CO308" s="205"/>
      <c r="CP308" s="205"/>
      <c r="CQ308" s="93"/>
      <c r="CR308" s="93"/>
      <c r="CS308" s="191"/>
      <c r="CW308" s="210"/>
      <c r="DE308" s="8"/>
      <c r="DF308" s="205"/>
      <c r="DG308" s="205"/>
      <c r="DH308" s="206"/>
      <c r="DI308" s="206"/>
      <c r="DJ308" s="205"/>
      <c r="DK308" s="207"/>
      <c r="DL308" s="205"/>
      <c r="DM308" s="207"/>
      <c r="DN308" s="205"/>
      <c r="DO308" s="207"/>
      <c r="DP308" s="205"/>
      <c r="DQ308" s="205"/>
      <c r="DR308" s="205"/>
      <c r="DS308" s="205"/>
      <c r="DT308" s="93"/>
      <c r="DU308" s="93"/>
      <c r="EE308" s="8"/>
      <c r="EF308" s="205"/>
      <c r="EG308" s="205"/>
      <c r="EH308" s="206"/>
      <c r="EI308" s="206"/>
      <c r="EJ308" s="205"/>
      <c r="EK308" s="207"/>
      <c r="EL308" s="205"/>
      <c r="EM308" s="207"/>
      <c r="EN308" s="205"/>
      <c r="EO308" s="207"/>
      <c r="EP308" s="207"/>
      <c r="EQ308" s="205"/>
      <c r="ER308" s="205"/>
      <c r="ES308" s="205"/>
      <c r="ET308" s="205"/>
      <c r="EU308" s="93"/>
      <c r="EV308" s="93"/>
    </row>
    <row r="309" spans="2:152">
      <c r="B309" s="8"/>
      <c r="C309" s="205"/>
      <c r="D309" s="205"/>
      <c r="E309" s="206"/>
      <c r="F309" s="206"/>
      <c r="G309" s="205"/>
      <c r="H309" s="207"/>
      <c r="I309" s="205"/>
      <c r="J309" s="207"/>
      <c r="K309" s="205"/>
      <c r="L309" s="205"/>
      <c r="M309" s="205"/>
      <c r="N309" s="205"/>
      <c r="O309" s="205"/>
      <c r="P309" s="205"/>
      <c r="Q309" s="205"/>
      <c r="CC309" s="8"/>
      <c r="CD309" s="205"/>
      <c r="CE309" s="205"/>
      <c r="CF309" s="206"/>
      <c r="CG309" s="206"/>
      <c r="CH309" s="205"/>
      <c r="CI309" s="207"/>
      <c r="CJ309" s="205"/>
      <c r="CK309" s="207"/>
      <c r="CL309" s="205"/>
      <c r="CM309" s="205"/>
      <c r="CN309" s="205"/>
      <c r="CO309" s="205"/>
      <c r="CP309" s="205"/>
      <c r="CQ309" s="93"/>
      <c r="CR309" s="93"/>
      <c r="CS309" s="191"/>
      <c r="CW309" s="210"/>
      <c r="DE309" s="8"/>
      <c r="DF309" s="205"/>
      <c r="DG309" s="205"/>
      <c r="DH309" s="206"/>
      <c r="DI309" s="206"/>
      <c r="DJ309" s="205"/>
      <c r="DK309" s="207"/>
      <c r="DL309" s="205"/>
      <c r="DM309" s="207"/>
      <c r="DN309" s="205"/>
      <c r="DO309" s="207"/>
      <c r="DP309" s="205"/>
      <c r="DQ309" s="205"/>
      <c r="DR309" s="205"/>
      <c r="DS309" s="205"/>
      <c r="DT309" s="93"/>
      <c r="DU309" s="93"/>
      <c r="EE309" s="8"/>
      <c r="EF309" s="205"/>
      <c r="EG309" s="205"/>
      <c r="EH309" s="206"/>
      <c r="EI309" s="206"/>
      <c r="EJ309" s="205"/>
      <c r="EK309" s="207"/>
      <c r="EL309" s="205"/>
      <c r="EM309" s="207"/>
      <c r="EN309" s="205"/>
      <c r="EO309" s="207"/>
      <c r="EP309" s="207"/>
      <c r="EQ309" s="205"/>
      <c r="ER309" s="205"/>
      <c r="ES309" s="205"/>
      <c r="ET309" s="205"/>
      <c r="EU309" s="93"/>
      <c r="EV309" s="93"/>
    </row>
    <row r="310" spans="2:152">
      <c r="B310" s="8"/>
      <c r="C310" s="205"/>
      <c r="D310" s="205"/>
      <c r="E310" s="206"/>
      <c r="F310" s="206"/>
      <c r="G310" s="205"/>
      <c r="H310" s="207"/>
      <c r="I310" s="205"/>
      <c r="J310" s="207"/>
      <c r="K310" s="205"/>
      <c r="L310" s="205"/>
      <c r="M310" s="205"/>
      <c r="N310" s="205"/>
      <c r="O310" s="205"/>
      <c r="P310" s="205"/>
      <c r="Q310" s="205"/>
      <c r="CC310" s="8"/>
      <c r="CD310" s="205"/>
      <c r="CE310" s="205"/>
      <c r="CF310" s="206"/>
      <c r="CG310" s="206"/>
      <c r="CH310" s="205"/>
      <c r="CI310" s="207"/>
      <c r="CJ310" s="205"/>
      <c r="CK310" s="207"/>
      <c r="CL310" s="205"/>
      <c r="CM310" s="205"/>
      <c r="CN310" s="205"/>
      <c r="CO310" s="205"/>
      <c r="CP310" s="205"/>
      <c r="CQ310" s="93"/>
      <c r="CR310" s="93"/>
      <c r="CS310" s="191"/>
      <c r="CW310" s="210"/>
      <c r="DE310" s="8"/>
      <c r="DF310" s="205"/>
      <c r="DG310" s="205"/>
      <c r="DH310" s="206"/>
      <c r="DI310" s="206"/>
      <c r="DJ310" s="205"/>
      <c r="DK310" s="207"/>
      <c r="DL310" s="205"/>
      <c r="DM310" s="207"/>
      <c r="DN310" s="205"/>
      <c r="DO310" s="207"/>
      <c r="DP310" s="205"/>
      <c r="DQ310" s="205"/>
      <c r="DR310" s="205"/>
      <c r="DS310" s="205"/>
      <c r="DT310" s="93"/>
      <c r="DU310" s="93"/>
      <c r="EE310" s="8"/>
      <c r="EF310" s="205"/>
      <c r="EG310" s="205"/>
      <c r="EH310" s="206"/>
      <c r="EI310" s="206"/>
      <c r="EJ310" s="205"/>
      <c r="EK310" s="207"/>
      <c r="EL310" s="205"/>
      <c r="EM310" s="207"/>
      <c r="EN310" s="205"/>
      <c r="EO310" s="207"/>
      <c r="EP310" s="207"/>
      <c r="EQ310" s="205"/>
      <c r="ER310" s="205"/>
      <c r="ES310" s="205"/>
      <c r="ET310" s="205"/>
      <c r="EU310" s="93"/>
      <c r="EV310" s="93"/>
    </row>
    <row r="311" spans="2:152">
      <c r="B311" s="8"/>
      <c r="C311" s="205"/>
      <c r="D311" s="205"/>
      <c r="E311" s="206"/>
      <c r="F311" s="206"/>
      <c r="G311" s="205"/>
      <c r="H311" s="207"/>
      <c r="I311" s="205"/>
      <c r="J311" s="207"/>
      <c r="K311" s="205"/>
      <c r="L311" s="205"/>
      <c r="M311" s="205"/>
      <c r="N311" s="205"/>
      <c r="O311" s="205"/>
      <c r="P311" s="205"/>
      <c r="Q311" s="205"/>
      <c r="CC311" s="8"/>
      <c r="CD311" s="205"/>
      <c r="CE311" s="205"/>
      <c r="CF311" s="206"/>
      <c r="CG311" s="206"/>
      <c r="CH311" s="205"/>
      <c r="CI311" s="207"/>
      <c r="CJ311" s="205"/>
      <c r="CK311" s="207"/>
      <c r="CL311" s="205"/>
      <c r="CM311" s="205"/>
      <c r="CN311" s="205"/>
      <c r="CO311" s="205"/>
      <c r="CP311" s="205"/>
      <c r="CQ311" s="93"/>
      <c r="CR311" s="93"/>
      <c r="CS311" s="191"/>
      <c r="CW311" s="210"/>
      <c r="DE311" s="8"/>
      <c r="DF311" s="205"/>
      <c r="DG311" s="205"/>
      <c r="DH311" s="206"/>
      <c r="DI311" s="206"/>
      <c r="DJ311" s="205"/>
      <c r="DK311" s="207"/>
      <c r="DL311" s="205"/>
      <c r="DM311" s="207"/>
      <c r="DN311" s="205"/>
      <c r="DO311" s="207"/>
      <c r="DP311" s="205"/>
      <c r="DQ311" s="205"/>
      <c r="DR311" s="205"/>
      <c r="DS311" s="205"/>
      <c r="DT311" s="93"/>
      <c r="DU311" s="93"/>
      <c r="EE311" s="8"/>
      <c r="EF311" s="205"/>
      <c r="EG311" s="205"/>
      <c r="EH311" s="206"/>
      <c r="EI311" s="206"/>
      <c r="EJ311" s="205"/>
      <c r="EK311" s="207"/>
      <c r="EL311" s="205"/>
      <c r="EM311" s="207"/>
      <c r="EN311" s="205"/>
      <c r="EO311" s="207"/>
      <c r="EP311" s="207"/>
      <c r="EQ311" s="205"/>
      <c r="ER311" s="205"/>
      <c r="ES311" s="205"/>
      <c r="ET311" s="205"/>
      <c r="EU311" s="93"/>
      <c r="EV311" s="93"/>
    </row>
    <row r="312" spans="2:152">
      <c r="B312" s="8"/>
      <c r="C312" s="205"/>
      <c r="D312" s="205"/>
      <c r="E312" s="206"/>
      <c r="F312" s="206"/>
      <c r="G312" s="205"/>
      <c r="H312" s="207"/>
      <c r="I312" s="205"/>
      <c r="J312" s="207"/>
      <c r="K312" s="205"/>
      <c r="L312" s="205"/>
      <c r="M312" s="205"/>
      <c r="N312" s="205"/>
      <c r="O312" s="205"/>
      <c r="P312" s="205"/>
      <c r="Q312" s="205"/>
      <c r="CC312" s="8"/>
      <c r="CD312" s="205"/>
      <c r="CE312" s="205"/>
      <c r="CF312" s="206"/>
      <c r="CG312" s="206"/>
      <c r="CH312" s="205"/>
      <c r="CI312" s="207"/>
      <c r="CJ312" s="205"/>
      <c r="CK312" s="207"/>
      <c r="CL312" s="205"/>
      <c r="CM312" s="205"/>
      <c r="CN312" s="205"/>
      <c r="CO312" s="205"/>
      <c r="CP312" s="205"/>
      <c r="CQ312" s="93"/>
      <c r="CR312" s="93"/>
      <c r="CS312" s="191"/>
      <c r="CW312" s="210"/>
      <c r="DE312" s="8"/>
      <c r="DF312" s="205"/>
      <c r="DG312" s="205"/>
      <c r="DH312" s="206"/>
      <c r="DI312" s="206"/>
      <c r="DJ312" s="205"/>
      <c r="DK312" s="207"/>
      <c r="DL312" s="205"/>
      <c r="DM312" s="207"/>
      <c r="DN312" s="205"/>
      <c r="DO312" s="207"/>
      <c r="DP312" s="205"/>
      <c r="DQ312" s="205"/>
      <c r="DR312" s="205"/>
      <c r="DS312" s="205"/>
      <c r="DT312" s="93"/>
      <c r="DU312" s="93"/>
      <c r="EE312" s="8"/>
      <c r="EF312" s="205"/>
      <c r="EG312" s="205"/>
      <c r="EH312" s="206"/>
      <c r="EI312" s="206"/>
      <c r="EJ312" s="205"/>
      <c r="EK312" s="207"/>
      <c r="EL312" s="205"/>
      <c r="EM312" s="207"/>
      <c r="EN312" s="205"/>
      <c r="EO312" s="207"/>
      <c r="EP312" s="207"/>
      <c r="EQ312" s="205"/>
      <c r="ER312" s="205"/>
      <c r="ES312" s="205"/>
      <c r="ET312" s="205"/>
      <c r="EU312" s="93"/>
      <c r="EV312" s="93"/>
    </row>
    <row r="313" spans="2:152">
      <c r="B313" s="8"/>
      <c r="C313" s="205"/>
      <c r="D313" s="205"/>
      <c r="E313" s="206"/>
      <c r="F313" s="206"/>
      <c r="G313" s="205"/>
      <c r="H313" s="207"/>
      <c r="I313" s="205"/>
      <c r="J313" s="207"/>
      <c r="K313" s="205"/>
      <c r="L313" s="205"/>
      <c r="M313" s="205"/>
      <c r="N313" s="205"/>
      <c r="O313" s="205"/>
      <c r="P313" s="205"/>
      <c r="Q313" s="205"/>
      <c r="CC313" s="8"/>
      <c r="CD313" s="205"/>
      <c r="CE313" s="205"/>
      <c r="CF313" s="206"/>
      <c r="CG313" s="206"/>
      <c r="CH313" s="205"/>
      <c r="CI313" s="207"/>
      <c r="CJ313" s="205"/>
      <c r="CK313" s="207"/>
      <c r="CL313" s="205"/>
      <c r="CM313" s="205"/>
      <c r="CN313" s="205"/>
      <c r="CO313" s="205"/>
      <c r="CP313" s="205"/>
      <c r="CQ313" s="93"/>
      <c r="CR313" s="93"/>
      <c r="CS313" s="191"/>
      <c r="CW313" s="210"/>
      <c r="DE313" s="8"/>
      <c r="DF313" s="205"/>
      <c r="DG313" s="205"/>
      <c r="DH313" s="206"/>
      <c r="DI313" s="206"/>
      <c r="DJ313" s="205"/>
      <c r="DK313" s="207"/>
      <c r="DL313" s="205"/>
      <c r="DM313" s="207"/>
      <c r="DN313" s="205"/>
      <c r="DO313" s="207"/>
      <c r="DP313" s="205"/>
      <c r="DQ313" s="205"/>
      <c r="DR313" s="205"/>
      <c r="DS313" s="205"/>
      <c r="DT313" s="93"/>
      <c r="DU313" s="93"/>
      <c r="EE313" s="8"/>
      <c r="EF313" s="205"/>
      <c r="EG313" s="205"/>
      <c r="EH313" s="206"/>
      <c r="EI313" s="206"/>
      <c r="EJ313" s="205"/>
      <c r="EK313" s="207"/>
      <c r="EL313" s="205"/>
      <c r="EM313" s="207"/>
      <c r="EN313" s="205"/>
      <c r="EO313" s="207"/>
      <c r="EP313" s="207"/>
      <c r="EQ313" s="205"/>
      <c r="ER313" s="205"/>
      <c r="ES313" s="205"/>
      <c r="ET313" s="205"/>
      <c r="EU313" s="93"/>
      <c r="EV313" s="93"/>
    </row>
    <row r="314" spans="2:152">
      <c r="B314" s="8"/>
      <c r="C314" s="205"/>
      <c r="D314" s="205"/>
      <c r="E314" s="206"/>
      <c r="F314" s="206"/>
      <c r="G314" s="205"/>
      <c r="H314" s="207"/>
      <c r="I314" s="205"/>
      <c r="J314" s="207"/>
      <c r="K314" s="205"/>
      <c r="L314" s="205"/>
      <c r="M314" s="205"/>
      <c r="N314" s="205"/>
      <c r="O314" s="205"/>
      <c r="P314" s="205"/>
      <c r="Q314" s="205"/>
      <c r="CC314" s="8"/>
      <c r="CD314" s="205"/>
      <c r="CE314" s="205"/>
      <c r="CF314" s="206"/>
      <c r="CG314" s="206"/>
      <c r="CH314" s="205"/>
      <c r="CI314" s="207"/>
      <c r="CJ314" s="205"/>
      <c r="CK314" s="207"/>
      <c r="CL314" s="205"/>
      <c r="CM314" s="205"/>
      <c r="CN314" s="205"/>
      <c r="CO314" s="205"/>
      <c r="CP314" s="205"/>
      <c r="CQ314" s="93"/>
      <c r="CR314" s="93"/>
      <c r="CS314" s="191"/>
      <c r="CW314" s="210"/>
      <c r="DE314" s="8"/>
      <c r="DF314" s="205"/>
      <c r="DG314" s="205"/>
      <c r="DH314" s="206"/>
      <c r="DI314" s="206"/>
      <c r="DJ314" s="205"/>
      <c r="DK314" s="207"/>
      <c r="DL314" s="205"/>
      <c r="DM314" s="207"/>
      <c r="DN314" s="205"/>
      <c r="DO314" s="207"/>
      <c r="DP314" s="205"/>
      <c r="DQ314" s="205"/>
      <c r="DR314" s="205"/>
      <c r="DS314" s="205"/>
      <c r="DT314" s="93"/>
      <c r="DU314" s="93"/>
      <c r="EE314" s="8"/>
      <c r="EF314" s="205"/>
      <c r="EG314" s="205"/>
      <c r="EH314" s="206"/>
      <c r="EI314" s="206"/>
      <c r="EJ314" s="205"/>
      <c r="EK314" s="207"/>
      <c r="EL314" s="205"/>
      <c r="EM314" s="207"/>
      <c r="EN314" s="205"/>
      <c r="EO314" s="207"/>
      <c r="EP314" s="207"/>
      <c r="EQ314" s="205"/>
      <c r="ER314" s="205"/>
      <c r="ES314" s="205"/>
      <c r="ET314" s="205"/>
      <c r="EU314" s="93"/>
      <c r="EV314" s="93"/>
    </row>
    <row r="315" spans="2:152">
      <c r="B315" s="8"/>
      <c r="C315" s="205"/>
      <c r="D315" s="205"/>
      <c r="E315" s="206"/>
      <c r="F315" s="206"/>
      <c r="G315" s="205"/>
      <c r="H315" s="207"/>
      <c r="I315" s="205"/>
      <c r="J315" s="207"/>
      <c r="K315" s="205"/>
      <c r="L315" s="205"/>
      <c r="M315" s="205"/>
      <c r="N315" s="205"/>
      <c r="O315" s="205"/>
      <c r="P315" s="205"/>
      <c r="Q315" s="205"/>
      <c r="CC315" s="8"/>
      <c r="CD315" s="205"/>
      <c r="CE315" s="205"/>
      <c r="CF315" s="206"/>
      <c r="CG315" s="206"/>
      <c r="CH315" s="205"/>
      <c r="CI315" s="207"/>
      <c r="CJ315" s="205"/>
      <c r="CK315" s="207"/>
      <c r="CL315" s="205"/>
      <c r="CM315" s="205"/>
      <c r="CN315" s="205"/>
      <c r="CO315" s="205"/>
      <c r="CP315" s="205"/>
      <c r="CQ315" s="93"/>
      <c r="CR315" s="93"/>
      <c r="CS315" s="191"/>
      <c r="CW315" s="210"/>
      <c r="DE315" s="8"/>
      <c r="DF315" s="205"/>
      <c r="DG315" s="205"/>
      <c r="DH315" s="206"/>
      <c r="DI315" s="206"/>
      <c r="DJ315" s="205"/>
      <c r="DK315" s="207"/>
      <c r="DL315" s="205"/>
      <c r="DM315" s="207"/>
      <c r="DN315" s="205"/>
      <c r="DO315" s="207"/>
      <c r="DP315" s="205"/>
      <c r="DQ315" s="205"/>
      <c r="DR315" s="205"/>
      <c r="DS315" s="205"/>
      <c r="DT315" s="93"/>
      <c r="DU315" s="93"/>
      <c r="EE315" s="8"/>
      <c r="EF315" s="205"/>
      <c r="EG315" s="205"/>
      <c r="EH315" s="206"/>
      <c r="EI315" s="206"/>
      <c r="EJ315" s="205"/>
      <c r="EK315" s="207"/>
      <c r="EL315" s="205"/>
      <c r="EM315" s="207"/>
      <c r="EN315" s="205"/>
      <c r="EO315" s="207"/>
      <c r="EP315" s="207"/>
      <c r="EQ315" s="205"/>
      <c r="ER315" s="205"/>
      <c r="ES315" s="205"/>
      <c r="ET315" s="205"/>
      <c r="EU315" s="93"/>
      <c r="EV315" s="93"/>
    </row>
    <row r="316" spans="2:152">
      <c r="B316" s="8"/>
      <c r="C316" s="205"/>
      <c r="D316" s="205"/>
      <c r="E316" s="206"/>
      <c r="F316" s="206"/>
      <c r="G316" s="205"/>
      <c r="H316" s="207"/>
      <c r="I316" s="205"/>
      <c r="J316" s="207"/>
      <c r="K316" s="205"/>
      <c r="L316" s="205"/>
      <c r="M316" s="205"/>
      <c r="N316" s="205"/>
      <c r="O316" s="205"/>
      <c r="P316" s="205"/>
      <c r="Q316" s="205"/>
      <c r="CC316" s="8"/>
      <c r="CD316" s="205"/>
      <c r="CE316" s="205"/>
      <c r="CF316" s="206"/>
      <c r="CG316" s="206"/>
      <c r="CH316" s="205"/>
      <c r="CI316" s="207"/>
      <c r="CJ316" s="205"/>
      <c r="CK316" s="207"/>
      <c r="CL316" s="205"/>
      <c r="CM316" s="205"/>
      <c r="CN316" s="205"/>
      <c r="CO316" s="205"/>
      <c r="CP316" s="205"/>
      <c r="CQ316" s="93"/>
      <c r="CR316" s="93"/>
      <c r="CS316" s="191"/>
      <c r="CW316" s="210"/>
      <c r="DE316" s="8"/>
      <c r="DF316" s="205"/>
      <c r="DG316" s="205"/>
      <c r="DH316" s="206"/>
      <c r="DI316" s="206"/>
      <c r="DJ316" s="205"/>
      <c r="DK316" s="207"/>
      <c r="DL316" s="205"/>
      <c r="DM316" s="207"/>
      <c r="DN316" s="205"/>
      <c r="DO316" s="207"/>
      <c r="DP316" s="205"/>
      <c r="DQ316" s="205"/>
      <c r="DR316" s="205"/>
      <c r="DS316" s="205"/>
      <c r="DT316" s="93"/>
      <c r="DU316" s="93"/>
      <c r="EE316" s="8"/>
      <c r="EF316" s="205"/>
      <c r="EG316" s="205"/>
      <c r="EH316" s="206"/>
      <c r="EI316" s="206"/>
      <c r="EJ316" s="205"/>
      <c r="EK316" s="207"/>
      <c r="EL316" s="205"/>
      <c r="EM316" s="207"/>
      <c r="EN316" s="205"/>
      <c r="EO316" s="207"/>
      <c r="EP316" s="207"/>
      <c r="EQ316" s="205"/>
      <c r="ER316" s="205"/>
      <c r="ES316" s="205"/>
      <c r="ET316" s="205"/>
      <c r="EU316" s="93"/>
      <c r="EV316" s="93"/>
    </row>
    <row r="317" spans="2:152">
      <c r="B317" s="8"/>
      <c r="C317" s="205"/>
      <c r="D317" s="205"/>
      <c r="E317" s="206"/>
      <c r="F317" s="206"/>
      <c r="G317" s="205"/>
      <c r="H317" s="207"/>
      <c r="I317" s="205"/>
      <c r="J317" s="207"/>
      <c r="K317" s="205"/>
      <c r="L317" s="205"/>
      <c r="M317" s="205"/>
      <c r="N317" s="205"/>
      <c r="O317" s="205"/>
      <c r="P317" s="205"/>
      <c r="Q317" s="205"/>
      <c r="CC317" s="8"/>
      <c r="CD317" s="205"/>
      <c r="CE317" s="205"/>
      <c r="CF317" s="206"/>
      <c r="CG317" s="206"/>
      <c r="CH317" s="205"/>
      <c r="CI317" s="207"/>
      <c r="CJ317" s="205"/>
      <c r="CK317" s="207"/>
      <c r="CL317" s="205"/>
      <c r="CM317" s="205"/>
      <c r="CN317" s="205"/>
      <c r="CO317" s="205"/>
      <c r="CP317" s="205"/>
      <c r="CQ317" s="93"/>
      <c r="CR317" s="93"/>
      <c r="CS317" s="191"/>
      <c r="CW317" s="210"/>
      <c r="DE317" s="8"/>
      <c r="DF317" s="205"/>
      <c r="DG317" s="205"/>
      <c r="DH317" s="206"/>
      <c r="DI317" s="206"/>
      <c r="DJ317" s="205"/>
      <c r="DK317" s="207"/>
      <c r="DL317" s="205"/>
      <c r="DM317" s="207"/>
      <c r="DN317" s="205"/>
      <c r="DO317" s="207"/>
      <c r="DP317" s="205"/>
      <c r="DQ317" s="205"/>
      <c r="DR317" s="205"/>
      <c r="DS317" s="205"/>
      <c r="DT317" s="93"/>
      <c r="DU317" s="93"/>
      <c r="EE317" s="8"/>
      <c r="EF317" s="205"/>
      <c r="EG317" s="205"/>
      <c r="EH317" s="206"/>
      <c r="EI317" s="206"/>
      <c r="EJ317" s="205"/>
      <c r="EK317" s="207"/>
      <c r="EL317" s="205"/>
      <c r="EM317" s="207"/>
      <c r="EN317" s="205"/>
      <c r="EO317" s="207"/>
      <c r="EP317" s="207"/>
      <c r="EQ317" s="205"/>
      <c r="ER317" s="205"/>
      <c r="ES317" s="205"/>
      <c r="ET317" s="205"/>
      <c r="EU317" s="93"/>
      <c r="EV317" s="93"/>
    </row>
    <row r="318" spans="2:152">
      <c r="B318" s="8"/>
      <c r="C318" s="205"/>
      <c r="D318" s="205"/>
      <c r="E318" s="206"/>
      <c r="F318" s="206"/>
      <c r="G318" s="205"/>
      <c r="H318" s="207"/>
      <c r="I318" s="205"/>
      <c r="J318" s="207"/>
      <c r="K318" s="205"/>
      <c r="L318" s="205"/>
      <c r="M318" s="205"/>
      <c r="N318" s="205"/>
      <c r="O318" s="205"/>
      <c r="P318" s="205"/>
      <c r="Q318" s="205"/>
      <c r="CC318" s="8"/>
      <c r="CD318" s="205"/>
      <c r="CE318" s="205"/>
      <c r="CF318" s="206"/>
      <c r="CG318" s="206"/>
      <c r="CH318" s="205"/>
      <c r="CI318" s="207"/>
      <c r="CJ318" s="205"/>
      <c r="CK318" s="207"/>
      <c r="CL318" s="205"/>
      <c r="CM318" s="205"/>
      <c r="CN318" s="205"/>
      <c r="CO318" s="205"/>
      <c r="CP318" s="205"/>
      <c r="CQ318" s="93"/>
      <c r="CR318" s="93"/>
      <c r="CS318" s="191"/>
      <c r="CW318" s="210"/>
      <c r="DE318" s="8"/>
      <c r="DF318" s="205"/>
      <c r="DG318" s="205"/>
      <c r="DH318" s="206"/>
      <c r="DI318" s="206"/>
      <c r="DJ318" s="205"/>
      <c r="DK318" s="207"/>
      <c r="DL318" s="205"/>
      <c r="DM318" s="207"/>
      <c r="DN318" s="205"/>
      <c r="DO318" s="207"/>
      <c r="DP318" s="205"/>
      <c r="DQ318" s="205"/>
      <c r="DR318" s="205"/>
      <c r="DS318" s="205"/>
      <c r="DT318" s="93"/>
      <c r="DU318" s="93"/>
      <c r="EE318" s="8"/>
      <c r="EF318" s="205"/>
      <c r="EG318" s="205"/>
      <c r="EH318" s="206"/>
      <c r="EI318" s="206"/>
      <c r="EJ318" s="205"/>
      <c r="EK318" s="207"/>
      <c r="EL318" s="205"/>
      <c r="EM318" s="207"/>
      <c r="EN318" s="205"/>
      <c r="EO318" s="207"/>
      <c r="EP318" s="207"/>
      <c r="EQ318" s="205"/>
      <c r="ER318" s="205"/>
      <c r="ES318" s="205"/>
      <c r="ET318" s="205"/>
      <c r="EU318" s="93"/>
      <c r="EV318" s="93"/>
    </row>
    <row r="319" spans="2:152">
      <c r="B319" s="8"/>
      <c r="C319" s="205"/>
      <c r="D319" s="205"/>
      <c r="E319" s="206"/>
      <c r="F319" s="206"/>
      <c r="G319" s="205"/>
      <c r="H319" s="207"/>
      <c r="I319" s="205"/>
      <c r="J319" s="207"/>
      <c r="K319" s="205"/>
      <c r="L319" s="205"/>
      <c r="M319" s="205"/>
      <c r="N319" s="205"/>
      <c r="O319" s="205"/>
      <c r="P319" s="205"/>
      <c r="Q319" s="205"/>
      <c r="CC319" s="8"/>
      <c r="CD319" s="205"/>
      <c r="CE319" s="205"/>
      <c r="CF319" s="206"/>
      <c r="CG319" s="206"/>
      <c r="CH319" s="205"/>
      <c r="CI319" s="207"/>
      <c r="CJ319" s="205"/>
      <c r="CK319" s="207"/>
      <c r="CL319" s="205"/>
      <c r="CM319" s="205"/>
      <c r="CN319" s="205"/>
      <c r="CO319" s="205"/>
      <c r="CP319" s="205"/>
      <c r="CQ319" s="93"/>
      <c r="CR319" s="93"/>
      <c r="CS319" s="191"/>
      <c r="CW319" s="210"/>
      <c r="DE319" s="8"/>
      <c r="DF319" s="205"/>
      <c r="DG319" s="205"/>
      <c r="DH319" s="206"/>
      <c r="DI319" s="206"/>
      <c r="DJ319" s="205"/>
      <c r="DK319" s="207"/>
      <c r="DL319" s="205"/>
      <c r="DM319" s="207"/>
      <c r="DN319" s="205"/>
      <c r="DO319" s="207"/>
      <c r="DP319" s="205"/>
      <c r="DQ319" s="205"/>
      <c r="DR319" s="205"/>
      <c r="DS319" s="205"/>
      <c r="DT319" s="93"/>
      <c r="DU319" s="93"/>
      <c r="EE319" s="8"/>
      <c r="EF319" s="205"/>
      <c r="EG319" s="205"/>
      <c r="EH319" s="206"/>
      <c r="EI319" s="206"/>
      <c r="EJ319" s="205"/>
      <c r="EK319" s="207"/>
      <c r="EL319" s="205"/>
      <c r="EM319" s="207"/>
      <c r="EN319" s="205"/>
      <c r="EO319" s="207"/>
      <c r="EP319" s="207"/>
      <c r="EQ319" s="205"/>
      <c r="ER319" s="205"/>
      <c r="ES319" s="205"/>
      <c r="ET319" s="205"/>
      <c r="EU319" s="93"/>
      <c r="EV319" s="93"/>
    </row>
    <row r="320" spans="2:152">
      <c r="B320" s="8"/>
      <c r="C320" s="205"/>
      <c r="D320" s="205"/>
      <c r="E320" s="206"/>
      <c r="F320" s="206"/>
      <c r="G320" s="205"/>
      <c r="H320" s="207"/>
      <c r="I320" s="205"/>
      <c r="J320" s="207"/>
      <c r="K320" s="205"/>
      <c r="L320" s="205"/>
      <c r="M320" s="205"/>
      <c r="N320" s="205"/>
      <c r="O320" s="205"/>
      <c r="P320" s="205"/>
      <c r="Q320" s="205"/>
      <c r="CC320" s="8"/>
      <c r="CD320" s="205"/>
      <c r="CE320" s="205"/>
      <c r="CF320" s="206"/>
      <c r="CG320" s="206"/>
      <c r="CH320" s="205"/>
      <c r="CI320" s="207"/>
      <c r="CJ320" s="205"/>
      <c r="CK320" s="207"/>
      <c r="CL320" s="205"/>
      <c r="CM320" s="205"/>
      <c r="CN320" s="205"/>
      <c r="CO320" s="205"/>
      <c r="CP320" s="205"/>
      <c r="CQ320" s="93"/>
      <c r="CR320" s="93"/>
      <c r="CS320" s="191"/>
      <c r="CW320" s="210"/>
      <c r="DE320" s="8"/>
      <c r="DF320" s="205"/>
      <c r="DG320" s="205"/>
      <c r="DH320" s="206"/>
      <c r="DI320" s="206"/>
      <c r="DJ320" s="205"/>
      <c r="DK320" s="207"/>
      <c r="DL320" s="205"/>
      <c r="DM320" s="207"/>
      <c r="DN320" s="205"/>
      <c r="DO320" s="207"/>
      <c r="DP320" s="205"/>
      <c r="DQ320" s="205"/>
      <c r="DR320" s="205"/>
      <c r="DS320" s="205"/>
      <c r="DT320" s="93"/>
      <c r="DU320" s="93"/>
      <c r="EE320" s="8"/>
      <c r="EF320" s="205"/>
      <c r="EG320" s="205"/>
      <c r="EH320" s="206"/>
      <c r="EI320" s="206"/>
      <c r="EJ320" s="205"/>
      <c r="EK320" s="207"/>
      <c r="EL320" s="205"/>
      <c r="EM320" s="207"/>
      <c r="EN320" s="205"/>
      <c r="EO320" s="207"/>
      <c r="EP320" s="207"/>
      <c r="EQ320" s="205"/>
      <c r="ER320" s="205"/>
      <c r="ES320" s="205"/>
      <c r="ET320" s="205"/>
      <c r="EU320" s="93"/>
      <c r="EV320" s="93"/>
    </row>
    <row r="321" spans="2:152">
      <c r="B321" s="8"/>
      <c r="C321" s="205"/>
      <c r="D321" s="205"/>
      <c r="E321" s="206"/>
      <c r="F321" s="206"/>
      <c r="G321" s="205"/>
      <c r="H321" s="207"/>
      <c r="I321" s="205"/>
      <c r="J321" s="207"/>
      <c r="K321" s="205"/>
      <c r="L321" s="205"/>
      <c r="M321" s="205"/>
      <c r="N321" s="205"/>
      <c r="O321" s="205"/>
      <c r="P321" s="205"/>
      <c r="Q321" s="205"/>
      <c r="CC321" s="8"/>
      <c r="CD321" s="205"/>
      <c r="CE321" s="205"/>
      <c r="CF321" s="206"/>
      <c r="CG321" s="206"/>
      <c r="CH321" s="205"/>
      <c r="CI321" s="207"/>
      <c r="CJ321" s="205"/>
      <c r="CK321" s="207"/>
      <c r="CL321" s="205"/>
      <c r="CM321" s="205"/>
      <c r="CN321" s="205"/>
      <c r="CO321" s="205"/>
      <c r="CP321" s="205"/>
      <c r="CQ321" s="93"/>
      <c r="CR321" s="93"/>
      <c r="CS321" s="191"/>
      <c r="CW321" s="210"/>
      <c r="DE321" s="8"/>
      <c r="DF321" s="205"/>
      <c r="DG321" s="205"/>
      <c r="DH321" s="206"/>
      <c r="DI321" s="206"/>
      <c r="DJ321" s="205"/>
      <c r="DK321" s="207"/>
      <c r="DL321" s="205"/>
      <c r="DM321" s="207"/>
      <c r="DN321" s="205"/>
      <c r="DO321" s="207"/>
      <c r="DP321" s="205"/>
      <c r="DQ321" s="205"/>
      <c r="DR321" s="205"/>
      <c r="DS321" s="205"/>
      <c r="DT321" s="93"/>
      <c r="DU321" s="93"/>
      <c r="EE321" s="8"/>
      <c r="EF321" s="205"/>
      <c r="EG321" s="205"/>
      <c r="EH321" s="206"/>
      <c r="EI321" s="206"/>
      <c r="EJ321" s="205"/>
      <c r="EK321" s="207"/>
      <c r="EL321" s="205"/>
      <c r="EM321" s="207"/>
      <c r="EN321" s="205"/>
      <c r="EO321" s="207"/>
      <c r="EP321" s="207"/>
      <c r="EQ321" s="205"/>
      <c r="ER321" s="205"/>
      <c r="ES321" s="205"/>
      <c r="ET321" s="205"/>
      <c r="EU321" s="93"/>
      <c r="EV321" s="93"/>
    </row>
    <row r="322" spans="2:152">
      <c r="B322" s="8"/>
      <c r="C322" s="205"/>
      <c r="D322" s="205"/>
      <c r="E322" s="206"/>
      <c r="F322" s="206"/>
      <c r="G322" s="205"/>
      <c r="H322" s="207"/>
      <c r="I322" s="205"/>
      <c r="J322" s="207"/>
      <c r="K322" s="205"/>
      <c r="L322" s="205"/>
      <c r="M322" s="205"/>
      <c r="N322" s="205"/>
      <c r="O322" s="205"/>
      <c r="P322" s="205"/>
      <c r="Q322" s="205"/>
      <c r="CC322" s="8"/>
      <c r="CD322" s="205"/>
      <c r="CE322" s="205"/>
      <c r="CF322" s="206"/>
      <c r="CG322" s="206"/>
      <c r="CH322" s="205"/>
      <c r="CI322" s="207"/>
      <c r="CJ322" s="205"/>
      <c r="CK322" s="207"/>
      <c r="CL322" s="205"/>
      <c r="CM322" s="205"/>
      <c r="CN322" s="205"/>
      <c r="CO322" s="205"/>
      <c r="CP322" s="205"/>
      <c r="CQ322" s="93"/>
      <c r="CR322" s="93"/>
      <c r="CS322" s="191"/>
      <c r="CW322" s="210"/>
      <c r="DE322" s="8"/>
      <c r="DF322" s="205"/>
      <c r="DG322" s="205"/>
      <c r="DH322" s="206"/>
      <c r="DI322" s="206"/>
      <c r="DJ322" s="205"/>
      <c r="DK322" s="207"/>
      <c r="DL322" s="205"/>
      <c r="DM322" s="207"/>
      <c r="DN322" s="205"/>
      <c r="DO322" s="207"/>
      <c r="DP322" s="205"/>
      <c r="DQ322" s="205"/>
      <c r="DR322" s="205"/>
      <c r="DS322" s="205"/>
      <c r="DT322" s="93"/>
      <c r="DU322" s="93"/>
      <c r="EE322" s="8"/>
      <c r="EF322" s="205"/>
      <c r="EG322" s="205"/>
      <c r="EH322" s="206"/>
      <c r="EI322" s="206"/>
      <c r="EJ322" s="205"/>
      <c r="EK322" s="207"/>
      <c r="EL322" s="205"/>
      <c r="EM322" s="207"/>
      <c r="EN322" s="205"/>
      <c r="EO322" s="207"/>
      <c r="EP322" s="207"/>
      <c r="EQ322" s="205"/>
      <c r="ER322" s="205"/>
      <c r="ES322" s="205"/>
      <c r="ET322" s="205"/>
      <c r="EU322" s="93"/>
      <c r="EV322" s="93"/>
    </row>
    <row r="323" spans="2:152">
      <c r="B323" s="8"/>
      <c r="C323" s="205"/>
      <c r="D323" s="205"/>
      <c r="E323" s="206"/>
      <c r="F323" s="206"/>
      <c r="G323" s="205"/>
      <c r="H323" s="207"/>
      <c r="I323" s="205"/>
      <c r="J323" s="207"/>
      <c r="K323" s="205"/>
      <c r="L323" s="205"/>
      <c r="M323" s="205"/>
      <c r="N323" s="205"/>
      <c r="O323" s="205"/>
      <c r="P323" s="205"/>
      <c r="Q323" s="205"/>
      <c r="CC323" s="8"/>
      <c r="CD323" s="205"/>
      <c r="CE323" s="205"/>
      <c r="CF323" s="206"/>
      <c r="CG323" s="206"/>
      <c r="CH323" s="205"/>
      <c r="CI323" s="207"/>
      <c r="CJ323" s="205"/>
      <c r="CK323" s="207"/>
      <c r="CL323" s="205"/>
      <c r="CM323" s="205"/>
      <c r="CN323" s="205"/>
      <c r="CO323" s="205"/>
      <c r="CP323" s="205"/>
      <c r="CQ323" s="93"/>
      <c r="CR323" s="93"/>
      <c r="CS323" s="191"/>
      <c r="CW323" s="210"/>
      <c r="DE323" s="8"/>
      <c r="DF323" s="205"/>
      <c r="DG323" s="205"/>
      <c r="DH323" s="206"/>
      <c r="DI323" s="206"/>
      <c r="DJ323" s="205"/>
      <c r="DK323" s="207"/>
      <c r="DL323" s="205"/>
      <c r="DM323" s="207"/>
      <c r="DN323" s="205"/>
      <c r="DO323" s="207"/>
      <c r="DP323" s="205"/>
      <c r="DQ323" s="205"/>
      <c r="DR323" s="205"/>
      <c r="DS323" s="205"/>
      <c r="DT323" s="93"/>
      <c r="DU323" s="93"/>
      <c r="EE323" s="8"/>
      <c r="EF323" s="205"/>
      <c r="EG323" s="205"/>
      <c r="EH323" s="206"/>
      <c r="EI323" s="206"/>
      <c r="EJ323" s="205"/>
      <c r="EK323" s="207"/>
      <c r="EL323" s="205"/>
      <c r="EM323" s="207"/>
      <c r="EN323" s="205"/>
      <c r="EO323" s="207"/>
      <c r="EP323" s="207"/>
      <c r="EQ323" s="205"/>
      <c r="ER323" s="205"/>
      <c r="ES323" s="205"/>
      <c r="ET323" s="205"/>
      <c r="EU323" s="93"/>
      <c r="EV323" s="93"/>
    </row>
    <row r="324" spans="2:152">
      <c r="B324" s="8"/>
      <c r="C324" s="205"/>
      <c r="D324" s="205"/>
      <c r="E324" s="206"/>
      <c r="F324" s="206"/>
      <c r="G324" s="205"/>
      <c r="H324" s="207"/>
      <c r="I324" s="205"/>
      <c r="J324" s="207"/>
      <c r="K324" s="205"/>
      <c r="L324" s="205"/>
      <c r="M324" s="205"/>
      <c r="N324" s="205"/>
      <c r="O324" s="205"/>
      <c r="P324" s="205"/>
      <c r="Q324" s="205"/>
      <c r="CC324" s="8"/>
      <c r="CD324" s="205"/>
      <c r="CE324" s="205"/>
      <c r="CF324" s="206"/>
      <c r="CG324" s="206"/>
      <c r="CH324" s="205"/>
      <c r="CI324" s="207"/>
      <c r="CJ324" s="205"/>
      <c r="CK324" s="207"/>
      <c r="CL324" s="205"/>
      <c r="CM324" s="205"/>
      <c r="CN324" s="205"/>
      <c r="CO324" s="205"/>
      <c r="CP324" s="205"/>
      <c r="CQ324" s="93"/>
      <c r="CR324" s="93"/>
      <c r="CS324" s="191"/>
      <c r="CW324" s="210"/>
      <c r="DE324" s="8"/>
      <c r="DF324" s="205"/>
      <c r="DG324" s="205"/>
      <c r="DH324" s="206"/>
      <c r="DI324" s="206"/>
      <c r="DJ324" s="205"/>
      <c r="DK324" s="207"/>
      <c r="DL324" s="205"/>
      <c r="DM324" s="207"/>
      <c r="DN324" s="205"/>
      <c r="DO324" s="207"/>
      <c r="DP324" s="205"/>
      <c r="DQ324" s="205"/>
      <c r="DR324" s="205"/>
      <c r="DS324" s="205"/>
      <c r="DT324" s="93"/>
      <c r="DU324" s="93"/>
      <c r="EE324" s="8"/>
      <c r="EF324" s="205"/>
      <c r="EG324" s="205"/>
      <c r="EH324" s="206"/>
      <c r="EI324" s="206"/>
      <c r="EJ324" s="205"/>
      <c r="EK324" s="207"/>
      <c r="EL324" s="205"/>
      <c r="EM324" s="207"/>
      <c r="EN324" s="205"/>
      <c r="EO324" s="207"/>
      <c r="EP324" s="207"/>
      <c r="EQ324" s="205"/>
      <c r="ER324" s="205"/>
      <c r="ES324" s="205"/>
      <c r="ET324" s="205"/>
      <c r="EU324" s="93"/>
      <c r="EV324" s="93"/>
    </row>
    <row r="325" spans="2:152">
      <c r="B325" s="8"/>
      <c r="C325" s="205"/>
      <c r="D325" s="205"/>
      <c r="E325" s="206"/>
      <c r="F325" s="206"/>
      <c r="G325" s="205"/>
      <c r="H325" s="207"/>
      <c r="I325" s="205"/>
      <c r="J325" s="207"/>
      <c r="K325" s="205"/>
      <c r="L325" s="205"/>
      <c r="M325" s="205"/>
      <c r="N325" s="205"/>
      <c r="O325" s="205"/>
      <c r="P325" s="205"/>
      <c r="Q325" s="205"/>
      <c r="CC325" s="8"/>
      <c r="CD325" s="205"/>
      <c r="CE325" s="205"/>
      <c r="CF325" s="206"/>
      <c r="CG325" s="206"/>
      <c r="CH325" s="205"/>
      <c r="CI325" s="207"/>
      <c r="CJ325" s="205"/>
      <c r="CK325" s="207"/>
      <c r="CL325" s="205"/>
      <c r="CM325" s="205"/>
      <c r="CN325" s="205"/>
      <c r="CO325" s="205"/>
      <c r="CP325" s="205"/>
      <c r="CQ325" s="93"/>
      <c r="CR325" s="93"/>
      <c r="CS325" s="191"/>
      <c r="CW325" s="210"/>
      <c r="DE325" s="8"/>
      <c r="DF325" s="205"/>
      <c r="DG325" s="205"/>
      <c r="DH325" s="206"/>
      <c r="DI325" s="206"/>
      <c r="DJ325" s="205"/>
      <c r="DK325" s="207"/>
      <c r="DL325" s="205"/>
      <c r="DM325" s="207"/>
      <c r="DN325" s="205"/>
      <c r="DO325" s="207"/>
      <c r="DP325" s="205"/>
      <c r="DQ325" s="205"/>
      <c r="DR325" s="205"/>
      <c r="DS325" s="205"/>
      <c r="DT325" s="93"/>
      <c r="DU325" s="93"/>
      <c r="EE325" s="8"/>
      <c r="EF325" s="205"/>
      <c r="EG325" s="205"/>
      <c r="EH325" s="206"/>
      <c r="EI325" s="206"/>
      <c r="EJ325" s="205"/>
      <c r="EK325" s="207"/>
      <c r="EL325" s="205"/>
      <c r="EM325" s="207"/>
      <c r="EN325" s="205"/>
      <c r="EO325" s="207"/>
      <c r="EP325" s="207"/>
      <c r="EQ325" s="205"/>
      <c r="ER325" s="205"/>
      <c r="ES325" s="205"/>
      <c r="ET325" s="205"/>
      <c r="EU325" s="93"/>
      <c r="EV325" s="93"/>
    </row>
    <row r="326" spans="2:152">
      <c r="B326" s="8"/>
      <c r="C326" s="205"/>
      <c r="D326" s="205"/>
      <c r="E326" s="206"/>
      <c r="F326" s="206"/>
      <c r="G326" s="205"/>
      <c r="H326" s="207"/>
      <c r="I326" s="205"/>
      <c r="J326" s="207"/>
      <c r="K326" s="205"/>
      <c r="L326" s="205"/>
      <c r="M326" s="205"/>
      <c r="N326" s="205"/>
      <c r="O326" s="205"/>
      <c r="P326" s="205"/>
      <c r="Q326" s="205"/>
      <c r="CC326" s="8"/>
      <c r="CD326" s="205"/>
      <c r="CE326" s="205"/>
      <c r="CF326" s="206"/>
      <c r="CG326" s="206"/>
      <c r="CH326" s="205"/>
      <c r="CI326" s="207"/>
      <c r="CJ326" s="205"/>
      <c r="CK326" s="207"/>
      <c r="CL326" s="205"/>
      <c r="CM326" s="205"/>
      <c r="CN326" s="205"/>
      <c r="CO326" s="205"/>
      <c r="CP326" s="205"/>
      <c r="CQ326" s="93"/>
      <c r="CR326" s="93"/>
      <c r="CS326" s="191"/>
      <c r="CW326" s="210"/>
      <c r="DE326" s="8"/>
      <c r="DF326" s="205"/>
      <c r="DG326" s="205"/>
      <c r="DH326" s="206"/>
      <c r="DI326" s="206"/>
      <c r="DJ326" s="205"/>
      <c r="DK326" s="207"/>
      <c r="DL326" s="205"/>
      <c r="DM326" s="207"/>
      <c r="DN326" s="205"/>
      <c r="DO326" s="207"/>
      <c r="DP326" s="205"/>
      <c r="DQ326" s="205"/>
      <c r="DR326" s="205"/>
      <c r="DS326" s="205"/>
      <c r="DT326" s="93"/>
      <c r="DU326" s="93"/>
      <c r="EE326" s="8"/>
      <c r="EF326" s="205"/>
      <c r="EG326" s="205"/>
      <c r="EH326" s="206"/>
      <c r="EI326" s="206"/>
      <c r="EJ326" s="205"/>
      <c r="EK326" s="207"/>
      <c r="EL326" s="205"/>
      <c r="EM326" s="207"/>
      <c r="EN326" s="205"/>
      <c r="EO326" s="207"/>
      <c r="EP326" s="207"/>
      <c r="EQ326" s="205"/>
      <c r="ER326" s="205"/>
      <c r="ES326" s="205"/>
      <c r="ET326" s="205"/>
      <c r="EU326" s="93"/>
      <c r="EV326" s="93"/>
    </row>
    <row r="327" spans="2:152">
      <c r="B327" s="8"/>
      <c r="C327" s="205"/>
      <c r="D327" s="205"/>
      <c r="E327" s="206"/>
      <c r="F327" s="206"/>
      <c r="G327" s="205"/>
      <c r="H327" s="207"/>
      <c r="I327" s="205"/>
      <c r="J327" s="207"/>
      <c r="K327" s="205"/>
      <c r="L327" s="205"/>
      <c r="M327" s="205"/>
      <c r="N327" s="205"/>
      <c r="O327" s="205"/>
      <c r="P327" s="205"/>
      <c r="Q327" s="205"/>
      <c r="CC327" s="8"/>
      <c r="CD327" s="205"/>
      <c r="CE327" s="205"/>
      <c r="CF327" s="206"/>
      <c r="CG327" s="206"/>
      <c r="CH327" s="205"/>
      <c r="CI327" s="207"/>
      <c r="CJ327" s="205"/>
      <c r="CK327" s="207"/>
      <c r="CL327" s="205"/>
      <c r="CM327" s="205"/>
      <c r="CN327" s="205"/>
      <c r="CO327" s="205"/>
      <c r="CP327" s="205"/>
      <c r="CQ327" s="93"/>
      <c r="CR327" s="93"/>
      <c r="CS327" s="191"/>
      <c r="CW327" s="210"/>
      <c r="DE327" s="8"/>
      <c r="DF327" s="205"/>
      <c r="DG327" s="205"/>
      <c r="DH327" s="206"/>
      <c r="DI327" s="206"/>
      <c r="DJ327" s="205"/>
      <c r="DK327" s="207"/>
      <c r="DL327" s="205"/>
      <c r="DM327" s="207"/>
      <c r="DN327" s="205"/>
      <c r="DO327" s="207"/>
      <c r="DP327" s="205"/>
      <c r="DQ327" s="205"/>
      <c r="DR327" s="205"/>
      <c r="DS327" s="205"/>
      <c r="DT327" s="93"/>
      <c r="DU327" s="93"/>
      <c r="EE327" s="8"/>
      <c r="EF327" s="205"/>
      <c r="EG327" s="205"/>
      <c r="EH327" s="206"/>
      <c r="EI327" s="206"/>
      <c r="EJ327" s="205"/>
      <c r="EK327" s="207"/>
      <c r="EL327" s="205"/>
      <c r="EM327" s="207"/>
      <c r="EN327" s="205"/>
      <c r="EO327" s="207"/>
      <c r="EP327" s="207"/>
      <c r="EQ327" s="205"/>
      <c r="ER327" s="205"/>
      <c r="ES327" s="205"/>
      <c r="ET327" s="205"/>
      <c r="EU327" s="93"/>
      <c r="EV327" s="93"/>
    </row>
    <row r="328" spans="2:152">
      <c r="B328" s="8"/>
      <c r="C328" s="205"/>
      <c r="D328" s="205"/>
      <c r="E328" s="206"/>
      <c r="F328" s="206"/>
      <c r="G328" s="205"/>
      <c r="H328" s="207"/>
      <c r="I328" s="205"/>
      <c r="J328" s="207"/>
      <c r="K328" s="205"/>
      <c r="L328" s="205"/>
      <c r="M328" s="205"/>
      <c r="N328" s="205"/>
      <c r="O328" s="205"/>
      <c r="P328" s="205"/>
      <c r="Q328" s="205"/>
      <c r="CC328" s="8"/>
      <c r="CD328" s="205"/>
      <c r="CE328" s="205"/>
      <c r="CF328" s="206"/>
      <c r="CG328" s="206"/>
      <c r="CH328" s="205"/>
      <c r="CI328" s="207"/>
      <c r="CJ328" s="205"/>
      <c r="CK328" s="207"/>
      <c r="CL328" s="205"/>
      <c r="CM328" s="205"/>
      <c r="CN328" s="205"/>
      <c r="CO328" s="205"/>
      <c r="CP328" s="205"/>
      <c r="CQ328" s="93"/>
      <c r="CR328" s="93"/>
      <c r="CS328" s="191"/>
      <c r="CW328" s="210"/>
      <c r="DE328" s="8"/>
      <c r="DF328" s="205"/>
      <c r="DG328" s="205"/>
      <c r="DH328" s="206"/>
      <c r="DI328" s="206"/>
      <c r="DJ328" s="205"/>
      <c r="DK328" s="207"/>
      <c r="DL328" s="205"/>
      <c r="DM328" s="207"/>
      <c r="DN328" s="205"/>
      <c r="DO328" s="207"/>
      <c r="DP328" s="205"/>
      <c r="DQ328" s="205"/>
      <c r="DR328" s="205"/>
      <c r="DS328" s="205"/>
      <c r="DT328" s="93"/>
      <c r="DU328" s="93"/>
      <c r="EE328" s="8"/>
      <c r="EF328" s="205"/>
      <c r="EG328" s="205"/>
      <c r="EH328" s="206"/>
      <c r="EI328" s="206"/>
      <c r="EJ328" s="205"/>
      <c r="EK328" s="207"/>
      <c r="EL328" s="205"/>
      <c r="EM328" s="207"/>
      <c r="EN328" s="205"/>
      <c r="EO328" s="207"/>
      <c r="EP328" s="207"/>
      <c r="EQ328" s="205"/>
      <c r="ER328" s="205"/>
      <c r="ES328" s="205"/>
      <c r="ET328" s="205"/>
      <c r="EU328" s="93"/>
      <c r="EV328" s="93"/>
    </row>
    <row r="329" spans="2:152">
      <c r="B329" s="8"/>
      <c r="C329" s="205"/>
      <c r="D329" s="205"/>
      <c r="E329" s="206"/>
      <c r="F329" s="206"/>
      <c r="G329" s="205"/>
      <c r="H329" s="207"/>
      <c r="I329" s="205"/>
      <c r="J329" s="207"/>
      <c r="K329" s="205"/>
      <c r="L329" s="205"/>
      <c r="M329" s="205"/>
      <c r="N329" s="205"/>
      <c r="O329" s="205"/>
      <c r="P329" s="205"/>
      <c r="Q329" s="205"/>
      <c r="CC329" s="8"/>
      <c r="CD329" s="205"/>
      <c r="CE329" s="205"/>
      <c r="CF329" s="206"/>
      <c r="CG329" s="206"/>
      <c r="CH329" s="205"/>
      <c r="CI329" s="207"/>
      <c r="CJ329" s="205"/>
      <c r="CK329" s="207"/>
      <c r="CL329" s="205"/>
      <c r="CM329" s="205"/>
      <c r="CN329" s="205"/>
      <c r="CO329" s="205"/>
      <c r="CP329" s="205"/>
      <c r="CQ329" s="93"/>
      <c r="CR329" s="93"/>
      <c r="CS329" s="191"/>
      <c r="CW329" s="210"/>
      <c r="DE329" s="8"/>
      <c r="DF329" s="205"/>
      <c r="DG329" s="205"/>
      <c r="DH329" s="206"/>
      <c r="DI329" s="206"/>
      <c r="DJ329" s="205"/>
      <c r="DK329" s="207"/>
      <c r="DL329" s="205"/>
      <c r="DM329" s="207"/>
      <c r="DN329" s="205"/>
      <c r="DO329" s="207"/>
      <c r="DP329" s="205"/>
      <c r="DQ329" s="205"/>
      <c r="DR329" s="205"/>
      <c r="DS329" s="205"/>
      <c r="DT329" s="93"/>
      <c r="DU329" s="93"/>
      <c r="EE329" s="8"/>
      <c r="EF329" s="205"/>
      <c r="EG329" s="205"/>
      <c r="EH329" s="206"/>
      <c r="EI329" s="206"/>
      <c r="EJ329" s="205"/>
      <c r="EK329" s="207"/>
      <c r="EL329" s="205"/>
      <c r="EM329" s="207"/>
      <c r="EN329" s="205"/>
      <c r="EO329" s="207"/>
      <c r="EP329" s="207"/>
      <c r="EQ329" s="205"/>
      <c r="ER329" s="205"/>
      <c r="ES329" s="205"/>
      <c r="ET329" s="205"/>
      <c r="EU329" s="93"/>
      <c r="EV329" s="93"/>
    </row>
    <row r="330" spans="2:152">
      <c r="B330" s="8"/>
      <c r="C330" s="205"/>
      <c r="D330" s="205"/>
      <c r="E330" s="206"/>
      <c r="F330" s="206"/>
      <c r="G330" s="205"/>
      <c r="H330" s="207"/>
      <c r="I330" s="205"/>
      <c r="J330" s="207"/>
      <c r="K330" s="205"/>
      <c r="L330" s="205"/>
      <c r="M330" s="205"/>
      <c r="N330" s="205"/>
      <c r="O330" s="205"/>
      <c r="P330" s="205"/>
      <c r="Q330" s="205"/>
      <c r="CC330" s="8"/>
      <c r="CD330" s="205"/>
      <c r="CE330" s="205"/>
      <c r="CF330" s="206"/>
      <c r="CG330" s="206"/>
      <c r="CH330" s="205"/>
      <c r="CI330" s="207"/>
      <c r="CJ330" s="205"/>
      <c r="CK330" s="207"/>
      <c r="CL330" s="205"/>
      <c r="CM330" s="205"/>
      <c r="CN330" s="205"/>
      <c r="CO330" s="205"/>
      <c r="CP330" s="205"/>
      <c r="CQ330" s="93"/>
      <c r="CR330" s="93"/>
      <c r="CS330" s="191"/>
      <c r="CW330" s="210"/>
      <c r="DE330" s="8"/>
      <c r="DF330" s="205"/>
      <c r="DG330" s="205"/>
      <c r="DH330" s="206"/>
      <c r="DI330" s="206"/>
      <c r="DJ330" s="205"/>
      <c r="DK330" s="207"/>
      <c r="DL330" s="205"/>
      <c r="DM330" s="207"/>
      <c r="DN330" s="205"/>
      <c r="DO330" s="207"/>
      <c r="DP330" s="205"/>
      <c r="DQ330" s="205"/>
      <c r="DR330" s="205"/>
      <c r="DS330" s="205"/>
      <c r="DT330" s="93"/>
      <c r="DU330" s="93"/>
      <c r="EE330" s="8"/>
      <c r="EF330" s="205"/>
      <c r="EG330" s="205"/>
      <c r="EH330" s="206"/>
      <c r="EI330" s="206"/>
      <c r="EJ330" s="205"/>
      <c r="EK330" s="207"/>
      <c r="EL330" s="205"/>
      <c r="EM330" s="207"/>
      <c r="EN330" s="205"/>
      <c r="EO330" s="207"/>
      <c r="EP330" s="207"/>
      <c r="EQ330" s="205"/>
      <c r="ER330" s="205"/>
      <c r="ES330" s="205"/>
      <c r="ET330" s="205"/>
      <c r="EU330" s="93"/>
      <c r="EV330" s="93"/>
    </row>
    <row r="331" spans="2:152">
      <c r="B331" s="8"/>
      <c r="C331" s="205"/>
      <c r="D331" s="205"/>
      <c r="E331" s="206"/>
      <c r="F331" s="206"/>
      <c r="G331" s="205"/>
      <c r="H331" s="207"/>
      <c r="I331" s="205"/>
      <c r="J331" s="207"/>
      <c r="K331" s="205"/>
      <c r="L331" s="205"/>
      <c r="M331" s="205"/>
      <c r="N331" s="205"/>
      <c r="O331" s="205"/>
      <c r="P331" s="205"/>
      <c r="Q331" s="205"/>
      <c r="CC331" s="8"/>
      <c r="CD331" s="205"/>
      <c r="CE331" s="205"/>
      <c r="CF331" s="206"/>
      <c r="CG331" s="206"/>
      <c r="CH331" s="205"/>
      <c r="CI331" s="207"/>
      <c r="CJ331" s="205"/>
      <c r="CK331" s="207"/>
      <c r="CL331" s="205"/>
      <c r="CM331" s="205"/>
      <c r="CN331" s="205"/>
      <c r="CO331" s="205"/>
      <c r="CP331" s="205"/>
      <c r="CQ331" s="93"/>
      <c r="CR331" s="93"/>
      <c r="CS331" s="191"/>
      <c r="CW331" s="210"/>
      <c r="DE331" s="8"/>
      <c r="DF331" s="205"/>
      <c r="DG331" s="205"/>
      <c r="DH331" s="206"/>
      <c r="DI331" s="206"/>
      <c r="DJ331" s="205"/>
      <c r="DK331" s="207"/>
      <c r="DL331" s="205"/>
      <c r="DM331" s="207"/>
      <c r="DN331" s="205"/>
      <c r="DO331" s="207"/>
      <c r="DP331" s="205"/>
      <c r="DQ331" s="205"/>
      <c r="DR331" s="205"/>
      <c r="DS331" s="205"/>
      <c r="DT331" s="93"/>
      <c r="DU331" s="93"/>
      <c r="EE331" s="8"/>
      <c r="EF331" s="205"/>
      <c r="EG331" s="205"/>
      <c r="EH331" s="206"/>
      <c r="EI331" s="206"/>
      <c r="EJ331" s="205"/>
      <c r="EK331" s="207"/>
      <c r="EL331" s="205"/>
      <c r="EM331" s="207"/>
      <c r="EN331" s="205"/>
      <c r="EO331" s="207"/>
      <c r="EP331" s="207"/>
      <c r="EQ331" s="205"/>
      <c r="ER331" s="205"/>
      <c r="ES331" s="205"/>
      <c r="ET331" s="205"/>
      <c r="EU331" s="93"/>
      <c r="EV331" s="93"/>
    </row>
    <row r="332" spans="2:152">
      <c r="B332" s="8"/>
      <c r="C332" s="205"/>
      <c r="D332" s="205"/>
      <c r="E332" s="206"/>
      <c r="F332" s="206"/>
      <c r="G332" s="205"/>
      <c r="H332" s="207"/>
      <c r="I332" s="205"/>
      <c r="J332" s="207"/>
      <c r="K332" s="205"/>
      <c r="L332" s="205"/>
      <c r="M332" s="205"/>
      <c r="N332" s="205"/>
      <c r="O332" s="205"/>
      <c r="P332" s="205"/>
      <c r="Q332" s="205"/>
      <c r="CC332" s="8"/>
      <c r="CD332" s="205"/>
      <c r="CE332" s="205"/>
      <c r="CF332" s="206"/>
      <c r="CG332" s="206"/>
      <c r="CH332" s="205"/>
      <c r="CI332" s="207"/>
      <c r="CJ332" s="205"/>
      <c r="CK332" s="207"/>
      <c r="CL332" s="205"/>
      <c r="CM332" s="205"/>
      <c r="CN332" s="205"/>
      <c r="CO332" s="205"/>
      <c r="CP332" s="205"/>
      <c r="CQ332" s="93"/>
      <c r="CR332" s="93"/>
      <c r="CS332" s="191"/>
      <c r="CW332" s="210"/>
      <c r="DE332" s="8"/>
      <c r="DF332" s="205"/>
      <c r="DG332" s="205"/>
      <c r="DH332" s="206"/>
      <c r="DI332" s="206"/>
      <c r="DJ332" s="205"/>
      <c r="DK332" s="207"/>
      <c r="DL332" s="205"/>
      <c r="DM332" s="207"/>
      <c r="DN332" s="205"/>
      <c r="DO332" s="207"/>
      <c r="DP332" s="205"/>
      <c r="DQ332" s="205"/>
      <c r="DR332" s="205"/>
      <c r="DS332" s="205"/>
      <c r="DT332" s="93"/>
      <c r="DU332" s="93"/>
      <c r="EE332" s="8"/>
      <c r="EF332" s="205"/>
      <c r="EG332" s="205"/>
      <c r="EH332" s="206"/>
      <c r="EI332" s="206"/>
      <c r="EJ332" s="205"/>
      <c r="EK332" s="207"/>
      <c r="EL332" s="205"/>
      <c r="EM332" s="207"/>
      <c r="EN332" s="205"/>
      <c r="EO332" s="207"/>
      <c r="EP332" s="207"/>
      <c r="EQ332" s="205"/>
      <c r="ER332" s="205"/>
      <c r="ES332" s="205"/>
      <c r="ET332" s="205"/>
      <c r="EU332" s="93"/>
      <c r="EV332" s="93"/>
    </row>
    <row r="333" spans="2:152">
      <c r="B333" s="8"/>
      <c r="C333" s="205"/>
      <c r="D333" s="205"/>
      <c r="E333" s="206"/>
      <c r="F333" s="206"/>
      <c r="G333" s="205"/>
      <c r="H333" s="207"/>
      <c r="I333" s="205"/>
      <c r="J333" s="207"/>
      <c r="K333" s="205"/>
      <c r="L333" s="205"/>
      <c r="M333" s="205"/>
      <c r="N333" s="205"/>
      <c r="O333" s="205"/>
      <c r="P333" s="205"/>
      <c r="Q333" s="205"/>
      <c r="CC333" s="8"/>
      <c r="CD333" s="205"/>
      <c r="CE333" s="205"/>
      <c r="CF333" s="206"/>
      <c r="CG333" s="206"/>
      <c r="CH333" s="205"/>
      <c r="CI333" s="207"/>
      <c r="CJ333" s="205"/>
      <c r="CK333" s="207"/>
      <c r="CL333" s="205"/>
      <c r="CM333" s="205"/>
      <c r="CN333" s="205"/>
      <c r="CO333" s="205"/>
      <c r="CP333" s="205"/>
      <c r="CQ333" s="93"/>
      <c r="CR333" s="93"/>
      <c r="CS333" s="191"/>
      <c r="CW333" s="210"/>
      <c r="DE333" s="8"/>
      <c r="DF333" s="205"/>
      <c r="DG333" s="205"/>
      <c r="DH333" s="206"/>
      <c r="DI333" s="206"/>
      <c r="DJ333" s="205"/>
      <c r="DK333" s="207"/>
      <c r="DL333" s="205"/>
      <c r="DM333" s="207"/>
      <c r="DN333" s="205"/>
      <c r="DO333" s="207"/>
      <c r="DP333" s="205"/>
      <c r="DQ333" s="205"/>
      <c r="DR333" s="205"/>
      <c r="DS333" s="205"/>
      <c r="DT333" s="93"/>
      <c r="DU333" s="93"/>
      <c r="EE333" s="8"/>
      <c r="EF333" s="205"/>
      <c r="EG333" s="205"/>
      <c r="EH333" s="206"/>
      <c r="EI333" s="206"/>
      <c r="EJ333" s="205"/>
      <c r="EK333" s="207"/>
      <c r="EL333" s="205"/>
      <c r="EM333" s="207"/>
      <c r="EN333" s="205"/>
      <c r="EO333" s="207"/>
      <c r="EP333" s="207"/>
      <c r="EQ333" s="205"/>
      <c r="ER333" s="205"/>
      <c r="ES333" s="205"/>
      <c r="ET333" s="205"/>
      <c r="EU333" s="93"/>
      <c r="EV333" s="93"/>
    </row>
    <row r="334" spans="2:152">
      <c r="B334" s="8"/>
      <c r="C334" s="205"/>
      <c r="D334" s="205"/>
      <c r="E334" s="206"/>
      <c r="F334" s="206"/>
      <c r="G334" s="205"/>
      <c r="H334" s="207"/>
      <c r="I334" s="205"/>
      <c r="J334" s="207"/>
      <c r="K334" s="205"/>
      <c r="L334" s="205"/>
      <c r="M334" s="205"/>
      <c r="N334" s="205"/>
      <c r="O334" s="205"/>
      <c r="P334" s="205"/>
      <c r="Q334" s="205"/>
      <c r="CC334" s="8"/>
      <c r="CD334" s="205"/>
      <c r="CE334" s="205"/>
      <c r="CF334" s="206"/>
      <c r="CG334" s="206"/>
      <c r="CH334" s="205"/>
      <c r="CI334" s="207"/>
      <c r="CJ334" s="205"/>
      <c r="CK334" s="207"/>
      <c r="CL334" s="205"/>
      <c r="CM334" s="205"/>
      <c r="CN334" s="205"/>
      <c r="CO334" s="205"/>
      <c r="CP334" s="205"/>
      <c r="CQ334" s="93"/>
      <c r="CR334" s="93"/>
      <c r="CS334" s="191"/>
      <c r="CW334" s="210"/>
      <c r="DE334" s="8"/>
      <c r="DF334" s="205"/>
      <c r="DG334" s="205"/>
      <c r="DH334" s="206"/>
      <c r="DI334" s="206"/>
      <c r="DJ334" s="205"/>
      <c r="DK334" s="207"/>
      <c r="DL334" s="205"/>
      <c r="DM334" s="207"/>
      <c r="DN334" s="205"/>
      <c r="DO334" s="207"/>
      <c r="DP334" s="205"/>
      <c r="DQ334" s="205"/>
      <c r="DR334" s="205"/>
      <c r="DS334" s="205"/>
      <c r="DT334" s="93"/>
      <c r="DU334" s="93"/>
      <c r="EE334" s="8"/>
      <c r="EF334" s="205"/>
      <c r="EG334" s="205"/>
      <c r="EH334" s="206"/>
      <c r="EI334" s="206"/>
      <c r="EJ334" s="205"/>
      <c r="EK334" s="207"/>
      <c r="EL334" s="205"/>
      <c r="EM334" s="207"/>
      <c r="EN334" s="205"/>
      <c r="EO334" s="207"/>
      <c r="EP334" s="207"/>
      <c r="EQ334" s="205"/>
      <c r="ER334" s="205"/>
      <c r="ES334" s="205"/>
      <c r="ET334" s="205"/>
      <c r="EU334" s="93"/>
      <c r="EV334" s="93"/>
    </row>
    <row r="335" spans="2:152">
      <c r="B335" s="8"/>
      <c r="C335" s="205"/>
      <c r="D335" s="205"/>
      <c r="E335" s="206"/>
      <c r="F335" s="206"/>
      <c r="G335" s="205"/>
      <c r="H335" s="207"/>
      <c r="I335" s="205"/>
      <c r="J335" s="207"/>
      <c r="K335" s="205"/>
      <c r="L335" s="205"/>
      <c r="M335" s="205"/>
      <c r="N335" s="205"/>
      <c r="O335" s="205"/>
      <c r="P335" s="205"/>
      <c r="Q335" s="205"/>
      <c r="CC335" s="8"/>
      <c r="CD335" s="205"/>
      <c r="CE335" s="205"/>
      <c r="CF335" s="206"/>
      <c r="CG335" s="206"/>
      <c r="CH335" s="205"/>
      <c r="CI335" s="207"/>
      <c r="CJ335" s="205"/>
      <c r="CK335" s="207"/>
      <c r="CL335" s="205"/>
      <c r="CM335" s="205"/>
      <c r="CN335" s="205"/>
      <c r="CO335" s="205"/>
      <c r="CP335" s="205"/>
      <c r="CQ335" s="93"/>
      <c r="CR335" s="93"/>
      <c r="CS335" s="191"/>
      <c r="CW335" s="210"/>
      <c r="DE335" s="8"/>
      <c r="DF335" s="205"/>
      <c r="DG335" s="205"/>
      <c r="DH335" s="206"/>
      <c r="DI335" s="206"/>
      <c r="DJ335" s="205"/>
      <c r="DK335" s="207"/>
      <c r="DL335" s="205"/>
      <c r="DM335" s="207"/>
      <c r="DN335" s="205"/>
      <c r="DO335" s="207"/>
      <c r="DP335" s="205"/>
      <c r="DQ335" s="205"/>
      <c r="DR335" s="205"/>
      <c r="DS335" s="205"/>
      <c r="DT335" s="93"/>
      <c r="DU335" s="93"/>
      <c r="EE335" s="8"/>
      <c r="EF335" s="205"/>
      <c r="EG335" s="205"/>
      <c r="EH335" s="206"/>
      <c r="EI335" s="206"/>
      <c r="EJ335" s="205"/>
      <c r="EK335" s="207"/>
      <c r="EL335" s="205"/>
      <c r="EM335" s="207"/>
      <c r="EN335" s="205"/>
      <c r="EO335" s="207"/>
      <c r="EP335" s="207"/>
      <c r="EQ335" s="205"/>
      <c r="ER335" s="205"/>
      <c r="ES335" s="205"/>
      <c r="ET335" s="205"/>
      <c r="EU335" s="93"/>
      <c r="EV335" s="93"/>
    </row>
    <row r="336" spans="2:152">
      <c r="B336" s="8"/>
      <c r="C336" s="205"/>
      <c r="D336" s="205"/>
      <c r="E336" s="206"/>
      <c r="F336" s="206"/>
      <c r="G336" s="205"/>
      <c r="H336" s="207"/>
      <c r="I336" s="205"/>
      <c r="J336" s="207"/>
      <c r="K336" s="205"/>
      <c r="L336" s="205"/>
      <c r="M336" s="205"/>
      <c r="N336" s="205"/>
      <c r="O336" s="205"/>
      <c r="P336" s="205"/>
      <c r="Q336" s="205"/>
      <c r="CC336" s="8"/>
      <c r="CD336" s="205"/>
      <c r="CE336" s="205"/>
      <c r="CF336" s="206"/>
      <c r="CG336" s="206"/>
      <c r="CH336" s="205"/>
      <c r="CI336" s="207"/>
      <c r="CJ336" s="205"/>
      <c r="CK336" s="207"/>
      <c r="CL336" s="205"/>
      <c r="CM336" s="205"/>
      <c r="CN336" s="205"/>
      <c r="CO336" s="205"/>
      <c r="CP336" s="205"/>
      <c r="CQ336" s="93"/>
      <c r="CR336" s="93"/>
      <c r="CS336" s="191"/>
      <c r="CW336" s="210"/>
      <c r="DE336" s="8"/>
      <c r="DF336" s="205"/>
      <c r="DG336" s="205"/>
      <c r="DH336" s="206"/>
      <c r="DI336" s="206"/>
      <c r="DJ336" s="205"/>
      <c r="DK336" s="207"/>
      <c r="DL336" s="205"/>
      <c r="DM336" s="207"/>
      <c r="DN336" s="205"/>
      <c r="DO336" s="207"/>
      <c r="DP336" s="205"/>
      <c r="DQ336" s="205"/>
      <c r="DR336" s="205"/>
      <c r="DS336" s="205"/>
      <c r="DT336" s="93"/>
      <c r="DU336" s="93"/>
      <c r="EE336" s="8"/>
      <c r="EF336" s="205"/>
      <c r="EG336" s="205"/>
      <c r="EH336" s="206"/>
      <c r="EI336" s="206"/>
      <c r="EJ336" s="205"/>
      <c r="EK336" s="207"/>
      <c r="EL336" s="205"/>
      <c r="EM336" s="207"/>
      <c r="EN336" s="205"/>
      <c r="EO336" s="207"/>
      <c r="EP336" s="207"/>
      <c r="EQ336" s="205"/>
      <c r="ER336" s="205"/>
      <c r="ES336" s="205"/>
      <c r="ET336" s="205"/>
      <c r="EU336" s="93"/>
      <c r="EV336" s="93"/>
    </row>
    <row r="337" spans="2:152">
      <c r="B337" s="8"/>
      <c r="C337" s="205"/>
      <c r="D337" s="205"/>
      <c r="E337" s="206"/>
      <c r="F337" s="206"/>
      <c r="G337" s="205"/>
      <c r="H337" s="207"/>
      <c r="I337" s="205"/>
      <c r="J337" s="207"/>
      <c r="K337" s="205"/>
      <c r="L337" s="205"/>
      <c r="M337" s="205"/>
      <c r="N337" s="205"/>
      <c r="O337" s="205"/>
      <c r="P337" s="205"/>
      <c r="Q337" s="205"/>
      <c r="CC337" s="8"/>
      <c r="CD337" s="205"/>
      <c r="CE337" s="205"/>
      <c r="CF337" s="206"/>
      <c r="CG337" s="206"/>
      <c r="CH337" s="205"/>
      <c r="CI337" s="207"/>
      <c r="CJ337" s="205"/>
      <c r="CK337" s="207"/>
      <c r="CL337" s="205"/>
      <c r="CM337" s="205"/>
      <c r="CN337" s="205"/>
      <c r="CO337" s="205"/>
      <c r="CP337" s="205"/>
      <c r="CQ337" s="93"/>
      <c r="CR337" s="93"/>
      <c r="CS337" s="191"/>
      <c r="CW337" s="210"/>
      <c r="DE337" s="8"/>
      <c r="DF337" s="205"/>
      <c r="DG337" s="205"/>
      <c r="DH337" s="206"/>
      <c r="DI337" s="206"/>
      <c r="DJ337" s="205"/>
      <c r="DK337" s="207"/>
      <c r="DL337" s="205"/>
      <c r="DM337" s="207"/>
      <c r="DN337" s="205"/>
      <c r="DO337" s="207"/>
      <c r="DP337" s="205"/>
      <c r="DQ337" s="205"/>
      <c r="DR337" s="205"/>
      <c r="DS337" s="205"/>
      <c r="DT337" s="93"/>
      <c r="DU337" s="93"/>
      <c r="EE337" s="8"/>
      <c r="EF337" s="205"/>
      <c r="EG337" s="205"/>
      <c r="EH337" s="206"/>
      <c r="EI337" s="206"/>
      <c r="EJ337" s="205"/>
      <c r="EK337" s="207"/>
      <c r="EL337" s="205"/>
      <c r="EM337" s="207"/>
      <c r="EN337" s="205"/>
      <c r="EO337" s="207"/>
      <c r="EP337" s="207"/>
      <c r="EQ337" s="205"/>
      <c r="ER337" s="205"/>
      <c r="ES337" s="205"/>
      <c r="ET337" s="205"/>
      <c r="EU337" s="93"/>
      <c r="EV337" s="93"/>
    </row>
    <row r="338" spans="2:152">
      <c r="B338" s="8"/>
      <c r="C338" s="205"/>
      <c r="D338" s="205"/>
      <c r="E338" s="206"/>
      <c r="F338" s="206"/>
      <c r="G338" s="205"/>
      <c r="H338" s="207"/>
      <c r="I338" s="205"/>
      <c r="J338" s="207"/>
      <c r="K338" s="205"/>
      <c r="L338" s="205"/>
      <c r="M338" s="205"/>
      <c r="N338" s="205"/>
      <c r="O338" s="205"/>
      <c r="P338" s="205"/>
      <c r="Q338" s="205"/>
      <c r="CC338" s="8"/>
      <c r="CD338" s="205"/>
      <c r="CE338" s="205"/>
      <c r="CF338" s="206"/>
      <c r="CG338" s="206"/>
      <c r="CH338" s="205"/>
      <c r="CI338" s="207"/>
      <c r="CJ338" s="205"/>
      <c r="CK338" s="207"/>
      <c r="CL338" s="205"/>
      <c r="CM338" s="205"/>
      <c r="CN338" s="205"/>
      <c r="CO338" s="205"/>
      <c r="CP338" s="205"/>
      <c r="CQ338" s="93"/>
      <c r="CR338" s="93"/>
      <c r="CS338" s="191"/>
      <c r="CW338" s="210"/>
      <c r="DE338" s="8"/>
      <c r="DF338" s="205"/>
      <c r="DG338" s="205"/>
      <c r="DH338" s="206"/>
      <c r="DI338" s="206"/>
      <c r="DJ338" s="205"/>
      <c r="DK338" s="207"/>
      <c r="DL338" s="205"/>
      <c r="DM338" s="207"/>
      <c r="DN338" s="205"/>
      <c r="DO338" s="207"/>
      <c r="DP338" s="205"/>
      <c r="DQ338" s="205"/>
      <c r="DR338" s="205"/>
      <c r="DS338" s="205"/>
      <c r="DT338" s="93"/>
      <c r="DU338" s="93"/>
      <c r="EE338" s="8"/>
      <c r="EF338" s="205"/>
      <c r="EG338" s="205"/>
      <c r="EH338" s="206"/>
      <c r="EI338" s="206"/>
      <c r="EJ338" s="205"/>
      <c r="EK338" s="207"/>
      <c r="EL338" s="205"/>
      <c r="EM338" s="207"/>
      <c r="EN338" s="205"/>
      <c r="EO338" s="207"/>
      <c r="EP338" s="207"/>
      <c r="EQ338" s="205"/>
      <c r="ER338" s="205"/>
      <c r="ES338" s="205"/>
      <c r="ET338" s="205"/>
      <c r="EU338" s="93"/>
      <c r="EV338" s="93"/>
    </row>
    <row r="339" spans="2:152">
      <c r="B339" s="8"/>
      <c r="C339" s="205"/>
      <c r="D339" s="205"/>
      <c r="E339" s="206"/>
      <c r="F339" s="206"/>
      <c r="G339" s="205"/>
      <c r="H339" s="207"/>
      <c r="I339" s="205"/>
      <c r="J339" s="207"/>
      <c r="K339" s="205"/>
      <c r="L339" s="205"/>
      <c r="M339" s="205"/>
      <c r="N339" s="205"/>
      <c r="O339" s="205"/>
      <c r="P339" s="205"/>
      <c r="Q339" s="205"/>
      <c r="CC339" s="8"/>
      <c r="CD339" s="205"/>
      <c r="CE339" s="205"/>
      <c r="CF339" s="206"/>
      <c r="CG339" s="206"/>
      <c r="CH339" s="205"/>
      <c r="CI339" s="207"/>
      <c r="CJ339" s="205"/>
      <c r="CK339" s="207"/>
      <c r="CL339" s="205"/>
      <c r="CM339" s="205"/>
      <c r="CN339" s="205"/>
      <c r="CO339" s="205"/>
      <c r="CP339" s="205"/>
      <c r="CQ339" s="93"/>
      <c r="CR339" s="93"/>
      <c r="CS339" s="191"/>
      <c r="CW339" s="210"/>
      <c r="DE339" s="8"/>
      <c r="DF339" s="205"/>
      <c r="DG339" s="205"/>
      <c r="DH339" s="206"/>
      <c r="DI339" s="206"/>
      <c r="DJ339" s="205"/>
      <c r="DK339" s="207"/>
      <c r="DL339" s="205"/>
      <c r="DM339" s="207"/>
      <c r="DN339" s="205"/>
      <c r="DO339" s="207"/>
      <c r="DP339" s="205"/>
      <c r="DQ339" s="205"/>
      <c r="DR339" s="205"/>
      <c r="DS339" s="205"/>
      <c r="DT339" s="93"/>
      <c r="DU339" s="93"/>
      <c r="EE339" s="8"/>
      <c r="EF339" s="205"/>
      <c r="EG339" s="205"/>
      <c r="EH339" s="206"/>
      <c r="EI339" s="206"/>
      <c r="EJ339" s="205"/>
      <c r="EK339" s="207"/>
      <c r="EL339" s="205"/>
      <c r="EM339" s="207"/>
      <c r="EN339" s="205"/>
      <c r="EO339" s="207"/>
      <c r="EP339" s="207"/>
      <c r="EQ339" s="205"/>
      <c r="ER339" s="205"/>
      <c r="ES339" s="205"/>
      <c r="ET339" s="205"/>
      <c r="EU339" s="93"/>
      <c r="EV339" s="93"/>
    </row>
    <row r="340" spans="2:152">
      <c r="B340" s="8"/>
      <c r="C340" s="205"/>
      <c r="D340" s="205"/>
      <c r="E340" s="206"/>
      <c r="F340" s="206"/>
      <c r="G340" s="205"/>
      <c r="H340" s="207"/>
      <c r="I340" s="205"/>
      <c r="J340" s="207"/>
      <c r="K340" s="205"/>
      <c r="L340" s="205"/>
      <c r="M340" s="205"/>
      <c r="N340" s="205"/>
      <c r="O340" s="205"/>
      <c r="P340" s="205"/>
      <c r="Q340" s="205"/>
      <c r="CC340" s="8"/>
      <c r="CD340" s="205"/>
      <c r="CE340" s="205"/>
      <c r="CF340" s="206"/>
      <c r="CG340" s="206"/>
      <c r="CH340" s="205"/>
      <c r="CI340" s="207"/>
      <c r="CJ340" s="205"/>
      <c r="CK340" s="207"/>
      <c r="CL340" s="205"/>
      <c r="CM340" s="205"/>
      <c r="CN340" s="205"/>
      <c r="CO340" s="205"/>
      <c r="CP340" s="205"/>
      <c r="CQ340" s="93"/>
      <c r="CR340" s="93"/>
      <c r="CS340" s="191"/>
      <c r="CW340" s="210"/>
      <c r="DE340" s="8"/>
      <c r="DF340" s="205"/>
      <c r="DG340" s="205"/>
      <c r="DH340" s="206"/>
      <c r="DI340" s="206"/>
      <c r="DJ340" s="205"/>
      <c r="DK340" s="207"/>
      <c r="DL340" s="205"/>
      <c r="DM340" s="207"/>
      <c r="DN340" s="205"/>
      <c r="DO340" s="207"/>
      <c r="DP340" s="205"/>
      <c r="DQ340" s="205"/>
      <c r="DR340" s="205"/>
      <c r="DS340" s="205"/>
      <c r="DT340" s="93"/>
      <c r="DU340" s="93"/>
      <c r="EE340" s="8"/>
      <c r="EF340" s="205"/>
      <c r="EG340" s="205"/>
      <c r="EH340" s="206"/>
      <c r="EI340" s="206"/>
      <c r="EJ340" s="205"/>
      <c r="EK340" s="207"/>
      <c r="EL340" s="205"/>
      <c r="EM340" s="207"/>
      <c r="EN340" s="205"/>
      <c r="EO340" s="207"/>
      <c r="EP340" s="207"/>
      <c r="EQ340" s="205"/>
      <c r="ER340" s="205"/>
      <c r="ES340" s="205"/>
      <c r="ET340" s="205"/>
      <c r="EU340" s="93"/>
      <c r="EV340" s="93"/>
    </row>
    <row r="341" spans="2:152">
      <c r="B341" s="8"/>
      <c r="C341" s="205"/>
      <c r="D341" s="205"/>
      <c r="E341" s="206"/>
      <c r="F341" s="206"/>
      <c r="G341" s="205"/>
      <c r="H341" s="207"/>
      <c r="I341" s="205"/>
      <c r="J341" s="207"/>
      <c r="K341" s="205"/>
      <c r="L341" s="205"/>
      <c r="M341" s="205"/>
      <c r="N341" s="205"/>
      <c r="O341" s="205"/>
      <c r="P341" s="205"/>
      <c r="Q341" s="205"/>
      <c r="CC341" s="8"/>
      <c r="CD341" s="205"/>
      <c r="CE341" s="205"/>
      <c r="CF341" s="206"/>
      <c r="CG341" s="206"/>
      <c r="CH341" s="205"/>
      <c r="CI341" s="207"/>
      <c r="CJ341" s="205"/>
      <c r="CK341" s="207"/>
      <c r="CL341" s="205"/>
      <c r="CM341" s="205"/>
      <c r="CN341" s="205"/>
      <c r="CO341" s="205"/>
      <c r="CP341" s="205"/>
      <c r="CQ341" s="93"/>
      <c r="CR341" s="93"/>
      <c r="CS341" s="191"/>
      <c r="CW341" s="210"/>
      <c r="DE341" s="8"/>
      <c r="DF341" s="205"/>
      <c r="DG341" s="205"/>
      <c r="DH341" s="206"/>
      <c r="DI341" s="206"/>
      <c r="DJ341" s="205"/>
      <c r="DK341" s="207"/>
      <c r="DL341" s="205"/>
      <c r="DM341" s="207"/>
      <c r="DN341" s="205"/>
      <c r="DO341" s="207"/>
      <c r="DP341" s="205"/>
      <c r="DQ341" s="205"/>
      <c r="DR341" s="205"/>
      <c r="DS341" s="205"/>
      <c r="DT341" s="93"/>
      <c r="DU341" s="93"/>
      <c r="EE341" s="8"/>
      <c r="EF341" s="205"/>
      <c r="EG341" s="205"/>
      <c r="EH341" s="206"/>
      <c r="EI341" s="206"/>
      <c r="EJ341" s="205"/>
      <c r="EK341" s="207"/>
      <c r="EL341" s="205"/>
      <c r="EM341" s="207"/>
      <c r="EN341" s="205"/>
      <c r="EO341" s="207"/>
      <c r="EP341" s="207"/>
      <c r="EQ341" s="205"/>
      <c r="ER341" s="205"/>
      <c r="ES341" s="205"/>
      <c r="ET341" s="205"/>
      <c r="EU341" s="93"/>
      <c r="EV341" s="93"/>
    </row>
    <row r="342" spans="2:152">
      <c r="B342" s="8"/>
      <c r="C342" s="205"/>
      <c r="D342" s="205"/>
      <c r="E342" s="206"/>
      <c r="F342" s="206"/>
      <c r="G342" s="205"/>
      <c r="H342" s="207"/>
      <c r="I342" s="205"/>
      <c r="J342" s="207"/>
      <c r="K342" s="205"/>
      <c r="L342" s="205"/>
      <c r="M342" s="205"/>
      <c r="N342" s="205"/>
      <c r="O342" s="205"/>
      <c r="P342" s="205"/>
      <c r="Q342" s="205"/>
      <c r="CC342" s="8"/>
      <c r="CD342" s="205"/>
      <c r="CE342" s="205"/>
      <c r="CF342" s="206"/>
      <c r="CG342" s="206"/>
      <c r="CH342" s="205"/>
      <c r="CI342" s="207"/>
      <c r="CJ342" s="205"/>
      <c r="CK342" s="207"/>
      <c r="CL342" s="205"/>
      <c r="CM342" s="205"/>
      <c r="CN342" s="205"/>
      <c r="CO342" s="205"/>
      <c r="CP342" s="205"/>
      <c r="CQ342" s="93"/>
      <c r="CR342" s="93"/>
      <c r="CS342" s="191"/>
      <c r="CW342" s="210"/>
      <c r="DE342" s="8"/>
      <c r="DF342" s="205"/>
      <c r="DG342" s="205"/>
      <c r="DH342" s="206"/>
      <c r="DI342" s="206"/>
      <c r="DJ342" s="205"/>
      <c r="DK342" s="207"/>
      <c r="DL342" s="205"/>
      <c r="DM342" s="207"/>
      <c r="DN342" s="205"/>
      <c r="DO342" s="207"/>
      <c r="DP342" s="205"/>
      <c r="DQ342" s="205"/>
      <c r="DR342" s="205"/>
      <c r="DS342" s="205"/>
      <c r="DT342" s="93"/>
      <c r="DU342" s="93"/>
      <c r="EE342" s="8"/>
      <c r="EF342" s="205"/>
      <c r="EG342" s="205"/>
      <c r="EH342" s="206"/>
      <c r="EI342" s="206"/>
      <c r="EJ342" s="205"/>
      <c r="EK342" s="207"/>
      <c r="EL342" s="205"/>
      <c r="EM342" s="207"/>
      <c r="EN342" s="205"/>
      <c r="EO342" s="207"/>
      <c r="EP342" s="207"/>
      <c r="EQ342" s="205"/>
      <c r="ER342" s="205"/>
      <c r="ES342" s="205"/>
      <c r="ET342" s="205"/>
      <c r="EU342" s="93"/>
      <c r="EV342" s="93"/>
    </row>
    <row r="343" spans="2:152">
      <c r="B343" s="8"/>
      <c r="C343" s="205"/>
      <c r="D343" s="205"/>
      <c r="E343" s="206"/>
      <c r="F343" s="206"/>
      <c r="G343" s="205"/>
      <c r="H343" s="207"/>
      <c r="I343" s="205"/>
      <c r="J343" s="207"/>
      <c r="K343" s="205"/>
      <c r="L343" s="205"/>
      <c r="M343" s="205"/>
      <c r="N343" s="205"/>
      <c r="O343" s="205"/>
      <c r="P343" s="205"/>
      <c r="Q343" s="205"/>
      <c r="CC343" s="8"/>
      <c r="CD343" s="205"/>
      <c r="CE343" s="205"/>
      <c r="CF343" s="206"/>
      <c r="CG343" s="206"/>
      <c r="CH343" s="205"/>
      <c r="CI343" s="207"/>
      <c r="CJ343" s="205"/>
      <c r="CK343" s="207"/>
      <c r="CL343" s="205"/>
      <c r="CM343" s="205"/>
      <c r="CN343" s="205"/>
      <c r="CO343" s="205"/>
      <c r="CP343" s="205"/>
      <c r="CQ343" s="93"/>
      <c r="CR343" s="93"/>
      <c r="CS343" s="191"/>
      <c r="CW343" s="210"/>
      <c r="DE343" s="8"/>
      <c r="DF343" s="205"/>
      <c r="DG343" s="205"/>
      <c r="DH343" s="206"/>
      <c r="DI343" s="206"/>
      <c r="DJ343" s="205"/>
      <c r="DK343" s="207"/>
      <c r="DL343" s="205"/>
      <c r="DM343" s="207"/>
      <c r="DN343" s="205"/>
      <c r="DO343" s="207"/>
      <c r="DP343" s="205"/>
      <c r="DQ343" s="205"/>
      <c r="DR343" s="205"/>
      <c r="DS343" s="205"/>
      <c r="DT343" s="93"/>
      <c r="DU343" s="93"/>
      <c r="EE343" s="8"/>
      <c r="EF343" s="205"/>
      <c r="EG343" s="205"/>
      <c r="EH343" s="206"/>
      <c r="EI343" s="206"/>
      <c r="EJ343" s="205"/>
      <c r="EK343" s="207"/>
      <c r="EL343" s="205"/>
      <c r="EM343" s="207"/>
      <c r="EN343" s="205"/>
      <c r="EO343" s="207"/>
      <c r="EP343" s="207"/>
      <c r="EQ343" s="205"/>
      <c r="ER343" s="205"/>
      <c r="ES343" s="205"/>
      <c r="ET343" s="205"/>
      <c r="EU343" s="93"/>
      <c r="EV343" s="93"/>
    </row>
    <row r="344" spans="2:152">
      <c r="B344" s="8"/>
      <c r="C344" s="205"/>
      <c r="D344" s="205"/>
      <c r="E344" s="206"/>
      <c r="F344" s="206"/>
      <c r="G344" s="205"/>
      <c r="H344" s="207"/>
      <c r="I344" s="205"/>
      <c r="J344" s="207"/>
      <c r="K344" s="205"/>
      <c r="L344" s="205"/>
      <c r="M344" s="205"/>
      <c r="N344" s="205"/>
      <c r="O344" s="205"/>
      <c r="P344" s="205"/>
      <c r="Q344" s="205"/>
      <c r="CC344" s="8"/>
      <c r="CD344" s="205"/>
      <c r="CE344" s="205"/>
      <c r="CF344" s="206"/>
      <c r="CG344" s="206"/>
      <c r="CH344" s="205"/>
      <c r="CI344" s="207"/>
      <c r="CJ344" s="205"/>
      <c r="CK344" s="207"/>
      <c r="CL344" s="205"/>
      <c r="CM344" s="205"/>
      <c r="CN344" s="205"/>
      <c r="CO344" s="205"/>
      <c r="CP344" s="205"/>
      <c r="CQ344" s="93"/>
      <c r="CR344" s="93"/>
      <c r="CS344" s="191"/>
      <c r="CW344" s="210"/>
      <c r="DE344" s="8"/>
      <c r="DF344" s="205"/>
      <c r="DG344" s="205"/>
      <c r="DH344" s="206"/>
      <c r="DI344" s="206"/>
      <c r="DJ344" s="205"/>
      <c r="DK344" s="207"/>
      <c r="DL344" s="205"/>
      <c r="DM344" s="207"/>
      <c r="DN344" s="205"/>
      <c r="DO344" s="207"/>
      <c r="DP344" s="205"/>
      <c r="DQ344" s="205"/>
      <c r="DR344" s="205"/>
      <c r="DS344" s="205"/>
      <c r="DT344" s="93"/>
      <c r="DU344" s="93"/>
      <c r="EE344" s="8"/>
      <c r="EF344" s="205"/>
      <c r="EG344" s="205"/>
      <c r="EH344" s="206"/>
      <c r="EI344" s="206"/>
      <c r="EJ344" s="205"/>
      <c r="EK344" s="207"/>
      <c r="EL344" s="205"/>
      <c r="EM344" s="207"/>
      <c r="EN344" s="205"/>
      <c r="EO344" s="207"/>
      <c r="EP344" s="207"/>
      <c r="EQ344" s="205"/>
      <c r="ER344" s="205"/>
      <c r="ES344" s="205"/>
      <c r="ET344" s="205"/>
      <c r="EU344" s="93"/>
      <c r="EV344" s="93"/>
    </row>
    <row r="345" spans="2:152">
      <c r="B345" s="8"/>
      <c r="C345" s="205"/>
      <c r="D345" s="205"/>
      <c r="E345" s="206"/>
      <c r="F345" s="206"/>
      <c r="G345" s="205"/>
      <c r="H345" s="207"/>
      <c r="I345" s="205"/>
      <c r="J345" s="207"/>
      <c r="K345" s="205"/>
      <c r="L345" s="205"/>
      <c r="M345" s="205"/>
      <c r="N345" s="205"/>
      <c r="O345" s="205"/>
      <c r="P345" s="205"/>
      <c r="Q345" s="205"/>
      <c r="CC345" s="8"/>
      <c r="CD345" s="205"/>
      <c r="CE345" s="205"/>
      <c r="CF345" s="206"/>
      <c r="CG345" s="206"/>
      <c r="CH345" s="205"/>
      <c r="CI345" s="207"/>
      <c r="CJ345" s="205"/>
      <c r="CK345" s="207"/>
      <c r="CL345" s="205"/>
      <c r="CM345" s="205"/>
      <c r="CN345" s="205"/>
      <c r="CO345" s="205"/>
      <c r="CP345" s="205"/>
      <c r="CQ345" s="93"/>
      <c r="CR345" s="93"/>
      <c r="CS345" s="191"/>
      <c r="CW345" s="210"/>
      <c r="DE345" s="8"/>
      <c r="DF345" s="205"/>
      <c r="DG345" s="205"/>
      <c r="DH345" s="206"/>
      <c r="DI345" s="206"/>
      <c r="DJ345" s="205"/>
      <c r="DK345" s="207"/>
      <c r="DL345" s="205"/>
      <c r="DM345" s="207"/>
      <c r="DN345" s="205"/>
      <c r="DO345" s="207"/>
      <c r="DP345" s="205"/>
      <c r="DQ345" s="205"/>
      <c r="DR345" s="205"/>
      <c r="DS345" s="205"/>
      <c r="DT345" s="93"/>
      <c r="DU345" s="93"/>
      <c r="EE345" s="8"/>
      <c r="EF345" s="205"/>
      <c r="EG345" s="205"/>
      <c r="EH345" s="206"/>
      <c r="EI345" s="206"/>
      <c r="EJ345" s="205"/>
      <c r="EK345" s="207"/>
      <c r="EL345" s="205"/>
      <c r="EM345" s="207"/>
      <c r="EN345" s="205"/>
      <c r="EO345" s="207"/>
      <c r="EP345" s="207"/>
      <c r="EQ345" s="205"/>
      <c r="ER345" s="205"/>
      <c r="ES345" s="205"/>
      <c r="ET345" s="205"/>
      <c r="EU345" s="93"/>
      <c r="EV345" s="93"/>
    </row>
    <row r="346" spans="2:152">
      <c r="B346" s="8"/>
      <c r="C346" s="205"/>
      <c r="D346" s="205"/>
      <c r="E346" s="206"/>
      <c r="F346" s="206"/>
      <c r="G346" s="205"/>
      <c r="H346" s="207"/>
      <c r="I346" s="205"/>
      <c r="J346" s="207"/>
      <c r="K346" s="205"/>
      <c r="L346" s="205"/>
      <c r="M346" s="205"/>
      <c r="N346" s="205"/>
      <c r="O346" s="205"/>
      <c r="P346" s="205"/>
      <c r="Q346" s="205"/>
      <c r="CC346" s="8"/>
      <c r="CD346" s="205"/>
      <c r="CE346" s="205"/>
      <c r="CF346" s="206"/>
      <c r="CG346" s="206"/>
      <c r="CH346" s="205"/>
      <c r="CI346" s="207"/>
      <c r="CJ346" s="205"/>
      <c r="CK346" s="207"/>
      <c r="CL346" s="205"/>
      <c r="CM346" s="205"/>
      <c r="CN346" s="205"/>
      <c r="CO346" s="205"/>
      <c r="CP346" s="205"/>
      <c r="CQ346" s="93"/>
      <c r="CR346" s="93"/>
      <c r="CS346" s="191"/>
      <c r="CW346" s="210"/>
      <c r="DE346" s="8"/>
      <c r="DF346" s="205"/>
      <c r="DG346" s="205"/>
      <c r="DH346" s="206"/>
      <c r="DI346" s="206"/>
      <c r="DJ346" s="205"/>
      <c r="DK346" s="207"/>
      <c r="DL346" s="205"/>
      <c r="DM346" s="207"/>
      <c r="DN346" s="205"/>
      <c r="DO346" s="207"/>
      <c r="DP346" s="205"/>
      <c r="DQ346" s="205"/>
      <c r="DR346" s="205"/>
      <c r="DS346" s="205"/>
      <c r="DT346" s="93"/>
      <c r="DU346" s="93"/>
      <c r="EE346" s="8"/>
      <c r="EF346" s="205"/>
      <c r="EG346" s="205"/>
      <c r="EH346" s="206"/>
      <c r="EI346" s="206"/>
      <c r="EJ346" s="205"/>
      <c r="EK346" s="207"/>
      <c r="EL346" s="205"/>
      <c r="EM346" s="207"/>
      <c r="EN346" s="205"/>
      <c r="EO346" s="207"/>
      <c r="EP346" s="207"/>
      <c r="EQ346" s="205"/>
      <c r="ER346" s="205"/>
      <c r="ES346" s="205"/>
      <c r="ET346" s="205"/>
      <c r="EU346" s="93"/>
      <c r="EV346" s="93"/>
    </row>
    <row r="347" spans="2:152">
      <c r="B347" s="8"/>
      <c r="C347" s="205"/>
      <c r="D347" s="205"/>
      <c r="E347" s="206"/>
      <c r="F347" s="206"/>
      <c r="G347" s="205"/>
      <c r="H347" s="207"/>
      <c r="I347" s="205"/>
      <c r="J347" s="207"/>
      <c r="K347" s="205"/>
      <c r="L347" s="205"/>
      <c r="M347" s="205"/>
      <c r="N347" s="205"/>
      <c r="O347" s="205"/>
      <c r="P347" s="205"/>
      <c r="Q347" s="205"/>
      <c r="CC347" s="8"/>
      <c r="CD347" s="205"/>
      <c r="CE347" s="205"/>
      <c r="CF347" s="206"/>
      <c r="CG347" s="206"/>
      <c r="CH347" s="205"/>
      <c r="CI347" s="207"/>
      <c r="CJ347" s="205"/>
      <c r="CK347" s="207"/>
      <c r="CL347" s="205"/>
      <c r="CM347" s="205"/>
      <c r="CN347" s="205"/>
      <c r="CO347" s="205"/>
      <c r="CP347" s="205"/>
      <c r="CQ347" s="93"/>
      <c r="CR347" s="93"/>
      <c r="CS347" s="191"/>
      <c r="CW347" s="210"/>
      <c r="DE347" s="8"/>
      <c r="DF347" s="205"/>
      <c r="DG347" s="205"/>
      <c r="DH347" s="206"/>
      <c r="DI347" s="206"/>
      <c r="DJ347" s="205"/>
      <c r="DK347" s="207"/>
      <c r="DL347" s="205"/>
      <c r="DM347" s="207"/>
      <c r="DN347" s="205"/>
      <c r="DO347" s="207"/>
      <c r="DP347" s="205"/>
      <c r="DQ347" s="205"/>
      <c r="DR347" s="205"/>
      <c r="DS347" s="205"/>
      <c r="DT347" s="93"/>
      <c r="DU347" s="93"/>
      <c r="EE347" s="8"/>
      <c r="EF347" s="205"/>
      <c r="EG347" s="205"/>
      <c r="EH347" s="206"/>
      <c r="EI347" s="206"/>
      <c r="EJ347" s="205"/>
      <c r="EK347" s="207"/>
      <c r="EL347" s="205"/>
      <c r="EM347" s="207"/>
      <c r="EN347" s="205"/>
      <c r="EO347" s="207"/>
      <c r="EP347" s="207"/>
      <c r="EQ347" s="205"/>
      <c r="ER347" s="205"/>
      <c r="ES347" s="205"/>
      <c r="ET347" s="205"/>
      <c r="EU347" s="93"/>
      <c r="EV347" s="93"/>
    </row>
    <row r="348" spans="2:152">
      <c r="B348" s="8"/>
      <c r="C348" s="205"/>
      <c r="D348" s="205"/>
      <c r="E348" s="206"/>
      <c r="F348" s="206"/>
      <c r="G348" s="205"/>
      <c r="H348" s="207"/>
      <c r="I348" s="205"/>
      <c r="J348" s="207"/>
      <c r="K348" s="205"/>
      <c r="L348" s="205"/>
      <c r="M348" s="205"/>
      <c r="N348" s="205"/>
      <c r="O348" s="205"/>
      <c r="P348" s="205"/>
      <c r="Q348" s="205"/>
      <c r="CC348" s="8"/>
      <c r="CD348" s="205"/>
      <c r="CE348" s="205"/>
      <c r="CF348" s="206"/>
      <c r="CG348" s="206"/>
      <c r="CH348" s="205"/>
      <c r="CI348" s="207"/>
      <c r="CJ348" s="205"/>
      <c r="CK348" s="207"/>
      <c r="CL348" s="205"/>
      <c r="CM348" s="205"/>
      <c r="CN348" s="205"/>
      <c r="CO348" s="205"/>
      <c r="CP348" s="205"/>
      <c r="CQ348" s="93"/>
      <c r="CR348" s="93"/>
      <c r="CS348" s="191"/>
      <c r="CW348" s="210"/>
      <c r="DE348" s="8"/>
      <c r="DF348" s="205"/>
      <c r="DG348" s="205"/>
      <c r="DH348" s="206"/>
      <c r="DI348" s="206"/>
      <c r="DJ348" s="205"/>
      <c r="DK348" s="207"/>
      <c r="DL348" s="205"/>
      <c r="DM348" s="207"/>
      <c r="DN348" s="205"/>
      <c r="DO348" s="207"/>
      <c r="DP348" s="205"/>
      <c r="DQ348" s="205"/>
      <c r="DR348" s="205"/>
      <c r="DS348" s="205"/>
      <c r="DT348" s="93"/>
      <c r="DU348" s="93"/>
      <c r="EE348" s="8"/>
      <c r="EF348" s="205"/>
      <c r="EG348" s="205"/>
      <c r="EH348" s="206"/>
      <c r="EI348" s="206"/>
      <c r="EJ348" s="205"/>
      <c r="EK348" s="207"/>
      <c r="EL348" s="205"/>
      <c r="EM348" s="207"/>
      <c r="EN348" s="205"/>
      <c r="EO348" s="207"/>
      <c r="EP348" s="207"/>
      <c r="EQ348" s="205"/>
      <c r="ER348" s="205"/>
      <c r="ES348" s="205"/>
      <c r="ET348" s="205"/>
      <c r="EU348" s="93"/>
      <c r="EV348" s="93"/>
    </row>
    <row r="349" spans="2:152">
      <c r="B349" s="8"/>
      <c r="C349" s="205"/>
      <c r="D349" s="205"/>
      <c r="E349" s="206"/>
      <c r="F349" s="206"/>
      <c r="G349" s="205"/>
      <c r="H349" s="207"/>
      <c r="I349" s="205"/>
      <c r="J349" s="207"/>
      <c r="K349" s="205"/>
      <c r="L349" s="205"/>
      <c r="M349" s="205"/>
      <c r="N349" s="205"/>
      <c r="O349" s="205"/>
      <c r="P349" s="205"/>
      <c r="Q349" s="205"/>
      <c r="CC349" s="8"/>
      <c r="CD349" s="205"/>
      <c r="CE349" s="205"/>
      <c r="CF349" s="206"/>
      <c r="CG349" s="206"/>
      <c r="CH349" s="205"/>
      <c r="CI349" s="207"/>
      <c r="CJ349" s="205"/>
      <c r="CK349" s="207"/>
      <c r="CL349" s="205"/>
      <c r="CM349" s="205"/>
      <c r="CN349" s="205"/>
      <c r="CO349" s="205"/>
      <c r="CP349" s="205"/>
      <c r="CQ349" s="93"/>
      <c r="CR349" s="93"/>
      <c r="CS349" s="191"/>
      <c r="CW349" s="210"/>
      <c r="DE349" s="8"/>
      <c r="DF349" s="205"/>
      <c r="DG349" s="205"/>
      <c r="DH349" s="206"/>
      <c r="DI349" s="206"/>
      <c r="DJ349" s="205"/>
      <c r="DK349" s="207"/>
      <c r="DL349" s="205"/>
      <c r="DM349" s="207"/>
      <c r="DN349" s="205"/>
      <c r="DO349" s="207"/>
      <c r="DP349" s="205"/>
      <c r="DQ349" s="205"/>
      <c r="DR349" s="205"/>
      <c r="DS349" s="205"/>
      <c r="DT349" s="93"/>
      <c r="DU349" s="93"/>
      <c r="EE349" s="8"/>
      <c r="EF349" s="205"/>
      <c r="EG349" s="205"/>
      <c r="EH349" s="206"/>
      <c r="EI349" s="206"/>
      <c r="EJ349" s="205"/>
      <c r="EK349" s="207"/>
      <c r="EL349" s="205"/>
      <c r="EM349" s="207"/>
      <c r="EN349" s="205"/>
      <c r="EO349" s="207"/>
      <c r="EP349" s="207"/>
      <c r="EQ349" s="205"/>
      <c r="ER349" s="205"/>
      <c r="ES349" s="205"/>
      <c r="ET349" s="205"/>
      <c r="EU349" s="93"/>
      <c r="EV349" s="93"/>
    </row>
    <row r="350" spans="2:152">
      <c r="B350" s="8"/>
      <c r="C350" s="205"/>
      <c r="D350" s="205"/>
      <c r="E350" s="206"/>
      <c r="F350" s="206"/>
      <c r="G350" s="205"/>
      <c r="H350" s="207"/>
      <c r="I350" s="205"/>
      <c r="J350" s="207"/>
      <c r="K350" s="205"/>
      <c r="L350" s="205"/>
      <c r="M350" s="205"/>
      <c r="N350" s="205"/>
      <c r="O350" s="205"/>
      <c r="P350" s="205"/>
      <c r="Q350" s="205"/>
      <c r="CC350" s="8"/>
      <c r="CD350" s="205"/>
      <c r="CE350" s="205"/>
      <c r="CF350" s="206"/>
      <c r="CG350" s="206"/>
      <c r="CH350" s="205"/>
      <c r="CI350" s="207"/>
      <c r="CJ350" s="205"/>
      <c r="CK350" s="207"/>
      <c r="CL350" s="205"/>
      <c r="CM350" s="205"/>
      <c r="CN350" s="205"/>
      <c r="CO350" s="205"/>
      <c r="CP350" s="205"/>
      <c r="CQ350" s="93"/>
      <c r="CR350" s="93"/>
      <c r="CS350" s="191"/>
      <c r="CW350" s="210"/>
      <c r="DE350" s="8"/>
      <c r="DF350" s="205"/>
      <c r="DG350" s="205"/>
      <c r="DH350" s="206"/>
      <c r="DI350" s="206"/>
      <c r="DJ350" s="205"/>
      <c r="DK350" s="207"/>
      <c r="DL350" s="205"/>
      <c r="DM350" s="207"/>
      <c r="DN350" s="205"/>
      <c r="DO350" s="207"/>
      <c r="DP350" s="205"/>
      <c r="DQ350" s="205"/>
      <c r="DR350" s="205"/>
      <c r="DS350" s="205"/>
      <c r="DT350" s="93"/>
      <c r="DU350" s="93"/>
      <c r="EE350" s="8"/>
      <c r="EF350" s="205"/>
      <c r="EG350" s="205"/>
      <c r="EH350" s="206"/>
      <c r="EI350" s="206"/>
      <c r="EJ350" s="205"/>
      <c r="EK350" s="207"/>
      <c r="EL350" s="205"/>
      <c r="EM350" s="207"/>
      <c r="EN350" s="205"/>
      <c r="EO350" s="207"/>
      <c r="EP350" s="207"/>
      <c r="EQ350" s="205"/>
      <c r="ER350" s="205"/>
      <c r="ES350" s="205"/>
      <c r="ET350" s="205"/>
      <c r="EU350" s="93"/>
      <c r="EV350" s="93"/>
    </row>
    <row r="351" spans="2:152">
      <c r="B351" s="8"/>
      <c r="C351" s="205"/>
      <c r="D351" s="205"/>
      <c r="E351" s="206"/>
      <c r="F351" s="206"/>
      <c r="G351" s="205"/>
      <c r="H351" s="207"/>
      <c r="I351" s="205"/>
      <c r="J351" s="207"/>
      <c r="K351" s="205"/>
      <c r="L351" s="205"/>
      <c r="M351" s="205"/>
      <c r="N351" s="205"/>
      <c r="O351" s="205"/>
      <c r="P351" s="205"/>
      <c r="Q351" s="205"/>
      <c r="CC351" s="8"/>
      <c r="CD351" s="205"/>
      <c r="CE351" s="205"/>
      <c r="CF351" s="206"/>
      <c r="CG351" s="206"/>
      <c r="CH351" s="205"/>
      <c r="CI351" s="207"/>
      <c r="CJ351" s="205"/>
      <c r="CK351" s="207"/>
      <c r="CL351" s="205"/>
      <c r="CM351" s="205"/>
      <c r="CN351" s="205"/>
      <c r="CO351" s="205"/>
      <c r="CP351" s="205"/>
      <c r="CQ351" s="93"/>
      <c r="CR351" s="93"/>
      <c r="CS351" s="191"/>
      <c r="CW351" s="210"/>
      <c r="DE351" s="8"/>
      <c r="DF351" s="205"/>
      <c r="DG351" s="205"/>
      <c r="DH351" s="206"/>
      <c r="DI351" s="206"/>
      <c r="DJ351" s="205"/>
      <c r="DK351" s="207"/>
      <c r="DL351" s="205"/>
      <c r="DM351" s="207"/>
      <c r="DN351" s="205"/>
      <c r="DO351" s="207"/>
      <c r="DP351" s="205"/>
      <c r="DQ351" s="205"/>
      <c r="DR351" s="205"/>
      <c r="DS351" s="205"/>
      <c r="DT351" s="93"/>
      <c r="DU351" s="93"/>
      <c r="EE351" s="8"/>
      <c r="EF351" s="205"/>
      <c r="EG351" s="205"/>
      <c r="EH351" s="206"/>
      <c r="EI351" s="206"/>
      <c r="EJ351" s="205"/>
      <c r="EK351" s="207"/>
      <c r="EL351" s="205"/>
      <c r="EM351" s="207"/>
      <c r="EN351" s="205"/>
      <c r="EO351" s="207"/>
      <c r="EP351" s="207"/>
      <c r="EQ351" s="205"/>
      <c r="ER351" s="205"/>
      <c r="ES351" s="205"/>
      <c r="ET351" s="205"/>
      <c r="EU351" s="93"/>
      <c r="EV351" s="93"/>
    </row>
    <row r="352" spans="2:152">
      <c r="B352" s="8"/>
      <c r="C352" s="205"/>
      <c r="D352" s="205"/>
      <c r="E352" s="206"/>
      <c r="F352" s="206"/>
      <c r="G352" s="205"/>
      <c r="H352" s="207"/>
      <c r="I352" s="205"/>
      <c r="J352" s="207"/>
      <c r="K352" s="205"/>
      <c r="L352" s="205"/>
      <c r="M352" s="205"/>
      <c r="N352" s="205"/>
      <c r="O352" s="205"/>
      <c r="P352" s="205"/>
      <c r="Q352" s="205"/>
      <c r="CC352" s="8"/>
      <c r="CD352" s="205"/>
      <c r="CE352" s="205"/>
      <c r="CF352" s="206"/>
      <c r="CG352" s="206"/>
      <c r="CH352" s="205"/>
      <c r="CI352" s="207"/>
      <c r="CJ352" s="205"/>
      <c r="CK352" s="207"/>
      <c r="CL352" s="205"/>
      <c r="CM352" s="205"/>
      <c r="CN352" s="205"/>
      <c r="CO352" s="205"/>
      <c r="CP352" s="205"/>
      <c r="CQ352" s="93"/>
      <c r="CR352" s="93"/>
      <c r="CS352" s="191"/>
      <c r="CW352" s="210"/>
      <c r="DE352" s="8"/>
      <c r="DF352" s="205"/>
      <c r="DG352" s="205"/>
      <c r="DH352" s="206"/>
      <c r="DI352" s="206"/>
      <c r="DJ352" s="205"/>
      <c r="DK352" s="207"/>
      <c r="DL352" s="205"/>
      <c r="DM352" s="207"/>
      <c r="DN352" s="205"/>
      <c r="DO352" s="207"/>
      <c r="DP352" s="205"/>
      <c r="DQ352" s="205"/>
      <c r="DR352" s="205"/>
      <c r="DS352" s="205"/>
      <c r="DT352" s="93"/>
      <c r="DU352" s="93"/>
      <c r="EE352" s="8"/>
      <c r="EF352" s="205"/>
      <c r="EG352" s="205"/>
      <c r="EH352" s="206"/>
      <c r="EI352" s="206"/>
      <c r="EJ352" s="205"/>
      <c r="EK352" s="207"/>
      <c r="EL352" s="205"/>
      <c r="EM352" s="207"/>
      <c r="EN352" s="205"/>
      <c r="EO352" s="207"/>
      <c r="EP352" s="207"/>
      <c r="EQ352" s="205"/>
      <c r="ER352" s="205"/>
      <c r="ES352" s="205"/>
      <c r="ET352" s="205"/>
      <c r="EU352" s="93"/>
      <c r="EV352" s="93"/>
    </row>
    <row r="353" spans="2:152">
      <c r="B353" s="8"/>
      <c r="C353" s="205"/>
      <c r="D353" s="205"/>
      <c r="E353" s="206"/>
      <c r="F353" s="206"/>
      <c r="G353" s="205"/>
      <c r="H353" s="207"/>
      <c r="I353" s="205"/>
      <c r="J353" s="207"/>
      <c r="K353" s="205"/>
      <c r="L353" s="205"/>
      <c r="M353" s="205"/>
      <c r="N353" s="205"/>
      <c r="O353" s="205"/>
      <c r="P353" s="205"/>
      <c r="Q353" s="205"/>
      <c r="CC353" s="8"/>
      <c r="CD353" s="205"/>
      <c r="CE353" s="205"/>
      <c r="CF353" s="206"/>
      <c r="CG353" s="206"/>
      <c r="CH353" s="205"/>
      <c r="CI353" s="207"/>
      <c r="CJ353" s="205"/>
      <c r="CK353" s="207"/>
      <c r="CL353" s="205"/>
      <c r="CM353" s="205"/>
      <c r="CN353" s="205"/>
      <c r="CO353" s="205"/>
      <c r="CP353" s="205"/>
      <c r="CQ353" s="93"/>
      <c r="CR353" s="93"/>
      <c r="CS353" s="191"/>
      <c r="CW353" s="210"/>
      <c r="DE353" s="8"/>
      <c r="DF353" s="205"/>
      <c r="DG353" s="205"/>
      <c r="DH353" s="206"/>
      <c r="DI353" s="206"/>
      <c r="DJ353" s="205"/>
      <c r="DK353" s="207"/>
      <c r="DL353" s="205"/>
      <c r="DM353" s="207"/>
      <c r="DN353" s="205"/>
      <c r="DO353" s="207"/>
      <c r="DP353" s="205"/>
      <c r="DQ353" s="205"/>
      <c r="DR353" s="205"/>
      <c r="DS353" s="205"/>
      <c r="DT353" s="93"/>
      <c r="DU353" s="93"/>
      <c r="EE353" s="8"/>
      <c r="EF353" s="205"/>
      <c r="EG353" s="205"/>
      <c r="EH353" s="206"/>
      <c r="EI353" s="206"/>
      <c r="EJ353" s="205"/>
      <c r="EK353" s="207"/>
      <c r="EL353" s="205"/>
      <c r="EM353" s="207"/>
      <c r="EN353" s="205"/>
      <c r="EO353" s="207"/>
      <c r="EP353" s="207"/>
      <c r="EQ353" s="205"/>
      <c r="ER353" s="205"/>
      <c r="ES353" s="205"/>
      <c r="ET353" s="205"/>
      <c r="EU353" s="93"/>
      <c r="EV353" s="93"/>
    </row>
    <row r="354" spans="2:152">
      <c r="B354" s="8"/>
      <c r="C354" s="205"/>
      <c r="D354" s="205"/>
      <c r="E354" s="206"/>
      <c r="F354" s="206"/>
      <c r="G354" s="205"/>
      <c r="H354" s="207"/>
      <c r="I354" s="205"/>
      <c r="J354" s="207"/>
      <c r="K354" s="205"/>
      <c r="L354" s="205"/>
      <c r="M354" s="205"/>
      <c r="N354" s="205"/>
      <c r="O354" s="205"/>
      <c r="P354" s="205"/>
      <c r="Q354" s="205"/>
      <c r="CC354" s="8"/>
      <c r="CD354" s="205"/>
      <c r="CE354" s="205"/>
      <c r="CF354" s="206"/>
      <c r="CG354" s="206"/>
      <c r="CH354" s="205"/>
      <c r="CI354" s="207"/>
      <c r="CJ354" s="205"/>
      <c r="CK354" s="207"/>
      <c r="CL354" s="205"/>
      <c r="CM354" s="205"/>
      <c r="CN354" s="205"/>
      <c r="CO354" s="205"/>
      <c r="CP354" s="205"/>
      <c r="CQ354" s="93"/>
      <c r="CR354" s="93"/>
      <c r="CS354" s="191"/>
      <c r="CW354" s="210"/>
      <c r="DE354" s="8"/>
      <c r="DF354" s="205"/>
      <c r="DG354" s="205"/>
      <c r="DH354" s="206"/>
      <c r="DI354" s="206"/>
      <c r="DJ354" s="205"/>
      <c r="DK354" s="207"/>
      <c r="DL354" s="205"/>
      <c r="DM354" s="207"/>
      <c r="DN354" s="205"/>
      <c r="DO354" s="207"/>
      <c r="DP354" s="205"/>
      <c r="DQ354" s="205"/>
      <c r="DR354" s="205"/>
      <c r="DS354" s="205"/>
      <c r="DT354" s="93"/>
      <c r="DU354" s="93"/>
      <c r="EE354" s="8"/>
      <c r="EF354" s="205"/>
      <c r="EG354" s="205"/>
      <c r="EH354" s="206"/>
      <c r="EI354" s="206"/>
      <c r="EJ354" s="205"/>
      <c r="EK354" s="207"/>
      <c r="EL354" s="205"/>
      <c r="EM354" s="207"/>
      <c r="EN354" s="205"/>
      <c r="EO354" s="207"/>
      <c r="EP354" s="207"/>
      <c r="EQ354" s="205"/>
      <c r="ER354" s="205"/>
      <c r="ES354" s="205"/>
      <c r="ET354" s="205"/>
      <c r="EU354" s="93"/>
      <c r="EV354" s="93"/>
    </row>
    <row r="355" spans="2:152">
      <c r="B355" s="8"/>
      <c r="C355" s="205"/>
      <c r="D355" s="205"/>
      <c r="E355" s="206"/>
      <c r="F355" s="206"/>
      <c r="G355" s="205"/>
      <c r="H355" s="207"/>
      <c r="I355" s="205"/>
      <c r="J355" s="207"/>
      <c r="K355" s="205"/>
      <c r="L355" s="205"/>
      <c r="M355" s="205"/>
      <c r="N355" s="205"/>
      <c r="O355" s="205"/>
      <c r="P355" s="205"/>
      <c r="Q355" s="205"/>
      <c r="CC355" s="8"/>
      <c r="CD355" s="205"/>
      <c r="CE355" s="205"/>
      <c r="CF355" s="206"/>
      <c r="CG355" s="206"/>
      <c r="CH355" s="205"/>
      <c r="CI355" s="207"/>
      <c r="CJ355" s="205"/>
      <c r="CK355" s="207"/>
      <c r="CL355" s="205"/>
      <c r="CM355" s="205"/>
      <c r="CN355" s="205"/>
      <c r="CO355" s="205"/>
      <c r="CP355" s="205"/>
      <c r="CQ355" s="93"/>
      <c r="CR355" s="93"/>
      <c r="CS355" s="191"/>
      <c r="CW355" s="210"/>
      <c r="DE355" s="8"/>
      <c r="DF355" s="205"/>
      <c r="DG355" s="205"/>
      <c r="DH355" s="206"/>
      <c r="DI355" s="206"/>
      <c r="DJ355" s="205"/>
      <c r="DK355" s="207"/>
      <c r="DL355" s="205"/>
      <c r="DM355" s="207"/>
      <c r="DN355" s="205"/>
      <c r="DO355" s="207"/>
      <c r="DP355" s="205"/>
      <c r="DQ355" s="205"/>
      <c r="DR355" s="205"/>
      <c r="DS355" s="205"/>
      <c r="DT355" s="93"/>
      <c r="DU355" s="93"/>
      <c r="EE355" s="8"/>
      <c r="EF355" s="205"/>
      <c r="EG355" s="205"/>
      <c r="EH355" s="206"/>
      <c r="EI355" s="206"/>
      <c r="EJ355" s="205"/>
      <c r="EK355" s="207"/>
      <c r="EL355" s="205"/>
      <c r="EM355" s="207"/>
      <c r="EN355" s="205"/>
      <c r="EO355" s="207"/>
      <c r="EP355" s="207"/>
      <c r="EQ355" s="205"/>
      <c r="ER355" s="205"/>
      <c r="ES355" s="205"/>
      <c r="ET355" s="205"/>
      <c r="EU355" s="93"/>
      <c r="EV355" s="93"/>
    </row>
    <row r="356" spans="2:152">
      <c r="B356" s="8"/>
      <c r="C356" s="205"/>
      <c r="D356" s="205"/>
      <c r="E356" s="206"/>
      <c r="F356" s="206"/>
      <c r="G356" s="205"/>
      <c r="H356" s="207"/>
      <c r="I356" s="205"/>
      <c r="J356" s="207"/>
      <c r="K356" s="205"/>
      <c r="L356" s="205"/>
      <c r="M356" s="205"/>
      <c r="N356" s="205"/>
      <c r="O356" s="205"/>
      <c r="P356" s="205"/>
      <c r="Q356" s="205"/>
      <c r="CC356" s="8"/>
      <c r="CD356" s="205"/>
      <c r="CE356" s="205"/>
      <c r="CF356" s="206"/>
      <c r="CG356" s="206"/>
      <c r="CH356" s="205"/>
      <c r="CI356" s="207"/>
      <c r="CJ356" s="205"/>
      <c r="CK356" s="207"/>
      <c r="CL356" s="205"/>
      <c r="CM356" s="205"/>
      <c r="CN356" s="205"/>
      <c r="CO356" s="205"/>
      <c r="CP356" s="205"/>
      <c r="CQ356" s="93"/>
      <c r="CR356" s="93"/>
      <c r="CS356" s="191"/>
      <c r="CW356" s="210"/>
      <c r="DE356" s="8"/>
      <c r="DF356" s="205"/>
      <c r="DG356" s="205"/>
      <c r="DH356" s="206"/>
      <c r="DI356" s="206"/>
      <c r="DJ356" s="205"/>
      <c r="DK356" s="207"/>
      <c r="DL356" s="205"/>
      <c r="DM356" s="207"/>
      <c r="DN356" s="205"/>
      <c r="DO356" s="207"/>
      <c r="DP356" s="205"/>
      <c r="DQ356" s="205"/>
      <c r="DR356" s="205"/>
      <c r="DS356" s="205"/>
      <c r="DT356" s="93"/>
      <c r="DU356" s="93"/>
      <c r="EE356" s="8"/>
      <c r="EF356" s="205"/>
      <c r="EG356" s="205"/>
      <c r="EH356" s="206"/>
      <c r="EI356" s="206"/>
      <c r="EJ356" s="205"/>
      <c r="EK356" s="207"/>
      <c r="EL356" s="205"/>
      <c r="EM356" s="207"/>
      <c r="EN356" s="205"/>
      <c r="EO356" s="207"/>
      <c r="EP356" s="207"/>
      <c r="EQ356" s="205"/>
      <c r="ER356" s="205"/>
      <c r="ES356" s="205"/>
      <c r="ET356" s="205"/>
      <c r="EU356" s="93"/>
      <c r="EV356" s="93"/>
    </row>
    <row r="357" spans="2:152">
      <c r="B357" s="8"/>
      <c r="C357" s="205"/>
      <c r="D357" s="205"/>
      <c r="E357" s="206"/>
      <c r="F357" s="206"/>
      <c r="G357" s="205"/>
      <c r="H357" s="207"/>
      <c r="I357" s="205"/>
      <c r="J357" s="207"/>
      <c r="K357" s="205"/>
      <c r="L357" s="205"/>
      <c r="M357" s="205"/>
      <c r="N357" s="205"/>
      <c r="O357" s="205"/>
      <c r="P357" s="205"/>
      <c r="Q357" s="205"/>
      <c r="CC357" s="8"/>
      <c r="CD357" s="205"/>
      <c r="CE357" s="205"/>
      <c r="CF357" s="206"/>
      <c r="CG357" s="206"/>
      <c r="CH357" s="205"/>
      <c r="CI357" s="207"/>
      <c r="CJ357" s="205"/>
      <c r="CK357" s="207"/>
      <c r="CL357" s="205"/>
      <c r="CM357" s="205"/>
      <c r="CN357" s="205"/>
      <c r="CO357" s="205"/>
      <c r="CP357" s="205"/>
      <c r="CQ357" s="93"/>
      <c r="CR357" s="93"/>
      <c r="CS357" s="191"/>
      <c r="CW357" s="210"/>
      <c r="DE357" s="8"/>
      <c r="DF357" s="205"/>
      <c r="DG357" s="205"/>
      <c r="DH357" s="206"/>
      <c r="DI357" s="206"/>
      <c r="DJ357" s="205"/>
      <c r="DK357" s="207"/>
      <c r="DL357" s="205"/>
      <c r="DM357" s="207"/>
      <c r="DN357" s="205"/>
      <c r="DO357" s="207"/>
      <c r="DP357" s="205"/>
      <c r="DQ357" s="205"/>
      <c r="DR357" s="205"/>
      <c r="DS357" s="205"/>
      <c r="DT357" s="93"/>
      <c r="DU357" s="93"/>
      <c r="EE357" s="8"/>
      <c r="EF357" s="205"/>
      <c r="EG357" s="205"/>
      <c r="EH357" s="206"/>
      <c r="EI357" s="206"/>
      <c r="EJ357" s="205"/>
      <c r="EK357" s="207"/>
      <c r="EL357" s="205"/>
      <c r="EM357" s="207"/>
      <c r="EN357" s="205"/>
      <c r="EO357" s="207"/>
      <c r="EP357" s="207"/>
      <c r="EQ357" s="205"/>
      <c r="ER357" s="205"/>
      <c r="ES357" s="205"/>
      <c r="ET357" s="205"/>
      <c r="EU357" s="93"/>
      <c r="EV357" s="93"/>
    </row>
    <row r="358" spans="2:152">
      <c r="B358" s="8"/>
      <c r="C358" s="205"/>
      <c r="D358" s="205"/>
      <c r="E358" s="206"/>
      <c r="F358" s="206"/>
      <c r="G358" s="205"/>
      <c r="H358" s="207"/>
      <c r="I358" s="205"/>
      <c r="J358" s="207"/>
      <c r="K358" s="205"/>
      <c r="L358" s="205"/>
      <c r="M358" s="205"/>
      <c r="N358" s="205"/>
      <c r="O358" s="205"/>
      <c r="P358" s="205"/>
      <c r="Q358" s="205"/>
      <c r="CC358" s="8"/>
      <c r="CD358" s="205"/>
      <c r="CE358" s="205"/>
      <c r="CF358" s="206"/>
      <c r="CG358" s="206"/>
      <c r="CH358" s="205"/>
      <c r="CI358" s="207"/>
      <c r="CJ358" s="205"/>
      <c r="CK358" s="207"/>
      <c r="CL358" s="205"/>
      <c r="CM358" s="205"/>
      <c r="CN358" s="205"/>
      <c r="CO358" s="205"/>
      <c r="CP358" s="205"/>
      <c r="CQ358" s="93"/>
      <c r="CR358" s="93"/>
      <c r="CS358" s="191"/>
      <c r="CW358" s="210"/>
      <c r="DE358" s="8"/>
      <c r="DF358" s="205"/>
      <c r="DG358" s="205"/>
      <c r="DH358" s="206"/>
      <c r="DI358" s="206"/>
      <c r="DJ358" s="205"/>
      <c r="DK358" s="207"/>
      <c r="DL358" s="205"/>
      <c r="DM358" s="207"/>
      <c r="DN358" s="205"/>
      <c r="DO358" s="207"/>
      <c r="DP358" s="205"/>
      <c r="DQ358" s="205"/>
      <c r="DR358" s="205"/>
      <c r="DS358" s="205"/>
      <c r="DT358" s="93"/>
      <c r="DU358" s="93"/>
      <c r="EE358" s="8"/>
      <c r="EF358" s="205"/>
      <c r="EG358" s="205"/>
      <c r="EH358" s="206"/>
      <c r="EI358" s="206"/>
      <c r="EJ358" s="205"/>
      <c r="EK358" s="207"/>
      <c r="EL358" s="205"/>
      <c r="EM358" s="207"/>
      <c r="EN358" s="205"/>
      <c r="EO358" s="207"/>
      <c r="EP358" s="207"/>
      <c r="EQ358" s="205"/>
      <c r="ER358" s="205"/>
      <c r="ES358" s="205"/>
      <c r="ET358" s="205"/>
      <c r="EU358" s="93"/>
      <c r="EV358" s="93"/>
    </row>
    <row r="359" spans="2:152">
      <c r="B359" s="8"/>
      <c r="C359" s="205"/>
      <c r="D359" s="205"/>
      <c r="E359" s="206"/>
      <c r="F359" s="206"/>
      <c r="G359" s="205"/>
      <c r="H359" s="207"/>
      <c r="I359" s="205"/>
      <c r="J359" s="207"/>
      <c r="K359" s="205"/>
      <c r="L359" s="205"/>
      <c r="M359" s="205"/>
      <c r="N359" s="205"/>
      <c r="O359" s="205"/>
      <c r="P359" s="205"/>
      <c r="Q359" s="205"/>
      <c r="CC359" s="8"/>
      <c r="CD359" s="205"/>
      <c r="CE359" s="205"/>
      <c r="CF359" s="206"/>
      <c r="CG359" s="206"/>
      <c r="CH359" s="205"/>
      <c r="CI359" s="207"/>
      <c r="CJ359" s="205"/>
      <c r="CK359" s="207"/>
      <c r="CL359" s="205"/>
      <c r="CM359" s="205"/>
      <c r="CN359" s="205"/>
      <c r="CO359" s="205"/>
      <c r="CP359" s="205"/>
      <c r="CQ359" s="93"/>
      <c r="CR359" s="93"/>
      <c r="CS359" s="191"/>
      <c r="CW359" s="210"/>
      <c r="DE359" s="8"/>
      <c r="DF359" s="205"/>
      <c r="DG359" s="205"/>
      <c r="DH359" s="206"/>
      <c r="DI359" s="206"/>
      <c r="DJ359" s="205"/>
      <c r="DK359" s="207"/>
      <c r="DL359" s="205"/>
      <c r="DM359" s="207"/>
      <c r="DN359" s="205"/>
      <c r="DO359" s="207"/>
      <c r="DP359" s="205"/>
      <c r="DQ359" s="205"/>
      <c r="DR359" s="205"/>
      <c r="DS359" s="205"/>
      <c r="DT359" s="93"/>
      <c r="DU359" s="93"/>
      <c r="EE359" s="8"/>
      <c r="EF359" s="205"/>
      <c r="EG359" s="205"/>
      <c r="EH359" s="206"/>
      <c r="EI359" s="206"/>
      <c r="EJ359" s="205"/>
      <c r="EK359" s="207"/>
      <c r="EL359" s="205"/>
      <c r="EM359" s="207"/>
      <c r="EN359" s="205"/>
      <c r="EO359" s="207"/>
      <c r="EP359" s="207"/>
      <c r="EQ359" s="205"/>
      <c r="ER359" s="205"/>
      <c r="ES359" s="205"/>
      <c r="ET359" s="205"/>
      <c r="EU359" s="93"/>
      <c r="EV359" s="93"/>
    </row>
    <row r="360" spans="2:152">
      <c r="B360" s="8"/>
      <c r="C360" s="205"/>
      <c r="D360" s="205"/>
      <c r="E360" s="206"/>
      <c r="F360" s="206"/>
      <c r="G360" s="205"/>
      <c r="H360" s="207"/>
      <c r="I360" s="205"/>
      <c r="J360" s="207"/>
      <c r="K360" s="205"/>
      <c r="L360" s="205"/>
      <c r="M360" s="205"/>
      <c r="N360" s="205"/>
      <c r="O360" s="205"/>
      <c r="P360" s="205"/>
      <c r="Q360" s="205"/>
      <c r="CC360" s="8"/>
      <c r="CD360" s="205"/>
      <c r="CE360" s="205"/>
      <c r="CF360" s="206"/>
      <c r="CG360" s="206"/>
      <c r="CH360" s="205"/>
      <c r="CI360" s="207"/>
      <c r="CJ360" s="205"/>
      <c r="CK360" s="207"/>
      <c r="CL360" s="205"/>
      <c r="CM360" s="205"/>
      <c r="CN360" s="205"/>
      <c r="CO360" s="205"/>
      <c r="CP360" s="205"/>
      <c r="CQ360" s="93"/>
      <c r="CR360" s="93"/>
      <c r="CS360" s="191"/>
      <c r="CW360" s="210"/>
      <c r="DE360" s="8"/>
      <c r="DF360" s="205"/>
      <c r="DG360" s="205"/>
      <c r="DH360" s="206"/>
      <c r="DI360" s="206"/>
      <c r="DJ360" s="205"/>
      <c r="DK360" s="207"/>
      <c r="DL360" s="205"/>
      <c r="DM360" s="207"/>
      <c r="DN360" s="205"/>
      <c r="DO360" s="207"/>
      <c r="DP360" s="205"/>
      <c r="DQ360" s="205"/>
      <c r="DR360" s="205"/>
      <c r="DS360" s="205"/>
      <c r="DT360" s="93"/>
      <c r="DU360" s="93"/>
      <c r="EE360" s="8"/>
      <c r="EF360" s="205"/>
      <c r="EG360" s="205"/>
      <c r="EH360" s="206"/>
      <c r="EI360" s="206"/>
      <c r="EJ360" s="205"/>
      <c r="EK360" s="207"/>
      <c r="EL360" s="205"/>
      <c r="EM360" s="207"/>
      <c r="EN360" s="205"/>
      <c r="EO360" s="207"/>
      <c r="EP360" s="207"/>
      <c r="EQ360" s="205"/>
      <c r="ER360" s="205"/>
      <c r="ES360" s="205"/>
      <c r="ET360" s="205"/>
      <c r="EU360" s="93"/>
      <c r="EV360" s="93"/>
    </row>
    <row r="361" spans="2:152">
      <c r="B361" s="8"/>
      <c r="C361" s="205"/>
      <c r="D361" s="205"/>
      <c r="E361" s="206"/>
      <c r="F361" s="206"/>
      <c r="G361" s="205"/>
      <c r="H361" s="207"/>
      <c r="I361" s="205"/>
      <c r="J361" s="207"/>
      <c r="K361" s="205"/>
      <c r="L361" s="205"/>
      <c r="M361" s="205"/>
      <c r="N361" s="205"/>
      <c r="O361" s="205"/>
      <c r="P361" s="205"/>
      <c r="Q361" s="205"/>
      <c r="CC361" s="8"/>
      <c r="CD361" s="205"/>
      <c r="CE361" s="205"/>
      <c r="CF361" s="206"/>
      <c r="CG361" s="206"/>
      <c r="CH361" s="205"/>
      <c r="CI361" s="207"/>
      <c r="CJ361" s="205"/>
      <c r="CK361" s="207"/>
      <c r="CL361" s="205"/>
      <c r="CM361" s="205"/>
      <c r="CN361" s="205"/>
      <c r="CO361" s="205"/>
      <c r="CP361" s="205"/>
      <c r="CQ361" s="93"/>
      <c r="CR361" s="93"/>
      <c r="CS361" s="191"/>
      <c r="CW361" s="210"/>
      <c r="DE361" s="8"/>
      <c r="DF361" s="205"/>
      <c r="DG361" s="205"/>
      <c r="DH361" s="206"/>
      <c r="DI361" s="206"/>
      <c r="DJ361" s="205"/>
      <c r="DK361" s="207"/>
      <c r="DL361" s="205"/>
      <c r="DM361" s="207"/>
      <c r="DN361" s="205"/>
      <c r="DO361" s="207"/>
      <c r="DP361" s="205"/>
      <c r="DQ361" s="205"/>
      <c r="DR361" s="205"/>
      <c r="DS361" s="205"/>
      <c r="DT361" s="93"/>
      <c r="DU361" s="93"/>
      <c r="EE361" s="8"/>
      <c r="EF361" s="205"/>
      <c r="EG361" s="205"/>
      <c r="EH361" s="206"/>
      <c r="EI361" s="206"/>
      <c r="EJ361" s="205"/>
      <c r="EK361" s="207"/>
      <c r="EL361" s="205"/>
      <c r="EM361" s="207"/>
      <c r="EN361" s="205"/>
      <c r="EO361" s="207"/>
      <c r="EP361" s="207"/>
      <c r="EQ361" s="205"/>
      <c r="ER361" s="205"/>
      <c r="ES361" s="205"/>
      <c r="ET361" s="205"/>
      <c r="EU361" s="93"/>
      <c r="EV361" s="93"/>
    </row>
    <row r="362" spans="2:152">
      <c r="B362" s="8"/>
      <c r="C362" s="205"/>
      <c r="D362" s="205"/>
      <c r="E362" s="206"/>
      <c r="F362" s="206"/>
      <c r="G362" s="205"/>
      <c r="H362" s="207"/>
      <c r="I362" s="205"/>
      <c r="J362" s="207"/>
      <c r="K362" s="205"/>
      <c r="L362" s="205"/>
      <c r="M362" s="205"/>
      <c r="N362" s="205"/>
      <c r="O362" s="205"/>
      <c r="P362" s="205"/>
      <c r="Q362" s="205"/>
      <c r="CC362" s="8"/>
      <c r="CD362" s="205"/>
      <c r="CE362" s="205"/>
      <c r="CF362" s="206"/>
      <c r="CG362" s="206"/>
      <c r="CH362" s="205"/>
      <c r="CI362" s="207"/>
      <c r="CJ362" s="205"/>
      <c r="CK362" s="207"/>
      <c r="CL362" s="205"/>
      <c r="CM362" s="205"/>
      <c r="CN362" s="205"/>
      <c r="CO362" s="205"/>
      <c r="CP362" s="205"/>
      <c r="CQ362" s="93"/>
      <c r="CR362" s="93"/>
      <c r="CS362" s="191"/>
      <c r="CW362" s="210"/>
      <c r="DE362" s="8"/>
      <c r="DF362" s="205"/>
      <c r="DG362" s="205"/>
      <c r="DH362" s="206"/>
      <c r="DI362" s="206"/>
      <c r="DJ362" s="205"/>
      <c r="DK362" s="207"/>
      <c r="DL362" s="205"/>
      <c r="DM362" s="207"/>
      <c r="DN362" s="205"/>
      <c r="DO362" s="207"/>
      <c r="DP362" s="205"/>
      <c r="DQ362" s="205"/>
      <c r="DR362" s="205"/>
      <c r="DS362" s="205"/>
      <c r="DT362" s="93"/>
      <c r="DU362" s="93"/>
      <c r="EE362" s="8"/>
      <c r="EF362" s="205"/>
      <c r="EG362" s="205"/>
      <c r="EH362" s="206"/>
      <c r="EI362" s="206"/>
      <c r="EJ362" s="205"/>
      <c r="EK362" s="207"/>
      <c r="EL362" s="205"/>
      <c r="EM362" s="207"/>
      <c r="EN362" s="205"/>
      <c r="EO362" s="207"/>
      <c r="EP362" s="207"/>
      <c r="EQ362" s="205"/>
      <c r="ER362" s="205"/>
      <c r="ES362" s="205"/>
      <c r="ET362" s="205"/>
      <c r="EU362" s="93"/>
      <c r="EV362" s="93"/>
    </row>
    <row r="363" spans="2:152">
      <c r="B363" s="8"/>
      <c r="C363" s="205"/>
      <c r="D363" s="205"/>
      <c r="E363" s="206"/>
      <c r="F363" s="206"/>
      <c r="G363" s="205"/>
      <c r="H363" s="207"/>
      <c r="I363" s="205"/>
      <c r="J363" s="207"/>
      <c r="K363" s="205"/>
      <c r="L363" s="205"/>
      <c r="M363" s="205"/>
      <c r="N363" s="205"/>
      <c r="O363" s="205"/>
      <c r="P363" s="205"/>
      <c r="Q363" s="205"/>
      <c r="CC363" s="8"/>
      <c r="CD363" s="205"/>
      <c r="CE363" s="205"/>
      <c r="CF363" s="206"/>
      <c r="CG363" s="206"/>
      <c r="CH363" s="205"/>
      <c r="CI363" s="207"/>
      <c r="CJ363" s="205"/>
      <c r="CK363" s="207"/>
      <c r="CL363" s="205"/>
      <c r="CM363" s="205"/>
      <c r="CN363" s="205"/>
      <c r="CO363" s="205"/>
      <c r="CP363" s="205"/>
      <c r="CQ363" s="93"/>
      <c r="CR363" s="93"/>
      <c r="CS363" s="191"/>
      <c r="CW363" s="210"/>
      <c r="DE363" s="8"/>
      <c r="DF363" s="205"/>
      <c r="DG363" s="205"/>
      <c r="DH363" s="206"/>
      <c r="DI363" s="206"/>
      <c r="DJ363" s="205"/>
      <c r="DK363" s="207"/>
      <c r="DL363" s="205"/>
      <c r="DM363" s="207"/>
      <c r="DN363" s="205"/>
      <c r="DO363" s="207"/>
      <c r="DP363" s="205"/>
      <c r="DQ363" s="205"/>
      <c r="DR363" s="205"/>
      <c r="DS363" s="205"/>
      <c r="DT363" s="93"/>
      <c r="DU363" s="93"/>
      <c r="EE363" s="8"/>
      <c r="EF363" s="205"/>
      <c r="EG363" s="205"/>
      <c r="EH363" s="206"/>
      <c r="EI363" s="206"/>
      <c r="EJ363" s="205"/>
      <c r="EK363" s="207"/>
      <c r="EL363" s="205"/>
      <c r="EM363" s="207"/>
      <c r="EN363" s="205"/>
      <c r="EO363" s="207"/>
      <c r="EP363" s="207"/>
      <c r="EQ363" s="205"/>
      <c r="ER363" s="205"/>
      <c r="ES363" s="205"/>
      <c r="ET363" s="205"/>
      <c r="EU363" s="93"/>
      <c r="EV363" s="93"/>
    </row>
    <row r="364" spans="2:152">
      <c r="B364" s="8"/>
      <c r="C364" s="205"/>
      <c r="D364" s="205"/>
      <c r="E364" s="206"/>
      <c r="F364" s="206"/>
      <c r="G364" s="205"/>
      <c r="H364" s="207"/>
      <c r="I364" s="205"/>
      <c r="J364" s="207"/>
      <c r="K364" s="205"/>
      <c r="L364" s="205"/>
      <c r="M364" s="205"/>
      <c r="N364" s="205"/>
      <c r="O364" s="205"/>
      <c r="P364" s="205"/>
      <c r="Q364" s="205"/>
      <c r="CC364" s="8"/>
      <c r="CD364" s="205"/>
      <c r="CE364" s="205"/>
      <c r="CF364" s="206"/>
      <c r="CG364" s="206"/>
      <c r="CH364" s="205"/>
      <c r="CI364" s="207"/>
      <c r="CJ364" s="205"/>
      <c r="CK364" s="207"/>
      <c r="CL364" s="205"/>
      <c r="CM364" s="205"/>
      <c r="CN364" s="205"/>
      <c r="CO364" s="205"/>
      <c r="CP364" s="205"/>
      <c r="CQ364" s="93"/>
      <c r="CR364" s="93"/>
      <c r="CS364" s="191"/>
      <c r="CW364" s="210"/>
      <c r="DE364" s="8"/>
      <c r="DF364" s="205"/>
      <c r="DG364" s="205"/>
      <c r="DH364" s="206"/>
      <c r="DI364" s="206"/>
      <c r="DJ364" s="205"/>
      <c r="DK364" s="207"/>
      <c r="DL364" s="205"/>
      <c r="DM364" s="207"/>
      <c r="DN364" s="205"/>
      <c r="DO364" s="207"/>
      <c r="DP364" s="205"/>
      <c r="DQ364" s="205"/>
      <c r="DR364" s="205"/>
      <c r="DS364" s="205"/>
      <c r="DT364" s="93"/>
      <c r="DU364" s="93"/>
      <c r="EE364" s="8"/>
      <c r="EF364" s="205"/>
      <c r="EG364" s="205"/>
      <c r="EH364" s="206"/>
      <c r="EI364" s="206"/>
      <c r="EJ364" s="205"/>
      <c r="EK364" s="207"/>
      <c r="EL364" s="205"/>
      <c r="EM364" s="207"/>
      <c r="EN364" s="205"/>
      <c r="EO364" s="207"/>
      <c r="EP364" s="207"/>
      <c r="EQ364" s="205"/>
      <c r="ER364" s="205"/>
      <c r="ES364" s="205"/>
      <c r="ET364" s="205"/>
      <c r="EU364" s="93"/>
      <c r="EV364" s="93"/>
    </row>
    <row r="365" spans="2:152">
      <c r="B365" s="8"/>
      <c r="C365" s="205"/>
      <c r="D365" s="205"/>
      <c r="E365" s="206"/>
      <c r="F365" s="206"/>
      <c r="G365" s="205"/>
      <c r="H365" s="207"/>
      <c r="I365" s="205"/>
      <c r="J365" s="207"/>
      <c r="K365" s="205"/>
      <c r="L365" s="205"/>
      <c r="M365" s="205"/>
      <c r="N365" s="205"/>
      <c r="O365" s="205"/>
      <c r="P365" s="205"/>
      <c r="Q365" s="205"/>
      <c r="CC365" s="8"/>
      <c r="CD365" s="205"/>
      <c r="CE365" s="205"/>
      <c r="CF365" s="206"/>
      <c r="CG365" s="206"/>
      <c r="CH365" s="205"/>
      <c r="CI365" s="207"/>
      <c r="CJ365" s="205"/>
      <c r="CK365" s="207"/>
      <c r="CL365" s="205"/>
      <c r="CM365" s="205"/>
      <c r="CN365" s="205"/>
      <c r="CO365" s="205"/>
      <c r="CP365" s="205"/>
      <c r="CQ365" s="93"/>
      <c r="CR365" s="93"/>
      <c r="CS365" s="191"/>
      <c r="CW365" s="210"/>
      <c r="DE365" s="8"/>
      <c r="DF365" s="205"/>
      <c r="DG365" s="205"/>
      <c r="DH365" s="206"/>
      <c r="DI365" s="206"/>
      <c r="DJ365" s="205"/>
      <c r="DK365" s="207"/>
      <c r="DL365" s="205"/>
      <c r="DM365" s="207"/>
      <c r="DN365" s="205"/>
      <c r="DO365" s="207"/>
      <c r="DP365" s="205"/>
      <c r="DQ365" s="205"/>
      <c r="DR365" s="205"/>
      <c r="DS365" s="205"/>
      <c r="DT365" s="93"/>
      <c r="DU365" s="93"/>
      <c r="EE365" s="8"/>
      <c r="EF365" s="205"/>
      <c r="EG365" s="205"/>
      <c r="EH365" s="206"/>
      <c r="EI365" s="206"/>
      <c r="EJ365" s="205"/>
      <c r="EK365" s="207"/>
      <c r="EL365" s="205"/>
      <c r="EM365" s="207"/>
      <c r="EN365" s="205"/>
      <c r="EO365" s="207"/>
      <c r="EP365" s="207"/>
      <c r="EQ365" s="205"/>
      <c r="ER365" s="205"/>
      <c r="ES365" s="205"/>
      <c r="ET365" s="205"/>
      <c r="EU365" s="93"/>
      <c r="EV365" s="93"/>
    </row>
    <row r="366" spans="2:152">
      <c r="B366" s="8"/>
      <c r="C366" s="205"/>
      <c r="D366" s="205"/>
      <c r="E366" s="206"/>
      <c r="F366" s="206"/>
      <c r="G366" s="205"/>
      <c r="H366" s="207"/>
      <c r="I366" s="205"/>
      <c r="J366" s="207"/>
      <c r="K366" s="205"/>
      <c r="L366" s="205"/>
      <c r="M366" s="205"/>
      <c r="N366" s="205"/>
      <c r="O366" s="205"/>
      <c r="P366" s="205"/>
      <c r="Q366" s="205"/>
      <c r="CC366" s="8"/>
      <c r="CD366" s="205"/>
      <c r="CE366" s="205"/>
      <c r="CF366" s="206"/>
      <c r="CG366" s="206"/>
      <c r="CH366" s="205"/>
      <c r="CI366" s="207"/>
      <c r="CJ366" s="205"/>
      <c r="CK366" s="207"/>
      <c r="CL366" s="205"/>
      <c r="CM366" s="205"/>
      <c r="CN366" s="205"/>
      <c r="CO366" s="205"/>
      <c r="CP366" s="205"/>
      <c r="CQ366" s="93"/>
      <c r="CR366" s="93"/>
      <c r="CS366" s="191"/>
      <c r="CW366" s="210"/>
      <c r="DE366" s="8"/>
      <c r="DF366" s="205"/>
      <c r="DG366" s="205"/>
      <c r="DH366" s="206"/>
      <c r="DI366" s="206"/>
      <c r="DJ366" s="205"/>
      <c r="DK366" s="207"/>
      <c r="DL366" s="205"/>
      <c r="DM366" s="207"/>
      <c r="DN366" s="205"/>
      <c r="DO366" s="207"/>
      <c r="DP366" s="205"/>
      <c r="DQ366" s="205"/>
      <c r="DR366" s="205"/>
      <c r="DS366" s="205"/>
      <c r="DT366" s="93"/>
      <c r="DU366" s="93"/>
      <c r="EE366" s="8"/>
      <c r="EF366" s="205"/>
      <c r="EG366" s="205"/>
      <c r="EH366" s="206"/>
      <c r="EI366" s="206"/>
      <c r="EJ366" s="205"/>
      <c r="EK366" s="207"/>
      <c r="EL366" s="205"/>
      <c r="EM366" s="207"/>
      <c r="EN366" s="205"/>
      <c r="EO366" s="207"/>
      <c r="EP366" s="207"/>
      <c r="EQ366" s="205"/>
      <c r="ER366" s="205"/>
      <c r="ES366" s="205"/>
      <c r="ET366" s="205"/>
      <c r="EU366" s="93"/>
      <c r="EV366" s="93"/>
    </row>
    <row r="367" spans="2:152">
      <c r="B367" s="8"/>
      <c r="C367" s="205"/>
      <c r="D367" s="205"/>
      <c r="E367" s="206"/>
      <c r="F367" s="206"/>
      <c r="G367" s="205"/>
      <c r="H367" s="207"/>
      <c r="I367" s="205"/>
      <c r="J367" s="207"/>
      <c r="K367" s="205"/>
      <c r="L367" s="205"/>
      <c r="M367" s="205"/>
      <c r="N367" s="205"/>
      <c r="O367" s="205"/>
      <c r="P367" s="205"/>
      <c r="Q367" s="205"/>
      <c r="CC367" s="8"/>
      <c r="CD367" s="205"/>
      <c r="CE367" s="205"/>
      <c r="CF367" s="206"/>
      <c r="CG367" s="206"/>
      <c r="CH367" s="205"/>
      <c r="CI367" s="207"/>
      <c r="CJ367" s="205"/>
      <c r="CK367" s="207"/>
      <c r="CL367" s="205"/>
      <c r="CM367" s="205"/>
      <c r="CN367" s="205"/>
      <c r="CO367" s="205"/>
      <c r="CP367" s="205"/>
      <c r="CQ367" s="93"/>
      <c r="CR367" s="93"/>
      <c r="CS367" s="191"/>
      <c r="CW367" s="210"/>
      <c r="DE367" s="8"/>
      <c r="DF367" s="205"/>
      <c r="DG367" s="205"/>
      <c r="DH367" s="206"/>
      <c r="DI367" s="206"/>
      <c r="DJ367" s="205"/>
      <c r="DK367" s="207"/>
      <c r="DL367" s="205"/>
      <c r="DM367" s="207"/>
      <c r="DN367" s="205"/>
      <c r="DO367" s="207"/>
      <c r="DP367" s="205"/>
      <c r="DQ367" s="205"/>
      <c r="DR367" s="205"/>
      <c r="DS367" s="205"/>
      <c r="DT367" s="93"/>
      <c r="DU367" s="93"/>
      <c r="EE367" s="8"/>
      <c r="EF367" s="205"/>
      <c r="EG367" s="205"/>
      <c r="EH367" s="206"/>
      <c r="EI367" s="206"/>
      <c r="EJ367" s="205"/>
      <c r="EK367" s="207"/>
      <c r="EL367" s="205"/>
      <c r="EM367" s="207"/>
      <c r="EN367" s="205"/>
      <c r="EO367" s="207"/>
      <c r="EP367" s="207"/>
      <c r="EQ367" s="205"/>
      <c r="ER367" s="205"/>
      <c r="ES367" s="205"/>
      <c r="ET367" s="205"/>
      <c r="EU367" s="93"/>
      <c r="EV367" s="93"/>
    </row>
    <row r="368" spans="2:152">
      <c r="B368" s="8"/>
      <c r="C368" s="205"/>
      <c r="D368" s="205"/>
      <c r="E368" s="206"/>
      <c r="F368" s="206"/>
      <c r="G368" s="205"/>
      <c r="H368" s="207"/>
      <c r="I368" s="205"/>
      <c r="J368" s="207"/>
      <c r="K368" s="205"/>
      <c r="L368" s="205"/>
      <c r="M368" s="205"/>
      <c r="N368" s="205"/>
      <c r="O368" s="205"/>
      <c r="P368" s="205"/>
      <c r="Q368" s="205"/>
      <c r="CC368" s="8"/>
      <c r="CD368" s="205"/>
      <c r="CE368" s="205"/>
      <c r="CF368" s="206"/>
      <c r="CG368" s="206"/>
      <c r="CH368" s="205"/>
      <c r="CI368" s="207"/>
      <c r="CJ368" s="205"/>
      <c r="CK368" s="207"/>
      <c r="CL368" s="205"/>
      <c r="CM368" s="205"/>
      <c r="CN368" s="205"/>
      <c r="CO368" s="205"/>
      <c r="CP368" s="205"/>
      <c r="CQ368" s="93"/>
      <c r="CR368" s="93"/>
      <c r="CS368" s="191"/>
      <c r="CW368" s="210"/>
      <c r="DE368" s="8"/>
      <c r="DF368" s="205"/>
      <c r="DG368" s="205"/>
      <c r="DH368" s="206"/>
      <c r="DI368" s="206"/>
      <c r="DJ368" s="205"/>
      <c r="DK368" s="207"/>
      <c r="DL368" s="205"/>
      <c r="DM368" s="207"/>
      <c r="DN368" s="205"/>
      <c r="DO368" s="207"/>
      <c r="DP368" s="205"/>
      <c r="DQ368" s="205"/>
      <c r="DR368" s="205"/>
      <c r="DS368" s="205"/>
      <c r="DT368" s="93"/>
      <c r="DU368" s="93"/>
      <c r="EE368" s="8"/>
      <c r="EF368" s="205"/>
      <c r="EG368" s="205"/>
      <c r="EH368" s="206"/>
      <c r="EI368" s="206"/>
      <c r="EJ368" s="205"/>
      <c r="EK368" s="207"/>
      <c r="EL368" s="205"/>
      <c r="EM368" s="207"/>
      <c r="EN368" s="205"/>
      <c r="EO368" s="207"/>
      <c r="EP368" s="207"/>
      <c r="EQ368" s="205"/>
      <c r="ER368" s="205"/>
      <c r="ES368" s="205"/>
      <c r="ET368" s="205"/>
      <c r="EU368" s="93"/>
      <c r="EV368" s="93"/>
    </row>
    <row r="369" spans="2:152">
      <c r="B369" s="8"/>
      <c r="C369" s="205"/>
      <c r="D369" s="205"/>
      <c r="E369" s="206"/>
      <c r="F369" s="206"/>
      <c r="G369" s="205"/>
      <c r="H369" s="207"/>
      <c r="I369" s="205"/>
      <c r="J369" s="207"/>
      <c r="K369" s="205"/>
      <c r="L369" s="205"/>
      <c r="M369" s="205"/>
      <c r="N369" s="205"/>
      <c r="O369" s="205"/>
      <c r="P369" s="205"/>
      <c r="Q369" s="205"/>
      <c r="CC369" s="8"/>
      <c r="CD369" s="205"/>
      <c r="CE369" s="205"/>
      <c r="CF369" s="206"/>
      <c r="CG369" s="206"/>
      <c r="CH369" s="205"/>
      <c r="CI369" s="207"/>
      <c r="CJ369" s="205"/>
      <c r="CK369" s="207"/>
      <c r="CL369" s="205"/>
      <c r="CM369" s="205"/>
      <c r="CN369" s="205"/>
      <c r="CO369" s="205"/>
      <c r="CP369" s="205"/>
      <c r="CQ369" s="93"/>
      <c r="CR369" s="93"/>
      <c r="CS369" s="191"/>
      <c r="CW369" s="210"/>
      <c r="DE369" s="8"/>
      <c r="DF369" s="205"/>
      <c r="DG369" s="205"/>
      <c r="DH369" s="206"/>
      <c r="DI369" s="206"/>
      <c r="DJ369" s="205"/>
      <c r="DK369" s="207"/>
      <c r="DL369" s="205"/>
      <c r="DM369" s="207"/>
      <c r="DN369" s="205"/>
      <c r="DO369" s="207"/>
      <c r="DP369" s="205"/>
      <c r="DQ369" s="205"/>
      <c r="DR369" s="205"/>
      <c r="DS369" s="205"/>
      <c r="DT369" s="93"/>
      <c r="DU369" s="93"/>
      <c r="EE369" s="8"/>
      <c r="EF369" s="205"/>
      <c r="EG369" s="205"/>
      <c r="EH369" s="206"/>
      <c r="EI369" s="206"/>
      <c r="EJ369" s="205"/>
      <c r="EK369" s="207"/>
      <c r="EL369" s="205"/>
      <c r="EM369" s="207"/>
      <c r="EN369" s="205"/>
      <c r="EO369" s="207"/>
      <c r="EP369" s="207"/>
      <c r="EQ369" s="205"/>
      <c r="ER369" s="205"/>
      <c r="ES369" s="205"/>
      <c r="ET369" s="205"/>
      <c r="EU369" s="93"/>
      <c r="EV369" s="93"/>
    </row>
    <row r="370" spans="2:152">
      <c r="B370" s="8"/>
      <c r="C370" s="205"/>
      <c r="D370" s="205"/>
      <c r="E370" s="206"/>
      <c r="F370" s="206"/>
      <c r="G370" s="205"/>
      <c r="H370" s="207"/>
      <c r="I370" s="205"/>
      <c r="J370" s="207"/>
      <c r="K370" s="205"/>
      <c r="L370" s="205"/>
      <c r="M370" s="205"/>
      <c r="N370" s="205"/>
      <c r="O370" s="205"/>
      <c r="P370" s="205"/>
      <c r="Q370" s="205"/>
      <c r="CC370" s="8"/>
      <c r="CD370" s="205"/>
      <c r="CE370" s="205"/>
      <c r="CF370" s="206"/>
      <c r="CG370" s="206"/>
      <c r="CH370" s="205"/>
      <c r="CI370" s="207"/>
      <c r="CJ370" s="205"/>
      <c r="CK370" s="207"/>
      <c r="CL370" s="205"/>
      <c r="CM370" s="205"/>
      <c r="CN370" s="205"/>
      <c r="CO370" s="205"/>
      <c r="CP370" s="205"/>
      <c r="CQ370" s="93"/>
      <c r="CR370" s="93"/>
      <c r="CS370" s="191"/>
      <c r="CW370" s="210"/>
      <c r="DE370" s="8"/>
      <c r="DF370" s="205"/>
      <c r="DG370" s="205"/>
      <c r="DH370" s="206"/>
      <c r="DI370" s="206"/>
      <c r="DJ370" s="205"/>
      <c r="DK370" s="207"/>
      <c r="DL370" s="205"/>
      <c r="DM370" s="207"/>
      <c r="DN370" s="205"/>
      <c r="DO370" s="207"/>
      <c r="DP370" s="205"/>
      <c r="DQ370" s="205"/>
      <c r="DR370" s="205"/>
      <c r="DS370" s="205"/>
      <c r="DT370" s="93"/>
      <c r="DU370" s="93"/>
      <c r="EE370" s="8"/>
      <c r="EF370" s="205"/>
      <c r="EG370" s="205"/>
      <c r="EH370" s="206"/>
      <c r="EI370" s="206"/>
      <c r="EJ370" s="205"/>
      <c r="EK370" s="207"/>
      <c r="EL370" s="205"/>
      <c r="EM370" s="207"/>
      <c r="EN370" s="205"/>
      <c r="EO370" s="207"/>
      <c r="EP370" s="207"/>
      <c r="EQ370" s="205"/>
      <c r="ER370" s="205"/>
      <c r="ES370" s="205"/>
      <c r="ET370" s="205"/>
      <c r="EU370" s="93"/>
      <c r="EV370" s="93"/>
    </row>
    <row r="371" spans="2:152">
      <c r="B371" s="8"/>
      <c r="C371" s="205"/>
      <c r="D371" s="205"/>
      <c r="E371" s="206"/>
      <c r="F371" s="206"/>
      <c r="G371" s="205"/>
      <c r="H371" s="207"/>
      <c r="I371" s="205"/>
      <c r="J371" s="207"/>
      <c r="K371" s="205"/>
      <c r="L371" s="205"/>
      <c r="M371" s="205"/>
      <c r="N371" s="205"/>
      <c r="O371" s="205"/>
      <c r="P371" s="205"/>
      <c r="Q371" s="205"/>
      <c r="CC371" s="8"/>
      <c r="CD371" s="205"/>
      <c r="CE371" s="205"/>
      <c r="CF371" s="206"/>
      <c r="CG371" s="206"/>
      <c r="CH371" s="205"/>
      <c r="CI371" s="207"/>
      <c r="CJ371" s="205"/>
      <c r="CK371" s="207"/>
      <c r="CL371" s="205"/>
      <c r="CM371" s="205"/>
      <c r="CN371" s="205"/>
      <c r="CO371" s="205"/>
      <c r="CP371" s="205"/>
      <c r="CQ371" s="93"/>
      <c r="CR371" s="93"/>
      <c r="CS371" s="191"/>
      <c r="CW371" s="210"/>
      <c r="DE371" s="8"/>
      <c r="DF371" s="205"/>
      <c r="DG371" s="205"/>
      <c r="DH371" s="206"/>
      <c r="DI371" s="206"/>
      <c r="DJ371" s="205"/>
      <c r="DK371" s="207"/>
      <c r="DL371" s="205"/>
      <c r="DM371" s="207"/>
      <c r="DN371" s="205"/>
      <c r="DO371" s="207"/>
      <c r="DP371" s="205"/>
      <c r="DQ371" s="205"/>
      <c r="DR371" s="205"/>
      <c r="DS371" s="205"/>
      <c r="DT371" s="93"/>
      <c r="DU371" s="93"/>
      <c r="EE371" s="8"/>
      <c r="EF371" s="205"/>
      <c r="EG371" s="205"/>
      <c r="EH371" s="206"/>
      <c r="EI371" s="206"/>
      <c r="EJ371" s="205"/>
      <c r="EK371" s="207"/>
      <c r="EL371" s="205"/>
      <c r="EM371" s="207"/>
      <c r="EN371" s="205"/>
      <c r="EO371" s="207"/>
      <c r="EP371" s="207"/>
      <c r="EQ371" s="205"/>
      <c r="ER371" s="205"/>
      <c r="ES371" s="205"/>
      <c r="ET371" s="205"/>
      <c r="EU371" s="93"/>
      <c r="EV371" s="93"/>
    </row>
    <row r="372" spans="2:152">
      <c r="B372" s="8"/>
      <c r="C372" s="205"/>
      <c r="D372" s="205"/>
      <c r="E372" s="206"/>
      <c r="F372" s="206"/>
      <c r="G372" s="205"/>
      <c r="H372" s="207"/>
      <c r="I372" s="205"/>
      <c r="J372" s="207"/>
      <c r="K372" s="205"/>
      <c r="L372" s="205"/>
      <c r="M372" s="205"/>
      <c r="N372" s="205"/>
      <c r="O372" s="205"/>
      <c r="P372" s="205"/>
      <c r="Q372" s="205"/>
      <c r="CC372" s="8"/>
      <c r="CD372" s="205"/>
      <c r="CE372" s="205"/>
      <c r="CF372" s="206"/>
      <c r="CG372" s="206"/>
      <c r="CH372" s="205"/>
      <c r="CI372" s="207"/>
      <c r="CJ372" s="205"/>
      <c r="CK372" s="207"/>
      <c r="CL372" s="205"/>
      <c r="CM372" s="205"/>
      <c r="CN372" s="205"/>
      <c r="CO372" s="205"/>
      <c r="CP372" s="205"/>
      <c r="CQ372" s="93"/>
      <c r="CR372" s="93"/>
      <c r="CS372" s="191"/>
      <c r="CW372" s="210"/>
      <c r="DE372" s="8"/>
      <c r="DF372" s="205"/>
      <c r="DG372" s="205"/>
      <c r="DH372" s="206"/>
      <c r="DI372" s="206"/>
      <c r="DJ372" s="205"/>
      <c r="DK372" s="207"/>
      <c r="DL372" s="205"/>
      <c r="DM372" s="207"/>
      <c r="DN372" s="205"/>
      <c r="DO372" s="207"/>
      <c r="DP372" s="205"/>
      <c r="DQ372" s="205"/>
      <c r="DR372" s="205"/>
      <c r="DS372" s="205"/>
      <c r="DT372" s="93"/>
      <c r="DU372" s="93"/>
      <c r="EE372" s="8"/>
      <c r="EF372" s="205"/>
      <c r="EG372" s="205"/>
      <c r="EH372" s="206"/>
      <c r="EI372" s="206"/>
      <c r="EJ372" s="205"/>
      <c r="EK372" s="207"/>
      <c r="EL372" s="205"/>
      <c r="EM372" s="207"/>
      <c r="EN372" s="205"/>
      <c r="EO372" s="207"/>
      <c r="EP372" s="207"/>
      <c r="EQ372" s="205"/>
      <c r="ER372" s="205"/>
      <c r="ES372" s="205"/>
      <c r="ET372" s="205"/>
      <c r="EU372" s="93"/>
      <c r="EV372" s="93"/>
    </row>
    <row r="373" spans="2:152">
      <c r="B373" s="8"/>
      <c r="C373" s="205"/>
      <c r="D373" s="205"/>
      <c r="E373" s="206"/>
      <c r="F373" s="206"/>
      <c r="G373" s="205"/>
      <c r="H373" s="207"/>
      <c r="I373" s="205"/>
      <c r="J373" s="207"/>
      <c r="K373" s="205"/>
      <c r="L373" s="205"/>
      <c r="M373" s="205"/>
      <c r="N373" s="205"/>
      <c r="O373" s="205"/>
      <c r="P373" s="205"/>
      <c r="Q373" s="205"/>
      <c r="CC373" s="8"/>
      <c r="CD373" s="205"/>
      <c r="CE373" s="205"/>
      <c r="CF373" s="206"/>
      <c r="CG373" s="206"/>
      <c r="CH373" s="205"/>
      <c r="CI373" s="207"/>
      <c r="CJ373" s="205"/>
      <c r="CK373" s="207"/>
      <c r="CL373" s="205"/>
      <c r="CM373" s="205"/>
      <c r="CN373" s="205"/>
      <c r="CO373" s="205"/>
      <c r="CP373" s="205"/>
      <c r="CQ373" s="93"/>
      <c r="CR373" s="93"/>
      <c r="CS373" s="191"/>
      <c r="CW373" s="210"/>
      <c r="DE373" s="8"/>
      <c r="DF373" s="205"/>
      <c r="DG373" s="205"/>
      <c r="DH373" s="206"/>
      <c r="DI373" s="206"/>
      <c r="DJ373" s="205"/>
      <c r="DK373" s="207"/>
      <c r="DL373" s="205"/>
      <c r="DM373" s="207"/>
      <c r="DN373" s="205"/>
      <c r="DO373" s="207"/>
      <c r="DP373" s="205"/>
      <c r="DQ373" s="205"/>
      <c r="DR373" s="205"/>
      <c r="DS373" s="205"/>
      <c r="DT373" s="93"/>
      <c r="DU373" s="93"/>
      <c r="EE373" s="8"/>
      <c r="EF373" s="205"/>
      <c r="EG373" s="205"/>
      <c r="EH373" s="206"/>
      <c r="EI373" s="206"/>
      <c r="EJ373" s="205"/>
      <c r="EK373" s="207"/>
      <c r="EL373" s="205"/>
      <c r="EM373" s="207"/>
      <c r="EN373" s="205"/>
      <c r="EO373" s="207"/>
      <c r="EP373" s="207"/>
      <c r="EQ373" s="205"/>
      <c r="ER373" s="205"/>
      <c r="ES373" s="205"/>
      <c r="ET373" s="205"/>
      <c r="EU373" s="93"/>
      <c r="EV373" s="93"/>
    </row>
    <row r="374" spans="2:152">
      <c r="B374" s="8"/>
      <c r="C374" s="205"/>
      <c r="D374" s="205"/>
      <c r="E374" s="206"/>
      <c r="F374" s="206"/>
      <c r="G374" s="205"/>
      <c r="H374" s="207"/>
      <c r="I374" s="205"/>
      <c r="J374" s="207"/>
      <c r="K374" s="205"/>
      <c r="L374" s="205"/>
      <c r="M374" s="205"/>
      <c r="N374" s="205"/>
      <c r="O374" s="205"/>
      <c r="P374" s="205"/>
      <c r="Q374" s="205"/>
      <c r="CC374" s="8"/>
      <c r="CD374" s="205"/>
      <c r="CE374" s="205"/>
      <c r="CF374" s="206"/>
      <c r="CG374" s="206"/>
      <c r="CH374" s="205"/>
      <c r="CI374" s="207"/>
      <c r="CJ374" s="205"/>
      <c r="CK374" s="207"/>
      <c r="CL374" s="205"/>
      <c r="CM374" s="205"/>
      <c r="CN374" s="205"/>
      <c r="CO374" s="205"/>
      <c r="CP374" s="205"/>
      <c r="CQ374" s="93"/>
      <c r="CR374" s="93"/>
      <c r="CS374" s="191"/>
      <c r="CW374" s="210"/>
      <c r="DE374" s="8"/>
      <c r="DF374" s="205"/>
      <c r="DG374" s="205"/>
      <c r="DH374" s="206"/>
      <c r="DI374" s="206"/>
      <c r="DJ374" s="205"/>
      <c r="DK374" s="207"/>
      <c r="DL374" s="205"/>
      <c r="DM374" s="207"/>
      <c r="DN374" s="205"/>
      <c r="DO374" s="207"/>
      <c r="DP374" s="205"/>
      <c r="DQ374" s="205"/>
      <c r="DR374" s="205"/>
      <c r="DS374" s="205"/>
      <c r="DT374" s="93"/>
      <c r="DU374" s="93"/>
      <c r="EE374" s="8"/>
      <c r="EF374" s="205"/>
      <c r="EG374" s="205"/>
      <c r="EH374" s="206"/>
      <c r="EI374" s="206"/>
      <c r="EJ374" s="205"/>
      <c r="EK374" s="207"/>
      <c r="EL374" s="205"/>
      <c r="EM374" s="207"/>
      <c r="EN374" s="205"/>
      <c r="EO374" s="207"/>
      <c r="EP374" s="207"/>
      <c r="EQ374" s="205"/>
      <c r="ER374" s="205"/>
      <c r="ES374" s="205"/>
      <c r="ET374" s="205"/>
      <c r="EU374" s="93"/>
      <c r="EV374" s="93"/>
    </row>
    <row r="375" spans="2:152">
      <c r="B375" s="8"/>
      <c r="C375" s="205"/>
      <c r="D375" s="205"/>
      <c r="E375" s="206"/>
      <c r="F375" s="206"/>
      <c r="G375" s="205"/>
      <c r="H375" s="207"/>
      <c r="I375" s="205"/>
      <c r="J375" s="207"/>
      <c r="K375" s="205"/>
      <c r="L375" s="205"/>
      <c r="M375" s="205"/>
      <c r="N375" s="205"/>
      <c r="O375" s="205"/>
      <c r="P375" s="205"/>
      <c r="Q375" s="205"/>
      <c r="CC375" s="8"/>
      <c r="CD375" s="205"/>
      <c r="CE375" s="205"/>
      <c r="CF375" s="206"/>
      <c r="CG375" s="206"/>
      <c r="CH375" s="205"/>
      <c r="CI375" s="207"/>
      <c r="CJ375" s="205"/>
      <c r="CK375" s="207"/>
      <c r="CL375" s="205"/>
      <c r="CM375" s="205"/>
      <c r="CN375" s="205"/>
      <c r="CO375" s="205"/>
      <c r="CP375" s="205"/>
      <c r="CQ375" s="93"/>
      <c r="CR375" s="93"/>
      <c r="CS375" s="191"/>
      <c r="CW375" s="210"/>
      <c r="DE375" s="8"/>
      <c r="DF375" s="205"/>
      <c r="DG375" s="205"/>
      <c r="DH375" s="206"/>
      <c r="DI375" s="206"/>
      <c r="DJ375" s="205"/>
      <c r="DK375" s="207"/>
      <c r="DL375" s="205"/>
      <c r="DM375" s="207"/>
      <c r="DN375" s="205"/>
      <c r="DO375" s="207"/>
      <c r="DP375" s="205"/>
      <c r="DQ375" s="205"/>
      <c r="DR375" s="205"/>
      <c r="DS375" s="205"/>
      <c r="DT375" s="93"/>
      <c r="DU375" s="93"/>
      <c r="EE375" s="8"/>
      <c r="EF375" s="205"/>
      <c r="EG375" s="205"/>
      <c r="EH375" s="206"/>
      <c r="EI375" s="206"/>
      <c r="EJ375" s="205"/>
      <c r="EK375" s="207"/>
      <c r="EL375" s="205"/>
      <c r="EM375" s="207"/>
      <c r="EN375" s="205"/>
      <c r="EO375" s="207"/>
      <c r="EP375" s="207"/>
      <c r="EQ375" s="205"/>
      <c r="ER375" s="205"/>
      <c r="ES375" s="205"/>
      <c r="ET375" s="205"/>
      <c r="EU375" s="93"/>
      <c r="EV375" s="93"/>
    </row>
    <row r="376" spans="2:152">
      <c r="B376" s="8"/>
      <c r="C376" s="205"/>
      <c r="D376" s="205"/>
      <c r="E376" s="206"/>
      <c r="F376" s="206"/>
      <c r="G376" s="205"/>
      <c r="H376" s="207"/>
      <c r="I376" s="205"/>
      <c r="J376" s="207"/>
      <c r="K376" s="205"/>
      <c r="L376" s="205"/>
      <c r="M376" s="205"/>
      <c r="N376" s="205"/>
      <c r="O376" s="205"/>
      <c r="P376" s="205"/>
      <c r="Q376" s="205"/>
      <c r="CC376" s="8"/>
      <c r="CD376" s="205"/>
      <c r="CE376" s="205"/>
      <c r="CF376" s="206"/>
      <c r="CG376" s="206"/>
      <c r="CH376" s="205"/>
      <c r="CI376" s="207"/>
      <c r="CJ376" s="205"/>
      <c r="CK376" s="207"/>
      <c r="CL376" s="205"/>
      <c r="CM376" s="205"/>
      <c r="CN376" s="205"/>
      <c r="CO376" s="205"/>
      <c r="CP376" s="205"/>
      <c r="CQ376" s="93"/>
      <c r="CR376" s="93"/>
      <c r="CS376" s="191"/>
      <c r="CW376" s="210"/>
      <c r="DE376" s="8"/>
      <c r="DF376" s="205"/>
      <c r="DG376" s="205"/>
      <c r="DH376" s="206"/>
      <c r="DI376" s="206"/>
      <c r="DJ376" s="205"/>
      <c r="DK376" s="207"/>
      <c r="DL376" s="205"/>
      <c r="DM376" s="207"/>
      <c r="DN376" s="205"/>
      <c r="DO376" s="207"/>
      <c r="DP376" s="205"/>
      <c r="DQ376" s="205"/>
      <c r="DR376" s="205"/>
      <c r="DS376" s="205"/>
      <c r="DT376" s="93"/>
      <c r="DU376" s="93"/>
      <c r="EE376" s="8"/>
      <c r="EF376" s="205"/>
      <c r="EG376" s="205"/>
      <c r="EH376" s="206"/>
      <c r="EI376" s="206"/>
      <c r="EJ376" s="205"/>
      <c r="EK376" s="207"/>
      <c r="EL376" s="205"/>
      <c r="EM376" s="207"/>
      <c r="EN376" s="205"/>
      <c r="EO376" s="207"/>
      <c r="EP376" s="207"/>
      <c r="EQ376" s="205"/>
      <c r="ER376" s="205"/>
      <c r="ES376" s="205"/>
      <c r="ET376" s="205"/>
      <c r="EU376" s="93"/>
      <c r="EV376" s="93"/>
    </row>
    <row r="377" spans="2:152">
      <c r="B377" s="8"/>
      <c r="C377" s="205"/>
      <c r="D377" s="205"/>
      <c r="E377" s="206"/>
      <c r="F377" s="206"/>
      <c r="G377" s="205"/>
      <c r="H377" s="207"/>
      <c r="I377" s="205"/>
      <c r="J377" s="207"/>
      <c r="K377" s="205"/>
      <c r="L377" s="205"/>
      <c r="M377" s="205"/>
      <c r="N377" s="205"/>
      <c r="O377" s="205"/>
      <c r="P377" s="205"/>
      <c r="Q377" s="205"/>
      <c r="CC377" s="8"/>
      <c r="CD377" s="205"/>
      <c r="CE377" s="205"/>
      <c r="CF377" s="206"/>
      <c r="CG377" s="206"/>
      <c r="CH377" s="205"/>
      <c r="CI377" s="207"/>
      <c r="CJ377" s="205"/>
      <c r="CK377" s="207"/>
      <c r="CL377" s="205"/>
      <c r="CM377" s="205"/>
      <c r="CN377" s="205"/>
      <c r="CO377" s="205"/>
      <c r="CP377" s="205"/>
      <c r="CQ377" s="93"/>
      <c r="CR377" s="93"/>
      <c r="CS377" s="191"/>
      <c r="CW377" s="210"/>
      <c r="DE377" s="8"/>
      <c r="DF377" s="205"/>
      <c r="DG377" s="205"/>
      <c r="DH377" s="206"/>
      <c r="DI377" s="206"/>
      <c r="DJ377" s="205"/>
      <c r="DK377" s="207"/>
      <c r="DL377" s="205"/>
      <c r="DM377" s="207"/>
      <c r="DN377" s="205"/>
      <c r="DO377" s="207"/>
      <c r="DP377" s="205"/>
      <c r="DQ377" s="205"/>
      <c r="DR377" s="205"/>
      <c r="DS377" s="205"/>
      <c r="DT377" s="93"/>
      <c r="DU377" s="93"/>
      <c r="EE377" s="8"/>
      <c r="EF377" s="205"/>
      <c r="EG377" s="205"/>
      <c r="EH377" s="206"/>
      <c r="EI377" s="206"/>
      <c r="EJ377" s="205"/>
      <c r="EK377" s="207"/>
      <c r="EL377" s="205"/>
      <c r="EM377" s="207"/>
      <c r="EN377" s="205"/>
      <c r="EO377" s="207"/>
      <c r="EP377" s="207"/>
      <c r="EQ377" s="205"/>
      <c r="ER377" s="205"/>
      <c r="ES377" s="205"/>
      <c r="ET377" s="205"/>
      <c r="EU377" s="93"/>
      <c r="EV377" s="93"/>
    </row>
    <row r="378" spans="2:152">
      <c r="B378" s="8"/>
      <c r="C378" s="205"/>
      <c r="D378" s="205"/>
      <c r="E378" s="206"/>
      <c r="F378" s="206"/>
      <c r="G378" s="205"/>
      <c r="H378" s="207"/>
      <c r="I378" s="205"/>
      <c r="J378" s="207"/>
      <c r="K378" s="205"/>
      <c r="L378" s="205"/>
      <c r="M378" s="205"/>
      <c r="N378" s="205"/>
      <c r="O378" s="205"/>
      <c r="P378" s="205"/>
      <c r="Q378" s="205"/>
      <c r="CC378" s="8"/>
      <c r="CD378" s="205"/>
      <c r="CE378" s="205"/>
      <c r="CF378" s="206"/>
      <c r="CG378" s="206"/>
      <c r="CH378" s="205"/>
      <c r="CI378" s="207"/>
      <c r="CJ378" s="205"/>
      <c r="CK378" s="207"/>
      <c r="CL378" s="205"/>
      <c r="CM378" s="205"/>
      <c r="CN378" s="205"/>
      <c r="CO378" s="205"/>
      <c r="CP378" s="205"/>
      <c r="CQ378" s="93"/>
      <c r="CR378" s="93"/>
      <c r="CS378" s="191"/>
      <c r="CW378" s="210"/>
      <c r="DE378" s="8"/>
      <c r="DF378" s="205"/>
      <c r="DG378" s="205"/>
      <c r="DH378" s="206"/>
      <c r="DI378" s="206"/>
      <c r="DJ378" s="205"/>
      <c r="DK378" s="207"/>
      <c r="DL378" s="205"/>
      <c r="DM378" s="207"/>
      <c r="DN378" s="205"/>
      <c r="DO378" s="207"/>
      <c r="DP378" s="205"/>
      <c r="DQ378" s="205"/>
      <c r="DR378" s="205"/>
      <c r="DS378" s="205"/>
      <c r="DT378" s="93"/>
      <c r="DU378" s="93"/>
      <c r="EE378" s="8"/>
      <c r="EF378" s="205"/>
      <c r="EG378" s="205"/>
      <c r="EH378" s="206"/>
      <c r="EI378" s="206"/>
      <c r="EJ378" s="205"/>
      <c r="EK378" s="207"/>
      <c r="EL378" s="205"/>
      <c r="EM378" s="207"/>
      <c r="EN378" s="205"/>
      <c r="EO378" s="207"/>
      <c r="EP378" s="207"/>
      <c r="EQ378" s="205"/>
      <c r="ER378" s="205"/>
      <c r="ES378" s="205"/>
      <c r="ET378" s="205"/>
      <c r="EU378" s="93"/>
      <c r="EV378" s="93"/>
    </row>
    <row r="379" spans="2:152">
      <c r="B379" s="8"/>
      <c r="C379" s="205"/>
      <c r="D379" s="205"/>
      <c r="E379" s="206"/>
      <c r="F379" s="206"/>
      <c r="G379" s="205"/>
      <c r="H379" s="207"/>
      <c r="I379" s="205"/>
      <c r="J379" s="207"/>
      <c r="K379" s="205"/>
      <c r="L379" s="205"/>
      <c r="M379" s="205"/>
      <c r="N379" s="205"/>
      <c r="O379" s="205"/>
      <c r="P379" s="205"/>
      <c r="Q379" s="205"/>
      <c r="CC379" s="8"/>
      <c r="CD379" s="205"/>
      <c r="CE379" s="205"/>
      <c r="CF379" s="206"/>
      <c r="CG379" s="206"/>
      <c r="CH379" s="205"/>
      <c r="CI379" s="207"/>
      <c r="CJ379" s="205"/>
      <c r="CK379" s="207"/>
      <c r="CL379" s="205"/>
      <c r="CM379" s="205"/>
      <c r="CN379" s="205"/>
      <c r="CO379" s="205"/>
      <c r="CP379" s="205"/>
      <c r="CQ379" s="93"/>
      <c r="CR379" s="93"/>
      <c r="CS379" s="191"/>
      <c r="CW379" s="210"/>
      <c r="DE379" s="8"/>
      <c r="DF379" s="205"/>
      <c r="DG379" s="205"/>
      <c r="DH379" s="206"/>
      <c r="DI379" s="206"/>
      <c r="DJ379" s="205"/>
      <c r="DK379" s="207"/>
      <c r="DL379" s="205"/>
      <c r="DM379" s="207"/>
      <c r="DN379" s="205"/>
      <c r="DO379" s="207"/>
      <c r="DP379" s="205"/>
      <c r="DQ379" s="205"/>
      <c r="DR379" s="205"/>
      <c r="DS379" s="205"/>
      <c r="DT379" s="93"/>
      <c r="DU379" s="93"/>
      <c r="EE379" s="8"/>
      <c r="EF379" s="205"/>
      <c r="EG379" s="205"/>
      <c r="EH379" s="206"/>
      <c r="EI379" s="206"/>
      <c r="EJ379" s="205"/>
      <c r="EK379" s="207"/>
      <c r="EL379" s="205"/>
      <c r="EM379" s="207"/>
      <c r="EN379" s="205"/>
      <c r="EO379" s="207"/>
      <c r="EP379" s="207"/>
      <c r="EQ379" s="205"/>
      <c r="ER379" s="205"/>
      <c r="ES379" s="205"/>
      <c r="ET379" s="205"/>
      <c r="EU379" s="93"/>
      <c r="EV379" s="93"/>
    </row>
    <row r="380" spans="2:152">
      <c r="B380" s="8"/>
      <c r="C380" s="205"/>
      <c r="D380" s="205"/>
      <c r="E380" s="206"/>
      <c r="F380" s="206"/>
      <c r="G380" s="205"/>
      <c r="H380" s="207"/>
      <c r="I380" s="205"/>
      <c r="J380" s="207"/>
      <c r="K380" s="205"/>
      <c r="L380" s="205"/>
      <c r="M380" s="205"/>
      <c r="N380" s="205"/>
      <c r="O380" s="205"/>
      <c r="P380" s="205"/>
      <c r="Q380" s="205"/>
      <c r="CC380" s="8"/>
      <c r="CD380" s="205"/>
      <c r="CE380" s="205"/>
      <c r="CF380" s="206"/>
      <c r="CG380" s="206"/>
      <c r="CH380" s="205"/>
      <c r="CI380" s="207"/>
      <c r="CJ380" s="205"/>
      <c r="CK380" s="207"/>
      <c r="CL380" s="205"/>
      <c r="CM380" s="205"/>
      <c r="CN380" s="205"/>
      <c r="CO380" s="205"/>
      <c r="CP380" s="205"/>
      <c r="CQ380" s="93"/>
      <c r="CR380" s="93"/>
      <c r="CS380" s="191"/>
      <c r="CW380" s="210"/>
      <c r="DE380" s="8"/>
      <c r="DF380" s="205"/>
      <c r="DG380" s="205"/>
      <c r="DH380" s="206"/>
      <c r="DI380" s="206"/>
      <c r="DJ380" s="205"/>
      <c r="DK380" s="207"/>
      <c r="DL380" s="205"/>
      <c r="DM380" s="207"/>
      <c r="DN380" s="205"/>
      <c r="DO380" s="207"/>
      <c r="DP380" s="205"/>
      <c r="DQ380" s="205"/>
      <c r="DR380" s="205"/>
      <c r="DS380" s="205"/>
      <c r="DT380" s="93"/>
      <c r="DU380" s="93"/>
      <c r="EE380" s="8"/>
      <c r="EF380" s="205"/>
      <c r="EG380" s="205"/>
      <c r="EH380" s="206"/>
      <c r="EI380" s="206"/>
      <c r="EJ380" s="205"/>
      <c r="EK380" s="207"/>
      <c r="EL380" s="205"/>
      <c r="EM380" s="207"/>
      <c r="EN380" s="205"/>
      <c r="EO380" s="207"/>
      <c r="EP380" s="207"/>
      <c r="EQ380" s="205"/>
      <c r="ER380" s="205"/>
      <c r="ES380" s="205"/>
      <c r="ET380" s="205"/>
      <c r="EU380" s="93"/>
      <c r="EV380" s="93"/>
    </row>
    <row r="381" spans="2:152">
      <c r="B381" s="8"/>
      <c r="C381" s="205"/>
      <c r="D381" s="205"/>
      <c r="E381" s="206"/>
      <c r="F381" s="206"/>
      <c r="G381" s="205"/>
      <c r="H381" s="207"/>
      <c r="I381" s="205"/>
      <c r="J381" s="207"/>
      <c r="K381" s="205"/>
      <c r="L381" s="205"/>
      <c r="M381" s="205"/>
      <c r="N381" s="205"/>
      <c r="O381" s="205"/>
      <c r="P381" s="205"/>
      <c r="Q381" s="205"/>
      <c r="CC381" s="8"/>
      <c r="CD381" s="205"/>
      <c r="CE381" s="205"/>
      <c r="CF381" s="206"/>
      <c r="CG381" s="206"/>
      <c r="CH381" s="205"/>
      <c r="CI381" s="207"/>
      <c r="CJ381" s="205"/>
      <c r="CK381" s="207"/>
      <c r="CL381" s="205"/>
      <c r="CM381" s="205"/>
      <c r="CN381" s="205"/>
      <c r="CO381" s="205"/>
      <c r="CP381" s="205"/>
      <c r="CQ381" s="93"/>
      <c r="CR381" s="93"/>
      <c r="CS381" s="191"/>
      <c r="CW381" s="210"/>
      <c r="DE381" s="8"/>
      <c r="DF381" s="205"/>
      <c r="DG381" s="205"/>
      <c r="DH381" s="206"/>
      <c r="DI381" s="206"/>
      <c r="DJ381" s="205"/>
      <c r="DK381" s="207"/>
      <c r="DL381" s="205"/>
      <c r="DM381" s="207"/>
      <c r="DN381" s="205"/>
      <c r="DO381" s="207"/>
      <c r="DP381" s="205"/>
      <c r="DQ381" s="205"/>
      <c r="DR381" s="205"/>
      <c r="DS381" s="205"/>
      <c r="DT381" s="93"/>
      <c r="DU381" s="93"/>
      <c r="EE381" s="8"/>
      <c r="EF381" s="205"/>
      <c r="EG381" s="205"/>
      <c r="EH381" s="206"/>
      <c r="EI381" s="206"/>
      <c r="EJ381" s="205"/>
      <c r="EK381" s="207"/>
      <c r="EL381" s="205"/>
      <c r="EM381" s="207"/>
      <c r="EN381" s="205"/>
      <c r="EO381" s="207"/>
      <c r="EP381" s="207"/>
      <c r="EQ381" s="205"/>
      <c r="ER381" s="205"/>
      <c r="ES381" s="205"/>
      <c r="ET381" s="205"/>
      <c r="EU381" s="93"/>
      <c r="EV381" s="93"/>
    </row>
    <row r="382" spans="2:152">
      <c r="B382" s="8"/>
      <c r="C382" s="205"/>
      <c r="D382" s="205"/>
      <c r="E382" s="206"/>
      <c r="F382" s="206"/>
      <c r="G382" s="205"/>
      <c r="H382" s="207"/>
      <c r="I382" s="205"/>
      <c r="J382" s="207"/>
      <c r="K382" s="205"/>
      <c r="L382" s="205"/>
      <c r="M382" s="205"/>
      <c r="N382" s="205"/>
      <c r="O382" s="205"/>
      <c r="P382" s="205"/>
      <c r="Q382" s="205"/>
      <c r="CC382" s="8"/>
      <c r="CD382" s="205"/>
      <c r="CE382" s="205"/>
      <c r="CF382" s="206"/>
      <c r="CG382" s="206"/>
      <c r="CH382" s="205"/>
      <c r="CI382" s="207"/>
      <c r="CJ382" s="205"/>
      <c r="CK382" s="207"/>
      <c r="CL382" s="205"/>
      <c r="CM382" s="205"/>
      <c r="CN382" s="205"/>
      <c r="CO382" s="205"/>
      <c r="CP382" s="205"/>
      <c r="CQ382" s="93"/>
      <c r="CR382" s="93"/>
      <c r="CS382" s="191"/>
      <c r="CW382" s="210"/>
      <c r="DE382" s="8"/>
      <c r="DF382" s="205"/>
      <c r="DG382" s="205"/>
      <c r="DH382" s="206"/>
      <c r="DI382" s="206"/>
      <c r="DJ382" s="205"/>
      <c r="DK382" s="207"/>
      <c r="DL382" s="205"/>
      <c r="DM382" s="207"/>
      <c r="DN382" s="205"/>
      <c r="DO382" s="207"/>
      <c r="DP382" s="205"/>
      <c r="DQ382" s="205"/>
      <c r="DR382" s="205"/>
      <c r="DS382" s="205"/>
      <c r="DT382" s="93"/>
      <c r="DU382" s="93"/>
      <c r="EE382" s="8"/>
      <c r="EF382" s="205"/>
      <c r="EG382" s="205"/>
      <c r="EH382" s="206"/>
      <c r="EI382" s="206"/>
      <c r="EJ382" s="205"/>
      <c r="EK382" s="207"/>
      <c r="EL382" s="205"/>
      <c r="EM382" s="207"/>
      <c r="EN382" s="205"/>
      <c r="EO382" s="207"/>
      <c r="EP382" s="207"/>
      <c r="EQ382" s="205"/>
      <c r="ER382" s="205"/>
      <c r="ES382" s="205"/>
      <c r="ET382" s="205"/>
      <c r="EU382" s="93"/>
      <c r="EV382" s="93"/>
    </row>
    <row r="383" spans="2:152">
      <c r="B383" s="8"/>
      <c r="C383" s="205"/>
      <c r="D383" s="205"/>
      <c r="E383" s="206"/>
      <c r="F383" s="206"/>
      <c r="G383" s="205"/>
      <c r="H383" s="207"/>
      <c r="I383" s="205"/>
      <c r="J383" s="207"/>
      <c r="K383" s="205"/>
      <c r="L383" s="205"/>
      <c r="M383" s="205"/>
      <c r="N383" s="205"/>
      <c r="O383" s="205"/>
      <c r="P383" s="205"/>
      <c r="Q383" s="205"/>
      <c r="CC383" s="8"/>
      <c r="CD383" s="205"/>
      <c r="CE383" s="205"/>
      <c r="CF383" s="206"/>
      <c r="CG383" s="206"/>
      <c r="CH383" s="205"/>
      <c r="CI383" s="207"/>
      <c r="CJ383" s="205"/>
      <c r="CK383" s="207"/>
      <c r="CL383" s="205"/>
      <c r="CM383" s="205"/>
      <c r="CN383" s="205"/>
      <c r="CO383" s="205"/>
      <c r="CP383" s="205"/>
      <c r="CQ383" s="93"/>
      <c r="CR383" s="93"/>
      <c r="CS383" s="191"/>
      <c r="CW383" s="210"/>
      <c r="DE383" s="8"/>
      <c r="DF383" s="205"/>
      <c r="DG383" s="205"/>
      <c r="DH383" s="206"/>
      <c r="DI383" s="206"/>
      <c r="DJ383" s="205"/>
      <c r="DK383" s="207"/>
      <c r="DL383" s="205"/>
      <c r="DM383" s="207"/>
      <c r="DN383" s="205"/>
      <c r="DO383" s="207"/>
      <c r="DP383" s="205"/>
      <c r="DQ383" s="205"/>
      <c r="DR383" s="205"/>
      <c r="DS383" s="205"/>
      <c r="DT383" s="93"/>
      <c r="DU383" s="93"/>
      <c r="EE383" s="8"/>
      <c r="EF383" s="205"/>
      <c r="EG383" s="205"/>
      <c r="EH383" s="206"/>
      <c r="EI383" s="206"/>
      <c r="EJ383" s="205"/>
      <c r="EK383" s="207"/>
      <c r="EL383" s="205"/>
      <c r="EM383" s="207"/>
      <c r="EN383" s="205"/>
      <c r="EO383" s="207"/>
      <c r="EP383" s="207"/>
      <c r="EQ383" s="205"/>
      <c r="ER383" s="205"/>
      <c r="ES383" s="205"/>
      <c r="ET383" s="205"/>
      <c r="EU383" s="93"/>
      <c r="EV383" s="93"/>
    </row>
    <row r="384" spans="2:152">
      <c r="B384" s="8"/>
      <c r="C384" s="205"/>
      <c r="D384" s="205"/>
      <c r="E384" s="206"/>
      <c r="F384" s="206"/>
      <c r="G384" s="205"/>
      <c r="H384" s="207"/>
      <c r="I384" s="205"/>
      <c r="J384" s="207"/>
      <c r="K384" s="205"/>
      <c r="L384" s="205"/>
      <c r="M384" s="205"/>
      <c r="N384" s="205"/>
      <c r="O384" s="205"/>
      <c r="P384" s="205"/>
      <c r="Q384" s="205"/>
      <c r="CC384" s="8"/>
      <c r="CD384" s="205"/>
      <c r="CE384" s="205"/>
      <c r="CF384" s="206"/>
      <c r="CG384" s="206"/>
      <c r="CH384" s="205"/>
      <c r="CI384" s="207"/>
      <c r="CJ384" s="205"/>
      <c r="CK384" s="207"/>
      <c r="CL384" s="205"/>
      <c r="CM384" s="205"/>
      <c r="CN384" s="205"/>
      <c r="CO384" s="205"/>
      <c r="CP384" s="205"/>
      <c r="CQ384" s="93"/>
      <c r="CR384" s="93"/>
      <c r="CS384" s="191"/>
      <c r="CW384" s="210"/>
      <c r="DE384" s="8"/>
      <c r="DF384" s="205"/>
      <c r="DG384" s="205"/>
      <c r="DH384" s="206"/>
      <c r="DI384" s="206"/>
      <c r="DJ384" s="205"/>
      <c r="DK384" s="207"/>
      <c r="DL384" s="205"/>
      <c r="DM384" s="207"/>
      <c r="DN384" s="205"/>
      <c r="DO384" s="207"/>
      <c r="DP384" s="205"/>
      <c r="DQ384" s="205"/>
      <c r="DR384" s="205"/>
      <c r="DS384" s="205"/>
      <c r="DT384" s="93"/>
      <c r="DU384" s="93"/>
      <c r="EE384" s="8"/>
      <c r="EF384" s="205"/>
      <c r="EG384" s="205"/>
      <c r="EH384" s="206"/>
      <c r="EI384" s="206"/>
      <c r="EJ384" s="205"/>
      <c r="EK384" s="207"/>
      <c r="EL384" s="205"/>
      <c r="EM384" s="207"/>
      <c r="EN384" s="205"/>
      <c r="EO384" s="207"/>
      <c r="EP384" s="207"/>
      <c r="EQ384" s="205"/>
      <c r="ER384" s="205"/>
      <c r="ES384" s="205"/>
      <c r="ET384" s="205"/>
      <c r="EU384" s="93"/>
      <c r="EV384" s="93"/>
    </row>
    <row r="385" spans="2:152">
      <c r="B385" s="8"/>
      <c r="C385" s="205"/>
      <c r="D385" s="205"/>
      <c r="E385" s="206"/>
      <c r="F385" s="206"/>
      <c r="G385" s="205"/>
      <c r="H385" s="207"/>
      <c r="I385" s="205"/>
      <c r="J385" s="207"/>
      <c r="K385" s="205"/>
      <c r="L385" s="205"/>
      <c r="M385" s="205"/>
      <c r="N385" s="205"/>
      <c r="O385" s="205"/>
      <c r="P385" s="205"/>
      <c r="Q385" s="205"/>
      <c r="CC385" s="8"/>
      <c r="CD385" s="205"/>
      <c r="CE385" s="205"/>
      <c r="CF385" s="206"/>
      <c r="CG385" s="206"/>
      <c r="CH385" s="205"/>
      <c r="CI385" s="207"/>
      <c r="CJ385" s="205"/>
      <c r="CK385" s="207"/>
      <c r="CL385" s="205"/>
      <c r="CM385" s="205"/>
      <c r="CN385" s="205"/>
      <c r="CO385" s="205"/>
      <c r="CP385" s="205"/>
      <c r="CQ385" s="93"/>
      <c r="CR385" s="93"/>
      <c r="CS385" s="191"/>
      <c r="CW385" s="210"/>
      <c r="DE385" s="8"/>
      <c r="DF385" s="205"/>
      <c r="DG385" s="205"/>
      <c r="DH385" s="206"/>
      <c r="DI385" s="206"/>
      <c r="DJ385" s="205"/>
      <c r="DK385" s="207"/>
      <c r="DL385" s="205"/>
      <c r="DM385" s="207"/>
      <c r="DN385" s="205"/>
      <c r="DO385" s="207"/>
      <c r="DP385" s="205"/>
      <c r="DQ385" s="205"/>
      <c r="DR385" s="205"/>
      <c r="DS385" s="205"/>
      <c r="DT385" s="93"/>
      <c r="DU385" s="93"/>
      <c r="EE385" s="8"/>
      <c r="EF385" s="205"/>
      <c r="EG385" s="205"/>
      <c r="EH385" s="206"/>
      <c r="EI385" s="206"/>
      <c r="EJ385" s="205"/>
      <c r="EK385" s="207"/>
      <c r="EL385" s="205"/>
      <c r="EM385" s="207"/>
      <c r="EN385" s="205"/>
      <c r="EO385" s="207"/>
      <c r="EP385" s="207"/>
      <c r="EQ385" s="205"/>
      <c r="ER385" s="205"/>
      <c r="ES385" s="205"/>
      <c r="ET385" s="205"/>
      <c r="EU385" s="93"/>
      <c r="EV385" s="93"/>
    </row>
    <row r="386" spans="2:152">
      <c r="B386" s="8"/>
      <c r="C386" s="205"/>
      <c r="D386" s="205"/>
      <c r="E386" s="206"/>
      <c r="F386" s="206"/>
      <c r="G386" s="205"/>
      <c r="H386" s="207"/>
      <c r="I386" s="205"/>
      <c r="J386" s="207"/>
      <c r="K386" s="205"/>
      <c r="L386" s="205"/>
      <c r="M386" s="205"/>
      <c r="N386" s="205"/>
      <c r="O386" s="205"/>
      <c r="P386" s="205"/>
      <c r="Q386" s="205"/>
      <c r="CC386" s="8"/>
      <c r="CD386" s="205"/>
      <c r="CE386" s="205"/>
      <c r="CF386" s="206"/>
      <c r="CG386" s="206"/>
      <c r="CH386" s="205"/>
      <c r="CI386" s="207"/>
      <c r="CJ386" s="205"/>
      <c r="CK386" s="207"/>
      <c r="CL386" s="205"/>
      <c r="CM386" s="205"/>
      <c r="CN386" s="205"/>
      <c r="CO386" s="205"/>
      <c r="CP386" s="205"/>
      <c r="CQ386" s="93"/>
      <c r="CR386" s="93"/>
      <c r="CS386" s="191"/>
      <c r="CW386" s="210"/>
      <c r="DE386" s="8"/>
      <c r="DF386" s="205"/>
      <c r="DG386" s="205"/>
      <c r="DH386" s="206"/>
      <c r="DI386" s="206"/>
      <c r="DJ386" s="205"/>
      <c r="DK386" s="207"/>
      <c r="DL386" s="205"/>
      <c r="DM386" s="207"/>
      <c r="DN386" s="205"/>
      <c r="DO386" s="207"/>
      <c r="DP386" s="205"/>
      <c r="DQ386" s="205"/>
      <c r="DR386" s="205"/>
      <c r="DS386" s="205"/>
      <c r="DT386" s="93"/>
      <c r="DU386" s="93"/>
      <c r="EE386" s="8"/>
      <c r="EF386" s="205"/>
      <c r="EG386" s="205"/>
      <c r="EH386" s="206"/>
      <c r="EI386" s="206"/>
      <c r="EJ386" s="205"/>
      <c r="EK386" s="207"/>
      <c r="EL386" s="205"/>
      <c r="EM386" s="207"/>
      <c r="EN386" s="205"/>
      <c r="EO386" s="207"/>
      <c r="EP386" s="207"/>
      <c r="EQ386" s="205"/>
      <c r="ER386" s="205"/>
      <c r="ES386" s="205"/>
      <c r="ET386" s="205"/>
      <c r="EU386" s="93"/>
      <c r="EV386" s="93"/>
    </row>
    <row r="387" spans="2:152">
      <c r="B387" s="8"/>
      <c r="C387" s="205"/>
      <c r="D387" s="205"/>
      <c r="E387" s="206"/>
      <c r="F387" s="206"/>
      <c r="G387" s="205"/>
      <c r="H387" s="207"/>
      <c r="I387" s="205"/>
      <c r="J387" s="207"/>
      <c r="K387" s="205"/>
      <c r="L387" s="205"/>
      <c r="M387" s="205"/>
      <c r="N387" s="205"/>
      <c r="O387" s="205"/>
      <c r="P387" s="205"/>
      <c r="Q387" s="205"/>
      <c r="CC387" s="8"/>
      <c r="CD387" s="205"/>
      <c r="CE387" s="205"/>
      <c r="CF387" s="206"/>
      <c r="CG387" s="206"/>
      <c r="CH387" s="205"/>
      <c r="CI387" s="207"/>
      <c r="CJ387" s="205"/>
      <c r="CK387" s="207"/>
      <c r="CL387" s="205"/>
      <c r="CM387" s="205"/>
      <c r="CN387" s="205"/>
      <c r="CO387" s="205"/>
      <c r="CP387" s="205"/>
      <c r="CQ387" s="93"/>
      <c r="CR387" s="93"/>
      <c r="CS387" s="191"/>
      <c r="CW387" s="210"/>
      <c r="DE387" s="8"/>
      <c r="DF387" s="205"/>
      <c r="DG387" s="205"/>
      <c r="DH387" s="206"/>
      <c r="DI387" s="206"/>
      <c r="DJ387" s="205"/>
      <c r="DK387" s="207"/>
      <c r="DL387" s="205"/>
      <c r="DM387" s="207"/>
      <c r="DN387" s="205"/>
      <c r="DO387" s="207"/>
      <c r="DP387" s="205"/>
      <c r="DQ387" s="205"/>
      <c r="DR387" s="205"/>
      <c r="DS387" s="205"/>
      <c r="DT387" s="93"/>
      <c r="DU387" s="93"/>
      <c r="EE387" s="8"/>
      <c r="EF387" s="205"/>
      <c r="EG387" s="205"/>
      <c r="EH387" s="206"/>
      <c r="EI387" s="206"/>
      <c r="EJ387" s="205"/>
      <c r="EK387" s="207"/>
      <c r="EL387" s="205"/>
      <c r="EM387" s="207"/>
      <c r="EN387" s="205"/>
      <c r="EO387" s="207"/>
      <c r="EP387" s="207"/>
      <c r="EQ387" s="205"/>
      <c r="ER387" s="205"/>
      <c r="ES387" s="205"/>
      <c r="ET387" s="205"/>
      <c r="EU387" s="93"/>
      <c r="EV387" s="93"/>
    </row>
    <row r="388" spans="2:152">
      <c r="B388" s="8"/>
      <c r="C388" s="205"/>
      <c r="D388" s="205"/>
      <c r="E388" s="206"/>
      <c r="F388" s="206"/>
      <c r="G388" s="205"/>
      <c r="H388" s="207"/>
      <c r="I388" s="205"/>
      <c r="J388" s="207"/>
      <c r="K388" s="205"/>
      <c r="L388" s="205"/>
      <c r="M388" s="205"/>
      <c r="N388" s="205"/>
      <c r="O388" s="205"/>
      <c r="P388" s="205"/>
      <c r="Q388" s="205"/>
      <c r="CC388" s="8"/>
      <c r="CD388" s="205"/>
      <c r="CE388" s="205"/>
      <c r="CF388" s="206"/>
      <c r="CG388" s="206"/>
      <c r="CH388" s="205"/>
      <c r="CI388" s="207"/>
      <c r="CJ388" s="205"/>
      <c r="CK388" s="207"/>
      <c r="CL388" s="205"/>
      <c r="CM388" s="205"/>
      <c r="CN388" s="205"/>
      <c r="CO388" s="205"/>
      <c r="CP388" s="205"/>
      <c r="CQ388" s="93"/>
      <c r="CR388" s="93"/>
      <c r="CS388" s="191"/>
      <c r="CW388" s="210"/>
      <c r="DE388" s="8"/>
      <c r="DF388" s="205"/>
      <c r="DG388" s="205"/>
      <c r="DH388" s="206"/>
      <c r="DI388" s="206"/>
      <c r="DJ388" s="205"/>
      <c r="DK388" s="207"/>
      <c r="DL388" s="205"/>
      <c r="DM388" s="207"/>
      <c r="DN388" s="205"/>
      <c r="DO388" s="207"/>
      <c r="DP388" s="205"/>
      <c r="DQ388" s="205"/>
      <c r="DR388" s="205"/>
      <c r="DS388" s="205"/>
      <c r="DT388" s="93"/>
      <c r="DU388" s="93"/>
      <c r="EE388" s="8"/>
      <c r="EF388" s="205"/>
      <c r="EG388" s="205"/>
      <c r="EH388" s="206"/>
      <c r="EI388" s="206"/>
      <c r="EJ388" s="205"/>
      <c r="EK388" s="207"/>
      <c r="EL388" s="205"/>
      <c r="EM388" s="207"/>
      <c r="EN388" s="205"/>
      <c r="EO388" s="207"/>
      <c r="EP388" s="207"/>
      <c r="EQ388" s="205"/>
      <c r="ER388" s="205"/>
      <c r="ES388" s="205"/>
      <c r="ET388" s="205"/>
      <c r="EU388" s="93"/>
      <c r="EV388" s="93"/>
    </row>
    <row r="389" spans="2:152">
      <c r="B389" s="8"/>
      <c r="C389" s="205"/>
      <c r="D389" s="205"/>
      <c r="E389" s="206"/>
      <c r="F389" s="206"/>
      <c r="G389" s="205"/>
      <c r="H389" s="207"/>
      <c r="I389" s="205"/>
      <c r="J389" s="207"/>
      <c r="K389" s="205"/>
      <c r="L389" s="205"/>
      <c r="M389" s="205"/>
      <c r="N389" s="205"/>
      <c r="O389" s="205"/>
      <c r="P389" s="205"/>
      <c r="Q389" s="205"/>
      <c r="CC389" s="8"/>
      <c r="CD389" s="205"/>
      <c r="CE389" s="205"/>
      <c r="CF389" s="206"/>
      <c r="CG389" s="206"/>
      <c r="CH389" s="205"/>
      <c r="CI389" s="207"/>
      <c r="CJ389" s="205"/>
      <c r="CK389" s="207"/>
      <c r="CL389" s="205"/>
      <c r="CM389" s="205"/>
      <c r="CN389" s="205"/>
      <c r="CO389" s="205"/>
      <c r="CP389" s="205"/>
      <c r="CQ389" s="93"/>
      <c r="CR389" s="93"/>
      <c r="CS389" s="191"/>
      <c r="CW389" s="210"/>
      <c r="DE389" s="8"/>
      <c r="DF389" s="205"/>
      <c r="DG389" s="205"/>
      <c r="DH389" s="206"/>
      <c r="DI389" s="206"/>
      <c r="DJ389" s="205"/>
      <c r="DK389" s="207"/>
      <c r="DL389" s="205"/>
      <c r="DM389" s="207"/>
      <c r="DN389" s="205"/>
      <c r="DO389" s="207"/>
      <c r="DP389" s="205"/>
      <c r="DQ389" s="205"/>
      <c r="DR389" s="205"/>
      <c r="DS389" s="205"/>
      <c r="DT389" s="93"/>
      <c r="DU389" s="93"/>
      <c r="EE389" s="8"/>
      <c r="EF389" s="205"/>
      <c r="EG389" s="205"/>
      <c r="EH389" s="206"/>
      <c r="EI389" s="206"/>
      <c r="EJ389" s="205"/>
      <c r="EK389" s="207"/>
      <c r="EL389" s="205"/>
      <c r="EM389" s="207"/>
      <c r="EN389" s="205"/>
      <c r="EO389" s="207"/>
      <c r="EP389" s="207"/>
      <c r="EQ389" s="205"/>
      <c r="ER389" s="205"/>
      <c r="ES389" s="205"/>
      <c r="ET389" s="205"/>
      <c r="EU389" s="93"/>
      <c r="EV389" s="93"/>
    </row>
    <row r="390" spans="2:152">
      <c r="B390" s="8"/>
      <c r="C390" s="205"/>
      <c r="D390" s="205"/>
      <c r="E390" s="206"/>
      <c r="F390" s="206"/>
      <c r="G390" s="205"/>
      <c r="H390" s="207"/>
      <c r="I390" s="205"/>
      <c r="J390" s="207"/>
      <c r="K390" s="205"/>
      <c r="L390" s="205"/>
      <c r="M390" s="205"/>
      <c r="N390" s="205"/>
      <c r="O390" s="205"/>
      <c r="P390" s="205"/>
      <c r="Q390" s="205"/>
      <c r="CC390" s="8"/>
      <c r="CD390" s="205"/>
      <c r="CE390" s="205"/>
      <c r="CF390" s="206"/>
      <c r="CG390" s="206"/>
      <c r="CH390" s="205"/>
      <c r="CI390" s="207"/>
      <c r="CJ390" s="205"/>
      <c r="CK390" s="207"/>
      <c r="CL390" s="205"/>
      <c r="CM390" s="205"/>
      <c r="CN390" s="205"/>
      <c r="CO390" s="205"/>
      <c r="CP390" s="205"/>
      <c r="CQ390" s="93"/>
      <c r="CR390" s="93"/>
      <c r="CS390" s="191"/>
      <c r="CW390" s="210"/>
      <c r="DE390" s="8"/>
      <c r="DF390" s="205"/>
      <c r="DG390" s="205"/>
      <c r="DH390" s="206"/>
      <c r="DI390" s="206"/>
      <c r="DJ390" s="205"/>
      <c r="DK390" s="207"/>
      <c r="DL390" s="205"/>
      <c r="DM390" s="207"/>
      <c r="DN390" s="205"/>
      <c r="DO390" s="207"/>
      <c r="DP390" s="205"/>
      <c r="DQ390" s="205"/>
      <c r="DR390" s="205"/>
      <c r="DS390" s="205"/>
      <c r="DT390" s="93"/>
      <c r="DU390" s="93"/>
      <c r="EE390" s="8"/>
      <c r="EF390" s="205"/>
      <c r="EG390" s="205"/>
      <c r="EH390" s="206"/>
      <c r="EI390" s="206"/>
      <c r="EJ390" s="205"/>
      <c r="EK390" s="207"/>
      <c r="EL390" s="205"/>
      <c r="EM390" s="207"/>
      <c r="EN390" s="205"/>
      <c r="EO390" s="207"/>
      <c r="EP390" s="207"/>
      <c r="EQ390" s="205"/>
      <c r="ER390" s="205"/>
      <c r="ES390" s="205"/>
      <c r="ET390" s="205"/>
      <c r="EU390" s="93"/>
      <c r="EV390" s="93"/>
    </row>
    <row r="391" spans="2:152">
      <c r="B391" s="8"/>
      <c r="C391" s="205"/>
      <c r="D391" s="205"/>
      <c r="E391" s="206"/>
      <c r="F391" s="206"/>
      <c r="G391" s="205"/>
      <c r="H391" s="207"/>
      <c r="I391" s="205"/>
      <c r="J391" s="207"/>
      <c r="K391" s="205"/>
      <c r="L391" s="205"/>
      <c r="M391" s="205"/>
      <c r="N391" s="205"/>
      <c r="O391" s="205"/>
      <c r="P391" s="205"/>
      <c r="Q391" s="205"/>
      <c r="CC391" s="8"/>
      <c r="CD391" s="205"/>
      <c r="CE391" s="205"/>
      <c r="CF391" s="206"/>
      <c r="CG391" s="206"/>
      <c r="CH391" s="205"/>
      <c r="CI391" s="207"/>
      <c r="CJ391" s="205"/>
      <c r="CK391" s="207"/>
      <c r="CL391" s="205"/>
      <c r="CM391" s="205"/>
      <c r="CN391" s="205"/>
      <c r="CO391" s="205"/>
      <c r="CP391" s="205"/>
      <c r="CQ391" s="93"/>
      <c r="CR391" s="93"/>
      <c r="CS391" s="191"/>
      <c r="CW391" s="210"/>
      <c r="DE391" s="8"/>
      <c r="DF391" s="205"/>
      <c r="DG391" s="205"/>
      <c r="DH391" s="206"/>
      <c r="DI391" s="206"/>
      <c r="DJ391" s="205"/>
      <c r="DK391" s="207"/>
      <c r="DL391" s="205"/>
      <c r="DM391" s="207"/>
      <c r="DN391" s="205"/>
      <c r="DO391" s="207"/>
      <c r="DP391" s="205"/>
      <c r="DQ391" s="205"/>
      <c r="DR391" s="205"/>
      <c r="DS391" s="205"/>
      <c r="DT391" s="93"/>
      <c r="DU391" s="93"/>
      <c r="EE391" s="8"/>
      <c r="EF391" s="205"/>
      <c r="EG391" s="205"/>
      <c r="EH391" s="206"/>
      <c r="EI391" s="206"/>
      <c r="EJ391" s="205"/>
      <c r="EK391" s="207"/>
      <c r="EL391" s="205"/>
      <c r="EM391" s="207"/>
      <c r="EN391" s="205"/>
      <c r="EO391" s="207"/>
      <c r="EP391" s="207"/>
      <c r="EQ391" s="205"/>
      <c r="ER391" s="205"/>
      <c r="ES391" s="205"/>
      <c r="ET391" s="205"/>
      <c r="EU391" s="93"/>
      <c r="EV391" s="93"/>
    </row>
    <row r="392" spans="2:152">
      <c r="B392" s="8"/>
      <c r="C392" s="205"/>
      <c r="D392" s="205"/>
      <c r="E392" s="206"/>
      <c r="F392" s="206"/>
      <c r="G392" s="205"/>
      <c r="H392" s="207"/>
      <c r="I392" s="205"/>
      <c r="J392" s="207"/>
      <c r="K392" s="205"/>
      <c r="L392" s="205"/>
      <c r="M392" s="205"/>
      <c r="N392" s="205"/>
      <c r="O392" s="205"/>
      <c r="P392" s="205"/>
      <c r="Q392" s="205"/>
      <c r="CC392" s="8"/>
      <c r="CD392" s="205"/>
      <c r="CE392" s="205"/>
      <c r="CF392" s="206"/>
      <c r="CG392" s="206"/>
      <c r="CH392" s="205"/>
      <c r="CI392" s="207"/>
      <c r="CJ392" s="205"/>
      <c r="CK392" s="207"/>
      <c r="CL392" s="205"/>
      <c r="CM392" s="205"/>
      <c r="CN392" s="205"/>
      <c r="CO392" s="205"/>
      <c r="CP392" s="205"/>
      <c r="CQ392" s="93"/>
      <c r="CR392" s="93"/>
      <c r="CS392" s="191"/>
      <c r="CW392" s="210"/>
      <c r="DE392" s="8"/>
      <c r="DF392" s="205"/>
      <c r="DG392" s="205"/>
      <c r="DH392" s="206"/>
      <c r="DI392" s="206"/>
      <c r="DJ392" s="205"/>
      <c r="DK392" s="207"/>
      <c r="DL392" s="205"/>
      <c r="DM392" s="207"/>
      <c r="DN392" s="205"/>
      <c r="DO392" s="207"/>
      <c r="DP392" s="205"/>
      <c r="DQ392" s="205"/>
      <c r="DR392" s="205"/>
      <c r="DS392" s="205"/>
      <c r="DT392" s="93"/>
      <c r="DU392" s="93"/>
      <c r="EE392" s="8"/>
      <c r="EF392" s="205"/>
      <c r="EG392" s="205"/>
      <c r="EH392" s="206"/>
      <c r="EI392" s="206"/>
      <c r="EJ392" s="205"/>
      <c r="EK392" s="207"/>
      <c r="EL392" s="205"/>
      <c r="EM392" s="207"/>
      <c r="EN392" s="205"/>
      <c r="EO392" s="207"/>
      <c r="EP392" s="207"/>
      <c r="EQ392" s="205"/>
      <c r="ER392" s="205"/>
      <c r="ES392" s="205"/>
      <c r="ET392" s="205"/>
      <c r="EU392" s="93"/>
      <c r="EV392" s="93"/>
    </row>
    <row r="393" spans="2:152">
      <c r="B393" s="8"/>
      <c r="C393" s="205"/>
      <c r="D393" s="205"/>
      <c r="E393" s="206"/>
      <c r="F393" s="206"/>
      <c r="G393" s="205"/>
      <c r="H393" s="207"/>
      <c r="I393" s="205"/>
      <c r="J393" s="207"/>
      <c r="K393" s="205"/>
      <c r="L393" s="205"/>
      <c r="M393" s="205"/>
      <c r="N393" s="205"/>
      <c r="O393" s="205"/>
      <c r="P393" s="205"/>
      <c r="Q393" s="205"/>
      <c r="CC393" s="8"/>
      <c r="CD393" s="205"/>
      <c r="CE393" s="205"/>
      <c r="CF393" s="206"/>
      <c r="CG393" s="206"/>
      <c r="CH393" s="205"/>
      <c r="CI393" s="207"/>
      <c r="CJ393" s="205"/>
      <c r="CK393" s="207"/>
      <c r="CL393" s="205"/>
      <c r="CM393" s="205"/>
      <c r="CN393" s="205"/>
      <c r="CO393" s="205"/>
      <c r="CP393" s="205"/>
      <c r="CQ393" s="93"/>
      <c r="CR393" s="93"/>
      <c r="CS393" s="191"/>
      <c r="CW393" s="210"/>
      <c r="DE393" s="8"/>
      <c r="DF393" s="205"/>
      <c r="DG393" s="205"/>
      <c r="DH393" s="206"/>
      <c r="DI393" s="206"/>
      <c r="DJ393" s="205"/>
      <c r="DK393" s="207"/>
      <c r="DL393" s="205"/>
      <c r="DM393" s="207"/>
      <c r="DN393" s="205"/>
      <c r="DO393" s="207"/>
      <c r="DP393" s="205"/>
      <c r="DQ393" s="205"/>
      <c r="DR393" s="205"/>
      <c r="DS393" s="205"/>
      <c r="DT393" s="93"/>
      <c r="DU393" s="93"/>
      <c r="EE393" s="8"/>
      <c r="EF393" s="205"/>
      <c r="EG393" s="205"/>
      <c r="EH393" s="206"/>
      <c r="EI393" s="206"/>
      <c r="EJ393" s="205"/>
      <c r="EK393" s="207"/>
      <c r="EL393" s="205"/>
      <c r="EM393" s="207"/>
      <c r="EN393" s="205"/>
      <c r="EO393" s="207"/>
      <c r="EP393" s="207"/>
      <c r="EQ393" s="205"/>
      <c r="ER393" s="205"/>
      <c r="ES393" s="205"/>
      <c r="ET393" s="205"/>
      <c r="EU393" s="93"/>
      <c r="EV393" s="93"/>
    </row>
    <row r="394" spans="2:152">
      <c r="B394" s="8"/>
      <c r="C394" s="205"/>
      <c r="D394" s="205"/>
      <c r="E394" s="206"/>
      <c r="F394" s="206"/>
      <c r="G394" s="205"/>
      <c r="H394" s="207"/>
      <c r="I394" s="205"/>
      <c r="J394" s="207"/>
      <c r="K394" s="205"/>
      <c r="L394" s="205"/>
      <c r="M394" s="205"/>
      <c r="N394" s="205"/>
      <c r="O394" s="205"/>
      <c r="P394" s="205"/>
      <c r="Q394" s="205"/>
      <c r="CC394" s="8"/>
      <c r="CD394" s="205"/>
      <c r="CE394" s="205"/>
      <c r="CF394" s="206"/>
      <c r="CG394" s="206"/>
      <c r="CH394" s="205"/>
      <c r="CI394" s="207"/>
      <c r="CJ394" s="205"/>
      <c r="CK394" s="207"/>
      <c r="CL394" s="205"/>
      <c r="CM394" s="205"/>
      <c r="CN394" s="205"/>
      <c r="CO394" s="205"/>
      <c r="CP394" s="205"/>
      <c r="CQ394" s="93"/>
      <c r="CR394" s="93"/>
      <c r="CS394" s="191"/>
      <c r="CW394" s="210"/>
      <c r="DE394" s="8"/>
      <c r="DF394" s="205"/>
      <c r="DG394" s="205"/>
      <c r="DH394" s="206"/>
      <c r="DI394" s="206"/>
      <c r="DJ394" s="205"/>
      <c r="DK394" s="207"/>
      <c r="DL394" s="205"/>
      <c r="DM394" s="207"/>
      <c r="DN394" s="205"/>
      <c r="DO394" s="207"/>
      <c r="DP394" s="205"/>
      <c r="DQ394" s="205"/>
      <c r="DR394" s="205"/>
      <c r="DS394" s="205"/>
      <c r="DT394" s="93"/>
      <c r="DU394" s="93"/>
      <c r="EE394" s="8"/>
      <c r="EF394" s="205"/>
      <c r="EG394" s="205"/>
      <c r="EH394" s="206"/>
      <c r="EI394" s="206"/>
      <c r="EJ394" s="205"/>
      <c r="EK394" s="207"/>
      <c r="EL394" s="205"/>
      <c r="EM394" s="207"/>
      <c r="EN394" s="205"/>
      <c r="EO394" s="207"/>
      <c r="EP394" s="207"/>
      <c r="EQ394" s="205"/>
      <c r="ER394" s="205"/>
      <c r="ES394" s="205"/>
      <c r="ET394" s="205"/>
      <c r="EU394" s="93"/>
      <c r="EV394" s="93"/>
    </row>
    <row r="395" spans="2:152">
      <c r="B395" s="8"/>
      <c r="C395" s="205"/>
      <c r="D395" s="205"/>
      <c r="E395" s="206"/>
      <c r="F395" s="206"/>
      <c r="G395" s="205"/>
      <c r="H395" s="207"/>
      <c r="I395" s="205"/>
      <c r="J395" s="207"/>
      <c r="K395" s="205"/>
      <c r="L395" s="205"/>
      <c r="M395" s="205"/>
      <c r="N395" s="205"/>
      <c r="O395" s="205"/>
      <c r="P395" s="205"/>
      <c r="Q395" s="205"/>
      <c r="CC395" s="8"/>
      <c r="CD395" s="205"/>
      <c r="CE395" s="205"/>
      <c r="CF395" s="206"/>
      <c r="CG395" s="206"/>
      <c r="CH395" s="205"/>
      <c r="CI395" s="207"/>
      <c r="CJ395" s="205"/>
      <c r="CK395" s="207"/>
      <c r="CL395" s="205"/>
      <c r="CM395" s="205"/>
      <c r="CN395" s="205"/>
      <c r="CO395" s="205"/>
      <c r="CP395" s="205"/>
      <c r="CQ395" s="93"/>
      <c r="CR395" s="93"/>
      <c r="CS395" s="191"/>
      <c r="CW395" s="210"/>
      <c r="DE395" s="8"/>
      <c r="DF395" s="205"/>
      <c r="DG395" s="205"/>
      <c r="DH395" s="206"/>
      <c r="DI395" s="206"/>
      <c r="DJ395" s="205"/>
      <c r="DK395" s="207"/>
      <c r="DL395" s="205"/>
      <c r="DM395" s="207"/>
      <c r="DN395" s="205"/>
      <c r="DO395" s="207"/>
      <c r="DP395" s="205"/>
      <c r="DQ395" s="205"/>
      <c r="DR395" s="205"/>
      <c r="DS395" s="205"/>
      <c r="DT395" s="93"/>
      <c r="DU395" s="93"/>
      <c r="EE395" s="8"/>
      <c r="EF395" s="205"/>
      <c r="EG395" s="205"/>
      <c r="EH395" s="206"/>
      <c r="EI395" s="206"/>
      <c r="EJ395" s="205"/>
      <c r="EK395" s="207"/>
      <c r="EL395" s="205"/>
      <c r="EM395" s="207"/>
      <c r="EN395" s="205"/>
      <c r="EO395" s="207"/>
      <c r="EP395" s="207"/>
      <c r="EQ395" s="205"/>
      <c r="ER395" s="205"/>
      <c r="ES395" s="205"/>
      <c r="ET395" s="205"/>
      <c r="EU395" s="93"/>
      <c r="EV395" s="93"/>
    </row>
    <row r="396" spans="2:152">
      <c r="B396" s="8"/>
      <c r="C396" s="205"/>
      <c r="D396" s="205"/>
      <c r="E396" s="206"/>
      <c r="F396" s="206"/>
      <c r="G396" s="205"/>
      <c r="H396" s="207"/>
      <c r="I396" s="205"/>
      <c r="J396" s="207"/>
      <c r="K396" s="205"/>
      <c r="L396" s="205"/>
      <c r="M396" s="205"/>
      <c r="N396" s="205"/>
      <c r="O396" s="205"/>
      <c r="P396" s="205"/>
      <c r="Q396" s="205"/>
      <c r="CC396" s="8"/>
      <c r="CD396" s="205"/>
      <c r="CE396" s="205"/>
      <c r="CF396" s="206"/>
      <c r="CG396" s="206"/>
      <c r="CH396" s="205"/>
      <c r="CI396" s="207"/>
      <c r="CJ396" s="205"/>
      <c r="CK396" s="207"/>
      <c r="CL396" s="205"/>
      <c r="CM396" s="205"/>
      <c r="CN396" s="205"/>
      <c r="CO396" s="205"/>
      <c r="CP396" s="205"/>
      <c r="CQ396" s="93"/>
      <c r="CR396" s="93"/>
      <c r="CS396" s="191"/>
      <c r="CW396" s="210"/>
      <c r="DE396" s="8"/>
      <c r="DF396" s="205"/>
      <c r="DG396" s="205"/>
      <c r="DH396" s="206"/>
      <c r="DI396" s="206"/>
      <c r="DJ396" s="205"/>
      <c r="DK396" s="207"/>
      <c r="DL396" s="205"/>
      <c r="DM396" s="207"/>
      <c r="DN396" s="205"/>
      <c r="DO396" s="207"/>
      <c r="DP396" s="205"/>
      <c r="DQ396" s="205"/>
      <c r="DR396" s="205"/>
      <c r="DS396" s="205"/>
      <c r="DT396" s="93"/>
      <c r="DU396" s="93"/>
      <c r="EE396" s="8"/>
      <c r="EF396" s="205"/>
      <c r="EG396" s="205"/>
      <c r="EH396" s="206"/>
      <c r="EI396" s="206"/>
      <c r="EJ396" s="205"/>
      <c r="EK396" s="207"/>
      <c r="EL396" s="205"/>
      <c r="EM396" s="207"/>
      <c r="EN396" s="205"/>
      <c r="EO396" s="207"/>
      <c r="EP396" s="207"/>
      <c r="EQ396" s="205"/>
      <c r="ER396" s="205"/>
      <c r="ES396" s="205"/>
      <c r="ET396" s="205"/>
      <c r="EU396" s="93"/>
      <c r="EV396" s="93"/>
    </row>
    <row r="397" spans="2:152">
      <c r="B397" s="8"/>
      <c r="C397" s="205"/>
      <c r="D397" s="205"/>
      <c r="E397" s="206"/>
      <c r="F397" s="206"/>
      <c r="G397" s="205"/>
      <c r="H397" s="207"/>
      <c r="I397" s="205"/>
      <c r="J397" s="207"/>
      <c r="K397" s="205"/>
      <c r="L397" s="205"/>
      <c r="M397" s="205"/>
      <c r="N397" s="205"/>
      <c r="O397" s="205"/>
      <c r="P397" s="205"/>
      <c r="Q397" s="205"/>
      <c r="CC397" s="8"/>
      <c r="CD397" s="205"/>
      <c r="CE397" s="205"/>
      <c r="CF397" s="206"/>
      <c r="CG397" s="206"/>
      <c r="CH397" s="205"/>
      <c r="CI397" s="207"/>
      <c r="CJ397" s="205"/>
      <c r="CK397" s="207"/>
      <c r="CL397" s="205"/>
      <c r="CM397" s="205"/>
      <c r="CN397" s="205"/>
      <c r="CO397" s="205"/>
      <c r="CP397" s="205"/>
      <c r="CQ397" s="93"/>
      <c r="CR397" s="93"/>
      <c r="CS397" s="191"/>
      <c r="CW397" s="210"/>
      <c r="DE397" s="8"/>
      <c r="DF397" s="205"/>
      <c r="DG397" s="205"/>
      <c r="DH397" s="206"/>
      <c r="DI397" s="206"/>
      <c r="DJ397" s="205"/>
      <c r="DK397" s="207"/>
      <c r="DL397" s="205"/>
      <c r="DM397" s="207"/>
      <c r="DN397" s="205"/>
      <c r="DO397" s="207"/>
      <c r="DP397" s="205"/>
      <c r="DQ397" s="205"/>
      <c r="DR397" s="205"/>
      <c r="DS397" s="205"/>
      <c r="DT397" s="93"/>
      <c r="DU397" s="93"/>
      <c r="EE397" s="8"/>
      <c r="EF397" s="205"/>
      <c r="EG397" s="205"/>
      <c r="EH397" s="206"/>
      <c r="EI397" s="206"/>
      <c r="EJ397" s="205"/>
      <c r="EK397" s="207"/>
      <c r="EL397" s="205"/>
      <c r="EM397" s="207"/>
      <c r="EN397" s="205"/>
      <c r="EO397" s="207"/>
      <c r="EP397" s="207"/>
      <c r="EQ397" s="205"/>
      <c r="ER397" s="205"/>
      <c r="ES397" s="205"/>
      <c r="ET397" s="205"/>
      <c r="EU397" s="93"/>
      <c r="EV397" s="93"/>
    </row>
    <row r="398" spans="2:152">
      <c r="B398" s="8"/>
      <c r="C398" s="205"/>
      <c r="D398" s="205"/>
      <c r="E398" s="206"/>
      <c r="F398" s="206"/>
      <c r="G398" s="205"/>
      <c r="H398" s="207"/>
      <c r="I398" s="205"/>
      <c r="J398" s="207"/>
      <c r="K398" s="205"/>
      <c r="L398" s="205"/>
      <c r="M398" s="205"/>
      <c r="N398" s="205"/>
      <c r="O398" s="205"/>
      <c r="P398" s="205"/>
      <c r="Q398" s="205"/>
      <c r="CC398" s="8"/>
      <c r="CD398" s="205"/>
      <c r="CE398" s="205"/>
      <c r="CF398" s="206"/>
      <c r="CG398" s="206"/>
      <c r="CH398" s="205"/>
      <c r="CI398" s="207"/>
      <c r="CJ398" s="205"/>
      <c r="CK398" s="207"/>
      <c r="CL398" s="205"/>
      <c r="CM398" s="205"/>
      <c r="CN398" s="205"/>
      <c r="CO398" s="205"/>
      <c r="CP398" s="205"/>
      <c r="CQ398" s="93"/>
      <c r="CR398" s="93"/>
      <c r="CS398" s="191"/>
      <c r="CW398" s="210"/>
      <c r="DE398" s="8"/>
      <c r="DF398" s="205"/>
      <c r="DG398" s="205"/>
      <c r="DH398" s="206"/>
      <c r="DI398" s="206"/>
      <c r="DJ398" s="205"/>
      <c r="DK398" s="207"/>
      <c r="DL398" s="205"/>
      <c r="DM398" s="207"/>
      <c r="DN398" s="205"/>
      <c r="DO398" s="207"/>
      <c r="DP398" s="205"/>
      <c r="DQ398" s="205"/>
      <c r="DR398" s="205"/>
      <c r="DS398" s="205"/>
      <c r="DT398" s="93"/>
      <c r="DU398" s="93"/>
      <c r="EE398" s="8"/>
      <c r="EF398" s="205"/>
      <c r="EG398" s="205"/>
      <c r="EH398" s="206"/>
      <c r="EI398" s="206"/>
      <c r="EJ398" s="205"/>
      <c r="EK398" s="207"/>
      <c r="EL398" s="205"/>
      <c r="EM398" s="207"/>
      <c r="EN398" s="205"/>
      <c r="EO398" s="207"/>
      <c r="EP398" s="207"/>
      <c r="EQ398" s="205"/>
      <c r="ER398" s="205"/>
      <c r="ES398" s="205"/>
      <c r="ET398" s="205"/>
      <c r="EU398" s="93"/>
      <c r="EV398" s="93"/>
    </row>
    <row r="399" spans="2:152">
      <c r="B399" s="8"/>
      <c r="C399" s="205"/>
      <c r="D399" s="205"/>
      <c r="E399" s="206"/>
      <c r="F399" s="206"/>
      <c r="G399" s="205"/>
      <c r="H399" s="207"/>
      <c r="I399" s="205"/>
      <c r="J399" s="207"/>
      <c r="K399" s="205"/>
      <c r="L399" s="205"/>
      <c r="M399" s="205"/>
      <c r="N399" s="205"/>
      <c r="O399" s="205"/>
      <c r="P399" s="205"/>
      <c r="Q399" s="205"/>
      <c r="CC399" s="8"/>
      <c r="CD399" s="205"/>
      <c r="CE399" s="205"/>
      <c r="CF399" s="206"/>
      <c r="CG399" s="206"/>
      <c r="CH399" s="205"/>
      <c r="CI399" s="207"/>
      <c r="CJ399" s="205"/>
      <c r="CK399" s="207"/>
      <c r="CL399" s="205"/>
      <c r="CM399" s="205"/>
      <c r="CN399" s="205"/>
      <c r="CO399" s="205"/>
      <c r="CP399" s="205"/>
      <c r="CQ399" s="93"/>
      <c r="CR399" s="93"/>
      <c r="CS399" s="191"/>
      <c r="CW399" s="210"/>
      <c r="DE399" s="8"/>
      <c r="DF399" s="205"/>
      <c r="DG399" s="205"/>
      <c r="DH399" s="206"/>
      <c r="DI399" s="206"/>
      <c r="DJ399" s="205"/>
      <c r="DK399" s="207"/>
      <c r="DL399" s="205"/>
      <c r="DM399" s="207"/>
      <c r="DN399" s="205"/>
      <c r="DO399" s="207"/>
      <c r="DP399" s="205"/>
      <c r="DQ399" s="205"/>
      <c r="DR399" s="205"/>
      <c r="DS399" s="205"/>
      <c r="DT399" s="93"/>
      <c r="DU399" s="93"/>
      <c r="EE399" s="8"/>
      <c r="EF399" s="205"/>
      <c r="EG399" s="205"/>
      <c r="EH399" s="206"/>
      <c r="EI399" s="206"/>
      <c r="EJ399" s="205"/>
      <c r="EK399" s="207"/>
      <c r="EL399" s="205"/>
      <c r="EM399" s="207"/>
      <c r="EN399" s="205"/>
      <c r="EO399" s="207"/>
      <c r="EP399" s="207"/>
      <c r="EQ399" s="205"/>
      <c r="ER399" s="205"/>
      <c r="ES399" s="205"/>
      <c r="ET399" s="205"/>
      <c r="EU399" s="93"/>
      <c r="EV399" s="93"/>
    </row>
    <row r="400" spans="2:152">
      <c r="B400" s="8"/>
      <c r="C400" s="205"/>
      <c r="D400" s="205"/>
      <c r="E400" s="206"/>
      <c r="F400" s="206"/>
      <c r="G400" s="205"/>
      <c r="H400" s="207"/>
      <c r="I400" s="205"/>
      <c r="J400" s="207"/>
      <c r="K400" s="205"/>
      <c r="L400" s="205"/>
      <c r="M400" s="205"/>
      <c r="N400" s="205"/>
      <c r="O400" s="205"/>
      <c r="P400" s="205"/>
      <c r="Q400" s="205"/>
      <c r="CC400" s="8"/>
      <c r="CD400" s="205"/>
      <c r="CE400" s="205"/>
      <c r="CF400" s="206"/>
      <c r="CG400" s="206"/>
      <c r="CH400" s="205"/>
      <c r="CI400" s="207"/>
      <c r="CJ400" s="205"/>
      <c r="CK400" s="207"/>
      <c r="CL400" s="205"/>
      <c r="CM400" s="205"/>
      <c r="CN400" s="205"/>
      <c r="CO400" s="205"/>
      <c r="CP400" s="205"/>
      <c r="CQ400" s="93"/>
      <c r="CR400" s="93"/>
      <c r="CS400" s="191"/>
      <c r="CW400" s="210"/>
      <c r="DE400" s="8"/>
      <c r="DF400" s="205"/>
      <c r="DG400" s="205"/>
      <c r="DH400" s="206"/>
      <c r="DI400" s="206"/>
      <c r="DJ400" s="205"/>
      <c r="DK400" s="207"/>
      <c r="DL400" s="205"/>
      <c r="DM400" s="207"/>
      <c r="DN400" s="205"/>
      <c r="DO400" s="207"/>
      <c r="DP400" s="205"/>
      <c r="DQ400" s="205"/>
      <c r="DR400" s="205"/>
      <c r="DS400" s="205"/>
      <c r="DT400" s="93"/>
      <c r="DU400" s="93"/>
      <c r="EE400" s="8"/>
      <c r="EF400" s="205"/>
      <c r="EG400" s="205"/>
      <c r="EH400" s="206"/>
      <c r="EI400" s="206"/>
      <c r="EJ400" s="205"/>
      <c r="EK400" s="207"/>
      <c r="EL400" s="205"/>
      <c r="EM400" s="207"/>
      <c r="EN400" s="205"/>
      <c r="EO400" s="207"/>
      <c r="EP400" s="207"/>
      <c r="EQ400" s="205"/>
      <c r="ER400" s="205"/>
      <c r="ES400" s="205"/>
      <c r="ET400" s="205"/>
      <c r="EU400" s="93"/>
      <c r="EV400" s="93"/>
    </row>
    <row r="401" spans="2:152">
      <c r="B401" s="8"/>
      <c r="C401" s="205"/>
      <c r="D401" s="205"/>
      <c r="E401" s="206"/>
      <c r="F401" s="206"/>
      <c r="G401" s="205"/>
      <c r="H401" s="207"/>
      <c r="I401" s="205"/>
      <c r="J401" s="207"/>
      <c r="K401" s="205"/>
      <c r="L401" s="205"/>
      <c r="M401" s="205"/>
      <c r="N401" s="205"/>
      <c r="O401" s="205"/>
      <c r="P401" s="205"/>
      <c r="Q401" s="205"/>
      <c r="CC401" s="8"/>
      <c r="CD401" s="205"/>
      <c r="CE401" s="205"/>
      <c r="CF401" s="206"/>
      <c r="CG401" s="206"/>
      <c r="CH401" s="205"/>
      <c r="CI401" s="207"/>
      <c r="CJ401" s="205"/>
      <c r="CK401" s="207"/>
      <c r="CL401" s="205"/>
      <c r="CM401" s="205"/>
      <c r="CN401" s="205"/>
      <c r="CO401" s="205"/>
      <c r="CP401" s="205"/>
      <c r="CQ401" s="93"/>
      <c r="CR401" s="93"/>
      <c r="CS401" s="191"/>
      <c r="CW401" s="210"/>
      <c r="DE401" s="8"/>
      <c r="DF401" s="205"/>
      <c r="DG401" s="205"/>
      <c r="DH401" s="206"/>
      <c r="DI401" s="206"/>
      <c r="DJ401" s="205"/>
      <c r="DK401" s="207"/>
      <c r="DL401" s="205"/>
      <c r="DM401" s="207"/>
      <c r="DN401" s="205"/>
      <c r="DO401" s="207"/>
      <c r="DP401" s="205"/>
      <c r="DQ401" s="205"/>
      <c r="DR401" s="205"/>
      <c r="DS401" s="205"/>
      <c r="DT401" s="93"/>
      <c r="DU401" s="93"/>
      <c r="EE401" s="8"/>
      <c r="EF401" s="205"/>
      <c r="EG401" s="205"/>
      <c r="EH401" s="206"/>
      <c r="EI401" s="206"/>
      <c r="EJ401" s="205"/>
      <c r="EK401" s="207"/>
      <c r="EL401" s="205"/>
      <c r="EM401" s="207"/>
      <c r="EN401" s="205"/>
      <c r="EO401" s="207"/>
      <c r="EP401" s="207"/>
      <c r="EQ401" s="205"/>
      <c r="ER401" s="205"/>
      <c r="ES401" s="205"/>
      <c r="ET401" s="205"/>
      <c r="EU401" s="93"/>
      <c r="EV401" s="93"/>
    </row>
    <row r="402" spans="2:152">
      <c r="B402" s="8"/>
      <c r="C402" s="205"/>
      <c r="D402" s="205"/>
      <c r="E402" s="206"/>
      <c r="F402" s="206"/>
      <c r="G402" s="205"/>
      <c r="H402" s="207"/>
      <c r="I402" s="205"/>
      <c r="J402" s="207"/>
      <c r="K402" s="205"/>
      <c r="L402" s="205"/>
      <c r="M402" s="205"/>
      <c r="N402" s="205"/>
      <c r="O402" s="205"/>
      <c r="P402" s="205"/>
      <c r="Q402" s="205"/>
      <c r="CC402" s="8"/>
      <c r="CD402" s="205"/>
      <c r="CE402" s="205"/>
      <c r="CF402" s="206"/>
      <c r="CG402" s="206"/>
      <c r="CH402" s="205"/>
      <c r="CI402" s="207"/>
      <c r="CJ402" s="205"/>
      <c r="CK402" s="207"/>
      <c r="CL402" s="205"/>
      <c r="CM402" s="205"/>
      <c r="CN402" s="205"/>
      <c r="CO402" s="205"/>
      <c r="CP402" s="205"/>
      <c r="CQ402" s="93"/>
      <c r="CR402" s="93"/>
      <c r="CS402" s="191"/>
      <c r="CW402" s="210"/>
      <c r="DE402" s="8"/>
      <c r="DF402" s="205"/>
      <c r="DG402" s="205"/>
      <c r="DH402" s="206"/>
      <c r="DI402" s="206"/>
      <c r="DJ402" s="205"/>
      <c r="DK402" s="207"/>
      <c r="DL402" s="205"/>
      <c r="DM402" s="207"/>
      <c r="DN402" s="205"/>
      <c r="DO402" s="207"/>
      <c r="DP402" s="205"/>
      <c r="DQ402" s="205"/>
      <c r="DR402" s="205"/>
      <c r="DS402" s="205"/>
      <c r="DT402" s="93"/>
      <c r="DU402" s="93"/>
      <c r="EE402" s="8"/>
      <c r="EF402" s="205"/>
      <c r="EG402" s="205"/>
      <c r="EH402" s="206"/>
      <c r="EI402" s="206"/>
      <c r="EJ402" s="205"/>
      <c r="EK402" s="207"/>
      <c r="EL402" s="205"/>
      <c r="EM402" s="207"/>
      <c r="EN402" s="205"/>
      <c r="EO402" s="207"/>
      <c r="EP402" s="207"/>
      <c r="EQ402" s="205"/>
      <c r="ER402" s="205"/>
      <c r="ES402" s="205"/>
      <c r="ET402" s="205"/>
      <c r="EU402" s="93"/>
      <c r="EV402" s="93"/>
    </row>
    <row r="403" spans="2:152">
      <c r="B403" s="8"/>
      <c r="C403" s="205"/>
      <c r="D403" s="205"/>
      <c r="E403" s="206"/>
      <c r="F403" s="206"/>
      <c r="G403" s="205"/>
      <c r="H403" s="207"/>
      <c r="I403" s="205"/>
      <c r="J403" s="207"/>
      <c r="K403" s="205"/>
      <c r="L403" s="205"/>
      <c r="M403" s="205"/>
      <c r="N403" s="205"/>
      <c r="O403" s="205"/>
      <c r="P403" s="205"/>
      <c r="Q403" s="205"/>
      <c r="CC403" s="8"/>
      <c r="CD403" s="205"/>
      <c r="CE403" s="205"/>
      <c r="CF403" s="206"/>
      <c r="CG403" s="206"/>
      <c r="CH403" s="205"/>
      <c r="CI403" s="207"/>
      <c r="CJ403" s="205"/>
      <c r="CK403" s="207"/>
      <c r="CL403" s="205"/>
      <c r="CM403" s="205"/>
      <c r="CN403" s="205"/>
      <c r="CO403" s="205"/>
      <c r="CP403" s="205"/>
      <c r="CQ403" s="93"/>
      <c r="CR403" s="93"/>
      <c r="CS403" s="191"/>
      <c r="CW403" s="210"/>
      <c r="DE403" s="8"/>
      <c r="DF403" s="205"/>
      <c r="DG403" s="205"/>
      <c r="DH403" s="206"/>
      <c r="DI403" s="206"/>
      <c r="DJ403" s="205"/>
      <c r="DK403" s="207"/>
      <c r="DL403" s="205"/>
      <c r="DM403" s="207"/>
      <c r="DN403" s="205"/>
      <c r="DO403" s="207"/>
      <c r="DP403" s="205"/>
      <c r="DQ403" s="205"/>
      <c r="DR403" s="205"/>
      <c r="DS403" s="205"/>
      <c r="DT403" s="93"/>
      <c r="DU403" s="93"/>
      <c r="EE403" s="8"/>
      <c r="EF403" s="205"/>
      <c r="EG403" s="205"/>
      <c r="EH403" s="206"/>
      <c r="EI403" s="206"/>
      <c r="EJ403" s="205"/>
      <c r="EK403" s="207"/>
      <c r="EL403" s="205"/>
      <c r="EM403" s="207"/>
      <c r="EN403" s="205"/>
      <c r="EO403" s="207"/>
      <c r="EP403" s="207"/>
      <c r="EQ403" s="205"/>
      <c r="ER403" s="205"/>
      <c r="ES403" s="205"/>
      <c r="ET403" s="205"/>
      <c r="EU403" s="93"/>
      <c r="EV403" s="93"/>
    </row>
    <row r="404" spans="2:152">
      <c r="B404" s="8"/>
      <c r="C404" s="205"/>
      <c r="D404" s="205"/>
      <c r="E404" s="206"/>
      <c r="F404" s="206"/>
      <c r="G404" s="205"/>
      <c r="H404" s="207"/>
      <c r="I404" s="205"/>
      <c r="J404" s="207"/>
      <c r="K404" s="205"/>
      <c r="L404" s="205"/>
      <c r="M404" s="205"/>
      <c r="N404" s="205"/>
      <c r="O404" s="205"/>
      <c r="P404" s="205"/>
      <c r="Q404" s="205"/>
      <c r="CC404" s="8"/>
      <c r="CD404" s="205"/>
      <c r="CE404" s="205"/>
      <c r="CF404" s="206"/>
      <c r="CG404" s="206"/>
      <c r="CH404" s="205"/>
      <c r="CI404" s="207"/>
      <c r="CJ404" s="205"/>
      <c r="CK404" s="207"/>
      <c r="CL404" s="205"/>
      <c r="CM404" s="205"/>
      <c r="CN404" s="205"/>
      <c r="CO404" s="205"/>
      <c r="CP404" s="205"/>
      <c r="CQ404" s="93"/>
      <c r="CR404" s="93"/>
      <c r="CS404" s="191"/>
      <c r="CW404" s="210"/>
      <c r="DE404" s="8"/>
      <c r="DF404" s="205"/>
      <c r="DG404" s="205"/>
      <c r="DH404" s="206"/>
      <c r="DI404" s="206"/>
      <c r="DJ404" s="205"/>
      <c r="DK404" s="207"/>
      <c r="DL404" s="205"/>
      <c r="DM404" s="207"/>
      <c r="DN404" s="205"/>
      <c r="DO404" s="207"/>
      <c r="DP404" s="205"/>
      <c r="DQ404" s="205"/>
      <c r="DR404" s="205"/>
      <c r="DS404" s="205"/>
      <c r="DT404" s="93"/>
      <c r="DU404" s="93"/>
      <c r="EE404" s="8"/>
      <c r="EF404" s="205"/>
      <c r="EG404" s="205"/>
      <c r="EH404" s="206"/>
      <c r="EI404" s="206"/>
      <c r="EJ404" s="205"/>
      <c r="EK404" s="207"/>
      <c r="EL404" s="205"/>
      <c r="EM404" s="207"/>
      <c r="EN404" s="205"/>
      <c r="EO404" s="207"/>
      <c r="EP404" s="207"/>
      <c r="EQ404" s="205"/>
      <c r="ER404" s="205"/>
      <c r="ES404" s="205"/>
      <c r="ET404" s="205"/>
      <c r="EU404" s="93"/>
      <c r="EV404" s="93"/>
    </row>
    <row r="405" spans="2:152">
      <c r="B405" s="8"/>
      <c r="C405" s="205"/>
      <c r="D405" s="205"/>
      <c r="E405" s="206"/>
      <c r="F405" s="206"/>
      <c r="G405" s="205"/>
      <c r="H405" s="207"/>
      <c r="I405" s="205"/>
      <c r="J405" s="207"/>
      <c r="K405" s="205"/>
      <c r="L405" s="205"/>
      <c r="M405" s="205"/>
      <c r="N405" s="205"/>
      <c r="O405" s="205"/>
      <c r="P405" s="205"/>
      <c r="Q405" s="205"/>
      <c r="CC405" s="8"/>
      <c r="CD405" s="205"/>
      <c r="CE405" s="205"/>
      <c r="CF405" s="206"/>
      <c r="CG405" s="206"/>
      <c r="CH405" s="205"/>
      <c r="CI405" s="207"/>
      <c r="CJ405" s="205"/>
      <c r="CK405" s="207"/>
      <c r="CL405" s="205"/>
      <c r="CM405" s="205"/>
      <c r="CN405" s="205"/>
      <c r="CO405" s="205"/>
      <c r="CP405" s="205"/>
      <c r="CQ405" s="93"/>
      <c r="CR405" s="93"/>
      <c r="CS405" s="191"/>
      <c r="CW405" s="210"/>
      <c r="DE405" s="8"/>
      <c r="DF405" s="205"/>
      <c r="DG405" s="205"/>
      <c r="DH405" s="206"/>
      <c r="DI405" s="206"/>
      <c r="DJ405" s="205"/>
      <c r="DK405" s="207"/>
      <c r="DL405" s="205"/>
      <c r="DM405" s="207"/>
      <c r="DN405" s="205"/>
      <c r="DO405" s="207"/>
      <c r="DP405" s="205"/>
      <c r="DQ405" s="205"/>
      <c r="DR405" s="205"/>
      <c r="DS405" s="205"/>
      <c r="DT405" s="93"/>
      <c r="DU405" s="93"/>
      <c r="EE405" s="8"/>
      <c r="EF405" s="205"/>
      <c r="EG405" s="205"/>
      <c r="EH405" s="206"/>
      <c r="EI405" s="206"/>
      <c r="EJ405" s="205"/>
      <c r="EK405" s="207"/>
      <c r="EL405" s="205"/>
      <c r="EM405" s="207"/>
      <c r="EN405" s="205"/>
      <c r="EO405" s="207"/>
      <c r="EP405" s="207"/>
      <c r="EQ405" s="205"/>
      <c r="ER405" s="205"/>
      <c r="ES405" s="205"/>
      <c r="ET405" s="205"/>
      <c r="EU405" s="93"/>
      <c r="EV405" s="93"/>
    </row>
    <row r="406" spans="2:152">
      <c r="B406" s="8"/>
      <c r="C406" s="205"/>
      <c r="D406" s="205"/>
      <c r="E406" s="206"/>
      <c r="F406" s="206"/>
      <c r="G406" s="205"/>
      <c r="H406" s="207"/>
      <c r="I406" s="205"/>
      <c r="J406" s="207"/>
      <c r="K406" s="205"/>
      <c r="L406" s="205"/>
      <c r="M406" s="205"/>
      <c r="N406" s="205"/>
      <c r="O406" s="205"/>
      <c r="P406" s="205"/>
      <c r="Q406" s="205"/>
      <c r="CC406" s="8"/>
      <c r="CD406" s="205"/>
      <c r="CE406" s="205"/>
      <c r="CF406" s="206"/>
      <c r="CG406" s="206"/>
      <c r="CH406" s="205"/>
      <c r="CI406" s="207"/>
      <c r="CJ406" s="205"/>
      <c r="CK406" s="207"/>
      <c r="CL406" s="205"/>
      <c r="CM406" s="205"/>
      <c r="CN406" s="205"/>
      <c r="CO406" s="205"/>
      <c r="CP406" s="205"/>
      <c r="CQ406" s="93"/>
      <c r="CR406" s="93"/>
      <c r="CS406" s="191"/>
      <c r="CW406" s="210"/>
      <c r="DE406" s="8"/>
      <c r="DF406" s="205"/>
      <c r="DG406" s="205"/>
      <c r="DH406" s="206"/>
      <c r="DI406" s="206"/>
      <c r="DJ406" s="205"/>
      <c r="DK406" s="207"/>
      <c r="DL406" s="205"/>
      <c r="DM406" s="207"/>
      <c r="DN406" s="205"/>
      <c r="DO406" s="207"/>
      <c r="DP406" s="205"/>
      <c r="DQ406" s="205"/>
      <c r="DR406" s="205"/>
      <c r="DS406" s="205"/>
      <c r="DT406" s="93"/>
      <c r="DU406" s="93"/>
      <c r="EE406" s="8"/>
      <c r="EF406" s="205"/>
      <c r="EG406" s="205"/>
      <c r="EH406" s="206"/>
      <c r="EI406" s="206"/>
      <c r="EJ406" s="205"/>
      <c r="EK406" s="207"/>
      <c r="EL406" s="205"/>
      <c r="EM406" s="207"/>
      <c r="EN406" s="205"/>
      <c r="EO406" s="207"/>
      <c r="EP406" s="207"/>
      <c r="EQ406" s="205"/>
      <c r="ER406" s="205"/>
      <c r="ES406" s="205"/>
      <c r="ET406" s="205"/>
      <c r="EU406" s="93"/>
      <c r="EV406" s="93"/>
    </row>
    <row r="407" spans="2:152">
      <c r="B407" s="8"/>
      <c r="C407" s="205"/>
      <c r="D407" s="205"/>
      <c r="E407" s="206"/>
      <c r="F407" s="206"/>
      <c r="G407" s="205"/>
      <c r="H407" s="207"/>
      <c r="I407" s="205"/>
      <c r="J407" s="207"/>
      <c r="K407" s="205"/>
      <c r="L407" s="205"/>
      <c r="M407" s="205"/>
      <c r="N407" s="205"/>
      <c r="O407" s="205"/>
      <c r="P407" s="205"/>
      <c r="Q407" s="205"/>
      <c r="CC407" s="8"/>
      <c r="CD407" s="205"/>
      <c r="CE407" s="205"/>
      <c r="CF407" s="206"/>
      <c r="CG407" s="206"/>
      <c r="CH407" s="205"/>
      <c r="CI407" s="207"/>
      <c r="CJ407" s="205"/>
      <c r="CK407" s="207"/>
      <c r="CL407" s="205"/>
      <c r="CM407" s="205"/>
      <c r="CN407" s="205"/>
      <c r="CO407" s="205"/>
      <c r="CP407" s="205"/>
      <c r="CQ407" s="93"/>
      <c r="CR407" s="93"/>
      <c r="CS407" s="191"/>
      <c r="CW407" s="210"/>
      <c r="DE407" s="8"/>
      <c r="DF407" s="205"/>
      <c r="DG407" s="205"/>
      <c r="DH407" s="206"/>
      <c r="DI407" s="206"/>
      <c r="DJ407" s="205"/>
      <c r="DK407" s="207"/>
      <c r="DL407" s="205"/>
      <c r="DM407" s="207"/>
      <c r="DN407" s="205"/>
      <c r="DO407" s="207"/>
      <c r="DP407" s="205"/>
      <c r="DQ407" s="205"/>
      <c r="DR407" s="205"/>
      <c r="DS407" s="205"/>
      <c r="DT407" s="93"/>
      <c r="DU407" s="93"/>
      <c r="EE407" s="8"/>
      <c r="EF407" s="205"/>
      <c r="EG407" s="205"/>
      <c r="EH407" s="206"/>
      <c r="EI407" s="206"/>
      <c r="EJ407" s="205"/>
      <c r="EK407" s="207"/>
      <c r="EL407" s="205"/>
      <c r="EM407" s="207"/>
      <c r="EN407" s="205"/>
      <c r="EO407" s="207"/>
      <c r="EP407" s="207"/>
      <c r="EQ407" s="205"/>
      <c r="ER407" s="205"/>
      <c r="ES407" s="205"/>
      <c r="ET407" s="205"/>
      <c r="EU407" s="93"/>
      <c r="EV407" s="93"/>
    </row>
    <row r="408" spans="2:152">
      <c r="B408" s="8"/>
      <c r="C408" s="205"/>
      <c r="D408" s="205"/>
      <c r="E408" s="206"/>
      <c r="F408" s="206"/>
      <c r="G408" s="205"/>
      <c r="H408" s="207"/>
      <c r="I408" s="205"/>
      <c r="J408" s="207"/>
      <c r="K408" s="205"/>
      <c r="L408" s="205"/>
      <c r="M408" s="205"/>
      <c r="N408" s="205"/>
      <c r="O408" s="205"/>
      <c r="P408" s="205"/>
      <c r="Q408" s="205"/>
      <c r="CC408" s="8"/>
      <c r="CD408" s="205"/>
      <c r="CE408" s="205"/>
      <c r="CF408" s="206"/>
      <c r="CG408" s="206"/>
      <c r="CH408" s="205"/>
      <c r="CI408" s="207"/>
      <c r="CJ408" s="205"/>
      <c r="CK408" s="207"/>
      <c r="CL408" s="205"/>
      <c r="CM408" s="205"/>
      <c r="CN408" s="205"/>
      <c r="CO408" s="205"/>
      <c r="CP408" s="205"/>
      <c r="CQ408" s="93"/>
      <c r="CR408" s="93"/>
      <c r="CS408" s="191"/>
      <c r="CW408" s="210"/>
      <c r="DE408" s="8"/>
      <c r="DF408" s="205"/>
      <c r="DG408" s="205"/>
      <c r="DH408" s="206"/>
      <c r="DI408" s="206"/>
      <c r="DJ408" s="205"/>
      <c r="DK408" s="207"/>
      <c r="DL408" s="205"/>
      <c r="DM408" s="207"/>
      <c r="DN408" s="205"/>
      <c r="DO408" s="207"/>
      <c r="DP408" s="205"/>
      <c r="DQ408" s="205"/>
      <c r="DR408" s="205"/>
      <c r="DS408" s="205"/>
      <c r="DT408" s="93"/>
      <c r="DU408" s="93"/>
      <c r="EE408" s="8"/>
      <c r="EF408" s="205"/>
      <c r="EG408" s="205"/>
      <c r="EH408" s="206"/>
      <c r="EI408" s="206"/>
      <c r="EJ408" s="205"/>
      <c r="EK408" s="207"/>
      <c r="EL408" s="205"/>
      <c r="EM408" s="207"/>
      <c r="EN408" s="205"/>
      <c r="EO408" s="207"/>
      <c r="EP408" s="207"/>
      <c r="EQ408" s="205"/>
      <c r="ER408" s="205"/>
      <c r="ES408" s="205"/>
      <c r="ET408" s="205"/>
      <c r="EU408" s="93"/>
      <c r="EV408" s="93"/>
    </row>
    <row r="409" spans="2:152">
      <c r="B409" s="8"/>
      <c r="C409" s="205"/>
      <c r="D409" s="205"/>
      <c r="E409" s="206"/>
      <c r="F409" s="206"/>
      <c r="G409" s="205"/>
      <c r="H409" s="207"/>
      <c r="I409" s="205"/>
      <c r="J409" s="207"/>
      <c r="K409" s="205"/>
      <c r="L409" s="205"/>
      <c r="M409" s="205"/>
      <c r="N409" s="205"/>
      <c r="O409" s="205"/>
      <c r="P409" s="205"/>
      <c r="Q409" s="205"/>
      <c r="CC409" s="8"/>
      <c r="CD409" s="205"/>
      <c r="CE409" s="205"/>
      <c r="CF409" s="206"/>
      <c r="CG409" s="206"/>
      <c r="CH409" s="205"/>
      <c r="CI409" s="207"/>
      <c r="CJ409" s="205"/>
      <c r="CK409" s="207"/>
      <c r="CL409" s="205"/>
      <c r="CM409" s="205"/>
      <c r="CN409" s="205"/>
      <c r="CO409" s="205"/>
      <c r="CP409" s="205"/>
      <c r="CQ409" s="93"/>
      <c r="CR409" s="93"/>
      <c r="CS409" s="191"/>
      <c r="CW409" s="210"/>
      <c r="DE409" s="8"/>
      <c r="DF409" s="205"/>
      <c r="DG409" s="205"/>
      <c r="DH409" s="206"/>
      <c r="DI409" s="206"/>
      <c r="DJ409" s="205"/>
      <c r="DK409" s="207"/>
      <c r="DL409" s="205"/>
      <c r="DM409" s="207"/>
      <c r="DN409" s="205"/>
      <c r="DO409" s="207"/>
      <c r="DP409" s="205"/>
      <c r="DQ409" s="205"/>
      <c r="DR409" s="205"/>
      <c r="DS409" s="205"/>
      <c r="DT409" s="93"/>
      <c r="DU409" s="93"/>
      <c r="EE409" s="8"/>
      <c r="EF409" s="205"/>
      <c r="EG409" s="205"/>
      <c r="EH409" s="206"/>
      <c r="EI409" s="206"/>
      <c r="EJ409" s="205"/>
      <c r="EK409" s="207"/>
      <c r="EL409" s="205"/>
      <c r="EM409" s="207"/>
      <c r="EN409" s="205"/>
      <c r="EO409" s="207"/>
      <c r="EP409" s="207"/>
      <c r="EQ409" s="205"/>
      <c r="ER409" s="205"/>
      <c r="ES409" s="205"/>
      <c r="ET409" s="205"/>
      <c r="EU409" s="93"/>
      <c r="EV409" s="93"/>
    </row>
    <row r="410" spans="2:152">
      <c r="B410" s="8"/>
      <c r="C410" s="205"/>
      <c r="D410" s="205"/>
      <c r="E410" s="206"/>
      <c r="F410" s="206"/>
      <c r="G410" s="205"/>
      <c r="H410" s="207"/>
      <c r="I410" s="205"/>
      <c r="J410" s="207"/>
      <c r="K410" s="205"/>
      <c r="L410" s="205"/>
      <c r="M410" s="205"/>
      <c r="N410" s="205"/>
      <c r="O410" s="205"/>
      <c r="P410" s="205"/>
      <c r="Q410" s="205"/>
      <c r="CC410" s="8"/>
      <c r="CD410" s="205"/>
      <c r="CE410" s="205"/>
      <c r="CF410" s="206"/>
      <c r="CG410" s="206"/>
      <c r="CH410" s="205"/>
      <c r="CI410" s="207"/>
      <c r="CJ410" s="205"/>
      <c r="CK410" s="207"/>
      <c r="CL410" s="205"/>
      <c r="CM410" s="205"/>
      <c r="CN410" s="205"/>
      <c r="CO410" s="205"/>
      <c r="CP410" s="205"/>
      <c r="CQ410" s="93"/>
      <c r="CR410" s="93"/>
      <c r="CS410" s="191"/>
      <c r="CW410" s="210"/>
      <c r="DE410" s="8"/>
      <c r="DF410" s="205"/>
      <c r="DG410" s="205"/>
      <c r="DH410" s="206"/>
      <c r="DI410" s="206"/>
      <c r="DJ410" s="205"/>
      <c r="DK410" s="207"/>
      <c r="DL410" s="205"/>
      <c r="DM410" s="207"/>
      <c r="DN410" s="205"/>
      <c r="DO410" s="207"/>
      <c r="DP410" s="205"/>
      <c r="DQ410" s="205"/>
      <c r="DR410" s="205"/>
      <c r="DS410" s="205"/>
      <c r="DT410" s="93"/>
      <c r="DU410" s="93"/>
      <c r="EE410" s="8"/>
      <c r="EF410" s="205"/>
      <c r="EG410" s="205"/>
      <c r="EH410" s="206"/>
      <c r="EI410" s="206"/>
      <c r="EJ410" s="205"/>
      <c r="EK410" s="207"/>
      <c r="EL410" s="205"/>
      <c r="EM410" s="207"/>
      <c r="EN410" s="205"/>
      <c r="EO410" s="207"/>
      <c r="EP410" s="207"/>
      <c r="EQ410" s="205"/>
      <c r="ER410" s="205"/>
      <c r="ES410" s="205"/>
      <c r="ET410" s="205"/>
      <c r="EU410" s="93"/>
      <c r="EV410" s="93"/>
    </row>
    <row r="411" spans="2:152">
      <c r="B411" s="8"/>
      <c r="C411" s="205"/>
      <c r="D411" s="205"/>
      <c r="E411" s="206"/>
      <c r="F411" s="206"/>
      <c r="G411" s="205"/>
      <c r="H411" s="207"/>
      <c r="I411" s="205"/>
      <c r="J411" s="207"/>
      <c r="K411" s="205"/>
      <c r="L411" s="205"/>
      <c r="M411" s="205"/>
      <c r="N411" s="205"/>
      <c r="O411" s="205"/>
      <c r="P411" s="205"/>
      <c r="Q411" s="205"/>
      <c r="CC411" s="8"/>
      <c r="CD411" s="205"/>
      <c r="CE411" s="205"/>
      <c r="CF411" s="206"/>
      <c r="CG411" s="206"/>
      <c r="CH411" s="205"/>
      <c r="CI411" s="207"/>
      <c r="CJ411" s="205"/>
      <c r="CK411" s="207"/>
      <c r="CL411" s="205"/>
      <c r="CM411" s="205"/>
      <c r="CN411" s="205"/>
      <c r="CO411" s="205"/>
      <c r="CP411" s="205"/>
      <c r="CQ411" s="93"/>
      <c r="CR411" s="93"/>
      <c r="CS411" s="191"/>
      <c r="CW411" s="210"/>
      <c r="DE411" s="8"/>
      <c r="DF411" s="205"/>
      <c r="DG411" s="205"/>
      <c r="DH411" s="206"/>
      <c r="DI411" s="206"/>
      <c r="DJ411" s="205"/>
      <c r="DK411" s="207"/>
      <c r="DL411" s="205"/>
      <c r="DM411" s="207"/>
      <c r="DN411" s="205"/>
      <c r="DO411" s="207"/>
      <c r="DP411" s="205"/>
      <c r="DQ411" s="205"/>
      <c r="DR411" s="205"/>
      <c r="DS411" s="205"/>
      <c r="DT411" s="93"/>
      <c r="DU411" s="93"/>
      <c r="EE411" s="8"/>
      <c r="EF411" s="205"/>
      <c r="EG411" s="205"/>
      <c r="EH411" s="206"/>
      <c r="EI411" s="206"/>
      <c r="EJ411" s="205"/>
      <c r="EK411" s="207"/>
      <c r="EL411" s="205"/>
      <c r="EM411" s="207"/>
      <c r="EN411" s="205"/>
      <c r="EO411" s="207"/>
      <c r="EP411" s="207"/>
      <c r="EQ411" s="205"/>
      <c r="ER411" s="205"/>
      <c r="ES411" s="205"/>
      <c r="ET411" s="205"/>
      <c r="EU411" s="93"/>
      <c r="EV411" s="93"/>
    </row>
    <row r="412" spans="2:152">
      <c r="B412" s="8"/>
      <c r="C412" s="205"/>
      <c r="D412" s="205"/>
      <c r="E412" s="206"/>
      <c r="F412" s="206"/>
      <c r="G412" s="205"/>
      <c r="H412" s="207"/>
      <c r="I412" s="205"/>
      <c r="J412" s="207"/>
      <c r="K412" s="205"/>
      <c r="L412" s="205"/>
      <c r="M412" s="205"/>
      <c r="N412" s="205"/>
      <c r="O412" s="205"/>
      <c r="P412" s="205"/>
      <c r="Q412" s="205"/>
      <c r="CC412" s="8"/>
      <c r="CD412" s="205"/>
      <c r="CE412" s="205"/>
      <c r="CF412" s="206"/>
      <c r="CG412" s="206"/>
      <c r="CH412" s="205"/>
      <c r="CI412" s="207"/>
      <c r="CJ412" s="205"/>
      <c r="CK412" s="207"/>
      <c r="CL412" s="205"/>
      <c r="CM412" s="205"/>
      <c r="CN412" s="205"/>
      <c r="CO412" s="205"/>
      <c r="CP412" s="205"/>
      <c r="CQ412" s="93"/>
      <c r="CR412" s="93"/>
      <c r="CS412" s="191"/>
      <c r="CW412" s="210"/>
      <c r="DE412" s="8"/>
      <c r="DF412" s="205"/>
      <c r="DG412" s="205"/>
      <c r="DH412" s="206"/>
      <c r="DI412" s="206"/>
      <c r="DJ412" s="205"/>
      <c r="DK412" s="207"/>
      <c r="DL412" s="205"/>
      <c r="DM412" s="207"/>
      <c r="DN412" s="205"/>
      <c r="DO412" s="207"/>
      <c r="DP412" s="205"/>
      <c r="DQ412" s="205"/>
      <c r="DR412" s="205"/>
      <c r="DS412" s="205"/>
      <c r="DT412" s="93"/>
      <c r="DU412" s="93"/>
      <c r="EE412" s="8"/>
      <c r="EF412" s="205"/>
      <c r="EG412" s="205"/>
      <c r="EH412" s="206"/>
      <c r="EI412" s="206"/>
      <c r="EJ412" s="205"/>
      <c r="EK412" s="207"/>
      <c r="EL412" s="205"/>
      <c r="EM412" s="207"/>
      <c r="EN412" s="205"/>
      <c r="EO412" s="207"/>
      <c r="EP412" s="207"/>
      <c r="EQ412" s="205"/>
      <c r="ER412" s="205"/>
      <c r="ES412" s="205"/>
      <c r="ET412" s="205"/>
      <c r="EU412" s="93"/>
      <c r="EV412" s="93"/>
    </row>
    <row r="413" spans="2:152">
      <c r="B413" s="8"/>
      <c r="C413" s="205"/>
      <c r="D413" s="205"/>
      <c r="E413" s="206"/>
      <c r="F413" s="206"/>
      <c r="G413" s="205"/>
      <c r="H413" s="207"/>
      <c r="I413" s="205"/>
      <c r="J413" s="207"/>
      <c r="K413" s="205"/>
      <c r="L413" s="205"/>
      <c r="M413" s="205"/>
      <c r="N413" s="205"/>
      <c r="O413" s="205"/>
      <c r="P413" s="205"/>
      <c r="Q413" s="205"/>
      <c r="CC413" s="8"/>
      <c r="CD413" s="205"/>
      <c r="CE413" s="205"/>
      <c r="CF413" s="206"/>
      <c r="CG413" s="206"/>
      <c r="CH413" s="205"/>
      <c r="CI413" s="207"/>
      <c r="CJ413" s="205"/>
      <c r="CK413" s="207"/>
      <c r="CL413" s="205"/>
      <c r="CM413" s="205"/>
      <c r="CN413" s="205"/>
      <c r="CO413" s="205"/>
      <c r="CP413" s="205"/>
      <c r="CQ413" s="93"/>
      <c r="CR413" s="93"/>
      <c r="CS413" s="191"/>
      <c r="CW413" s="210"/>
      <c r="DE413" s="8"/>
      <c r="DF413" s="205"/>
      <c r="DG413" s="205"/>
      <c r="DH413" s="206"/>
      <c r="DI413" s="206"/>
      <c r="DJ413" s="205"/>
      <c r="DK413" s="207"/>
      <c r="DL413" s="205"/>
      <c r="DM413" s="207"/>
      <c r="DN413" s="205"/>
      <c r="DO413" s="207"/>
      <c r="DP413" s="205"/>
      <c r="DQ413" s="205"/>
      <c r="DR413" s="205"/>
      <c r="DS413" s="205"/>
      <c r="DT413" s="93"/>
      <c r="DU413" s="93"/>
      <c r="EE413" s="8"/>
      <c r="EF413" s="205"/>
      <c r="EG413" s="205"/>
      <c r="EH413" s="206"/>
      <c r="EI413" s="206"/>
      <c r="EJ413" s="205"/>
      <c r="EK413" s="207"/>
      <c r="EL413" s="205"/>
      <c r="EM413" s="207"/>
      <c r="EN413" s="205"/>
      <c r="EO413" s="207"/>
      <c r="EP413" s="207"/>
      <c r="EQ413" s="205"/>
      <c r="ER413" s="205"/>
      <c r="ES413" s="205"/>
      <c r="ET413" s="205"/>
      <c r="EU413" s="93"/>
      <c r="EV413" s="93"/>
    </row>
    <row r="414" spans="2:152">
      <c r="B414" s="8"/>
      <c r="C414" s="205"/>
      <c r="D414" s="205"/>
      <c r="E414" s="206"/>
      <c r="F414" s="206"/>
      <c r="G414" s="205"/>
      <c r="H414" s="207"/>
      <c r="I414" s="205"/>
      <c r="J414" s="207"/>
      <c r="K414" s="205"/>
      <c r="L414" s="205"/>
      <c r="M414" s="205"/>
      <c r="N414" s="205"/>
      <c r="O414" s="205"/>
      <c r="P414" s="205"/>
      <c r="Q414" s="205"/>
      <c r="CC414" s="8"/>
      <c r="CD414" s="205"/>
      <c r="CE414" s="205"/>
      <c r="CF414" s="206"/>
      <c r="CG414" s="206"/>
      <c r="CH414" s="205"/>
      <c r="CI414" s="207"/>
      <c r="CJ414" s="205"/>
      <c r="CK414" s="207"/>
      <c r="CL414" s="205"/>
      <c r="CM414" s="205"/>
      <c r="CN414" s="205"/>
      <c r="CO414" s="205"/>
      <c r="CP414" s="205"/>
      <c r="CQ414" s="93"/>
      <c r="CR414" s="93"/>
      <c r="CS414" s="191"/>
      <c r="CW414" s="210"/>
      <c r="DE414" s="8"/>
      <c r="DF414" s="205"/>
      <c r="DG414" s="205"/>
      <c r="DH414" s="206"/>
      <c r="DI414" s="206"/>
      <c r="DJ414" s="205"/>
      <c r="DK414" s="207"/>
      <c r="DL414" s="205"/>
      <c r="DM414" s="207"/>
      <c r="DN414" s="205"/>
      <c r="DO414" s="207"/>
      <c r="DP414" s="205"/>
      <c r="DQ414" s="205"/>
      <c r="DR414" s="205"/>
      <c r="DS414" s="205"/>
      <c r="DT414" s="93"/>
      <c r="DU414" s="93"/>
      <c r="EE414" s="8"/>
      <c r="EF414" s="205"/>
      <c r="EG414" s="205"/>
      <c r="EH414" s="206"/>
      <c r="EI414" s="206"/>
      <c r="EJ414" s="205"/>
      <c r="EK414" s="207"/>
      <c r="EL414" s="205"/>
      <c r="EM414" s="207"/>
      <c r="EN414" s="205"/>
      <c r="EO414" s="207"/>
      <c r="EP414" s="207"/>
      <c r="EQ414" s="205"/>
      <c r="ER414" s="205"/>
      <c r="ES414" s="205"/>
      <c r="ET414" s="205"/>
      <c r="EU414" s="93"/>
      <c r="EV414" s="93"/>
    </row>
    <row r="415" spans="2:152">
      <c r="B415" s="8"/>
      <c r="C415" s="205"/>
      <c r="D415" s="205"/>
      <c r="E415" s="206"/>
      <c r="F415" s="206"/>
      <c r="G415" s="205"/>
      <c r="H415" s="207"/>
      <c r="I415" s="205"/>
      <c r="J415" s="207"/>
      <c r="K415" s="205"/>
      <c r="L415" s="205"/>
      <c r="M415" s="205"/>
      <c r="N415" s="205"/>
      <c r="O415" s="205"/>
      <c r="P415" s="205"/>
      <c r="Q415" s="205"/>
      <c r="CC415" s="8"/>
      <c r="CD415" s="205"/>
      <c r="CE415" s="205"/>
      <c r="CF415" s="206"/>
      <c r="CG415" s="206"/>
      <c r="CH415" s="205"/>
      <c r="CI415" s="207"/>
      <c r="CJ415" s="205"/>
      <c r="CK415" s="207"/>
      <c r="CL415" s="205"/>
      <c r="CM415" s="205"/>
      <c r="CN415" s="205"/>
      <c r="CO415" s="205"/>
      <c r="CP415" s="205"/>
      <c r="CQ415" s="93"/>
      <c r="CR415" s="93"/>
      <c r="CS415" s="191"/>
      <c r="CW415" s="210"/>
      <c r="DE415" s="8"/>
      <c r="DF415" s="205"/>
      <c r="DG415" s="205"/>
      <c r="DH415" s="206"/>
      <c r="DI415" s="206"/>
      <c r="DJ415" s="205"/>
      <c r="DK415" s="207"/>
      <c r="DL415" s="205"/>
      <c r="DM415" s="207"/>
      <c r="DN415" s="205"/>
      <c r="DO415" s="207"/>
      <c r="DP415" s="205"/>
      <c r="DQ415" s="205"/>
      <c r="DR415" s="205"/>
      <c r="DS415" s="205"/>
      <c r="DT415" s="93"/>
      <c r="DU415" s="93"/>
      <c r="EE415" s="8"/>
      <c r="EF415" s="205"/>
      <c r="EG415" s="205"/>
      <c r="EH415" s="206"/>
      <c r="EI415" s="206"/>
      <c r="EJ415" s="205"/>
      <c r="EK415" s="207"/>
      <c r="EL415" s="205"/>
      <c r="EM415" s="207"/>
      <c r="EN415" s="205"/>
      <c r="EO415" s="207"/>
      <c r="EP415" s="207"/>
      <c r="EQ415" s="205"/>
      <c r="ER415" s="205"/>
      <c r="ES415" s="205"/>
      <c r="ET415" s="205"/>
      <c r="EU415" s="93"/>
      <c r="EV415" s="93"/>
    </row>
    <row r="416" spans="2:152">
      <c r="B416" s="8"/>
      <c r="C416" s="205"/>
      <c r="D416" s="205"/>
      <c r="E416" s="206"/>
      <c r="F416" s="206"/>
      <c r="G416" s="205"/>
      <c r="H416" s="207"/>
      <c r="I416" s="205"/>
      <c r="J416" s="207"/>
      <c r="K416" s="205"/>
      <c r="L416" s="205"/>
      <c r="M416" s="205"/>
      <c r="N416" s="205"/>
      <c r="O416" s="205"/>
      <c r="P416" s="205"/>
      <c r="Q416" s="205"/>
      <c r="CC416" s="8"/>
      <c r="CD416" s="205"/>
      <c r="CE416" s="205"/>
      <c r="CF416" s="206"/>
      <c r="CG416" s="206"/>
      <c r="CH416" s="205"/>
      <c r="CI416" s="207"/>
      <c r="CJ416" s="205"/>
      <c r="CK416" s="207"/>
      <c r="CL416" s="205"/>
      <c r="CM416" s="205"/>
      <c r="CN416" s="205"/>
      <c r="CO416" s="205"/>
      <c r="CP416" s="205"/>
      <c r="CQ416" s="93"/>
      <c r="CR416" s="93"/>
      <c r="CS416" s="191"/>
      <c r="CW416" s="210"/>
      <c r="DE416" s="8"/>
      <c r="DF416" s="205"/>
      <c r="DG416" s="205"/>
      <c r="DH416" s="206"/>
      <c r="DI416" s="206"/>
      <c r="DJ416" s="205"/>
      <c r="DK416" s="207"/>
      <c r="DL416" s="205"/>
      <c r="DM416" s="207"/>
      <c r="DN416" s="205"/>
      <c r="DO416" s="207"/>
      <c r="DP416" s="205"/>
      <c r="DQ416" s="205"/>
      <c r="DR416" s="205"/>
      <c r="DS416" s="205"/>
      <c r="DT416" s="93"/>
      <c r="DU416" s="93"/>
      <c r="EE416" s="8"/>
      <c r="EF416" s="205"/>
      <c r="EG416" s="205"/>
      <c r="EH416" s="206"/>
      <c r="EI416" s="206"/>
      <c r="EJ416" s="205"/>
      <c r="EK416" s="207"/>
      <c r="EL416" s="205"/>
      <c r="EM416" s="207"/>
      <c r="EN416" s="205"/>
      <c r="EO416" s="207"/>
      <c r="EP416" s="207"/>
      <c r="EQ416" s="205"/>
      <c r="ER416" s="205"/>
      <c r="ES416" s="205"/>
      <c r="ET416" s="205"/>
      <c r="EU416" s="93"/>
      <c r="EV416" s="93"/>
    </row>
    <row r="417" spans="2:152">
      <c r="B417" s="8"/>
      <c r="C417" s="205"/>
      <c r="D417" s="205"/>
      <c r="E417" s="206"/>
      <c r="F417" s="206"/>
      <c r="G417" s="205"/>
      <c r="H417" s="207"/>
      <c r="I417" s="205"/>
      <c r="J417" s="207"/>
      <c r="K417" s="205"/>
      <c r="L417" s="205"/>
      <c r="M417" s="205"/>
      <c r="N417" s="205"/>
      <c r="O417" s="205"/>
      <c r="P417" s="205"/>
      <c r="Q417" s="205"/>
      <c r="CC417" s="8"/>
      <c r="CD417" s="205"/>
      <c r="CE417" s="205"/>
      <c r="CF417" s="206"/>
      <c r="CG417" s="206"/>
      <c r="CH417" s="205"/>
      <c r="CI417" s="207"/>
      <c r="CJ417" s="205"/>
      <c r="CK417" s="207"/>
      <c r="CL417" s="205"/>
      <c r="CM417" s="205"/>
      <c r="CN417" s="205"/>
      <c r="CO417" s="205"/>
      <c r="CP417" s="205"/>
      <c r="CQ417" s="93"/>
      <c r="CR417" s="93"/>
      <c r="CS417" s="191"/>
      <c r="CW417" s="210"/>
      <c r="DE417" s="8"/>
      <c r="DF417" s="205"/>
      <c r="DG417" s="205"/>
      <c r="DH417" s="206"/>
      <c r="DI417" s="206"/>
      <c r="DJ417" s="205"/>
      <c r="DK417" s="207"/>
      <c r="DL417" s="205"/>
      <c r="DM417" s="207"/>
      <c r="DN417" s="205"/>
      <c r="DO417" s="207"/>
      <c r="DP417" s="205"/>
      <c r="DQ417" s="205"/>
      <c r="DR417" s="205"/>
      <c r="DS417" s="205"/>
      <c r="DT417" s="93"/>
      <c r="DU417" s="93"/>
      <c r="EE417" s="8"/>
      <c r="EF417" s="205"/>
      <c r="EG417" s="205"/>
      <c r="EH417" s="206"/>
      <c r="EI417" s="206"/>
      <c r="EJ417" s="205"/>
      <c r="EK417" s="207"/>
      <c r="EL417" s="205"/>
      <c r="EM417" s="207"/>
      <c r="EN417" s="205"/>
      <c r="EO417" s="207"/>
      <c r="EP417" s="207"/>
      <c r="EQ417" s="205"/>
      <c r="ER417" s="205"/>
      <c r="ES417" s="205"/>
      <c r="ET417" s="205"/>
      <c r="EU417" s="93"/>
      <c r="EV417" s="93"/>
    </row>
    <row r="418" spans="2:152">
      <c r="B418" s="8"/>
      <c r="C418" s="205"/>
      <c r="D418" s="205"/>
      <c r="E418" s="206"/>
      <c r="F418" s="206"/>
      <c r="G418" s="205"/>
      <c r="H418" s="207"/>
      <c r="I418" s="205"/>
      <c r="J418" s="207"/>
      <c r="K418" s="205"/>
      <c r="L418" s="205"/>
      <c r="M418" s="205"/>
      <c r="N418" s="205"/>
      <c r="O418" s="205"/>
      <c r="P418" s="205"/>
      <c r="Q418" s="205"/>
      <c r="CC418" s="8"/>
      <c r="CD418" s="205"/>
      <c r="CE418" s="205"/>
      <c r="CF418" s="206"/>
      <c r="CG418" s="206"/>
      <c r="CH418" s="205"/>
      <c r="CI418" s="207"/>
      <c r="CJ418" s="205"/>
      <c r="CK418" s="207"/>
      <c r="CL418" s="205"/>
      <c r="CM418" s="205"/>
      <c r="CN418" s="205"/>
      <c r="CO418" s="205"/>
      <c r="CP418" s="205"/>
      <c r="CQ418" s="93"/>
      <c r="CR418" s="93"/>
      <c r="CS418" s="191"/>
      <c r="CW418" s="210"/>
      <c r="DE418" s="8"/>
      <c r="DF418" s="205"/>
      <c r="DG418" s="205"/>
      <c r="DH418" s="206"/>
      <c r="DI418" s="206"/>
      <c r="DJ418" s="205"/>
      <c r="DK418" s="207"/>
      <c r="DL418" s="205"/>
      <c r="DM418" s="207"/>
      <c r="DN418" s="205"/>
      <c r="DO418" s="207"/>
      <c r="DP418" s="205"/>
      <c r="DQ418" s="205"/>
      <c r="DR418" s="205"/>
      <c r="DS418" s="205"/>
      <c r="DT418" s="93"/>
      <c r="DU418" s="93"/>
      <c r="EE418" s="8"/>
      <c r="EF418" s="205"/>
      <c r="EG418" s="205"/>
      <c r="EH418" s="206"/>
      <c r="EI418" s="206"/>
      <c r="EJ418" s="205"/>
      <c r="EK418" s="207"/>
      <c r="EL418" s="205"/>
      <c r="EM418" s="207"/>
      <c r="EN418" s="205"/>
      <c r="EO418" s="207"/>
      <c r="EP418" s="207"/>
      <c r="EQ418" s="205"/>
      <c r="ER418" s="205"/>
      <c r="ES418" s="205"/>
      <c r="ET418" s="205"/>
      <c r="EU418" s="93"/>
      <c r="EV418" s="93"/>
    </row>
    <row r="419" spans="2:152">
      <c r="B419" s="8"/>
      <c r="C419" s="205"/>
      <c r="D419" s="205"/>
      <c r="E419" s="206"/>
      <c r="F419" s="206"/>
      <c r="G419" s="205"/>
      <c r="H419" s="207"/>
      <c r="I419" s="205"/>
      <c r="J419" s="207"/>
      <c r="K419" s="205"/>
      <c r="L419" s="205"/>
      <c r="M419" s="205"/>
      <c r="N419" s="205"/>
      <c r="O419" s="205"/>
      <c r="P419" s="205"/>
      <c r="Q419" s="205"/>
      <c r="CC419" s="8"/>
      <c r="CD419" s="205"/>
      <c r="CE419" s="205"/>
      <c r="CF419" s="206"/>
      <c r="CG419" s="206"/>
      <c r="CH419" s="205"/>
      <c r="CI419" s="207"/>
      <c r="CJ419" s="205"/>
      <c r="CK419" s="207"/>
      <c r="CL419" s="205"/>
      <c r="CM419" s="205"/>
      <c r="CN419" s="205"/>
      <c r="CO419" s="205"/>
      <c r="CP419" s="205"/>
      <c r="CQ419" s="93"/>
      <c r="CR419" s="93"/>
      <c r="CS419" s="191"/>
      <c r="CW419" s="210"/>
      <c r="DE419" s="8"/>
      <c r="DF419" s="205"/>
      <c r="DG419" s="205"/>
      <c r="DH419" s="206"/>
      <c r="DI419" s="206"/>
      <c r="DJ419" s="205"/>
      <c r="DK419" s="207"/>
      <c r="DL419" s="205"/>
      <c r="DM419" s="207"/>
      <c r="DN419" s="205"/>
      <c r="DO419" s="207"/>
      <c r="DP419" s="205"/>
      <c r="DQ419" s="205"/>
      <c r="DR419" s="205"/>
      <c r="DS419" s="205"/>
      <c r="DT419" s="93"/>
      <c r="DU419" s="93"/>
      <c r="EE419" s="8"/>
      <c r="EF419" s="205"/>
      <c r="EG419" s="205"/>
      <c r="EH419" s="206"/>
      <c r="EI419" s="206"/>
      <c r="EJ419" s="205"/>
      <c r="EK419" s="207"/>
      <c r="EL419" s="205"/>
      <c r="EM419" s="207"/>
      <c r="EN419" s="205"/>
      <c r="EO419" s="207"/>
      <c r="EP419" s="207"/>
      <c r="EQ419" s="205"/>
      <c r="ER419" s="205"/>
      <c r="ES419" s="205"/>
      <c r="ET419" s="205"/>
      <c r="EU419" s="93"/>
      <c r="EV419" s="93"/>
    </row>
    <row r="420" spans="2:152">
      <c r="B420" s="8"/>
      <c r="C420" s="205"/>
      <c r="D420" s="205"/>
      <c r="E420" s="206"/>
      <c r="F420" s="206"/>
      <c r="G420" s="205"/>
      <c r="H420" s="207"/>
      <c r="I420" s="205"/>
      <c r="J420" s="207"/>
      <c r="K420" s="205"/>
      <c r="L420" s="205"/>
      <c r="M420" s="205"/>
      <c r="N420" s="205"/>
      <c r="O420" s="205"/>
      <c r="P420" s="205"/>
      <c r="Q420" s="205"/>
      <c r="CC420" s="8"/>
      <c r="CD420" s="205"/>
      <c r="CE420" s="205"/>
      <c r="CF420" s="206"/>
      <c r="CG420" s="206"/>
      <c r="CH420" s="205"/>
      <c r="CI420" s="207"/>
      <c r="CJ420" s="205"/>
      <c r="CK420" s="207"/>
      <c r="CL420" s="205"/>
      <c r="CM420" s="205"/>
      <c r="CN420" s="205"/>
      <c r="CO420" s="205"/>
      <c r="CP420" s="205"/>
      <c r="CQ420" s="93"/>
      <c r="CR420" s="93"/>
      <c r="CS420" s="191"/>
      <c r="CW420" s="210"/>
      <c r="DE420" s="8"/>
      <c r="DF420" s="205"/>
      <c r="DG420" s="205"/>
      <c r="DH420" s="206"/>
      <c r="DI420" s="206"/>
      <c r="DJ420" s="205"/>
      <c r="DK420" s="207"/>
      <c r="DL420" s="205"/>
      <c r="DM420" s="207"/>
      <c r="DN420" s="205"/>
      <c r="DO420" s="207"/>
      <c r="DP420" s="205"/>
      <c r="DQ420" s="205"/>
      <c r="DR420" s="205"/>
      <c r="DS420" s="205"/>
      <c r="DT420" s="93"/>
      <c r="DU420" s="93"/>
      <c r="EE420" s="8"/>
      <c r="EF420" s="205"/>
      <c r="EG420" s="205"/>
      <c r="EH420" s="206"/>
      <c r="EI420" s="206"/>
      <c r="EJ420" s="205"/>
      <c r="EK420" s="207"/>
      <c r="EL420" s="205"/>
      <c r="EM420" s="207"/>
      <c r="EN420" s="205"/>
      <c r="EO420" s="207"/>
      <c r="EP420" s="207"/>
      <c r="EQ420" s="205"/>
      <c r="ER420" s="205"/>
      <c r="ES420" s="205"/>
      <c r="ET420" s="205"/>
      <c r="EU420" s="93"/>
      <c r="EV420" s="93"/>
    </row>
    <row r="421" spans="2:152">
      <c r="B421" s="8"/>
      <c r="C421" s="205"/>
      <c r="D421" s="205"/>
      <c r="E421" s="206"/>
      <c r="F421" s="206"/>
      <c r="G421" s="205"/>
      <c r="H421" s="207"/>
      <c r="I421" s="205"/>
      <c r="J421" s="207"/>
      <c r="K421" s="205"/>
      <c r="L421" s="205"/>
      <c r="M421" s="205"/>
      <c r="N421" s="205"/>
      <c r="O421" s="205"/>
      <c r="P421" s="205"/>
      <c r="Q421" s="205"/>
      <c r="CC421" s="8"/>
      <c r="CD421" s="205"/>
      <c r="CE421" s="205"/>
      <c r="CF421" s="206"/>
      <c r="CG421" s="206"/>
      <c r="CH421" s="205"/>
      <c r="CI421" s="207"/>
      <c r="CJ421" s="205"/>
      <c r="CK421" s="207"/>
      <c r="CL421" s="205"/>
      <c r="CM421" s="205"/>
      <c r="CN421" s="205"/>
      <c r="CO421" s="205"/>
      <c r="CP421" s="205"/>
      <c r="CQ421" s="93"/>
      <c r="CR421" s="93"/>
      <c r="CS421" s="191"/>
      <c r="CW421" s="210"/>
      <c r="DE421" s="8"/>
      <c r="DF421" s="205"/>
      <c r="DG421" s="205"/>
      <c r="DH421" s="206"/>
      <c r="DI421" s="206"/>
      <c r="DJ421" s="205"/>
      <c r="DK421" s="207"/>
      <c r="DL421" s="205"/>
      <c r="DM421" s="207"/>
      <c r="DN421" s="205"/>
      <c r="DO421" s="207"/>
      <c r="DP421" s="205"/>
      <c r="DQ421" s="205"/>
      <c r="DR421" s="205"/>
      <c r="DS421" s="205"/>
      <c r="DT421" s="93"/>
      <c r="DU421" s="93"/>
      <c r="EE421" s="8"/>
      <c r="EF421" s="205"/>
      <c r="EG421" s="205"/>
      <c r="EH421" s="206"/>
      <c r="EI421" s="206"/>
      <c r="EJ421" s="205"/>
      <c r="EK421" s="207"/>
      <c r="EL421" s="205"/>
      <c r="EM421" s="207"/>
      <c r="EN421" s="205"/>
      <c r="EO421" s="207"/>
      <c r="EP421" s="207"/>
      <c r="EQ421" s="205"/>
      <c r="ER421" s="205"/>
      <c r="ES421" s="205"/>
      <c r="ET421" s="205"/>
      <c r="EU421" s="93"/>
      <c r="EV421" s="93"/>
    </row>
    <row r="422" spans="2:152">
      <c r="B422" s="8"/>
      <c r="C422" s="205"/>
      <c r="D422" s="205"/>
      <c r="E422" s="206"/>
      <c r="F422" s="206"/>
      <c r="G422" s="205"/>
      <c r="H422" s="207"/>
      <c r="I422" s="205"/>
      <c r="J422" s="207"/>
      <c r="K422" s="205"/>
      <c r="L422" s="205"/>
      <c r="M422" s="205"/>
      <c r="N422" s="205"/>
      <c r="O422" s="205"/>
      <c r="P422" s="205"/>
      <c r="Q422" s="205"/>
      <c r="CC422" s="8"/>
      <c r="CD422" s="205"/>
      <c r="CE422" s="205"/>
      <c r="CF422" s="206"/>
      <c r="CG422" s="206"/>
      <c r="CH422" s="205"/>
      <c r="CI422" s="207"/>
      <c r="CJ422" s="205"/>
      <c r="CK422" s="207"/>
      <c r="CL422" s="205"/>
      <c r="CM422" s="205"/>
      <c r="CN422" s="205"/>
      <c r="CO422" s="205"/>
      <c r="CP422" s="205"/>
      <c r="CQ422" s="93"/>
      <c r="CR422" s="93"/>
      <c r="CS422" s="191"/>
      <c r="CW422" s="210"/>
      <c r="DE422" s="8"/>
      <c r="DF422" s="205"/>
      <c r="DG422" s="205"/>
      <c r="DH422" s="206"/>
      <c r="DI422" s="206"/>
      <c r="DJ422" s="205"/>
      <c r="DK422" s="207"/>
      <c r="DL422" s="205"/>
      <c r="DM422" s="207"/>
      <c r="DN422" s="205"/>
      <c r="DO422" s="207"/>
      <c r="DP422" s="205"/>
      <c r="DQ422" s="205"/>
      <c r="DR422" s="205"/>
      <c r="DS422" s="205"/>
      <c r="DT422" s="93"/>
      <c r="DU422" s="93"/>
      <c r="EE422" s="8"/>
      <c r="EF422" s="205"/>
      <c r="EG422" s="205"/>
      <c r="EH422" s="206"/>
      <c r="EI422" s="206"/>
      <c r="EJ422" s="205"/>
      <c r="EK422" s="207"/>
      <c r="EL422" s="205"/>
      <c r="EM422" s="207"/>
      <c r="EN422" s="205"/>
      <c r="EO422" s="207"/>
      <c r="EP422" s="207"/>
      <c r="EQ422" s="205"/>
      <c r="ER422" s="205"/>
      <c r="ES422" s="205"/>
      <c r="ET422" s="205"/>
      <c r="EU422" s="93"/>
      <c r="EV422" s="93"/>
    </row>
    <row r="423" spans="2:152">
      <c r="B423" s="8"/>
      <c r="C423" s="205"/>
      <c r="D423" s="205"/>
      <c r="E423" s="206"/>
      <c r="F423" s="206"/>
      <c r="G423" s="205"/>
      <c r="H423" s="207"/>
      <c r="I423" s="205"/>
      <c r="J423" s="207"/>
      <c r="K423" s="205"/>
      <c r="L423" s="205"/>
      <c r="M423" s="205"/>
      <c r="N423" s="205"/>
      <c r="O423" s="205"/>
      <c r="P423" s="205"/>
      <c r="Q423" s="205"/>
      <c r="CC423" s="8"/>
      <c r="CD423" s="205"/>
      <c r="CE423" s="205"/>
      <c r="CF423" s="206"/>
      <c r="CG423" s="206"/>
      <c r="CH423" s="205"/>
      <c r="CI423" s="207"/>
      <c r="CJ423" s="205"/>
      <c r="CK423" s="207"/>
      <c r="CL423" s="205"/>
      <c r="CM423" s="205"/>
      <c r="CN423" s="205"/>
      <c r="CO423" s="205"/>
      <c r="CP423" s="205"/>
      <c r="CQ423" s="93"/>
      <c r="CR423" s="93"/>
      <c r="CS423" s="191"/>
      <c r="CW423" s="210"/>
      <c r="DE423" s="8"/>
      <c r="DF423" s="205"/>
      <c r="DG423" s="205"/>
      <c r="DH423" s="206"/>
      <c r="DI423" s="206"/>
      <c r="DJ423" s="205"/>
      <c r="DK423" s="207"/>
      <c r="DL423" s="205"/>
      <c r="DM423" s="207"/>
      <c r="DN423" s="205"/>
      <c r="DO423" s="207"/>
      <c r="DP423" s="205"/>
      <c r="DQ423" s="205"/>
      <c r="DR423" s="205"/>
      <c r="DS423" s="205"/>
      <c r="DT423" s="93"/>
      <c r="DU423" s="93"/>
      <c r="EE423" s="8"/>
      <c r="EF423" s="205"/>
      <c r="EG423" s="205"/>
      <c r="EH423" s="206"/>
      <c r="EI423" s="206"/>
      <c r="EJ423" s="205"/>
      <c r="EK423" s="207"/>
      <c r="EL423" s="205"/>
      <c r="EM423" s="207"/>
      <c r="EN423" s="205"/>
      <c r="EO423" s="207"/>
      <c r="EP423" s="207"/>
      <c r="EQ423" s="205"/>
      <c r="ER423" s="205"/>
      <c r="ES423" s="205"/>
      <c r="ET423" s="205"/>
      <c r="EU423" s="93"/>
      <c r="EV423" s="93"/>
    </row>
    <row r="424" spans="2:152">
      <c r="B424" s="8"/>
      <c r="C424" s="205"/>
      <c r="D424" s="205"/>
      <c r="E424" s="206"/>
      <c r="F424" s="206"/>
      <c r="G424" s="205"/>
      <c r="H424" s="207"/>
      <c r="I424" s="205"/>
      <c r="J424" s="207"/>
      <c r="K424" s="205"/>
      <c r="L424" s="205"/>
      <c r="M424" s="205"/>
      <c r="N424" s="205"/>
      <c r="O424" s="205"/>
      <c r="P424" s="205"/>
      <c r="Q424" s="205"/>
      <c r="CC424" s="8"/>
      <c r="CD424" s="205"/>
      <c r="CE424" s="205"/>
      <c r="CF424" s="206"/>
      <c r="CG424" s="206"/>
      <c r="CH424" s="205"/>
      <c r="CI424" s="207"/>
      <c r="CJ424" s="205"/>
      <c r="CK424" s="207"/>
      <c r="CL424" s="205"/>
      <c r="CM424" s="205"/>
      <c r="CN424" s="205"/>
      <c r="CO424" s="205"/>
      <c r="CP424" s="205"/>
      <c r="CQ424" s="93"/>
      <c r="CR424" s="93"/>
      <c r="CS424" s="191"/>
      <c r="CW424" s="210"/>
      <c r="DE424" s="8"/>
      <c r="DF424" s="205"/>
      <c r="DG424" s="205"/>
      <c r="DH424" s="206"/>
      <c r="DI424" s="206"/>
      <c r="DJ424" s="205"/>
      <c r="DK424" s="207"/>
      <c r="DL424" s="205"/>
      <c r="DM424" s="207"/>
      <c r="DN424" s="205"/>
      <c r="DO424" s="207"/>
      <c r="DP424" s="205"/>
      <c r="DQ424" s="205"/>
      <c r="DR424" s="205"/>
      <c r="DS424" s="205"/>
      <c r="DT424" s="93"/>
      <c r="DU424" s="93"/>
      <c r="EE424" s="8"/>
      <c r="EF424" s="205"/>
      <c r="EG424" s="205"/>
      <c r="EH424" s="206"/>
      <c r="EI424" s="206"/>
      <c r="EJ424" s="205"/>
      <c r="EK424" s="207"/>
      <c r="EL424" s="205"/>
      <c r="EM424" s="207"/>
      <c r="EN424" s="205"/>
      <c r="EO424" s="207"/>
      <c r="EP424" s="207"/>
      <c r="EQ424" s="205"/>
      <c r="ER424" s="205"/>
      <c r="ES424" s="205"/>
      <c r="ET424" s="205"/>
      <c r="EU424" s="93"/>
      <c r="EV424" s="93"/>
    </row>
    <row r="425" spans="2:152">
      <c r="B425" s="8"/>
      <c r="C425" s="205"/>
      <c r="D425" s="205"/>
      <c r="E425" s="206"/>
      <c r="F425" s="206"/>
      <c r="G425" s="205"/>
      <c r="H425" s="207"/>
      <c r="I425" s="205"/>
      <c r="J425" s="207"/>
      <c r="K425" s="205"/>
      <c r="L425" s="205"/>
      <c r="M425" s="205"/>
      <c r="N425" s="205"/>
      <c r="O425" s="205"/>
      <c r="P425" s="205"/>
      <c r="Q425" s="205"/>
      <c r="CC425" s="8"/>
      <c r="CD425" s="205"/>
      <c r="CE425" s="205"/>
      <c r="CF425" s="206"/>
      <c r="CG425" s="206"/>
      <c r="CH425" s="205"/>
      <c r="CI425" s="207"/>
      <c r="CJ425" s="205"/>
      <c r="CK425" s="207"/>
      <c r="CL425" s="205"/>
      <c r="CM425" s="205"/>
      <c r="CN425" s="205"/>
      <c r="CO425" s="205"/>
      <c r="CP425" s="205"/>
      <c r="CQ425" s="93"/>
      <c r="CR425" s="93"/>
      <c r="CS425" s="191"/>
      <c r="CW425" s="210"/>
      <c r="DE425" s="8"/>
      <c r="DF425" s="205"/>
      <c r="DG425" s="205"/>
      <c r="DH425" s="206"/>
      <c r="DI425" s="206"/>
      <c r="DJ425" s="205"/>
      <c r="DK425" s="207"/>
      <c r="DL425" s="205"/>
      <c r="DM425" s="207"/>
      <c r="DN425" s="205"/>
      <c r="DO425" s="207"/>
      <c r="DP425" s="205"/>
      <c r="DQ425" s="205"/>
      <c r="DR425" s="205"/>
      <c r="DS425" s="205"/>
      <c r="DT425" s="93"/>
      <c r="DU425" s="93"/>
      <c r="EE425" s="8"/>
      <c r="EF425" s="205"/>
      <c r="EG425" s="205"/>
      <c r="EH425" s="206"/>
      <c r="EI425" s="206"/>
      <c r="EJ425" s="205"/>
      <c r="EK425" s="207"/>
      <c r="EL425" s="205"/>
      <c r="EM425" s="207"/>
      <c r="EN425" s="205"/>
      <c r="EO425" s="207"/>
      <c r="EP425" s="207"/>
      <c r="EQ425" s="205"/>
      <c r="ER425" s="205"/>
      <c r="ES425" s="205"/>
      <c r="ET425" s="205"/>
      <c r="EU425" s="93"/>
      <c r="EV425" s="93"/>
    </row>
    <row r="426" spans="2:152">
      <c r="B426" s="8"/>
      <c r="C426" s="205"/>
      <c r="D426" s="205"/>
      <c r="E426" s="206"/>
      <c r="F426" s="206"/>
      <c r="G426" s="205"/>
      <c r="H426" s="207"/>
      <c r="I426" s="205"/>
      <c r="J426" s="207"/>
      <c r="K426" s="205"/>
      <c r="L426" s="205"/>
      <c r="M426" s="205"/>
      <c r="N426" s="205"/>
      <c r="O426" s="205"/>
      <c r="P426" s="205"/>
      <c r="Q426" s="205"/>
      <c r="CC426" s="8"/>
      <c r="CD426" s="205"/>
      <c r="CE426" s="205"/>
      <c r="CF426" s="206"/>
      <c r="CG426" s="206"/>
      <c r="CH426" s="205"/>
      <c r="CI426" s="207"/>
      <c r="CJ426" s="205"/>
      <c r="CK426" s="207"/>
      <c r="CL426" s="205"/>
      <c r="CM426" s="205"/>
      <c r="CN426" s="205"/>
      <c r="CO426" s="205"/>
      <c r="CP426" s="205"/>
      <c r="CQ426" s="93"/>
      <c r="CR426" s="93"/>
      <c r="CS426" s="191"/>
      <c r="CW426" s="210"/>
      <c r="DE426" s="8"/>
      <c r="DF426" s="205"/>
      <c r="DG426" s="205"/>
      <c r="DH426" s="206"/>
      <c r="DI426" s="206"/>
      <c r="DJ426" s="205"/>
      <c r="DK426" s="207"/>
      <c r="DL426" s="205"/>
      <c r="DM426" s="207"/>
      <c r="DN426" s="205"/>
      <c r="DO426" s="207"/>
      <c r="DP426" s="205"/>
      <c r="DQ426" s="205"/>
      <c r="DR426" s="205"/>
      <c r="DS426" s="205"/>
      <c r="DT426" s="93"/>
      <c r="DU426" s="93"/>
      <c r="EE426" s="8"/>
      <c r="EF426" s="205"/>
      <c r="EG426" s="205"/>
      <c r="EH426" s="206"/>
      <c r="EI426" s="206"/>
      <c r="EJ426" s="205"/>
      <c r="EK426" s="207"/>
      <c r="EL426" s="205"/>
      <c r="EM426" s="207"/>
      <c r="EN426" s="205"/>
      <c r="EO426" s="207"/>
      <c r="EP426" s="207"/>
      <c r="EQ426" s="205"/>
      <c r="ER426" s="205"/>
      <c r="ES426" s="205"/>
      <c r="ET426" s="205"/>
      <c r="EU426" s="93"/>
      <c r="EV426" s="93"/>
    </row>
    <row r="427" spans="2:152">
      <c r="B427" s="8"/>
      <c r="C427" s="205"/>
      <c r="D427" s="205"/>
      <c r="E427" s="206"/>
      <c r="F427" s="206"/>
      <c r="G427" s="205"/>
      <c r="H427" s="207"/>
      <c r="I427" s="205"/>
      <c r="J427" s="207"/>
      <c r="K427" s="205"/>
      <c r="L427" s="205"/>
      <c r="M427" s="205"/>
      <c r="N427" s="205"/>
      <c r="O427" s="205"/>
      <c r="P427" s="205"/>
      <c r="Q427" s="205"/>
      <c r="CC427" s="8"/>
      <c r="CD427" s="205"/>
      <c r="CE427" s="205"/>
      <c r="CF427" s="206"/>
      <c r="CG427" s="206"/>
      <c r="CH427" s="205"/>
      <c r="CI427" s="207"/>
      <c r="CJ427" s="205"/>
      <c r="CK427" s="207"/>
      <c r="CL427" s="205"/>
      <c r="CM427" s="205"/>
      <c r="CN427" s="205"/>
      <c r="CO427" s="205"/>
      <c r="CP427" s="205"/>
      <c r="CQ427" s="93"/>
      <c r="CR427" s="93"/>
      <c r="CS427" s="191"/>
      <c r="CW427" s="210"/>
      <c r="DE427" s="8"/>
      <c r="DF427" s="205"/>
      <c r="DG427" s="205"/>
      <c r="DH427" s="206"/>
      <c r="DI427" s="206"/>
      <c r="DJ427" s="205"/>
      <c r="DK427" s="207"/>
      <c r="DL427" s="205"/>
      <c r="DM427" s="207"/>
      <c r="DN427" s="205"/>
      <c r="DO427" s="207"/>
      <c r="DP427" s="205"/>
      <c r="DQ427" s="205"/>
      <c r="DR427" s="205"/>
      <c r="DS427" s="205"/>
      <c r="DT427" s="93"/>
      <c r="DU427" s="93"/>
      <c r="EE427" s="8"/>
      <c r="EF427" s="205"/>
      <c r="EG427" s="205"/>
      <c r="EH427" s="206"/>
      <c r="EI427" s="206"/>
      <c r="EJ427" s="205"/>
      <c r="EK427" s="207"/>
      <c r="EL427" s="205"/>
      <c r="EM427" s="207"/>
      <c r="EN427" s="205"/>
      <c r="EO427" s="207"/>
      <c r="EP427" s="207"/>
      <c r="EQ427" s="205"/>
      <c r="ER427" s="205"/>
      <c r="ES427" s="205"/>
      <c r="ET427" s="205"/>
      <c r="EU427" s="93"/>
      <c r="EV427" s="93"/>
    </row>
    <row r="428" spans="2:152">
      <c r="B428" s="8"/>
      <c r="C428" s="205"/>
      <c r="D428" s="205"/>
      <c r="E428" s="206"/>
      <c r="F428" s="206"/>
      <c r="G428" s="205"/>
      <c r="H428" s="207"/>
      <c r="I428" s="205"/>
      <c r="J428" s="207"/>
      <c r="K428" s="205"/>
      <c r="L428" s="205"/>
      <c r="M428" s="205"/>
      <c r="N428" s="205"/>
      <c r="O428" s="205"/>
      <c r="P428" s="205"/>
      <c r="Q428" s="205"/>
      <c r="CC428" s="8"/>
      <c r="CD428" s="205"/>
      <c r="CE428" s="205"/>
      <c r="CF428" s="206"/>
      <c r="CG428" s="206"/>
      <c r="CH428" s="205"/>
      <c r="CI428" s="207"/>
      <c r="CJ428" s="205"/>
      <c r="CK428" s="207"/>
      <c r="CL428" s="205"/>
      <c r="CM428" s="205"/>
      <c r="CN428" s="205"/>
      <c r="CO428" s="205"/>
      <c r="CP428" s="205"/>
      <c r="CQ428" s="93"/>
      <c r="CR428" s="93"/>
      <c r="CS428" s="191"/>
      <c r="CW428" s="210"/>
      <c r="DE428" s="8"/>
      <c r="DF428" s="205"/>
      <c r="DG428" s="205"/>
      <c r="DH428" s="206"/>
      <c r="DI428" s="206"/>
      <c r="DJ428" s="205"/>
      <c r="DK428" s="207"/>
      <c r="DL428" s="205"/>
      <c r="DM428" s="207"/>
      <c r="DN428" s="205"/>
      <c r="DO428" s="207"/>
      <c r="DP428" s="205"/>
      <c r="DQ428" s="205"/>
      <c r="DR428" s="205"/>
      <c r="DS428" s="205"/>
      <c r="DT428" s="93"/>
      <c r="DU428" s="93"/>
      <c r="EE428" s="8"/>
      <c r="EF428" s="205"/>
      <c r="EG428" s="205"/>
      <c r="EH428" s="206"/>
      <c r="EI428" s="206"/>
      <c r="EJ428" s="205"/>
      <c r="EK428" s="207"/>
      <c r="EL428" s="205"/>
      <c r="EM428" s="207"/>
      <c r="EN428" s="205"/>
      <c r="EO428" s="207"/>
      <c r="EP428" s="207"/>
      <c r="EQ428" s="205"/>
      <c r="ER428" s="205"/>
      <c r="ES428" s="205"/>
      <c r="ET428" s="205"/>
      <c r="EU428" s="93"/>
      <c r="EV428" s="93"/>
    </row>
    <row r="429" spans="2:152">
      <c r="B429" s="8"/>
      <c r="C429" s="205"/>
      <c r="D429" s="205"/>
      <c r="E429" s="206"/>
      <c r="F429" s="206"/>
      <c r="G429" s="205"/>
      <c r="H429" s="207"/>
      <c r="I429" s="205"/>
      <c r="J429" s="207"/>
      <c r="K429" s="205"/>
      <c r="L429" s="205"/>
      <c r="M429" s="205"/>
      <c r="N429" s="205"/>
      <c r="O429" s="205"/>
      <c r="P429" s="205"/>
      <c r="Q429" s="205"/>
      <c r="CC429" s="8"/>
      <c r="CD429" s="205"/>
      <c r="CE429" s="205"/>
      <c r="CF429" s="206"/>
      <c r="CG429" s="206"/>
      <c r="CH429" s="205"/>
      <c r="CI429" s="207"/>
      <c r="CJ429" s="205"/>
      <c r="CK429" s="207"/>
      <c r="CL429" s="205"/>
      <c r="CM429" s="205"/>
      <c r="CN429" s="205"/>
      <c r="CO429" s="205"/>
      <c r="CP429" s="205"/>
      <c r="CQ429" s="93"/>
      <c r="CR429" s="93"/>
      <c r="CS429" s="191"/>
      <c r="CW429" s="210"/>
      <c r="DE429" s="8"/>
      <c r="DF429" s="205"/>
      <c r="DG429" s="205"/>
      <c r="DH429" s="206"/>
      <c r="DI429" s="206"/>
      <c r="DJ429" s="205"/>
      <c r="DK429" s="207"/>
      <c r="DL429" s="205"/>
      <c r="DM429" s="207"/>
      <c r="DN429" s="205"/>
      <c r="DO429" s="207"/>
      <c r="DP429" s="205"/>
      <c r="DQ429" s="205"/>
      <c r="DR429" s="205"/>
      <c r="DS429" s="205"/>
      <c r="DT429" s="93"/>
      <c r="DU429" s="93"/>
      <c r="EE429" s="8"/>
      <c r="EF429" s="205"/>
      <c r="EG429" s="205"/>
      <c r="EH429" s="206"/>
      <c r="EI429" s="206"/>
      <c r="EJ429" s="205"/>
      <c r="EK429" s="207"/>
      <c r="EL429" s="205"/>
      <c r="EM429" s="207"/>
      <c r="EN429" s="205"/>
      <c r="EO429" s="207"/>
      <c r="EP429" s="207"/>
      <c r="EQ429" s="205"/>
      <c r="ER429" s="205"/>
      <c r="ES429" s="205"/>
      <c r="ET429" s="205"/>
      <c r="EU429" s="93"/>
      <c r="EV429" s="93"/>
    </row>
    <row r="430" spans="2:152">
      <c r="B430" s="8"/>
      <c r="C430" s="205"/>
      <c r="D430" s="205"/>
      <c r="E430" s="206"/>
      <c r="F430" s="206"/>
      <c r="G430" s="205"/>
      <c r="H430" s="207"/>
      <c r="I430" s="205"/>
      <c r="J430" s="207"/>
      <c r="K430" s="205"/>
      <c r="L430" s="205"/>
      <c r="M430" s="205"/>
      <c r="N430" s="205"/>
      <c r="O430" s="205"/>
      <c r="P430" s="205"/>
      <c r="Q430" s="205"/>
      <c r="CC430" s="8"/>
      <c r="CD430" s="205"/>
      <c r="CE430" s="205"/>
      <c r="CF430" s="206"/>
      <c r="CG430" s="206"/>
      <c r="CH430" s="205"/>
      <c r="CI430" s="207"/>
      <c r="CJ430" s="205"/>
      <c r="CK430" s="207"/>
      <c r="CL430" s="205"/>
      <c r="CM430" s="205"/>
      <c r="CN430" s="205"/>
      <c r="CO430" s="205"/>
      <c r="CP430" s="205"/>
      <c r="CQ430" s="93"/>
      <c r="CR430" s="93"/>
      <c r="CS430" s="191"/>
      <c r="CW430" s="210"/>
      <c r="DE430" s="8"/>
      <c r="DF430" s="205"/>
      <c r="DG430" s="205"/>
      <c r="DH430" s="206"/>
      <c r="DI430" s="206"/>
      <c r="DJ430" s="205"/>
      <c r="DK430" s="207"/>
      <c r="DL430" s="205"/>
      <c r="DM430" s="207"/>
      <c r="DN430" s="205"/>
      <c r="DO430" s="207"/>
      <c r="DP430" s="205"/>
      <c r="DQ430" s="205"/>
      <c r="DR430" s="205"/>
      <c r="DS430" s="205"/>
      <c r="DT430" s="93"/>
      <c r="DU430" s="93"/>
      <c r="EE430" s="8"/>
      <c r="EF430" s="205"/>
      <c r="EG430" s="205"/>
      <c r="EH430" s="206"/>
      <c r="EI430" s="206"/>
      <c r="EJ430" s="205"/>
      <c r="EK430" s="207"/>
      <c r="EL430" s="205"/>
      <c r="EM430" s="207"/>
      <c r="EN430" s="205"/>
      <c r="EO430" s="207"/>
      <c r="EP430" s="207"/>
      <c r="EQ430" s="205"/>
      <c r="ER430" s="205"/>
      <c r="ES430" s="205"/>
      <c r="ET430" s="205"/>
      <c r="EU430" s="93"/>
      <c r="EV430" s="93"/>
    </row>
    <row r="431" spans="2:152">
      <c r="B431" s="8"/>
      <c r="C431" s="205"/>
      <c r="D431" s="205"/>
      <c r="E431" s="206"/>
      <c r="F431" s="206"/>
      <c r="G431" s="205"/>
      <c r="H431" s="207"/>
      <c r="I431" s="205"/>
      <c r="J431" s="207"/>
      <c r="K431" s="205"/>
      <c r="L431" s="205"/>
      <c r="M431" s="205"/>
      <c r="N431" s="205"/>
      <c r="O431" s="205"/>
      <c r="P431" s="205"/>
      <c r="Q431" s="205"/>
      <c r="CC431" s="8"/>
      <c r="CD431" s="205"/>
      <c r="CE431" s="205"/>
      <c r="CF431" s="206"/>
      <c r="CG431" s="206"/>
      <c r="CH431" s="205"/>
      <c r="CI431" s="207"/>
      <c r="CJ431" s="205"/>
      <c r="CK431" s="207"/>
      <c r="CL431" s="205"/>
      <c r="CM431" s="205"/>
      <c r="CN431" s="205"/>
      <c r="CO431" s="205"/>
      <c r="CP431" s="205"/>
      <c r="CQ431" s="93"/>
      <c r="CR431" s="93"/>
      <c r="CS431" s="191"/>
      <c r="CW431" s="210"/>
      <c r="DE431" s="8"/>
      <c r="DF431" s="205"/>
      <c r="DG431" s="205"/>
      <c r="DH431" s="206"/>
      <c r="DI431" s="206"/>
      <c r="DJ431" s="205"/>
      <c r="DK431" s="207"/>
      <c r="DL431" s="205"/>
      <c r="DM431" s="207"/>
      <c r="DN431" s="205"/>
      <c r="DO431" s="207"/>
      <c r="DP431" s="205"/>
      <c r="DQ431" s="205"/>
      <c r="DR431" s="205"/>
      <c r="DS431" s="205"/>
      <c r="DT431" s="93"/>
      <c r="DU431" s="93"/>
      <c r="EE431" s="8"/>
      <c r="EF431" s="205"/>
      <c r="EG431" s="205"/>
      <c r="EH431" s="206"/>
      <c r="EI431" s="206"/>
      <c r="EJ431" s="205"/>
      <c r="EK431" s="207"/>
      <c r="EL431" s="205"/>
      <c r="EM431" s="207"/>
      <c r="EN431" s="205"/>
      <c r="EO431" s="207"/>
      <c r="EP431" s="207"/>
      <c r="EQ431" s="205"/>
      <c r="ER431" s="205"/>
      <c r="ES431" s="205"/>
      <c r="ET431" s="205"/>
      <c r="EU431" s="93"/>
      <c r="EV431" s="93"/>
    </row>
    <row r="432" spans="2:152">
      <c r="B432" s="8"/>
      <c r="C432" s="205"/>
      <c r="D432" s="205"/>
      <c r="E432" s="206"/>
      <c r="F432" s="206"/>
      <c r="G432" s="205"/>
      <c r="H432" s="207"/>
      <c r="I432" s="205"/>
      <c r="J432" s="207"/>
      <c r="K432" s="205"/>
      <c r="L432" s="205"/>
      <c r="M432" s="205"/>
      <c r="N432" s="205"/>
      <c r="O432" s="205"/>
      <c r="P432" s="205"/>
      <c r="Q432" s="205"/>
      <c r="CC432" s="8"/>
      <c r="CD432" s="205"/>
      <c r="CE432" s="205"/>
      <c r="CF432" s="206"/>
      <c r="CG432" s="206"/>
      <c r="CH432" s="205"/>
      <c r="CI432" s="207"/>
      <c r="CJ432" s="205"/>
      <c r="CK432" s="207"/>
      <c r="CL432" s="205"/>
      <c r="CM432" s="205"/>
      <c r="CN432" s="205"/>
      <c r="CO432" s="205"/>
      <c r="CP432" s="205"/>
      <c r="CQ432" s="93"/>
      <c r="CR432" s="93"/>
      <c r="CS432" s="191"/>
      <c r="CW432" s="210"/>
      <c r="DE432" s="8"/>
      <c r="DF432" s="205"/>
      <c r="DG432" s="205"/>
      <c r="DH432" s="206"/>
      <c r="DI432" s="206"/>
      <c r="DJ432" s="205"/>
      <c r="DK432" s="207"/>
      <c r="DL432" s="205"/>
      <c r="DM432" s="207"/>
      <c r="DN432" s="205"/>
      <c r="DO432" s="207"/>
      <c r="DP432" s="205"/>
      <c r="DQ432" s="205"/>
      <c r="DR432" s="205"/>
      <c r="DS432" s="205"/>
      <c r="DT432" s="93"/>
      <c r="DU432" s="93"/>
      <c r="EE432" s="8"/>
      <c r="EF432" s="205"/>
      <c r="EG432" s="205"/>
      <c r="EH432" s="206"/>
      <c r="EI432" s="206"/>
      <c r="EJ432" s="205"/>
      <c r="EK432" s="207"/>
      <c r="EL432" s="205"/>
      <c r="EM432" s="207"/>
      <c r="EN432" s="205"/>
      <c r="EO432" s="207"/>
      <c r="EP432" s="207"/>
      <c r="EQ432" s="205"/>
      <c r="ER432" s="205"/>
      <c r="ES432" s="205"/>
      <c r="ET432" s="205"/>
      <c r="EU432" s="93"/>
      <c r="EV432" s="93"/>
    </row>
    <row r="433" spans="2:152">
      <c r="B433" s="8"/>
      <c r="C433" s="205"/>
      <c r="D433" s="205"/>
      <c r="E433" s="206"/>
      <c r="F433" s="206"/>
      <c r="G433" s="205"/>
      <c r="H433" s="207"/>
      <c r="I433" s="205"/>
      <c r="J433" s="207"/>
      <c r="K433" s="205"/>
      <c r="L433" s="205"/>
      <c r="M433" s="205"/>
      <c r="N433" s="205"/>
      <c r="O433" s="205"/>
      <c r="P433" s="205"/>
      <c r="Q433" s="205"/>
      <c r="CC433" s="8"/>
      <c r="CD433" s="205"/>
      <c r="CE433" s="205"/>
      <c r="CF433" s="206"/>
      <c r="CG433" s="206"/>
      <c r="CH433" s="205"/>
      <c r="CI433" s="207"/>
      <c r="CJ433" s="205"/>
      <c r="CK433" s="207"/>
      <c r="CL433" s="205"/>
      <c r="CM433" s="205"/>
      <c r="CN433" s="205"/>
      <c r="CO433" s="205"/>
      <c r="CP433" s="205"/>
      <c r="CQ433" s="93"/>
      <c r="CR433" s="93"/>
      <c r="CS433" s="191"/>
      <c r="CW433" s="210"/>
      <c r="DE433" s="8"/>
      <c r="DF433" s="205"/>
      <c r="DG433" s="205"/>
      <c r="DH433" s="206"/>
      <c r="DI433" s="206"/>
      <c r="DJ433" s="205"/>
      <c r="DK433" s="207"/>
      <c r="DL433" s="205"/>
      <c r="DM433" s="207"/>
      <c r="DN433" s="205"/>
      <c r="DO433" s="207"/>
      <c r="DP433" s="205"/>
      <c r="DQ433" s="205"/>
      <c r="DR433" s="205"/>
      <c r="DS433" s="205"/>
      <c r="DT433" s="93"/>
      <c r="DU433" s="93"/>
      <c r="EE433" s="8"/>
      <c r="EF433" s="205"/>
      <c r="EG433" s="205"/>
      <c r="EH433" s="206"/>
      <c r="EI433" s="206"/>
      <c r="EJ433" s="205"/>
      <c r="EK433" s="207"/>
      <c r="EL433" s="205"/>
      <c r="EM433" s="207"/>
      <c r="EN433" s="205"/>
      <c r="EO433" s="207"/>
      <c r="EP433" s="207"/>
      <c r="EQ433" s="205"/>
      <c r="ER433" s="205"/>
      <c r="ES433" s="205"/>
      <c r="ET433" s="205"/>
      <c r="EU433" s="93"/>
      <c r="EV433" s="93"/>
    </row>
    <row r="434" spans="2:152">
      <c r="B434" s="8"/>
      <c r="C434" s="205"/>
      <c r="D434" s="205"/>
      <c r="E434" s="206"/>
      <c r="F434" s="206"/>
      <c r="G434" s="205"/>
      <c r="H434" s="207"/>
      <c r="I434" s="205"/>
      <c r="J434" s="207"/>
      <c r="K434" s="205"/>
      <c r="L434" s="205"/>
      <c r="M434" s="205"/>
      <c r="N434" s="205"/>
      <c r="O434" s="205"/>
      <c r="P434" s="205"/>
      <c r="Q434" s="205"/>
      <c r="CC434" s="8"/>
      <c r="CD434" s="205"/>
      <c r="CE434" s="205"/>
      <c r="CF434" s="206"/>
      <c r="CG434" s="206"/>
      <c r="CH434" s="205"/>
      <c r="CI434" s="207"/>
      <c r="CJ434" s="205"/>
      <c r="CK434" s="207"/>
      <c r="CL434" s="205"/>
      <c r="CM434" s="205"/>
      <c r="CN434" s="205"/>
      <c r="CO434" s="205"/>
      <c r="CP434" s="205"/>
      <c r="CQ434" s="93"/>
      <c r="CR434" s="93"/>
      <c r="CS434" s="191"/>
      <c r="CW434" s="210"/>
      <c r="DE434" s="8"/>
      <c r="DF434" s="205"/>
      <c r="DG434" s="205"/>
      <c r="DH434" s="206"/>
      <c r="DI434" s="206"/>
      <c r="DJ434" s="205"/>
      <c r="DK434" s="207"/>
      <c r="DL434" s="205"/>
      <c r="DM434" s="207"/>
      <c r="DN434" s="205"/>
      <c r="DO434" s="207"/>
      <c r="DP434" s="205"/>
      <c r="DQ434" s="205"/>
      <c r="DR434" s="205"/>
      <c r="DS434" s="205"/>
      <c r="DT434" s="93"/>
      <c r="DU434" s="93"/>
      <c r="EE434" s="8"/>
      <c r="EF434" s="205"/>
      <c r="EG434" s="205"/>
      <c r="EH434" s="206"/>
      <c r="EI434" s="206"/>
      <c r="EJ434" s="205"/>
      <c r="EK434" s="207"/>
      <c r="EL434" s="205"/>
      <c r="EM434" s="207"/>
      <c r="EN434" s="205"/>
      <c r="EO434" s="207"/>
      <c r="EP434" s="207"/>
      <c r="EQ434" s="205"/>
      <c r="ER434" s="205"/>
      <c r="ES434" s="205"/>
      <c r="ET434" s="205"/>
      <c r="EU434" s="93"/>
      <c r="EV434" s="93"/>
    </row>
    <row r="435" spans="2:152">
      <c r="B435" s="8"/>
      <c r="C435" s="205"/>
      <c r="D435" s="205"/>
      <c r="E435" s="206"/>
      <c r="F435" s="206"/>
      <c r="G435" s="205"/>
      <c r="H435" s="207"/>
      <c r="I435" s="205"/>
      <c r="J435" s="207"/>
      <c r="K435" s="205"/>
      <c r="L435" s="205"/>
      <c r="M435" s="205"/>
      <c r="N435" s="205"/>
      <c r="O435" s="205"/>
      <c r="P435" s="205"/>
      <c r="Q435" s="205"/>
      <c r="CC435" s="8"/>
      <c r="CD435" s="205"/>
      <c r="CE435" s="205"/>
      <c r="CF435" s="206"/>
      <c r="CG435" s="206"/>
      <c r="CH435" s="205"/>
      <c r="CI435" s="207"/>
      <c r="CJ435" s="205"/>
      <c r="CK435" s="207"/>
      <c r="CL435" s="205"/>
      <c r="CM435" s="205"/>
      <c r="CN435" s="205"/>
      <c r="CO435" s="205"/>
      <c r="CP435" s="205"/>
      <c r="CQ435" s="93"/>
      <c r="CR435" s="93"/>
      <c r="CS435" s="191"/>
      <c r="CW435" s="210"/>
      <c r="DE435" s="8"/>
      <c r="DF435" s="205"/>
      <c r="DG435" s="205"/>
      <c r="DH435" s="206"/>
      <c r="DI435" s="206"/>
      <c r="DJ435" s="205"/>
      <c r="DK435" s="207"/>
      <c r="DL435" s="205"/>
      <c r="DM435" s="207"/>
      <c r="DN435" s="205"/>
      <c r="DO435" s="207"/>
      <c r="DP435" s="205"/>
      <c r="DQ435" s="205"/>
      <c r="DR435" s="205"/>
      <c r="DS435" s="205"/>
      <c r="DT435" s="93"/>
      <c r="DU435" s="93"/>
      <c r="EE435" s="8"/>
      <c r="EF435" s="205"/>
      <c r="EG435" s="205"/>
      <c r="EH435" s="206"/>
      <c r="EI435" s="206"/>
      <c r="EJ435" s="205"/>
      <c r="EK435" s="207"/>
      <c r="EL435" s="205"/>
      <c r="EM435" s="207"/>
      <c r="EN435" s="205"/>
      <c r="EO435" s="207"/>
      <c r="EP435" s="207"/>
      <c r="EQ435" s="205"/>
      <c r="ER435" s="205"/>
      <c r="ES435" s="205"/>
      <c r="ET435" s="205"/>
      <c r="EU435" s="93"/>
      <c r="EV435" s="93"/>
    </row>
    <row r="436" spans="2:152">
      <c r="B436" s="8"/>
      <c r="C436" s="205"/>
      <c r="D436" s="205"/>
      <c r="E436" s="206"/>
      <c r="F436" s="206"/>
      <c r="G436" s="205"/>
      <c r="H436" s="207"/>
      <c r="I436" s="205"/>
      <c r="J436" s="207"/>
      <c r="K436" s="205"/>
      <c r="L436" s="205"/>
      <c r="M436" s="205"/>
      <c r="N436" s="205"/>
      <c r="O436" s="205"/>
      <c r="P436" s="205"/>
      <c r="Q436" s="205"/>
      <c r="CC436" s="8"/>
      <c r="CD436" s="205"/>
      <c r="CE436" s="205"/>
      <c r="CF436" s="206"/>
      <c r="CG436" s="206"/>
      <c r="CH436" s="205"/>
      <c r="CI436" s="207"/>
      <c r="CJ436" s="205"/>
      <c r="CK436" s="207"/>
      <c r="CL436" s="205"/>
      <c r="CM436" s="205"/>
      <c r="CN436" s="205"/>
      <c r="CO436" s="205"/>
      <c r="CP436" s="205"/>
      <c r="CQ436" s="93"/>
      <c r="CR436" s="93"/>
      <c r="CS436" s="191"/>
      <c r="CW436" s="210"/>
      <c r="DE436" s="8"/>
      <c r="DF436" s="205"/>
      <c r="DG436" s="205"/>
      <c r="DH436" s="206"/>
      <c r="DI436" s="206"/>
      <c r="DJ436" s="205"/>
      <c r="DK436" s="207"/>
      <c r="DL436" s="205"/>
      <c r="DM436" s="207"/>
      <c r="DN436" s="205"/>
      <c r="DO436" s="207"/>
      <c r="DP436" s="205"/>
      <c r="DQ436" s="205"/>
      <c r="DR436" s="205"/>
      <c r="DS436" s="205"/>
      <c r="DT436" s="93"/>
      <c r="DU436" s="93"/>
      <c r="EE436" s="8"/>
      <c r="EF436" s="205"/>
      <c r="EG436" s="205"/>
      <c r="EH436" s="206"/>
      <c r="EI436" s="206"/>
      <c r="EJ436" s="205"/>
      <c r="EK436" s="207"/>
      <c r="EL436" s="205"/>
      <c r="EM436" s="207"/>
      <c r="EN436" s="205"/>
      <c r="EO436" s="207"/>
      <c r="EP436" s="207"/>
      <c r="EQ436" s="205"/>
      <c r="ER436" s="205"/>
      <c r="ES436" s="205"/>
      <c r="ET436" s="205"/>
      <c r="EU436" s="93"/>
      <c r="EV436" s="93"/>
    </row>
    <row r="437" spans="2:152">
      <c r="B437" s="8"/>
      <c r="C437" s="205"/>
      <c r="D437" s="205"/>
      <c r="E437" s="206"/>
      <c r="F437" s="206"/>
      <c r="G437" s="205"/>
      <c r="H437" s="207"/>
      <c r="I437" s="205"/>
      <c r="J437" s="207"/>
      <c r="K437" s="205"/>
      <c r="L437" s="205"/>
      <c r="M437" s="205"/>
      <c r="N437" s="205"/>
      <c r="O437" s="205"/>
      <c r="P437" s="205"/>
      <c r="Q437" s="205"/>
      <c r="CC437" s="8"/>
      <c r="CD437" s="205"/>
      <c r="CE437" s="205"/>
      <c r="CF437" s="206"/>
      <c r="CG437" s="206"/>
      <c r="CH437" s="205"/>
      <c r="CI437" s="207"/>
      <c r="CJ437" s="205"/>
      <c r="CK437" s="207"/>
      <c r="CL437" s="205"/>
      <c r="CM437" s="205"/>
      <c r="CN437" s="205"/>
      <c r="CO437" s="205"/>
      <c r="CP437" s="205"/>
      <c r="CQ437" s="93"/>
      <c r="CR437" s="93"/>
      <c r="CS437" s="191"/>
      <c r="CW437" s="210"/>
      <c r="DE437" s="8"/>
      <c r="DF437" s="205"/>
      <c r="DG437" s="205"/>
      <c r="DH437" s="206"/>
      <c r="DI437" s="206"/>
      <c r="DJ437" s="205"/>
      <c r="DK437" s="207"/>
      <c r="DL437" s="205"/>
      <c r="DM437" s="207"/>
      <c r="DN437" s="205"/>
      <c r="DO437" s="207"/>
      <c r="DP437" s="205"/>
      <c r="DQ437" s="205"/>
      <c r="DR437" s="205"/>
      <c r="DS437" s="205"/>
      <c r="DT437" s="93"/>
      <c r="DU437" s="93"/>
      <c r="EE437" s="8"/>
      <c r="EF437" s="205"/>
      <c r="EG437" s="205"/>
      <c r="EH437" s="206"/>
      <c r="EI437" s="206"/>
      <c r="EJ437" s="205"/>
      <c r="EK437" s="207"/>
      <c r="EL437" s="205"/>
      <c r="EM437" s="207"/>
      <c r="EN437" s="205"/>
      <c r="EO437" s="207"/>
      <c r="EP437" s="207"/>
      <c r="EQ437" s="205"/>
      <c r="ER437" s="205"/>
      <c r="ES437" s="205"/>
      <c r="ET437" s="205"/>
      <c r="EU437" s="93"/>
      <c r="EV437" s="93"/>
    </row>
    <row r="438" spans="2:152">
      <c r="B438" s="8"/>
      <c r="C438" s="205"/>
      <c r="D438" s="205"/>
      <c r="E438" s="206"/>
      <c r="F438" s="206"/>
      <c r="G438" s="205"/>
      <c r="H438" s="207"/>
      <c r="I438" s="205"/>
      <c r="J438" s="207"/>
      <c r="K438" s="205"/>
      <c r="L438" s="205"/>
      <c r="M438" s="205"/>
      <c r="N438" s="205"/>
      <c r="O438" s="205"/>
      <c r="P438" s="205"/>
      <c r="Q438" s="205"/>
      <c r="CC438" s="8"/>
      <c r="CD438" s="205"/>
      <c r="CE438" s="205"/>
      <c r="CF438" s="206"/>
      <c r="CG438" s="206"/>
      <c r="CH438" s="205"/>
      <c r="CI438" s="207"/>
      <c r="CJ438" s="205"/>
      <c r="CK438" s="207"/>
      <c r="CL438" s="205"/>
      <c r="CM438" s="205"/>
      <c r="CN438" s="205"/>
      <c r="CO438" s="205"/>
      <c r="CP438" s="205"/>
      <c r="CQ438" s="93"/>
      <c r="CR438" s="93"/>
      <c r="CS438" s="191"/>
      <c r="CW438" s="210"/>
      <c r="DE438" s="8"/>
      <c r="DF438" s="205"/>
      <c r="DG438" s="205"/>
      <c r="DH438" s="206"/>
      <c r="DI438" s="206"/>
      <c r="DJ438" s="205"/>
      <c r="DK438" s="207"/>
      <c r="DL438" s="205"/>
      <c r="DM438" s="207"/>
      <c r="DN438" s="205"/>
      <c r="DO438" s="207"/>
      <c r="DP438" s="205"/>
      <c r="DQ438" s="205"/>
      <c r="DR438" s="205"/>
      <c r="DS438" s="205"/>
      <c r="DT438" s="93"/>
      <c r="DU438" s="93"/>
      <c r="EE438" s="8"/>
      <c r="EF438" s="205"/>
      <c r="EG438" s="205"/>
      <c r="EH438" s="206"/>
      <c r="EI438" s="206"/>
      <c r="EJ438" s="205"/>
      <c r="EK438" s="207"/>
      <c r="EL438" s="205"/>
      <c r="EM438" s="207"/>
      <c r="EN438" s="205"/>
      <c r="EO438" s="207"/>
      <c r="EP438" s="207"/>
      <c r="EQ438" s="205"/>
      <c r="ER438" s="205"/>
      <c r="ES438" s="205"/>
      <c r="ET438" s="205"/>
      <c r="EU438" s="93"/>
      <c r="EV438" s="93"/>
    </row>
    <row r="439" spans="2:152">
      <c r="B439" s="8"/>
      <c r="C439" s="205"/>
      <c r="D439" s="205"/>
      <c r="E439" s="206"/>
      <c r="F439" s="206"/>
      <c r="G439" s="205"/>
      <c r="H439" s="207"/>
      <c r="I439" s="205"/>
      <c r="J439" s="207"/>
      <c r="K439" s="205"/>
      <c r="L439" s="205"/>
      <c r="M439" s="205"/>
      <c r="N439" s="205"/>
      <c r="O439" s="205"/>
      <c r="P439" s="205"/>
      <c r="Q439" s="205"/>
      <c r="CC439" s="8"/>
      <c r="CD439" s="205"/>
      <c r="CE439" s="205"/>
      <c r="CF439" s="206"/>
      <c r="CG439" s="206"/>
      <c r="CH439" s="205"/>
      <c r="CI439" s="207"/>
      <c r="CJ439" s="205"/>
      <c r="CK439" s="207"/>
      <c r="CL439" s="205"/>
      <c r="CM439" s="205"/>
      <c r="CN439" s="205"/>
      <c r="CO439" s="205"/>
      <c r="CP439" s="205"/>
      <c r="CQ439" s="93"/>
      <c r="CR439" s="93"/>
      <c r="CS439" s="191"/>
      <c r="CW439" s="210"/>
      <c r="DE439" s="8"/>
      <c r="DF439" s="205"/>
      <c r="DG439" s="205"/>
      <c r="DH439" s="206"/>
      <c r="DI439" s="206"/>
      <c r="DJ439" s="205"/>
      <c r="DK439" s="207"/>
      <c r="DL439" s="205"/>
      <c r="DM439" s="207"/>
      <c r="DN439" s="205"/>
      <c r="DO439" s="207"/>
      <c r="DP439" s="205"/>
      <c r="DQ439" s="205"/>
      <c r="DR439" s="205"/>
      <c r="DS439" s="205"/>
      <c r="DT439" s="93"/>
      <c r="DU439" s="93"/>
      <c r="EE439" s="8"/>
      <c r="EF439" s="205"/>
      <c r="EG439" s="205"/>
      <c r="EH439" s="206"/>
      <c r="EI439" s="206"/>
      <c r="EJ439" s="205"/>
      <c r="EK439" s="207"/>
      <c r="EL439" s="205"/>
      <c r="EM439" s="207"/>
      <c r="EN439" s="205"/>
      <c r="EO439" s="207"/>
      <c r="EP439" s="207"/>
      <c r="EQ439" s="205"/>
      <c r="ER439" s="205"/>
      <c r="ES439" s="205"/>
      <c r="ET439" s="205"/>
      <c r="EU439" s="93"/>
      <c r="EV439" s="93"/>
    </row>
    <row r="440" spans="2:152">
      <c r="B440" s="8"/>
      <c r="C440" s="205"/>
      <c r="D440" s="205"/>
      <c r="E440" s="206"/>
      <c r="F440" s="206"/>
      <c r="G440" s="205"/>
      <c r="H440" s="207"/>
      <c r="I440" s="205"/>
      <c r="J440" s="207"/>
      <c r="K440" s="205"/>
      <c r="L440" s="205"/>
      <c r="M440" s="205"/>
      <c r="N440" s="205"/>
      <c r="O440" s="205"/>
      <c r="P440" s="205"/>
      <c r="Q440" s="205"/>
      <c r="CC440" s="8"/>
      <c r="CD440" s="205"/>
      <c r="CE440" s="205"/>
      <c r="CF440" s="206"/>
      <c r="CG440" s="206"/>
      <c r="CH440" s="205"/>
      <c r="CI440" s="207"/>
      <c r="CJ440" s="205"/>
      <c r="CK440" s="207"/>
      <c r="CL440" s="205"/>
      <c r="CM440" s="205"/>
      <c r="CN440" s="205"/>
      <c r="CO440" s="205"/>
      <c r="CP440" s="205"/>
      <c r="CQ440" s="93"/>
      <c r="CR440" s="93"/>
      <c r="CS440" s="191"/>
      <c r="CW440" s="210"/>
      <c r="DE440" s="8"/>
      <c r="DF440" s="205"/>
      <c r="DG440" s="205"/>
      <c r="DH440" s="206"/>
      <c r="DI440" s="206"/>
      <c r="DJ440" s="205"/>
      <c r="DK440" s="207"/>
      <c r="DL440" s="205"/>
      <c r="DM440" s="207"/>
      <c r="DN440" s="205"/>
      <c r="DO440" s="207"/>
      <c r="DP440" s="205"/>
      <c r="DQ440" s="205"/>
      <c r="DR440" s="205"/>
      <c r="DS440" s="205"/>
      <c r="DT440" s="93"/>
      <c r="DU440" s="93"/>
      <c r="EE440" s="8"/>
      <c r="EF440" s="205"/>
      <c r="EG440" s="205"/>
      <c r="EH440" s="206"/>
      <c r="EI440" s="206"/>
      <c r="EJ440" s="205"/>
      <c r="EK440" s="207"/>
      <c r="EL440" s="205"/>
      <c r="EM440" s="207"/>
      <c r="EN440" s="205"/>
      <c r="EO440" s="207"/>
      <c r="EP440" s="207"/>
      <c r="EQ440" s="205"/>
      <c r="ER440" s="205"/>
      <c r="ES440" s="205"/>
      <c r="ET440" s="205"/>
      <c r="EU440" s="93"/>
      <c r="EV440" s="93"/>
    </row>
    <row r="441" spans="2:152">
      <c r="B441" s="8"/>
      <c r="C441" s="205"/>
      <c r="D441" s="205"/>
      <c r="E441" s="206"/>
      <c r="F441" s="206"/>
      <c r="G441" s="205"/>
      <c r="H441" s="207"/>
      <c r="I441" s="205"/>
      <c r="J441" s="207"/>
      <c r="K441" s="205"/>
      <c r="L441" s="205"/>
      <c r="M441" s="205"/>
      <c r="N441" s="205"/>
      <c r="O441" s="205"/>
      <c r="P441" s="205"/>
      <c r="Q441" s="205"/>
      <c r="CC441" s="8"/>
      <c r="CD441" s="205"/>
      <c r="CE441" s="205"/>
      <c r="CF441" s="206"/>
      <c r="CG441" s="206"/>
      <c r="CH441" s="205"/>
      <c r="CI441" s="207"/>
      <c r="CJ441" s="205"/>
      <c r="CK441" s="207"/>
      <c r="CL441" s="205"/>
      <c r="CM441" s="205"/>
      <c r="CN441" s="205"/>
      <c r="CO441" s="205"/>
      <c r="CP441" s="205"/>
      <c r="CQ441" s="93"/>
      <c r="CR441" s="93"/>
      <c r="CS441" s="191"/>
      <c r="CW441" s="210"/>
      <c r="DE441" s="8"/>
      <c r="DF441" s="205"/>
      <c r="DG441" s="205"/>
      <c r="DH441" s="206"/>
      <c r="DI441" s="206"/>
      <c r="DJ441" s="205"/>
      <c r="DK441" s="207"/>
      <c r="DL441" s="205"/>
      <c r="DM441" s="207"/>
      <c r="DN441" s="205"/>
      <c r="DO441" s="207"/>
      <c r="DP441" s="205"/>
      <c r="DQ441" s="205"/>
      <c r="DR441" s="205"/>
      <c r="DS441" s="205"/>
      <c r="DT441" s="93"/>
      <c r="DU441" s="93"/>
      <c r="EE441" s="8"/>
      <c r="EF441" s="205"/>
      <c r="EG441" s="205"/>
      <c r="EH441" s="206"/>
      <c r="EI441" s="206"/>
      <c r="EJ441" s="205"/>
      <c r="EK441" s="207"/>
      <c r="EL441" s="205"/>
      <c r="EM441" s="207"/>
      <c r="EN441" s="205"/>
      <c r="EO441" s="207"/>
      <c r="EP441" s="207"/>
      <c r="EQ441" s="205"/>
      <c r="ER441" s="205"/>
      <c r="ES441" s="205"/>
      <c r="ET441" s="205"/>
      <c r="EU441" s="93"/>
      <c r="EV441" s="93"/>
    </row>
    <row r="442" spans="2:152">
      <c r="B442" s="8"/>
      <c r="C442" s="205"/>
      <c r="D442" s="205"/>
      <c r="E442" s="206"/>
      <c r="F442" s="206"/>
      <c r="G442" s="205"/>
      <c r="H442" s="207"/>
      <c r="I442" s="205"/>
      <c r="J442" s="207"/>
      <c r="K442" s="205"/>
      <c r="L442" s="205"/>
      <c r="M442" s="205"/>
      <c r="N442" s="205"/>
      <c r="O442" s="205"/>
      <c r="P442" s="205"/>
      <c r="Q442" s="205"/>
      <c r="CC442" s="8"/>
      <c r="CD442" s="205"/>
      <c r="CE442" s="205"/>
      <c r="CF442" s="206"/>
      <c r="CG442" s="206"/>
      <c r="CH442" s="205"/>
      <c r="CI442" s="207"/>
      <c r="CJ442" s="205"/>
      <c r="CK442" s="207"/>
      <c r="CL442" s="205"/>
      <c r="CM442" s="205"/>
      <c r="CN442" s="205"/>
      <c r="CO442" s="205"/>
      <c r="CP442" s="205"/>
      <c r="CQ442" s="93"/>
      <c r="CR442" s="93"/>
      <c r="CS442" s="191"/>
      <c r="CW442" s="210"/>
      <c r="DE442" s="8"/>
      <c r="DF442" s="205"/>
      <c r="DG442" s="205"/>
      <c r="DH442" s="206"/>
      <c r="DI442" s="206"/>
      <c r="DJ442" s="205"/>
      <c r="DK442" s="207"/>
      <c r="DL442" s="205"/>
      <c r="DM442" s="207"/>
      <c r="DN442" s="205"/>
      <c r="DO442" s="207"/>
      <c r="DP442" s="205"/>
      <c r="DQ442" s="205"/>
      <c r="DR442" s="205"/>
      <c r="DS442" s="205"/>
      <c r="DT442" s="93"/>
      <c r="DU442" s="93"/>
      <c r="EE442" s="8"/>
      <c r="EF442" s="205"/>
      <c r="EG442" s="205"/>
      <c r="EH442" s="206"/>
      <c r="EI442" s="206"/>
      <c r="EJ442" s="205"/>
      <c r="EK442" s="207"/>
      <c r="EL442" s="205"/>
      <c r="EM442" s="207"/>
      <c r="EN442" s="205"/>
      <c r="EO442" s="207"/>
      <c r="EP442" s="207"/>
      <c r="EQ442" s="205"/>
      <c r="ER442" s="205"/>
      <c r="ES442" s="205"/>
      <c r="ET442" s="205"/>
      <c r="EU442" s="93"/>
      <c r="EV442" s="93"/>
    </row>
    <row r="443" spans="2:152">
      <c r="B443" s="8"/>
      <c r="C443" s="205"/>
      <c r="D443" s="205"/>
      <c r="E443" s="206"/>
      <c r="F443" s="206"/>
      <c r="G443" s="205"/>
      <c r="H443" s="207"/>
      <c r="I443" s="205"/>
      <c r="J443" s="207"/>
      <c r="K443" s="205"/>
      <c r="L443" s="205"/>
      <c r="M443" s="205"/>
      <c r="N443" s="205"/>
      <c r="O443" s="205"/>
      <c r="P443" s="205"/>
      <c r="Q443" s="205"/>
      <c r="CC443" s="8"/>
      <c r="CD443" s="205"/>
      <c r="CE443" s="205"/>
      <c r="CF443" s="206"/>
      <c r="CG443" s="206"/>
      <c r="CH443" s="205"/>
      <c r="CI443" s="207"/>
      <c r="CJ443" s="205"/>
      <c r="CK443" s="207"/>
      <c r="CL443" s="205"/>
      <c r="CM443" s="205"/>
      <c r="CN443" s="205"/>
      <c r="CO443" s="205"/>
      <c r="CP443" s="205"/>
      <c r="CQ443" s="93"/>
      <c r="CR443" s="93"/>
      <c r="CS443" s="191"/>
      <c r="CW443" s="210"/>
      <c r="DE443" s="8"/>
      <c r="DF443" s="205"/>
      <c r="DG443" s="205"/>
      <c r="DH443" s="206"/>
      <c r="DI443" s="206"/>
      <c r="DJ443" s="205"/>
      <c r="DK443" s="207"/>
      <c r="DL443" s="205"/>
      <c r="DM443" s="207"/>
      <c r="DN443" s="205"/>
      <c r="DO443" s="207"/>
      <c r="DP443" s="205"/>
      <c r="DQ443" s="205"/>
      <c r="DR443" s="205"/>
      <c r="DS443" s="205"/>
      <c r="DT443" s="93"/>
      <c r="DU443" s="93"/>
      <c r="EE443" s="8"/>
      <c r="EF443" s="205"/>
      <c r="EG443" s="205"/>
      <c r="EH443" s="206"/>
      <c r="EI443" s="206"/>
      <c r="EJ443" s="205"/>
      <c r="EK443" s="207"/>
      <c r="EL443" s="205"/>
      <c r="EM443" s="207"/>
      <c r="EN443" s="205"/>
      <c r="EO443" s="207"/>
      <c r="EP443" s="207"/>
      <c r="EQ443" s="205"/>
      <c r="ER443" s="205"/>
      <c r="ES443" s="205"/>
      <c r="ET443" s="205"/>
      <c r="EU443" s="93"/>
      <c r="EV443" s="93"/>
    </row>
    <row r="444" spans="2:152">
      <c r="B444" s="8"/>
      <c r="C444" s="205"/>
      <c r="D444" s="205"/>
      <c r="E444" s="206"/>
      <c r="F444" s="206"/>
      <c r="G444" s="205"/>
      <c r="H444" s="207"/>
      <c r="I444" s="205"/>
      <c r="J444" s="207"/>
      <c r="K444" s="205"/>
      <c r="L444" s="205"/>
      <c r="M444" s="205"/>
      <c r="N444" s="205"/>
      <c r="O444" s="205"/>
      <c r="P444" s="205"/>
      <c r="Q444" s="205"/>
      <c r="CC444" s="8"/>
      <c r="CD444" s="205"/>
      <c r="CE444" s="205"/>
      <c r="CF444" s="206"/>
      <c r="CG444" s="206"/>
      <c r="CH444" s="205"/>
      <c r="CI444" s="207"/>
      <c r="CJ444" s="205"/>
      <c r="CK444" s="207"/>
      <c r="CL444" s="205"/>
      <c r="CM444" s="205"/>
      <c r="CN444" s="205"/>
      <c r="CO444" s="205"/>
      <c r="CP444" s="205"/>
      <c r="CQ444" s="93"/>
      <c r="CR444" s="93"/>
      <c r="CS444" s="191"/>
      <c r="CW444" s="210"/>
      <c r="DE444" s="8"/>
      <c r="DF444" s="205"/>
      <c r="DG444" s="205"/>
      <c r="DH444" s="206"/>
      <c r="DI444" s="206"/>
      <c r="DJ444" s="205"/>
      <c r="DK444" s="207"/>
      <c r="DL444" s="205"/>
      <c r="DM444" s="207"/>
      <c r="DN444" s="205"/>
      <c r="DO444" s="207"/>
      <c r="DP444" s="205"/>
      <c r="DQ444" s="205"/>
      <c r="DR444" s="205"/>
      <c r="DS444" s="205"/>
      <c r="DT444" s="93"/>
      <c r="DU444" s="93"/>
      <c r="EE444" s="8"/>
      <c r="EF444" s="205"/>
      <c r="EG444" s="205"/>
      <c r="EH444" s="206"/>
      <c r="EI444" s="206"/>
      <c r="EJ444" s="205"/>
      <c r="EK444" s="207"/>
      <c r="EL444" s="205"/>
      <c r="EM444" s="207"/>
      <c r="EN444" s="205"/>
      <c r="EO444" s="207"/>
      <c r="EP444" s="207"/>
      <c r="EQ444" s="205"/>
      <c r="ER444" s="205"/>
      <c r="ES444" s="205"/>
      <c r="ET444" s="205"/>
      <c r="EU444" s="93"/>
      <c r="EV444" s="93"/>
    </row>
    <row r="445" spans="2:152">
      <c r="B445" s="8"/>
      <c r="C445" s="205"/>
      <c r="D445" s="205"/>
      <c r="E445" s="206"/>
      <c r="F445" s="206"/>
      <c r="G445" s="205"/>
      <c r="H445" s="207"/>
      <c r="I445" s="205"/>
      <c r="J445" s="207"/>
      <c r="K445" s="205"/>
      <c r="L445" s="205"/>
      <c r="M445" s="205"/>
      <c r="N445" s="205"/>
      <c r="O445" s="205"/>
      <c r="P445" s="205"/>
      <c r="Q445" s="205"/>
      <c r="CC445" s="8"/>
      <c r="CD445" s="205"/>
      <c r="CE445" s="205"/>
      <c r="CF445" s="206"/>
      <c r="CG445" s="206"/>
      <c r="CH445" s="205"/>
      <c r="CI445" s="207"/>
      <c r="CJ445" s="205"/>
      <c r="CK445" s="207"/>
      <c r="CL445" s="205"/>
      <c r="CM445" s="205"/>
      <c r="CN445" s="205"/>
      <c r="CO445" s="205"/>
      <c r="CP445" s="205"/>
      <c r="CQ445" s="93"/>
      <c r="CR445" s="93"/>
      <c r="CS445" s="191"/>
      <c r="CW445" s="210"/>
      <c r="DE445" s="8"/>
      <c r="DF445" s="205"/>
      <c r="DG445" s="205"/>
      <c r="DH445" s="206"/>
      <c r="DI445" s="206"/>
      <c r="DJ445" s="205"/>
      <c r="DK445" s="207"/>
      <c r="DL445" s="205"/>
      <c r="DM445" s="207"/>
      <c r="DN445" s="205"/>
      <c r="DO445" s="207"/>
      <c r="DP445" s="205"/>
      <c r="DQ445" s="205"/>
      <c r="DR445" s="205"/>
      <c r="DS445" s="205"/>
      <c r="DT445" s="93"/>
      <c r="DU445" s="93"/>
      <c r="EE445" s="8"/>
      <c r="EF445" s="205"/>
      <c r="EG445" s="205"/>
      <c r="EH445" s="206"/>
      <c r="EI445" s="206"/>
      <c r="EJ445" s="205"/>
      <c r="EK445" s="207"/>
      <c r="EL445" s="205"/>
      <c r="EM445" s="207"/>
      <c r="EN445" s="205"/>
      <c r="EO445" s="207"/>
      <c r="EP445" s="207"/>
      <c r="EQ445" s="205"/>
      <c r="ER445" s="205"/>
      <c r="ES445" s="205"/>
      <c r="ET445" s="205"/>
      <c r="EU445" s="93"/>
      <c r="EV445" s="93"/>
    </row>
    <row r="446" spans="2:152">
      <c r="B446" s="8"/>
      <c r="C446" s="205"/>
      <c r="D446" s="205"/>
      <c r="E446" s="206"/>
      <c r="F446" s="206"/>
      <c r="G446" s="205"/>
      <c r="H446" s="207"/>
      <c r="I446" s="205"/>
      <c r="J446" s="207"/>
      <c r="K446" s="205"/>
      <c r="L446" s="205"/>
      <c r="M446" s="205"/>
      <c r="N446" s="205"/>
      <c r="O446" s="205"/>
      <c r="P446" s="205"/>
      <c r="Q446" s="205"/>
      <c r="CC446" s="8"/>
      <c r="CD446" s="205"/>
      <c r="CE446" s="205"/>
      <c r="CF446" s="206"/>
      <c r="CG446" s="206"/>
      <c r="CH446" s="205"/>
      <c r="CI446" s="207"/>
      <c r="CJ446" s="205"/>
      <c r="CK446" s="207"/>
      <c r="CL446" s="205"/>
      <c r="CM446" s="205"/>
      <c r="CN446" s="205"/>
      <c r="CO446" s="205"/>
      <c r="CP446" s="205"/>
      <c r="CQ446" s="93"/>
      <c r="CR446" s="93"/>
      <c r="CS446" s="191"/>
      <c r="CW446" s="210"/>
      <c r="DE446" s="8"/>
      <c r="DF446" s="205"/>
      <c r="DG446" s="205"/>
      <c r="DH446" s="206"/>
      <c r="DI446" s="206"/>
      <c r="DJ446" s="205"/>
      <c r="DK446" s="207"/>
      <c r="DL446" s="205"/>
      <c r="DM446" s="207"/>
      <c r="DN446" s="205"/>
      <c r="DO446" s="207"/>
      <c r="DP446" s="205"/>
      <c r="DQ446" s="205"/>
      <c r="DR446" s="205"/>
      <c r="DS446" s="205"/>
      <c r="DT446" s="93"/>
      <c r="DU446" s="93"/>
      <c r="EE446" s="8"/>
      <c r="EF446" s="205"/>
      <c r="EG446" s="205"/>
      <c r="EH446" s="206"/>
      <c r="EI446" s="206"/>
      <c r="EJ446" s="205"/>
      <c r="EK446" s="207"/>
      <c r="EL446" s="205"/>
      <c r="EM446" s="207"/>
      <c r="EN446" s="205"/>
      <c r="EO446" s="207"/>
      <c r="EP446" s="207"/>
      <c r="EQ446" s="205"/>
      <c r="ER446" s="205"/>
      <c r="ES446" s="205"/>
      <c r="ET446" s="205"/>
      <c r="EU446" s="93"/>
      <c r="EV446" s="93"/>
    </row>
    <row r="447" spans="2:152">
      <c r="B447" s="8"/>
      <c r="C447" s="205"/>
      <c r="D447" s="205"/>
      <c r="E447" s="206"/>
      <c r="F447" s="206"/>
      <c r="G447" s="205"/>
      <c r="H447" s="207"/>
      <c r="I447" s="205"/>
      <c r="J447" s="207"/>
      <c r="K447" s="205"/>
      <c r="L447" s="205"/>
      <c r="M447" s="205"/>
      <c r="N447" s="205"/>
      <c r="O447" s="205"/>
      <c r="P447" s="205"/>
      <c r="Q447" s="205"/>
      <c r="CC447" s="8"/>
      <c r="CD447" s="205"/>
      <c r="CE447" s="205"/>
      <c r="CF447" s="206"/>
      <c r="CG447" s="206"/>
      <c r="CH447" s="205"/>
      <c r="CI447" s="207"/>
      <c r="CJ447" s="205"/>
      <c r="CK447" s="207"/>
      <c r="CL447" s="205"/>
      <c r="CM447" s="205"/>
      <c r="CN447" s="205"/>
      <c r="CO447" s="205"/>
      <c r="CP447" s="205"/>
      <c r="CQ447" s="93"/>
      <c r="CR447" s="93"/>
      <c r="CS447" s="191"/>
      <c r="CW447" s="210"/>
      <c r="DE447" s="8"/>
      <c r="DF447" s="205"/>
      <c r="DG447" s="205"/>
      <c r="DH447" s="206"/>
      <c r="DI447" s="206"/>
      <c r="DJ447" s="205"/>
      <c r="DK447" s="207"/>
      <c r="DL447" s="205"/>
      <c r="DM447" s="207"/>
      <c r="DN447" s="205"/>
      <c r="DO447" s="207"/>
      <c r="DP447" s="205"/>
      <c r="DQ447" s="205"/>
      <c r="DR447" s="205"/>
      <c r="DS447" s="205"/>
      <c r="DT447" s="93"/>
      <c r="DU447" s="93"/>
      <c r="EE447" s="8"/>
      <c r="EF447" s="205"/>
      <c r="EG447" s="205"/>
      <c r="EH447" s="206"/>
      <c r="EI447" s="206"/>
      <c r="EJ447" s="205"/>
      <c r="EK447" s="207"/>
      <c r="EL447" s="205"/>
      <c r="EM447" s="207"/>
      <c r="EN447" s="205"/>
      <c r="EO447" s="207"/>
      <c r="EP447" s="207"/>
      <c r="EQ447" s="205"/>
      <c r="ER447" s="205"/>
      <c r="ES447" s="205"/>
      <c r="ET447" s="205"/>
      <c r="EU447" s="93"/>
      <c r="EV447" s="93"/>
    </row>
    <row r="448" spans="2:152">
      <c r="B448" s="8"/>
      <c r="C448" s="205"/>
      <c r="D448" s="205"/>
      <c r="E448" s="206"/>
      <c r="F448" s="206"/>
      <c r="G448" s="205"/>
      <c r="H448" s="207"/>
      <c r="I448" s="205"/>
      <c r="J448" s="207"/>
      <c r="K448" s="205"/>
      <c r="L448" s="205"/>
      <c r="M448" s="205"/>
      <c r="N448" s="205"/>
      <c r="O448" s="205"/>
      <c r="P448" s="205"/>
      <c r="Q448" s="205"/>
      <c r="CC448" s="8"/>
      <c r="CD448" s="205"/>
      <c r="CE448" s="205"/>
      <c r="CF448" s="206"/>
      <c r="CG448" s="206"/>
      <c r="CH448" s="205"/>
      <c r="CI448" s="207"/>
      <c r="CJ448" s="205"/>
      <c r="CK448" s="207"/>
      <c r="CL448" s="205"/>
      <c r="CM448" s="205"/>
      <c r="CN448" s="205"/>
      <c r="CO448" s="205"/>
      <c r="CP448" s="205"/>
      <c r="CQ448" s="93"/>
      <c r="CR448" s="93"/>
      <c r="CS448" s="191"/>
      <c r="CW448" s="210"/>
      <c r="DE448" s="8"/>
      <c r="DF448" s="205"/>
      <c r="DG448" s="205"/>
      <c r="DH448" s="206"/>
      <c r="DI448" s="206"/>
      <c r="DJ448" s="205"/>
      <c r="DK448" s="207"/>
      <c r="DL448" s="205"/>
      <c r="DM448" s="207"/>
      <c r="DN448" s="205"/>
      <c r="DO448" s="207"/>
      <c r="DP448" s="205"/>
      <c r="DQ448" s="205"/>
      <c r="DR448" s="205"/>
      <c r="DS448" s="205"/>
      <c r="DT448" s="93"/>
      <c r="DU448" s="93"/>
      <c r="EE448" s="8"/>
      <c r="EF448" s="205"/>
      <c r="EG448" s="205"/>
      <c r="EH448" s="206"/>
      <c r="EI448" s="206"/>
      <c r="EJ448" s="205"/>
      <c r="EK448" s="207"/>
      <c r="EL448" s="205"/>
      <c r="EM448" s="207"/>
      <c r="EN448" s="205"/>
      <c r="EO448" s="207"/>
      <c r="EP448" s="207"/>
      <c r="EQ448" s="205"/>
      <c r="ER448" s="205"/>
      <c r="ES448" s="205"/>
      <c r="ET448" s="205"/>
      <c r="EU448" s="93"/>
      <c r="EV448" s="93"/>
    </row>
    <row r="449" spans="2:152">
      <c r="B449" s="8"/>
      <c r="C449" s="205"/>
      <c r="D449" s="205"/>
      <c r="E449" s="206"/>
      <c r="F449" s="206"/>
      <c r="G449" s="205"/>
      <c r="H449" s="207"/>
      <c r="I449" s="205"/>
      <c r="J449" s="207"/>
      <c r="K449" s="205"/>
      <c r="L449" s="205"/>
      <c r="M449" s="205"/>
      <c r="N449" s="205"/>
      <c r="O449" s="205"/>
      <c r="P449" s="205"/>
      <c r="Q449" s="205"/>
      <c r="CC449" s="8"/>
      <c r="CD449" s="205"/>
      <c r="CE449" s="205"/>
      <c r="CF449" s="206"/>
      <c r="CG449" s="206"/>
      <c r="CH449" s="205"/>
      <c r="CI449" s="207"/>
      <c r="CJ449" s="205"/>
      <c r="CK449" s="207"/>
      <c r="CL449" s="205"/>
      <c r="CM449" s="205"/>
      <c r="CN449" s="205"/>
      <c r="CO449" s="205"/>
      <c r="CP449" s="205"/>
      <c r="CQ449" s="93"/>
      <c r="CR449" s="93"/>
      <c r="CS449" s="191"/>
      <c r="CW449" s="210"/>
      <c r="DE449" s="8"/>
      <c r="DF449" s="205"/>
      <c r="DG449" s="205"/>
      <c r="DH449" s="206"/>
      <c r="DI449" s="206"/>
      <c r="DJ449" s="205"/>
      <c r="DK449" s="207"/>
      <c r="DL449" s="205"/>
      <c r="DM449" s="207"/>
      <c r="DN449" s="205"/>
      <c r="DO449" s="207"/>
      <c r="DP449" s="205"/>
      <c r="DQ449" s="205"/>
      <c r="DR449" s="205"/>
      <c r="DS449" s="205"/>
      <c r="DT449" s="93"/>
      <c r="DU449" s="93"/>
      <c r="EE449" s="8"/>
      <c r="EF449" s="205"/>
      <c r="EG449" s="205"/>
      <c r="EH449" s="206"/>
      <c r="EI449" s="206"/>
      <c r="EJ449" s="205"/>
      <c r="EK449" s="207"/>
      <c r="EL449" s="205"/>
      <c r="EM449" s="207"/>
      <c r="EN449" s="205"/>
      <c r="EO449" s="207"/>
      <c r="EP449" s="207"/>
      <c r="EQ449" s="205"/>
      <c r="ER449" s="205"/>
      <c r="ES449" s="205"/>
      <c r="ET449" s="205"/>
      <c r="EU449" s="93"/>
      <c r="EV449" s="93"/>
    </row>
    <row r="450" spans="2:152">
      <c r="B450" s="8"/>
      <c r="C450" s="205"/>
      <c r="D450" s="205"/>
      <c r="E450" s="206"/>
      <c r="F450" s="206"/>
      <c r="G450" s="205"/>
      <c r="H450" s="207"/>
      <c r="I450" s="205"/>
      <c r="J450" s="207"/>
      <c r="K450" s="205"/>
      <c r="L450" s="205"/>
      <c r="M450" s="205"/>
      <c r="N450" s="205"/>
      <c r="O450" s="205"/>
      <c r="P450" s="205"/>
      <c r="Q450" s="205"/>
      <c r="CC450" s="8"/>
      <c r="CD450" s="205"/>
      <c r="CE450" s="205"/>
      <c r="CF450" s="206"/>
      <c r="CG450" s="206"/>
      <c r="CH450" s="205"/>
      <c r="CI450" s="207"/>
      <c r="CJ450" s="205"/>
      <c r="CK450" s="207"/>
      <c r="CL450" s="205"/>
      <c r="CM450" s="205"/>
      <c r="CN450" s="205"/>
      <c r="CO450" s="205"/>
      <c r="CP450" s="205"/>
      <c r="CQ450" s="93"/>
      <c r="CR450" s="93"/>
      <c r="CS450" s="191"/>
      <c r="CW450" s="210"/>
      <c r="DE450" s="8"/>
      <c r="DF450" s="205"/>
      <c r="DG450" s="205"/>
      <c r="DH450" s="206"/>
      <c r="DI450" s="206"/>
      <c r="DJ450" s="205"/>
      <c r="DK450" s="207"/>
      <c r="DL450" s="205"/>
      <c r="DM450" s="207"/>
      <c r="DN450" s="205"/>
      <c r="DO450" s="207"/>
      <c r="DP450" s="205"/>
      <c r="DQ450" s="205"/>
      <c r="DR450" s="205"/>
      <c r="DS450" s="205"/>
      <c r="DT450" s="93"/>
      <c r="DU450" s="93"/>
      <c r="EE450" s="8"/>
      <c r="EF450" s="205"/>
      <c r="EG450" s="205"/>
      <c r="EH450" s="206"/>
      <c r="EI450" s="206"/>
      <c r="EJ450" s="205"/>
      <c r="EK450" s="207"/>
      <c r="EL450" s="205"/>
      <c r="EM450" s="207"/>
      <c r="EN450" s="205"/>
      <c r="EO450" s="207"/>
      <c r="EP450" s="207"/>
      <c r="EQ450" s="205"/>
      <c r="ER450" s="205"/>
      <c r="ES450" s="205"/>
      <c r="ET450" s="205"/>
      <c r="EU450" s="93"/>
      <c r="EV450" s="93"/>
    </row>
    <row r="451" spans="2:152">
      <c r="B451" s="8"/>
      <c r="C451" s="205"/>
      <c r="D451" s="205"/>
      <c r="E451" s="206"/>
      <c r="F451" s="206"/>
      <c r="G451" s="205"/>
      <c r="H451" s="207"/>
      <c r="I451" s="205"/>
      <c r="J451" s="207"/>
      <c r="K451" s="205"/>
      <c r="L451" s="205"/>
      <c r="M451" s="205"/>
      <c r="N451" s="205"/>
      <c r="O451" s="205"/>
      <c r="P451" s="205"/>
      <c r="Q451" s="205"/>
      <c r="CC451" s="8"/>
      <c r="CD451" s="205"/>
      <c r="CE451" s="205"/>
      <c r="CF451" s="206"/>
      <c r="CG451" s="206"/>
      <c r="CH451" s="205"/>
      <c r="CI451" s="207"/>
      <c r="CJ451" s="205"/>
      <c r="CK451" s="207"/>
      <c r="CL451" s="205"/>
      <c r="CM451" s="205"/>
      <c r="CN451" s="205"/>
      <c r="CO451" s="205"/>
      <c r="CP451" s="205"/>
      <c r="CQ451" s="93"/>
      <c r="CR451" s="93"/>
      <c r="CS451" s="191"/>
      <c r="CW451" s="210"/>
      <c r="DE451" s="8"/>
      <c r="DF451" s="205"/>
      <c r="DG451" s="205"/>
      <c r="DH451" s="206"/>
      <c r="DI451" s="206"/>
      <c r="DJ451" s="205"/>
      <c r="DK451" s="207"/>
      <c r="DL451" s="205"/>
      <c r="DM451" s="207"/>
      <c r="DN451" s="205"/>
      <c r="DO451" s="207"/>
      <c r="DP451" s="205"/>
      <c r="DQ451" s="205"/>
      <c r="DR451" s="205"/>
      <c r="DS451" s="205"/>
      <c r="DT451" s="93"/>
      <c r="DU451" s="93"/>
      <c r="EE451" s="8"/>
      <c r="EF451" s="205"/>
      <c r="EG451" s="205"/>
      <c r="EH451" s="206"/>
      <c r="EI451" s="206"/>
      <c r="EJ451" s="205"/>
      <c r="EK451" s="207"/>
      <c r="EL451" s="205"/>
      <c r="EM451" s="207"/>
      <c r="EN451" s="205"/>
      <c r="EO451" s="207"/>
      <c r="EP451" s="207"/>
      <c r="EQ451" s="205"/>
      <c r="ER451" s="205"/>
      <c r="ES451" s="205"/>
      <c r="ET451" s="205"/>
      <c r="EU451" s="93"/>
      <c r="EV451" s="93"/>
    </row>
    <row r="452" spans="2:152">
      <c r="B452" s="8"/>
      <c r="C452" s="205"/>
      <c r="D452" s="205"/>
      <c r="E452" s="206"/>
      <c r="F452" s="206"/>
      <c r="G452" s="205"/>
      <c r="H452" s="207"/>
      <c r="I452" s="205"/>
      <c r="J452" s="207"/>
      <c r="K452" s="205"/>
      <c r="L452" s="205"/>
      <c r="M452" s="205"/>
      <c r="N452" s="205"/>
      <c r="O452" s="205"/>
      <c r="P452" s="205"/>
      <c r="Q452" s="205"/>
      <c r="CC452" s="8"/>
      <c r="CD452" s="205"/>
      <c r="CE452" s="205"/>
      <c r="CF452" s="206"/>
      <c r="CG452" s="206"/>
      <c r="CH452" s="205"/>
      <c r="CI452" s="207"/>
      <c r="CJ452" s="205"/>
      <c r="CK452" s="207"/>
      <c r="CL452" s="205"/>
      <c r="CM452" s="205"/>
      <c r="CN452" s="205"/>
      <c r="CO452" s="205"/>
      <c r="CP452" s="205"/>
      <c r="CQ452" s="93"/>
      <c r="CR452" s="93"/>
      <c r="CS452" s="191"/>
      <c r="CW452" s="210"/>
      <c r="DE452" s="8"/>
      <c r="DF452" s="205"/>
      <c r="DG452" s="205"/>
      <c r="DH452" s="206"/>
      <c r="DI452" s="206"/>
      <c r="DJ452" s="205"/>
      <c r="DK452" s="207"/>
      <c r="DL452" s="205"/>
      <c r="DM452" s="207"/>
      <c r="DN452" s="205"/>
      <c r="DO452" s="207"/>
      <c r="DP452" s="205"/>
      <c r="DQ452" s="205"/>
      <c r="DR452" s="205"/>
      <c r="DS452" s="205"/>
      <c r="DT452" s="93"/>
      <c r="DU452" s="93"/>
      <c r="EE452" s="8"/>
      <c r="EF452" s="205"/>
      <c r="EG452" s="205"/>
      <c r="EH452" s="206"/>
      <c r="EI452" s="206"/>
      <c r="EJ452" s="205"/>
      <c r="EK452" s="207"/>
      <c r="EL452" s="205"/>
      <c r="EM452" s="207"/>
      <c r="EN452" s="205"/>
      <c r="EO452" s="207"/>
      <c r="EP452" s="207"/>
      <c r="EQ452" s="205"/>
      <c r="ER452" s="205"/>
      <c r="ES452" s="205"/>
      <c r="ET452" s="205"/>
      <c r="EU452" s="93"/>
      <c r="EV452" s="93"/>
    </row>
    <row r="453" spans="2:152">
      <c r="B453" s="8"/>
      <c r="C453" s="205"/>
      <c r="D453" s="205"/>
      <c r="E453" s="206"/>
      <c r="F453" s="206"/>
      <c r="G453" s="205"/>
      <c r="H453" s="207"/>
      <c r="I453" s="205"/>
      <c r="J453" s="207"/>
      <c r="K453" s="205"/>
      <c r="L453" s="205"/>
      <c r="M453" s="205"/>
      <c r="N453" s="205"/>
      <c r="O453" s="205"/>
      <c r="P453" s="205"/>
      <c r="Q453" s="205"/>
      <c r="CC453" s="8"/>
      <c r="CD453" s="205"/>
      <c r="CE453" s="205"/>
      <c r="CF453" s="206"/>
      <c r="CG453" s="206"/>
      <c r="CH453" s="205"/>
      <c r="CI453" s="207"/>
      <c r="CJ453" s="205"/>
      <c r="CK453" s="207"/>
      <c r="CL453" s="205"/>
      <c r="CM453" s="205"/>
      <c r="CN453" s="205"/>
      <c r="CO453" s="205"/>
      <c r="CP453" s="205"/>
      <c r="CQ453" s="93"/>
      <c r="CR453" s="93"/>
      <c r="CS453" s="191"/>
      <c r="CW453" s="210"/>
      <c r="DE453" s="8"/>
      <c r="DF453" s="205"/>
      <c r="DG453" s="205"/>
      <c r="DH453" s="206"/>
      <c r="DI453" s="206"/>
      <c r="DJ453" s="205"/>
      <c r="DK453" s="207"/>
      <c r="DL453" s="205"/>
      <c r="DM453" s="207"/>
      <c r="DN453" s="205"/>
      <c r="DO453" s="207"/>
      <c r="DP453" s="205"/>
      <c r="DQ453" s="205"/>
      <c r="DR453" s="205"/>
      <c r="DS453" s="205"/>
      <c r="DT453" s="93"/>
      <c r="DU453" s="93"/>
      <c r="EE453" s="8"/>
      <c r="EF453" s="205"/>
      <c r="EG453" s="205"/>
      <c r="EH453" s="206"/>
      <c r="EI453" s="206"/>
      <c r="EJ453" s="205"/>
      <c r="EK453" s="207"/>
      <c r="EL453" s="205"/>
      <c r="EM453" s="207"/>
      <c r="EN453" s="205"/>
      <c r="EO453" s="207"/>
      <c r="EP453" s="207"/>
      <c r="EQ453" s="205"/>
      <c r="ER453" s="205"/>
      <c r="ES453" s="205"/>
      <c r="ET453" s="205"/>
      <c r="EU453" s="93"/>
      <c r="EV453" s="93"/>
    </row>
    <row r="454" spans="2:152">
      <c r="B454" s="8"/>
      <c r="C454" s="205"/>
      <c r="D454" s="205"/>
      <c r="E454" s="206"/>
      <c r="F454" s="206"/>
      <c r="G454" s="205"/>
      <c r="H454" s="207"/>
      <c r="I454" s="205"/>
      <c r="J454" s="207"/>
      <c r="K454" s="205"/>
      <c r="L454" s="205"/>
      <c r="M454" s="205"/>
      <c r="N454" s="205"/>
      <c r="O454" s="205"/>
      <c r="P454" s="205"/>
      <c r="Q454" s="205"/>
      <c r="CC454" s="8"/>
      <c r="CD454" s="205"/>
      <c r="CE454" s="205"/>
      <c r="CF454" s="206"/>
      <c r="CG454" s="206"/>
      <c r="CH454" s="205"/>
      <c r="CI454" s="207"/>
      <c r="CJ454" s="205"/>
      <c r="CK454" s="207"/>
      <c r="CL454" s="205"/>
      <c r="CM454" s="205"/>
      <c r="CN454" s="205"/>
      <c r="CO454" s="205"/>
      <c r="CP454" s="205"/>
      <c r="CQ454" s="93"/>
      <c r="CR454" s="93"/>
      <c r="CS454" s="191"/>
      <c r="CW454" s="210"/>
      <c r="DE454" s="8"/>
      <c r="DF454" s="205"/>
      <c r="DG454" s="205"/>
      <c r="DH454" s="206"/>
      <c r="DI454" s="206"/>
      <c r="DJ454" s="205"/>
      <c r="DK454" s="207"/>
      <c r="DL454" s="205"/>
      <c r="DM454" s="207"/>
      <c r="DN454" s="205"/>
      <c r="DO454" s="207"/>
      <c r="DP454" s="205"/>
      <c r="DQ454" s="205"/>
      <c r="DR454" s="205"/>
      <c r="DS454" s="205"/>
      <c r="DT454" s="93"/>
      <c r="DU454" s="93"/>
      <c r="EE454" s="8"/>
      <c r="EF454" s="205"/>
      <c r="EG454" s="205"/>
      <c r="EH454" s="206"/>
      <c r="EI454" s="206"/>
      <c r="EJ454" s="205"/>
      <c r="EK454" s="207"/>
      <c r="EL454" s="205"/>
      <c r="EM454" s="207"/>
      <c r="EN454" s="205"/>
      <c r="EO454" s="207"/>
      <c r="EP454" s="207"/>
      <c r="EQ454" s="205"/>
      <c r="ER454" s="205"/>
      <c r="ES454" s="205"/>
      <c r="ET454" s="205"/>
      <c r="EU454" s="93"/>
      <c r="EV454" s="93"/>
    </row>
    <row r="455" spans="2:152">
      <c r="B455" s="8"/>
      <c r="C455" s="205"/>
      <c r="D455" s="205"/>
      <c r="E455" s="206"/>
      <c r="F455" s="206"/>
      <c r="G455" s="205"/>
      <c r="H455" s="207"/>
      <c r="I455" s="205"/>
      <c r="J455" s="207"/>
      <c r="K455" s="205"/>
      <c r="L455" s="205"/>
      <c r="M455" s="205"/>
      <c r="N455" s="205"/>
      <c r="O455" s="205"/>
      <c r="P455" s="205"/>
      <c r="Q455" s="205"/>
      <c r="CC455" s="8"/>
      <c r="CD455" s="205"/>
      <c r="CE455" s="205"/>
      <c r="CF455" s="206"/>
      <c r="CG455" s="206"/>
      <c r="CH455" s="205"/>
      <c r="CI455" s="207"/>
      <c r="CJ455" s="205"/>
      <c r="CK455" s="207"/>
      <c r="CL455" s="205"/>
      <c r="CM455" s="205"/>
      <c r="CN455" s="205"/>
      <c r="CO455" s="205"/>
      <c r="CP455" s="205"/>
      <c r="CQ455" s="93"/>
      <c r="CR455" s="93"/>
      <c r="CS455" s="191"/>
      <c r="CW455" s="210"/>
      <c r="DE455" s="8"/>
      <c r="DF455" s="205"/>
      <c r="DG455" s="205"/>
      <c r="DH455" s="206"/>
      <c r="DI455" s="206"/>
      <c r="DJ455" s="205"/>
      <c r="DK455" s="207"/>
      <c r="DL455" s="205"/>
      <c r="DM455" s="207"/>
      <c r="DN455" s="205"/>
      <c r="DO455" s="207"/>
      <c r="DP455" s="205"/>
      <c r="DQ455" s="205"/>
      <c r="DR455" s="205"/>
      <c r="DS455" s="205"/>
      <c r="DT455" s="93"/>
      <c r="DU455" s="93"/>
      <c r="EE455" s="8"/>
      <c r="EF455" s="205"/>
      <c r="EG455" s="205"/>
      <c r="EH455" s="206"/>
      <c r="EI455" s="206"/>
      <c r="EJ455" s="205"/>
      <c r="EK455" s="207"/>
      <c r="EL455" s="205"/>
      <c r="EM455" s="207"/>
      <c r="EN455" s="205"/>
      <c r="EO455" s="207"/>
      <c r="EP455" s="207"/>
      <c r="EQ455" s="205"/>
      <c r="ER455" s="205"/>
      <c r="ES455" s="205"/>
      <c r="ET455" s="205"/>
      <c r="EU455" s="93"/>
      <c r="EV455" s="93"/>
    </row>
    <row r="456" spans="2:152">
      <c r="B456" s="8"/>
      <c r="C456" s="205"/>
      <c r="D456" s="205"/>
      <c r="E456" s="206"/>
      <c r="F456" s="206"/>
      <c r="G456" s="205"/>
      <c r="H456" s="207"/>
      <c r="I456" s="205"/>
      <c r="J456" s="207"/>
      <c r="K456" s="205"/>
      <c r="L456" s="205"/>
      <c r="M456" s="205"/>
      <c r="N456" s="205"/>
      <c r="O456" s="205"/>
      <c r="P456" s="205"/>
      <c r="Q456" s="205"/>
      <c r="CC456" s="8"/>
      <c r="CD456" s="205"/>
      <c r="CE456" s="205"/>
      <c r="CF456" s="206"/>
      <c r="CG456" s="206"/>
      <c r="CH456" s="205"/>
      <c r="CI456" s="207"/>
      <c r="CJ456" s="205"/>
      <c r="CK456" s="207"/>
      <c r="CL456" s="205"/>
      <c r="CM456" s="205"/>
      <c r="CN456" s="205"/>
      <c r="CO456" s="205"/>
      <c r="CP456" s="205"/>
      <c r="CQ456" s="93"/>
      <c r="CR456" s="93"/>
      <c r="CS456" s="191"/>
      <c r="CW456" s="210"/>
      <c r="DE456" s="8"/>
      <c r="DF456" s="205"/>
      <c r="DG456" s="205"/>
      <c r="DH456" s="206"/>
      <c r="DI456" s="206"/>
      <c r="DJ456" s="205"/>
      <c r="DK456" s="207"/>
      <c r="DL456" s="205"/>
      <c r="DM456" s="207"/>
      <c r="DN456" s="205"/>
      <c r="DO456" s="207"/>
      <c r="DP456" s="205"/>
      <c r="DQ456" s="205"/>
      <c r="DR456" s="205"/>
      <c r="DS456" s="205"/>
      <c r="DT456" s="93"/>
      <c r="DU456" s="93"/>
      <c r="EE456" s="8"/>
      <c r="EF456" s="205"/>
      <c r="EG456" s="205"/>
      <c r="EH456" s="206"/>
      <c r="EI456" s="206"/>
      <c r="EJ456" s="205"/>
      <c r="EK456" s="207"/>
      <c r="EL456" s="205"/>
      <c r="EM456" s="207"/>
      <c r="EN456" s="205"/>
      <c r="EO456" s="207"/>
      <c r="EP456" s="207"/>
      <c r="EQ456" s="205"/>
      <c r="ER456" s="205"/>
      <c r="ES456" s="205"/>
      <c r="ET456" s="205"/>
      <c r="EU456" s="93"/>
      <c r="EV456" s="93"/>
    </row>
    <row r="457" spans="2:152">
      <c r="B457" s="8"/>
      <c r="C457" s="205"/>
      <c r="D457" s="205"/>
      <c r="E457" s="206"/>
      <c r="F457" s="206"/>
      <c r="G457" s="205"/>
      <c r="H457" s="207"/>
      <c r="I457" s="205"/>
      <c r="J457" s="207"/>
      <c r="K457" s="205"/>
      <c r="L457" s="205"/>
      <c r="M457" s="205"/>
      <c r="N457" s="205"/>
      <c r="O457" s="205"/>
      <c r="P457" s="205"/>
      <c r="Q457" s="205"/>
      <c r="CC457" s="8"/>
      <c r="CD457" s="205"/>
      <c r="CE457" s="205"/>
      <c r="CF457" s="206"/>
      <c r="CG457" s="206"/>
      <c r="CH457" s="205"/>
      <c r="CI457" s="207"/>
      <c r="CJ457" s="205"/>
      <c r="CK457" s="207"/>
      <c r="CL457" s="205"/>
      <c r="CM457" s="205"/>
      <c r="CN457" s="205"/>
      <c r="CO457" s="205"/>
      <c r="CP457" s="205"/>
      <c r="CQ457" s="93"/>
      <c r="CR457" s="93"/>
      <c r="CS457" s="191"/>
      <c r="CW457" s="210"/>
      <c r="DE457" s="8"/>
      <c r="DF457" s="205"/>
      <c r="DG457" s="205"/>
      <c r="DH457" s="206"/>
      <c r="DI457" s="206"/>
      <c r="DJ457" s="205"/>
      <c r="DK457" s="207"/>
      <c r="DL457" s="205"/>
      <c r="DM457" s="207"/>
      <c r="DN457" s="205"/>
      <c r="DO457" s="207"/>
      <c r="DP457" s="205"/>
      <c r="DQ457" s="205"/>
      <c r="DR457" s="205"/>
      <c r="DS457" s="205"/>
      <c r="DT457" s="93"/>
      <c r="DU457" s="93"/>
      <c r="EE457" s="8"/>
      <c r="EF457" s="205"/>
      <c r="EG457" s="205"/>
      <c r="EH457" s="206"/>
      <c r="EI457" s="206"/>
      <c r="EJ457" s="205"/>
      <c r="EK457" s="207"/>
      <c r="EL457" s="205"/>
      <c r="EM457" s="207"/>
      <c r="EN457" s="205"/>
      <c r="EO457" s="207"/>
      <c r="EP457" s="207"/>
      <c r="EQ457" s="205"/>
      <c r="ER457" s="205"/>
      <c r="ES457" s="205"/>
      <c r="ET457" s="205"/>
      <c r="EU457" s="93"/>
      <c r="EV457" s="93"/>
    </row>
    <row r="458" spans="2:152">
      <c r="B458" s="8"/>
      <c r="C458" s="205"/>
      <c r="D458" s="205"/>
      <c r="E458" s="206"/>
      <c r="F458" s="206"/>
      <c r="G458" s="205"/>
      <c r="H458" s="207"/>
      <c r="I458" s="205"/>
      <c r="J458" s="207"/>
      <c r="K458" s="205"/>
      <c r="L458" s="205"/>
      <c r="M458" s="205"/>
      <c r="N458" s="205"/>
      <c r="O458" s="205"/>
      <c r="P458" s="205"/>
      <c r="Q458" s="205"/>
      <c r="CC458" s="8"/>
      <c r="CD458" s="205"/>
      <c r="CE458" s="205"/>
      <c r="CF458" s="206"/>
      <c r="CG458" s="206"/>
      <c r="CH458" s="205"/>
      <c r="CI458" s="207"/>
      <c r="CJ458" s="205"/>
      <c r="CK458" s="207"/>
      <c r="CL458" s="205"/>
      <c r="CM458" s="205"/>
      <c r="CN458" s="205"/>
      <c r="CO458" s="205"/>
      <c r="CP458" s="205"/>
      <c r="CQ458" s="93"/>
      <c r="CR458" s="93"/>
      <c r="CS458" s="191"/>
      <c r="CW458" s="210"/>
      <c r="DE458" s="8"/>
      <c r="DF458" s="205"/>
      <c r="DG458" s="205"/>
      <c r="DH458" s="206"/>
      <c r="DI458" s="206"/>
      <c r="DJ458" s="205"/>
      <c r="DK458" s="207"/>
      <c r="DL458" s="205"/>
      <c r="DM458" s="207"/>
      <c r="DN458" s="205"/>
      <c r="DO458" s="207"/>
      <c r="DP458" s="205"/>
      <c r="DQ458" s="205"/>
      <c r="DR458" s="205"/>
      <c r="DS458" s="205"/>
      <c r="DT458" s="93"/>
      <c r="DU458" s="93"/>
      <c r="EE458" s="8"/>
      <c r="EF458" s="205"/>
      <c r="EG458" s="205"/>
      <c r="EH458" s="206"/>
      <c r="EI458" s="206"/>
      <c r="EJ458" s="205"/>
      <c r="EK458" s="207"/>
      <c r="EL458" s="205"/>
      <c r="EM458" s="207"/>
      <c r="EN458" s="205"/>
      <c r="EO458" s="207"/>
      <c r="EP458" s="207"/>
      <c r="EQ458" s="205"/>
      <c r="ER458" s="205"/>
      <c r="ES458" s="205"/>
      <c r="ET458" s="205"/>
      <c r="EU458" s="93"/>
      <c r="EV458" s="93"/>
    </row>
    <row r="459" spans="2:152">
      <c r="B459" s="8"/>
      <c r="C459" s="205"/>
      <c r="D459" s="205"/>
      <c r="E459" s="206"/>
      <c r="F459" s="206"/>
      <c r="G459" s="205"/>
      <c r="H459" s="207"/>
      <c r="I459" s="205"/>
      <c r="J459" s="207"/>
      <c r="K459" s="205"/>
      <c r="L459" s="205"/>
      <c r="M459" s="205"/>
      <c r="N459" s="205"/>
      <c r="O459" s="205"/>
      <c r="P459" s="205"/>
      <c r="Q459" s="205"/>
      <c r="CC459" s="8"/>
      <c r="CD459" s="205"/>
      <c r="CE459" s="205"/>
      <c r="CF459" s="206"/>
      <c r="CG459" s="206"/>
      <c r="CH459" s="205"/>
      <c r="CI459" s="207"/>
      <c r="CJ459" s="205"/>
      <c r="CK459" s="207"/>
      <c r="CL459" s="205"/>
      <c r="CM459" s="205"/>
      <c r="CN459" s="205"/>
      <c r="CO459" s="205"/>
      <c r="CP459" s="205"/>
      <c r="CQ459" s="93"/>
      <c r="CR459" s="93"/>
      <c r="CS459" s="191"/>
      <c r="CW459" s="210"/>
      <c r="DE459" s="8"/>
      <c r="DF459" s="205"/>
      <c r="DG459" s="205"/>
      <c r="DH459" s="206"/>
      <c r="DI459" s="206"/>
      <c r="DJ459" s="205"/>
      <c r="DK459" s="207"/>
      <c r="DL459" s="205"/>
      <c r="DM459" s="207"/>
      <c r="DN459" s="205"/>
      <c r="DO459" s="207"/>
      <c r="DP459" s="205"/>
      <c r="DQ459" s="205"/>
      <c r="DR459" s="205"/>
      <c r="DS459" s="205"/>
      <c r="DT459" s="93"/>
      <c r="DU459" s="93"/>
      <c r="EE459" s="8"/>
      <c r="EF459" s="205"/>
      <c r="EG459" s="205"/>
      <c r="EH459" s="206"/>
      <c r="EI459" s="206"/>
      <c r="EJ459" s="205"/>
      <c r="EK459" s="207"/>
      <c r="EL459" s="205"/>
      <c r="EM459" s="207"/>
      <c r="EN459" s="205"/>
      <c r="EO459" s="207"/>
      <c r="EP459" s="207"/>
      <c r="EQ459" s="205"/>
      <c r="ER459" s="205"/>
      <c r="ES459" s="205"/>
      <c r="ET459" s="205"/>
      <c r="EU459" s="93"/>
      <c r="EV459" s="93"/>
    </row>
    <row r="460" spans="2:152">
      <c r="B460" s="8"/>
      <c r="C460" s="205"/>
      <c r="D460" s="205"/>
      <c r="E460" s="206"/>
      <c r="F460" s="206"/>
      <c r="G460" s="205"/>
      <c r="H460" s="207"/>
      <c r="I460" s="205"/>
      <c r="J460" s="207"/>
      <c r="K460" s="205"/>
      <c r="L460" s="205"/>
      <c r="M460" s="205"/>
      <c r="N460" s="205"/>
      <c r="O460" s="205"/>
      <c r="P460" s="205"/>
      <c r="Q460" s="205"/>
      <c r="CC460" s="8"/>
      <c r="CD460" s="205"/>
      <c r="CE460" s="205"/>
      <c r="CF460" s="206"/>
      <c r="CG460" s="206"/>
      <c r="CH460" s="205"/>
      <c r="CI460" s="207"/>
      <c r="CJ460" s="205"/>
      <c r="CK460" s="207"/>
      <c r="CL460" s="205"/>
      <c r="CM460" s="205"/>
      <c r="CN460" s="205"/>
      <c r="CO460" s="205"/>
      <c r="CP460" s="205"/>
      <c r="CQ460" s="93"/>
      <c r="CR460" s="93"/>
      <c r="CS460" s="191"/>
      <c r="CW460" s="210"/>
      <c r="DE460" s="8"/>
      <c r="DF460" s="205"/>
      <c r="DG460" s="205"/>
      <c r="DH460" s="206"/>
      <c r="DI460" s="206"/>
      <c r="DJ460" s="205"/>
      <c r="DK460" s="207"/>
      <c r="DL460" s="205"/>
      <c r="DM460" s="207"/>
      <c r="DN460" s="205"/>
      <c r="DO460" s="207"/>
      <c r="DP460" s="205"/>
      <c r="DQ460" s="205"/>
      <c r="DR460" s="205"/>
      <c r="DS460" s="205"/>
      <c r="DT460" s="93"/>
      <c r="DU460" s="93"/>
      <c r="EE460" s="8"/>
      <c r="EF460" s="205"/>
      <c r="EG460" s="205"/>
      <c r="EH460" s="206"/>
      <c r="EI460" s="206"/>
      <c r="EJ460" s="205"/>
      <c r="EK460" s="207"/>
      <c r="EL460" s="205"/>
      <c r="EM460" s="207"/>
      <c r="EN460" s="205"/>
      <c r="EO460" s="207"/>
      <c r="EP460" s="207"/>
      <c r="EQ460" s="205"/>
      <c r="ER460" s="205"/>
      <c r="ES460" s="205"/>
      <c r="ET460" s="205"/>
      <c r="EU460" s="93"/>
      <c r="EV460" s="93"/>
    </row>
    <row r="461" spans="2:152">
      <c r="B461" s="8"/>
      <c r="C461" s="205"/>
      <c r="D461" s="205"/>
      <c r="E461" s="206"/>
      <c r="F461" s="206"/>
      <c r="G461" s="205"/>
      <c r="H461" s="207"/>
      <c r="I461" s="205"/>
      <c r="J461" s="207"/>
      <c r="K461" s="205"/>
      <c r="L461" s="205"/>
      <c r="M461" s="205"/>
      <c r="N461" s="205"/>
      <c r="O461" s="205"/>
      <c r="P461" s="205"/>
      <c r="Q461" s="205"/>
      <c r="CC461" s="8"/>
      <c r="CD461" s="205"/>
      <c r="CE461" s="205"/>
      <c r="CF461" s="206"/>
      <c r="CG461" s="206"/>
      <c r="CH461" s="205"/>
      <c r="CI461" s="207"/>
      <c r="CJ461" s="205"/>
      <c r="CK461" s="207"/>
      <c r="CL461" s="205"/>
      <c r="CM461" s="205"/>
      <c r="CN461" s="205"/>
      <c r="CO461" s="205"/>
      <c r="CP461" s="205"/>
      <c r="CQ461" s="93"/>
      <c r="CR461" s="93"/>
      <c r="CS461" s="191"/>
      <c r="CW461" s="210"/>
      <c r="DE461" s="8"/>
      <c r="DF461" s="205"/>
      <c r="DG461" s="205"/>
      <c r="DH461" s="206"/>
      <c r="DI461" s="206"/>
      <c r="DJ461" s="205"/>
      <c r="DK461" s="207"/>
      <c r="DL461" s="205"/>
      <c r="DM461" s="207"/>
      <c r="DN461" s="205"/>
      <c r="DO461" s="207"/>
      <c r="DP461" s="205"/>
      <c r="DQ461" s="205"/>
      <c r="DR461" s="205"/>
      <c r="DS461" s="205"/>
      <c r="DT461" s="93"/>
      <c r="DU461" s="93"/>
      <c r="EE461" s="8"/>
      <c r="EF461" s="205"/>
      <c r="EG461" s="205"/>
      <c r="EH461" s="206"/>
      <c r="EI461" s="206"/>
      <c r="EJ461" s="205"/>
      <c r="EK461" s="207"/>
      <c r="EL461" s="205"/>
      <c r="EM461" s="207"/>
      <c r="EN461" s="205"/>
      <c r="EO461" s="207"/>
      <c r="EP461" s="207"/>
      <c r="EQ461" s="205"/>
      <c r="ER461" s="205"/>
      <c r="ES461" s="205"/>
      <c r="ET461" s="205"/>
      <c r="EU461" s="93"/>
      <c r="EV461" s="93"/>
    </row>
    <row r="462" spans="2:152">
      <c r="B462" s="8"/>
      <c r="C462" s="205"/>
      <c r="D462" s="205"/>
      <c r="E462" s="206"/>
      <c r="F462" s="206"/>
      <c r="G462" s="205"/>
      <c r="H462" s="207"/>
      <c r="I462" s="205"/>
      <c r="J462" s="207"/>
      <c r="K462" s="205"/>
      <c r="L462" s="205"/>
      <c r="M462" s="205"/>
      <c r="N462" s="205"/>
      <c r="O462" s="205"/>
      <c r="P462" s="205"/>
      <c r="Q462" s="205"/>
      <c r="CC462" s="8"/>
      <c r="CD462" s="205"/>
      <c r="CE462" s="205"/>
      <c r="CF462" s="206"/>
      <c r="CG462" s="206"/>
      <c r="CH462" s="205"/>
      <c r="CI462" s="207"/>
      <c r="CJ462" s="205"/>
      <c r="CK462" s="207"/>
      <c r="CL462" s="205"/>
      <c r="CM462" s="205"/>
      <c r="CN462" s="205"/>
      <c r="CO462" s="205"/>
      <c r="CP462" s="205"/>
      <c r="CQ462" s="93"/>
      <c r="CR462" s="93"/>
      <c r="CS462" s="191"/>
      <c r="CW462" s="210"/>
      <c r="DE462" s="8"/>
      <c r="DF462" s="205"/>
      <c r="DG462" s="205"/>
      <c r="DH462" s="206"/>
      <c r="DI462" s="206"/>
      <c r="DJ462" s="205"/>
      <c r="DK462" s="207"/>
      <c r="DL462" s="205"/>
      <c r="DM462" s="207"/>
      <c r="DN462" s="205"/>
      <c r="DO462" s="207"/>
      <c r="DP462" s="205"/>
      <c r="DQ462" s="205"/>
      <c r="DR462" s="205"/>
      <c r="DS462" s="205"/>
      <c r="DT462" s="93"/>
      <c r="DU462" s="93"/>
      <c r="EE462" s="8"/>
      <c r="EF462" s="205"/>
      <c r="EG462" s="205"/>
      <c r="EH462" s="206"/>
      <c r="EI462" s="206"/>
      <c r="EJ462" s="205"/>
      <c r="EK462" s="207"/>
      <c r="EL462" s="205"/>
      <c r="EM462" s="207"/>
      <c r="EN462" s="205"/>
      <c r="EO462" s="207"/>
      <c r="EP462" s="207"/>
      <c r="EQ462" s="205"/>
      <c r="ER462" s="205"/>
      <c r="ES462" s="205"/>
      <c r="ET462" s="205"/>
      <c r="EU462" s="93"/>
      <c r="EV462" s="93"/>
    </row>
    <row r="463" spans="2:152">
      <c r="B463" s="8"/>
      <c r="C463" s="205"/>
      <c r="D463" s="205"/>
      <c r="E463" s="206"/>
      <c r="F463" s="206"/>
      <c r="G463" s="205"/>
      <c r="H463" s="207"/>
      <c r="I463" s="205"/>
      <c r="J463" s="207"/>
      <c r="K463" s="205"/>
      <c r="L463" s="205"/>
      <c r="M463" s="205"/>
      <c r="N463" s="205"/>
      <c r="O463" s="205"/>
      <c r="P463" s="205"/>
      <c r="Q463" s="205"/>
      <c r="CC463" s="8"/>
      <c r="CD463" s="205"/>
      <c r="CE463" s="205"/>
      <c r="CF463" s="206"/>
      <c r="CG463" s="206"/>
      <c r="CH463" s="205"/>
      <c r="CI463" s="207"/>
      <c r="CJ463" s="205"/>
      <c r="CK463" s="207"/>
      <c r="CL463" s="205"/>
      <c r="CM463" s="205"/>
      <c r="CN463" s="205"/>
      <c r="CO463" s="205"/>
      <c r="CP463" s="205"/>
      <c r="CQ463" s="93"/>
      <c r="CR463" s="93"/>
      <c r="CS463" s="191"/>
      <c r="CW463" s="210"/>
      <c r="DE463" s="8"/>
      <c r="DF463" s="205"/>
      <c r="DG463" s="205"/>
      <c r="DH463" s="206"/>
      <c r="DI463" s="206"/>
      <c r="DJ463" s="205"/>
      <c r="DK463" s="207"/>
      <c r="DL463" s="205"/>
      <c r="DM463" s="207"/>
      <c r="DN463" s="205"/>
      <c r="DO463" s="207"/>
      <c r="DP463" s="205"/>
      <c r="DQ463" s="205"/>
      <c r="DR463" s="205"/>
      <c r="DS463" s="205"/>
      <c r="DT463" s="93"/>
      <c r="DU463" s="93"/>
      <c r="EE463" s="8"/>
      <c r="EF463" s="205"/>
      <c r="EG463" s="205"/>
      <c r="EH463" s="206"/>
      <c r="EI463" s="206"/>
      <c r="EJ463" s="205"/>
      <c r="EK463" s="207"/>
      <c r="EL463" s="205"/>
      <c r="EM463" s="207"/>
      <c r="EN463" s="205"/>
      <c r="EO463" s="207"/>
      <c r="EP463" s="207"/>
      <c r="EQ463" s="205"/>
      <c r="ER463" s="205"/>
      <c r="ES463" s="205"/>
      <c r="ET463" s="205"/>
      <c r="EU463" s="93"/>
      <c r="EV463" s="93"/>
    </row>
    <row r="464" spans="2:152">
      <c r="B464" s="8"/>
      <c r="C464" s="205"/>
      <c r="D464" s="205"/>
      <c r="E464" s="206"/>
      <c r="F464" s="206"/>
      <c r="G464" s="205"/>
      <c r="H464" s="207"/>
      <c r="I464" s="205"/>
      <c r="J464" s="207"/>
      <c r="K464" s="205"/>
      <c r="L464" s="205"/>
      <c r="M464" s="205"/>
      <c r="N464" s="205"/>
      <c r="O464" s="205"/>
      <c r="P464" s="205"/>
      <c r="Q464" s="205"/>
      <c r="CC464" s="8"/>
      <c r="CD464" s="205"/>
      <c r="CE464" s="205"/>
      <c r="CF464" s="206"/>
      <c r="CG464" s="206"/>
      <c r="CH464" s="205"/>
      <c r="CI464" s="207"/>
      <c r="CJ464" s="205"/>
      <c r="CK464" s="207"/>
      <c r="CL464" s="205"/>
      <c r="CM464" s="205"/>
      <c r="CN464" s="205"/>
      <c r="CO464" s="205"/>
      <c r="CP464" s="205"/>
      <c r="CQ464" s="93"/>
      <c r="CR464" s="93"/>
      <c r="CS464" s="191"/>
      <c r="CW464" s="210"/>
      <c r="DE464" s="8"/>
      <c r="DF464" s="205"/>
      <c r="DG464" s="205"/>
      <c r="DH464" s="206"/>
      <c r="DI464" s="206"/>
      <c r="DJ464" s="205"/>
      <c r="DK464" s="207"/>
      <c r="DL464" s="205"/>
      <c r="DM464" s="207"/>
      <c r="DN464" s="205"/>
      <c r="DO464" s="207"/>
      <c r="DP464" s="205"/>
      <c r="DQ464" s="205"/>
      <c r="DR464" s="205"/>
      <c r="DS464" s="205"/>
      <c r="DT464" s="93"/>
      <c r="DU464" s="93"/>
      <c r="EE464" s="8"/>
      <c r="EF464" s="205"/>
      <c r="EG464" s="205"/>
      <c r="EH464" s="206"/>
      <c r="EI464" s="206"/>
      <c r="EJ464" s="205"/>
      <c r="EK464" s="207"/>
      <c r="EL464" s="205"/>
      <c r="EM464" s="207"/>
      <c r="EN464" s="205"/>
      <c r="EO464" s="207"/>
      <c r="EP464" s="207"/>
      <c r="EQ464" s="205"/>
      <c r="ER464" s="205"/>
      <c r="ES464" s="205"/>
      <c r="ET464" s="205"/>
      <c r="EU464" s="93"/>
      <c r="EV464" s="93"/>
    </row>
    <row r="465" spans="2:152">
      <c r="B465" s="8"/>
      <c r="C465" s="205"/>
      <c r="D465" s="205"/>
      <c r="E465" s="206"/>
      <c r="F465" s="206"/>
      <c r="G465" s="205"/>
      <c r="H465" s="207"/>
      <c r="I465" s="205"/>
      <c r="J465" s="207"/>
      <c r="K465" s="205"/>
      <c r="L465" s="205"/>
      <c r="M465" s="205"/>
      <c r="N465" s="205"/>
      <c r="O465" s="205"/>
      <c r="P465" s="205"/>
      <c r="Q465" s="205"/>
      <c r="CC465" s="8"/>
      <c r="CD465" s="205"/>
      <c r="CE465" s="205"/>
      <c r="CF465" s="206"/>
      <c r="CG465" s="206"/>
      <c r="CH465" s="205"/>
      <c r="CI465" s="207"/>
      <c r="CJ465" s="205"/>
      <c r="CK465" s="207"/>
      <c r="CL465" s="205"/>
      <c r="CM465" s="205"/>
      <c r="CN465" s="205"/>
      <c r="CO465" s="205"/>
      <c r="CP465" s="205"/>
      <c r="CQ465" s="93"/>
      <c r="CR465" s="93"/>
      <c r="CS465" s="191"/>
      <c r="CW465" s="210"/>
      <c r="DE465" s="8"/>
      <c r="DF465" s="205"/>
      <c r="DG465" s="205"/>
      <c r="DH465" s="206"/>
      <c r="DI465" s="206"/>
      <c r="DJ465" s="205"/>
      <c r="DK465" s="207"/>
      <c r="DL465" s="205"/>
      <c r="DM465" s="207"/>
      <c r="DN465" s="205"/>
      <c r="DO465" s="207"/>
      <c r="DP465" s="205"/>
      <c r="DQ465" s="205"/>
      <c r="DR465" s="205"/>
      <c r="DS465" s="205"/>
      <c r="DT465" s="93"/>
      <c r="DU465" s="93"/>
      <c r="EE465" s="8"/>
      <c r="EF465" s="205"/>
      <c r="EG465" s="205"/>
      <c r="EH465" s="206"/>
      <c r="EI465" s="206"/>
      <c r="EJ465" s="205"/>
      <c r="EK465" s="207"/>
      <c r="EL465" s="205"/>
      <c r="EM465" s="207"/>
      <c r="EN465" s="205"/>
      <c r="EO465" s="207"/>
      <c r="EP465" s="207"/>
      <c r="EQ465" s="205"/>
      <c r="ER465" s="205"/>
      <c r="ES465" s="205"/>
      <c r="ET465" s="205"/>
      <c r="EU465" s="93"/>
      <c r="EV465" s="93"/>
    </row>
    <row r="466" spans="2:152">
      <c r="B466" s="8"/>
      <c r="C466" s="205"/>
      <c r="D466" s="205"/>
      <c r="E466" s="206"/>
      <c r="F466" s="206"/>
      <c r="G466" s="205"/>
      <c r="H466" s="207"/>
      <c r="I466" s="205"/>
      <c r="J466" s="207"/>
      <c r="K466" s="205"/>
      <c r="L466" s="205"/>
      <c r="M466" s="205"/>
      <c r="N466" s="205"/>
      <c r="O466" s="205"/>
      <c r="P466" s="205"/>
      <c r="Q466" s="205"/>
      <c r="CC466" s="8"/>
      <c r="CD466" s="205"/>
      <c r="CE466" s="205"/>
      <c r="CF466" s="206"/>
      <c r="CG466" s="206"/>
      <c r="CH466" s="205"/>
      <c r="CI466" s="207"/>
      <c r="CJ466" s="205"/>
      <c r="CK466" s="207"/>
      <c r="CL466" s="205"/>
      <c r="CM466" s="205"/>
      <c r="CN466" s="205"/>
      <c r="CO466" s="205"/>
      <c r="CP466" s="205"/>
      <c r="CQ466" s="93"/>
      <c r="CR466" s="93"/>
      <c r="CS466" s="191"/>
      <c r="CW466" s="210"/>
      <c r="DE466" s="8"/>
      <c r="DF466" s="205"/>
      <c r="DG466" s="205"/>
      <c r="DH466" s="206"/>
      <c r="DI466" s="206"/>
      <c r="DJ466" s="205"/>
      <c r="DK466" s="207"/>
      <c r="DL466" s="205"/>
      <c r="DM466" s="207"/>
      <c r="DN466" s="205"/>
      <c r="DO466" s="207"/>
      <c r="DP466" s="205"/>
      <c r="DQ466" s="205"/>
      <c r="DR466" s="205"/>
      <c r="DS466" s="205"/>
      <c r="DT466" s="93"/>
      <c r="DU466" s="93"/>
      <c r="EE466" s="8"/>
      <c r="EF466" s="205"/>
      <c r="EG466" s="205"/>
      <c r="EH466" s="206"/>
      <c r="EI466" s="206"/>
      <c r="EJ466" s="205"/>
      <c r="EK466" s="207"/>
      <c r="EL466" s="205"/>
      <c r="EM466" s="207"/>
      <c r="EN466" s="205"/>
      <c r="EO466" s="207"/>
      <c r="EP466" s="207"/>
      <c r="EQ466" s="205"/>
      <c r="ER466" s="205"/>
      <c r="ES466" s="205"/>
      <c r="ET466" s="205"/>
      <c r="EU466" s="93"/>
      <c r="EV466" s="93"/>
    </row>
    <row r="467" spans="2:152">
      <c r="B467" s="8"/>
      <c r="C467" s="205"/>
      <c r="D467" s="205"/>
      <c r="E467" s="206"/>
      <c r="F467" s="206"/>
      <c r="G467" s="205"/>
      <c r="H467" s="207"/>
      <c r="I467" s="205"/>
      <c r="J467" s="207"/>
      <c r="K467" s="205"/>
      <c r="L467" s="205"/>
      <c r="M467" s="205"/>
      <c r="N467" s="205"/>
      <c r="O467" s="205"/>
      <c r="P467" s="205"/>
      <c r="Q467" s="205"/>
      <c r="CC467" s="8"/>
      <c r="CD467" s="205"/>
      <c r="CE467" s="205"/>
      <c r="CF467" s="206"/>
      <c r="CG467" s="206"/>
      <c r="CH467" s="205"/>
      <c r="CI467" s="207"/>
      <c r="CJ467" s="205"/>
      <c r="CK467" s="207"/>
      <c r="CL467" s="205"/>
      <c r="CM467" s="205"/>
      <c r="CN467" s="205"/>
      <c r="CO467" s="205"/>
      <c r="CP467" s="205"/>
      <c r="CQ467" s="93"/>
      <c r="CR467" s="93"/>
      <c r="CS467" s="191"/>
      <c r="CW467" s="210"/>
      <c r="DE467" s="8"/>
      <c r="DF467" s="205"/>
      <c r="DG467" s="205"/>
      <c r="DH467" s="206"/>
      <c r="DI467" s="206"/>
      <c r="DJ467" s="205"/>
      <c r="DK467" s="207"/>
      <c r="DL467" s="205"/>
      <c r="DM467" s="207"/>
      <c r="DN467" s="205"/>
      <c r="DO467" s="207"/>
      <c r="DP467" s="205"/>
      <c r="DQ467" s="205"/>
      <c r="DR467" s="205"/>
      <c r="DS467" s="205"/>
      <c r="DT467" s="93"/>
      <c r="DU467" s="93"/>
      <c r="EE467" s="8"/>
      <c r="EF467" s="205"/>
      <c r="EG467" s="205"/>
      <c r="EH467" s="206"/>
      <c r="EI467" s="206"/>
      <c r="EJ467" s="205"/>
      <c r="EK467" s="207"/>
      <c r="EL467" s="205"/>
      <c r="EM467" s="207"/>
      <c r="EN467" s="205"/>
      <c r="EO467" s="207"/>
      <c r="EP467" s="207"/>
      <c r="EQ467" s="205"/>
      <c r="ER467" s="205"/>
      <c r="ES467" s="205"/>
      <c r="ET467" s="205"/>
      <c r="EU467" s="93"/>
      <c r="EV467" s="93"/>
    </row>
    <row r="468" spans="2:152">
      <c r="B468" s="8"/>
      <c r="C468" s="205"/>
      <c r="D468" s="205"/>
      <c r="E468" s="206"/>
      <c r="F468" s="206"/>
      <c r="G468" s="205"/>
      <c r="H468" s="207"/>
      <c r="I468" s="205"/>
      <c r="J468" s="207"/>
      <c r="K468" s="205"/>
      <c r="L468" s="205"/>
      <c r="M468" s="205"/>
      <c r="N468" s="205"/>
      <c r="O468" s="205"/>
      <c r="P468" s="205"/>
      <c r="Q468" s="205"/>
      <c r="CC468" s="8"/>
      <c r="CD468" s="205"/>
      <c r="CE468" s="205"/>
      <c r="CF468" s="206"/>
      <c r="CG468" s="206"/>
      <c r="CH468" s="205"/>
      <c r="CI468" s="207"/>
      <c r="CJ468" s="205"/>
      <c r="CK468" s="207"/>
      <c r="CL468" s="205"/>
      <c r="CM468" s="205"/>
      <c r="CN468" s="205"/>
      <c r="CO468" s="205"/>
      <c r="CP468" s="205"/>
      <c r="CQ468" s="93"/>
      <c r="CR468" s="93"/>
      <c r="CS468" s="191"/>
      <c r="CW468" s="210"/>
      <c r="DE468" s="8"/>
      <c r="DF468" s="205"/>
      <c r="DG468" s="205"/>
      <c r="DH468" s="206"/>
      <c r="DI468" s="206"/>
      <c r="DJ468" s="205"/>
      <c r="DK468" s="207"/>
      <c r="DL468" s="205"/>
      <c r="DM468" s="207"/>
      <c r="DN468" s="205"/>
      <c r="DO468" s="207"/>
      <c r="DP468" s="205"/>
      <c r="DQ468" s="205"/>
      <c r="DR468" s="205"/>
      <c r="DS468" s="205"/>
      <c r="DT468" s="93"/>
      <c r="DU468" s="93"/>
      <c r="EE468" s="8"/>
      <c r="EF468" s="205"/>
      <c r="EG468" s="205"/>
      <c r="EH468" s="206"/>
      <c r="EI468" s="206"/>
      <c r="EJ468" s="205"/>
      <c r="EK468" s="207"/>
      <c r="EL468" s="205"/>
      <c r="EM468" s="207"/>
      <c r="EN468" s="205"/>
      <c r="EO468" s="207"/>
      <c r="EP468" s="207"/>
      <c r="EQ468" s="205"/>
      <c r="ER468" s="205"/>
      <c r="ES468" s="205"/>
      <c r="ET468" s="205"/>
      <c r="EU468" s="93"/>
      <c r="EV468" s="93"/>
    </row>
    <row r="469" spans="2:152">
      <c r="B469" s="8"/>
      <c r="C469" s="205"/>
      <c r="D469" s="205"/>
      <c r="E469" s="206"/>
      <c r="F469" s="206"/>
      <c r="G469" s="205"/>
      <c r="H469" s="207"/>
      <c r="I469" s="205"/>
      <c r="J469" s="207"/>
      <c r="K469" s="205"/>
      <c r="L469" s="205"/>
      <c r="M469" s="205"/>
      <c r="N469" s="205"/>
      <c r="O469" s="205"/>
      <c r="P469" s="205"/>
      <c r="Q469" s="205"/>
      <c r="CC469" s="8"/>
      <c r="CD469" s="205"/>
      <c r="CE469" s="205"/>
      <c r="CF469" s="206"/>
      <c r="CG469" s="206"/>
      <c r="CH469" s="205"/>
      <c r="CI469" s="207"/>
      <c r="CJ469" s="205"/>
      <c r="CK469" s="207"/>
      <c r="CL469" s="205"/>
      <c r="CM469" s="205"/>
      <c r="CN469" s="205"/>
      <c r="CO469" s="205"/>
      <c r="CP469" s="205"/>
      <c r="CQ469" s="93"/>
      <c r="CR469" s="93"/>
      <c r="CS469" s="191"/>
      <c r="CW469" s="210"/>
      <c r="DE469" s="8"/>
      <c r="DF469" s="205"/>
      <c r="DG469" s="205"/>
      <c r="DH469" s="206"/>
      <c r="DI469" s="206"/>
      <c r="DJ469" s="205"/>
      <c r="DK469" s="207"/>
      <c r="DL469" s="205"/>
      <c r="DM469" s="207"/>
      <c r="DN469" s="205"/>
      <c r="DO469" s="207"/>
      <c r="DP469" s="205"/>
      <c r="DQ469" s="205"/>
      <c r="DR469" s="205"/>
      <c r="DS469" s="205"/>
      <c r="DT469" s="93"/>
      <c r="DU469" s="93"/>
      <c r="EE469" s="8"/>
      <c r="EF469" s="205"/>
      <c r="EG469" s="205"/>
      <c r="EH469" s="206"/>
      <c r="EI469" s="206"/>
      <c r="EJ469" s="205"/>
      <c r="EK469" s="207"/>
      <c r="EL469" s="205"/>
      <c r="EM469" s="207"/>
      <c r="EN469" s="205"/>
      <c r="EO469" s="207"/>
      <c r="EP469" s="207"/>
      <c r="EQ469" s="205"/>
      <c r="ER469" s="205"/>
      <c r="ES469" s="205"/>
      <c r="ET469" s="205"/>
      <c r="EU469" s="93"/>
      <c r="EV469" s="93"/>
    </row>
    <row r="470" spans="2:152">
      <c r="B470" s="8"/>
      <c r="C470" s="205"/>
      <c r="D470" s="205"/>
      <c r="E470" s="206"/>
      <c r="F470" s="206"/>
      <c r="G470" s="205"/>
      <c r="H470" s="207"/>
      <c r="I470" s="205"/>
      <c r="J470" s="207"/>
      <c r="K470" s="205"/>
      <c r="L470" s="205"/>
      <c r="M470" s="205"/>
      <c r="N470" s="205"/>
      <c r="O470" s="205"/>
      <c r="P470" s="205"/>
      <c r="Q470" s="205"/>
      <c r="CC470" s="8"/>
      <c r="CD470" s="205"/>
      <c r="CE470" s="205"/>
      <c r="CF470" s="206"/>
      <c r="CG470" s="206"/>
      <c r="CH470" s="205"/>
      <c r="CI470" s="207"/>
      <c r="CJ470" s="205"/>
      <c r="CK470" s="207"/>
      <c r="CL470" s="205"/>
      <c r="CM470" s="205"/>
      <c r="CN470" s="205"/>
      <c r="CO470" s="205"/>
      <c r="CP470" s="205"/>
      <c r="CQ470" s="93"/>
      <c r="CR470" s="93"/>
      <c r="CS470" s="191"/>
      <c r="CW470" s="210"/>
      <c r="DE470" s="8"/>
      <c r="DF470" s="205"/>
      <c r="DG470" s="205"/>
      <c r="DH470" s="206"/>
      <c r="DI470" s="206"/>
      <c r="DJ470" s="205"/>
      <c r="DK470" s="207"/>
      <c r="DL470" s="205"/>
      <c r="DM470" s="207"/>
      <c r="DN470" s="205"/>
      <c r="DO470" s="207"/>
      <c r="DP470" s="205"/>
      <c r="DQ470" s="205"/>
      <c r="DR470" s="205"/>
      <c r="DS470" s="205"/>
      <c r="DT470" s="93"/>
      <c r="DU470" s="93"/>
      <c r="EE470" s="8"/>
      <c r="EF470" s="205"/>
      <c r="EG470" s="205"/>
      <c r="EH470" s="206"/>
      <c r="EI470" s="206"/>
      <c r="EJ470" s="205"/>
      <c r="EK470" s="207"/>
      <c r="EL470" s="205"/>
      <c r="EM470" s="207"/>
      <c r="EN470" s="205"/>
      <c r="EO470" s="207"/>
      <c r="EP470" s="207"/>
      <c r="EQ470" s="205"/>
      <c r="ER470" s="205"/>
      <c r="ES470" s="205"/>
      <c r="ET470" s="205"/>
      <c r="EU470" s="93"/>
      <c r="EV470" s="93"/>
    </row>
    <row r="471" spans="2:152">
      <c r="B471" s="8"/>
      <c r="C471" s="205"/>
      <c r="D471" s="205"/>
      <c r="E471" s="206"/>
      <c r="F471" s="206"/>
      <c r="G471" s="205"/>
      <c r="H471" s="207"/>
      <c r="I471" s="205"/>
      <c r="J471" s="207"/>
      <c r="K471" s="205"/>
      <c r="L471" s="205"/>
      <c r="M471" s="205"/>
      <c r="N471" s="205"/>
      <c r="O471" s="205"/>
      <c r="P471" s="205"/>
      <c r="Q471" s="205"/>
      <c r="CC471" s="8"/>
      <c r="CD471" s="205"/>
      <c r="CE471" s="205"/>
      <c r="CF471" s="206"/>
      <c r="CG471" s="206"/>
      <c r="CH471" s="205"/>
      <c r="CI471" s="207"/>
      <c r="CJ471" s="205"/>
      <c r="CK471" s="207"/>
      <c r="CL471" s="205"/>
      <c r="CM471" s="205"/>
      <c r="CN471" s="205"/>
      <c r="CO471" s="205"/>
      <c r="CP471" s="205"/>
      <c r="CQ471" s="93"/>
      <c r="CR471" s="93"/>
      <c r="CS471" s="191"/>
      <c r="CW471" s="210"/>
      <c r="DE471" s="8"/>
      <c r="DF471" s="205"/>
      <c r="DG471" s="205"/>
      <c r="DH471" s="206"/>
      <c r="DI471" s="206"/>
      <c r="DJ471" s="205"/>
      <c r="DK471" s="207"/>
      <c r="DL471" s="205"/>
      <c r="DM471" s="207"/>
      <c r="DN471" s="205"/>
      <c r="DO471" s="207"/>
      <c r="DP471" s="205"/>
      <c r="DQ471" s="205"/>
      <c r="DR471" s="205"/>
      <c r="DS471" s="205"/>
      <c r="DT471" s="93"/>
      <c r="DU471" s="93"/>
      <c r="EE471" s="8"/>
      <c r="EF471" s="205"/>
      <c r="EG471" s="205"/>
      <c r="EH471" s="206"/>
      <c r="EI471" s="206"/>
      <c r="EJ471" s="205"/>
      <c r="EK471" s="207"/>
      <c r="EL471" s="205"/>
      <c r="EM471" s="207"/>
      <c r="EN471" s="205"/>
      <c r="EO471" s="207"/>
      <c r="EP471" s="207"/>
      <c r="EQ471" s="205"/>
      <c r="ER471" s="205"/>
      <c r="ES471" s="205"/>
      <c r="ET471" s="205"/>
      <c r="EU471" s="93"/>
      <c r="EV471" s="93"/>
    </row>
    <row r="472" spans="2:152">
      <c r="B472" s="8"/>
      <c r="C472" s="205"/>
      <c r="D472" s="205"/>
      <c r="E472" s="206"/>
      <c r="F472" s="206"/>
      <c r="G472" s="205"/>
      <c r="H472" s="207"/>
      <c r="I472" s="205"/>
      <c r="J472" s="207"/>
      <c r="K472" s="205"/>
      <c r="L472" s="205"/>
      <c r="M472" s="205"/>
      <c r="N472" s="205"/>
      <c r="O472" s="205"/>
      <c r="P472" s="205"/>
      <c r="Q472" s="205"/>
      <c r="CC472" s="8"/>
      <c r="CD472" s="205"/>
      <c r="CE472" s="205"/>
      <c r="CF472" s="206"/>
      <c r="CG472" s="206"/>
      <c r="CH472" s="205"/>
      <c r="CI472" s="207"/>
      <c r="CJ472" s="205"/>
      <c r="CK472" s="207"/>
      <c r="CL472" s="205"/>
      <c r="CM472" s="205"/>
      <c r="CN472" s="205"/>
      <c r="CO472" s="205"/>
      <c r="CP472" s="205"/>
      <c r="CQ472" s="93"/>
      <c r="CR472" s="93"/>
      <c r="CS472" s="191"/>
      <c r="CW472" s="210"/>
      <c r="DE472" s="8"/>
      <c r="DF472" s="205"/>
      <c r="DG472" s="205"/>
      <c r="DH472" s="206"/>
      <c r="DI472" s="206"/>
      <c r="DJ472" s="205"/>
      <c r="DK472" s="207"/>
      <c r="DL472" s="205"/>
      <c r="DM472" s="207"/>
      <c r="DN472" s="205"/>
      <c r="DO472" s="207"/>
      <c r="DP472" s="205"/>
      <c r="DQ472" s="205"/>
      <c r="DR472" s="205"/>
      <c r="DS472" s="205"/>
      <c r="DT472" s="93"/>
      <c r="DU472" s="93"/>
      <c r="EE472" s="8"/>
      <c r="EF472" s="205"/>
      <c r="EG472" s="205"/>
      <c r="EH472" s="206"/>
      <c r="EI472" s="206"/>
      <c r="EJ472" s="205"/>
      <c r="EK472" s="207"/>
      <c r="EL472" s="205"/>
      <c r="EM472" s="207"/>
      <c r="EN472" s="205"/>
      <c r="EO472" s="207"/>
      <c r="EP472" s="207"/>
      <c r="EQ472" s="205"/>
      <c r="ER472" s="205"/>
      <c r="ES472" s="205"/>
      <c r="ET472" s="205"/>
      <c r="EU472" s="93"/>
      <c r="EV472" s="93"/>
    </row>
    <row r="473" spans="2:152">
      <c r="B473" s="8"/>
      <c r="C473" s="205"/>
      <c r="D473" s="205"/>
      <c r="E473" s="206"/>
      <c r="F473" s="206"/>
      <c r="G473" s="205"/>
      <c r="H473" s="207"/>
      <c r="I473" s="205"/>
      <c r="J473" s="207"/>
      <c r="K473" s="205"/>
      <c r="L473" s="205"/>
      <c r="M473" s="205"/>
      <c r="N473" s="205"/>
      <c r="O473" s="205"/>
      <c r="P473" s="205"/>
      <c r="Q473" s="205"/>
      <c r="CC473" s="8"/>
      <c r="CD473" s="205"/>
      <c r="CE473" s="205"/>
      <c r="CF473" s="206"/>
      <c r="CG473" s="206"/>
      <c r="CH473" s="205"/>
      <c r="CI473" s="207"/>
      <c r="CJ473" s="205"/>
      <c r="CK473" s="207"/>
      <c r="CL473" s="205"/>
      <c r="CM473" s="205"/>
      <c r="CN473" s="205"/>
      <c r="CO473" s="205"/>
      <c r="CP473" s="205"/>
      <c r="CQ473" s="93"/>
      <c r="CR473" s="93"/>
      <c r="CS473" s="191"/>
      <c r="CW473" s="210"/>
      <c r="DE473" s="8"/>
      <c r="DF473" s="205"/>
      <c r="DG473" s="205"/>
      <c r="DH473" s="206"/>
      <c r="DI473" s="206"/>
      <c r="DJ473" s="205"/>
      <c r="DK473" s="207"/>
      <c r="DL473" s="205"/>
      <c r="DM473" s="207"/>
      <c r="DN473" s="205"/>
      <c r="DO473" s="207"/>
      <c r="DP473" s="205"/>
      <c r="DQ473" s="205"/>
      <c r="DR473" s="205"/>
      <c r="DS473" s="205"/>
      <c r="DT473" s="93"/>
      <c r="DU473" s="93"/>
      <c r="EE473" s="8"/>
      <c r="EF473" s="205"/>
      <c r="EG473" s="205"/>
      <c r="EH473" s="206"/>
      <c r="EI473" s="206"/>
      <c r="EJ473" s="205"/>
      <c r="EK473" s="207"/>
      <c r="EL473" s="205"/>
      <c r="EM473" s="207"/>
      <c r="EN473" s="205"/>
      <c r="EO473" s="207"/>
      <c r="EP473" s="207"/>
      <c r="EQ473" s="205"/>
      <c r="ER473" s="205"/>
      <c r="ES473" s="205"/>
      <c r="ET473" s="205"/>
      <c r="EU473" s="93"/>
      <c r="EV473" s="93"/>
    </row>
    <row r="474" spans="2:152">
      <c r="B474" s="8"/>
      <c r="C474" s="205"/>
      <c r="D474" s="205"/>
      <c r="E474" s="206"/>
      <c r="F474" s="206"/>
      <c r="G474" s="205"/>
      <c r="H474" s="207"/>
      <c r="I474" s="205"/>
      <c r="J474" s="207"/>
      <c r="K474" s="205"/>
      <c r="L474" s="205"/>
      <c r="M474" s="205"/>
      <c r="N474" s="205"/>
      <c r="O474" s="205"/>
      <c r="P474" s="205"/>
      <c r="Q474" s="205"/>
      <c r="CC474" s="8"/>
      <c r="CD474" s="205"/>
      <c r="CE474" s="205"/>
      <c r="CF474" s="206"/>
      <c r="CG474" s="206"/>
      <c r="CH474" s="205"/>
      <c r="CI474" s="207"/>
      <c r="CJ474" s="205"/>
      <c r="CK474" s="207"/>
      <c r="CL474" s="205"/>
      <c r="CM474" s="205"/>
      <c r="CN474" s="205"/>
      <c r="CO474" s="205"/>
      <c r="CP474" s="205"/>
      <c r="CQ474" s="93"/>
      <c r="CR474" s="93"/>
      <c r="CS474" s="191"/>
      <c r="CW474" s="210"/>
      <c r="DE474" s="8"/>
      <c r="DF474" s="205"/>
      <c r="DG474" s="205"/>
      <c r="DH474" s="206"/>
      <c r="DI474" s="206"/>
      <c r="DJ474" s="205"/>
      <c r="DK474" s="207"/>
      <c r="DL474" s="205"/>
      <c r="DM474" s="207"/>
      <c r="DN474" s="205"/>
      <c r="DO474" s="207"/>
      <c r="DP474" s="205"/>
      <c r="DQ474" s="205"/>
      <c r="DR474" s="205"/>
      <c r="DS474" s="205"/>
      <c r="DT474" s="93"/>
      <c r="DU474" s="93"/>
      <c r="EE474" s="8"/>
      <c r="EF474" s="205"/>
      <c r="EG474" s="205"/>
      <c r="EH474" s="206"/>
      <c r="EI474" s="206"/>
      <c r="EJ474" s="205"/>
      <c r="EK474" s="207"/>
      <c r="EL474" s="205"/>
      <c r="EM474" s="207"/>
      <c r="EN474" s="205"/>
      <c r="EO474" s="207"/>
      <c r="EP474" s="207"/>
      <c r="EQ474" s="205"/>
      <c r="ER474" s="205"/>
      <c r="ES474" s="205"/>
      <c r="ET474" s="205"/>
      <c r="EU474" s="93"/>
      <c r="EV474" s="93"/>
    </row>
    <row r="475" spans="2:152">
      <c r="B475" s="8"/>
      <c r="C475" s="205"/>
      <c r="D475" s="205"/>
      <c r="E475" s="206"/>
      <c r="F475" s="206"/>
      <c r="G475" s="205"/>
      <c r="H475" s="207"/>
      <c r="I475" s="205"/>
      <c r="J475" s="207"/>
      <c r="K475" s="205"/>
      <c r="L475" s="205"/>
      <c r="M475" s="205"/>
      <c r="N475" s="205"/>
      <c r="O475" s="205"/>
      <c r="P475" s="205"/>
      <c r="Q475" s="205"/>
      <c r="CC475" s="8"/>
      <c r="CD475" s="205"/>
      <c r="CE475" s="205"/>
      <c r="CF475" s="206"/>
      <c r="CG475" s="206"/>
      <c r="CH475" s="205"/>
      <c r="CI475" s="207"/>
      <c r="CJ475" s="205"/>
      <c r="CK475" s="207"/>
      <c r="CL475" s="205"/>
      <c r="CM475" s="205"/>
      <c r="CN475" s="205"/>
      <c r="CO475" s="205"/>
      <c r="CP475" s="205"/>
      <c r="CQ475" s="93"/>
      <c r="CR475" s="93"/>
      <c r="CS475" s="191"/>
      <c r="CW475" s="210"/>
      <c r="DE475" s="8"/>
      <c r="DF475" s="205"/>
      <c r="DG475" s="205"/>
      <c r="DH475" s="206"/>
      <c r="DI475" s="206"/>
      <c r="DJ475" s="205"/>
      <c r="DK475" s="207"/>
      <c r="DL475" s="205"/>
      <c r="DM475" s="207"/>
      <c r="DN475" s="205"/>
      <c r="DO475" s="207"/>
      <c r="DP475" s="205"/>
      <c r="DQ475" s="205"/>
      <c r="DR475" s="205"/>
      <c r="DS475" s="205"/>
      <c r="DT475" s="93"/>
      <c r="DU475" s="93"/>
      <c r="EE475" s="8"/>
      <c r="EF475" s="205"/>
      <c r="EG475" s="205"/>
      <c r="EH475" s="206"/>
      <c r="EI475" s="206"/>
      <c r="EJ475" s="205"/>
      <c r="EK475" s="207"/>
      <c r="EL475" s="205"/>
      <c r="EM475" s="207"/>
      <c r="EN475" s="205"/>
      <c r="EO475" s="207"/>
      <c r="EP475" s="207"/>
      <c r="EQ475" s="205"/>
      <c r="ER475" s="205"/>
      <c r="ES475" s="205"/>
      <c r="ET475" s="205"/>
      <c r="EU475" s="93"/>
      <c r="EV475" s="93"/>
    </row>
    <row r="476" spans="2:152">
      <c r="B476" s="8"/>
      <c r="C476" s="205"/>
      <c r="D476" s="205"/>
      <c r="E476" s="206"/>
      <c r="F476" s="206"/>
      <c r="G476" s="205"/>
      <c r="H476" s="207"/>
      <c r="I476" s="205"/>
      <c r="J476" s="207"/>
      <c r="K476" s="205"/>
      <c r="L476" s="205"/>
      <c r="M476" s="205"/>
      <c r="N476" s="205"/>
      <c r="O476" s="205"/>
      <c r="P476" s="205"/>
      <c r="Q476" s="205"/>
      <c r="CC476" s="8"/>
      <c r="CD476" s="205"/>
      <c r="CE476" s="205"/>
      <c r="CF476" s="206"/>
      <c r="CG476" s="206"/>
      <c r="CH476" s="205"/>
      <c r="CI476" s="207"/>
      <c r="CJ476" s="205"/>
      <c r="CK476" s="207"/>
      <c r="CL476" s="205"/>
      <c r="CM476" s="205"/>
      <c r="CN476" s="205"/>
      <c r="CO476" s="205"/>
      <c r="CP476" s="205"/>
      <c r="CQ476" s="93"/>
      <c r="CR476" s="93"/>
      <c r="CS476" s="191"/>
      <c r="CW476" s="210"/>
      <c r="DE476" s="8"/>
      <c r="DF476" s="205"/>
      <c r="DG476" s="205"/>
      <c r="DH476" s="206"/>
      <c r="DI476" s="206"/>
      <c r="DJ476" s="205"/>
      <c r="DK476" s="207"/>
      <c r="DL476" s="205"/>
      <c r="DM476" s="207"/>
      <c r="DN476" s="205"/>
      <c r="DO476" s="207"/>
      <c r="DP476" s="205"/>
      <c r="DQ476" s="205"/>
      <c r="DR476" s="205"/>
      <c r="DS476" s="205"/>
      <c r="DT476" s="93"/>
      <c r="DU476" s="93"/>
      <c r="EE476" s="8"/>
      <c r="EF476" s="205"/>
      <c r="EG476" s="205"/>
      <c r="EH476" s="206"/>
      <c r="EI476" s="206"/>
      <c r="EJ476" s="205"/>
      <c r="EK476" s="207"/>
      <c r="EL476" s="205"/>
      <c r="EM476" s="207"/>
      <c r="EN476" s="205"/>
      <c r="EO476" s="207"/>
      <c r="EP476" s="207"/>
      <c r="EQ476" s="205"/>
      <c r="ER476" s="205"/>
      <c r="ES476" s="205"/>
      <c r="ET476" s="205"/>
      <c r="EU476" s="93"/>
      <c r="EV476" s="93"/>
    </row>
    <row r="477" spans="2:152">
      <c r="B477" s="8"/>
      <c r="C477" s="205"/>
      <c r="D477" s="205"/>
      <c r="E477" s="206"/>
      <c r="F477" s="206"/>
      <c r="G477" s="205"/>
      <c r="H477" s="207"/>
      <c r="I477" s="205"/>
      <c r="J477" s="207"/>
      <c r="K477" s="205"/>
      <c r="L477" s="205"/>
      <c r="M477" s="205"/>
      <c r="N477" s="205"/>
      <c r="O477" s="205"/>
      <c r="P477" s="205"/>
      <c r="Q477" s="205"/>
      <c r="CC477" s="8"/>
      <c r="CD477" s="205"/>
      <c r="CE477" s="205"/>
      <c r="CF477" s="206"/>
      <c r="CG477" s="206"/>
      <c r="CH477" s="205"/>
      <c r="CI477" s="207"/>
      <c r="CJ477" s="205"/>
      <c r="CK477" s="207"/>
      <c r="CL477" s="205"/>
      <c r="CM477" s="205"/>
      <c r="CN477" s="205"/>
      <c r="CO477" s="205"/>
      <c r="CP477" s="205"/>
      <c r="CQ477" s="93"/>
      <c r="CR477" s="93"/>
      <c r="CS477" s="191"/>
      <c r="CW477" s="210"/>
      <c r="DE477" s="8"/>
      <c r="DF477" s="205"/>
      <c r="DG477" s="205"/>
      <c r="DH477" s="206"/>
      <c r="DI477" s="206"/>
      <c r="DJ477" s="205"/>
      <c r="DK477" s="207"/>
      <c r="DL477" s="205"/>
      <c r="DM477" s="207"/>
      <c r="DN477" s="205"/>
      <c r="DO477" s="207"/>
      <c r="DP477" s="205"/>
      <c r="DQ477" s="205"/>
      <c r="DR477" s="205"/>
      <c r="DS477" s="205"/>
      <c r="DT477" s="93"/>
      <c r="DU477" s="93"/>
      <c r="EE477" s="8"/>
      <c r="EF477" s="205"/>
      <c r="EG477" s="205"/>
      <c r="EH477" s="206"/>
      <c r="EI477" s="206"/>
      <c r="EJ477" s="205"/>
      <c r="EK477" s="207"/>
      <c r="EL477" s="205"/>
      <c r="EM477" s="207"/>
      <c r="EN477" s="205"/>
      <c r="EO477" s="207"/>
      <c r="EP477" s="207"/>
      <c r="EQ477" s="205"/>
      <c r="ER477" s="205"/>
      <c r="ES477" s="205"/>
      <c r="ET477" s="205"/>
      <c r="EU477" s="93"/>
      <c r="EV477" s="93"/>
    </row>
    <row r="478" spans="2:152">
      <c r="B478" s="8"/>
      <c r="C478" s="205"/>
      <c r="D478" s="205"/>
      <c r="E478" s="206"/>
      <c r="F478" s="206"/>
      <c r="G478" s="205"/>
      <c r="H478" s="207"/>
      <c r="I478" s="205"/>
      <c r="J478" s="207"/>
      <c r="K478" s="205"/>
      <c r="L478" s="205"/>
      <c r="M478" s="205"/>
      <c r="N478" s="205"/>
      <c r="O478" s="205"/>
      <c r="P478" s="205"/>
      <c r="Q478" s="205"/>
      <c r="CC478" s="8"/>
      <c r="CD478" s="205"/>
      <c r="CE478" s="205"/>
      <c r="CF478" s="206"/>
      <c r="CG478" s="206"/>
      <c r="CH478" s="205"/>
      <c r="CI478" s="207"/>
      <c r="CJ478" s="205"/>
      <c r="CK478" s="207"/>
      <c r="CL478" s="205"/>
      <c r="CM478" s="205"/>
      <c r="CN478" s="205"/>
      <c r="CO478" s="205"/>
      <c r="CP478" s="205"/>
      <c r="CQ478" s="93"/>
      <c r="CR478" s="93"/>
      <c r="CS478" s="191"/>
      <c r="CW478" s="210"/>
      <c r="DE478" s="8"/>
      <c r="DF478" s="205"/>
      <c r="DG478" s="205"/>
      <c r="DH478" s="206"/>
      <c r="DI478" s="206"/>
      <c r="DJ478" s="205"/>
      <c r="DK478" s="207"/>
      <c r="DL478" s="205"/>
      <c r="DM478" s="207"/>
      <c r="DN478" s="205"/>
      <c r="DO478" s="207"/>
      <c r="DP478" s="205"/>
      <c r="DQ478" s="205"/>
      <c r="DR478" s="205"/>
      <c r="DS478" s="205"/>
      <c r="DT478" s="93"/>
      <c r="DU478" s="93"/>
      <c r="EE478" s="8"/>
      <c r="EF478" s="205"/>
      <c r="EG478" s="205"/>
      <c r="EH478" s="206"/>
      <c r="EI478" s="206"/>
      <c r="EJ478" s="205"/>
      <c r="EK478" s="207"/>
      <c r="EL478" s="205"/>
      <c r="EM478" s="207"/>
      <c r="EN478" s="205"/>
      <c r="EO478" s="207"/>
      <c r="EP478" s="207"/>
      <c r="EQ478" s="205"/>
      <c r="ER478" s="205"/>
      <c r="ES478" s="205"/>
      <c r="ET478" s="205"/>
      <c r="EU478" s="93"/>
      <c r="EV478" s="93"/>
    </row>
    <row r="479" spans="2:152">
      <c r="B479" s="8"/>
      <c r="C479" s="205"/>
      <c r="D479" s="205"/>
      <c r="E479" s="206"/>
      <c r="F479" s="206"/>
      <c r="G479" s="205"/>
      <c r="H479" s="207"/>
      <c r="I479" s="205"/>
      <c r="J479" s="207"/>
      <c r="K479" s="205"/>
      <c r="L479" s="205"/>
      <c r="M479" s="205"/>
      <c r="N479" s="205"/>
      <c r="O479" s="205"/>
      <c r="P479" s="205"/>
      <c r="Q479" s="205"/>
      <c r="CC479" s="8"/>
      <c r="CD479" s="205"/>
      <c r="CE479" s="205"/>
      <c r="CF479" s="206"/>
      <c r="CG479" s="206"/>
      <c r="CH479" s="205"/>
      <c r="CI479" s="207"/>
      <c r="CJ479" s="205"/>
      <c r="CK479" s="207"/>
      <c r="CL479" s="205"/>
      <c r="CM479" s="205"/>
      <c r="CN479" s="205"/>
      <c r="CO479" s="205"/>
      <c r="CP479" s="205"/>
      <c r="CQ479" s="93"/>
      <c r="CR479" s="93"/>
      <c r="CS479" s="191"/>
      <c r="CW479" s="210"/>
      <c r="DE479" s="8"/>
      <c r="DF479" s="205"/>
      <c r="DG479" s="205"/>
      <c r="DH479" s="206"/>
      <c r="DI479" s="206"/>
      <c r="DJ479" s="205"/>
      <c r="DK479" s="207"/>
      <c r="DL479" s="205"/>
      <c r="DM479" s="207"/>
      <c r="DN479" s="205"/>
      <c r="DO479" s="207"/>
      <c r="DP479" s="205"/>
      <c r="DQ479" s="205"/>
      <c r="DR479" s="205"/>
      <c r="DS479" s="205"/>
      <c r="DT479" s="93"/>
      <c r="DU479" s="93"/>
      <c r="EE479" s="8"/>
      <c r="EF479" s="205"/>
      <c r="EG479" s="205"/>
      <c r="EH479" s="206"/>
      <c r="EI479" s="206"/>
      <c r="EJ479" s="205"/>
      <c r="EK479" s="207"/>
      <c r="EL479" s="205"/>
      <c r="EM479" s="207"/>
      <c r="EN479" s="205"/>
      <c r="EO479" s="207"/>
      <c r="EP479" s="207"/>
      <c r="EQ479" s="205"/>
      <c r="ER479" s="205"/>
      <c r="ES479" s="205"/>
      <c r="ET479" s="205"/>
      <c r="EU479" s="93"/>
      <c r="EV479" s="93"/>
    </row>
    <row r="480" spans="2:152">
      <c r="B480" s="8"/>
      <c r="C480" s="205"/>
      <c r="D480" s="205"/>
      <c r="E480" s="206"/>
      <c r="F480" s="206"/>
      <c r="G480" s="205"/>
      <c r="H480" s="207"/>
      <c r="I480" s="205"/>
      <c r="J480" s="207"/>
      <c r="K480" s="205"/>
      <c r="L480" s="205"/>
      <c r="M480" s="205"/>
      <c r="N480" s="205"/>
      <c r="O480" s="205"/>
      <c r="P480" s="205"/>
      <c r="Q480" s="205"/>
      <c r="CC480" s="8"/>
      <c r="CD480" s="205"/>
      <c r="CE480" s="205"/>
      <c r="CF480" s="206"/>
      <c r="CG480" s="206"/>
      <c r="CH480" s="205"/>
      <c r="CI480" s="207"/>
      <c r="CJ480" s="205"/>
      <c r="CK480" s="207"/>
      <c r="CL480" s="205"/>
      <c r="CM480" s="205"/>
      <c r="CN480" s="205"/>
      <c r="CO480" s="205"/>
      <c r="CP480" s="205"/>
      <c r="CQ480" s="93"/>
      <c r="CR480" s="93"/>
      <c r="CS480" s="191"/>
      <c r="CW480" s="210"/>
      <c r="DE480" s="8"/>
      <c r="DF480" s="205"/>
      <c r="DG480" s="205"/>
      <c r="DH480" s="206"/>
      <c r="DI480" s="206"/>
      <c r="DJ480" s="205"/>
      <c r="DK480" s="207"/>
      <c r="DL480" s="205"/>
      <c r="DM480" s="207"/>
      <c r="DN480" s="205"/>
      <c r="DO480" s="207"/>
      <c r="DP480" s="205"/>
      <c r="DQ480" s="205"/>
      <c r="DR480" s="205"/>
      <c r="DS480" s="205"/>
      <c r="DT480" s="93"/>
      <c r="DU480" s="93"/>
      <c r="EE480" s="8"/>
      <c r="EF480" s="205"/>
      <c r="EG480" s="205"/>
      <c r="EH480" s="206"/>
      <c r="EI480" s="206"/>
      <c r="EJ480" s="205"/>
      <c r="EK480" s="207"/>
      <c r="EL480" s="205"/>
      <c r="EM480" s="207"/>
      <c r="EN480" s="205"/>
      <c r="EO480" s="207"/>
      <c r="EP480" s="207"/>
      <c r="EQ480" s="205"/>
      <c r="ER480" s="205"/>
      <c r="ES480" s="205"/>
      <c r="ET480" s="205"/>
      <c r="EU480" s="93"/>
      <c r="EV480" s="93"/>
    </row>
    <row r="481" spans="2:152">
      <c r="B481" s="8"/>
      <c r="C481" s="205"/>
      <c r="D481" s="205"/>
      <c r="E481" s="206"/>
      <c r="F481" s="206"/>
      <c r="G481" s="205"/>
      <c r="H481" s="207"/>
      <c r="I481" s="205"/>
      <c r="J481" s="207"/>
      <c r="K481" s="205"/>
      <c r="L481" s="205"/>
      <c r="M481" s="205"/>
      <c r="N481" s="205"/>
      <c r="O481" s="205"/>
      <c r="P481" s="205"/>
      <c r="Q481" s="205"/>
      <c r="CC481" s="8"/>
      <c r="CD481" s="205"/>
      <c r="CE481" s="205"/>
      <c r="CF481" s="206"/>
      <c r="CG481" s="206"/>
      <c r="CH481" s="205"/>
      <c r="CI481" s="207"/>
      <c r="CJ481" s="205"/>
      <c r="CK481" s="207"/>
      <c r="CL481" s="205"/>
      <c r="CM481" s="205"/>
      <c r="CN481" s="205"/>
      <c r="CO481" s="205"/>
      <c r="CP481" s="205"/>
      <c r="CQ481" s="93"/>
      <c r="CR481" s="93"/>
      <c r="CS481" s="191"/>
      <c r="CW481" s="210"/>
      <c r="DE481" s="8"/>
      <c r="DF481" s="205"/>
      <c r="DG481" s="205"/>
      <c r="DH481" s="206"/>
      <c r="DI481" s="206"/>
      <c r="DJ481" s="205"/>
      <c r="DK481" s="207"/>
      <c r="DL481" s="205"/>
      <c r="DM481" s="207"/>
      <c r="DN481" s="205"/>
      <c r="DO481" s="207"/>
      <c r="DP481" s="205"/>
      <c r="DQ481" s="205"/>
      <c r="DR481" s="205"/>
      <c r="DS481" s="205"/>
      <c r="DT481" s="93"/>
      <c r="DU481" s="93"/>
      <c r="EE481" s="8"/>
      <c r="EF481" s="205"/>
      <c r="EG481" s="205"/>
      <c r="EH481" s="206"/>
      <c r="EI481" s="206"/>
      <c r="EJ481" s="205"/>
      <c r="EK481" s="207"/>
      <c r="EL481" s="205"/>
      <c r="EM481" s="207"/>
      <c r="EN481" s="205"/>
      <c r="EO481" s="207"/>
      <c r="EP481" s="207"/>
      <c r="EQ481" s="205"/>
      <c r="ER481" s="205"/>
      <c r="ES481" s="205"/>
      <c r="ET481" s="205"/>
      <c r="EU481" s="93"/>
      <c r="EV481" s="93"/>
    </row>
    <row r="482" spans="2:152">
      <c r="B482" s="8"/>
      <c r="C482" s="205"/>
      <c r="D482" s="205"/>
      <c r="E482" s="206"/>
      <c r="F482" s="206"/>
      <c r="G482" s="205"/>
      <c r="H482" s="207"/>
      <c r="I482" s="205"/>
      <c r="J482" s="207"/>
      <c r="K482" s="205"/>
      <c r="L482" s="205"/>
      <c r="M482" s="205"/>
      <c r="N482" s="205"/>
      <c r="O482" s="205"/>
      <c r="P482" s="205"/>
      <c r="Q482" s="205"/>
      <c r="CC482" s="8"/>
      <c r="CD482" s="205"/>
      <c r="CE482" s="205"/>
      <c r="CF482" s="206"/>
      <c r="CG482" s="206"/>
      <c r="CH482" s="205"/>
      <c r="CI482" s="207"/>
      <c r="CJ482" s="205"/>
      <c r="CK482" s="207"/>
      <c r="CL482" s="205"/>
      <c r="CM482" s="205"/>
      <c r="CN482" s="205"/>
      <c r="CO482" s="205"/>
      <c r="CP482" s="205"/>
      <c r="CQ482" s="93"/>
      <c r="CR482" s="93"/>
      <c r="CS482" s="191"/>
      <c r="CW482" s="210"/>
      <c r="DE482" s="8"/>
      <c r="DF482" s="205"/>
      <c r="DG482" s="205"/>
      <c r="DH482" s="206"/>
      <c r="DI482" s="206"/>
      <c r="DJ482" s="205"/>
      <c r="DK482" s="207"/>
      <c r="DL482" s="205"/>
      <c r="DM482" s="207"/>
      <c r="DN482" s="205"/>
      <c r="DO482" s="207"/>
      <c r="DP482" s="205"/>
      <c r="DQ482" s="205"/>
      <c r="DR482" s="205"/>
      <c r="DS482" s="205"/>
      <c r="DT482" s="93"/>
      <c r="DU482" s="93"/>
      <c r="EE482" s="8"/>
      <c r="EF482" s="205"/>
      <c r="EG482" s="205"/>
      <c r="EH482" s="206"/>
      <c r="EI482" s="206"/>
      <c r="EJ482" s="205"/>
      <c r="EK482" s="207"/>
      <c r="EL482" s="205"/>
      <c r="EM482" s="207"/>
      <c r="EN482" s="205"/>
      <c r="EO482" s="207"/>
      <c r="EP482" s="207"/>
      <c r="EQ482" s="205"/>
      <c r="ER482" s="205"/>
      <c r="ES482" s="205"/>
      <c r="ET482" s="205"/>
      <c r="EU482" s="93"/>
      <c r="EV482" s="93"/>
    </row>
    <row r="483" spans="2:152">
      <c r="B483" s="8"/>
      <c r="C483" s="205"/>
      <c r="D483" s="205"/>
      <c r="E483" s="206"/>
      <c r="F483" s="206"/>
      <c r="G483" s="205"/>
      <c r="H483" s="207"/>
      <c r="I483" s="205"/>
      <c r="J483" s="207"/>
      <c r="K483" s="205"/>
      <c r="L483" s="205"/>
      <c r="M483" s="205"/>
      <c r="N483" s="205"/>
      <c r="O483" s="205"/>
      <c r="P483" s="205"/>
      <c r="Q483" s="205"/>
      <c r="CC483" s="8"/>
      <c r="CD483" s="205"/>
      <c r="CE483" s="205"/>
      <c r="CF483" s="206"/>
      <c r="CG483" s="206"/>
      <c r="CH483" s="205"/>
      <c r="CI483" s="207"/>
      <c r="CJ483" s="205"/>
      <c r="CK483" s="207"/>
      <c r="CL483" s="205"/>
      <c r="CM483" s="205"/>
      <c r="CN483" s="205"/>
      <c r="CO483" s="205"/>
      <c r="CP483" s="205"/>
      <c r="CQ483" s="93"/>
      <c r="CR483" s="93"/>
      <c r="CS483" s="191"/>
      <c r="CW483" s="210"/>
      <c r="DE483" s="8"/>
      <c r="DF483" s="205"/>
      <c r="DG483" s="205"/>
      <c r="DH483" s="206"/>
      <c r="DI483" s="206"/>
      <c r="DJ483" s="205"/>
      <c r="DK483" s="207"/>
      <c r="DL483" s="205"/>
      <c r="DM483" s="207"/>
      <c r="DN483" s="205"/>
      <c r="DO483" s="207"/>
      <c r="DP483" s="205"/>
      <c r="DQ483" s="205"/>
      <c r="DR483" s="205"/>
      <c r="DS483" s="205"/>
      <c r="DT483" s="93"/>
      <c r="DU483" s="93"/>
      <c r="EE483" s="8"/>
      <c r="EF483" s="205"/>
      <c r="EG483" s="205"/>
      <c r="EH483" s="206"/>
      <c r="EI483" s="206"/>
      <c r="EJ483" s="205"/>
      <c r="EK483" s="207"/>
      <c r="EL483" s="205"/>
      <c r="EM483" s="207"/>
      <c r="EN483" s="205"/>
      <c r="EO483" s="207"/>
      <c r="EP483" s="207"/>
      <c r="EQ483" s="205"/>
      <c r="ER483" s="205"/>
      <c r="ES483" s="205"/>
      <c r="ET483" s="205"/>
      <c r="EU483" s="93"/>
      <c r="EV483" s="93"/>
    </row>
    <row r="484" spans="2:152">
      <c r="B484" s="8"/>
      <c r="C484" s="205"/>
      <c r="D484" s="205"/>
      <c r="E484" s="206"/>
      <c r="F484" s="206"/>
      <c r="G484" s="205"/>
      <c r="H484" s="207"/>
      <c r="I484" s="205"/>
      <c r="J484" s="207"/>
      <c r="K484" s="205"/>
      <c r="L484" s="205"/>
      <c r="M484" s="205"/>
      <c r="N484" s="205"/>
      <c r="O484" s="205"/>
      <c r="P484" s="205"/>
      <c r="Q484" s="205"/>
      <c r="CC484" s="8"/>
      <c r="CD484" s="205"/>
      <c r="CE484" s="205"/>
      <c r="CF484" s="206"/>
      <c r="CG484" s="206"/>
      <c r="CH484" s="205"/>
      <c r="CI484" s="207"/>
      <c r="CJ484" s="205"/>
      <c r="CK484" s="207"/>
      <c r="CL484" s="205"/>
      <c r="CM484" s="205"/>
      <c r="CN484" s="205"/>
      <c r="CO484" s="205"/>
      <c r="CP484" s="205"/>
      <c r="CQ484" s="93"/>
      <c r="CR484" s="93"/>
      <c r="CS484" s="191"/>
      <c r="CW484" s="210"/>
      <c r="DE484" s="8"/>
      <c r="DF484" s="205"/>
      <c r="DG484" s="205"/>
      <c r="DH484" s="206"/>
      <c r="DI484" s="206"/>
      <c r="DJ484" s="205"/>
      <c r="DK484" s="207"/>
      <c r="DL484" s="205"/>
      <c r="DM484" s="207"/>
      <c r="DN484" s="205"/>
      <c r="DO484" s="207"/>
      <c r="DP484" s="205"/>
      <c r="DQ484" s="205"/>
      <c r="DR484" s="205"/>
      <c r="DS484" s="205"/>
      <c r="DT484" s="93"/>
      <c r="DU484" s="93"/>
      <c r="EE484" s="8"/>
      <c r="EF484" s="205"/>
      <c r="EG484" s="205"/>
      <c r="EH484" s="206"/>
      <c r="EI484" s="206"/>
      <c r="EJ484" s="205"/>
      <c r="EK484" s="207"/>
      <c r="EL484" s="205"/>
      <c r="EM484" s="207"/>
      <c r="EN484" s="205"/>
      <c r="EO484" s="207"/>
      <c r="EP484" s="207"/>
      <c r="EQ484" s="205"/>
      <c r="ER484" s="205"/>
      <c r="ES484" s="205"/>
      <c r="ET484" s="205"/>
      <c r="EU484" s="93"/>
      <c r="EV484" s="93"/>
    </row>
    <row r="485" spans="2:152">
      <c r="B485" s="8"/>
      <c r="C485" s="205"/>
      <c r="D485" s="205"/>
      <c r="E485" s="206"/>
      <c r="F485" s="206"/>
      <c r="G485" s="205"/>
      <c r="H485" s="207"/>
      <c r="I485" s="205"/>
      <c r="J485" s="207"/>
      <c r="K485" s="205"/>
      <c r="L485" s="205"/>
      <c r="M485" s="205"/>
      <c r="N485" s="205"/>
      <c r="O485" s="205"/>
      <c r="P485" s="205"/>
      <c r="Q485" s="205"/>
      <c r="CC485" s="8"/>
      <c r="CD485" s="205"/>
      <c r="CE485" s="205"/>
      <c r="CF485" s="206"/>
      <c r="CG485" s="206"/>
      <c r="CH485" s="205"/>
      <c r="CI485" s="207"/>
      <c r="CJ485" s="205"/>
      <c r="CK485" s="207"/>
      <c r="CL485" s="205"/>
      <c r="CM485" s="205"/>
      <c r="CN485" s="205"/>
      <c r="CO485" s="205"/>
      <c r="CP485" s="205"/>
      <c r="CQ485" s="93"/>
      <c r="CR485" s="93"/>
      <c r="CS485" s="191"/>
      <c r="CW485" s="210"/>
      <c r="DE485" s="8"/>
      <c r="DF485" s="205"/>
      <c r="DG485" s="205"/>
      <c r="DH485" s="206"/>
      <c r="DI485" s="206"/>
      <c r="DJ485" s="205"/>
      <c r="DK485" s="207"/>
      <c r="DL485" s="205"/>
      <c r="DM485" s="207"/>
      <c r="DN485" s="205"/>
      <c r="DO485" s="207"/>
      <c r="DP485" s="205"/>
      <c r="DQ485" s="205"/>
      <c r="DR485" s="205"/>
      <c r="DS485" s="205"/>
      <c r="DT485" s="93"/>
      <c r="DU485" s="93"/>
      <c r="EE485" s="8"/>
      <c r="EF485" s="205"/>
      <c r="EG485" s="205"/>
      <c r="EH485" s="206"/>
      <c r="EI485" s="206"/>
      <c r="EJ485" s="205"/>
      <c r="EK485" s="207"/>
      <c r="EL485" s="205"/>
      <c r="EM485" s="207"/>
      <c r="EN485" s="205"/>
      <c r="EO485" s="207"/>
      <c r="EP485" s="207"/>
      <c r="EQ485" s="205"/>
      <c r="ER485" s="205"/>
      <c r="ES485" s="205"/>
      <c r="ET485" s="205"/>
      <c r="EU485" s="93"/>
      <c r="EV485" s="93"/>
    </row>
    <row r="486" spans="2:152">
      <c r="B486" s="8"/>
      <c r="C486" s="205"/>
      <c r="D486" s="205"/>
      <c r="E486" s="206"/>
      <c r="F486" s="206"/>
      <c r="G486" s="205"/>
      <c r="H486" s="207"/>
      <c r="I486" s="205"/>
      <c r="J486" s="207"/>
      <c r="K486" s="205"/>
      <c r="L486" s="205"/>
      <c r="M486" s="205"/>
      <c r="N486" s="205"/>
      <c r="O486" s="205"/>
      <c r="P486" s="205"/>
      <c r="Q486" s="205"/>
      <c r="CC486" s="8"/>
      <c r="CD486" s="205"/>
      <c r="CE486" s="205"/>
      <c r="CF486" s="206"/>
      <c r="CG486" s="206"/>
      <c r="CH486" s="205"/>
      <c r="CI486" s="207"/>
      <c r="CJ486" s="205"/>
      <c r="CK486" s="207"/>
      <c r="CL486" s="205"/>
      <c r="CM486" s="205"/>
      <c r="CN486" s="205"/>
      <c r="CO486" s="205"/>
      <c r="CP486" s="205"/>
      <c r="CQ486" s="93"/>
      <c r="CR486" s="93"/>
      <c r="CS486" s="191"/>
      <c r="CW486" s="210"/>
      <c r="DE486" s="8"/>
      <c r="DF486" s="205"/>
      <c r="DG486" s="205"/>
      <c r="DH486" s="206"/>
      <c r="DI486" s="206"/>
      <c r="DJ486" s="205"/>
      <c r="DK486" s="207"/>
      <c r="DL486" s="205"/>
      <c r="DM486" s="207"/>
      <c r="DN486" s="205"/>
      <c r="DO486" s="207"/>
      <c r="DP486" s="205"/>
      <c r="DQ486" s="205"/>
      <c r="DR486" s="205"/>
      <c r="DS486" s="205"/>
      <c r="DT486" s="93"/>
      <c r="DU486" s="93"/>
      <c r="EE486" s="8"/>
      <c r="EF486" s="205"/>
      <c r="EG486" s="205"/>
      <c r="EH486" s="206"/>
      <c r="EI486" s="206"/>
      <c r="EJ486" s="205"/>
      <c r="EK486" s="207"/>
      <c r="EL486" s="205"/>
      <c r="EM486" s="207"/>
      <c r="EN486" s="205"/>
      <c r="EO486" s="207"/>
      <c r="EP486" s="207"/>
      <c r="EQ486" s="205"/>
      <c r="ER486" s="205"/>
      <c r="ES486" s="205"/>
      <c r="ET486" s="205"/>
      <c r="EU486" s="93"/>
      <c r="EV486" s="93"/>
    </row>
    <row r="487" spans="2:152">
      <c r="B487" s="8"/>
      <c r="C487" s="205"/>
      <c r="D487" s="205"/>
      <c r="E487" s="206"/>
      <c r="F487" s="206"/>
      <c r="G487" s="205"/>
      <c r="H487" s="207"/>
      <c r="I487" s="205"/>
      <c r="J487" s="207"/>
      <c r="K487" s="205"/>
      <c r="L487" s="205"/>
      <c r="M487" s="205"/>
      <c r="N487" s="205"/>
      <c r="O487" s="205"/>
      <c r="P487" s="205"/>
      <c r="Q487" s="205"/>
      <c r="CC487" s="8"/>
      <c r="CD487" s="205"/>
      <c r="CE487" s="205"/>
      <c r="CF487" s="206"/>
      <c r="CG487" s="206"/>
      <c r="CH487" s="205"/>
      <c r="CI487" s="207"/>
      <c r="CJ487" s="205"/>
      <c r="CK487" s="207"/>
      <c r="CL487" s="205"/>
      <c r="CM487" s="205"/>
      <c r="CN487" s="205"/>
      <c r="CO487" s="205"/>
      <c r="CP487" s="205"/>
      <c r="CQ487" s="93"/>
      <c r="CR487" s="93"/>
      <c r="CS487" s="191"/>
      <c r="CW487" s="210"/>
      <c r="DE487" s="8"/>
      <c r="DF487" s="205"/>
      <c r="DG487" s="205"/>
      <c r="DH487" s="206"/>
      <c r="DI487" s="206"/>
      <c r="DJ487" s="205"/>
      <c r="DK487" s="207"/>
      <c r="DL487" s="205"/>
      <c r="DM487" s="207"/>
      <c r="DN487" s="205"/>
      <c r="DO487" s="207"/>
      <c r="DP487" s="205"/>
      <c r="DQ487" s="205"/>
      <c r="DR487" s="205"/>
      <c r="DS487" s="205"/>
      <c r="DT487" s="93"/>
      <c r="DU487" s="93"/>
      <c r="EE487" s="8"/>
      <c r="EF487" s="205"/>
      <c r="EG487" s="205"/>
      <c r="EH487" s="206"/>
      <c r="EI487" s="206"/>
      <c r="EJ487" s="205"/>
      <c r="EK487" s="207"/>
      <c r="EL487" s="205"/>
      <c r="EM487" s="207"/>
      <c r="EN487" s="205"/>
      <c r="EO487" s="207"/>
      <c r="EP487" s="207"/>
      <c r="EQ487" s="205"/>
      <c r="ER487" s="205"/>
      <c r="ES487" s="205"/>
      <c r="ET487" s="205"/>
      <c r="EU487" s="93"/>
      <c r="EV487" s="93"/>
    </row>
    <row r="488" spans="2:152">
      <c r="B488" s="8"/>
      <c r="C488" s="205"/>
      <c r="D488" s="205"/>
      <c r="E488" s="206"/>
      <c r="F488" s="206"/>
      <c r="G488" s="205"/>
      <c r="H488" s="207"/>
      <c r="I488" s="205"/>
      <c r="J488" s="207"/>
      <c r="K488" s="205"/>
      <c r="L488" s="205"/>
      <c r="M488" s="205"/>
      <c r="N488" s="205"/>
      <c r="O488" s="205"/>
      <c r="P488" s="205"/>
      <c r="Q488" s="205"/>
      <c r="CC488" s="8"/>
      <c r="CD488" s="205"/>
      <c r="CE488" s="205"/>
      <c r="CF488" s="206"/>
      <c r="CG488" s="206"/>
      <c r="CH488" s="205"/>
      <c r="CI488" s="207"/>
      <c r="CJ488" s="205"/>
      <c r="CK488" s="207"/>
      <c r="CL488" s="205"/>
      <c r="CM488" s="205"/>
      <c r="CN488" s="205"/>
      <c r="CO488" s="205"/>
      <c r="CP488" s="205"/>
      <c r="CQ488" s="93"/>
      <c r="CR488" s="93"/>
      <c r="CS488" s="191"/>
      <c r="CW488" s="210"/>
      <c r="DE488" s="8"/>
      <c r="DF488" s="205"/>
      <c r="DG488" s="205"/>
      <c r="DH488" s="206"/>
      <c r="DI488" s="206"/>
      <c r="DJ488" s="205"/>
      <c r="DK488" s="207"/>
      <c r="DL488" s="205"/>
      <c r="DM488" s="207"/>
      <c r="DN488" s="205"/>
      <c r="DO488" s="207"/>
      <c r="DP488" s="205"/>
      <c r="DQ488" s="205"/>
      <c r="DR488" s="205"/>
      <c r="DS488" s="205"/>
      <c r="DT488" s="93"/>
      <c r="DU488" s="93"/>
      <c r="EE488" s="8"/>
      <c r="EF488" s="205"/>
      <c r="EG488" s="205"/>
      <c r="EH488" s="206"/>
      <c r="EI488" s="206"/>
      <c r="EJ488" s="205"/>
      <c r="EK488" s="207"/>
      <c r="EL488" s="205"/>
      <c r="EM488" s="207"/>
      <c r="EN488" s="205"/>
      <c r="EO488" s="207"/>
      <c r="EP488" s="207"/>
      <c r="EQ488" s="205"/>
      <c r="ER488" s="205"/>
      <c r="ES488" s="205"/>
      <c r="ET488" s="205"/>
      <c r="EU488" s="93"/>
      <c r="EV488" s="93"/>
    </row>
    <row r="489" spans="2:152">
      <c r="B489" s="8"/>
      <c r="C489" s="205"/>
      <c r="D489" s="205"/>
      <c r="E489" s="206"/>
      <c r="F489" s="206"/>
      <c r="G489" s="205"/>
      <c r="H489" s="207"/>
      <c r="I489" s="205"/>
      <c r="J489" s="207"/>
      <c r="K489" s="205"/>
      <c r="L489" s="205"/>
      <c r="M489" s="205"/>
      <c r="N489" s="205"/>
      <c r="O489" s="205"/>
      <c r="P489" s="205"/>
      <c r="Q489" s="205"/>
      <c r="CC489" s="8"/>
      <c r="CD489" s="205"/>
      <c r="CE489" s="205"/>
      <c r="CF489" s="206"/>
      <c r="CG489" s="206"/>
      <c r="CH489" s="205"/>
      <c r="CI489" s="207"/>
      <c r="CJ489" s="205"/>
      <c r="CK489" s="207"/>
      <c r="CL489" s="205"/>
      <c r="CM489" s="205"/>
      <c r="CN489" s="205"/>
      <c r="CO489" s="205"/>
      <c r="CP489" s="205"/>
      <c r="CQ489" s="93"/>
      <c r="CR489" s="93"/>
      <c r="CS489" s="191"/>
      <c r="CW489" s="210"/>
      <c r="DE489" s="8"/>
      <c r="DF489" s="205"/>
      <c r="DG489" s="205"/>
      <c r="DH489" s="206"/>
      <c r="DI489" s="206"/>
      <c r="DJ489" s="205"/>
      <c r="DK489" s="207"/>
      <c r="DL489" s="205"/>
      <c r="DM489" s="207"/>
      <c r="DN489" s="205"/>
      <c r="DO489" s="207"/>
      <c r="DP489" s="205"/>
      <c r="DQ489" s="205"/>
      <c r="DR489" s="205"/>
      <c r="DS489" s="205"/>
      <c r="DT489" s="93"/>
      <c r="DU489" s="93"/>
      <c r="EE489" s="8"/>
      <c r="EF489" s="205"/>
      <c r="EG489" s="205"/>
      <c r="EH489" s="206"/>
      <c r="EI489" s="206"/>
      <c r="EJ489" s="205"/>
      <c r="EK489" s="207"/>
      <c r="EL489" s="205"/>
      <c r="EM489" s="207"/>
      <c r="EN489" s="205"/>
      <c r="EO489" s="207"/>
      <c r="EP489" s="207"/>
      <c r="EQ489" s="205"/>
      <c r="ER489" s="205"/>
      <c r="ES489" s="205"/>
      <c r="ET489" s="205"/>
      <c r="EU489" s="93"/>
      <c r="EV489" s="93"/>
    </row>
    <row r="490" spans="2:152">
      <c r="B490" s="8"/>
      <c r="C490" s="205"/>
      <c r="D490" s="205"/>
      <c r="E490" s="206"/>
      <c r="F490" s="206"/>
      <c r="G490" s="205"/>
      <c r="H490" s="207"/>
      <c r="I490" s="205"/>
      <c r="J490" s="207"/>
      <c r="K490" s="205"/>
      <c r="L490" s="205"/>
      <c r="M490" s="205"/>
      <c r="N490" s="205"/>
      <c r="O490" s="205"/>
      <c r="P490" s="205"/>
      <c r="Q490" s="205"/>
      <c r="CC490" s="8"/>
      <c r="CD490" s="205"/>
      <c r="CE490" s="205"/>
      <c r="CF490" s="206"/>
      <c r="CG490" s="206"/>
      <c r="CH490" s="205"/>
      <c r="CI490" s="207"/>
      <c r="CJ490" s="205"/>
      <c r="CK490" s="207"/>
      <c r="CL490" s="205"/>
      <c r="CM490" s="205"/>
      <c r="CN490" s="205"/>
      <c r="CO490" s="205"/>
      <c r="CP490" s="205"/>
      <c r="CQ490" s="93"/>
      <c r="CR490" s="93"/>
      <c r="CS490" s="191"/>
      <c r="CW490" s="210"/>
      <c r="DE490" s="8"/>
      <c r="DF490" s="205"/>
      <c r="DG490" s="205"/>
      <c r="DH490" s="206"/>
      <c r="DI490" s="206"/>
      <c r="DJ490" s="205"/>
      <c r="DK490" s="207"/>
      <c r="DL490" s="205"/>
      <c r="DM490" s="207"/>
      <c r="DN490" s="205"/>
      <c r="DO490" s="207"/>
      <c r="DP490" s="205"/>
      <c r="DQ490" s="205"/>
      <c r="DR490" s="205"/>
      <c r="DS490" s="205"/>
      <c r="DT490" s="93"/>
      <c r="DU490" s="93"/>
      <c r="EE490" s="8"/>
      <c r="EF490" s="205"/>
      <c r="EG490" s="205"/>
      <c r="EH490" s="206"/>
      <c r="EI490" s="206"/>
      <c r="EJ490" s="205"/>
      <c r="EK490" s="207"/>
      <c r="EL490" s="205"/>
      <c r="EM490" s="207"/>
      <c r="EN490" s="205"/>
      <c r="EO490" s="207"/>
      <c r="EP490" s="207"/>
      <c r="EQ490" s="205"/>
      <c r="ER490" s="205"/>
      <c r="ES490" s="205"/>
      <c r="ET490" s="205"/>
      <c r="EU490" s="93"/>
      <c r="EV490" s="93"/>
    </row>
    <row r="491" spans="2:152">
      <c r="B491" s="8"/>
      <c r="C491" s="205"/>
      <c r="D491" s="205"/>
      <c r="E491" s="206"/>
      <c r="F491" s="206"/>
      <c r="G491" s="205"/>
      <c r="H491" s="207"/>
      <c r="I491" s="205"/>
      <c r="J491" s="207"/>
      <c r="K491" s="205"/>
      <c r="L491" s="205"/>
      <c r="M491" s="205"/>
      <c r="N491" s="205"/>
      <c r="O491" s="205"/>
      <c r="P491" s="205"/>
      <c r="Q491" s="205"/>
      <c r="CC491" s="8"/>
      <c r="CD491" s="205"/>
      <c r="CE491" s="205"/>
      <c r="CF491" s="206"/>
      <c r="CG491" s="206"/>
      <c r="CH491" s="205"/>
      <c r="CI491" s="207"/>
      <c r="CJ491" s="205"/>
      <c r="CK491" s="207"/>
      <c r="CL491" s="205"/>
      <c r="CM491" s="205"/>
      <c r="CN491" s="205"/>
      <c r="CO491" s="205"/>
      <c r="CP491" s="205"/>
      <c r="CQ491" s="93"/>
      <c r="CR491" s="93"/>
      <c r="CS491" s="191"/>
      <c r="CW491" s="210"/>
      <c r="DE491" s="8"/>
      <c r="DF491" s="205"/>
      <c r="DG491" s="205"/>
      <c r="DH491" s="206"/>
      <c r="DI491" s="206"/>
      <c r="DJ491" s="205"/>
      <c r="DK491" s="207"/>
      <c r="DL491" s="205"/>
      <c r="DM491" s="207"/>
      <c r="DN491" s="205"/>
      <c r="DO491" s="207"/>
      <c r="DP491" s="205"/>
      <c r="DQ491" s="205"/>
      <c r="DR491" s="205"/>
      <c r="DS491" s="205"/>
      <c r="DT491" s="93"/>
      <c r="DU491" s="93"/>
      <c r="EE491" s="8"/>
      <c r="EF491" s="205"/>
      <c r="EG491" s="205"/>
      <c r="EH491" s="206"/>
      <c r="EI491" s="206"/>
      <c r="EJ491" s="205"/>
      <c r="EK491" s="207"/>
      <c r="EL491" s="205"/>
      <c r="EM491" s="207"/>
      <c r="EN491" s="205"/>
      <c r="EO491" s="207"/>
      <c r="EP491" s="207"/>
      <c r="EQ491" s="205"/>
      <c r="ER491" s="205"/>
      <c r="ES491" s="205"/>
      <c r="ET491" s="205"/>
      <c r="EU491" s="93"/>
      <c r="EV491" s="93"/>
    </row>
    <row r="492" spans="2:152">
      <c r="B492" s="8"/>
      <c r="C492" s="205"/>
      <c r="D492" s="205"/>
      <c r="E492" s="206"/>
      <c r="F492" s="206"/>
      <c r="G492" s="205"/>
      <c r="H492" s="207"/>
      <c r="I492" s="205"/>
      <c r="J492" s="207"/>
      <c r="K492" s="205"/>
      <c r="L492" s="205"/>
      <c r="M492" s="205"/>
      <c r="N492" s="205"/>
      <c r="O492" s="205"/>
      <c r="P492" s="205"/>
      <c r="Q492" s="205"/>
      <c r="CC492" s="8"/>
      <c r="CD492" s="205"/>
      <c r="CE492" s="205"/>
      <c r="CF492" s="206"/>
      <c r="CG492" s="206"/>
      <c r="CH492" s="205"/>
      <c r="CI492" s="207"/>
      <c r="CJ492" s="205"/>
      <c r="CK492" s="207"/>
      <c r="CL492" s="205"/>
      <c r="CM492" s="205"/>
      <c r="CN492" s="205"/>
      <c r="CO492" s="205"/>
      <c r="CP492" s="205"/>
      <c r="CQ492" s="93"/>
      <c r="CR492" s="93"/>
      <c r="CS492" s="191"/>
      <c r="CW492" s="210"/>
      <c r="DE492" s="8"/>
      <c r="DF492" s="205"/>
      <c r="DG492" s="205"/>
      <c r="DH492" s="206"/>
      <c r="DI492" s="206"/>
      <c r="DJ492" s="205"/>
      <c r="DK492" s="207"/>
      <c r="DL492" s="205"/>
      <c r="DM492" s="207"/>
      <c r="DN492" s="205"/>
      <c r="DO492" s="207"/>
      <c r="DP492" s="205"/>
      <c r="DQ492" s="205"/>
      <c r="DR492" s="205"/>
      <c r="DS492" s="205"/>
      <c r="DT492" s="93"/>
      <c r="DU492" s="93"/>
      <c r="EE492" s="8"/>
      <c r="EF492" s="205"/>
      <c r="EG492" s="205"/>
      <c r="EH492" s="206"/>
      <c r="EI492" s="206"/>
      <c r="EJ492" s="205"/>
      <c r="EK492" s="207"/>
      <c r="EL492" s="205"/>
      <c r="EM492" s="207"/>
      <c r="EN492" s="205"/>
      <c r="EO492" s="207"/>
      <c r="EP492" s="207"/>
      <c r="EQ492" s="205"/>
      <c r="ER492" s="205"/>
      <c r="ES492" s="205"/>
      <c r="ET492" s="205"/>
      <c r="EU492" s="93"/>
      <c r="EV492" s="93"/>
    </row>
    <row r="493" spans="2:152">
      <c r="B493" s="8"/>
      <c r="C493" s="205"/>
      <c r="D493" s="205"/>
      <c r="E493" s="206"/>
      <c r="F493" s="206"/>
      <c r="G493" s="205"/>
      <c r="H493" s="207"/>
      <c r="I493" s="205"/>
      <c r="J493" s="207"/>
      <c r="K493" s="205"/>
      <c r="L493" s="205"/>
      <c r="M493" s="205"/>
      <c r="N493" s="205"/>
      <c r="O493" s="205"/>
      <c r="P493" s="205"/>
      <c r="Q493" s="205"/>
      <c r="CC493" s="8"/>
      <c r="CD493" s="205"/>
      <c r="CE493" s="205"/>
      <c r="CF493" s="206"/>
      <c r="CG493" s="206"/>
      <c r="CH493" s="205"/>
      <c r="CI493" s="207"/>
      <c r="CJ493" s="205"/>
      <c r="CK493" s="207"/>
      <c r="CL493" s="205"/>
      <c r="CM493" s="205"/>
      <c r="CN493" s="205"/>
      <c r="CO493" s="205"/>
      <c r="CP493" s="205"/>
      <c r="CQ493" s="93"/>
      <c r="CR493" s="93"/>
      <c r="CS493" s="191"/>
      <c r="CW493" s="210"/>
      <c r="DE493" s="8"/>
      <c r="DF493" s="205"/>
      <c r="DG493" s="205"/>
      <c r="DH493" s="206"/>
      <c r="DI493" s="206"/>
      <c r="DJ493" s="205"/>
      <c r="DK493" s="207"/>
      <c r="DL493" s="205"/>
      <c r="DM493" s="207"/>
      <c r="DN493" s="205"/>
      <c r="DO493" s="207"/>
      <c r="DP493" s="205"/>
      <c r="DQ493" s="205"/>
      <c r="DR493" s="205"/>
      <c r="DS493" s="205"/>
      <c r="DT493" s="93"/>
      <c r="DU493" s="93"/>
      <c r="EE493" s="8"/>
      <c r="EF493" s="205"/>
      <c r="EG493" s="205"/>
      <c r="EH493" s="206"/>
      <c r="EI493" s="206"/>
      <c r="EJ493" s="205"/>
      <c r="EK493" s="207"/>
      <c r="EL493" s="205"/>
      <c r="EM493" s="207"/>
      <c r="EN493" s="205"/>
      <c r="EO493" s="207"/>
      <c r="EP493" s="207"/>
      <c r="EQ493" s="205"/>
      <c r="ER493" s="205"/>
      <c r="ES493" s="205"/>
      <c r="ET493" s="205"/>
      <c r="EU493" s="93"/>
      <c r="EV493" s="93"/>
    </row>
    <row r="494" spans="2:152">
      <c r="B494" s="8"/>
      <c r="C494" s="205"/>
      <c r="D494" s="205"/>
      <c r="E494" s="206"/>
      <c r="F494" s="206"/>
      <c r="G494" s="205"/>
      <c r="H494" s="207"/>
      <c r="I494" s="205"/>
      <c r="J494" s="207"/>
      <c r="K494" s="205"/>
      <c r="L494" s="205"/>
      <c r="M494" s="205"/>
      <c r="N494" s="205"/>
      <c r="O494" s="205"/>
      <c r="P494" s="205"/>
      <c r="Q494" s="205"/>
      <c r="CC494" s="8"/>
      <c r="CD494" s="205"/>
      <c r="CE494" s="205"/>
      <c r="CF494" s="206"/>
      <c r="CG494" s="206"/>
      <c r="CH494" s="205"/>
      <c r="CI494" s="207"/>
      <c r="CJ494" s="205"/>
      <c r="CK494" s="207"/>
      <c r="CL494" s="205"/>
      <c r="CM494" s="205"/>
      <c r="CN494" s="205"/>
      <c r="CO494" s="205"/>
      <c r="CP494" s="205"/>
      <c r="CQ494" s="93"/>
      <c r="CR494" s="93"/>
      <c r="CS494" s="191"/>
      <c r="CW494" s="210"/>
      <c r="DE494" s="8"/>
      <c r="DF494" s="205"/>
      <c r="DG494" s="205"/>
      <c r="DH494" s="206"/>
      <c r="DI494" s="206"/>
      <c r="DJ494" s="205"/>
      <c r="DK494" s="207"/>
      <c r="DL494" s="205"/>
      <c r="DM494" s="207"/>
      <c r="DN494" s="205"/>
      <c r="DO494" s="207"/>
      <c r="DP494" s="205"/>
      <c r="DQ494" s="205"/>
      <c r="DR494" s="205"/>
      <c r="DS494" s="205"/>
      <c r="DT494" s="93"/>
      <c r="DU494" s="93"/>
      <c r="EE494" s="8"/>
      <c r="EF494" s="205"/>
      <c r="EG494" s="205"/>
      <c r="EH494" s="206"/>
      <c r="EI494" s="206"/>
      <c r="EJ494" s="205"/>
      <c r="EK494" s="207"/>
      <c r="EL494" s="205"/>
      <c r="EM494" s="207"/>
      <c r="EN494" s="205"/>
      <c r="EO494" s="207"/>
      <c r="EP494" s="207"/>
      <c r="EQ494" s="205"/>
      <c r="ER494" s="205"/>
      <c r="ES494" s="205"/>
      <c r="ET494" s="205"/>
      <c r="EU494" s="93"/>
      <c r="EV494" s="93"/>
    </row>
    <row r="495" spans="2:152">
      <c r="B495" s="8"/>
      <c r="C495" s="205"/>
      <c r="D495" s="205"/>
      <c r="E495" s="206"/>
      <c r="F495" s="206"/>
      <c r="G495" s="205"/>
      <c r="H495" s="207"/>
      <c r="I495" s="205"/>
      <c r="J495" s="207"/>
      <c r="K495" s="205"/>
      <c r="L495" s="205"/>
      <c r="M495" s="205"/>
      <c r="N495" s="205"/>
      <c r="O495" s="205"/>
      <c r="P495" s="205"/>
      <c r="Q495" s="205"/>
      <c r="CC495" s="8"/>
      <c r="CD495" s="205"/>
      <c r="CE495" s="205"/>
      <c r="CF495" s="206"/>
      <c r="CG495" s="206"/>
      <c r="CH495" s="205"/>
      <c r="CI495" s="207"/>
      <c r="CJ495" s="205"/>
      <c r="CK495" s="207"/>
      <c r="CL495" s="205"/>
      <c r="CM495" s="205"/>
      <c r="CN495" s="205"/>
      <c r="CO495" s="205"/>
      <c r="CP495" s="205"/>
      <c r="CQ495" s="93"/>
      <c r="CR495" s="93"/>
      <c r="CS495" s="191"/>
      <c r="CW495" s="210"/>
      <c r="DE495" s="8"/>
      <c r="DF495" s="205"/>
      <c r="DG495" s="205"/>
      <c r="DH495" s="206"/>
      <c r="DI495" s="206"/>
      <c r="DJ495" s="205"/>
      <c r="DK495" s="207"/>
      <c r="DL495" s="205"/>
      <c r="DM495" s="207"/>
      <c r="DN495" s="205"/>
      <c r="DO495" s="207"/>
      <c r="DP495" s="205"/>
      <c r="DQ495" s="205"/>
      <c r="DR495" s="205"/>
      <c r="DS495" s="205"/>
      <c r="DT495" s="93"/>
      <c r="DU495" s="93"/>
      <c r="EE495" s="8"/>
      <c r="EF495" s="205"/>
      <c r="EG495" s="205"/>
      <c r="EH495" s="206"/>
      <c r="EI495" s="206"/>
      <c r="EJ495" s="205"/>
      <c r="EK495" s="207"/>
      <c r="EL495" s="205"/>
      <c r="EM495" s="207"/>
      <c r="EN495" s="205"/>
      <c r="EO495" s="207"/>
      <c r="EP495" s="207"/>
      <c r="EQ495" s="205"/>
      <c r="ER495" s="205"/>
      <c r="ES495" s="205"/>
      <c r="ET495" s="205"/>
      <c r="EU495" s="93"/>
      <c r="EV495" s="93"/>
    </row>
    <row r="496" spans="2:152">
      <c r="B496" s="8"/>
      <c r="C496" s="205"/>
      <c r="D496" s="205"/>
      <c r="E496" s="206"/>
      <c r="F496" s="206"/>
      <c r="G496" s="205"/>
      <c r="H496" s="207"/>
      <c r="I496" s="205"/>
      <c r="J496" s="207"/>
      <c r="K496" s="205"/>
      <c r="L496" s="205"/>
      <c r="M496" s="205"/>
      <c r="N496" s="205"/>
      <c r="O496" s="205"/>
      <c r="P496" s="205"/>
      <c r="Q496" s="205"/>
      <c r="CC496" s="8"/>
      <c r="CD496" s="205"/>
      <c r="CE496" s="205"/>
      <c r="CF496" s="206"/>
      <c r="CG496" s="206"/>
      <c r="CH496" s="205"/>
      <c r="CI496" s="207"/>
      <c r="CJ496" s="205"/>
      <c r="CK496" s="207"/>
      <c r="CL496" s="205"/>
      <c r="CM496" s="205"/>
      <c r="CN496" s="205"/>
      <c r="CO496" s="205"/>
      <c r="CP496" s="205"/>
      <c r="CQ496" s="93"/>
      <c r="CR496" s="93"/>
      <c r="CS496" s="191"/>
      <c r="CW496" s="210"/>
      <c r="DE496" s="8"/>
      <c r="DF496" s="205"/>
      <c r="DG496" s="205"/>
      <c r="DH496" s="206"/>
      <c r="DI496" s="206"/>
      <c r="DJ496" s="205"/>
      <c r="DK496" s="207"/>
      <c r="DL496" s="205"/>
      <c r="DM496" s="207"/>
      <c r="DN496" s="205"/>
      <c r="DO496" s="207"/>
      <c r="DP496" s="205"/>
      <c r="DQ496" s="205"/>
      <c r="DR496" s="205"/>
      <c r="DS496" s="205"/>
      <c r="DT496" s="93"/>
      <c r="DU496" s="93"/>
      <c r="EE496" s="8"/>
      <c r="EF496" s="205"/>
      <c r="EG496" s="205"/>
      <c r="EH496" s="206"/>
      <c r="EI496" s="206"/>
      <c r="EJ496" s="205"/>
      <c r="EK496" s="207"/>
      <c r="EL496" s="205"/>
      <c r="EM496" s="207"/>
      <c r="EN496" s="205"/>
      <c r="EO496" s="207"/>
      <c r="EP496" s="207"/>
      <c r="EQ496" s="205"/>
      <c r="ER496" s="205"/>
      <c r="ES496" s="205"/>
      <c r="ET496" s="205"/>
      <c r="EU496" s="93"/>
      <c r="EV496" s="93"/>
    </row>
    <row r="497" spans="2:152">
      <c r="B497" s="8"/>
      <c r="C497" s="205"/>
      <c r="D497" s="205"/>
      <c r="E497" s="206"/>
      <c r="F497" s="206"/>
      <c r="G497" s="205"/>
      <c r="H497" s="207"/>
      <c r="I497" s="205"/>
      <c r="J497" s="207"/>
      <c r="K497" s="205"/>
      <c r="L497" s="205"/>
      <c r="M497" s="205"/>
      <c r="N497" s="205"/>
      <c r="O497" s="205"/>
      <c r="P497" s="205"/>
      <c r="Q497" s="205"/>
      <c r="CC497" s="8"/>
      <c r="CD497" s="205"/>
      <c r="CE497" s="205"/>
      <c r="CF497" s="206"/>
      <c r="CG497" s="206"/>
      <c r="CH497" s="205"/>
      <c r="CI497" s="207"/>
      <c r="CJ497" s="205"/>
      <c r="CK497" s="207"/>
      <c r="CL497" s="205"/>
      <c r="CM497" s="205"/>
      <c r="CN497" s="205"/>
      <c r="CO497" s="205"/>
      <c r="CP497" s="205"/>
      <c r="CQ497" s="93"/>
      <c r="CR497" s="93"/>
      <c r="CS497" s="191"/>
      <c r="CW497" s="210"/>
      <c r="DE497" s="8"/>
      <c r="DF497" s="205"/>
      <c r="DG497" s="205"/>
      <c r="DH497" s="206"/>
      <c r="DI497" s="206"/>
      <c r="DJ497" s="205"/>
      <c r="DK497" s="207"/>
      <c r="DL497" s="205"/>
      <c r="DM497" s="207"/>
      <c r="DN497" s="205"/>
      <c r="DO497" s="207"/>
      <c r="DP497" s="205"/>
      <c r="DQ497" s="205"/>
      <c r="DR497" s="205"/>
      <c r="DS497" s="205"/>
      <c r="DT497" s="93"/>
      <c r="DU497" s="93"/>
      <c r="EE497" s="8"/>
      <c r="EF497" s="205"/>
      <c r="EG497" s="205"/>
      <c r="EH497" s="206"/>
      <c r="EI497" s="206"/>
      <c r="EJ497" s="205"/>
      <c r="EK497" s="207"/>
      <c r="EL497" s="205"/>
      <c r="EM497" s="207"/>
      <c r="EN497" s="205"/>
      <c r="EO497" s="207"/>
      <c r="EP497" s="207"/>
      <c r="EQ497" s="205"/>
      <c r="ER497" s="205"/>
      <c r="ES497" s="205"/>
      <c r="ET497" s="205"/>
      <c r="EU497" s="93"/>
      <c r="EV497" s="93"/>
    </row>
    <row r="498" spans="2:152">
      <c r="B498" s="8"/>
      <c r="C498" s="205"/>
      <c r="D498" s="205"/>
      <c r="E498" s="206"/>
      <c r="F498" s="206"/>
      <c r="G498" s="205"/>
      <c r="H498" s="207"/>
      <c r="I498" s="205"/>
      <c r="J498" s="207"/>
      <c r="K498" s="205"/>
      <c r="L498" s="205"/>
      <c r="M498" s="205"/>
      <c r="N498" s="205"/>
      <c r="O498" s="205"/>
      <c r="P498" s="205"/>
      <c r="Q498" s="205"/>
      <c r="CC498" s="8"/>
      <c r="CD498" s="205"/>
      <c r="CE498" s="205"/>
      <c r="CF498" s="206"/>
      <c r="CG498" s="206"/>
      <c r="CH498" s="205"/>
      <c r="CI498" s="207"/>
      <c r="CJ498" s="205"/>
      <c r="CK498" s="207"/>
      <c r="CL498" s="205"/>
      <c r="CM498" s="205"/>
      <c r="CN498" s="205"/>
      <c r="CO498" s="205"/>
      <c r="CP498" s="205"/>
      <c r="CQ498" s="93"/>
      <c r="CR498" s="93"/>
      <c r="CS498" s="191"/>
      <c r="CW498" s="210"/>
      <c r="DE498" s="8"/>
      <c r="DF498" s="205"/>
      <c r="DG498" s="205"/>
      <c r="DH498" s="206"/>
      <c r="DI498" s="206"/>
      <c r="DJ498" s="205"/>
      <c r="DK498" s="207"/>
      <c r="DL498" s="205"/>
      <c r="DM498" s="207"/>
      <c r="DN498" s="205"/>
      <c r="DO498" s="207"/>
      <c r="DP498" s="205"/>
      <c r="DQ498" s="205"/>
      <c r="DR498" s="205"/>
      <c r="DS498" s="205"/>
      <c r="DT498" s="93"/>
      <c r="DU498" s="93"/>
      <c r="EE498" s="8"/>
      <c r="EF498" s="205"/>
      <c r="EG498" s="205"/>
      <c r="EH498" s="206"/>
      <c r="EI498" s="206"/>
      <c r="EJ498" s="205"/>
      <c r="EK498" s="207"/>
      <c r="EL498" s="205"/>
      <c r="EM498" s="207"/>
      <c r="EN498" s="205"/>
      <c r="EO498" s="207"/>
      <c r="EP498" s="207"/>
      <c r="EQ498" s="205"/>
      <c r="ER498" s="205"/>
      <c r="ES498" s="205"/>
      <c r="ET498" s="205"/>
      <c r="EU498" s="93"/>
      <c r="EV498" s="93"/>
    </row>
    <row r="499" spans="2:152">
      <c r="B499" s="8"/>
      <c r="C499" s="205"/>
      <c r="D499" s="205"/>
      <c r="E499" s="206"/>
      <c r="F499" s="206"/>
      <c r="G499" s="205"/>
      <c r="H499" s="207"/>
      <c r="I499" s="205"/>
      <c r="J499" s="207"/>
      <c r="K499" s="205"/>
      <c r="L499" s="205"/>
      <c r="M499" s="205"/>
      <c r="N499" s="205"/>
      <c r="O499" s="205"/>
      <c r="P499" s="205"/>
      <c r="Q499" s="205"/>
      <c r="CC499" s="8"/>
      <c r="CD499" s="205"/>
      <c r="CE499" s="205"/>
      <c r="CF499" s="206"/>
      <c r="CG499" s="206"/>
      <c r="CH499" s="205"/>
      <c r="CI499" s="207"/>
      <c r="CJ499" s="205"/>
      <c r="CK499" s="207"/>
      <c r="CL499" s="205"/>
      <c r="CM499" s="205"/>
      <c r="CN499" s="205"/>
      <c r="CO499" s="205"/>
      <c r="CP499" s="205"/>
      <c r="CQ499" s="93"/>
      <c r="CR499" s="93"/>
      <c r="CS499" s="191"/>
      <c r="CW499" s="210"/>
      <c r="DE499" s="8"/>
      <c r="DF499" s="205"/>
      <c r="DG499" s="205"/>
      <c r="DH499" s="206"/>
      <c r="DI499" s="206"/>
      <c r="DJ499" s="205"/>
      <c r="DK499" s="207"/>
      <c r="DL499" s="205"/>
      <c r="DM499" s="207"/>
      <c r="DN499" s="205"/>
      <c r="DO499" s="207"/>
      <c r="DP499" s="205"/>
      <c r="DQ499" s="205"/>
      <c r="DR499" s="205"/>
      <c r="DS499" s="205"/>
      <c r="DT499" s="93"/>
      <c r="DU499" s="93"/>
      <c r="EE499" s="8"/>
      <c r="EF499" s="205"/>
      <c r="EG499" s="205"/>
      <c r="EH499" s="206"/>
      <c r="EI499" s="206"/>
      <c r="EJ499" s="205"/>
      <c r="EK499" s="207"/>
      <c r="EL499" s="205"/>
      <c r="EM499" s="207"/>
      <c r="EN499" s="205"/>
      <c r="EO499" s="207"/>
      <c r="EP499" s="207"/>
      <c r="EQ499" s="205"/>
      <c r="ER499" s="205"/>
      <c r="ES499" s="205"/>
      <c r="ET499" s="205"/>
      <c r="EU499" s="93"/>
      <c r="EV499" s="93"/>
    </row>
    <row r="500" spans="2:152">
      <c r="B500" s="8"/>
      <c r="C500" s="205"/>
      <c r="D500" s="205"/>
      <c r="E500" s="206"/>
      <c r="F500" s="206"/>
      <c r="G500" s="205"/>
      <c r="H500" s="207"/>
      <c r="I500" s="205"/>
      <c r="J500" s="207"/>
      <c r="K500" s="205"/>
      <c r="L500" s="205"/>
      <c r="M500" s="205"/>
      <c r="N500" s="205"/>
      <c r="O500" s="205"/>
      <c r="P500" s="205"/>
      <c r="Q500" s="205"/>
      <c r="CC500" s="8"/>
      <c r="CD500" s="205"/>
      <c r="CE500" s="205"/>
      <c r="CF500" s="206"/>
      <c r="CG500" s="206"/>
      <c r="CH500" s="205"/>
      <c r="CI500" s="207"/>
      <c r="CJ500" s="205"/>
      <c r="CK500" s="207"/>
      <c r="CL500" s="205"/>
      <c r="CM500" s="205"/>
      <c r="CN500" s="205"/>
      <c r="CO500" s="205"/>
      <c r="CP500" s="205"/>
      <c r="CQ500" s="93"/>
      <c r="CR500" s="93"/>
      <c r="CS500" s="191"/>
      <c r="CW500" s="210"/>
      <c r="DE500" s="8"/>
      <c r="DF500" s="205"/>
      <c r="DG500" s="205"/>
      <c r="DH500" s="206"/>
      <c r="DI500" s="206"/>
      <c r="DJ500" s="205"/>
      <c r="DK500" s="207"/>
      <c r="DL500" s="205"/>
      <c r="DM500" s="207"/>
      <c r="DN500" s="205"/>
      <c r="DO500" s="207"/>
      <c r="DP500" s="205"/>
      <c r="DQ500" s="205"/>
      <c r="DR500" s="205"/>
      <c r="DS500" s="205"/>
      <c r="DT500" s="93"/>
      <c r="DU500" s="93"/>
      <c r="EE500" s="8"/>
      <c r="EF500" s="205"/>
      <c r="EG500" s="205"/>
      <c r="EH500" s="206"/>
      <c r="EI500" s="206"/>
      <c r="EJ500" s="205"/>
      <c r="EK500" s="207"/>
      <c r="EL500" s="205"/>
      <c r="EM500" s="207"/>
      <c r="EN500" s="205"/>
      <c r="EO500" s="207"/>
      <c r="EP500" s="207"/>
      <c r="EQ500" s="205"/>
      <c r="ER500" s="205"/>
      <c r="ES500" s="205"/>
      <c r="ET500" s="205"/>
      <c r="EU500" s="93"/>
      <c r="EV500" s="93"/>
    </row>
    <row r="501" spans="2:152">
      <c r="B501" s="8"/>
      <c r="C501" s="205"/>
      <c r="D501" s="205"/>
      <c r="E501" s="206"/>
      <c r="F501" s="206"/>
      <c r="G501" s="205"/>
      <c r="H501" s="207"/>
      <c r="I501" s="205"/>
      <c r="J501" s="207"/>
      <c r="K501" s="205"/>
      <c r="L501" s="205"/>
      <c r="M501" s="205"/>
      <c r="N501" s="205"/>
      <c r="O501" s="205"/>
      <c r="P501" s="205"/>
      <c r="Q501" s="205"/>
      <c r="CC501" s="8"/>
      <c r="CD501" s="205"/>
      <c r="CE501" s="205"/>
      <c r="CF501" s="206"/>
      <c r="CG501" s="206"/>
      <c r="CH501" s="205"/>
      <c r="CI501" s="207"/>
      <c r="CJ501" s="205"/>
      <c r="CK501" s="207"/>
      <c r="CL501" s="205"/>
      <c r="CM501" s="205"/>
      <c r="CN501" s="205"/>
      <c r="CO501" s="205"/>
      <c r="CP501" s="205"/>
      <c r="CQ501" s="93"/>
      <c r="CR501" s="93"/>
      <c r="CS501" s="191"/>
      <c r="CW501" s="210"/>
      <c r="DE501" s="8"/>
      <c r="DF501" s="205"/>
      <c r="DG501" s="205"/>
      <c r="DH501" s="206"/>
      <c r="DI501" s="206"/>
      <c r="DJ501" s="205"/>
      <c r="DK501" s="207"/>
      <c r="DL501" s="205"/>
      <c r="DM501" s="207"/>
      <c r="DN501" s="205"/>
      <c r="DO501" s="207"/>
      <c r="DP501" s="205"/>
      <c r="DQ501" s="205"/>
      <c r="DR501" s="205"/>
      <c r="DS501" s="205"/>
      <c r="DT501" s="93"/>
      <c r="DU501" s="93"/>
      <c r="EE501" s="8"/>
      <c r="EF501" s="205"/>
      <c r="EG501" s="205"/>
      <c r="EH501" s="206"/>
      <c r="EI501" s="206"/>
      <c r="EJ501" s="205"/>
      <c r="EK501" s="207"/>
      <c r="EL501" s="205"/>
      <c r="EM501" s="207"/>
      <c r="EN501" s="205"/>
      <c r="EO501" s="207"/>
      <c r="EP501" s="207"/>
      <c r="EQ501" s="205"/>
      <c r="ER501" s="205"/>
      <c r="ES501" s="205"/>
      <c r="ET501" s="205"/>
      <c r="EU501" s="93"/>
      <c r="EV501" s="93"/>
    </row>
    <row r="502" spans="2:152">
      <c r="B502" s="8"/>
      <c r="C502" s="205"/>
      <c r="D502" s="205"/>
      <c r="E502" s="206"/>
      <c r="F502" s="206"/>
      <c r="G502" s="205"/>
      <c r="H502" s="207"/>
      <c r="I502" s="205"/>
      <c r="J502" s="207"/>
      <c r="K502" s="205"/>
      <c r="L502" s="205"/>
      <c r="M502" s="205"/>
      <c r="N502" s="205"/>
      <c r="O502" s="205"/>
      <c r="P502" s="205"/>
      <c r="Q502" s="205"/>
      <c r="CC502" s="8"/>
      <c r="CD502" s="205"/>
      <c r="CE502" s="205"/>
      <c r="CF502" s="206"/>
      <c r="CG502" s="206"/>
      <c r="CH502" s="205"/>
      <c r="CI502" s="207"/>
      <c r="CJ502" s="205"/>
      <c r="CK502" s="207"/>
      <c r="CL502" s="205"/>
      <c r="CM502" s="205"/>
      <c r="CN502" s="205"/>
      <c r="CO502" s="205"/>
      <c r="CP502" s="205"/>
      <c r="CQ502" s="93"/>
      <c r="CR502" s="93"/>
      <c r="CS502" s="191"/>
      <c r="CW502" s="210"/>
      <c r="DE502" s="8"/>
      <c r="DF502" s="205"/>
      <c r="DG502" s="205"/>
      <c r="DH502" s="206"/>
      <c r="DI502" s="206"/>
      <c r="DJ502" s="205"/>
      <c r="DK502" s="207"/>
      <c r="DL502" s="205"/>
      <c r="DM502" s="207"/>
      <c r="DN502" s="205"/>
      <c r="DO502" s="207"/>
      <c r="DP502" s="205"/>
      <c r="DQ502" s="205"/>
      <c r="DR502" s="205"/>
      <c r="DS502" s="205"/>
      <c r="DT502" s="93"/>
      <c r="DU502" s="93"/>
      <c r="EE502" s="8"/>
      <c r="EF502" s="205"/>
      <c r="EG502" s="205"/>
      <c r="EH502" s="206"/>
      <c r="EI502" s="206"/>
      <c r="EJ502" s="205"/>
      <c r="EK502" s="207"/>
      <c r="EL502" s="205"/>
      <c r="EM502" s="207"/>
      <c r="EN502" s="205"/>
      <c r="EO502" s="207"/>
      <c r="EP502" s="207"/>
      <c r="EQ502" s="205"/>
      <c r="ER502" s="205"/>
      <c r="ES502" s="205"/>
      <c r="ET502" s="205"/>
      <c r="EU502" s="93"/>
      <c r="EV502" s="93"/>
    </row>
    <row r="503" spans="2:152">
      <c r="B503" s="8"/>
      <c r="C503" s="205"/>
      <c r="D503" s="205"/>
      <c r="E503" s="206"/>
      <c r="F503" s="206"/>
      <c r="G503" s="205"/>
      <c r="H503" s="207"/>
      <c r="I503" s="205"/>
      <c r="J503" s="207"/>
      <c r="K503" s="205"/>
      <c r="L503" s="205"/>
      <c r="M503" s="205"/>
      <c r="N503" s="205"/>
      <c r="O503" s="205"/>
      <c r="P503" s="205"/>
      <c r="Q503" s="205"/>
      <c r="CC503" s="8"/>
      <c r="CD503" s="205"/>
      <c r="CE503" s="205"/>
      <c r="CF503" s="206"/>
      <c r="CG503" s="206"/>
      <c r="CH503" s="205"/>
      <c r="CI503" s="207"/>
      <c r="CJ503" s="205"/>
      <c r="CK503" s="207"/>
      <c r="CL503" s="205"/>
      <c r="CM503" s="205"/>
      <c r="CN503" s="205"/>
      <c r="CO503" s="205"/>
      <c r="CP503" s="205"/>
      <c r="CQ503" s="93"/>
      <c r="CR503" s="93"/>
      <c r="CS503" s="191"/>
      <c r="CW503" s="210"/>
      <c r="DE503" s="8"/>
      <c r="DF503" s="205"/>
      <c r="DG503" s="205"/>
      <c r="DH503" s="206"/>
      <c r="DI503" s="206"/>
      <c r="DJ503" s="205"/>
      <c r="DK503" s="207"/>
      <c r="DL503" s="205"/>
      <c r="DM503" s="207"/>
      <c r="DN503" s="205"/>
      <c r="DO503" s="207"/>
      <c r="DP503" s="205"/>
      <c r="DQ503" s="205"/>
      <c r="DR503" s="205"/>
      <c r="DS503" s="205"/>
      <c r="DT503" s="93"/>
      <c r="DU503" s="93"/>
      <c r="EE503" s="8"/>
      <c r="EF503" s="205"/>
      <c r="EG503" s="205"/>
      <c r="EH503" s="206"/>
      <c r="EI503" s="206"/>
      <c r="EJ503" s="205"/>
      <c r="EK503" s="207"/>
      <c r="EL503" s="205"/>
      <c r="EM503" s="207"/>
      <c r="EN503" s="205"/>
      <c r="EO503" s="207"/>
      <c r="EP503" s="207"/>
      <c r="EQ503" s="205"/>
      <c r="ER503" s="205"/>
      <c r="ES503" s="205"/>
      <c r="ET503" s="205"/>
      <c r="EU503" s="93"/>
      <c r="EV503" s="93"/>
    </row>
    <row r="504" spans="2:152">
      <c r="B504" s="8"/>
      <c r="C504" s="205"/>
      <c r="D504" s="205"/>
      <c r="E504" s="206"/>
      <c r="F504" s="206"/>
      <c r="G504" s="205"/>
      <c r="H504" s="207"/>
      <c r="I504" s="205"/>
      <c r="J504" s="207"/>
      <c r="K504" s="205"/>
      <c r="L504" s="205"/>
      <c r="M504" s="205"/>
      <c r="N504" s="205"/>
      <c r="O504" s="205"/>
      <c r="P504" s="205"/>
      <c r="Q504" s="205"/>
      <c r="CC504" s="8"/>
      <c r="CD504" s="205"/>
      <c r="CE504" s="205"/>
      <c r="CF504" s="206"/>
      <c r="CG504" s="206"/>
      <c r="CH504" s="205"/>
      <c r="CI504" s="207"/>
      <c r="CJ504" s="205"/>
      <c r="CK504" s="207"/>
      <c r="CL504" s="205"/>
      <c r="CM504" s="205"/>
      <c r="CN504" s="205"/>
      <c r="CO504" s="205"/>
      <c r="CP504" s="205"/>
      <c r="CQ504" s="93"/>
      <c r="CR504" s="93"/>
      <c r="CS504" s="191"/>
      <c r="CW504" s="210"/>
      <c r="DE504" s="8"/>
      <c r="DF504" s="205"/>
      <c r="DG504" s="205"/>
      <c r="DH504" s="206"/>
      <c r="DI504" s="206"/>
      <c r="DJ504" s="205"/>
      <c r="DK504" s="207"/>
      <c r="DL504" s="205"/>
      <c r="DM504" s="207"/>
      <c r="DN504" s="205"/>
      <c r="DO504" s="207"/>
      <c r="DP504" s="205"/>
      <c r="DQ504" s="205"/>
      <c r="DR504" s="205"/>
      <c r="DS504" s="205"/>
      <c r="DT504" s="93"/>
      <c r="DU504" s="93"/>
      <c r="EE504" s="8"/>
      <c r="EF504" s="205"/>
      <c r="EG504" s="205"/>
      <c r="EH504" s="206"/>
      <c r="EI504" s="206"/>
      <c r="EJ504" s="205"/>
      <c r="EK504" s="207"/>
      <c r="EL504" s="205"/>
      <c r="EM504" s="207"/>
      <c r="EN504" s="205"/>
      <c r="EO504" s="207"/>
      <c r="EP504" s="207"/>
      <c r="EQ504" s="205"/>
      <c r="ER504" s="205"/>
      <c r="ES504" s="205"/>
      <c r="ET504" s="205"/>
      <c r="EU504" s="93"/>
      <c r="EV504" s="93"/>
    </row>
    <row r="505" spans="2:152">
      <c r="B505" s="8"/>
      <c r="C505" s="205"/>
      <c r="D505" s="205"/>
      <c r="E505" s="206"/>
      <c r="F505" s="206"/>
      <c r="G505" s="205"/>
      <c r="H505" s="207"/>
      <c r="I505" s="205"/>
      <c r="J505" s="207"/>
      <c r="K505" s="205"/>
      <c r="L505" s="205"/>
      <c r="M505" s="205"/>
      <c r="N505" s="205"/>
      <c r="O505" s="205"/>
      <c r="P505" s="205"/>
      <c r="Q505" s="205"/>
      <c r="CC505" s="8"/>
      <c r="CD505" s="205"/>
      <c r="CE505" s="205"/>
      <c r="CF505" s="206"/>
      <c r="CG505" s="206"/>
      <c r="CH505" s="205"/>
      <c r="CI505" s="207"/>
      <c r="CJ505" s="205"/>
      <c r="CK505" s="207"/>
      <c r="CL505" s="205"/>
      <c r="CM505" s="205"/>
      <c r="CN505" s="205"/>
      <c r="CO505" s="205"/>
      <c r="CP505" s="205"/>
      <c r="CQ505" s="93"/>
      <c r="CR505" s="93"/>
      <c r="CS505" s="191"/>
      <c r="CW505" s="210"/>
      <c r="DE505" s="8"/>
      <c r="DF505" s="205"/>
      <c r="DG505" s="205"/>
      <c r="DH505" s="206"/>
      <c r="DI505" s="206"/>
      <c r="DJ505" s="205"/>
      <c r="DK505" s="207"/>
      <c r="DL505" s="205"/>
      <c r="DM505" s="207"/>
      <c r="DN505" s="205"/>
      <c r="DO505" s="207"/>
      <c r="DP505" s="205"/>
      <c r="DQ505" s="205"/>
      <c r="DR505" s="205"/>
      <c r="DS505" s="205"/>
      <c r="DT505" s="93"/>
      <c r="DU505" s="93"/>
      <c r="EE505" s="8"/>
      <c r="EF505" s="205"/>
      <c r="EG505" s="205"/>
      <c r="EH505" s="206"/>
      <c r="EI505" s="206"/>
      <c r="EJ505" s="205"/>
      <c r="EK505" s="207"/>
      <c r="EL505" s="205"/>
      <c r="EM505" s="207"/>
      <c r="EN505" s="205"/>
      <c r="EO505" s="207"/>
      <c r="EP505" s="207"/>
      <c r="EQ505" s="205"/>
      <c r="ER505" s="205"/>
      <c r="ES505" s="205"/>
      <c r="ET505" s="205"/>
      <c r="EU505" s="93"/>
      <c r="EV505" s="93"/>
    </row>
    <row r="506" spans="2:152">
      <c r="B506" s="8"/>
      <c r="C506" s="205"/>
      <c r="D506" s="205"/>
      <c r="E506" s="206"/>
      <c r="F506" s="206"/>
      <c r="G506" s="205"/>
      <c r="H506" s="207"/>
      <c r="I506" s="205"/>
      <c r="J506" s="207"/>
      <c r="K506" s="205"/>
      <c r="L506" s="205"/>
      <c r="M506" s="205"/>
      <c r="N506" s="205"/>
      <c r="O506" s="205"/>
      <c r="P506" s="205"/>
      <c r="Q506" s="205"/>
      <c r="CC506" s="8"/>
      <c r="CD506" s="205"/>
      <c r="CE506" s="205"/>
      <c r="CF506" s="206"/>
      <c r="CG506" s="206"/>
      <c r="CH506" s="205"/>
      <c r="CI506" s="207"/>
      <c r="CJ506" s="205"/>
      <c r="CK506" s="207"/>
      <c r="CL506" s="205"/>
      <c r="CM506" s="205"/>
      <c r="CN506" s="205"/>
      <c r="CO506" s="205"/>
      <c r="CP506" s="205"/>
      <c r="CQ506" s="93"/>
      <c r="CR506" s="93"/>
      <c r="CS506" s="191"/>
      <c r="CW506" s="210"/>
      <c r="DE506" s="8"/>
      <c r="DF506" s="205"/>
      <c r="DG506" s="205"/>
      <c r="DH506" s="206"/>
      <c r="DI506" s="206"/>
      <c r="DJ506" s="205"/>
      <c r="DK506" s="207"/>
      <c r="DL506" s="205"/>
      <c r="DM506" s="207"/>
      <c r="DN506" s="205"/>
      <c r="DO506" s="207"/>
      <c r="DP506" s="205"/>
      <c r="DQ506" s="205"/>
      <c r="DR506" s="205"/>
      <c r="DS506" s="205"/>
      <c r="DT506" s="93"/>
      <c r="DU506" s="93"/>
      <c r="EE506" s="8"/>
      <c r="EF506" s="205"/>
      <c r="EG506" s="205"/>
      <c r="EH506" s="206"/>
      <c r="EI506" s="206"/>
      <c r="EJ506" s="205"/>
      <c r="EK506" s="207"/>
      <c r="EL506" s="205"/>
      <c r="EM506" s="207"/>
      <c r="EN506" s="205"/>
      <c r="EO506" s="207"/>
      <c r="EP506" s="207"/>
      <c r="EQ506" s="205"/>
      <c r="ER506" s="205"/>
      <c r="ES506" s="205"/>
      <c r="ET506" s="205"/>
      <c r="EU506" s="93"/>
      <c r="EV506" s="93"/>
    </row>
    <row r="507" spans="2:152">
      <c r="B507" s="8"/>
      <c r="C507" s="205"/>
      <c r="D507" s="205"/>
      <c r="E507" s="206"/>
      <c r="F507" s="206"/>
      <c r="G507" s="205"/>
      <c r="H507" s="207"/>
      <c r="I507" s="205"/>
      <c r="J507" s="207"/>
      <c r="K507" s="205"/>
      <c r="L507" s="205"/>
      <c r="M507" s="205"/>
      <c r="N507" s="205"/>
      <c r="O507" s="205"/>
      <c r="P507" s="205"/>
      <c r="Q507" s="205"/>
      <c r="CC507" s="8"/>
      <c r="CD507" s="205"/>
      <c r="CE507" s="205"/>
      <c r="CF507" s="206"/>
      <c r="CG507" s="206"/>
      <c r="CH507" s="205"/>
      <c r="CI507" s="207"/>
      <c r="CJ507" s="205"/>
      <c r="CK507" s="207"/>
      <c r="CL507" s="205"/>
      <c r="CM507" s="205"/>
      <c r="CN507" s="205"/>
      <c r="CO507" s="205"/>
      <c r="CP507" s="205"/>
      <c r="CQ507" s="93"/>
      <c r="CR507" s="93"/>
      <c r="CS507" s="191"/>
      <c r="CW507" s="210"/>
      <c r="DE507" s="8"/>
      <c r="DF507" s="205"/>
      <c r="DG507" s="205"/>
      <c r="DH507" s="206"/>
      <c r="DI507" s="206"/>
      <c r="DJ507" s="205"/>
      <c r="DK507" s="207"/>
      <c r="DL507" s="205"/>
      <c r="DM507" s="207"/>
      <c r="DN507" s="205"/>
      <c r="DO507" s="207"/>
      <c r="DP507" s="205"/>
      <c r="DQ507" s="205"/>
      <c r="DR507" s="205"/>
      <c r="DS507" s="205"/>
      <c r="DT507" s="93"/>
      <c r="DU507" s="93"/>
      <c r="EE507" s="8"/>
      <c r="EF507" s="205"/>
      <c r="EG507" s="205"/>
      <c r="EH507" s="206"/>
      <c r="EI507" s="206"/>
      <c r="EJ507" s="205"/>
      <c r="EK507" s="207"/>
      <c r="EL507" s="205"/>
      <c r="EM507" s="207"/>
      <c r="EN507" s="205"/>
      <c r="EO507" s="207"/>
      <c r="EP507" s="207"/>
      <c r="EQ507" s="205"/>
      <c r="ER507" s="205"/>
      <c r="ES507" s="205"/>
      <c r="ET507" s="205"/>
      <c r="EU507" s="93"/>
      <c r="EV507" s="93"/>
    </row>
    <row r="508" spans="2:152">
      <c r="B508" s="8"/>
      <c r="C508" s="205"/>
      <c r="D508" s="205"/>
      <c r="E508" s="206"/>
      <c r="F508" s="206"/>
      <c r="G508" s="205"/>
      <c r="H508" s="207"/>
      <c r="I508" s="205"/>
      <c r="J508" s="207"/>
      <c r="K508" s="205"/>
      <c r="L508" s="205"/>
      <c r="M508" s="205"/>
      <c r="N508" s="205"/>
      <c r="O508" s="205"/>
      <c r="P508" s="205"/>
      <c r="Q508" s="205"/>
      <c r="CC508" s="8"/>
      <c r="CD508" s="205"/>
      <c r="CE508" s="205"/>
      <c r="CF508" s="206"/>
      <c r="CG508" s="206"/>
      <c r="CH508" s="205"/>
      <c r="CI508" s="207"/>
      <c r="CJ508" s="205"/>
      <c r="CK508" s="207"/>
      <c r="CL508" s="205"/>
      <c r="CM508" s="205"/>
      <c r="CN508" s="205"/>
      <c r="CO508" s="205"/>
      <c r="CP508" s="205"/>
      <c r="CQ508" s="93"/>
      <c r="CR508" s="93"/>
      <c r="CS508" s="191"/>
      <c r="CW508" s="210"/>
      <c r="DE508" s="8"/>
      <c r="DF508" s="205"/>
      <c r="DG508" s="205"/>
      <c r="DH508" s="206"/>
      <c r="DI508" s="206"/>
      <c r="DJ508" s="205"/>
      <c r="DK508" s="207"/>
      <c r="DL508" s="205"/>
      <c r="DM508" s="207"/>
      <c r="DN508" s="205"/>
      <c r="DO508" s="207"/>
      <c r="DP508" s="205"/>
      <c r="DQ508" s="205"/>
      <c r="DR508" s="205"/>
      <c r="DS508" s="205"/>
      <c r="DT508" s="93"/>
      <c r="DU508" s="93"/>
      <c r="EE508" s="8"/>
      <c r="EF508" s="205"/>
      <c r="EG508" s="205"/>
      <c r="EH508" s="206"/>
      <c r="EI508" s="206"/>
      <c r="EJ508" s="205"/>
      <c r="EK508" s="207"/>
      <c r="EL508" s="205"/>
      <c r="EM508" s="207"/>
      <c r="EN508" s="205"/>
      <c r="EO508" s="207"/>
      <c r="EP508" s="207"/>
      <c r="EQ508" s="205"/>
      <c r="ER508" s="205"/>
      <c r="ES508" s="205"/>
      <c r="ET508" s="205"/>
      <c r="EU508" s="93"/>
      <c r="EV508" s="93"/>
    </row>
    <row r="509" spans="2:152">
      <c r="B509" s="8"/>
      <c r="C509" s="205"/>
      <c r="D509" s="205"/>
      <c r="E509" s="206"/>
      <c r="F509" s="206"/>
      <c r="G509" s="205"/>
      <c r="H509" s="207"/>
      <c r="I509" s="205"/>
      <c r="J509" s="207"/>
      <c r="K509" s="205"/>
      <c r="L509" s="205"/>
      <c r="M509" s="205"/>
      <c r="N509" s="205"/>
      <c r="O509" s="205"/>
      <c r="P509" s="205"/>
      <c r="Q509" s="205"/>
      <c r="CC509" s="8"/>
      <c r="CD509" s="205"/>
      <c r="CE509" s="205"/>
      <c r="CF509" s="206"/>
      <c r="CG509" s="206"/>
      <c r="CH509" s="205"/>
      <c r="CI509" s="207"/>
      <c r="CJ509" s="205"/>
      <c r="CK509" s="207"/>
      <c r="CL509" s="205"/>
      <c r="CM509" s="205"/>
      <c r="CN509" s="205"/>
      <c r="CO509" s="205"/>
      <c r="CP509" s="205"/>
      <c r="CQ509" s="93"/>
      <c r="CR509" s="93"/>
      <c r="CS509" s="191"/>
      <c r="CW509" s="210"/>
      <c r="DE509" s="8"/>
      <c r="DF509" s="205"/>
      <c r="DG509" s="205"/>
      <c r="DH509" s="206"/>
      <c r="DI509" s="206"/>
      <c r="DJ509" s="205"/>
      <c r="DK509" s="207"/>
      <c r="DL509" s="205"/>
      <c r="DM509" s="207"/>
      <c r="DN509" s="205"/>
      <c r="DO509" s="207"/>
      <c r="DP509" s="205"/>
      <c r="DQ509" s="205"/>
      <c r="DR509" s="205"/>
      <c r="DS509" s="205"/>
      <c r="DT509" s="93"/>
      <c r="DU509" s="93"/>
      <c r="EE509" s="8"/>
      <c r="EF509" s="205"/>
      <c r="EG509" s="205"/>
      <c r="EH509" s="206"/>
      <c r="EI509" s="206"/>
      <c r="EJ509" s="205"/>
      <c r="EK509" s="207"/>
      <c r="EL509" s="205"/>
      <c r="EM509" s="207"/>
      <c r="EN509" s="205"/>
      <c r="EO509" s="207"/>
      <c r="EP509" s="207"/>
      <c r="EQ509" s="205"/>
      <c r="ER509" s="205"/>
      <c r="ES509" s="205"/>
      <c r="ET509" s="205"/>
      <c r="EU509" s="93"/>
      <c r="EV509" s="93"/>
    </row>
    <row r="510" spans="2:152">
      <c r="B510" s="8"/>
      <c r="C510" s="205"/>
      <c r="D510" s="205"/>
      <c r="E510" s="206"/>
      <c r="F510" s="206"/>
      <c r="G510" s="205"/>
      <c r="H510" s="207"/>
      <c r="I510" s="205"/>
      <c r="J510" s="207"/>
      <c r="K510" s="205"/>
      <c r="L510" s="205"/>
      <c r="M510" s="205"/>
      <c r="N510" s="205"/>
      <c r="O510" s="205"/>
      <c r="P510" s="205"/>
      <c r="Q510" s="205"/>
      <c r="CC510" s="8"/>
      <c r="CD510" s="205"/>
      <c r="CE510" s="205"/>
      <c r="CF510" s="206"/>
      <c r="CG510" s="206"/>
      <c r="CH510" s="205"/>
      <c r="CI510" s="207"/>
      <c r="CJ510" s="205"/>
      <c r="CK510" s="207"/>
      <c r="CL510" s="205"/>
      <c r="CM510" s="205"/>
      <c r="CN510" s="205"/>
      <c r="CO510" s="205"/>
      <c r="CP510" s="205"/>
      <c r="CQ510" s="93"/>
      <c r="CR510" s="93"/>
      <c r="CS510" s="191"/>
      <c r="CW510" s="210"/>
      <c r="DE510" s="8"/>
      <c r="DF510" s="205"/>
      <c r="DG510" s="205"/>
      <c r="DH510" s="206"/>
      <c r="DI510" s="206"/>
      <c r="DJ510" s="205"/>
      <c r="DK510" s="207"/>
      <c r="DL510" s="205"/>
      <c r="DM510" s="207"/>
      <c r="DN510" s="205"/>
      <c r="DO510" s="207"/>
      <c r="DP510" s="205"/>
      <c r="DQ510" s="205"/>
      <c r="DR510" s="205"/>
      <c r="DS510" s="205"/>
      <c r="DT510" s="93"/>
      <c r="DU510" s="93"/>
      <c r="EE510" s="8"/>
      <c r="EF510" s="205"/>
      <c r="EG510" s="205"/>
      <c r="EH510" s="206"/>
      <c r="EI510" s="206"/>
      <c r="EJ510" s="205"/>
      <c r="EK510" s="207"/>
      <c r="EL510" s="205"/>
      <c r="EM510" s="207"/>
      <c r="EN510" s="205"/>
      <c r="EO510" s="207"/>
      <c r="EP510" s="207"/>
      <c r="EQ510" s="205"/>
      <c r="ER510" s="205"/>
      <c r="ES510" s="205"/>
      <c r="ET510" s="205"/>
      <c r="EU510" s="93"/>
      <c r="EV510" s="93"/>
    </row>
    <row r="511" spans="2:152">
      <c r="B511" s="8"/>
      <c r="C511" s="205"/>
      <c r="D511" s="205"/>
      <c r="E511" s="206"/>
      <c r="F511" s="206"/>
      <c r="G511" s="205"/>
      <c r="H511" s="207"/>
      <c r="I511" s="205"/>
      <c r="J511" s="207"/>
      <c r="K511" s="205"/>
      <c r="L511" s="205"/>
      <c r="M511" s="205"/>
      <c r="N511" s="205"/>
      <c r="O511" s="205"/>
      <c r="P511" s="205"/>
      <c r="Q511" s="205"/>
      <c r="CC511" s="8"/>
      <c r="CD511" s="205"/>
      <c r="CE511" s="205"/>
      <c r="CF511" s="206"/>
      <c r="CG511" s="206"/>
      <c r="CH511" s="205"/>
      <c r="CI511" s="207"/>
      <c r="CJ511" s="205"/>
      <c r="CK511" s="207"/>
      <c r="CL511" s="205"/>
      <c r="CM511" s="205"/>
      <c r="CN511" s="205"/>
      <c r="CO511" s="205"/>
      <c r="CP511" s="205"/>
      <c r="CQ511" s="93"/>
      <c r="CR511" s="93"/>
      <c r="CS511" s="191"/>
      <c r="CW511" s="210"/>
      <c r="DE511" s="8"/>
      <c r="DF511" s="205"/>
      <c r="DG511" s="205"/>
      <c r="DH511" s="206"/>
      <c r="DI511" s="206"/>
      <c r="DJ511" s="205"/>
      <c r="DK511" s="207"/>
      <c r="DL511" s="205"/>
      <c r="DM511" s="207"/>
      <c r="DN511" s="205"/>
      <c r="DO511" s="207"/>
      <c r="DP511" s="205"/>
      <c r="DQ511" s="205"/>
      <c r="DR511" s="205"/>
      <c r="DS511" s="205"/>
      <c r="DT511" s="93"/>
      <c r="DU511" s="93"/>
      <c r="EE511" s="8"/>
      <c r="EF511" s="205"/>
      <c r="EG511" s="205"/>
      <c r="EH511" s="206"/>
      <c r="EI511" s="206"/>
      <c r="EJ511" s="205"/>
      <c r="EK511" s="207"/>
      <c r="EL511" s="205"/>
      <c r="EM511" s="207"/>
      <c r="EN511" s="205"/>
      <c r="EO511" s="207"/>
      <c r="EP511" s="207"/>
      <c r="EQ511" s="205"/>
      <c r="ER511" s="205"/>
      <c r="ES511" s="205"/>
      <c r="ET511" s="205"/>
      <c r="EU511" s="93"/>
      <c r="EV511" s="93"/>
    </row>
    <row r="512" spans="2:152">
      <c r="B512" s="8"/>
      <c r="C512" s="205"/>
      <c r="D512" s="205"/>
      <c r="E512" s="206"/>
      <c r="F512" s="206"/>
      <c r="G512" s="205"/>
      <c r="H512" s="207"/>
      <c r="I512" s="205"/>
      <c r="J512" s="207"/>
      <c r="K512" s="205"/>
      <c r="L512" s="205"/>
      <c r="M512" s="205"/>
      <c r="N512" s="205"/>
      <c r="O512" s="205"/>
      <c r="P512" s="205"/>
      <c r="Q512" s="205"/>
      <c r="CC512" s="8"/>
      <c r="CD512" s="205"/>
      <c r="CE512" s="205"/>
      <c r="CF512" s="206"/>
      <c r="CG512" s="206"/>
      <c r="CH512" s="205"/>
      <c r="CI512" s="207"/>
      <c r="CJ512" s="205"/>
      <c r="CK512" s="207"/>
      <c r="CL512" s="205"/>
      <c r="CM512" s="205"/>
      <c r="CN512" s="205"/>
      <c r="CO512" s="205"/>
      <c r="CP512" s="205"/>
      <c r="CQ512" s="93"/>
      <c r="CR512" s="93"/>
      <c r="CS512" s="191"/>
      <c r="CW512" s="210"/>
      <c r="DE512" s="8"/>
      <c r="DF512" s="205"/>
      <c r="DG512" s="205"/>
      <c r="DH512" s="206"/>
      <c r="DI512" s="206"/>
      <c r="DJ512" s="205"/>
      <c r="DK512" s="207"/>
      <c r="DL512" s="205"/>
      <c r="DM512" s="207"/>
      <c r="DN512" s="205"/>
      <c r="DO512" s="207"/>
      <c r="DP512" s="205"/>
      <c r="DQ512" s="205"/>
      <c r="DR512" s="205"/>
      <c r="DS512" s="205"/>
      <c r="DT512" s="93"/>
      <c r="DU512" s="93"/>
      <c r="EE512" s="8"/>
      <c r="EF512" s="205"/>
      <c r="EG512" s="205"/>
      <c r="EH512" s="206"/>
      <c r="EI512" s="206"/>
      <c r="EJ512" s="205"/>
      <c r="EK512" s="207"/>
      <c r="EL512" s="205"/>
      <c r="EM512" s="207"/>
      <c r="EN512" s="205"/>
      <c r="EO512" s="207"/>
      <c r="EP512" s="207"/>
      <c r="EQ512" s="205"/>
      <c r="ER512" s="205"/>
      <c r="ES512" s="205"/>
      <c r="ET512" s="205"/>
      <c r="EU512" s="93"/>
      <c r="EV512" s="93"/>
    </row>
    <row r="513" spans="2:152">
      <c r="B513" s="8"/>
      <c r="C513" s="205"/>
      <c r="D513" s="205"/>
      <c r="E513" s="206"/>
      <c r="F513" s="206"/>
      <c r="G513" s="205"/>
      <c r="H513" s="207"/>
      <c r="I513" s="205"/>
      <c r="J513" s="207"/>
      <c r="K513" s="205"/>
      <c r="L513" s="205"/>
      <c r="M513" s="205"/>
      <c r="N513" s="205"/>
      <c r="O513" s="205"/>
      <c r="P513" s="205"/>
      <c r="Q513" s="205"/>
      <c r="CC513" s="8"/>
      <c r="CD513" s="205"/>
      <c r="CE513" s="205"/>
      <c r="CF513" s="206"/>
      <c r="CG513" s="206"/>
      <c r="CH513" s="205"/>
      <c r="CI513" s="207"/>
      <c r="CJ513" s="205"/>
      <c r="CK513" s="207"/>
      <c r="CL513" s="205"/>
      <c r="CM513" s="205"/>
      <c r="CN513" s="205"/>
      <c r="CO513" s="205"/>
      <c r="CP513" s="205"/>
      <c r="CQ513" s="93"/>
      <c r="CR513" s="93"/>
      <c r="CS513" s="191"/>
      <c r="CW513" s="210"/>
      <c r="DE513" s="8"/>
      <c r="DF513" s="205"/>
      <c r="DG513" s="205"/>
      <c r="DH513" s="206"/>
      <c r="DI513" s="206"/>
      <c r="DJ513" s="205"/>
      <c r="DK513" s="207"/>
      <c r="DL513" s="205"/>
      <c r="DM513" s="207"/>
      <c r="DN513" s="205"/>
      <c r="DO513" s="207"/>
      <c r="DP513" s="205"/>
      <c r="DQ513" s="205"/>
      <c r="DR513" s="205"/>
      <c r="DS513" s="205"/>
      <c r="DT513" s="93"/>
      <c r="DU513" s="93"/>
      <c r="EE513" s="8"/>
      <c r="EF513" s="205"/>
      <c r="EG513" s="205"/>
      <c r="EH513" s="206"/>
      <c r="EI513" s="206"/>
      <c r="EJ513" s="205"/>
      <c r="EK513" s="207"/>
      <c r="EL513" s="205"/>
      <c r="EM513" s="207"/>
      <c r="EN513" s="205"/>
      <c r="EO513" s="207"/>
      <c r="EP513" s="207"/>
      <c r="EQ513" s="205"/>
      <c r="ER513" s="205"/>
      <c r="ES513" s="205"/>
      <c r="ET513" s="205"/>
      <c r="EU513" s="93"/>
      <c r="EV513" s="93"/>
    </row>
    <row r="514" spans="2:152">
      <c r="B514" s="8"/>
      <c r="C514" s="205"/>
      <c r="D514" s="205"/>
      <c r="E514" s="206"/>
      <c r="F514" s="206"/>
      <c r="G514" s="205"/>
      <c r="H514" s="207"/>
      <c r="I514" s="205"/>
      <c r="J514" s="207"/>
      <c r="K514" s="205"/>
      <c r="L514" s="205"/>
      <c r="M514" s="205"/>
      <c r="N514" s="205"/>
      <c r="O514" s="205"/>
      <c r="P514" s="205"/>
      <c r="Q514" s="205"/>
      <c r="CC514" s="8"/>
      <c r="CD514" s="205"/>
      <c r="CE514" s="205"/>
      <c r="CF514" s="206"/>
      <c r="CG514" s="206"/>
      <c r="CH514" s="205"/>
      <c r="CI514" s="207"/>
      <c r="CJ514" s="205"/>
      <c r="CK514" s="207"/>
      <c r="CL514" s="205"/>
      <c r="CM514" s="205"/>
      <c r="CN514" s="205"/>
      <c r="CO514" s="205"/>
      <c r="CP514" s="205"/>
      <c r="CQ514" s="93"/>
      <c r="CR514" s="93"/>
      <c r="CS514" s="191"/>
      <c r="CW514" s="210"/>
      <c r="DE514" s="8"/>
      <c r="DF514" s="205"/>
      <c r="DG514" s="205"/>
      <c r="DH514" s="206"/>
      <c r="DI514" s="206"/>
      <c r="DJ514" s="205"/>
      <c r="DK514" s="207"/>
      <c r="DL514" s="205"/>
      <c r="DM514" s="207"/>
      <c r="DN514" s="205"/>
      <c r="DO514" s="207"/>
      <c r="DP514" s="205"/>
      <c r="DQ514" s="205"/>
      <c r="DR514" s="205"/>
      <c r="DS514" s="205"/>
      <c r="DT514" s="93"/>
      <c r="DU514" s="93"/>
      <c r="EE514" s="8"/>
      <c r="EF514" s="205"/>
      <c r="EG514" s="205"/>
      <c r="EH514" s="206"/>
      <c r="EI514" s="206"/>
      <c r="EJ514" s="205"/>
      <c r="EK514" s="207"/>
      <c r="EL514" s="205"/>
      <c r="EM514" s="207"/>
      <c r="EN514" s="205"/>
      <c r="EO514" s="207"/>
      <c r="EP514" s="207"/>
      <c r="EQ514" s="205"/>
      <c r="ER514" s="205"/>
      <c r="ES514" s="205"/>
      <c r="ET514" s="205"/>
      <c r="EU514" s="93"/>
      <c r="EV514" s="93"/>
    </row>
    <row r="515" spans="2:152">
      <c r="B515" s="8"/>
      <c r="C515" s="205"/>
      <c r="D515" s="205"/>
      <c r="E515" s="206"/>
      <c r="F515" s="206"/>
      <c r="G515" s="205"/>
      <c r="H515" s="207"/>
      <c r="I515" s="205"/>
      <c r="J515" s="207"/>
      <c r="K515" s="205"/>
      <c r="L515" s="205"/>
      <c r="M515" s="205"/>
      <c r="N515" s="205"/>
      <c r="O515" s="205"/>
      <c r="P515" s="205"/>
      <c r="Q515" s="205"/>
      <c r="CC515" s="8"/>
      <c r="CD515" s="205"/>
      <c r="CE515" s="205"/>
      <c r="CF515" s="206"/>
      <c r="CG515" s="206"/>
      <c r="CH515" s="205"/>
      <c r="CI515" s="207"/>
      <c r="CJ515" s="205"/>
      <c r="CK515" s="207"/>
      <c r="CL515" s="205"/>
      <c r="CM515" s="205"/>
      <c r="CN515" s="205"/>
      <c r="CO515" s="205"/>
      <c r="CP515" s="205"/>
      <c r="CQ515" s="93"/>
      <c r="CR515" s="93"/>
      <c r="CS515" s="191"/>
      <c r="CW515" s="210"/>
      <c r="DE515" s="8"/>
      <c r="DF515" s="205"/>
      <c r="DG515" s="205"/>
      <c r="DH515" s="206"/>
      <c r="DI515" s="206"/>
      <c r="DJ515" s="205"/>
      <c r="DK515" s="207"/>
      <c r="DL515" s="205"/>
      <c r="DM515" s="207"/>
      <c r="DN515" s="205"/>
      <c r="DO515" s="207"/>
      <c r="DP515" s="205"/>
      <c r="DQ515" s="205"/>
      <c r="DR515" s="205"/>
      <c r="DS515" s="205"/>
      <c r="DT515" s="93"/>
      <c r="DU515" s="93"/>
      <c r="EE515" s="8"/>
      <c r="EF515" s="205"/>
      <c r="EG515" s="205"/>
      <c r="EH515" s="206"/>
      <c r="EI515" s="206"/>
      <c r="EJ515" s="205"/>
      <c r="EK515" s="207"/>
      <c r="EL515" s="205"/>
      <c r="EM515" s="207"/>
      <c r="EN515" s="205"/>
      <c r="EO515" s="207"/>
      <c r="EP515" s="207"/>
      <c r="EQ515" s="205"/>
      <c r="ER515" s="205"/>
      <c r="ES515" s="205"/>
      <c r="ET515" s="205"/>
      <c r="EU515" s="93"/>
      <c r="EV515" s="93"/>
    </row>
    <row r="516" spans="2:152">
      <c r="B516" s="8"/>
      <c r="C516" s="205"/>
      <c r="D516" s="205"/>
      <c r="E516" s="206"/>
      <c r="F516" s="206"/>
      <c r="G516" s="205"/>
      <c r="H516" s="207"/>
      <c r="I516" s="205"/>
      <c r="J516" s="207"/>
      <c r="K516" s="205"/>
      <c r="L516" s="205"/>
      <c r="M516" s="205"/>
      <c r="N516" s="205"/>
      <c r="O516" s="205"/>
      <c r="P516" s="205"/>
      <c r="Q516" s="205"/>
      <c r="CC516" s="8"/>
      <c r="CD516" s="205"/>
      <c r="CE516" s="205"/>
      <c r="CF516" s="206"/>
      <c r="CG516" s="206"/>
      <c r="CH516" s="205"/>
      <c r="CI516" s="207"/>
      <c r="CJ516" s="205"/>
      <c r="CK516" s="207"/>
      <c r="CL516" s="205"/>
      <c r="CM516" s="205"/>
      <c r="CN516" s="205"/>
      <c r="CO516" s="205"/>
      <c r="CP516" s="205"/>
      <c r="CQ516" s="93"/>
      <c r="CR516" s="93"/>
      <c r="CS516" s="191"/>
      <c r="CW516" s="210"/>
      <c r="DE516" s="8"/>
      <c r="DF516" s="205"/>
      <c r="DG516" s="205"/>
      <c r="DH516" s="206"/>
      <c r="DI516" s="206"/>
      <c r="DJ516" s="205"/>
      <c r="DK516" s="207"/>
      <c r="DL516" s="205"/>
      <c r="DM516" s="207"/>
      <c r="DN516" s="205"/>
      <c r="DO516" s="207"/>
      <c r="DP516" s="205"/>
      <c r="DQ516" s="205"/>
      <c r="DR516" s="205"/>
      <c r="DS516" s="205"/>
      <c r="DT516" s="93"/>
      <c r="DU516" s="93"/>
      <c r="EE516" s="8"/>
      <c r="EF516" s="205"/>
      <c r="EG516" s="205"/>
      <c r="EH516" s="206"/>
      <c r="EI516" s="206"/>
      <c r="EJ516" s="205"/>
      <c r="EK516" s="207"/>
      <c r="EL516" s="205"/>
      <c r="EM516" s="207"/>
      <c r="EN516" s="205"/>
      <c r="EO516" s="207"/>
      <c r="EP516" s="207"/>
      <c r="EQ516" s="205"/>
      <c r="ER516" s="205"/>
      <c r="ES516" s="205"/>
      <c r="ET516" s="205"/>
      <c r="EU516" s="93"/>
      <c r="EV516" s="93"/>
    </row>
    <row r="517" spans="2:152">
      <c r="B517" s="8"/>
      <c r="C517" s="205"/>
      <c r="D517" s="205"/>
      <c r="E517" s="206"/>
      <c r="F517" s="206"/>
      <c r="G517" s="205"/>
      <c r="H517" s="207"/>
      <c r="I517" s="205"/>
      <c r="J517" s="207"/>
      <c r="K517" s="205"/>
      <c r="L517" s="205"/>
      <c r="M517" s="205"/>
      <c r="N517" s="205"/>
      <c r="O517" s="205"/>
      <c r="P517" s="205"/>
      <c r="Q517" s="205"/>
      <c r="CC517" s="8"/>
      <c r="CD517" s="205"/>
      <c r="CE517" s="205"/>
      <c r="CF517" s="206"/>
      <c r="CG517" s="206"/>
      <c r="CH517" s="205"/>
      <c r="CI517" s="207"/>
      <c r="CJ517" s="205"/>
      <c r="CK517" s="207"/>
      <c r="CL517" s="205"/>
      <c r="CM517" s="205"/>
      <c r="CN517" s="205"/>
      <c r="CO517" s="205"/>
      <c r="CP517" s="205"/>
      <c r="CQ517" s="93"/>
      <c r="CR517" s="93"/>
      <c r="CS517" s="191"/>
      <c r="CW517" s="210"/>
      <c r="DE517" s="8"/>
      <c r="DF517" s="205"/>
      <c r="DG517" s="205"/>
      <c r="DH517" s="206"/>
      <c r="DI517" s="206"/>
      <c r="DJ517" s="205"/>
      <c r="DK517" s="207"/>
      <c r="DL517" s="205"/>
      <c r="DM517" s="207"/>
      <c r="DN517" s="205"/>
      <c r="DO517" s="207"/>
      <c r="DP517" s="205"/>
      <c r="DQ517" s="205"/>
      <c r="DR517" s="205"/>
      <c r="DS517" s="205"/>
      <c r="DT517" s="93"/>
      <c r="DU517" s="93"/>
      <c r="EE517" s="8"/>
      <c r="EF517" s="205"/>
      <c r="EG517" s="205"/>
      <c r="EH517" s="206"/>
      <c r="EI517" s="206"/>
      <c r="EJ517" s="205"/>
      <c r="EK517" s="207"/>
      <c r="EL517" s="205"/>
      <c r="EM517" s="207"/>
      <c r="EN517" s="205"/>
      <c r="EO517" s="207"/>
      <c r="EP517" s="207"/>
      <c r="EQ517" s="205"/>
      <c r="ER517" s="205"/>
      <c r="ES517" s="205"/>
      <c r="ET517" s="205"/>
      <c r="EU517" s="93"/>
      <c r="EV517" s="93"/>
    </row>
    <row r="518" spans="2:152">
      <c r="B518" s="8"/>
      <c r="C518" s="205"/>
      <c r="D518" s="205"/>
      <c r="E518" s="206"/>
      <c r="F518" s="206"/>
      <c r="G518" s="205"/>
      <c r="H518" s="207"/>
      <c r="I518" s="205"/>
      <c r="J518" s="207"/>
      <c r="K518" s="205"/>
      <c r="L518" s="205"/>
      <c r="M518" s="205"/>
      <c r="N518" s="205"/>
      <c r="O518" s="205"/>
      <c r="P518" s="205"/>
      <c r="Q518" s="205"/>
      <c r="CC518" s="8"/>
      <c r="CD518" s="205"/>
      <c r="CE518" s="205"/>
      <c r="CF518" s="206"/>
      <c r="CG518" s="206"/>
      <c r="CH518" s="205"/>
      <c r="CI518" s="207"/>
      <c r="CJ518" s="205"/>
      <c r="CK518" s="207"/>
      <c r="CL518" s="205"/>
      <c r="CM518" s="205"/>
      <c r="CN518" s="205"/>
      <c r="CO518" s="205"/>
      <c r="CP518" s="205"/>
      <c r="CQ518" s="93"/>
      <c r="CR518" s="93"/>
      <c r="CS518" s="191"/>
      <c r="CW518" s="210"/>
      <c r="DE518" s="8"/>
      <c r="DF518" s="205"/>
      <c r="DG518" s="205"/>
      <c r="DH518" s="206"/>
      <c r="DI518" s="206"/>
      <c r="DJ518" s="205"/>
      <c r="DK518" s="207"/>
      <c r="DL518" s="205"/>
      <c r="DM518" s="207"/>
      <c r="DN518" s="205"/>
      <c r="DO518" s="207"/>
      <c r="DP518" s="205"/>
      <c r="DQ518" s="205"/>
      <c r="DR518" s="205"/>
      <c r="DS518" s="205"/>
      <c r="DT518" s="93"/>
      <c r="DU518" s="93"/>
      <c r="EE518" s="8"/>
      <c r="EF518" s="205"/>
      <c r="EG518" s="205"/>
      <c r="EH518" s="206"/>
      <c r="EI518" s="206"/>
      <c r="EJ518" s="205"/>
      <c r="EK518" s="207"/>
      <c r="EL518" s="205"/>
      <c r="EM518" s="207"/>
      <c r="EN518" s="205"/>
      <c r="EO518" s="207"/>
      <c r="EP518" s="207"/>
      <c r="EQ518" s="205"/>
      <c r="ER518" s="205"/>
      <c r="ES518" s="205"/>
      <c r="ET518" s="205"/>
      <c r="EU518" s="93"/>
      <c r="EV518" s="93"/>
    </row>
    <row r="519" spans="2:152">
      <c r="B519" s="8"/>
      <c r="C519" s="205"/>
      <c r="D519" s="205"/>
      <c r="E519" s="206"/>
      <c r="F519" s="206"/>
      <c r="G519" s="205"/>
      <c r="H519" s="207"/>
      <c r="I519" s="205"/>
      <c r="J519" s="207"/>
      <c r="K519" s="205"/>
      <c r="L519" s="205"/>
      <c r="M519" s="205"/>
      <c r="N519" s="205"/>
      <c r="O519" s="205"/>
      <c r="P519" s="205"/>
      <c r="Q519" s="205"/>
      <c r="CC519" s="8"/>
      <c r="CD519" s="205"/>
      <c r="CE519" s="205"/>
      <c r="CF519" s="206"/>
      <c r="CG519" s="206"/>
      <c r="CH519" s="205"/>
      <c r="CI519" s="207"/>
      <c r="CJ519" s="205"/>
      <c r="CK519" s="207"/>
      <c r="CL519" s="205"/>
      <c r="CM519" s="205"/>
      <c r="CN519" s="205"/>
      <c r="CO519" s="205"/>
      <c r="CP519" s="205"/>
      <c r="CQ519" s="93"/>
      <c r="CR519" s="93"/>
      <c r="CS519" s="191"/>
      <c r="CW519" s="210"/>
      <c r="DE519" s="8"/>
      <c r="DF519" s="205"/>
      <c r="DG519" s="205"/>
      <c r="DH519" s="206"/>
      <c r="DI519" s="206"/>
      <c r="DJ519" s="205"/>
      <c r="DK519" s="207"/>
      <c r="DL519" s="205"/>
      <c r="DM519" s="207"/>
      <c r="DN519" s="205"/>
      <c r="DO519" s="207"/>
      <c r="DP519" s="205"/>
      <c r="DQ519" s="205"/>
      <c r="DR519" s="205"/>
      <c r="DS519" s="205"/>
      <c r="DT519" s="93"/>
      <c r="DU519" s="93"/>
      <c r="EE519" s="8"/>
      <c r="EF519" s="205"/>
      <c r="EG519" s="205"/>
      <c r="EH519" s="206"/>
      <c r="EI519" s="206"/>
      <c r="EJ519" s="205"/>
      <c r="EK519" s="207"/>
      <c r="EL519" s="205"/>
      <c r="EM519" s="207"/>
      <c r="EN519" s="205"/>
      <c r="EO519" s="207"/>
      <c r="EP519" s="207"/>
      <c r="EQ519" s="205"/>
      <c r="ER519" s="205"/>
      <c r="ES519" s="205"/>
      <c r="ET519" s="205"/>
      <c r="EU519" s="93"/>
      <c r="EV519" s="93"/>
    </row>
    <row r="520" spans="2:152">
      <c r="B520" s="8"/>
      <c r="C520" s="205"/>
      <c r="D520" s="205"/>
      <c r="E520" s="206"/>
      <c r="F520" s="206"/>
      <c r="G520" s="205"/>
      <c r="H520" s="207"/>
      <c r="I520" s="205"/>
      <c r="J520" s="207"/>
      <c r="K520" s="205"/>
      <c r="L520" s="205"/>
      <c r="M520" s="205"/>
      <c r="N520" s="205"/>
      <c r="O520" s="205"/>
      <c r="P520" s="205"/>
      <c r="Q520" s="205"/>
      <c r="CC520" s="8"/>
      <c r="CD520" s="205"/>
      <c r="CE520" s="205"/>
      <c r="CF520" s="206"/>
      <c r="CG520" s="206"/>
      <c r="CH520" s="205"/>
      <c r="CI520" s="207"/>
      <c r="CJ520" s="205"/>
      <c r="CK520" s="207"/>
      <c r="CL520" s="205"/>
      <c r="CM520" s="205"/>
      <c r="CN520" s="205"/>
      <c r="CO520" s="205"/>
      <c r="CP520" s="205"/>
      <c r="CQ520" s="93"/>
      <c r="CR520" s="93"/>
      <c r="CS520" s="191"/>
      <c r="CW520" s="210"/>
      <c r="DE520" s="8"/>
      <c r="DF520" s="205"/>
      <c r="DG520" s="205"/>
      <c r="DH520" s="206"/>
      <c r="DI520" s="206"/>
      <c r="DJ520" s="205"/>
      <c r="DK520" s="207"/>
      <c r="DL520" s="205"/>
      <c r="DM520" s="207"/>
      <c r="DN520" s="205"/>
      <c r="DO520" s="207"/>
      <c r="DP520" s="205"/>
      <c r="DQ520" s="205"/>
      <c r="DR520" s="205"/>
      <c r="DS520" s="205"/>
      <c r="DT520" s="93"/>
      <c r="DU520" s="93"/>
      <c r="EE520" s="8"/>
      <c r="EF520" s="205"/>
      <c r="EG520" s="205"/>
      <c r="EH520" s="206"/>
      <c r="EI520" s="206"/>
      <c r="EJ520" s="205"/>
      <c r="EK520" s="207"/>
      <c r="EL520" s="205"/>
      <c r="EM520" s="207"/>
      <c r="EN520" s="205"/>
      <c r="EO520" s="207"/>
      <c r="EP520" s="207"/>
      <c r="EQ520" s="205"/>
      <c r="ER520" s="205"/>
      <c r="ES520" s="205"/>
      <c r="ET520" s="205"/>
      <c r="EU520" s="93"/>
      <c r="EV520" s="93"/>
    </row>
    <row r="521" spans="2:152">
      <c r="B521" s="8"/>
      <c r="C521" s="205"/>
      <c r="D521" s="205"/>
      <c r="E521" s="206"/>
      <c r="F521" s="206"/>
      <c r="G521" s="205"/>
      <c r="H521" s="207"/>
      <c r="I521" s="205"/>
      <c r="J521" s="207"/>
      <c r="K521" s="205"/>
      <c r="L521" s="205"/>
      <c r="M521" s="205"/>
      <c r="N521" s="205"/>
      <c r="O521" s="205"/>
      <c r="P521" s="205"/>
      <c r="Q521" s="205"/>
      <c r="CC521" s="8"/>
      <c r="CD521" s="205"/>
      <c r="CE521" s="205"/>
      <c r="CF521" s="206"/>
      <c r="CG521" s="206"/>
      <c r="CH521" s="205"/>
      <c r="CI521" s="207"/>
      <c r="CJ521" s="205"/>
      <c r="CK521" s="207"/>
      <c r="CL521" s="205"/>
      <c r="CM521" s="205"/>
      <c r="CN521" s="205"/>
      <c r="CO521" s="205"/>
      <c r="CP521" s="205"/>
      <c r="CQ521" s="93"/>
      <c r="CR521" s="93"/>
      <c r="CS521" s="191"/>
      <c r="CW521" s="210"/>
      <c r="DE521" s="8"/>
      <c r="DF521" s="205"/>
      <c r="DG521" s="205"/>
      <c r="DH521" s="206"/>
      <c r="DI521" s="206"/>
      <c r="DJ521" s="205"/>
      <c r="DK521" s="207"/>
      <c r="DL521" s="205"/>
      <c r="DM521" s="207"/>
      <c r="DN521" s="205"/>
      <c r="DO521" s="207"/>
      <c r="DP521" s="205"/>
      <c r="DQ521" s="205"/>
      <c r="DR521" s="205"/>
      <c r="DS521" s="205"/>
      <c r="DT521" s="93"/>
      <c r="DU521" s="93"/>
      <c r="EE521" s="8"/>
      <c r="EF521" s="205"/>
      <c r="EG521" s="205"/>
      <c r="EH521" s="206"/>
      <c r="EI521" s="206"/>
      <c r="EJ521" s="205"/>
      <c r="EK521" s="207"/>
      <c r="EL521" s="205"/>
      <c r="EM521" s="207"/>
      <c r="EN521" s="205"/>
      <c r="EO521" s="207"/>
      <c r="EP521" s="207"/>
      <c r="EQ521" s="205"/>
      <c r="ER521" s="205"/>
      <c r="ES521" s="205"/>
      <c r="ET521" s="205"/>
      <c r="EU521" s="93"/>
      <c r="EV521" s="93"/>
    </row>
    <row r="522" spans="2:152">
      <c r="B522" s="8"/>
      <c r="C522" s="205"/>
      <c r="D522" s="205"/>
      <c r="E522" s="206"/>
      <c r="F522" s="206"/>
      <c r="G522" s="205"/>
      <c r="H522" s="207"/>
      <c r="I522" s="205"/>
      <c r="J522" s="207"/>
      <c r="K522" s="205"/>
      <c r="L522" s="205"/>
      <c r="M522" s="205"/>
      <c r="N522" s="205"/>
      <c r="O522" s="205"/>
      <c r="P522" s="205"/>
      <c r="Q522" s="205"/>
      <c r="CC522" s="8"/>
      <c r="CD522" s="205"/>
      <c r="CE522" s="205"/>
      <c r="CF522" s="206"/>
      <c r="CG522" s="206"/>
      <c r="CH522" s="205"/>
      <c r="CI522" s="207"/>
      <c r="CJ522" s="205"/>
      <c r="CK522" s="207"/>
      <c r="CL522" s="205"/>
      <c r="CM522" s="205"/>
      <c r="CN522" s="205"/>
      <c r="CO522" s="205"/>
      <c r="CP522" s="205"/>
      <c r="CQ522" s="93"/>
      <c r="CR522" s="93"/>
      <c r="CS522" s="191"/>
      <c r="CW522" s="210"/>
      <c r="DE522" s="8"/>
      <c r="DF522" s="205"/>
      <c r="DG522" s="205"/>
      <c r="DH522" s="206"/>
      <c r="DI522" s="206"/>
      <c r="DJ522" s="205"/>
      <c r="DK522" s="207"/>
      <c r="DL522" s="205"/>
      <c r="DM522" s="207"/>
      <c r="DN522" s="205"/>
      <c r="DO522" s="207"/>
      <c r="DP522" s="205"/>
      <c r="DQ522" s="205"/>
      <c r="DR522" s="205"/>
      <c r="DS522" s="205"/>
      <c r="DT522" s="93"/>
      <c r="DU522" s="93"/>
      <c r="EE522" s="8"/>
      <c r="EF522" s="205"/>
      <c r="EG522" s="205"/>
      <c r="EH522" s="206"/>
      <c r="EI522" s="206"/>
      <c r="EJ522" s="205"/>
      <c r="EK522" s="207"/>
      <c r="EL522" s="205"/>
      <c r="EM522" s="207"/>
      <c r="EN522" s="205"/>
      <c r="EO522" s="207"/>
      <c r="EP522" s="207"/>
      <c r="EQ522" s="205"/>
      <c r="ER522" s="205"/>
      <c r="ES522" s="205"/>
      <c r="ET522" s="205"/>
      <c r="EU522" s="93"/>
      <c r="EV522" s="93"/>
    </row>
    <row r="523" spans="2:152">
      <c r="B523" s="8"/>
      <c r="C523" s="205"/>
      <c r="D523" s="205"/>
      <c r="E523" s="206"/>
      <c r="F523" s="206"/>
      <c r="G523" s="205"/>
      <c r="H523" s="207"/>
      <c r="I523" s="205"/>
      <c r="J523" s="207"/>
      <c r="K523" s="205"/>
      <c r="L523" s="205"/>
      <c r="M523" s="205"/>
      <c r="N523" s="205"/>
      <c r="O523" s="205"/>
      <c r="P523" s="205"/>
      <c r="Q523" s="205"/>
      <c r="CC523" s="8"/>
      <c r="CD523" s="205"/>
      <c r="CE523" s="205"/>
      <c r="CF523" s="206"/>
      <c r="CG523" s="206"/>
      <c r="CH523" s="205"/>
      <c r="CI523" s="207"/>
      <c r="CJ523" s="205"/>
      <c r="CK523" s="207"/>
      <c r="CL523" s="205"/>
      <c r="CM523" s="205"/>
      <c r="CN523" s="205"/>
      <c r="CO523" s="205"/>
      <c r="CP523" s="205"/>
      <c r="CQ523" s="93"/>
      <c r="CR523" s="93"/>
      <c r="CS523" s="191"/>
      <c r="CW523" s="210"/>
      <c r="DE523" s="8"/>
      <c r="DF523" s="205"/>
      <c r="DG523" s="205"/>
      <c r="DH523" s="206"/>
      <c r="DI523" s="206"/>
      <c r="DJ523" s="205"/>
      <c r="DK523" s="207"/>
      <c r="DL523" s="205"/>
      <c r="DM523" s="207"/>
      <c r="DN523" s="205"/>
      <c r="DO523" s="207"/>
      <c r="DP523" s="205"/>
      <c r="DQ523" s="205"/>
      <c r="DR523" s="205"/>
      <c r="DS523" s="205"/>
      <c r="DT523" s="93"/>
      <c r="DU523" s="93"/>
      <c r="EE523" s="8"/>
      <c r="EF523" s="205"/>
      <c r="EG523" s="205"/>
      <c r="EH523" s="206"/>
      <c r="EI523" s="206"/>
      <c r="EJ523" s="205"/>
      <c r="EK523" s="207"/>
      <c r="EL523" s="205"/>
      <c r="EM523" s="207"/>
      <c r="EN523" s="205"/>
      <c r="EO523" s="207"/>
      <c r="EP523" s="207"/>
      <c r="EQ523" s="205"/>
      <c r="ER523" s="205"/>
      <c r="ES523" s="205"/>
      <c r="ET523" s="205"/>
      <c r="EU523" s="93"/>
      <c r="EV523" s="93"/>
    </row>
    <row r="524" spans="2:152">
      <c r="B524" s="8"/>
      <c r="C524" s="205"/>
      <c r="D524" s="205"/>
      <c r="E524" s="206"/>
      <c r="F524" s="206"/>
      <c r="G524" s="205"/>
      <c r="H524" s="207"/>
      <c r="I524" s="205"/>
      <c r="J524" s="207"/>
      <c r="K524" s="205"/>
      <c r="L524" s="205"/>
      <c r="M524" s="205"/>
      <c r="N524" s="205"/>
      <c r="O524" s="205"/>
      <c r="P524" s="205"/>
      <c r="Q524" s="205"/>
      <c r="CC524" s="8"/>
      <c r="CD524" s="205"/>
      <c r="CE524" s="205"/>
      <c r="CF524" s="206"/>
      <c r="CG524" s="206"/>
      <c r="CH524" s="205"/>
      <c r="CI524" s="207"/>
      <c r="CJ524" s="205"/>
      <c r="CK524" s="207"/>
      <c r="CL524" s="205"/>
      <c r="CM524" s="205"/>
      <c r="CN524" s="205"/>
      <c r="CO524" s="205"/>
      <c r="CP524" s="205"/>
      <c r="CQ524" s="93"/>
      <c r="CR524" s="93"/>
      <c r="CS524" s="191"/>
      <c r="CW524" s="210"/>
      <c r="DE524" s="8"/>
      <c r="DF524" s="205"/>
      <c r="DG524" s="205"/>
      <c r="DH524" s="206"/>
      <c r="DI524" s="206"/>
      <c r="DJ524" s="205"/>
      <c r="DK524" s="207"/>
      <c r="DL524" s="205"/>
      <c r="DM524" s="207"/>
      <c r="DN524" s="205"/>
      <c r="DO524" s="207"/>
      <c r="DP524" s="205"/>
      <c r="DQ524" s="205"/>
      <c r="DR524" s="205"/>
      <c r="DS524" s="205"/>
      <c r="DT524" s="93"/>
      <c r="DU524" s="93"/>
      <c r="EE524" s="8"/>
      <c r="EF524" s="205"/>
      <c r="EG524" s="205"/>
      <c r="EH524" s="206"/>
      <c r="EI524" s="206"/>
      <c r="EJ524" s="205"/>
      <c r="EK524" s="207"/>
      <c r="EL524" s="205"/>
      <c r="EM524" s="207"/>
      <c r="EN524" s="205"/>
      <c r="EO524" s="207"/>
      <c r="EP524" s="207"/>
      <c r="EQ524" s="205"/>
      <c r="ER524" s="205"/>
      <c r="ES524" s="205"/>
      <c r="ET524" s="205"/>
      <c r="EU524" s="93"/>
      <c r="EV524" s="93"/>
    </row>
    <row r="525" spans="2:152">
      <c r="B525" s="8"/>
      <c r="C525" s="205"/>
      <c r="D525" s="205"/>
      <c r="E525" s="206"/>
      <c r="F525" s="206"/>
      <c r="G525" s="205"/>
      <c r="H525" s="207"/>
      <c r="I525" s="205"/>
      <c r="J525" s="207"/>
      <c r="K525" s="205"/>
      <c r="L525" s="205"/>
      <c r="M525" s="205"/>
      <c r="N525" s="205"/>
      <c r="O525" s="205"/>
      <c r="P525" s="205"/>
      <c r="Q525" s="205"/>
      <c r="CC525" s="8"/>
      <c r="CD525" s="205"/>
      <c r="CE525" s="205"/>
      <c r="CF525" s="206"/>
      <c r="CG525" s="206"/>
      <c r="CH525" s="205"/>
      <c r="CI525" s="207"/>
      <c r="CJ525" s="205"/>
      <c r="CK525" s="207"/>
      <c r="CL525" s="205"/>
      <c r="CM525" s="205"/>
      <c r="CN525" s="205"/>
      <c r="CO525" s="205"/>
      <c r="CP525" s="205"/>
      <c r="CQ525" s="93"/>
      <c r="CR525" s="93"/>
      <c r="CS525" s="191"/>
      <c r="CW525" s="210"/>
      <c r="DE525" s="8"/>
      <c r="DF525" s="205"/>
      <c r="DG525" s="205"/>
      <c r="DH525" s="206"/>
      <c r="DI525" s="206"/>
      <c r="DJ525" s="205"/>
      <c r="DK525" s="207"/>
      <c r="DL525" s="205"/>
      <c r="DM525" s="207"/>
      <c r="DN525" s="205"/>
      <c r="DO525" s="207"/>
      <c r="DP525" s="205"/>
      <c r="DQ525" s="205"/>
      <c r="DR525" s="205"/>
      <c r="DS525" s="205"/>
      <c r="DT525" s="93"/>
      <c r="DU525" s="93"/>
      <c r="EE525" s="8"/>
      <c r="EF525" s="205"/>
      <c r="EG525" s="205"/>
      <c r="EH525" s="206"/>
      <c r="EI525" s="206"/>
      <c r="EJ525" s="205"/>
      <c r="EK525" s="207"/>
      <c r="EL525" s="205"/>
      <c r="EM525" s="207"/>
      <c r="EN525" s="205"/>
      <c r="EO525" s="207"/>
      <c r="EP525" s="207"/>
      <c r="EQ525" s="205"/>
      <c r="ER525" s="205"/>
      <c r="ES525" s="205"/>
      <c r="ET525" s="205"/>
      <c r="EU525" s="93"/>
      <c r="EV525" s="93"/>
    </row>
    <row r="526" spans="2:152">
      <c r="B526" s="8"/>
      <c r="C526" s="205"/>
      <c r="D526" s="205"/>
      <c r="E526" s="206"/>
      <c r="F526" s="206"/>
      <c r="G526" s="205"/>
      <c r="H526" s="207"/>
      <c r="I526" s="205"/>
      <c r="J526" s="207"/>
      <c r="K526" s="205"/>
      <c r="L526" s="205"/>
      <c r="M526" s="205"/>
      <c r="N526" s="205"/>
      <c r="O526" s="205"/>
      <c r="P526" s="205"/>
      <c r="Q526" s="205"/>
      <c r="CC526" s="8"/>
      <c r="CD526" s="205"/>
      <c r="CE526" s="205"/>
      <c r="CF526" s="206"/>
      <c r="CG526" s="206"/>
      <c r="CH526" s="205"/>
      <c r="CI526" s="207"/>
      <c r="CJ526" s="205"/>
      <c r="CK526" s="207"/>
      <c r="CL526" s="205"/>
      <c r="CM526" s="205"/>
      <c r="CN526" s="205"/>
      <c r="CO526" s="205"/>
      <c r="CP526" s="205"/>
      <c r="CQ526" s="93"/>
      <c r="CR526" s="93"/>
      <c r="CS526" s="191"/>
      <c r="CW526" s="210"/>
      <c r="DE526" s="8"/>
      <c r="DF526" s="205"/>
      <c r="DG526" s="205"/>
      <c r="DH526" s="206"/>
      <c r="DI526" s="206"/>
      <c r="DJ526" s="205"/>
      <c r="DK526" s="207"/>
      <c r="DL526" s="205"/>
      <c r="DM526" s="207"/>
      <c r="DN526" s="205"/>
      <c r="DO526" s="207"/>
      <c r="DP526" s="205"/>
      <c r="DQ526" s="205"/>
      <c r="DR526" s="205"/>
      <c r="DS526" s="205"/>
      <c r="DT526" s="93"/>
      <c r="DU526" s="93"/>
      <c r="EE526" s="8"/>
      <c r="EF526" s="205"/>
      <c r="EG526" s="205"/>
      <c r="EH526" s="206"/>
      <c r="EI526" s="206"/>
      <c r="EJ526" s="205"/>
      <c r="EK526" s="207"/>
      <c r="EL526" s="205"/>
      <c r="EM526" s="207"/>
      <c r="EN526" s="205"/>
      <c r="EO526" s="207"/>
      <c r="EP526" s="207"/>
      <c r="EQ526" s="205"/>
      <c r="ER526" s="205"/>
      <c r="ES526" s="205"/>
      <c r="ET526" s="205"/>
      <c r="EU526" s="93"/>
      <c r="EV526" s="93"/>
    </row>
    <row r="527" spans="2:152">
      <c r="B527" s="8"/>
      <c r="C527" s="205"/>
      <c r="D527" s="205"/>
      <c r="E527" s="206"/>
      <c r="F527" s="206"/>
      <c r="G527" s="205"/>
      <c r="H527" s="207"/>
      <c r="I527" s="205"/>
      <c r="J527" s="207"/>
      <c r="K527" s="205"/>
      <c r="L527" s="205"/>
      <c r="M527" s="205"/>
      <c r="N527" s="205"/>
      <c r="O527" s="205"/>
      <c r="P527" s="205"/>
      <c r="Q527" s="205"/>
      <c r="CC527" s="8"/>
      <c r="CD527" s="205"/>
      <c r="CE527" s="205"/>
      <c r="CF527" s="206"/>
      <c r="CG527" s="206"/>
      <c r="CH527" s="205"/>
      <c r="CI527" s="207"/>
      <c r="CJ527" s="205"/>
      <c r="CK527" s="207"/>
      <c r="CL527" s="205"/>
      <c r="CM527" s="205"/>
      <c r="CN527" s="205"/>
      <c r="CO527" s="205"/>
      <c r="CP527" s="205"/>
      <c r="CQ527" s="93"/>
      <c r="CR527" s="93"/>
      <c r="CS527" s="191"/>
      <c r="CW527" s="210"/>
      <c r="DE527" s="8"/>
      <c r="DF527" s="205"/>
      <c r="DG527" s="205"/>
      <c r="DH527" s="206"/>
      <c r="DI527" s="206"/>
      <c r="DJ527" s="205"/>
      <c r="DK527" s="207"/>
      <c r="DL527" s="205"/>
      <c r="DM527" s="207"/>
      <c r="DN527" s="205"/>
      <c r="DO527" s="207"/>
      <c r="DP527" s="205"/>
      <c r="DQ527" s="205"/>
      <c r="DR527" s="205"/>
      <c r="DS527" s="205"/>
      <c r="DT527" s="93"/>
      <c r="DU527" s="93"/>
      <c r="EE527" s="8"/>
      <c r="EF527" s="205"/>
      <c r="EG527" s="205"/>
      <c r="EH527" s="206"/>
      <c r="EI527" s="206"/>
      <c r="EJ527" s="205"/>
      <c r="EK527" s="207"/>
      <c r="EL527" s="205"/>
      <c r="EM527" s="207"/>
      <c r="EN527" s="205"/>
      <c r="EO527" s="207"/>
      <c r="EP527" s="207"/>
      <c r="EQ527" s="205"/>
      <c r="ER527" s="205"/>
      <c r="ES527" s="205"/>
      <c r="ET527" s="205"/>
      <c r="EU527" s="93"/>
      <c r="EV527" s="93"/>
    </row>
    <row r="528" spans="2:152">
      <c r="B528" s="8"/>
      <c r="C528" s="205"/>
      <c r="D528" s="205"/>
      <c r="E528" s="206"/>
      <c r="F528" s="206"/>
      <c r="G528" s="205"/>
      <c r="H528" s="207"/>
      <c r="I528" s="205"/>
      <c r="J528" s="207"/>
      <c r="K528" s="205"/>
      <c r="L528" s="205"/>
      <c r="M528" s="205"/>
      <c r="N528" s="205"/>
      <c r="O528" s="205"/>
      <c r="P528" s="205"/>
      <c r="Q528" s="205"/>
      <c r="CC528" s="8"/>
      <c r="CD528" s="205"/>
      <c r="CE528" s="205"/>
      <c r="CF528" s="206"/>
      <c r="CG528" s="206"/>
      <c r="CH528" s="205"/>
      <c r="CI528" s="207"/>
      <c r="CJ528" s="205"/>
      <c r="CK528" s="207"/>
      <c r="CL528" s="205"/>
      <c r="CM528" s="205"/>
      <c r="CN528" s="205"/>
      <c r="CO528" s="205"/>
      <c r="CP528" s="205"/>
      <c r="CQ528" s="93"/>
      <c r="CR528" s="93"/>
      <c r="CS528" s="191"/>
      <c r="CW528" s="210"/>
      <c r="DE528" s="8"/>
      <c r="DF528" s="205"/>
      <c r="DG528" s="205"/>
      <c r="DH528" s="206"/>
      <c r="DI528" s="206"/>
      <c r="DJ528" s="205"/>
      <c r="DK528" s="207"/>
      <c r="DL528" s="205"/>
      <c r="DM528" s="207"/>
      <c r="DN528" s="205"/>
      <c r="DO528" s="207"/>
      <c r="DP528" s="205"/>
      <c r="DQ528" s="205"/>
      <c r="DR528" s="205"/>
      <c r="DS528" s="205"/>
      <c r="DT528" s="93"/>
      <c r="DU528" s="93"/>
      <c r="EE528" s="8"/>
      <c r="EF528" s="205"/>
      <c r="EG528" s="205"/>
      <c r="EH528" s="206"/>
      <c r="EI528" s="206"/>
      <c r="EJ528" s="205"/>
      <c r="EK528" s="207"/>
      <c r="EL528" s="205"/>
      <c r="EM528" s="207"/>
      <c r="EN528" s="205"/>
      <c r="EO528" s="207"/>
      <c r="EP528" s="207"/>
      <c r="EQ528" s="205"/>
      <c r="ER528" s="205"/>
      <c r="ES528" s="205"/>
      <c r="ET528" s="205"/>
      <c r="EU528" s="93"/>
      <c r="EV528" s="93"/>
    </row>
    <row r="529" spans="2:152">
      <c r="B529" s="8"/>
      <c r="C529" s="205"/>
      <c r="D529" s="205"/>
      <c r="E529" s="206"/>
      <c r="F529" s="206"/>
      <c r="G529" s="205"/>
      <c r="H529" s="207"/>
      <c r="I529" s="205"/>
      <c r="J529" s="207"/>
      <c r="K529" s="205"/>
      <c r="L529" s="205"/>
      <c r="M529" s="205"/>
      <c r="N529" s="205"/>
      <c r="O529" s="205"/>
      <c r="P529" s="205"/>
      <c r="Q529" s="205"/>
      <c r="CC529" s="8"/>
      <c r="CD529" s="205"/>
      <c r="CE529" s="205"/>
      <c r="CF529" s="206"/>
      <c r="CG529" s="206"/>
      <c r="CH529" s="205"/>
      <c r="CI529" s="207"/>
      <c r="CJ529" s="205"/>
      <c r="CK529" s="207"/>
      <c r="CL529" s="205"/>
      <c r="CM529" s="205"/>
      <c r="CN529" s="205"/>
      <c r="CO529" s="205"/>
      <c r="CP529" s="205"/>
      <c r="CQ529" s="93"/>
      <c r="CR529" s="93"/>
      <c r="CS529" s="191"/>
      <c r="CW529" s="210"/>
      <c r="DE529" s="8"/>
      <c r="DF529" s="205"/>
      <c r="DG529" s="205"/>
      <c r="DH529" s="206"/>
      <c r="DI529" s="206"/>
      <c r="DJ529" s="205"/>
      <c r="DK529" s="207"/>
      <c r="DL529" s="205"/>
      <c r="DM529" s="207"/>
      <c r="DN529" s="205"/>
      <c r="DO529" s="207"/>
      <c r="DP529" s="205"/>
      <c r="DQ529" s="205"/>
      <c r="DR529" s="205"/>
      <c r="DS529" s="205"/>
      <c r="DT529" s="93"/>
      <c r="DU529" s="93"/>
      <c r="EE529" s="8"/>
      <c r="EF529" s="205"/>
      <c r="EG529" s="205"/>
      <c r="EH529" s="206"/>
      <c r="EI529" s="206"/>
      <c r="EJ529" s="205"/>
      <c r="EK529" s="207"/>
      <c r="EL529" s="205"/>
      <c r="EM529" s="207"/>
      <c r="EN529" s="205"/>
      <c r="EO529" s="207"/>
      <c r="EP529" s="207"/>
      <c r="EQ529" s="205"/>
      <c r="ER529" s="205"/>
      <c r="ES529" s="205"/>
      <c r="ET529" s="205"/>
      <c r="EU529" s="93"/>
      <c r="EV529" s="93"/>
    </row>
    <row r="530" spans="2:152">
      <c r="B530" s="8"/>
      <c r="C530" s="205"/>
      <c r="D530" s="205"/>
      <c r="E530" s="206"/>
      <c r="F530" s="206"/>
      <c r="G530" s="205"/>
      <c r="H530" s="207"/>
      <c r="I530" s="205"/>
      <c r="J530" s="207"/>
      <c r="K530" s="205"/>
      <c r="L530" s="205"/>
      <c r="M530" s="205"/>
      <c r="N530" s="205"/>
      <c r="O530" s="205"/>
      <c r="P530" s="205"/>
      <c r="Q530" s="205"/>
      <c r="CC530" s="8"/>
      <c r="CD530" s="205"/>
      <c r="CE530" s="205"/>
      <c r="CF530" s="206"/>
      <c r="CG530" s="206"/>
      <c r="CH530" s="205"/>
      <c r="CI530" s="207"/>
      <c r="CJ530" s="205"/>
      <c r="CK530" s="207"/>
      <c r="CL530" s="205"/>
      <c r="CM530" s="205"/>
      <c r="CN530" s="205"/>
      <c r="CO530" s="205"/>
      <c r="CP530" s="205"/>
      <c r="CQ530" s="93"/>
      <c r="CR530" s="93"/>
      <c r="CS530" s="191"/>
      <c r="CW530" s="210"/>
      <c r="DE530" s="8"/>
      <c r="DF530" s="205"/>
      <c r="DG530" s="205"/>
      <c r="DH530" s="206"/>
      <c r="DI530" s="206"/>
      <c r="DJ530" s="205"/>
      <c r="DK530" s="207"/>
      <c r="DL530" s="205"/>
      <c r="DM530" s="207"/>
      <c r="DN530" s="205"/>
      <c r="DO530" s="207"/>
      <c r="DP530" s="205"/>
      <c r="DQ530" s="205"/>
      <c r="DR530" s="205"/>
      <c r="DS530" s="205"/>
      <c r="DT530" s="93"/>
      <c r="DU530" s="93"/>
      <c r="EE530" s="8"/>
      <c r="EF530" s="205"/>
      <c r="EG530" s="205"/>
      <c r="EH530" s="206"/>
      <c r="EI530" s="206"/>
      <c r="EJ530" s="205"/>
      <c r="EK530" s="207"/>
      <c r="EL530" s="205"/>
      <c r="EM530" s="207"/>
      <c r="EN530" s="205"/>
      <c r="EO530" s="207"/>
      <c r="EP530" s="207"/>
      <c r="EQ530" s="205"/>
      <c r="ER530" s="205"/>
      <c r="ES530" s="205"/>
      <c r="ET530" s="205"/>
      <c r="EU530" s="93"/>
      <c r="EV530" s="93"/>
    </row>
    <row r="531" spans="2:152">
      <c r="B531" s="8"/>
      <c r="C531" s="205"/>
      <c r="D531" s="205"/>
      <c r="E531" s="206"/>
      <c r="F531" s="206"/>
      <c r="G531" s="205"/>
      <c r="H531" s="207"/>
      <c r="I531" s="205"/>
      <c r="J531" s="207"/>
      <c r="K531" s="205"/>
      <c r="L531" s="205"/>
      <c r="M531" s="205"/>
      <c r="N531" s="205"/>
      <c r="O531" s="205"/>
      <c r="P531" s="205"/>
      <c r="Q531" s="205"/>
      <c r="CC531" s="8"/>
      <c r="CD531" s="205"/>
      <c r="CE531" s="205"/>
      <c r="CF531" s="206"/>
      <c r="CG531" s="206"/>
      <c r="CH531" s="205"/>
      <c r="CI531" s="207"/>
      <c r="CJ531" s="205"/>
      <c r="CK531" s="207"/>
      <c r="CL531" s="205"/>
      <c r="CM531" s="205"/>
      <c r="CN531" s="205"/>
      <c r="CO531" s="205"/>
      <c r="CP531" s="205"/>
      <c r="CQ531" s="93"/>
      <c r="CR531" s="93"/>
      <c r="CS531" s="191"/>
      <c r="CW531" s="210"/>
      <c r="DE531" s="8"/>
      <c r="DF531" s="205"/>
      <c r="DG531" s="205"/>
      <c r="DH531" s="206"/>
      <c r="DI531" s="206"/>
      <c r="DJ531" s="205"/>
      <c r="DK531" s="207"/>
      <c r="DL531" s="205"/>
      <c r="DM531" s="207"/>
      <c r="DN531" s="205"/>
      <c r="DO531" s="207"/>
      <c r="DP531" s="205"/>
      <c r="DQ531" s="205"/>
      <c r="DR531" s="205"/>
      <c r="DS531" s="205"/>
      <c r="DT531" s="93"/>
      <c r="DU531" s="93"/>
      <c r="EE531" s="8"/>
      <c r="EF531" s="205"/>
      <c r="EG531" s="205"/>
      <c r="EH531" s="206"/>
      <c r="EI531" s="206"/>
      <c r="EJ531" s="205"/>
      <c r="EK531" s="207"/>
      <c r="EL531" s="205"/>
      <c r="EM531" s="207"/>
      <c r="EN531" s="205"/>
      <c r="EO531" s="207"/>
      <c r="EP531" s="207"/>
      <c r="EQ531" s="205"/>
      <c r="ER531" s="205"/>
      <c r="ES531" s="205"/>
      <c r="ET531" s="205"/>
      <c r="EU531" s="93"/>
      <c r="EV531" s="93"/>
    </row>
    <row r="532" spans="2:152">
      <c r="B532" s="8"/>
      <c r="C532" s="205"/>
      <c r="D532" s="205"/>
      <c r="E532" s="206"/>
      <c r="F532" s="206"/>
      <c r="G532" s="205"/>
      <c r="H532" s="207"/>
      <c r="I532" s="205"/>
      <c r="J532" s="207"/>
      <c r="K532" s="205"/>
      <c r="L532" s="205"/>
      <c r="M532" s="205"/>
      <c r="N532" s="205"/>
      <c r="O532" s="205"/>
      <c r="P532" s="205"/>
      <c r="Q532" s="205"/>
      <c r="CC532" s="8"/>
      <c r="CD532" s="205"/>
      <c r="CE532" s="205"/>
      <c r="CF532" s="206"/>
      <c r="CG532" s="206"/>
      <c r="CH532" s="205"/>
      <c r="CI532" s="207"/>
      <c r="CJ532" s="205"/>
      <c r="CK532" s="207"/>
      <c r="CL532" s="205"/>
      <c r="CM532" s="205"/>
      <c r="CN532" s="205"/>
      <c r="CO532" s="205"/>
      <c r="CP532" s="205"/>
      <c r="CQ532" s="93"/>
      <c r="CR532" s="93"/>
      <c r="CS532" s="191"/>
      <c r="CW532" s="210"/>
      <c r="DE532" s="8"/>
      <c r="DF532" s="205"/>
      <c r="DG532" s="205"/>
      <c r="DH532" s="206"/>
      <c r="DI532" s="206"/>
      <c r="DJ532" s="205"/>
      <c r="DK532" s="207"/>
      <c r="DL532" s="205"/>
      <c r="DM532" s="207"/>
      <c r="DN532" s="205"/>
      <c r="DO532" s="207"/>
      <c r="DP532" s="205"/>
      <c r="DQ532" s="205"/>
      <c r="DR532" s="205"/>
      <c r="DS532" s="205"/>
      <c r="DT532" s="93"/>
      <c r="DU532" s="93"/>
      <c r="EE532" s="8"/>
      <c r="EF532" s="205"/>
      <c r="EG532" s="205"/>
      <c r="EH532" s="206"/>
      <c r="EI532" s="206"/>
      <c r="EJ532" s="205"/>
      <c r="EK532" s="207"/>
      <c r="EL532" s="205"/>
      <c r="EM532" s="207"/>
      <c r="EN532" s="205"/>
      <c r="EO532" s="207"/>
      <c r="EP532" s="207"/>
      <c r="EQ532" s="205"/>
      <c r="ER532" s="205"/>
      <c r="ES532" s="205"/>
      <c r="ET532" s="205"/>
      <c r="EU532" s="93"/>
      <c r="EV532" s="93"/>
    </row>
    <row r="533" spans="2:152">
      <c r="B533" s="8"/>
      <c r="C533" s="205"/>
      <c r="D533" s="205"/>
      <c r="E533" s="206"/>
      <c r="F533" s="206"/>
      <c r="G533" s="205"/>
      <c r="H533" s="207"/>
      <c r="I533" s="205"/>
      <c r="J533" s="207"/>
      <c r="K533" s="205"/>
      <c r="L533" s="205"/>
      <c r="M533" s="205"/>
      <c r="N533" s="205"/>
      <c r="O533" s="205"/>
      <c r="P533" s="205"/>
      <c r="Q533" s="205"/>
      <c r="CC533" s="8"/>
      <c r="CD533" s="205"/>
      <c r="CE533" s="205"/>
      <c r="CF533" s="206"/>
      <c r="CG533" s="206"/>
      <c r="CH533" s="205"/>
      <c r="CI533" s="207"/>
      <c r="CJ533" s="205"/>
      <c r="CK533" s="207"/>
      <c r="CL533" s="205"/>
      <c r="CM533" s="205"/>
      <c r="CN533" s="205"/>
      <c r="CO533" s="205"/>
      <c r="CP533" s="205"/>
      <c r="CQ533" s="93"/>
      <c r="CR533" s="93"/>
      <c r="CS533" s="191"/>
      <c r="CW533" s="210"/>
      <c r="DE533" s="8"/>
      <c r="DF533" s="205"/>
      <c r="DG533" s="205"/>
      <c r="DH533" s="206"/>
      <c r="DI533" s="206"/>
      <c r="DJ533" s="205"/>
      <c r="DK533" s="207"/>
      <c r="DL533" s="205"/>
      <c r="DM533" s="207"/>
      <c r="DN533" s="205"/>
      <c r="DO533" s="207"/>
      <c r="DP533" s="205"/>
      <c r="DQ533" s="205"/>
      <c r="DR533" s="205"/>
      <c r="DS533" s="205"/>
      <c r="DT533" s="93"/>
      <c r="DU533" s="93"/>
      <c r="EE533" s="8"/>
      <c r="EF533" s="205"/>
      <c r="EG533" s="205"/>
      <c r="EH533" s="206"/>
      <c r="EI533" s="206"/>
      <c r="EJ533" s="205"/>
      <c r="EK533" s="207"/>
      <c r="EL533" s="205"/>
      <c r="EM533" s="207"/>
      <c r="EN533" s="205"/>
      <c r="EO533" s="207"/>
      <c r="EP533" s="207"/>
      <c r="EQ533" s="205"/>
      <c r="ER533" s="205"/>
      <c r="ES533" s="205"/>
      <c r="ET533" s="205"/>
      <c r="EU533" s="93"/>
      <c r="EV533" s="93"/>
    </row>
    <row r="534" spans="2:152">
      <c r="B534" s="8"/>
      <c r="C534" s="205"/>
      <c r="D534" s="205"/>
      <c r="E534" s="206"/>
      <c r="F534" s="206"/>
      <c r="G534" s="205"/>
      <c r="H534" s="207"/>
      <c r="I534" s="205"/>
      <c r="J534" s="207"/>
      <c r="K534" s="205"/>
      <c r="L534" s="205"/>
      <c r="M534" s="205"/>
      <c r="N534" s="205"/>
      <c r="O534" s="205"/>
      <c r="P534" s="205"/>
      <c r="Q534" s="205"/>
      <c r="CC534" s="8"/>
      <c r="CD534" s="205"/>
      <c r="CE534" s="205"/>
      <c r="CF534" s="206"/>
      <c r="CG534" s="206"/>
      <c r="CH534" s="205"/>
      <c r="CI534" s="207"/>
      <c r="CJ534" s="205"/>
      <c r="CK534" s="207"/>
      <c r="CL534" s="205"/>
      <c r="CM534" s="205"/>
      <c r="CN534" s="205"/>
      <c r="CO534" s="205"/>
      <c r="CP534" s="205"/>
      <c r="CQ534" s="93"/>
      <c r="CR534" s="93"/>
      <c r="CS534" s="191"/>
      <c r="CW534" s="210"/>
      <c r="DE534" s="8"/>
      <c r="DF534" s="205"/>
      <c r="DG534" s="205"/>
      <c r="DH534" s="206"/>
      <c r="DI534" s="206"/>
      <c r="DJ534" s="205"/>
      <c r="DK534" s="207"/>
      <c r="DL534" s="205"/>
      <c r="DM534" s="207"/>
      <c r="DN534" s="205"/>
      <c r="DO534" s="207"/>
      <c r="DP534" s="205"/>
      <c r="DQ534" s="205"/>
      <c r="DR534" s="205"/>
      <c r="DS534" s="205"/>
      <c r="DT534" s="93"/>
      <c r="DU534" s="93"/>
      <c r="EE534" s="8"/>
      <c r="EF534" s="205"/>
      <c r="EG534" s="205"/>
      <c r="EH534" s="206"/>
      <c r="EI534" s="206"/>
      <c r="EJ534" s="205"/>
      <c r="EK534" s="207"/>
      <c r="EL534" s="205"/>
      <c r="EM534" s="207"/>
      <c r="EN534" s="205"/>
      <c r="EO534" s="207"/>
      <c r="EP534" s="207"/>
      <c r="EQ534" s="205"/>
      <c r="ER534" s="205"/>
      <c r="ES534" s="205"/>
      <c r="ET534" s="205"/>
      <c r="EU534" s="93"/>
      <c r="EV534" s="93"/>
    </row>
    <row r="535" spans="2:152">
      <c r="B535" s="8"/>
      <c r="C535" s="205"/>
      <c r="D535" s="205"/>
      <c r="E535" s="206"/>
      <c r="F535" s="206"/>
      <c r="G535" s="205"/>
      <c r="H535" s="207"/>
      <c r="I535" s="205"/>
      <c r="J535" s="207"/>
      <c r="K535" s="205"/>
      <c r="L535" s="205"/>
      <c r="M535" s="205"/>
      <c r="N535" s="205"/>
      <c r="O535" s="205"/>
      <c r="P535" s="205"/>
      <c r="Q535" s="205"/>
      <c r="CC535" s="8"/>
      <c r="CD535" s="205"/>
      <c r="CE535" s="205"/>
      <c r="CF535" s="206"/>
      <c r="CG535" s="206"/>
      <c r="CH535" s="205"/>
      <c r="CI535" s="207"/>
      <c r="CJ535" s="205"/>
      <c r="CK535" s="207"/>
      <c r="CL535" s="205"/>
      <c r="CM535" s="205"/>
      <c r="CN535" s="205"/>
      <c r="CO535" s="205"/>
      <c r="CP535" s="205"/>
      <c r="CQ535" s="93"/>
      <c r="CR535" s="93"/>
      <c r="CS535" s="191"/>
      <c r="CW535" s="210"/>
      <c r="DE535" s="8"/>
      <c r="DF535" s="205"/>
      <c r="DG535" s="205"/>
      <c r="DH535" s="206"/>
      <c r="DI535" s="206"/>
      <c r="DJ535" s="205"/>
      <c r="DK535" s="207"/>
      <c r="DL535" s="205"/>
      <c r="DM535" s="207"/>
      <c r="DN535" s="205"/>
      <c r="DO535" s="207"/>
      <c r="DP535" s="205"/>
      <c r="DQ535" s="205"/>
      <c r="DR535" s="205"/>
      <c r="DS535" s="205"/>
      <c r="DT535" s="93"/>
      <c r="DU535" s="93"/>
      <c r="EE535" s="8"/>
      <c r="EF535" s="205"/>
      <c r="EG535" s="205"/>
      <c r="EH535" s="206"/>
      <c r="EI535" s="206"/>
      <c r="EJ535" s="205"/>
      <c r="EK535" s="207"/>
      <c r="EL535" s="205"/>
      <c r="EM535" s="207"/>
      <c r="EN535" s="205"/>
      <c r="EO535" s="207"/>
      <c r="EP535" s="207"/>
      <c r="EQ535" s="205"/>
      <c r="ER535" s="205"/>
      <c r="ES535" s="205"/>
      <c r="ET535" s="205"/>
      <c r="EU535" s="93"/>
      <c r="EV535" s="93"/>
    </row>
    <row r="536" spans="2:152">
      <c r="B536" s="8"/>
      <c r="C536" s="205"/>
      <c r="D536" s="205"/>
      <c r="E536" s="206"/>
      <c r="F536" s="206"/>
      <c r="G536" s="205"/>
      <c r="H536" s="207"/>
      <c r="I536" s="205"/>
      <c r="J536" s="207"/>
      <c r="K536" s="205"/>
      <c r="L536" s="205"/>
      <c r="M536" s="205"/>
      <c r="N536" s="205"/>
      <c r="O536" s="205"/>
      <c r="P536" s="205"/>
      <c r="Q536" s="205"/>
      <c r="CC536" s="8"/>
      <c r="CD536" s="205"/>
      <c r="CE536" s="205"/>
      <c r="CF536" s="206"/>
      <c r="CG536" s="206"/>
      <c r="CH536" s="205"/>
      <c r="CI536" s="207"/>
      <c r="CJ536" s="205"/>
      <c r="CK536" s="207"/>
      <c r="CL536" s="205"/>
      <c r="CM536" s="205"/>
      <c r="CN536" s="205"/>
      <c r="CO536" s="205"/>
      <c r="CP536" s="205"/>
      <c r="CQ536" s="93"/>
      <c r="CR536" s="93"/>
      <c r="CS536" s="191"/>
      <c r="CW536" s="210"/>
      <c r="DE536" s="8"/>
      <c r="DF536" s="205"/>
      <c r="DG536" s="205"/>
      <c r="DH536" s="206"/>
      <c r="DI536" s="206"/>
      <c r="DJ536" s="205"/>
      <c r="DK536" s="207"/>
      <c r="DL536" s="205"/>
      <c r="DM536" s="207"/>
      <c r="DN536" s="205"/>
      <c r="DO536" s="207"/>
      <c r="DP536" s="205"/>
      <c r="DQ536" s="205"/>
      <c r="DR536" s="205"/>
      <c r="DS536" s="205"/>
      <c r="DT536" s="93"/>
      <c r="DU536" s="93"/>
      <c r="EE536" s="8"/>
      <c r="EF536" s="205"/>
      <c r="EG536" s="205"/>
      <c r="EH536" s="206"/>
      <c r="EI536" s="206"/>
      <c r="EJ536" s="205"/>
      <c r="EK536" s="207"/>
      <c r="EL536" s="205"/>
      <c r="EM536" s="207"/>
      <c r="EN536" s="205"/>
      <c r="EO536" s="207"/>
      <c r="EP536" s="207"/>
      <c r="EQ536" s="205"/>
      <c r="ER536" s="205"/>
      <c r="ES536" s="205"/>
      <c r="ET536" s="205"/>
      <c r="EU536" s="93"/>
      <c r="EV536" s="93"/>
    </row>
    <row r="537" spans="2:152">
      <c r="B537" s="8"/>
      <c r="C537" s="205"/>
      <c r="D537" s="205"/>
      <c r="E537" s="206"/>
      <c r="F537" s="206"/>
      <c r="G537" s="205"/>
      <c r="H537" s="207"/>
      <c r="I537" s="205"/>
      <c r="J537" s="207"/>
      <c r="K537" s="205"/>
      <c r="L537" s="205"/>
      <c r="M537" s="205"/>
      <c r="N537" s="205"/>
      <c r="O537" s="205"/>
      <c r="P537" s="205"/>
      <c r="Q537" s="205"/>
      <c r="CC537" s="8"/>
      <c r="CD537" s="205"/>
      <c r="CE537" s="205"/>
      <c r="CF537" s="206"/>
      <c r="CG537" s="206"/>
      <c r="CH537" s="205"/>
      <c r="CI537" s="207"/>
      <c r="CJ537" s="205"/>
      <c r="CK537" s="207"/>
      <c r="CL537" s="205"/>
      <c r="CM537" s="205"/>
      <c r="CN537" s="205"/>
      <c r="CO537" s="205"/>
      <c r="CP537" s="205"/>
      <c r="CQ537" s="93"/>
      <c r="CR537" s="93"/>
      <c r="CS537" s="191"/>
      <c r="CW537" s="210"/>
      <c r="DE537" s="8"/>
      <c r="DF537" s="205"/>
      <c r="DG537" s="205"/>
      <c r="DH537" s="206"/>
      <c r="DI537" s="206"/>
      <c r="DJ537" s="205"/>
      <c r="DK537" s="207"/>
      <c r="DL537" s="205"/>
      <c r="DM537" s="207"/>
      <c r="DN537" s="205"/>
      <c r="DO537" s="207"/>
      <c r="DP537" s="205"/>
      <c r="DQ537" s="205"/>
      <c r="DR537" s="205"/>
      <c r="DS537" s="205"/>
      <c r="DT537" s="93"/>
      <c r="DU537" s="93"/>
      <c r="EE537" s="8"/>
      <c r="EF537" s="205"/>
      <c r="EG537" s="205"/>
      <c r="EH537" s="206"/>
      <c r="EI537" s="206"/>
      <c r="EJ537" s="205"/>
      <c r="EK537" s="207"/>
      <c r="EL537" s="205"/>
      <c r="EM537" s="207"/>
      <c r="EN537" s="205"/>
      <c r="EO537" s="207"/>
      <c r="EP537" s="207"/>
      <c r="EQ537" s="205"/>
      <c r="ER537" s="205"/>
      <c r="ES537" s="205"/>
      <c r="ET537" s="205"/>
      <c r="EU537" s="93"/>
      <c r="EV537" s="93"/>
    </row>
    <row r="538" spans="2:152">
      <c r="B538" s="8"/>
      <c r="C538" s="205"/>
      <c r="D538" s="205"/>
      <c r="E538" s="206"/>
      <c r="F538" s="206"/>
      <c r="G538" s="205"/>
      <c r="H538" s="207"/>
      <c r="I538" s="205"/>
      <c r="J538" s="207"/>
      <c r="K538" s="205"/>
      <c r="L538" s="205"/>
      <c r="M538" s="205"/>
      <c r="N538" s="205"/>
      <c r="O538" s="205"/>
      <c r="P538" s="205"/>
      <c r="Q538" s="205"/>
      <c r="CC538" s="8"/>
      <c r="CD538" s="205"/>
      <c r="CE538" s="205"/>
      <c r="CF538" s="206"/>
      <c r="CG538" s="206"/>
      <c r="CH538" s="205"/>
      <c r="CI538" s="207"/>
      <c r="CJ538" s="205"/>
      <c r="CK538" s="207"/>
      <c r="CL538" s="205"/>
      <c r="CM538" s="205"/>
      <c r="CN538" s="205"/>
      <c r="CO538" s="205"/>
      <c r="CP538" s="205"/>
      <c r="CQ538" s="93"/>
      <c r="CR538" s="93"/>
      <c r="CS538" s="191"/>
      <c r="CW538" s="210"/>
      <c r="DE538" s="8"/>
      <c r="DF538" s="205"/>
      <c r="DG538" s="205"/>
      <c r="DH538" s="206"/>
      <c r="DI538" s="206"/>
      <c r="DJ538" s="205"/>
      <c r="DK538" s="207"/>
      <c r="DL538" s="205"/>
      <c r="DM538" s="207"/>
      <c r="DN538" s="205"/>
      <c r="DO538" s="207"/>
      <c r="DP538" s="205"/>
      <c r="DQ538" s="205"/>
      <c r="DR538" s="205"/>
      <c r="DS538" s="205"/>
      <c r="DT538" s="93"/>
      <c r="DU538" s="93"/>
      <c r="EE538" s="8"/>
      <c r="EF538" s="205"/>
      <c r="EG538" s="205"/>
      <c r="EH538" s="206"/>
      <c r="EI538" s="206"/>
      <c r="EJ538" s="205"/>
      <c r="EK538" s="207"/>
      <c r="EL538" s="205"/>
      <c r="EM538" s="207"/>
      <c r="EN538" s="205"/>
      <c r="EO538" s="207"/>
      <c r="EP538" s="207"/>
      <c r="EQ538" s="205"/>
      <c r="ER538" s="205"/>
      <c r="ES538" s="205"/>
      <c r="ET538" s="205"/>
      <c r="EU538" s="93"/>
      <c r="EV538" s="93"/>
    </row>
    <row r="539" spans="2:152">
      <c r="B539" s="8"/>
      <c r="C539" s="205"/>
      <c r="D539" s="205"/>
      <c r="E539" s="206"/>
      <c r="F539" s="206"/>
      <c r="G539" s="205"/>
      <c r="H539" s="207"/>
      <c r="I539" s="205"/>
      <c r="J539" s="207"/>
      <c r="K539" s="205"/>
      <c r="L539" s="205"/>
      <c r="M539" s="205"/>
      <c r="N539" s="205"/>
      <c r="O539" s="205"/>
      <c r="P539" s="205"/>
      <c r="Q539" s="205"/>
      <c r="CC539" s="8"/>
      <c r="CD539" s="205"/>
      <c r="CE539" s="205"/>
      <c r="CF539" s="206"/>
      <c r="CG539" s="206"/>
      <c r="CH539" s="205"/>
      <c r="CI539" s="207"/>
      <c r="CJ539" s="205"/>
      <c r="CK539" s="207"/>
      <c r="CL539" s="205"/>
      <c r="CM539" s="205"/>
      <c r="CN539" s="205"/>
      <c r="CO539" s="205"/>
      <c r="CP539" s="205"/>
      <c r="CQ539" s="93"/>
      <c r="CR539" s="93"/>
      <c r="CS539" s="191"/>
      <c r="CW539" s="210"/>
      <c r="DE539" s="8"/>
      <c r="DF539" s="205"/>
      <c r="DG539" s="205"/>
      <c r="DH539" s="206"/>
      <c r="DI539" s="206"/>
      <c r="DJ539" s="205"/>
      <c r="DK539" s="207"/>
      <c r="DL539" s="205"/>
      <c r="DM539" s="207"/>
      <c r="DN539" s="205"/>
      <c r="DO539" s="207"/>
      <c r="DP539" s="205"/>
      <c r="DQ539" s="205"/>
      <c r="DR539" s="205"/>
      <c r="DS539" s="205"/>
      <c r="DT539" s="93"/>
      <c r="DU539" s="93"/>
      <c r="EE539" s="8"/>
      <c r="EF539" s="205"/>
      <c r="EG539" s="205"/>
      <c r="EH539" s="206"/>
      <c r="EI539" s="206"/>
      <c r="EJ539" s="205"/>
      <c r="EK539" s="207"/>
      <c r="EL539" s="205"/>
      <c r="EM539" s="207"/>
      <c r="EN539" s="205"/>
      <c r="EO539" s="207"/>
      <c r="EP539" s="207"/>
      <c r="EQ539" s="205"/>
      <c r="ER539" s="205"/>
      <c r="ES539" s="205"/>
      <c r="ET539" s="205"/>
      <c r="EU539" s="93"/>
      <c r="EV539" s="93"/>
    </row>
    <row r="540" spans="2:152">
      <c r="B540" s="8"/>
      <c r="C540" s="205"/>
      <c r="D540" s="205"/>
      <c r="E540" s="206"/>
      <c r="F540" s="206"/>
      <c r="G540" s="205"/>
      <c r="H540" s="207"/>
      <c r="I540" s="205"/>
      <c r="J540" s="207"/>
      <c r="K540" s="205"/>
      <c r="L540" s="205"/>
      <c r="M540" s="205"/>
      <c r="N540" s="205"/>
      <c r="O540" s="205"/>
      <c r="P540" s="205"/>
      <c r="Q540" s="205"/>
      <c r="CC540" s="8"/>
      <c r="CD540" s="205"/>
      <c r="CE540" s="205"/>
      <c r="CF540" s="206"/>
      <c r="CG540" s="206"/>
      <c r="CH540" s="205"/>
      <c r="CI540" s="207"/>
      <c r="CJ540" s="205"/>
      <c r="CK540" s="207"/>
      <c r="CL540" s="205"/>
      <c r="CM540" s="205"/>
      <c r="CN540" s="205"/>
      <c r="CO540" s="205"/>
      <c r="CP540" s="205"/>
      <c r="CQ540" s="93"/>
      <c r="CR540" s="93"/>
      <c r="CS540" s="191"/>
      <c r="CW540" s="210"/>
      <c r="DE540" s="8"/>
      <c r="DF540" s="205"/>
      <c r="DG540" s="205"/>
      <c r="DH540" s="206"/>
      <c r="DI540" s="206"/>
      <c r="DJ540" s="205"/>
      <c r="DK540" s="207"/>
      <c r="DL540" s="205"/>
      <c r="DM540" s="207"/>
      <c r="DN540" s="205"/>
      <c r="DO540" s="207"/>
      <c r="DP540" s="205"/>
      <c r="DQ540" s="205"/>
      <c r="DR540" s="205"/>
      <c r="DS540" s="205"/>
      <c r="DT540" s="93"/>
      <c r="DU540" s="93"/>
      <c r="EE540" s="8"/>
      <c r="EF540" s="205"/>
      <c r="EG540" s="205"/>
      <c r="EH540" s="206"/>
      <c r="EI540" s="206"/>
      <c r="EJ540" s="205"/>
      <c r="EK540" s="207"/>
      <c r="EL540" s="205"/>
      <c r="EM540" s="207"/>
      <c r="EN540" s="205"/>
      <c r="EO540" s="207"/>
      <c r="EP540" s="207"/>
      <c r="EQ540" s="205"/>
      <c r="ER540" s="205"/>
      <c r="ES540" s="205"/>
      <c r="ET540" s="205"/>
      <c r="EU540" s="93"/>
      <c r="EV540" s="93"/>
    </row>
    <row r="541" spans="2:152">
      <c r="B541" s="8"/>
      <c r="C541" s="205"/>
      <c r="D541" s="205"/>
      <c r="E541" s="206"/>
      <c r="F541" s="206"/>
      <c r="G541" s="205"/>
      <c r="H541" s="207"/>
      <c r="I541" s="205"/>
      <c r="J541" s="207"/>
      <c r="K541" s="205"/>
      <c r="L541" s="205"/>
      <c r="M541" s="205"/>
      <c r="N541" s="205"/>
      <c r="O541" s="205"/>
      <c r="P541" s="205"/>
      <c r="Q541" s="205"/>
      <c r="CC541" s="8"/>
      <c r="CD541" s="205"/>
      <c r="CE541" s="205"/>
      <c r="CF541" s="206"/>
      <c r="CG541" s="206"/>
      <c r="CH541" s="205"/>
      <c r="CI541" s="207"/>
      <c r="CJ541" s="205"/>
      <c r="CK541" s="207"/>
      <c r="CL541" s="205"/>
      <c r="CM541" s="205"/>
      <c r="CN541" s="205"/>
      <c r="CO541" s="205"/>
      <c r="CP541" s="205"/>
      <c r="CQ541" s="93"/>
      <c r="CR541" s="93"/>
      <c r="CS541" s="191"/>
      <c r="CW541" s="210"/>
      <c r="DE541" s="8"/>
      <c r="DF541" s="205"/>
      <c r="DG541" s="205"/>
      <c r="DH541" s="206"/>
      <c r="DI541" s="206"/>
      <c r="DJ541" s="205"/>
      <c r="DK541" s="207"/>
      <c r="DL541" s="205"/>
      <c r="DM541" s="207"/>
      <c r="DN541" s="205"/>
      <c r="DO541" s="207"/>
      <c r="DP541" s="205"/>
      <c r="DQ541" s="205"/>
      <c r="DR541" s="205"/>
      <c r="DS541" s="205"/>
      <c r="DT541" s="93"/>
      <c r="DU541" s="93"/>
      <c r="EE541" s="8"/>
      <c r="EF541" s="205"/>
      <c r="EG541" s="205"/>
      <c r="EH541" s="206"/>
      <c r="EI541" s="206"/>
      <c r="EJ541" s="205"/>
      <c r="EK541" s="207"/>
      <c r="EL541" s="205"/>
      <c r="EM541" s="207"/>
      <c r="EN541" s="205"/>
      <c r="EO541" s="207"/>
      <c r="EP541" s="207"/>
      <c r="EQ541" s="205"/>
      <c r="ER541" s="205"/>
      <c r="ES541" s="205"/>
      <c r="ET541" s="205"/>
      <c r="EU541" s="93"/>
      <c r="EV541" s="93"/>
    </row>
    <row r="542" spans="2:152">
      <c r="B542" s="8"/>
      <c r="C542" s="205"/>
      <c r="D542" s="205"/>
      <c r="E542" s="206"/>
      <c r="F542" s="206"/>
      <c r="G542" s="205"/>
      <c r="H542" s="207"/>
      <c r="I542" s="205"/>
      <c r="J542" s="207"/>
      <c r="K542" s="205"/>
      <c r="L542" s="205"/>
      <c r="M542" s="205"/>
      <c r="N542" s="205"/>
      <c r="O542" s="205"/>
      <c r="P542" s="205"/>
      <c r="Q542" s="205"/>
      <c r="CC542" s="8"/>
      <c r="CD542" s="205"/>
      <c r="CE542" s="205"/>
      <c r="CF542" s="206"/>
      <c r="CG542" s="206"/>
      <c r="CH542" s="205"/>
      <c r="CI542" s="207"/>
      <c r="CJ542" s="205"/>
      <c r="CK542" s="207"/>
      <c r="CL542" s="205"/>
      <c r="CM542" s="205"/>
      <c r="CN542" s="205"/>
      <c r="CO542" s="205"/>
      <c r="CP542" s="205"/>
      <c r="CQ542" s="93"/>
      <c r="CR542" s="93"/>
      <c r="CS542" s="191"/>
      <c r="CW542" s="210"/>
      <c r="DE542" s="8"/>
      <c r="DF542" s="205"/>
      <c r="DG542" s="205"/>
      <c r="DH542" s="206"/>
      <c r="DI542" s="206"/>
      <c r="DJ542" s="205"/>
      <c r="DK542" s="207"/>
      <c r="DL542" s="205"/>
      <c r="DM542" s="207"/>
      <c r="DN542" s="205"/>
      <c r="DO542" s="207"/>
      <c r="DP542" s="205"/>
      <c r="DQ542" s="205"/>
      <c r="DR542" s="205"/>
      <c r="DS542" s="205"/>
      <c r="DT542" s="93"/>
      <c r="DU542" s="93"/>
      <c r="EE542" s="8"/>
      <c r="EF542" s="205"/>
      <c r="EG542" s="205"/>
      <c r="EH542" s="206"/>
      <c r="EI542" s="206"/>
      <c r="EJ542" s="205"/>
      <c r="EK542" s="207"/>
      <c r="EL542" s="205"/>
      <c r="EM542" s="207"/>
      <c r="EN542" s="205"/>
      <c r="EO542" s="207"/>
      <c r="EP542" s="207"/>
      <c r="EQ542" s="205"/>
      <c r="ER542" s="205"/>
      <c r="ES542" s="205"/>
      <c r="ET542" s="205"/>
      <c r="EU542" s="93"/>
      <c r="EV542" s="93"/>
    </row>
    <row r="543" spans="2:152">
      <c r="B543" s="8"/>
      <c r="C543" s="205"/>
      <c r="D543" s="205"/>
      <c r="E543" s="206"/>
      <c r="F543" s="206"/>
      <c r="G543" s="205"/>
      <c r="H543" s="207"/>
      <c r="I543" s="205"/>
      <c r="J543" s="207"/>
      <c r="K543" s="205"/>
      <c r="L543" s="205"/>
      <c r="M543" s="205"/>
      <c r="N543" s="205"/>
      <c r="O543" s="205"/>
      <c r="P543" s="205"/>
      <c r="Q543" s="205"/>
      <c r="CC543" s="8"/>
      <c r="CD543" s="205"/>
      <c r="CE543" s="205"/>
      <c r="CF543" s="206"/>
      <c r="CG543" s="206"/>
      <c r="CH543" s="205"/>
      <c r="CI543" s="207"/>
      <c r="CJ543" s="205"/>
      <c r="CK543" s="207"/>
      <c r="CL543" s="205"/>
      <c r="CM543" s="205"/>
      <c r="CN543" s="205"/>
      <c r="CO543" s="205"/>
      <c r="CP543" s="205"/>
      <c r="CQ543" s="93"/>
      <c r="CR543" s="93"/>
      <c r="CS543" s="191"/>
      <c r="CW543" s="210"/>
      <c r="DE543" s="8"/>
      <c r="DF543" s="205"/>
      <c r="DG543" s="205"/>
      <c r="DH543" s="206"/>
      <c r="DI543" s="206"/>
      <c r="DJ543" s="205"/>
      <c r="DK543" s="207"/>
      <c r="DL543" s="205"/>
      <c r="DM543" s="207"/>
      <c r="DN543" s="205"/>
      <c r="DO543" s="207"/>
      <c r="DP543" s="205"/>
      <c r="DQ543" s="205"/>
      <c r="DR543" s="205"/>
      <c r="DS543" s="205"/>
      <c r="DT543" s="93"/>
      <c r="DU543" s="93"/>
      <c r="EE543" s="8"/>
      <c r="EF543" s="205"/>
      <c r="EG543" s="205"/>
      <c r="EH543" s="206"/>
      <c r="EI543" s="206"/>
      <c r="EJ543" s="205"/>
      <c r="EK543" s="207"/>
      <c r="EL543" s="205"/>
      <c r="EM543" s="207"/>
      <c r="EN543" s="205"/>
      <c r="EO543" s="207"/>
      <c r="EP543" s="207"/>
      <c r="EQ543" s="205"/>
      <c r="ER543" s="205"/>
      <c r="ES543" s="205"/>
      <c r="ET543" s="205"/>
      <c r="EU543" s="93"/>
      <c r="EV543" s="93"/>
    </row>
    <row r="544" spans="2:152">
      <c r="B544" s="8"/>
      <c r="C544" s="205"/>
      <c r="D544" s="205"/>
      <c r="E544" s="206"/>
      <c r="F544" s="206"/>
      <c r="G544" s="205"/>
      <c r="H544" s="207"/>
      <c r="I544" s="205"/>
      <c r="J544" s="207"/>
      <c r="K544" s="205"/>
      <c r="L544" s="205"/>
      <c r="M544" s="205"/>
      <c r="N544" s="205"/>
      <c r="O544" s="205"/>
      <c r="P544" s="205"/>
      <c r="Q544" s="205"/>
      <c r="CC544" s="8"/>
      <c r="CD544" s="205"/>
      <c r="CE544" s="205"/>
      <c r="CF544" s="206"/>
      <c r="CG544" s="206"/>
      <c r="CH544" s="205"/>
      <c r="CI544" s="207"/>
      <c r="CJ544" s="205"/>
      <c r="CK544" s="207"/>
      <c r="CL544" s="205"/>
      <c r="CM544" s="205"/>
      <c r="CN544" s="205"/>
      <c r="CO544" s="205"/>
      <c r="CP544" s="205"/>
      <c r="CQ544" s="93"/>
      <c r="CR544" s="93"/>
      <c r="CS544" s="191"/>
      <c r="CW544" s="210"/>
      <c r="DE544" s="8"/>
      <c r="DF544" s="205"/>
      <c r="DG544" s="205"/>
      <c r="DH544" s="206"/>
      <c r="DI544" s="206"/>
      <c r="DJ544" s="205"/>
      <c r="DK544" s="207"/>
      <c r="DL544" s="205"/>
      <c r="DM544" s="207"/>
      <c r="DN544" s="205"/>
      <c r="DO544" s="207"/>
      <c r="DP544" s="205"/>
      <c r="DQ544" s="205"/>
      <c r="DR544" s="205"/>
      <c r="DS544" s="205"/>
      <c r="DT544" s="93"/>
      <c r="DU544" s="93"/>
      <c r="EE544" s="8"/>
      <c r="EF544" s="205"/>
      <c r="EG544" s="205"/>
      <c r="EH544" s="206"/>
      <c r="EI544" s="206"/>
      <c r="EJ544" s="205"/>
      <c r="EK544" s="207"/>
      <c r="EL544" s="205"/>
      <c r="EM544" s="207"/>
      <c r="EN544" s="205"/>
      <c r="EO544" s="207"/>
      <c r="EP544" s="207"/>
      <c r="EQ544" s="205"/>
      <c r="ER544" s="205"/>
      <c r="ES544" s="205"/>
      <c r="ET544" s="205"/>
      <c r="EU544" s="93"/>
      <c r="EV544" s="93"/>
    </row>
    <row r="545" spans="2:152">
      <c r="B545" s="8"/>
      <c r="C545" s="205"/>
      <c r="D545" s="205"/>
      <c r="E545" s="206"/>
      <c r="F545" s="206"/>
      <c r="G545" s="205"/>
      <c r="H545" s="207"/>
      <c r="I545" s="205"/>
      <c r="J545" s="207"/>
      <c r="K545" s="205"/>
      <c r="L545" s="205"/>
      <c r="M545" s="205"/>
      <c r="N545" s="205"/>
      <c r="O545" s="205"/>
      <c r="P545" s="205"/>
      <c r="Q545" s="205"/>
      <c r="CC545" s="8"/>
      <c r="CD545" s="205"/>
      <c r="CE545" s="205"/>
      <c r="CF545" s="206"/>
      <c r="CG545" s="206"/>
      <c r="CH545" s="205"/>
      <c r="CI545" s="207"/>
      <c r="CJ545" s="205"/>
      <c r="CK545" s="207"/>
      <c r="CL545" s="205"/>
      <c r="CM545" s="205"/>
      <c r="CN545" s="205"/>
      <c r="CO545" s="205"/>
      <c r="CP545" s="205"/>
      <c r="CQ545" s="93"/>
      <c r="CR545" s="93"/>
      <c r="CS545" s="191"/>
      <c r="CW545" s="210"/>
      <c r="DE545" s="8"/>
      <c r="DF545" s="205"/>
      <c r="DG545" s="205"/>
      <c r="DH545" s="206"/>
      <c r="DI545" s="206"/>
      <c r="DJ545" s="205"/>
      <c r="DK545" s="207"/>
      <c r="DL545" s="205"/>
      <c r="DM545" s="207"/>
      <c r="DN545" s="205"/>
      <c r="DO545" s="207"/>
      <c r="DP545" s="205"/>
      <c r="DQ545" s="205"/>
      <c r="DR545" s="205"/>
      <c r="DS545" s="205"/>
      <c r="DT545" s="93"/>
      <c r="DU545" s="93"/>
      <c r="EE545" s="8"/>
      <c r="EF545" s="205"/>
      <c r="EG545" s="205"/>
      <c r="EH545" s="206"/>
      <c r="EI545" s="206"/>
      <c r="EJ545" s="205"/>
      <c r="EK545" s="207"/>
      <c r="EL545" s="205"/>
      <c r="EM545" s="207"/>
      <c r="EN545" s="205"/>
      <c r="EO545" s="207"/>
      <c r="EP545" s="207"/>
      <c r="EQ545" s="205"/>
      <c r="ER545" s="205"/>
      <c r="ES545" s="205"/>
      <c r="ET545" s="205"/>
      <c r="EU545" s="93"/>
      <c r="EV545" s="93"/>
    </row>
    <row r="546" spans="2:152">
      <c r="B546" s="8"/>
      <c r="C546" s="205"/>
      <c r="D546" s="205"/>
      <c r="E546" s="206"/>
      <c r="F546" s="206"/>
      <c r="G546" s="205"/>
      <c r="H546" s="207"/>
      <c r="I546" s="205"/>
      <c r="J546" s="207"/>
      <c r="K546" s="205"/>
      <c r="L546" s="205"/>
      <c r="M546" s="205"/>
      <c r="N546" s="205"/>
      <c r="O546" s="205"/>
      <c r="P546" s="205"/>
      <c r="Q546" s="205"/>
      <c r="CC546" s="8"/>
      <c r="CD546" s="205"/>
      <c r="CE546" s="205"/>
      <c r="CF546" s="206"/>
      <c r="CG546" s="206"/>
      <c r="CH546" s="205"/>
      <c r="CI546" s="207"/>
      <c r="CJ546" s="205"/>
      <c r="CK546" s="207"/>
      <c r="CL546" s="205"/>
      <c r="CM546" s="205"/>
      <c r="CN546" s="205"/>
      <c r="CO546" s="205"/>
      <c r="CP546" s="205"/>
      <c r="CQ546" s="93"/>
      <c r="CR546" s="93"/>
      <c r="CS546" s="191"/>
      <c r="CW546" s="210"/>
      <c r="DE546" s="8"/>
      <c r="DF546" s="205"/>
      <c r="DG546" s="205"/>
      <c r="DH546" s="206"/>
      <c r="DI546" s="206"/>
      <c r="DJ546" s="205"/>
      <c r="DK546" s="207"/>
      <c r="DL546" s="205"/>
      <c r="DM546" s="207"/>
      <c r="DN546" s="205"/>
      <c r="DO546" s="207"/>
      <c r="DP546" s="205"/>
      <c r="DQ546" s="205"/>
      <c r="DR546" s="205"/>
      <c r="DS546" s="205"/>
      <c r="DT546" s="93"/>
      <c r="DU546" s="93"/>
      <c r="EE546" s="8"/>
      <c r="EF546" s="205"/>
      <c r="EG546" s="205"/>
      <c r="EH546" s="206"/>
      <c r="EI546" s="206"/>
      <c r="EJ546" s="205"/>
      <c r="EK546" s="207"/>
      <c r="EL546" s="205"/>
      <c r="EM546" s="207"/>
      <c r="EN546" s="205"/>
      <c r="EO546" s="207"/>
      <c r="EP546" s="207"/>
      <c r="EQ546" s="205"/>
      <c r="ER546" s="205"/>
      <c r="ES546" s="205"/>
      <c r="ET546" s="205"/>
      <c r="EU546" s="93"/>
      <c r="EV546" s="93"/>
    </row>
    <row r="547" spans="2:152">
      <c r="B547" s="8"/>
      <c r="C547" s="205"/>
      <c r="D547" s="205"/>
      <c r="E547" s="206"/>
      <c r="F547" s="206"/>
      <c r="G547" s="205"/>
      <c r="H547" s="207"/>
      <c r="I547" s="205"/>
      <c r="J547" s="207"/>
      <c r="K547" s="205"/>
      <c r="L547" s="205"/>
      <c r="M547" s="205"/>
      <c r="N547" s="205"/>
      <c r="O547" s="205"/>
      <c r="P547" s="205"/>
      <c r="Q547" s="205"/>
      <c r="CC547" s="8"/>
      <c r="CD547" s="205"/>
      <c r="CE547" s="205"/>
      <c r="CF547" s="206"/>
      <c r="CG547" s="206"/>
      <c r="CH547" s="205"/>
      <c r="CI547" s="207"/>
      <c r="CJ547" s="205"/>
      <c r="CK547" s="207"/>
      <c r="CL547" s="205"/>
      <c r="CM547" s="205"/>
      <c r="CN547" s="205"/>
      <c r="CO547" s="205"/>
      <c r="CP547" s="205"/>
      <c r="CQ547" s="93"/>
      <c r="CR547" s="93"/>
      <c r="CS547" s="191"/>
      <c r="CW547" s="210"/>
      <c r="DE547" s="8"/>
      <c r="DF547" s="205"/>
      <c r="DG547" s="205"/>
      <c r="DH547" s="206"/>
      <c r="DI547" s="206"/>
      <c r="DJ547" s="205"/>
      <c r="DK547" s="207"/>
      <c r="DL547" s="205"/>
      <c r="DM547" s="207"/>
      <c r="DN547" s="205"/>
      <c r="DO547" s="207"/>
      <c r="DP547" s="205"/>
      <c r="DQ547" s="205"/>
      <c r="DR547" s="205"/>
      <c r="DS547" s="205"/>
      <c r="DT547" s="93"/>
      <c r="DU547" s="93"/>
      <c r="EE547" s="8"/>
      <c r="EF547" s="205"/>
      <c r="EG547" s="205"/>
      <c r="EH547" s="206"/>
      <c r="EI547" s="206"/>
      <c r="EJ547" s="205"/>
      <c r="EK547" s="207"/>
      <c r="EL547" s="205"/>
      <c r="EM547" s="207"/>
      <c r="EN547" s="205"/>
      <c r="EO547" s="207"/>
      <c r="EP547" s="207"/>
      <c r="EQ547" s="205"/>
      <c r="ER547" s="205"/>
      <c r="ES547" s="205"/>
      <c r="ET547" s="205"/>
      <c r="EU547" s="93"/>
      <c r="EV547" s="93"/>
    </row>
    <row r="548" spans="2:152">
      <c r="B548" s="8"/>
      <c r="C548" s="205"/>
      <c r="D548" s="205"/>
      <c r="E548" s="206"/>
      <c r="F548" s="206"/>
      <c r="G548" s="205"/>
      <c r="H548" s="207"/>
      <c r="I548" s="205"/>
      <c r="J548" s="207"/>
      <c r="K548" s="205"/>
      <c r="L548" s="205"/>
      <c r="M548" s="205"/>
      <c r="N548" s="205"/>
      <c r="O548" s="205"/>
      <c r="P548" s="205"/>
      <c r="Q548" s="205"/>
      <c r="CC548" s="8"/>
      <c r="CD548" s="205"/>
      <c r="CE548" s="205"/>
      <c r="CF548" s="206"/>
      <c r="CG548" s="206"/>
      <c r="CH548" s="205"/>
      <c r="CI548" s="207"/>
      <c r="CJ548" s="205"/>
      <c r="CK548" s="207"/>
      <c r="CL548" s="205"/>
      <c r="CM548" s="205"/>
      <c r="CN548" s="205"/>
      <c r="CO548" s="205"/>
      <c r="CP548" s="205"/>
      <c r="CQ548" s="93"/>
      <c r="CR548" s="93"/>
      <c r="CS548" s="191"/>
      <c r="CW548" s="210"/>
      <c r="DE548" s="8"/>
      <c r="DF548" s="205"/>
      <c r="DG548" s="205"/>
      <c r="DH548" s="206"/>
      <c r="DI548" s="206"/>
      <c r="DJ548" s="205"/>
      <c r="DK548" s="207"/>
      <c r="DL548" s="205"/>
      <c r="DM548" s="207"/>
      <c r="DN548" s="205"/>
      <c r="DO548" s="207"/>
      <c r="DP548" s="205"/>
      <c r="DQ548" s="205"/>
      <c r="DR548" s="205"/>
      <c r="DS548" s="205"/>
      <c r="DT548" s="93"/>
      <c r="DU548" s="93"/>
      <c r="EE548" s="8"/>
      <c r="EF548" s="205"/>
      <c r="EG548" s="205"/>
      <c r="EH548" s="206"/>
      <c r="EI548" s="206"/>
      <c r="EJ548" s="205"/>
      <c r="EK548" s="207"/>
      <c r="EL548" s="205"/>
      <c r="EM548" s="207"/>
      <c r="EN548" s="205"/>
      <c r="EO548" s="207"/>
      <c r="EP548" s="207"/>
      <c r="EQ548" s="205"/>
      <c r="ER548" s="205"/>
      <c r="ES548" s="205"/>
      <c r="ET548" s="205"/>
      <c r="EU548" s="93"/>
      <c r="EV548" s="93"/>
    </row>
    <row r="549" spans="2:152">
      <c r="B549" s="8"/>
      <c r="C549" s="205"/>
      <c r="D549" s="205"/>
      <c r="E549" s="206"/>
      <c r="F549" s="206"/>
      <c r="G549" s="205"/>
      <c r="H549" s="207"/>
      <c r="I549" s="205"/>
      <c r="J549" s="207"/>
      <c r="K549" s="205"/>
      <c r="L549" s="205"/>
      <c r="M549" s="205"/>
      <c r="N549" s="205"/>
      <c r="O549" s="205"/>
      <c r="P549" s="205"/>
      <c r="Q549" s="205"/>
      <c r="CC549" s="8"/>
      <c r="CD549" s="205"/>
      <c r="CE549" s="205"/>
      <c r="CF549" s="206"/>
      <c r="CG549" s="206"/>
      <c r="CH549" s="205"/>
      <c r="CI549" s="207"/>
      <c r="CJ549" s="205"/>
      <c r="CK549" s="207"/>
      <c r="CL549" s="205"/>
      <c r="CM549" s="205"/>
      <c r="CN549" s="205"/>
      <c r="CO549" s="205"/>
      <c r="CP549" s="205"/>
      <c r="CQ549" s="93"/>
      <c r="CR549" s="93"/>
      <c r="CS549" s="191"/>
      <c r="CW549" s="210"/>
      <c r="DE549" s="8"/>
      <c r="DF549" s="205"/>
      <c r="DG549" s="205"/>
      <c r="DH549" s="206"/>
      <c r="DI549" s="206"/>
      <c r="DJ549" s="205"/>
      <c r="DK549" s="207"/>
      <c r="DL549" s="205"/>
      <c r="DM549" s="207"/>
      <c r="DN549" s="205"/>
      <c r="DO549" s="207"/>
      <c r="DP549" s="205"/>
      <c r="DQ549" s="205"/>
      <c r="DR549" s="205"/>
      <c r="DS549" s="205"/>
      <c r="DT549" s="93"/>
      <c r="DU549" s="93"/>
      <c r="EE549" s="8"/>
      <c r="EF549" s="205"/>
      <c r="EG549" s="205"/>
      <c r="EH549" s="206"/>
      <c r="EI549" s="206"/>
      <c r="EJ549" s="205"/>
      <c r="EK549" s="207"/>
      <c r="EL549" s="205"/>
      <c r="EM549" s="207"/>
      <c r="EN549" s="205"/>
      <c r="EO549" s="207"/>
      <c r="EP549" s="207"/>
      <c r="EQ549" s="205"/>
      <c r="ER549" s="205"/>
      <c r="ES549" s="205"/>
      <c r="ET549" s="205"/>
      <c r="EU549" s="93"/>
      <c r="EV549" s="93"/>
    </row>
    <row r="550" spans="2:152">
      <c r="B550" s="8"/>
      <c r="C550" s="205"/>
      <c r="D550" s="205"/>
      <c r="E550" s="206"/>
      <c r="F550" s="206"/>
      <c r="G550" s="205"/>
      <c r="H550" s="207"/>
      <c r="I550" s="205"/>
      <c r="J550" s="207"/>
      <c r="K550" s="205"/>
      <c r="L550" s="205"/>
      <c r="M550" s="205"/>
      <c r="N550" s="205"/>
      <c r="O550" s="205"/>
      <c r="P550" s="205"/>
      <c r="Q550" s="205"/>
      <c r="CC550" s="8"/>
      <c r="CD550" s="205"/>
      <c r="CE550" s="205"/>
      <c r="CF550" s="206"/>
      <c r="CG550" s="206"/>
      <c r="CH550" s="205"/>
      <c r="CI550" s="207"/>
      <c r="CJ550" s="205"/>
      <c r="CK550" s="207"/>
      <c r="CL550" s="205"/>
      <c r="CM550" s="205"/>
      <c r="CN550" s="205"/>
      <c r="CO550" s="205"/>
      <c r="CP550" s="205"/>
      <c r="CQ550" s="93"/>
      <c r="CR550" s="93"/>
      <c r="CS550" s="191"/>
      <c r="CW550" s="210"/>
      <c r="DE550" s="8"/>
      <c r="DF550" s="205"/>
      <c r="DG550" s="205"/>
      <c r="DH550" s="206"/>
      <c r="DI550" s="206"/>
      <c r="DJ550" s="205"/>
      <c r="DK550" s="207"/>
      <c r="DL550" s="205"/>
      <c r="DM550" s="207"/>
      <c r="DN550" s="205"/>
      <c r="DO550" s="207"/>
      <c r="DP550" s="205"/>
      <c r="DQ550" s="205"/>
      <c r="DR550" s="205"/>
      <c r="DS550" s="205"/>
      <c r="DT550" s="93"/>
      <c r="DU550" s="93"/>
      <c r="EE550" s="8"/>
      <c r="EF550" s="205"/>
      <c r="EG550" s="205"/>
      <c r="EH550" s="206"/>
      <c r="EI550" s="206"/>
      <c r="EJ550" s="205"/>
      <c r="EK550" s="207"/>
      <c r="EL550" s="205"/>
      <c r="EM550" s="207"/>
      <c r="EN550" s="205"/>
      <c r="EO550" s="207"/>
      <c r="EP550" s="207"/>
      <c r="EQ550" s="205"/>
      <c r="ER550" s="205"/>
      <c r="ES550" s="205"/>
      <c r="ET550" s="205"/>
      <c r="EU550" s="93"/>
      <c r="EV550" s="93"/>
    </row>
    <row r="551" spans="2:152">
      <c r="B551" s="8"/>
      <c r="C551" s="205"/>
      <c r="D551" s="205"/>
      <c r="E551" s="206"/>
      <c r="F551" s="206"/>
      <c r="G551" s="205"/>
      <c r="H551" s="207"/>
      <c r="I551" s="205"/>
      <c r="J551" s="207"/>
      <c r="K551" s="205"/>
      <c r="L551" s="205"/>
      <c r="M551" s="205"/>
      <c r="N551" s="205"/>
      <c r="O551" s="205"/>
      <c r="P551" s="205"/>
      <c r="Q551" s="205"/>
      <c r="CC551" s="8"/>
      <c r="CD551" s="205"/>
      <c r="CE551" s="205"/>
      <c r="CF551" s="206"/>
      <c r="CG551" s="206"/>
      <c r="CH551" s="205"/>
      <c r="CI551" s="207"/>
      <c r="CJ551" s="205"/>
      <c r="CK551" s="207"/>
      <c r="CL551" s="205"/>
      <c r="CM551" s="205"/>
      <c r="CN551" s="205"/>
      <c r="CO551" s="205"/>
      <c r="CP551" s="205"/>
      <c r="CQ551" s="93"/>
      <c r="CR551" s="93"/>
      <c r="CS551" s="191"/>
      <c r="CW551" s="210"/>
      <c r="DE551" s="8"/>
      <c r="DF551" s="205"/>
      <c r="DG551" s="205"/>
      <c r="DH551" s="206"/>
      <c r="DI551" s="206"/>
      <c r="DJ551" s="205"/>
      <c r="DK551" s="207"/>
      <c r="DL551" s="205"/>
      <c r="DM551" s="207"/>
      <c r="DN551" s="205"/>
      <c r="DO551" s="207"/>
      <c r="DP551" s="205"/>
      <c r="DQ551" s="205"/>
      <c r="DR551" s="205"/>
      <c r="DS551" s="205"/>
      <c r="DT551" s="93"/>
      <c r="DU551" s="93"/>
      <c r="EE551" s="8"/>
      <c r="EF551" s="205"/>
      <c r="EG551" s="205"/>
      <c r="EH551" s="206"/>
      <c r="EI551" s="206"/>
      <c r="EJ551" s="205"/>
      <c r="EK551" s="207"/>
      <c r="EL551" s="205"/>
      <c r="EM551" s="207"/>
      <c r="EN551" s="205"/>
      <c r="EO551" s="207"/>
      <c r="EP551" s="207"/>
      <c r="EQ551" s="205"/>
      <c r="ER551" s="205"/>
      <c r="ES551" s="205"/>
      <c r="ET551" s="205"/>
      <c r="EU551" s="93"/>
      <c r="EV551" s="93"/>
    </row>
    <row r="552" spans="2:152">
      <c r="B552" s="8"/>
      <c r="C552" s="205"/>
      <c r="D552" s="205"/>
      <c r="E552" s="206"/>
      <c r="F552" s="206"/>
      <c r="G552" s="205"/>
      <c r="H552" s="207"/>
      <c r="I552" s="205"/>
      <c r="J552" s="207"/>
      <c r="K552" s="205"/>
      <c r="L552" s="205"/>
      <c r="M552" s="205"/>
      <c r="N552" s="205"/>
      <c r="O552" s="205"/>
      <c r="P552" s="205"/>
      <c r="Q552" s="205"/>
      <c r="CC552" s="8"/>
      <c r="CD552" s="205"/>
      <c r="CE552" s="205"/>
      <c r="CF552" s="206"/>
      <c r="CG552" s="206"/>
      <c r="CH552" s="205"/>
      <c r="CI552" s="207"/>
      <c r="CJ552" s="205"/>
      <c r="CK552" s="207"/>
      <c r="CL552" s="205"/>
      <c r="CM552" s="205"/>
      <c r="CN552" s="205"/>
      <c r="CO552" s="205"/>
      <c r="CP552" s="205"/>
      <c r="CQ552" s="93"/>
      <c r="CR552" s="93"/>
      <c r="CS552" s="191"/>
      <c r="CW552" s="210"/>
      <c r="DE552" s="8"/>
      <c r="DF552" s="205"/>
      <c r="DG552" s="205"/>
      <c r="DH552" s="206"/>
      <c r="DI552" s="206"/>
      <c r="DJ552" s="205"/>
      <c r="DK552" s="207"/>
      <c r="DL552" s="205"/>
      <c r="DM552" s="207"/>
      <c r="DN552" s="205"/>
      <c r="DO552" s="207"/>
      <c r="DP552" s="205"/>
      <c r="DQ552" s="205"/>
      <c r="DR552" s="205"/>
      <c r="DS552" s="205"/>
      <c r="DT552" s="93"/>
      <c r="DU552" s="93"/>
      <c r="EE552" s="8"/>
      <c r="EF552" s="205"/>
      <c r="EG552" s="205"/>
      <c r="EH552" s="206"/>
      <c r="EI552" s="206"/>
      <c r="EJ552" s="205"/>
      <c r="EK552" s="207"/>
      <c r="EL552" s="205"/>
      <c r="EM552" s="207"/>
      <c r="EN552" s="205"/>
      <c r="EO552" s="207"/>
      <c r="EP552" s="207"/>
      <c r="EQ552" s="205"/>
      <c r="ER552" s="205"/>
      <c r="ES552" s="205"/>
      <c r="ET552" s="205"/>
      <c r="EU552" s="93"/>
      <c r="EV552" s="93"/>
    </row>
    <row r="553" spans="2:152">
      <c r="B553" s="8"/>
      <c r="C553" s="205"/>
      <c r="D553" s="205"/>
      <c r="E553" s="206"/>
      <c r="F553" s="206"/>
      <c r="G553" s="205"/>
      <c r="H553" s="207"/>
      <c r="I553" s="205"/>
      <c r="J553" s="207"/>
      <c r="K553" s="205"/>
      <c r="L553" s="205"/>
      <c r="M553" s="205"/>
      <c r="N553" s="205"/>
      <c r="O553" s="205"/>
      <c r="P553" s="205"/>
      <c r="Q553" s="205"/>
      <c r="CC553" s="8"/>
      <c r="CD553" s="205"/>
      <c r="CE553" s="205"/>
      <c r="CF553" s="206"/>
      <c r="CG553" s="206"/>
      <c r="CH553" s="205"/>
      <c r="CI553" s="207"/>
      <c r="CJ553" s="205"/>
      <c r="CK553" s="207"/>
      <c r="CL553" s="205"/>
      <c r="CM553" s="205"/>
      <c r="CN553" s="205"/>
      <c r="CO553" s="205"/>
      <c r="CP553" s="205"/>
      <c r="CQ553" s="93"/>
      <c r="CR553" s="93"/>
      <c r="CS553" s="191"/>
      <c r="CW553" s="210"/>
      <c r="DE553" s="8"/>
      <c r="DF553" s="205"/>
      <c r="DG553" s="205"/>
      <c r="DH553" s="206"/>
      <c r="DI553" s="206"/>
      <c r="DJ553" s="205"/>
      <c r="DK553" s="207"/>
      <c r="DL553" s="205"/>
      <c r="DM553" s="207"/>
      <c r="DN553" s="205"/>
      <c r="DO553" s="207"/>
      <c r="DP553" s="205"/>
      <c r="DQ553" s="205"/>
      <c r="DR553" s="205"/>
      <c r="DS553" s="205"/>
      <c r="DT553" s="93"/>
      <c r="DU553" s="93"/>
      <c r="EE553" s="8"/>
      <c r="EF553" s="205"/>
      <c r="EG553" s="205"/>
      <c r="EH553" s="206"/>
      <c r="EI553" s="206"/>
      <c r="EJ553" s="205"/>
      <c r="EK553" s="207"/>
      <c r="EL553" s="205"/>
      <c r="EM553" s="207"/>
      <c r="EN553" s="205"/>
      <c r="EO553" s="207"/>
      <c r="EP553" s="207"/>
      <c r="EQ553" s="205"/>
      <c r="ER553" s="205"/>
      <c r="ES553" s="205"/>
      <c r="ET553" s="205"/>
      <c r="EU553" s="93"/>
      <c r="EV553" s="93"/>
    </row>
    <row r="554" spans="2:152">
      <c r="B554" s="8"/>
      <c r="C554" s="205"/>
      <c r="D554" s="205"/>
      <c r="E554" s="206"/>
      <c r="F554" s="206"/>
      <c r="G554" s="205"/>
      <c r="H554" s="207"/>
      <c r="I554" s="205"/>
      <c r="J554" s="207"/>
      <c r="K554" s="205"/>
      <c r="L554" s="205"/>
      <c r="M554" s="205"/>
      <c r="N554" s="205"/>
      <c r="O554" s="205"/>
      <c r="P554" s="205"/>
      <c r="Q554" s="205"/>
      <c r="CC554" s="8"/>
      <c r="CD554" s="205"/>
      <c r="CE554" s="205"/>
      <c r="CF554" s="206"/>
      <c r="CG554" s="206"/>
      <c r="CH554" s="205"/>
      <c r="CI554" s="207"/>
      <c r="CJ554" s="205"/>
      <c r="CK554" s="207"/>
      <c r="CL554" s="205"/>
      <c r="CM554" s="205"/>
      <c r="CN554" s="205"/>
      <c r="CO554" s="205"/>
      <c r="CP554" s="205"/>
      <c r="CQ554" s="93"/>
      <c r="CR554" s="93"/>
      <c r="CS554" s="191"/>
      <c r="CW554" s="210"/>
      <c r="DE554" s="8"/>
      <c r="DF554" s="205"/>
      <c r="DG554" s="205"/>
      <c r="DH554" s="206"/>
      <c r="DI554" s="206"/>
      <c r="DJ554" s="205"/>
      <c r="DK554" s="207"/>
      <c r="DL554" s="205"/>
      <c r="DM554" s="207"/>
      <c r="DN554" s="205"/>
      <c r="DO554" s="207"/>
      <c r="DP554" s="205"/>
      <c r="DQ554" s="205"/>
      <c r="DR554" s="205"/>
      <c r="DS554" s="205"/>
      <c r="DT554" s="93"/>
      <c r="DU554" s="93"/>
      <c r="EE554" s="8"/>
      <c r="EF554" s="205"/>
      <c r="EG554" s="205"/>
      <c r="EH554" s="206"/>
      <c r="EI554" s="206"/>
      <c r="EJ554" s="205"/>
      <c r="EK554" s="207"/>
      <c r="EL554" s="205"/>
      <c r="EM554" s="207"/>
      <c r="EN554" s="205"/>
      <c r="EO554" s="207"/>
      <c r="EP554" s="207"/>
      <c r="EQ554" s="205"/>
      <c r="ER554" s="205"/>
      <c r="ES554" s="205"/>
      <c r="ET554" s="205"/>
      <c r="EU554" s="93"/>
      <c r="EV554" s="93"/>
    </row>
    <row r="555" spans="2:152">
      <c r="B555" s="8"/>
      <c r="C555" s="205"/>
      <c r="D555" s="205"/>
      <c r="E555" s="206"/>
      <c r="F555" s="206"/>
      <c r="G555" s="205"/>
      <c r="H555" s="207"/>
      <c r="I555" s="205"/>
      <c r="J555" s="207"/>
      <c r="K555" s="205"/>
      <c r="L555" s="205"/>
      <c r="M555" s="205"/>
      <c r="N555" s="205"/>
      <c r="O555" s="205"/>
      <c r="P555" s="205"/>
      <c r="Q555" s="205"/>
      <c r="CC555" s="8"/>
      <c r="CD555" s="205"/>
      <c r="CE555" s="205"/>
      <c r="CF555" s="206"/>
      <c r="CG555" s="206"/>
      <c r="CH555" s="205"/>
      <c r="CI555" s="207"/>
      <c r="CJ555" s="205"/>
      <c r="CK555" s="207"/>
      <c r="CL555" s="205"/>
      <c r="CM555" s="205"/>
      <c r="CN555" s="205"/>
      <c r="CO555" s="205"/>
      <c r="CP555" s="205"/>
      <c r="CQ555" s="93"/>
      <c r="CR555" s="93"/>
      <c r="CS555" s="191"/>
      <c r="CW555" s="210"/>
      <c r="DE555" s="8"/>
      <c r="DF555" s="205"/>
      <c r="DG555" s="205"/>
      <c r="DH555" s="206"/>
      <c r="DI555" s="206"/>
      <c r="DJ555" s="205"/>
      <c r="DK555" s="207"/>
      <c r="DL555" s="205"/>
      <c r="DM555" s="207"/>
      <c r="DN555" s="205"/>
      <c r="DO555" s="207"/>
      <c r="DP555" s="205"/>
      <c r="DQ555" s="205"/>
      <c r="DR555" s="205"/>
      <c r="DS555" s="205"/>
      <c r="DT555" s="93"/>
      <c r="DU555" s="93"/>
      <c r="EE555" s="8"/>
      <c r="EF555" s="205"/>
      <c r="EG555" s="205"/>
      <c r="EH555" s="206"/>
      <c r="EI555" s="206"/>
      <c r="EJ555" s="205"/>
      <c r="EK555" s="207"/>
      <c r="EL555" s="205"/>
      <c r="EM555" s="207"/>
      <c r="EN555" s="205"/>
      <c r="EO555" s="207"/>
      <c r="EP555" s="207"/>
      <c r="EQ555" s="205"/>
      <c r="ER555" s="205"/>
      <c r="ES555" s="205"/>
      <c r="ET555" s="205"/>
      <c r="EU555" s="93"/>
      <c r="EV555" s="93"/>
    </row>
    <row r="556" spans="2:152">
      <c r="B556" s="8"/>
      <c r="C556" s="205"/>
      <c r="D556" s="205"/>
      <c r="E556" s="206"/>
      <c r="F556" s="206"/>
      <c r="G556" s="205"/>
      <c r="H556" s="207"/>
      <c r="I556" s="205"/>
      <c r="J556" s="207"/>
      <c r="K556" s="205"/>
      <c r="L556" s="205"/>
      <c r="M556" s="205"/>
      <c r="N556" s="205"/>
      <c r="O556" s="205"/>
      <c r="P556" s="205"/>
      <c r="Q556" s="205"/>
      <c r="CC556" s="8"/>
      <c r="CD556" s="205"/>
      <c r="CE556" s="205"/>
      <c r="CF556" s="206"/>
      <c r="CG556" s="206"/>
      <c r="CH556" s="205"/>
      <c r="CI556" s="207"/>
      <c r="CJ556" s="205"/>
      <c r="CK556" s="207"/>
      <c r="CL556" s="205"/>
      <c r="CM556" s="205"/>
      <c r="CN556" s="205"/>
      <c r="CO556" s="205"/>
      <c r="CP556" s="205"/>
      <c r="CQ556" s="93"/>
      <c r="CR556" s="93"/>
      <c r="CS556" s="191"/>
      <c r="CW556" s="210"/>
      <c r="DE556" s="8"/>
      <c r="DF556" s="205"/>
      <c r="DG556" s="205"/>
      <c r="DH556" s="206"/>
      <c r="DI556" s="206"/>
      <c r="DJ556" s="205"/>
      <c r="DK556" s="207"/>
      <c r="DL556" s="205"/>
      <c r="DM556" s="207"/>
      <c r="DN556" s="205"/>
      <c r="DO556" s="207"/>
      <c r="DP556" s="205"/>
      <c r="DQ556" s="205"/>
      <c r="DR556" s="205"/>
      <c r="DS556" s="205"/>
      <c r="DT556" s="93"/>
      <c r="DU556" s="93"/>
      <c r="EE556" s="8"/>
      <c r="EF556" s="205"/>
      <c r="EG556" s="205"/>
      <c r="EH556" s="206"/>
      <c r="EI556" s="206"/>
      <c r="EJ556" s="205"/>
      <c r="EK556" s="207"/>
      <c r="EL556" s="205"/>
      <c r="EM556" s="207"/>
      <c r="EN556" s="205"/>
      <c r="EO556" s="207"/>
      <c r="EP556" s="207"/>
      <c r="EQ556" s="205"/>
      <c r="ER556" s="205"/>
      <c r="ES556" s="205"/>
      <c r="ET556" s="205"/>
      <c r="EU556" s="93"/>
      <c r="EV556" s="93"/>
    </row>
    <row r="557" spans="2:152">
      <c r="B557" s="8"/>
      <c r="C557" s="205"/>
      <c r="D557" s="205"/>
      <c r="E557" s="206"/>
      <c r="F557" s="206"/>
      <c r="G557" s="205"/>
      <c r="H557" s="207"/>
      <c r="I557" s="205"/>
      <c r="J557" s="207"/>
      <c r="K557" s="205"/>
      <c r="L557" s="205"/>
      <c r="M557" s="205"/>
      <c r="N557" s="205"/>
      <c r="O557" s="205"/>
      <c r="P557" s="205"/>
      <c r="Q557" s="205"/>
      <c r="CC557" s="8"/>
      <c r="CD557" s="205"/>
      <c r="CE557" s="205"/>
      <c r="CF557" s="206"/>
      <c r="CG557" s="206"/>
      <c r="CH557" s="205"/>
      <c r="CI557" s="207"/>
      <c r="CJ557" s="205"/>
      <c r="CK557" s="207"/>
      <c r="CL557" s="205"/>
      <c r="CM557" s="205"/>
      <c r="CN557" s="205"/>
      <c r="CO557" s="205"/>
      <c r="CP557" s="205"/>
      <c r="CQ557" s="93"/>
      <c r="CR557" s="93"/>
      <c r="CS557" s="191"/>
      <c r="CW557" s="210"/>
      <c r="DE557" s="8"/>
      <c r="DF557" s="205"/>
      <c r="DG557" s="205"/>
      <c r="DH557" s="206"/>
      <c r="DI557" s="206"/>
      <c r="DJ557" s="205"/>
      <c r="DK557" s="207"/>
      <c r="DL557" s="205"/>
      <c r="DM557" s="207"/>
      <c r="DN557" s="205"/>
      <c r="DO557" s="207"/>
      <c r="DP557" s="205"/>
      <c r="DQ557" s="205"/>
      <c r="DR557" s="205"/>
      <c r="DS557" s="205"/>
      <c r="DT557" s="93"/>
      <c r="DU557" s="93"/>
      <c r="EE557" s="8"/>
      <c r="EF557" s="205"/>
      <c r="EG557" s="205"/>
      <c r="EH557" s="206"/>
      <c r="EI557" s="206"/>
      <c r="EJ557" s="205"/>
      <c r="EK557" s="207"/>
      <c r="EL557" s="205"/>
      <c r="EM557" s="207"/>
      <c r="EN557" s="205"/>
      <c r="EO557" s="207"/>
      <c r="EP557" s="207"/>
      <c r="EQ557" s="205"/>
      <c r="ER557" s="205"/>
      <c r="ES557" s="205"/>
      <c r="ET557" s="205"/>
      <c r="EU557" s="93"/>
      <c r="EV557" s="93"/>
    </row>
    <row r="558" spans="2:152">
      <c r="B558" s="8"/>
      <c r="C558" s="205"/>
      <c r="D558" s="205"/>
      <c r="E558" s="206"/>
      <c r="F558" s="206"/>
      <c r="G558" s="205"/>
      <c r="H558" s="207"/>
      <c r="I558" s="205"/>
      <c r="J558" s="207"/>
      <c r="K558" s="205"/>
      <c r="L558" s="205"/>
      <c r="M558" s="205"/>
      <c r="N558" s="205"/>
      <c r="O558" s="205"/>
      <c r="P558" s="205"/>
      <c r="Q558" s="205"/>
      <c r="CC558" s="8"/>
      <c r="CD558" s="205"/>
      <c r="CE558" s="205"/>
      <c r="CF558" s="206"/>
      <c r="CG558" s="206"/>
      <c r="CH558" s="205"/>
      <c r="CI558" s="207"/>
      <c r="CJ558" s="205"/>
      <c r="CK558" s="207"/>
      <c r="CL558" s="205"/>
      <c r="CM558" s="205"/>
      <c r="CN558" s="205"/>
      <c r="CO558" s="205"/>
      <c r="CP558" s="205"/>
      <c r="CQ558" s="93"/>
      <c r="CR558" s="93"/>
      <c r="CS558" s="191"/>
      <c r="CW558" s="210"/>
      <c r="DE558" s="8"/>
      <c r="DF558" s="205"/>
      <c r="DG558" s="205"/>
      <c r="DH558" s="206"/>
      <c r="DI558" s="206"/>
      <c r="DJ558" s="205"/>
      <c r="DK558" s="207"/>
      <c r="DL558" s="205"/>
      <c r="DM558" s="207"/>
      <c r="DN558" s="205"/>
      <c r="DO558" s="207"/>
      <c r="DP558" s="205"/>
      <c r="DQ558" s="205"/>
      <c r="DR558" s="205"/>
      <c r="DS558" s="205"/>
      <c r="DT558" s="93"/>
      <c r="DU558" s="93"/>
      <c r="EE558" s="8"/>
      <c r="EF558" s="205"/>
      <c r="EG558" s="205"/>
      <c r="EH558" s="206"/>
      <c r="EI558" s="206"/>
      <c r="EJ558" s="205"/>
      <c r="EK558" s="207"/>
      <c r="EL558" s="205"/>
      <c r="EM558" s="207"/>
      <c r="EN558" s="205"/>
      <c r="EO558" s="207"/>
      <c r="EP558" s="207"/>
      <c r="EQ558" s="205"/>
      <c r="ER558" s="205"/>
      <c r="ES558" s="205"/>
      <c r="ET558" s="205"/>
      <c r="EU558" s="93"/>
      <c r="EV558" s="93"/>
    </row>
    <row r="559" spans="2:152">
      <c r="B559" s="8"/>
      <c r="C559" s="205"/>
      <c r="D559" s="205"/>
      <c r="E559" s="206"/>
      <c r="F559" s="206"/>
      <c r="G559" s="205"/>
      <c r="H559" s="207"/>
      <c r="I559" s="205"/>
      <c r="J559" s="207"/>
      <c r="K559" s="205"/>
      <c r="L559" s="205"/>
      <c r="M559" s="205"/>
      <c r="N559" s="205"/>
      <c r="O559" s="205"/>
      <c r="P559" s="205"/>
      <c r="Q559" s="205"/>
      <c r="CC559" s="8"/>
      <c r="CD559" s="205"/>
      <c r="CE559" s="205"/>
      <c r="CF559" s="206"/>
      <c r="CG559" s="206"/>
      <c r="CH559" s="205"/>
      <c r="CI559" s="207"/>
      <c r="CJ559" s="205"/>
      <c r="CK559" s="207"/>
      <c r="CL559" s="205"/>
      <c r="CM559" s="205"/>
      <c r="CN559" s="205"/>
      <c r="CO559" s="205"/>
      <c r="CP559" s="205"/>
      <c r="CQ559" s="93"/>
      <c r="CR559" s="93"/>
      <c r="CS559" s="191"/>
      <c r="CW559" s="210"/>
      <c r="DE559" s="8"/>
      <c r="DF559" s="205"/>
      <c r="DG559" s="205"/>
      <c r="DH559" s="206"/>
      <c r="DI559" s="206"/>
      <c r="DJ559" s="205"/>
      <c r="DK559" s="207"/>
      <c r="DL559" s="205"/>
      <c r="DM559" s="207"/>
      <c r="DN559" s="205"/>
      <c r="DO559" s="207"/>
      <c r="DP559" s="205"/>
      <c r="DQ559" s="205"/>
      <c r="DR559" s="205"/>
      <c r="DS559" s="205"/>
      <c r="DT559" s="93"/>
      <c r="DU559" s="93"/>
      <c r="EE559" s="8"/>
      <c r="EF559" s="205"/>
      <c r="EG559" s="205"/>
      <c r="EH559" s="206"/>
      <c r="EI559" s="206"/>
      <c r="EJ559" s="205"/>
      <c r="EK559" s="207"/>
      <c r="EL559" s="205"/>
      <c r="EM559" s="207"/>
      <c r="EN559" s="205"/>
      <c r="EO559" s="207"/>
      <c r="EP559" s="207"/>
      <c r="EQ559" s="205"/>
      <c r="ER559" s="205"/>
      <c r="ES559" s="205"/>
      <c r="ET559" s="205"/>
      <c r="EU559" s="93"/>
      <c r="EV559" s="93"/>
    </row>
    <row r="560" spans="2:152">
      <c r="B560" s="8"/>
      <c r="C560" s="205"/>
      <c r="D560" s="205"/>
      <c r="E560" s="206"/>
      <c r="F560" s="206"/>
      <c r="G560" s="205"/>
      <c r="H560" s="207"/>
      <c r="I560" s="205"/>
      <c r="J560" s="207"/>
      <c r="K560" s="205"/>
      <c r="L560" s="205"/>
      <c r="M560" s="205"/>
      <c r="N560" s="205"/>
      <c r="O560" s="205"/>
      <c r="P560" s="205"/>
      <c r="Q560" s="205"/>
      <c r="CC560" s="8"/>
      <c r="CD560" s="205"/>
      <c r="CE560" s="205"/>
      <c r="CF560" s="206"/>
      <c r="CG560" s="206"/>
      <c r="CH560" s="205"/>
      <c r="CI560" s="207"/>
      <c r="CJ560" s="205"/>
      <c r="CK560" s="207"/>
      <c r="CL560" s="205"/>
      <c r="CM560" s="205"/>
      <c r="CN560" s="205"/>
      <c r="CO560" s="205"/>
      <c r="CP560" s="205"/>
      <c r="CQ560" s="93"/>
      <c r="CR560" s="93"/>
      <c r="CS560" s="191"/>
      <c r="CW560" s="210"/>
      <c r="DE560" s="8"/>
      <c r="DF560" s="205"/>
      <c r="DG560" s="205"/>
      <c r="DH560" s="206"/>
      <c r="DI560" s="206"/>
      <c r="DJ560" s="205"/>
      <c r="DK560" s="207"/>
      <c r="DL560" s="205"/>
      <c r="DM560" s="207"/>
      <c r="DN560" s="205"/>
      <c r="DO560" s="207"/>
      <c r="DP560" s="205"/>
      <c r="DQ560" s="205"/>
      <c r="DR560" s="205"/>
      <c r="DS560" s="205"/>
      <c r="DT560" s="93"/>
      <c r="DU560" s="93"/>
      <c r="EE560" s="8"/>
      <c r="EF560" s="205"/>
      <c r="EG560" s="205"/>
      <c r="EH560" s="206"/>
      <c r="EI560" s="206"/>
      <c r="EJ560" s="205"/>
      <c r="EK560" s="207"/>
      <c r="EL560" s="205"/>
      <c r="EM560" s="207"/>
      <c r="EN560" s="205"/>
      <c r="EO560" s="207"/>
      <c r="EP560" s="207"/>
      <c r="EQ560" s="205"/>
      <c r="ER560" s="205"/>
      <c r="ES560" s="205"/>
      <c r="ET560" s="205"/>
      <c r="EU560" s="93"/>
      <c r="EV560" s="93"/>
    </row>
    <row r="561" spans="2:152">
      <c r="B561" s="8"/>
      <c r="C561" s="205"/>
      <c r="D561" s="205"/>
      <c r="E561" s="206"/>
      <c r="F561" s="206"/>
      <c r="G561" s="205"/>
      <c r="H561" s="207"/>
      <c r="I561" s="205"/>
      <c r="J561" s="207"/>
      <c r="K561" s="205"/>
      <c r="L561" s="205"/>
      <c r="M561" s="205"/>
      <c r="N561" s="205"/>
      <c r="O561" s="205"/>
      <c r="P561" s="205"/>
      <c r="Q561" s="205"/>
      <c r="CC561" s="8"/>
      <c r="CD561" s="205"/>
      <c r="CE561" s="205"/>
      <c r="CF561" s="206"/>
      <c r="CG561" s="206"/>
      <c r="CH561" s="205"/>
      <c r="CI561" s="207"/>
      <c r="CJ561" s="205"/>
      <c r="CK561" s="207"/>
      <c r="CL561" s="205"/>
      <c r="CM561" s="205"/>
      <c r="CN561" s="205"/>
      <c r="CO561" s="205"/>
      <c r="CP561" s="205"/>
      <c r="CQ561" s="93"/>
      <c r="CR561" s="93"/>
      <c r="CS561" s="191"/>
      <c r="CW561" s="210"/>
      <c r="DE561" s="8"/>
      <c r="DF561" s="205"/>
      <c r="DG561" s="205"/>
      <c r="DH561" s="206"/>
      <c r="DI561" s="206"/>
      <c r="DJ561" s="205"/>
      <c r="DK561" s="207"/>
      <c r="DL561" s="205"/>
      <c r="DM561" s="207"/>
      <c r="DN561" s="205"/>
      <c r="DO561" s="207"/>
      <c r="DP561" s="205"/>
      <c r="DQ561" s="205"/>
      <c r="DR561" s="205"/>
      <c r="DS561" s="205"/>
      <c r="DT561" s="93"/>
      <c r="DU561" s="93"/>
      <c r="EE561" s="8"/>
      <c r="EF561" s="205"/>
      <c r="EG561" s="205"/>
      <c r="EH561" s="206"/>
      <c r="EI561" s="206"/>
      <c r="EJ561" s="205"/>
      <c r="EK561" s="207"/>
      <c r="EL561" s="205"/>
      <c r="EM561" s="207"/>
      <c r="EN561" s="205"/>
      <c r="EO561" s="207"/>
      <c r="EP561" s="207"/>
      <c r="EQ561" s="205"/>
      <c r="ER561" s="205"/>
      <c r="ES561" s="205"/>
      <c r="ET561" s="205"/>
      <c r="EU561" s="93"/>
      <c r="EV561" s="93"/>
    </row>
    <row r="562" spans="2:152">
      <c r="B562" s="8"/>
      <c r="C562" s="205"/>
      <c r="D562" s="205"/>
      <c r="E562" s="206"/>
      <c r="F562" s="206"/>
      <c r="G562" s="205"/>
      <c r="H562" s="207"/>
      <c r="I562" s="205"/>
      <c r="J562" s="207"/>
      <c r="K562" s="205"/>
      <c r="L562" s="205"/>
      <c r="M562" s="205"/>
      <c r="N562" s="205"/>
      <c r="O562" s="205"/>
      <c r="P562" s="205"/>
      <c r="Q562" s="205"/>
      <c r="CC562" s="8"/>
      <c r="CD562" s="205"/>
      <c r="CE562" s="205"/>
      <c r="CF562" s="206"/>
      <c r="CG562" s="206"/>
      <c r="CH562" s="205"/>
      <c r="CI562" s="207"/>
      <c r="CJ562" s="205"/>
      <c r="CK562" s="207"/>
      <c r="CL562" s="205"/>
      <c r="CM562" s="205"/>
      <c r="CN562" s="205"/>
      <c r="CO562" s="205"/>
      <c r="CP562" s="205"/>
      <c r="CQ562" s="93"/>
      <c r="CR562" s="93"/>
      <c r="CS562" s="191"/>
      <c r="CW562" s="210"/>
      <c r="DE562" s="8"/>
      <c r="DF562" s="205"/>
      <c r="DG562" s="205"/>
      <c r="DH562" s="206"/>
      <c r="DI562" s="206"/>
      <c r="DJ562" s="205"/>
      <c r="DK562" s="207"/>
      <c r="DL562" s="205"/>
      <c r="DM562" s="207"/>
      <c r="DN562" s="205"/>
      <c r="DO562" s="207"/>
      <c r="DP562" s="205"/>
      <c r="DQ562" s="205"/>
      <c r="DR562" s="205"/>
      <c r="DS562" s="205"/>
      <c r="DT562" s="93"/>
      <c r="DU562" s="93"/>
      <c r="EE562" s="8"/>
      <c r="EF562" s="205"/>
      <c r="EG562" s="205"/>
      <c r="EH562" s="206"/>
      <c r="EI562" s="206"/>
      <c r="EJ562" s="205"/>
      <c r="EK562" s="207"/>
      <c r="EL562" s="205"/>
      <c r="EM562" s="207"/>
      <c r="EN562" s="205"/>
      <c r="EO562" s="207"/>
      <c r="EP562" s="207"/>
      <c r="EQ562" s="205"/>
      <c r="ER562" s="205"/>
      <c r="ES562" s="205"/>
      <c r="ET562" s="205"/>
      <c r="EU562" s="93"/>
      <c r="EV562" s="93"/>
    </row>
    <row r="563" spans="2:152">
      <c r="B563" s="8"/>
      <c r="C563" s="205"/>
      <c r="D563" s="205"/>
      <c r="E563" s="206"/>
      <c r="F563" s="206"/>
      <c r="G563" s="205"/>
      <c r="H563" s="207"/>
      <c r="I563" s="205"/>
      <c r="J563" s="207"/>
      <c r="K563" s="205"/>
      <c r="L563" s="205"/>
      <c r="M563" s="205"/>
      <c r="N563" s="205"/>
      <c r="O563" s="205"/>
      <c r="P563" s="205"/>
      <c r="Q563" s="205"/>
      <c r="CC563" s="8"/>
      <c r="CD563" s="205"/>
      <c r="CE563" s="205"/>
      <c r="CF563" s="206"/>
      <c r="CG563" s="206"/>
      <c r="CH563" s="205"/>
      <c r="CI563" s="207"/>
      <c r="CJ563" s="205"/>
      <c r="CK563" s="207"/>
      <c r="CL563" s="205"/>
      <c r="CM563" s="205"/>
      <c r="CN563" s="205"/>
      <c r="CO563" s="205"/>
      <c r="CP563" s="205"/>
      <c r="CQ563" s="93"/>
      <c r="CR563" s="93"/>
      <c r="CS563" s="191"/>
      <c r="CW563" s="210"/>
      <c r="DE563" s="8"/>
      <c r="DF563" s="205"/>
      <c r="DG563" s="205"/>
      <c r="DH563" s="206"/>
      <c r="DI563" s="206"/>
      <c r="DJ563" s="205"/>
      <c r="DK563" s="207"/>
      <c r="DL563" s="205"/>
      <c r="DM563" s="207"/>
      <c r="DN563" s="205"/>
      <c r="DO563" s="207"/>
      <c r="DP563" s="205"/>
      <c r="DQ563" s="205"/>
      <c r="DR563" s="205"/>
      <c r="DS563" s="205"/>
      <c r="DT563" s="93"/>
      <c r="DU563" s="93"/>
      <c r="EE563" s="8"/>
      <c r="EF563" s="205"/>
      <c r="EG563" s="205"/>
      <c r="EH563" s="206"/>
      <c r="EI563" s="206"/>
      <c r="EJ563" s="205"/>
      <c r="EK563" s="207"/>
      <c r="EL563" s="205"/>
      <c r="EM563" s="207"/>
      <c r="EN563" s="205"/>
      <c r="EO563" s="207"/>
      <c r="EP563" s="207"/>
      <c r="EQ563" s="205"/>
      <c r="ER563" s="205"/>
      <c r="ES563" s="205"/>
      <c r="ET563" s="205"/>
      <c r="EU563" s="93"/>
      <c r="EV563" s="93"/>
    </row>
    <row r="564" spans="2:152">
      <c r="B564" s="8"/>
      <c r="C564" s="205"/>
      <c r="D564" s="205"/>
      <c r="E564" s="206"/>
      <c r="F564" s="206"/>
      <c r="G564" s="205"/>
      <c r="H564" s="207"/>
      <c r="I564" s="205"/>
      <c r="J564" s="207"/>
      <c r="K564" s="205"/>
      <c r="L564" s="205"/>
      <c r="M564" s="205"/>
      <c r="N564" s="205"/>
      <c r="O564" s="205"/>
      <c r="P564" s="205"/>
      <c r="Q564" s="205"/>
      <c r="CC564" s="8"/>
      <c r="CD564" s="205"/>
      <c r="CE564" s="205"/>
      <c r="CF564" s="206"/>
      <c r="CG564" s="206"/>
      <c r="CH564" s="205"/>
      <c r="CI564" s="207"/>
      <c r="CJ564" s="205"/>
      <c r="CK564" s="207"/>
      <c r="CL564" s="205"/>
      <c r="CM564" s="205"/>
      <c r="CN564" s="205"/>
      <c r="CO564" s="205"/>
      <c r="CP564" s="205"/>
      <c r="CQ564" s="93"/>
      <c r="CR564" s="93"/>
      <c r="CS564" s="191"/>
      <c r="CW564" s="210"/>
      <c r="DE564" s="8"/>
      <c r="DF564" s="205"/>
      <c r="DG564" s="205"/>
      <c r="DH564" s="206"/>
      <c r="DI564" s="206"/>
      <c r="DJ564" s="205"/>
      <c r="DK564" s="207"/>
      <c r="DL564" s="205"/>
      <c r="DM564" s="207"/>
      <c r="DN564" s="205"/>
      <c r="DO564" s="207"/>
      <c r="DP564" s="205"/>
      <c r="DQ564" s="205"/>
      <c r="DR564" s="205"/>
      <c r="DS564" s="205"/>
      <c r="DT564" s="93"/>
      <c r="DU564" s="93"/>
      <c r="EE564" s="8"/>
      <c r="EF564" s="205"/>
      <c r="EG564" s="205"/>
      <c r="EH564" s="206"/>
      <c r="EI564" s="206"/>
      <c r="EJ564" s="205"/>
      <c r="EK564" s="207"/>
      <c r="EL564" s="205"/>
      <c r="EM564" s="207"/>
      <c r="EN564" s="205"/>
      <c r="EO564" s="207"/>
      <c r="EP564" s="207"/>
      <c r="EQ564" s="205"/>
      <c r="ER564" s="205"/>
      <c r="ES564" s="205"/>
      <c r="ET564" s="205"/>
      <c r="EU564" s="93"/>
      <c r="EV564" s="93"/>
    </row>
    <row r="565" spans="2:152">
      <c r="B565" s="8"/>
      <c r="C565" s="205"/>
      <c r="D565" s="205"/>
      <c r="E565" s="206"/>
      <c r="F565" s="206"/>
      <c r="G565" s="205"/>
      <c r="H565" s="207"/>
      <c r="I565" s="205"/>
      <c r="J565" s="207"/>
      <c r="K565" s="205"/>
      <c r="L565" s="205"/>
      <c r="M565" s="205"/>
      <c r="N565" s="205"/>
      <c r="O565" s="205"/>
      <c r="P565" s="205"/>
      <c r="Q565" s="205"/>
      <c r="CC565" s="8"/>
      <c r="CD565" s="205"/>
      <c r="CE565" s="205"/>
      <c r="CF565" s="206"/>
      <c r="CG565" s="206"/>
      <c r="CH565" s="205"/>
      <c r="CI565" s="207"/>
      <c r="CJ565" s="205"/>
      <c r="CK565" s="207"/>
      <c r="CL565" s="205"/>
      <c r="CM565" s="205"/>
      <c r="CN565" s="205"/>
      <c r="CO565" s="205"/>
      <c r="CP565" s="205"/>
      <c r="CQ565" s="93"/>
      <c r="CR565" s="93"/>
      <c r="CS565" s="191"/>
      <c r="CW565" s="210"/>
      <c r="DE565" s="8"/>
      <c r="DF565" s="205"/>
      <c r="DG565" s="205"/>
      <c r="DH565" s="206"/>
      <c r="DI565" s="206"/>
      <c r="DJ565" s="205"/>
      <c r="DK565" s="207"/>
      <c r="DL565" s="205"/>
      <c r="DM565" s="207"/>
      <c r="DN565" s="205"/>
      <c r="DO565" s="207"/>
      <c r="DP565" s="205"/>
      <c r="DQ565" s="205"/>
      <c r="DR565" s="205"/>
      <c r="DS565" s="205"/>
      <c r="DT565" s="93"/>
      <c r="DU565" s="93"/>
      <c r="EE565" s="8"/>
      <c r="EF565" s="205"/>
      <c r="EG565" s="205"/>
      <c r="EH565" s="206"/>
      <c r="EI565" s="206"/>
      <c r="EJ565" s="205"/>
      <c r="EK565" s="207"/>
      <c r="EL565" s="205"/>
      <c r="EM565" s="207"/>
      <c r="EN565" s="205"/>
      <c r="EO565" s="207"/>
      <c r="EP565" s="207"/>
      <c r="EQ565" s="205"/>
      <c r="ER565" s="205"/>
      <c r="ES565" s="205"/>
      <c r="ET565" s="205"/>
      <c r="EU565" s="93"/>
      <c r="EV565" s="93"/>
    </row>
    <row r="566" spans="2:152">
      <c r="B566" s="8"/>
      <c r="C566" s="205"/>
      <c r="D566" s="205"/>
      <c r="E566" s="206"/>
      <c r="F566" s="206"/>
      <c r="G566" s="205"/>
      <c r="H566" s="207"/>
      <c r="I566" s="205"/>
      <c r="J566" s="207"/>
      <c r="K566" s="205"/>
      <c r="L566" s="205"/>
      <c r="M566" s="205"/>
      <c r="N566" s="205"/>
      <c r="O566" s="205"/>
      <c r="P566" s="205"/>
      <c r="Q566" s="205"/>
      <c r="CC566" s="8"/>
      <c r="CD566" s="205"/>
      <c r="CE566" s="205"/>
      <c r="CF566" s="206"/>
      <c r="CG566" s="206"/>
      <c r="CH566" s="205"/>
      <c r="CI566" s="207"/>
      <c r="CJ566" s="205"/>
      <c r="CK566" s="207"/>
      <c r="CL566" s="205"/>
      <c r="CM566" s="205"/>
      <c r="CN566" s="205"/>
      <c r="CO566" s="205"/>
      <c r="CP566" s="205"/>
      <c r="CQ566" s="93"/>
      <c r="CR566" s="93"/>
      <c r="CS566" s="191"/>
      <c r="CW566" s="210"/>
      <c r="DE566" s="8"/>
      <c r="DF566" s="205"/>
      <c r="DG566" s="205"/>
      <c r="DH566" s="206"/>
      <c r="DI566" s="206"/>
      <c r="DJ566" s="205"/>
      <c r="DK566" s="207"/>
      <c r="DL566" s="205"/>
      <c r="DM566" s="207"/>
      <c r="DN566" s="205"/>
      <c r="DO566" s="207"/>
      <c r="DP566" s="205"/>
      <c r="DQ566" s="205"/>
      <c r="DR566" s="205"/>
      <c r="DS566" s="205"/>
      <c r="DT566" s="93"/>
      <c r="DU566" s="93"/>
      <c r="EE566" s="8"/>
      <c r="EF566" s="205"/>
      <c r="EG566" s="205"/>
      <c r="EH566" s="206"/>
      <c r="EI566" s="206"/>
      <c r="EJ566" s="205"/>
      <c r="EK566" s="207"/>
      <c r="EL566" s="205"/>
      <c r="EM566" s="207"/>
      <c r="EN566" s="205"/>
      <c r="EO566" s="207"/>
      <c r="EP566" s="207"/>
      <c r="EQ566" s="205"/>
      <c r="ER566" s="205"/>
      <c r="ES566" s="205"/>
      <c r="ET566" s="205"/>
      <c r="EU566" s="93"/>
      <c r="EV566" s="93"/>
    </row>
    <row r="567" spans="2:152">
      <c r="B567" s="8"/>
      <c r="C567" s="205"/>
      <c r="D567" s="205"/>
      <c r="E567" s="206"/>
      <c r="F567" s="206"/>
      <c r="G567" s="205"/>
      <c r="H567" s="207"/>
      <c r="I567" s="205"/>
      <c r="J567" s="207"/>
      <c r="K567" s="205"/>
      <c r="L567" s="205"/>
      <c r="M567" s="205"/>
      <c r="N567" s="205"/>
      <c r="O567" s="205"/>
      <c r="P567" s="205"/>
      <c r="Q567" s="205"/>
      <c r="CC567" s="8"/>
      <c r="CD567" s="205"/>
      <c r="CE567" s="205"/>
      <c r="CF567" s="206"/>
      <c r="CG567" s="206"/>
      <c r="CH567" s="205"/>
      <c r="CI567" s="207"/>
      <c r="CJ567" s="205"/>
      <c r="CK567" s="207"/>
      <c r="CL567" s="205"/>
      <c r="CM567" s="205"/>
      <c r="CN567" s="205"/>
      <c r="CO567" s="205"/>
      <c r="CP567" s="205"/>
      <c r="CQ567" s="93"/>
      <c r="CR567" s="93"/>
      <c r="CS567" s="191"/>
      <c r="CW567" s="210"/>
      <c r="DE567" s="8"/>
      <c r="DF567" s="205"/>
      <c r="DG567" s="205"/>
      <c r="DH567" s="206"/>
      <c r="DI567" s="206"/>
      <c r="DJ567" s="205"/>
      <c r="DK567" s="207"/>
      <c r="DL567" s="205"/>
      <c r="DM567" s="207"/>
      <c r="DN567" s="205"/>
      <c r="DO567" s="207"/>
      <c r="DP567" s="205"/>
      <c r="DQ567" s="205"/>
      <c r="DR567" s="205"/>
      <c r="DS567" s="205"/>
      <c r="DT567" s="93"/>
      <c r="DU567" s="93"/>
      <c r="EE567" s="8"/>
      <c r="EF567" s="205"/>
      <c r="EG567" s="205"/>
      <c r="EH567" s="206"/>
      <c r="EI567" s="206"/>
      <c r="EJ567" s="205"/>
      <c r="EK567" s="207"/>
      <c r="EL567" s="205"/>
      <c r="EM567" s="207"/>
      <c r="EN567" s="205"/>
      <c r="EO567" s="207"/>
      <c r="EP567" s="207"/>
      <c r="EQ567" s="205"/>
      <c r="ER567" s="205"/>
      <c r="ES567" s="205"/>
      <c r="ET567" s="205"/>
      <c r="EU567" s="93"/>
      <c r="EV567" s="93"/>
    </row>
    <row r="568" spans="2:152">
      <c r="B568" s="8"/>
      <c r="C568" s="205"/>
      <c r="D568" s="205"/>
      <c r="E568" s="206"/>
      <c r="F568" s="206"/>
      <c r="G568" s="205"/>
      <c r="H568" s="207"/>
      <c r="I568" s="205"/>
      <c r="J568" s="207"/>
      <c r="K568" s="205"/>
      <c r="L568" s="205"/>
      <c r="M568" s="205"/>
      <c r="N568" s="205"/>
      <c r="O568" s="205"/>
      <c r="P568" s="205"/>
      <c r="Q568" s="205"/>
      <c r="CC568" s="8"/>
      <c r="CD568" s="205"/>
      <c r="CE568" s="205"/>
      <c r="CF568" s="206"/>
      <c r="CG568" s="206"/>
      <c r="CH568" s="205"/>
      <c r="CI568" s="207"/>
      <c r="CJ568" s="205"/>
      <c r="CK568" s="207"/>
      <c r="CL568" s="205"/>
      <c r="CM568" s="205"/>
      <c r="CN568" s="205"/>
      <c r="CO568" s="205"/>
      <c r="CP568" s="205"/>
      <c r="CQ568" s="93"/>
      <c r="CR568" s="93"/>
      <c r="CS568" s="191"/>
      <c r="CW568" s="210"/>
      <c r="DE568" s="8"/>
      <c r="DF568" s="205"/>
      <c r="DG568" s="205"/>
      <c r="DH568" s="206"/>
      <c r="DI568" s="206"/>
      <c r="DJ568" s="205"/>
      <c r="DK568" s="207"/>
      <c r="DL568" s="205"/>
      <c r="DM568" s="207"/>
      <c r="DN568" s="205"/>
      <c r="DO568" s="207"/>
      <c r="DP568" s="205"/>
      <c r="DQ568" s="205"/>
      <c r="DR568" s="205"/>
      <c r="DS568" s="205"/>
      <c r="DT568" s="93"/>
      <c r="DU568" s="93"/>
      <c r="EE568" s="8"/>
      <c r="EF568" s="205"/>
      <c r="EG568" s="205"/>
      <c r="EH568" s="206"/>
      <c r="EI568" s="206"/>
      <c r="EJ568" s="205"/>
      <c r="EK568" s="207"/>
      <c r="EL568" s="205"/>
      <c r="EM568" s="207"/>
      <c r="EN568" s="205"/>
      <c r="EO568" s="207"/>
      <c r="EP568" s="207"/>
      <c r="EQ568" s="205"/>
      <c r="ER568" s="205"/>
      <c r="ES568" s="205"/>
      <c r="ET568" s="205"/>
      <c r="EU568" s="93"/>
      <c r="EV568" s="93"/>
    </row>
    <row r="569" spans="2:152">
      <c r="B569" s="8"/>
      <c r="C569" s="205"/>
      <c r="D569" s="205"/>
      <c r="E569" s="206"/>
      <c r="F569" s="206"/>
      <c r="G569" s="205"/>
      <c r="H569" s="207"/>
      <c r="I569" s="205"/>
      <c r="J569" s="207"/>
      <c r="K569" s="205"/>
      <c r="L569" s="205"/>
      <c r="M569" s="205"/>
      <c r="N569" s="205"/>
      <c r="O569" s="205"/>
      <c r="P569" s="205"/>
      <c r="Q569" s="205"/>
      <c r="CC569" s="8"/>
      <c r="CD569" s="205"/>
      <c r="CE569" s="205"/>
      <c r="CF569" s="206"/>
      <c r="CG569" s="206"/>
      <c r="CH569" s="205"/>
      <c r="CI569" s="207"/>
      <c r="CJ569" s="205"/>
      <c r="CK569" s="207"/>
      <c r="CL569" s="205"/>
      <c r="CM569" s="205"/>
      <c r="CN569" s="205"/>
      <c r="CO569" s="205"/>
      <c r="CP569" s="205"/>
      <c r="CQ569" s="93"/>
      <c r="CR569" s="93"/>
      <c r="CS569" s="191"/>
      <c r="CW569" s="210"/>
      <c r="DE569" s="8"/>
      <c r="DF569" s="205"/>
      <c r="DG569" s="205"/>
      <c r="DH569" s="206"/>
      <c r="DI569" s="206"/>
      <c r="DJ569" s="205"/>
      <c r="DK569" s="207"/>
      <c r="DL569" s="205"/>
      <c r="DM569" s="207"/>
      <c r="DN569" s="205"/>
      <c r="DO569" s="207"/>
      <c r="DP569" s="205"/>
      <c r="DQ569" s="205"/>
      <c r="DR569" s="205"/>
      <c r="DS569" s="205"/>
      <c r="DT569" s="93"/>
      <c r="DU569" s="93"/>
      <c r="EE569" s="8"/>
      <c r="EF569" s="205"/>
      <c r="EG569" s="205"/>
      <c r="EH569" s="206"/>
      <c r="EI569" s="206"/>
      <c r="EJ569" s="205"/>
      <c r="EK569" s="207"/>
      <c r="EL569" s="205"/>
      <c r="EM569" s="207"/>
      <c r="EN569" s="205"/>
      <c r="EO569" s="207"/>
      <c r="EP569" s="207"/>
      <c r="EQ569" s="205"/>
      <c r="ER569" s="205"/>
      <c r="ES569" s="205"/>
      <c r="ET569" s="205"/>
      <c r="EU569" s="93"/>
      <c r="EV569" s="93"/>
    </row>
    <row r="570" spans="2:152">
      <c r="B570" s="8"/>
      <c r="C570" s="205"/>
      <c r="D570" s="205"/>
      <c r="E570" s="206"/>
      <c r="F570" s="206"/>
      <c r="G570" s="205"/>
      <c r="H570" s="207"/>
      <c r="I570" s="205"/>
      <c r="J570" s="207"/>
      <c r="K570" s="205"/>
      <c r="L570" s="205"/>
      <c r="M570" s="205"/>
      <c r="N570" s="205"/>
      <c r="O570" s="205"/>
      <c r="P570" s="205"/>
      <c r="Q570" s="205"/>
      <c r="CC570" s="8"/>
      <c r="CD570" s="205"/>
      <c r="CE570" s="205"/>
      <c r="CF570" s="206"/>
      <c r="CG570" s="206"/>
      <c r="CH570" s="205"/>
      <c r="CI570" s="207"/>
      <c r="CJ570" s="205"/>
      <c r="CK570" s="207"/>
      <c r="CL570" s="205"/>
      <c r="CM570" s="205"/>
      <c r="CN570" s="205"/>
      <c r="CO570" s="205"/>
      <c r="CP570" s="205"/>
      <c r="CQ570" s="93"/>
      <c r="CR570" s="93"/>
      <c r="CS570" s="191"/>
      <c r="CW570" s="210"/>
      <c r="DE570" s="8"/>
      <c r="DF570" s="205"/>
      <c r="DG570" s="205"/>
      <c r="DH570" s="206"/>
      <c r="DI570" s="206"/>
      <c r="DJ570" s="205"/>
      <c r="DK570" s="207"/>
      <c r="DL570" s="205"/>
      <c r="DM570" s="207"/>
      <c r="DN570" s="205"/>
      <c r="DO570" s="207"/>
      <c r="DP570" s="205"/>
      <c r="DQ570" s="205"/>
      <c r="DR570" s="205"/>
      <c r="DS570" s="205"/>
      <c r="DT570" s="93"/>
      <c r="DU570" s="93"/>
      <c r="EE570" s="8"/>
      <c r="EF570" s="205"/>
      <c r="EG570" s="205"/>
      <c r="EH570" s="206"/>
      <c r="EI570" s="206"/>
      <c r="EJ570" s="205"/>
      <c r="EK570" s="207"/>
      <c r="EL570" s="205"/>
      <c r="EM570" s="207"/>
      <c r="EN570" s="205"/>
      <c r="EO570" s="207"/>
      <c r="EP570" s="207"/>
      <c r="EQ570" s="205"/>
      <c r="ER570" s="205"/>
      <c r="ES570" s="205"/>
      <c r="ET570" s="205"/>
      <c r="EU570" s="93"/>
      <c r="EV570" s="93"/>
    </row>
    <row r="571" spans="2:152">
      <c r="B571" s="8"/>
      <c r="C571" s="205"/>
      <c r="D571" s="205"/>
      <c r="E571" s="206"/>
      <c r="F571" s="206"/>
      <c r="G571" s="205"/>
      <c r="H571" s="207"/>
      <c r="I571" s="205"/>
      <c r="J571" s="207"/>
      <c r="K571" s="205"/>
      <c r="L571" s="205"/>
      <c r="M571" s="205"/>
      <c r="N571" s="205"/>
      <c r="O571" s="205"/>
      <c r="P571" s="205"/>
      <c r="Q571" s="205"/>
      <c r="CC571" s="8"/>
      <c r="CD571" s="205"/>
      <c r="CE571" s="205"/>
      <c r="CF571" s="206"/>
      <c r="CG571" s="206"/>
      <c r="CH571" s="205"/>
      <c r="CI571" s="207"/>
      <c r="CJ571" s="205"/>
      <c r="CK571" s="207"/>
      <c r="CL571" s="205"/>
      <c r="CM571" s="205"/>
      <c r="CN571" s="205"/>
      <c r="CO571" s="205"/>
      <c r="CP571" s="205"/>
      <c r="CQ571" s="93"/>
      <c r="CR571" s="93"/>
      <c r="CS571" s="191"/>
      <c r="CW571" s="210"/>
      <c r="DE571" s="8"/>
      <c r="DF571" s="205"/>
      <c r="DG571" s="205"/>
      <c r="DH571" s="206"/>
      <c r="DI571" s="206"/>
      <c r="DJ571" s="205"/>
      <c r="DK571" s="207"/>
      <c r="DL571" s="205"/>
      <c r="DM571" s="207"/>
      <c r="DN571" s="205"/>
      <c r="DO571" s="207"/>
      <c r="DP571" s="205"/>
      <c r="DQ571" s="205"/>
      <c r="DR571" s="205"/>
      <c r="DS571" s="205"/>
      <c r="DT571" s="93"/>
      <c r="DU571" s="93"/>
      <c r="EE571" s="8"/>
      <c r="EF571" s="205"/>
      <c r="EG571" s="205"/>
      <c r="EH571" s="206"/>
      <c r="EI571" s="206"/>
      <c r="EJ571" s="205"/>
      <c r="EK571" s="207"/>
      <c r="EL571" s="205"/>
      <c r="EM571" s="207"/>
      <c r="EN571" s="205"/>
      <c r="EO571" s="207"/>
      <c r="EP571" s="207"/>
      <c r="EQ571" s="205"/>
      <c r="ER571" s="205"/>
      <c r="ES571" s="205"/>
      <c r="ET571" s="205"/>
      <c r="EU571" s="93"/>
      <c r="EV571" s="93"/>
    </row>
    <row r="572" spans="2:152">
      <c r="B572" s="8"/>
      <c r="C572" s="205"/>
      <c r="D572" s="205"/>
      <c r="E572" s="206"/>
      <c r="F572" s="206"/>
      <c r="G572" s="205"/>
      <c r="H572" s="207"/>
      <c r="I572" s="205"/>
      <c r="J572" s="207"/>
      <c r="K572" s="205"/>
      <c r="L572" s="205"/>
      <c r="M572" s="205"/>
      <c r="N572" s="205"/>
      <c r="O572" s="205"/>
      <c r="P572" s="205"/>
      <c r="Q572" s="205"/>
      <c r="CC572" s="8"/>
      <c r="CD572" s="205"/>
      <c r="CE572" s="205"/>
      <c r="CF572" s="206"/>
      <c r="CG572" s="206"/>
      <c r="CH572" s="205"/>
      <c r="CI572" s="207"/>
      <c r="CJ572" s="205"/>
      <c r="CK572" s="207"/>
      <c r="CL572" s="205"/>
      <c r="CM572" s="205"/>
      <c r="CN572" s="205"/>
      <c r="CO572" s="205"/>
      <c r="CP572" s="205"/>
      <c r="CQ572" s="93"/>
      <c r="CR572" s="93"/>
      <c r="CS572" s="191"/>
      <c r="CW572" s="210"/>
      <c r="DE572" s="8"/>
      <c r="DF572" s="205"/>
      <c r="DG572" s="205"/>
      <c r="DH572" s="206"/>
      <c r="DI572" s="206"/>
      <c r="DJ572" s="205"/>
      <c r="DK572" s="207"/>
      <c r="DL572" s="205"/>
      <c r="DM572" s="207"/>
      <c r="DN572" s="205"/>
      <c r="DO572" s="207"/>
      <c r="DP572" s="205"/>
      <c r="DQ572" s="205"/>
      <c r="DR572" s="205"/>
      <c r="DS572" s="205"/>
      <c r="DT572" s="93"/>
      <c r="DU572" s="93"/>
      <c r="EE572" s="8"/>
      <c r="EF572" s="205"/>
      <c r="EG572" s="205"/>
      <c r="EH572" s="206"/>
      <c r="EI572" s="206"/>
      <c r="EJ572" s="205"/>
      <c r="EK572" s="207"/>
      <c r="EL572" s="205"/>
      <c r="EM572" s="207"/>
      <c r="EN572" s="205"/>
      <c r="EO572" s="207"/>
      <c r="EP572" s="207"/>
      <c r="EQ572" s="205"/>
      <c r="ER572" s="205"/>
      <c r="ES572" s="205"/>
      <c r="ET572" s="205"/>
      <c r="EU572" s="93"/>
      <c r="EV572" s="93"/>
    </row>
    <row r="573" spans="2:152">
      <c r="B573" s="8"/>
      <c r="C573" s="205"/>
      <c r="D573" s="205"/>
      <c r="E573" s="206"/>
      <c r="F573" s="206"/>
      <c r="G573" s="205"/>
      <c r="H573" s="207"/>
      <c r="I573" s="205"/>
      <c r="J573" s="207"/>
      <c r="K573" s="205"/>
      <c r="L573" s="205"/>
      <c r="M573" s="205"/>
      <c r="N573" s="205"/>
      <c r="O573" s="205"/>
      <c r="P573" s="205"/>
      <c r="Q573" s="205"/>
      <c r="CC573" s="8"/>
      <c r="CD573" s="205"/>
      <c r="CE573" s="205"/>
      <c r="CF573" s="206"/>
      <c r="CG573" s="206"/>
      <c r="CH573" s="205"/>
      <c r="CI573" s="207"/>
      <c r="CJ573" s="205"/>
      <c r="CK573" s="207"/>
      <c r="CL573" s="205"/>
      <c r="CM573" s="205"/>
      <c r="CN573" s="205"/>
      <c r="CO573" s="205"/>
      <c r="CP573" s="205"/>
      <c r="CQ573" s="93"/>
      <c r="CR573" s="93"/>
      <c r="CS573" s="191"/>
      <c r="CW573" s="210"/>
      <c r="DE573" s="8"/>
      <c r="DF573" s="205"/>
      <c r="DG573" s="205"/>
      <c r="DH573" s="206"/>
      <c r="DI573" s="206"/>
      <c r="DJ573" s="205"/>
      <c r="DK573" s="207"/>
      <c r="DL573" s="205"/>
      <c r="DM573" s="207"/>
      <c r="DN573" s="205"/>
      <c r="DO573" s="207"/>
      <c r="DP573" s="205"/>
      <c r="DQ573" s="205"/>
      <c r="DR573" s="205"/>
      <c r="DS573" s="205"/>
      <c r="DT573" s="93"/>
      <c r="DU573" s="93"/>
      <c r="EE573" s="8"/>
      <c r="EF573" s="205"/>
      <c r="EG573" s="205"/>
      <c r="EH573" s="206"/>
      <c r="EI573" s="206"/>
      <c r="EJ573" s="205"/>
      <c r="EK573" s="207"/>
      <c r="EL573" s="205"/>
      <c r="EM573" s="207"/>
      <c r="EN573" s="205"/>
      <c r="EO573" s="207"/>
      <c r="EP573" s="207"/>
      <c r="EQ573" s="205"/>
      <c r="ER573" s="205"/>
      <c r="ES573" s="205"/>
      <c r="ET573" s="205"/>
      <c r="EU573" s="93"/>
      <c r="EV573" s="93"/>
    </row>
    <row r="574" spans="2:152">
      <c r="B574" s="8"/>
      <c r="C574" s="205"/>
      <c r="D574" s="205"/>
      <c r="E574" s="206"/>
      <c r="F574" s="206"/>
      <c r="G574" s="205"/>
      <c r="H574" s="207"/>
      <c r="I574" s="205"/>
      <c r="J574" s="207"/>
      <c r="K574" s="205"/>
      <c r="L574" s="205"/>
      <c r="M574" s="205"/>
      <c r="N574" s="205"/>
      <c r="O574" s="205"/>
      <c r="P574" s="205"/>
      <c r="Q574" s="205"/>
      <c r="CC574" s="8"/>
      <c r="CD574" s="205"/>
      <c r="CE574" s="205"/>
      <c r="CF574" s="206"/>
      <c r="CG574" s="206"/>
      <c r="CH574" s="205"/>
      <c r="CI574" s="207"/>
      <c r="CJ574" s="205"/>
      <c r="CK574" s="207"/>
      <c r="CL574" s="205"/>
      <c r="CM574" s="205"/>
      <c r="CN574" s="205"/>
      <c r="CO574" s="205"/>
      <c r="CP574" s="205"/>
      <c r="CQ574" s="93"/>
      <c r="CR574" s="93"/>
      <c r="CS574" s="191"/>
      <c r="CW574" s="210"/>
      <c r="DE574" s="8"/>
      <c r="DF574" s="205"/>
      <c r="DG574" s="205"/>
      <c r="DH574" s="206"/>
      <c r="DI574" s="206"/>
      <c r="DJ574" s="205"/>
      <c r="DK574" s="207"/>
      <c r="DL574" s="205"/>
      <c r="DM574" s="207"/>
      <c r="DN574" s="205"/>
      <c r="DO574" s="207"/>
      <c r="DP574" s="205"/>
      <c r="DQ574" s="205"/>
      <c r="DR574" s="205"/>
      <c r="DS574" s="205"/>
      <c r="DT574" s="93"/>
      <c r="DU574" s="93"/>
      <c r="EE574" s="8"/>
      <c r="EF574" s="205"/>
      <c r="EG574" s="205"/>
      <c r="EH574" s="206"/>
      <c r="EI574" s="206"/>
      <c r="EJ574" s="205"/>
      <c r="EK574" s="207"/>
      <c r="EL574" s="205"/>
      <c r="EM574" s="207"/>
      <c r="EN574" s="205"/>
      <c r="EO574" s="207"/>
      <c r="EP574" s="207"/>
      <c r="EQ574" s="205"/>
      <c r="ER574" s="205"/>
      <c r="ES574" s="205"/>
      <c r="ET574" s="205"/>
      <c r="EU574" s="93"/>
      <c r="EV574" s="93"/>
    </row>
    <row r="575" spans="2:152">
      <c r="B575" s="8"/>
      <c r="C575" s="205"/>
      <c r="D575" s="205"/>
      <c r="E575" s="206"/>
      <c r="F575" s="206"/>
      <c r="G575" s="205"/>
      <c r="H575" s="207"/>
      <c r="I575" s="205"/>
      <c r="J575" s="207"/>
      <c r="K575" s="205"/>
      <c r="L575" s="205"/>
      <c r="M575" s="205"/>
      <c r="N575" s="205"/>
      <c r="O575" s="205"/>
      <c r="P575" s="205"/>
      <c r="Q575" s="205"/>
      <c r="CC575" s="8"/>
      <c r="CD575" s="205"/>
      <c r="CE575" s="205"/>
      <c r="CF575" s="206"/>
      <c r="CG575" s="206"/>
      <c r="CH575" s="205"/>
      <c r="CI575" s="207"/>
      <c r="CJ575" s="205"/>
      <c r="CK575" s="207"/>
      <c r="CL575" s="205"/>
      <c r="CM575" s="205"/>
      <c r="CN575" s="205"/>
      <c r="CO575" s="205"/>
      <c r="CP575" s="205"/>
      <c r="CQ575" s="93"/>
      <c r="CR575" s="93"/>
      <c r="CS575" s="191"/>
      <c r="CW575" s="210"/>
      <c r="DE575" s="8"/>
      <c r="DF575" s="205"/>
      <c r="DG575" s="205"/>
      <c r="DH575" s="206"/>
      <c r="DI575" s="206"/>
      <c r="DJ575" s="205"/>
      <c r="DK575" s="207"/>
      <c r="DL575" s="205"/>
      <c r="DM575" s="207"/>
      <c r="DN575" s="205"/>
      <c r="DO575" s="207"/>
      <c r="DP575" s="205"/>
      <c r="DQ575" s="205"/>
      <c r="DR575" s="205"/>
      <c r="DS575" s="205"/>
      <c r="DT575" s="93"/>
      <c r="DU575" s="93"/>
      <c r="EE575" s="8"/>
      <c r="EF575" s="205"/>
      <c r="EG575" s="205"/>
      <c r="EH575" s="206"/>
      <c r="EI575" s="206"/>
      <c r="EJ575" s="205"/>
      <c r="EK575" s="207"/>
      <c r="EL575" s="205"/>
      <c r="EM575" s="207"/>
      <c r="EN575" s="205"/>
      <c r="EO575" s="207"/>
      <c r="EP575" s="207"/>
      <c r="EQ575" s="205"/>
      <c r="ER575" s="205"/>
      <c r="ES575" s="205"/>
      <c r="ET575" s="205"/>
      <c r="EU575" s="93"/>
      <c r="EV575" s="93"/>
    </row>
    <row r="576" spans="2:152">
      <c r="B576" s="8"/>
      <c r="C576" s="205"/>
      <c r="D576" s="205"/>
      <c r="E576" s="206"/>
      <c r="F576" s="206"/>
      <c r="G576" s="205"/>
      <c r="H576" s="207"/>
      <c r="I576" s="205"/>
      <c r="J576" s="207"/>
      <c r="K576" s="205"/>
      <c r="L576" s="205"/>
      <c r="M576" s="205"/>
      <c r="N576" s="205"/>
      <c r="O576" s="205"/>
      <c r="P576" s="205"/>
      <c r="Q576" s="205"/>
      <c r="CC576" s="8"/>
      <c r="CD576" s="205"/>
      <c r="CE576" s="205"/>
      <c r="CF576" s="206"/>
      <c r="CG576" s="206"/>
      <c r="CH576" s="205"/>
      <c r="CI576" s="207"/>
      <c r="CJ576" s="205"/>
      <c r="CK576" s="207"/>
      <c r="CL576" s="205"/>
      <c r="CM576" s="205"/>
      <c r="CN576" s="205"/>
      <c r="CO576" s="205"/>
      <c r="CP576" s="205"/>
      <c r="CQ576" s="93"/>
      <c r="CR576" s="93"/>
      <c r="CS576" s="191"/>
      <c r="CW576" s="210"/>
      <c r="DE576" s="8"/>
      <c r="DF576" s="205"/>
      <c r="DG576" s="205"/>
      <c r="DH576" s="206"/>
      <c r="DI576" s="206"/>
      <c r="DJ576" s="205"/>
      <c r="DK576" s="207"/>
      <c r="DL576" s="205"/>
      <c r="DM576" s="207"/>
      <c r="DN576" s="205"/>
      <c r="DO576" s="207"/>
      <c r="DP576" s="205"/>
      <c r="DQ576" s="205"/>
      <c r="DR576" s="205"/>
      <c r="DS576" s="205"/>
      <c r="DT576" s="93"/>
      <c r="DU576" s="93"/>
      <c r="EE576" s="8"/>
      <c r="EF576" s="205"/>
      <c r="EG576" s="205"/>
      <c r="EH576" s="206"/>
      <c r="EI576" s="206"/>
      <c r="EJ576" s="205"/>
      <c r="EK576" s="207"/>
      <c r="EL576" s="205"/>
      <c r="EM576" s="207"/>
      <c r="EN576" s="205"/>
      <c r="EO576" s="207"/>
      <c r="EP576" s="207"/>
      <c r="EQ576" s="205"/>
      <c r="ER576" s="205"/>
      <c r="ES576" s="205"/>
      <c r="ET576" s="205"/>
      <c r="EU576" s="93"/>
      <c r="EV576" s="93"/>
    </row>
    <row r="577" spans="2:152">
      <c r="B577" s="8"/>
      <c r="C577" s="205"/>
      <c r="D577" s="205"/>
      <c r="E577" s="206"/>
      <c r="F577" s="206"/>
      <c r="G577" s="205"/>
      <c r="H577" s="207"/>
      <c r="I577" s="205"/>
      <c r="J577" s="207"/>
      <c r="K577" s="205"/>
      <c r="L577" s="205"/>
      <c r="M577" s="205"/>
      <c r="N577" s="205"/>
      <c r="O577" s="205"/>
      <c r="P577" s="205"/>
      <c r="Q577" s="205"/>
      <c r="CC577" s="8"/>
      <c r="CD577" s="205"/>
      <c r="CE577" s="205"/>
      <c r="CF577" s="206"/>
      <c r="CG577" s="206"/>
      <c r="CH577" s="205"/>
      <c r="CI577" s="207"/>
      <c r="CJ577" s="205"/>
      <c r="CK577" s="207"/>
      <c r="CL577" s="205"/>
      <c r="CM577" s="205"/>
      <c r="CN577" s="205"/>
      <c r="CO577" s="205"/>
      <c r="CP577" s="205"/>
      <c r="CQ577" s="93"/>
      <c r="CR577" s="93"/>
      <c r="CS577" s="191"/>
      <c r="CW577" s="210"/>
      <c r="DE577" s="8"/>
      <c r="DF577" s="205"/>
      <c r="DG577" s="205"/>
      <c r="DH577" s="206"/>
      <c r="DI577" s="206"/>
      <c r="DJ577" s="205"/>
      <c r="DK577" s="207"/>
      <c r="DL577" s="205"/>
      <c r="DM577" s="207"/>
      <c r="DN577" s="205"/>
      <c r="DO577" s="207"/>
      <c r="DP577" s="205"/>
      <c r="DQ577" s="205"/>
      <c r="DR577" s="205"/>
      <c r="DS577" s="205"/>
      <c r="DT577" s="93"/>
      <c r="DU577" s="93"/>
      <c r="EE577" s="8"/>
      <c r="EF577" s="205"/>
      <c r="EG577" s="205"/>
      <c r="EH577" s="206"/>
      <c r="EI577" s="206"/>
      <c r="EJ577" s="205"/>
      <c r="EK577" s="207"/>
      <c r="EL577" s="205"/>
      <c r="EM577" s="207"/>
      <c r="EN577" s="205"/>
      <c r="EO577" s="207"/>
      <c r="EP577" s="207"/>
      <c r="EQ577" s="205"/>
      <c r="ER577" s="205"/>
      <c r="ES577" s="205"/>
      <c r="ET577" s="205"/>
      <c r="EU577" s="93"/>
      <c r="EV577" s="93"/>
    </row>
    <row r="578" spans="2:152">
      <c r="B578" s="8"/>
      <c r="C578" s="205"/>
      <c r="D578" s="205"/>
      <c r="E578" s="206"/>
      <c r="F578" s="206"/>
      <c r="G578" s="205"/>
      <c r="H578" s="207"/>
      <c r="I578" s="205"/>
      <c r="J578" s="207"/>
      <c r="K578" s="205"/>
      <c r="L578" s="205"/>
      <c r="M578" s="205"/>
      <c r="N578" s="205"/>
      <c r="O578" s="205"/>
      <c r="P578" s="205"/>
      <c r="Q578" s="205"/>
      <c r="CC578" s="8"/>
      <c r="CD578" s="205"/>
      <c r="CE578" s="205"/>
      <c r="CF578" s="206"/>
      <c r="CG578" s="206"/>
      <c r="CH578" s="205"/>
      <c r="CI578" s="207"/>
      <c r="CJ578" s="205"/>
      <c r="CK578" s="207"/>
      <c r="CL578" s="205"/>
      <c r="CM578" s="205"/>
      <c r="CN578" s="205"/>
      <c r="CO578" s="205"/>
      <c r="CP578" s="205"/>
      <c r="CQ578" s="93"/>
      <c r="CR578" s="93"/>
      <c r="CS578" s="191"/>
      <c r="CW578" s="210"/>
      <c r="DE578" s="8"/>
      <c r="DF578" s="205"/>
      <c r="DG578" s="205"/>
      <c r="DH578" s="206"/>
      <c r="DI578" s="206"/>
      <c r="DJ578" s="205"/>
      <c r="DK578" s="207"/>
      <c r="DL578" s="205"/>
      <c r="DM578" s="207"/>
      <c r="DN578" s="205"/>
      <c r="DO578" s="207"/>
      <c r="DP578" s="205"/>
      <c r="DQ578" s="205"/>
      <c r="DR578" s="205"/>
      <c r="DS578" s="205"/>
      <c r="DT578" s="93"/>
      <c r="DU578" s="93"/>
      <c r="EE578" s="8"/>
      <c r="EF578" s="205"/>
      <c r="EG578" s="205"/>
      <c r="EH578" s="206"/>
      <c r="EI578" s="206"/>
      <c r="EJ578" s="205"/>
      <c r="EK578" s="207"/>
      <c r="EL578" s="205"/>
      <c r="EM578" s="207"/>
      <c r="EN578" s="205"/>
      <c r="EO578" s="207"/>
      <c r="EP578" s="207"/>
      <c r="EQ578" s="205"/>
      <c r="ER578" s="205"/>
      <c r="ES578" s="205"/>
      <c r="ET578" s="205"/>
      <c r="EU578" s="93"/>
      <c r="EV578" s="93"/>
    </row>
    <row r="579" spans="2:152">
      <c r="B579" s="8"/>
      <c r="C579" s="205"/>
      <c r="D579" s="205"/>
      <c r="E579" s="206"/>
      <c r="F579" s="206"/>
      <c r="G579" s="205"/>
      <c r="H579" s="207"/>
      <c r="I579" s="205"/>
      <c r="J579" s="207"/>
      <c r="K579" s="205"/>
      <c r="L579" s="205"/>
      <c r="M579" s="205"/>
      <c r="N579" s="205"/>
      <c r="O579" s="205"/>
      <c r="P579" s="205"/>
      <c r="Q579" s="205"/>
      <c r="CC579" s="8"/>
      <c r="CD579" s="205"/>
      <c r="CE579" s="205"/>
      <c r="CF579" s="206"/>
      <c r="CG579" s="206"/>
      <c r="CH579" s="205"/>
      <c r="CI579" s="207"/>
      <c r="CJ579" s="205"/>
      <c r="CK579" s="207"/>
      <c r="CL579" s="205"/>
      <c r="CM579" s="205"/>
      <c r="CN579" s="205"/>
      <c r="CO579" s="205"/>
      <c r="CP579" s="205"/>
      <c r="CQ579" s="93"/>
      <c r="CR579" s="93"/>
      <c r="CS579" s="191"/>
      <c r="CW579" s="210"/>
      <c r="DE579" s="8"/>
      <c r="DF579" s="205"/>
      <c r="DG579" s="205"/>
      <c r="DH579" s="206"/>
      <c r="DI579" s="206"/>
      <c r="DJ579" s="205"/>
      <c r="DK579" s="207"/>
      <c r="DL579" s="205"/>
      <c r="DM579" s="207"/>
      <c r="DN579" s="205"/>
      <c r="DO579" s="207"/>
      <c r="DP579" s="205"/>
      <c r="DQ579" s="205"/>
      <c r="DR579" s="205"/>
      <c r="DS579" s="205"/>
      <c r="DT579" s="93"/>
      <c r="DU579" s="93"/>
      <c r="EE579" s="8"/>
      <c r="EF579" s="205"/>
      <c r="EG579" s="205"/>
      <c r="EH579" s="206"/>
      <c r="EI579" s="206"/>
      <c r="EJ579" s="205"/>
      <c r="EK579" s="207"/>
      <c r="EL579" s="205"/>
      <c r="EM579" s="207"/>
      <c r="EN579" s="205"/>
      <c r="EO579" s="207"/>
      <c r="EP579" s="207"/>
      <c r="EQ579" s="205"/>
      <c r="ER579" s="205"/>
      <c r="ES579" s="205"/>
      <c r="ET579" s="205"/>
      <c r="EU579" s="93"/>
      <c r="EV579" s="93"/>
    </row>
    <row r="580" spans="2:152">
      <c r="B580" s="8"/>
      <c r="C580" s="205"/>
      <c r="D580" s="205"/>
      <c r="E580" s="206"/>
      <c r="F580" s="206"/>
      <c r="G580" s="205"/>
      <c r="H580" s="207"/>
      <c r="I580" s="205"/>
      <c r="J580" s="207"/>
      <c r="K580" s="205"/>
      <c r="L580" s="205"/>
      <c r="M580" s="205"/>
      <c r="N580" s="205"/>
      <c r="O580" s="205"/>
      <c r="P580" s="205"/>
      <c r="Q580" s="205"/>
      <c r="CC580" s="8"/>
      <c r="CD580" s="205"/>
      <c r="CE580" s="205"/>
      <c r="CF580" s="206"/>
      <c r="CG580" s="206"/>
      <c r="CH580" s="205"/>
      <c r="CI580" s="207"/>
      <c r="CJ580" s="205"/>
      <c r="CK580" s="207"/>
      <c r="CL580" s="205"/>
      <c r="CM580" s="205"/>
      <c r="CN580" s="205"/>
      <c r="CO580" s="205"/>
      <c r="CP580" s="205"/>
      <c r="CQ580" s="93"/>
      <c r="CR580" s="93"/>
      <c r="CS580" s="191"/>
      <c r="CW580" s="210"/>
      <c r="DE580" s="8"/>
      <c r="DF580" s="205"/>
      <c r="DG580" s="205"/>
      <c r="DH580" s="206"/>
      <c r="DI580" s="206"/>
      <c r="DJ580" s="205"/>
      <c r="DK580" s="207"/>
      <c r="DL580" s="205"/>
      <c r="DM580" s="207"/>
      <c r="DN580" s="205"/>
      <c r="DO580" s="207"/>
      <c r="DP580" s="205"/>
      <c r="DQ580" s="205"/>
      <c r="DR580" s="205"/>
      <c r="DS580" s="205"/>
      <c r="DT580" s="93"/>
      <c r="DU580" s="93"/>
      <c r="EE580" s="8"/>
      <c r="EF580" s="205"/>
      <c r="EG580" s="205"/>
      <c r="EH580" s="206"/>
      <c r="EI580" s="206"/>
      <c r="EJ580" s="205"/>
      <c r="EK580" s="207"/>
      <c r="EL580" s="205"/>
      <c r="EM580" s="207"/>
      <c r="EN580" s="205"/>
      <c r="EO580" s="207"/>
      <c r="EP580" s="207"/>
      <c r="EQ580" s="205"/>
      <c r="ER580" s="205"/>
      <c r="ES580" s="205"/>
      <c r="ET580" s="205"/>
      <c r="EU580" s="93"/>
      <c r="EV580" s="93"/>
    </row>
    <row r="581" spans="2:152">
      <c r="B581" s="8"/>
      <c r="C581" s="205"/>
      <c r="D581" s="205"/>
      <c r="E581" s="206"/>
      <c r="F581" s="206"/>
      <c r="G581" s="205"/>
      <c r="H581" s="207"/>
      <c r="I581" s="205"/>
      <c r="J581" s="207"/>
      <c r="K581" s="205"/>
      <c r="L581" s="205"/>
      <c r="M581" s="205"/>
      <c r="N581" s="205"/>
      <c r="O581" s="205"/>
      <c r="P581" s="205"/>
      <c r="Q581" s="205"/>
      <c r="CC581" s="8"/>
      <c r="CD581" s="205"/>
      <c r="CE581" s="205"/>
      <c r="CF581" s="206"/>
      <c r="CG581" s="206"/>
      <c r="CH581" s="205"/>
      <c r="CI581" s="207"/>
      <c r="CJ581" s="205"/>
      <c r="CK581" s="207"/>
      <c r="CL581" s="205"/>
      <c r="CM581" s="205"/>
      <c r="CN581" s="205"/>
      <c r="CO581" s="205"/>
      <c r="CP581" s="205"/>
      <c r="CQ581" s="93"/>
      <c r="CR581" s="93"/>
      <c r="CS581" s="191"/>
      <c r="CW581" s="210"/>
      <c r="DE581" s="8"/>
      <c r="DF581" s="205"/>
      <c r="DG581" s="205"/>
      <c r="DH581" s="206"/>
      <c r="DI581" s="206"/>
      <c r="DJ581" s="205"/>
      <c r="DK581" s="207"/>
      <c r="DL581" s="205"/>
      <c r="DM581" s="207"/>
      <c r="DN581" s="205"/>
      <c r="DO581" s="207"/>
      <c r="DP581" s="205"/>
      <c r="DQ581" s="205"/>
      <c r="DR581" s="205"/>
      <c r="DS581" s="205"/>
      <c r="DT581" s="93"/>
      <c r="DU581" s="93"/>
      <c r="EE581" s="8"/>
      <c r="EF581" s="205"/>
      <c r="EG581" s="205"/>
      <c r="EH581" s="206"/>
      <c r="EI581" s="206"/>
      <c r="EJ581" s="205"/>
      <c r="EK581" s="207"/>
      <c r="EL581" s="205"/>
      <c r="EM581" s="207"/>
      <c r="EN581" s="205"/>
      <c r="EO581" s="207"/>
      <c r="EP581" s="207"/>
      <c r="EQ581" s="205"/>
      <c r="ER581" s="205"/>
      <c r="ES581" s="205"/>
      <c r="ET581" s="205"/>
      <c r="EU581" s="93"/>
      <c r="EV581" s="93"/>
    </row>
    <row r="582" spans="2:152">
      <c r="B582" s="8"/>
      <c r="C582" s="205"/>
      <c r="D582" s="205"/>
      <c r="E582" s="206"/>
      <c r="F582" s="206"/>
      <c r="G582" s="205"/>
      <c r="H582" s="207"/>
      <c r="I582" s="205"/>
      <c r="J582" s="207"/>
      <c r="K582" s="205"/>
      <c r="L582" s="205"/>
      <c r="M582" s="205"/>
      <c r="N582" s="205"/>
      <c r="O582" s="205"/>
      <c r="P582" s="205"/>
      <c r="Q582" s="205"/>
      <c r="CC582" s="8"/>
      <c r="CD582" s="205"/>
      <c r="CE582" s="205"/>
      <c r="CF582" s="206"/>
      <c r="CG582" s="206"/>
      <c r="CH582" s="205"/>
      <c r="CI582" s="207"/>
      <c r="CJ582" s="205"/>
      <c r="CK582" s="207"/>
      <c r="CL582" s="205"/>
      <c r="CM582" s="205"/>
      <c r="CN582" s="205"/>
      <c r="CO582" s="205"/>
      <c r="CP582" s="205"/>
      <c r="CQ582" s="93"/>
      <c r="CR582" s="93"/>
      <c r="CS582" s="191"/>
      <c r="CW582" s="210"/>
      <c r="DE582" s="8"/>
      <c r="DF582" s="205"/>
      <c r="DG582" s="205"/>
      <c r="DH582" s="206"/>
      <c r="DI582" s="206"/>
      <c r="DJ582" s="205"/>
      <c r="DK582" s="207"/>
      <c r="DL582" s="205"/>
      <c r="DM582" s="207"/>
      <c r="DN582" s="205"/>
      <c r="DO582" s="207"/>
      <c r="DP582" s="205"/>
      <c r="DQ582" s="205"/>
      <c r="DR582" s="205"/>
      <c r="DS582" s="205"/>
      <c r="DT582" s="93"/>
      <c r="DU582" s="93"/>
      <c r="EE582" s="8"/>
      <c r="EF582" s="205"/>
      <c r="EG582" s="205"/>
      <c r="EH582" s="206"/>
      <c r="EI582" s="206"/>
      <c r="EJ582" s="205"/>
      <c r="EK582" s="207"/>
      <c r="EL582" s="205"/>
      <c r="EM582" s="207"/>
      <c r="EN582" s="205"/>
      <c r="EO582" s="207"/>
      <c r="EP582" s="207"/>
      <c r="EQ582" s="205"/>
      <c r="ER582" s="205"/>
      <c r="ES582" s="205"/>
      <c r="ET582" s="205"/>
      <c r="EU582" s="93"/>
      <c r="EV582" s="93"/>
    </row>
    <row r="583" spans="2:152">
      <c r="B583" s="8"/>
      <c r="C583" s="205"/>
      <c r="D583" s="205"/>
      <c r="E583" s="206"/>
      <c r="F583" s="206"/>
      <c r="G583" s="205"/>
      <c r="H583" s="207"/>
      <c r="I583" s="205"/>
      <c r="J583" s="207"/>
      <c r="K583" s="205"/>
      <c r="L583" s="205"/>
      <c r="M583" s="205"/>
      <c r="N583" s="205"/>
      <c r="O583" s="205"/>
      <c r="P583" s="205"/>
      <c r="Q583" s="205"/>
      <c r="CC583" s="8"/>
      <c r="CD583" s="205"/>
      <c r="CE583" s="205"/>
      <c r="CF583" s="206"/>
      <c r="CG583" s="206"/>
      <c r="CH583" s="205"/>
      <c r="CI583" s="207"/>
      <c r="CJ583" s="205"/>
      <c r="CK583" s="207"/>
      <c r="CL583" s="205"/>
      <c r="CM583" s="205"/>
      <c r="CN583" s="205"/>
      <c r="CO583" s="205"/>
      <c r="CP583" s="205"/>
      <c r="CQ583" s="93"/>
      <c r="CR583" s="93"/>
      <c r="CS583" s="191"/>
      <c r="CW583" s="210"/>
      <c r="DE583" s="8"/>
      <c r="DF583" s="205"/>
      <c r="DG583" s="205"/>
      <c r="DH583" s="206"/>
      <c r="DI583" s="206"/>
      <c r="DJ583" s="205"/>
      <c r="DK583" s="207"/>
      <c r="DL583" s="205"/>
      <c r="DM583" s="207"/>
      <c r="DN583" s="205"/>
      <c r="DO583" s="207"/>
      <c r="DP583" s="205"/>
      <c r="DQ583" s="205"/>
      <c r="DR583" s="205"/>
      <c r="DS583" s="205"/>
      <c r="DT583" s="93"/>
      <c r="DU583" s="93"/>
      <c r="EE583" s="8"/>
      <c r="EF583" s="205"/>
      <c r="EG583" s="205"/>
      <c r="EH583" s="206"/>
      <c r="EI583" s="206"/>
      <c r="EJ583" s="205"/>
      <c r="EK583" s="207"/>
      <c r="EL583" s="205"/>
      <c r="EM583" s="207"/>
      <c r="EN583" s="205"/>
      <c r="EO583" s="207"/>
      <c r="EP583" s="207"/>
      <c r="EQ583" s="205"/>
      <c r="ER583" s="205"/>
      <c r="ES583" s="205"/>
      <c r="ET583" s="205"/>
      <c r="EU583" s="93"/>
      <c r="EV583" s="93"/>
    </row>
    <row r="584" spans="2:152">
      <c r="B584" s="8"/>
      <c r="C584" s="205"/>
      <c r="D584" s="205"/>
      <c r="E584" s="206"/>
      <c r="F584" s="206"/>
      <c r="G584" s="205"/>
      <c r="H584" s="207"/>
      <c r="I584" s="205"/>
      <c r="J584" s="207"/>
      <c r="K584" s="205"/>
      <c r="L584" s="205"/>
      <c r="M584" s="205"/>
      <c r="N584" s="205"/>
      <c r="O584" s="205"/>
      <c r="P584" s="205"/>
      <c r="Q584" s="205"/>
      <c r="CC584" s="8"/>
      <c r="CD584" s="205"/>
      <c r="CE584" s="205"/>
      <c r="CF584" s="206"/>
      <c r="CG584" s="206"/>
      <c r="CH584" s="205"/>
      <c r="CI584" s="207"/>
      <c r="CJ584" s="205"/>
      <c r="CK584" s="207"/>
      <c r="CL584" s="205"/>
      <c r="CM584" s="205"/>
      <c r="CN584" s="205"/>
      <c r="CO584" s="205"/>
      <c r="CP584" s="205"/>
      <c r="CQ584" s="93"/>
      <c r="CR584" s="93"/>
      <c r="CS584" s="191"/>
      <c r="CW584" s="210"/>
      <c r="DE584" s="8"/>
      <c r="DF584" s="205"/>
      <c r="DG584" s="205"/>
      <c r="DH584" s="206"/>
      <c r="DI584" s="206"/>
      <c r="DJ584" s="205"/>
      <c r="DK584" s="207"/>
      <c r="DL584" s="205"/>
      <c r="DM584" s="207"/>
      <c r="DN584" s="205"/>
      <c r="DO584" s="207"/>
      <c r="DP584" s="205"/>
      <c r="DQ584" s="205"/>
      <c r="DR584" s="205"/>
      <c r="DS584" s="205"/>
      <c r="DT584" s="93"/>
      <c r="DU584" s="93"/>
      <c r="EE584" s="8"/>
      <c r="EF584" s="205"/>
      <c r="EG584" s="205"/>
      <c r="EH584" s="206"/>
      <c r="EI584" s="206"/>
      <c r="EJ584" s="205"/>
      <c r="EK584" s="207"/>
      <c r="EL584" s="205"/>
      <c r="EM584" s="207"/>
      <c r="EN584" s="205"/>
      <c r="EO584" s="207"/>
      <c r="EP584" s="207"/>
      <c r="EQ584" s="205"/>
      <c r="ER584" s="205"/>
      <c r="ES584" s="205"/>
      <c r="ET584" s="205"/>
      <c r="EU584" s="93"/>
      <c r="EV584" s="93"/>
    </row>
    <row r="585" spans="2:152">
      <c r="B585" s="8"/>
      <c r="C585" s="205"/>
      <c r="D585" s="205"/>
      <c r="E585" s="206"/>
      <c r="F585" s="206"/>
      <c r="G585" s="205"/>
      <c r="H585" s="207"/>
      <c r="I585" s="205"/>
      <c r="J585" s="207"/>
      <c r="K585" s="205"/>
      <c r="L585" s="205"/>
      <c r="M585" s="205"/>
      <c r="N585" s="205"/>
      <c r="O585" s="205"/>
      <c r="P585" s="205"/>
      <c r="Q585" s="205"/>
      <c r="CC585" s="8"/>
      <c r="CD585" s="205"/>
      <c r="CE585" s="205"/>
      <c r="CF585" s="206"/>
      <c r="CG585" s="206"/>
      <c r="CH585" s="205"/>
      <c r="CI585" s="207"/>
      <c r="CJ585" s="205"/>
      <c r="CK585" s="207"/>
      <c r="CL585" s="205"/>
      <c r="CM585" s="205"/>
      <c r="CN585" s="205"/>
      <c r="CO585" s="205"/>
      <c r="CP585" s="205"/>
      <c r="CQ585" s="93"/>
      <c r="CR585" s="93"/>
      <c r="CS585" s="191"/>
      <c r="CW585" s="210"/>
      <c r="DE585" s="8"/>
      <c r="DF585" s="205"/>
      <c r="DG585" s="205"/>
      <c r="DH585" s="206"/>
      <c r="DI585" s="206"/>
      <c r="DJ585" s="205"/>
      <c r="DK585" s="207"/>
      <c r="DL585" s="205"/>
      <c r="DM585" s="207"/>
      <c r="DN585" s="205"/>
      <c r="DO585" s="207"/>
      <c r="DP585" s="205"/>
      <c r="DQ585" s="205"/>
      <c r="DR585" s="205"/>
      <c r="DS585" s="205"/>
      <c r="DT585" s="93"/>
      <c r="DU585" s="93"/>
      <c r="EE585" s="8"/>
      <c r="EF585" s="205"/>
      <c r="EG585" s="205"/>
      <c r="EH585" s="206"/>
      <c r="EI585" s="206"/>
      <c r="EJ585" s="205"/>
      <c r="EK585" s="207"/>
      <c r="EL585" s="205"/>
      <c r="EM585" s="207"/>
      <c r="EN585" s="205"/>
      <c r="EO585" s="207"/>
      <c r="EP585" s="207"/>
      <c r="EQ585" s="205"/>
      <c r="ER585" s="205"/>
      <c r="ES585" s="205"/>
      <c r="ET585" s="205"/>
      <c r="EU585" s="93"/>
      <c r="EV585" s="93"/>
    </row>
    <row r="586" spans="2:152">
      <c r="B586" s="8"/>
      <c r="C586" s="205"/>
      <c r="D586" s="205"/>
      <c r="E586" s="206"/>
      <c r="F586" s="206"/>
      <c r="G586" s="205"/>
      <c r="H586" s="207"/>
      <c r="I586" s="205"/>
      <c r="J586" s="207"/>
      <c r="K586" s="205"/>
      <c r="L586" s="205"/>
      <c r="M586" s="205"/>
      <c r="N586" s="205"/>
      <c r="O586" s="205"/>
      <c r="P586" s="205"/>
      <c r="Q586" s="205"/>
      <c r="CC586" s="8"/>
      <c r="CD586" s="205"/>
      <c r="CE586" s="205"/>
      <c r="CF586" s="206"/>
      <c r="CG586" s="206"/>
      <c r="CH586" s="205"/>
      <c r="CI586" s="207"/>
      <c r="CJ586" s="205"/>
      <c r="CK586" s="207"/>
      <c r="CL586" s="205"/>
      <c r="CM586" s="205"/>
      <c r="CN586" s="205"/>
      <c r="CO586" s="205"/>
      <c r="CP586" s="205"/>
      <c r="CQ586" s="93"/>
      <c r="CR586" s="93"/>
      <c r="CS586" s="191"/>
      <c r="CW586" s="210"/>
      <c r="DE586" s="8"/>
      <c r="DF586" s="205"/>
      <c r="DG586" s="205"/>
      <c r="DH586" s="206"/>
      <c r="DI586" s="206"/>
      <c r="DJ586" s="205"/>
      <c r="DK586" s="207"/>
      <c r="DL586" s="205"/>
      <c r="DM586" s="207"/>
      <c r="DN586" s="205"/>
      <c r="DO586" s="207"/>
      <c r="DP586" s="205"/>
      <c r="DQ586" s="205"/>
      <c r="DR586" s="205"/>
      <c r="DS586" s="205"/>
      <c r="DT586" s="93"/>
      <c r="DU586" s="93"/>
      <c r="EE586" s="8"/>
      <c r="EF586" s="205"/>
      <c r="EG586" s="205"/>
      <c r="EH586" s="206"/>
      <c r="EI586" s="206"/>
      <c r="EJ586" s="205"/>
      <c r="EK586" s="207"/>
      <c r="EL586" s="205"/>
      <c r="EM586" s="207"/>
      <c r="EN586" s="205"/>
      <c r="EO586" s="207"/>
      <c r="EP586" s="207"/>
      <c r="EQ586" s="205"/>
      <c r="ER586" s="205"/>
      <c r="ES586" s="205"/>
      <c r="ET586" s="205"/>
      <c r="EU586" s="93"/>
      <c r="EV586" s="93"/>
    </row>
    <row r="587" spans="2:152">
      <c r="B587" s="8"/>
      <c r="C587" s="205"/>
      <c r="D587" s="205"/>
      <c r="E587" s="206"/>
      <c r="F587" s="206"/>
      <c r="G587" s="205"/>
      <c r="H587" s="207"/>
      <c r="I587" s="205"/>
      <c r="J587" s="207"/>
      <c r="K587" s="205"/>
      <c r="L587" s="205"/>
      <c r="M587" s="205"/>
      <c r="N587" s="205"/>
      <c r="O587" s="205"/>
      <c r="P587" s="205"/>
      <c r="Q587" s="205"/>
      <c r="CC587" s="8"/>
      <c r="CD587" s="205"/>
      <c r="CE587" s="205"/>
      <c r="CF587" s="206"/>
      <c r="CG587" s="206"/>
      <c r="CH587" s="205"/>
      <c r="CI587" s="207"/>
      <c r="CJ587" s="205"/>
      <c r="CK587" s="207"/>
      <c r="CL587" s="205"/>
      <c r="CM587" s="205"/>
      <c r="CN587" s="205"/>
      <c r="CO587" s="205"/>
      <c r="CP587" s="205"/>
      <c r="CQ587" s="93"/>
      <c r="CR587" s="93"/>
      <c r="CS587" s="191"/>
      <c r="CW587" s="210"/>
      <c r="DE587" s="8"/>
      <c r="DF587" s="205"/>
      <c r="DG587" s="205"/>
      <c r="DH587" s="206"/>
      <c r="DI587" s="206"/>
      <c r="DJ587" s="205"/>
      <c r="DK587" s="207"/>
      <c r="DL587" s="205"/>
      <c r="DM587" s="207"/>
      <c r="DN587" s="205"/>
      <c r="DO587" s="207"/>
      <c r="DP587" s="205"/>
      <c r="DQ587" s="205"/>
      <c r="DR587" s="205"/>
      <c r="DS587" s="205"/>
      <c r="DT587" s="93"/>
      <c r="DU587" s="93"/>
      <c r="EE587" s="8"/>
      <c r="EF587" s="205"/>
      <c r="EG587" s="205"/>
      <c r="EH587" s="206"/>
      <c r="EI587" s="206"/>
      <c r="EJ587" s="205"/>
      <c r="EK587" s="207"/>
      <c r="EL587" s="205"/>
      <c r="EM587" s="207"/>
      <c r="EN587" s="205"/>
      <c r="EO587" s="207"/>
      <c r="EP587" s="207"/>
      <c r="EQ587" s="205"/>
      <c r="ER587" s="205"/>
      <c r="ES587" s="205"/>
      <c r="ET587" s="205"/>
      <c r="EU587" s="93"/>
      <c r="EV587" s="93"/>
    </row>
    <row r="588" spans="2:152">
      <c r="B588" s="8"/>
      <c r="C588" s="205"/>
      <c r="D588" s="205"/>
      <c r="E588" s="206"/>
      <c r="F588" s="206"/>
      <c r="G588" s="205"/>
      <c r="H588" s="207"/>
      <c r="I588" s="205"/>
      <c r="J588" s="207"/>
      <c r="K588" s="205"/>
      <c r="L588" s="205"/>
      <c r="M588" s="205"/>
      <c r="N588" s="205"/>
      <c r="O588" s="205"/>
      <c r="P588" s="205"/>
      <c r="Q588" s="205"/>
      <c r="CC588" s="8"/>
      <c r="CD588" s="205"/>
      <c r="CE588" s="205"/>
      <c r="CF588" s="206"/>
      <c r="CG588" s="206"/>
      <c r="CH588" s="205"/>
      <c r="CI588" s="207"/>
      <c r="CJ588" s="205"/>
      <c r="CK588" s="207"/>
      <c r="CL588" s="205"/>
      <c r="CM588" s="205"/>
      <c r="CN588" s="205"/>
      <c r="CO588" s="205"/>
      <c r="CP588" s="205"/>
      <c r="CQ588" s="93"/>
      <c r="CR588" s="93"/>
      <c r="CS588" s="191"/>
      <c r="CW588" s="210"/>
      <c r="DE588" s="8"/>
      <c r="DF588" s="205"/>
      <c r="DG588" s="205"/>
      <c r="DH588" s="206"/>
      <c r="DI588" s="206"/>
      <c r="DJ588" s="205"/>
      <c r="DK588" s="207"/>
      <c r="DL588" s="205"/>
      <c r="DM588" s="207"/>
      <c r="DN588" s="205"/>
      <c r="DO588" s="207"/>
      <c r="DP588" s="205"/>
      <c r="DQ588" s="205"/>
      <c r="DR588" s="205"/>
      <c r="DS588" s="205"/>
      <c r="DT588" s="93"/>
      <c r="DU588" s="93"/>
      <c r="EE588" s="8"/>
      <c r="EF588" s="205"/>
      <c r="EG588" s="205"/>
      <c r="EH588" s="206"/>
      <c r="EI588" s="206"/>
      <c r="EJ588" s="205"/>
      <c r="EK588" s="207"/>
      <c r="EL588" s="205"/>
      <c r="EM588" s="207"/>
      <c r="EN588" s="205"/>
      <c r="EO588" s="207"/>
      <c r="EP588" s="207"/>
      <c r="EQ588" s="205"/>
      <c r="ER588" s="205"/>
      <c r="ES588" s="205"/>
      <c r="ET588" s="205"/>
      <c r="EU588" s="93"/>
      <c r="EV588" s="93"/>
    </row>
    <row r="589" spans="2:152">
      <c r="B589" s="8"/>
      <c r="C589" s="205"/>
      <c r="D589" s="205"/>
      <c r="E589" s="206"/>
      <c r="F589" s="206"/>
      <c r="G589" s="205"/>
      <c r="H589" s="207"/>
      <c r="I589" s="205"/>
      <c r="J589" s="207"/>
      <c r="K589" s="205"/>
      <c r="L589" s="205"/>
      <c r="M589" s="205"/>
      <c r="N589" s="205"/>
      <c r="O589" s="205"/>
      <c r="P589" s="205"/>
      <c r="Q589" s="205"/>
      <c r="CC589" s="8"/>
      <c r="CD589" s="205"/>
      <c r="CE589" s="205"/>
      <c r="CF589" s="206"/>
      <c r="CG589" s="206"/>
      <c r="CH589" s="205"/>
      <c r="CI589" s="207"/>
      <c r="CJ589" s="205"/>
      <c r="CK589" s="207"/>
      <c r="CL589" s="205"/>
      <c r="CM589" s="205"/>
      <c r="CN589" s="205"/>
      <c r="CO589" s="205"/>
      <c r="CP589" s="205"/>
      <c r="CQ589" s="93"/>
      <c r="CR589" s="93"/>
      <c r="CS589" s="191"/>
      <c r="CW589" s="210"/>
      <c r="DE589" s="8"/>
      <c r="DF589" s="205"/>
      <c r="DG589" s="205"/>
      <c r="DH589" s="206"/>
      <c r="DI589" s="206"/>
      <c r="DJ589" s="205"/>
      <c r="DK589" s="207"/>
      <c r="DL589" s="205"/>
      <c r="DM589" s="207"/>
      <c r="DN589" s="205"/>
      <c r="DO589" s="207"/>
      <c r="DP589" s="205"/>
      <c r="DQ589" s="205"/>
      <c r="DR589" s="205"/>
      <c r="DS589" s="205"/>
      <c r="DT589" s="93"/>
      <c r="DU589" s="93"/>
      <c r="EE589" s="8"/>
      <c r="EF589" s="205"/>
      <c r="EG589" s="205"/>
      <c r="EH589" s="206"/>
      <c r="EI589" s="206"/>
      <c r="EJ589" s="205"/>
      <c r="EK589" s="207"/>
      <c r="EL589" s="205"/>
      <c r="EM589" s="207"/>
      <c r="EN589" s="205"/>
      <c r="EO589" s="207"/>
      <c r="EP589" s="207"/>
      <c r="EQ589" s="205"/>
      <c r="ER589" s="205"/>
      <c r="ES589" s="205"/>
      <c r="ET589" s="205"/>
      <c r="EU589" s="93"/>
      <c r="EV589" s="93"/>
    </row>
    <row r="590" spans="2:152">
      <c r="B590" s="8"/>
      <c r="C590" s="205"/>
      <c r="D590" s="205"/>
      <c r="E590" s="206"/>
      <c r="F590" s="206"/>
      <c r="G590" s="205"/>
      <c r="H590" s="207"/>
      <c r="I590" s="205"/>
      <c r="J590" s="207"/>
      <c r="K590" s="205"/>
      <c r="L590" s="205"/>
      <c r="M590" s="205"/>
      <c r="N590" s="205"/>
      <c r="O590" s="205"/>
      <c r="P590" s="205"/>
      <c r="Q590" s="205"/>
      <c r="CC590" s="8"/>
      <c r="CD590" s="205"/>
      <c r="CE590" s="205"/>
      <c r="CF590" s="206"/>
      <c r="CG590" s="206"/>
      <c r="CH590" s="205"/>
      <c r="CI590" s="207"/>
      <c r="CJ590" s="205"/>
      <c r="CK590" s="207"/>
      <c r="CL590" s="205"/>
      <c r="CM590" s="205"/>
      <c r="CN590" s="205"/>
      <c r="CO590" s="205"/>
      <c r="CP590" s="205"/>
      <c r="CQ590" s="93"/>
      <c r="CR590" s="93"/>
      <c r="CS590" s="191"/>
      <c r="CW590" s="210"/>
      <c r="DE590" s="8"/>
      <c r="DF590" s="205"/>
      <c r="DG590" s="205"/>
      <c r="DH590" s="206"/>
      <c r="DI590" s="206"/>
      <c r="DJ590" s="205"/>
      <c r="DK590" s="207"/>
      <c r="DL590" s="205"/>
      <c r="DM590" s="207"/>
      <c r="DN590" s="205"/>
      <c r="DO590" s="207"/>
      <c r="DP590" s="205"/>
      <c r="DQ590" s="205"/>
      <c r="DR590" s="205"/>
      <c r="DS590" s="205"/>
      <c r="DT590" s="93"/>
      <c r="DU590" s="93"/>
      <c r="EE590" s="8"/>
      <c r="EF590" s="205"/>
      <c r="EG590" s="205"/>
      <c r="EH590" s="206"/>
      <c r="EI590" s="206"/>
      <c r="EJ590" s="205"/>
      <c r="EK590" s="207"/>
      <c r="EL590" s="205"/>
      <c r="EM590" s="207"/>
      <c r="EN590" s="205"/>
      <c r="EO590" s="207"/>
      <c r="EP590" s="207"/>
      <c r="EQ590" s="205"/>
      <c r="ER590" s="205"/>
      <c r="ES590" s="205"/>
      <c r="ET590" s="205"/>
      <c r="EU590" s="93"/>
      <c r="EV590" s="93"/>
    </row>
    <row r="591" spans="2:152">
      <c r="B591" s="8"/>
      <c r="C591" s="205"/>
      <c r="D591" s="205"/>
      <c r="E591" s="206"/>
      <c r="F591" s="206"/>
      <c r="G591" s="205"/>
      <c r="H591" s="207"/>
      <c r="I591" s="205"/>
      <c r="J591" s="207"/>
      <c r="K591" s="205"/>
      <c r="L591" s="205"/>
      <c r="M591" s="205"/>
      <c r="N591" s="205"/>
      <c r="O591" s="205"/>
      <c r="P591" s="205"/>
      <c r="Q591" s="205"/>
      <c r="CC591" s="8"/>
      <c r="CD591" s="205"/>
      <c r="CE591" s="205"/>
      <c r="CF591" s="206"/>
      <c r="CG591" s="206"/>
      <c r="CH591" s="205"/>
      <c r="CI591" s="207"/>
      <c r="CJ591" s="205"/>
      <c r="CK591" s="207"/>
      <c r="CL591" s="205"/>
      <c r="CM591" s="205"/>
      <c r="CN591" s="205"/>
      <c r="CO591" s="205"/>
      <c r="CP591" s="205"/>
      <c r="CQ591" s="93"/>
      <c r="CR591" s="93"/>
      <c r="CS591" s="191"/>
      <c r="CW591" s="210"/>
      <c r="DE591" s="8"/>
      <c r="DF591" s="205"/>
      <c r="DG591" s="205"/>
      <c r="DH591" s="206"/>
      <c r="DI591" s="206"/>
      <c r="DJ591" s="205"/>
      <c r="DK591" s="207"/>
      <c r="DL591" s="205"/>
      <c r="DM591" s="207"/>
      <c r="DN591" s="205"/>
      <c r="DO591" s="207"/>
      <c r="DP591" s="205"/>
      <c r="DQ591" s="205"/>
      <c r="DR591" s="205"/>
      <c r="DS591" s="205"/>
      <c r="DT591" s="93"/>
      <c r="DU591" s="93"/>
      <c r="EE591" s="8"/>
      <c r="EF591" s="205"/>
      <c r="EG591" s="205"/>
      <c r="EH591" s="206"/>
      <c r="EI591" s="206"/>
      <c r="EJ591" s="205"/>
      <c r="EK591" s="207"/>
      <c r="EL591" s="205"/>
      <c r="EM591" s="207"/>
      <c r="EN591" s="205"/>
      <c r="EO591" s="207"/>
      <c r="EP591" s="207"/>
      <c r="EQ591" s="205"/>
      <c r="ER591" s="205"/>
      <c r="ES591" s="205"/>
      <c r="ET591" s="205"/>
      <c r="EU591" s="93"/>
      <c r="EV591" s="93"/>
    </row>
    <row r="592" spans="2:152">
      <c r="B592" s="8"/>
      <c r="C592" s="205"/>
      <c r="D592" s="205"/>
      <c r="E592" s="206"/>
      <c r="F592" s="206"/>
      <c r="G592" s="205"/>
      <c r="H592" s="207"/>
      <c r="I592" s="205"/>
      <c r="J592" s="207"/>
      <c r="K592" s="205"/>
      <c r="L592" s="205"/>
      <c r="M592" s="205"/>
      <c r="N592" s="205"/>
      <c r="O592" s="205"/>
      <c r="P592" s="205"/>
      <c r="Q592" s="205"/>
      <c r="CC592" s="8"/>
      <c r="CD592" s="205"/>
      <c r="CE592" s="205"/>
      <c r="CF592" s="206"/>
      <c r="CG592" s="206"/>
      <c r="CH592" s="205"/>
      <c r="CI592" s="207"/>
      <c r="CJ592" s="205"/>
      <c r="CK592" s="207"/>
      <c r="CL592" s="205"/>
      <c r="CM592" s="205"/>
      <c r="CN592" s="205"/>
      <c r="CO592" s="205"/>
      <c r="CP592" s="205"/>
      <c r="CQ592" s="93"/>
      <c r="CR592" s="93"/>
      <c r="CS592" s="191"/>
      <c r="CW592" s="210"/>
      <c r="DE592" s="8"/>
      <c r="DF592" s="205"/>
      <c r="DG592" s="205"/>
      <c r="DH592" s="206"/>
      <c r="DI592" s="206"/>
      <c r="DJ592" s="205"/>
      <c r="DK592" s="207"/>
      <c r="DL592" s="205"/>
      <c r="DM592" s="207"/>
      <c r="DN592" s="205"/>
      <c r="DO592" s="207"/>
      <c r="DP592" s="205"/>
      <c r="DQ592" s="205"/>
      <c r="DR592" s="205"/>
      <c r="DS592" s="205"/>
      <c r="DT592" s="93"/>
      <c r="DU592" s="93"/>
      <c r="EE592" s="8"/>
      <c r="EF592" s="205"/>
      <c r="EG592" s="205"/>
      <c r="EH592" s="206"/>
      <c r="EI592" s="206"/>
      <c r="EJ592" s="205"/>
      <c r="EK592" s="207"/>
      <c r="EL592" s="205"/>
      <c r="EM592" s="207"/>
      <c r="EN592" s="205"/>
      <c r="EO592" s="207"/>
      <c r="EP592" s="207"/>
      <c r="EQ592" s="205"/>
      <c r="ER592" s="205"/>
      <c r="ES592" s="205"/>
      <c r="ET592" s="205"/>
      <c r="EU592" s="93"/>
      <c r="EV592" s="93"/>
    </row>
    <row r="593" spans="2:152">
      <c r="B593" s="8"/>
      <c r="C593" s="205"/>
      <c r="D593" s="205"/>
      <c r="E593" s="206"/>
      <c r="F593" s="206"/>
      <c r="G593" s="205"/>
      <c r="H593" s="207"/>
      <c r="I593" s="205"/>
      <c r="J593" s="207"/>
      <c r="K593" s="205"/>
      <c r="L593" s="205"/>
      <c r="M593" s="205"/>
      <c r="N593" s="205"/>
      <c r="O593" s="205"/>
      <c r="P593" s="205"/>
      <c r="Q593" s="205"/>
      <c r="CC593" s="8"/>
      <c r="CD593" s="205"/>
      <c r="CE593" s="205"/>
      <c r="CF593" s="206"/>
      <c r="CG593" s="206"/>
      <c r="CH593" s="205"/>
      <c r="CI593" s="207"/>
      <c r="CJ593" s="205"/>
      <c r="CK593" s="207"/>
      <c r="CL593" s="205"/>
      <c r="CM593" s="205"/>
      <c r="CN593" s="205"/>
      <c r="CO593" s="205"/>
      <c r="CP593" s="205"/>
      <c r="CQ593" s="93"/>
      <c r="CR593" s="93"/>
      <c r="CS593" s="191"/>
      <c r="CW593" s="210"/>
      <c r="DE593" s="8"/>
      <c r="DF593" s="205"/>
      <c r="DG593" s="205"/>
      <c r="DH593" s="206"/>
      <c r="DI593" s="206"/>
      <c r="DJ593" s="205"/>
      <c r="DK593" s="207"/>
      <c r="DL593" s="205"/>
      <c r="DM593" s="207"/>
      <c r="DN593" s="205"/>
      <c r="DO593" s="207"/>
      <c r="DP593" s="205"/>
      <c r="DQ593" s="205"/>
      <c r="DR593" s="205"/>
      <c r="DS593" s="205"/>
      <c r="DT593" s="93"/>
      <c r="DU593" s="93"/>
      <c r="EE593" s="8"/>
      <c r="EF593" s="205"/>
      <c r="EG593" s="205"/>
      <c r="EH593" s="206"/>
      <c r="EI593" s="206"/>
      <c r="EJ593" s="205"/>
      <c r="EK593" s="207"/>
      <c r="EL593" s="205"/>
      <c r="EM593" s="207"/>
      <c r="EN593" s="205"/>
      <c r="EO593" s="207"/>
      <c r="EP593" s="207"/>
      <c r="EQ593" s="205"/>
      <c r="ER593" s="205"/>
      <c r="ES593" s="205"/>
      <c r="ET593" s="205"/>
      <c r="EU593" s="93"/>
      <c r="EV593" s="93"/>
    </row>
    <row r="594" spans="2:152">
      <c r="B594" s="8"/>
      <c r="C594" s="205"/>
      <c r="D594" s="205"/>
      <c r="E594" s="206"/>
      <c r="F594" s="206"/>
      <c r="G594" s="205"/>
      <c r="H594" s="207"/>
      <c r="I594" s="205"/>
      <c r="J594" s="207"/>
      <c r="K594" s="205"/>
      <c r="L594" s="205"/>
      <c r="M594" s="205"/>
      <c r="N594" s="205"/>
      <c r="O594" s="205"/>
      <c r="P594" s="205"/>
      <c r="Q594" s="205"/>
      <c r="CC594" s="8"/>
      <c r="CD594" s="205"/>
      <c r="CE594" s="205"/>
      <c r="CF594" s="206"/>
      <c r="CG594" s="206"/>
      <c r="CH594" s="205"/>
      <c r="CI594" s="207"/>
      <c r="CJ594" s="205"/>
      <c r="CK594" s="207"/>
      <c r="CL594" s="205"/>
      <c r="CM594" s="205"/>
      <c r="CN594" s="205"/>
      <c r="CO594" s="205"/>
      <c r="CP594" s="205"/>
      <c r="CQ594" s="93"/>
      <c r="CR594" s="93"/>
      <c r="CS594" s="191"/>
      <c r="CW594" s="210"/>
      <c r="DE594" s="8"/>
      <c r="DF594" s="205"/>
      <c r="DG594" s="205"/>
      <c r="DH594" s="206"/>
      <c r="DI594" s="206"/>
      <c r="DJ594" s="205"/>
      <c r="DK594" s="207"/>
      <c r="DL594" s="205"/>
      <c r="DM594" s="207"/>
      <c r="DN594" s="205"/>
      <c r="DO594" s="207"/>
      <c r="DP594" s="205"/>
      <c r="DQ594" s="205"/>
      <c r="DR594" s="205"/>
      <c r="DS594" s="205"/>
      <c r="DT594" s="93"/>
      <c r="DU594" s="93"/>
      <c r="EE594" s="8"/>
      <c r="EF594" s="205"/>
      <c r="EG594" s="205"/>
      <c r="EH594" s="206"/>
      <c r="EI594" s="206"/>
      <c r="EJ594" s="205"/>
      <c r="EK594" s="207"/>
      <c r="EL594" s="205"/>
      <c r="EM594" s="207"/>
      <c r="EN594" s="205"/>
      <c r="EO594" s="207"/>
      <c r="EP594" s="207"/>
      <c r="EQ594" s="205"/>
      <c r="ER594" s="205"/>
      <c r="ES594" s="205"/>
      <c r="ET594" s="205"/>
      <c r="EU594" s="93"/>
      <c r="EV594" s="93"/>
    </row>
    <row r="595" spans="2:152">
      <c r="B595" s="8"/>
      <c r="C595" s="205"/>
      <c r="D595" s="205"/>
      <c r="E595" s="206"/>
      <c r="F595" s="206"/>
      <c r="G595" s="205"/>
      <c r="H595" s="207"/>
      <c r="I595" s="205"/>
      <c r="J595" s="207"/>
      <c r="K595" s="205"/>
      <c r="L595" s="205"/>
      <c r="M595" s="205"/>
      <c r="N595" s="205"/>
      <c r="O595" s="205"/>
      <c r="P595" s="205"/>
      <c r="Q595" s="205"/>
      <c r="CC595" s="8"/>
      <c r="CD595" s="205"/>
      <c r="CE595" s="205"/>
      <c r="CF595" s="206"/>
      <c r="CG595" s="206"/>
      <c r="CH595" s="205"/>
      <c r="CI595" s="207"/>
      <c r="CJ595" s="205"/>
      <c r="CK595" s="207"/>
      <c r="CL595" s="205"/>
      <c r="CM595" s="205"/>
      <c r="CN595" s="205"/>
      <c r="CO595" s="205"/>
      <c r="CP595" s="205"/>
      <c r="CQ595" s="93"/>
      <c r="CR595" s="93"/>
      <c r="CS595" s="191"/>
      <c r="CW595" s="210"/>
      <c r="DE595" s="8"/>
      <c r="DF595" s="205"/>
      <c r="DG595" s="205"/>
      <c r="DH595" s="206"/>
      <c r="DI595" s="206"/>
      <c r="DJ595" s="205"/>
      <c r="DK595" s="207"/>
      <c r="DL595" s="205"/>
      <c r="DM595" s="207"/>
      <c r="DN595" s="205"/>
      <c r="DO595" s="207"/>
      <c r="DP595" s="205"/>
      <c r="DQ595" s="205"/>
      <c r="DR595" s="205"/>
      <c r="DS595" s="205"/>
      <c r="DT595" s="93"/>
      <c r="DU595" s="93"/>
      <c r="EE595" s="8"/>
      <c r="EF595" s="205"/>
      <c r="EG595" s="205"/>
      <c r="EH595" s="206"/>
      <c r="EI595" s="206"/>
      <c r="EJ595" s="205"/>
      <c r="EK595" s="207"/>
      <c r="EL595" s="205"/>
      <c r="EM595" s="207"/>
      <c r="EN595" s="205"/>
      <c r="EO595" s="207"/>
      <c r="EP595" s="207"/>
      <c r="EQ595" s="205"/>
      <c r="ER595" s="205"/>
      <c r="ES595" s="205"/>
      <c r="ET595" s="205"/>
      <c r="EU595" s="93"/>
      <c r="EV595" s="93"/>
    </row>
    <row r="596" spans="2:152">
      <c r="B596" s="8"/>
      <c r="C596" s="205"/>
      <c r="D596" s="205"/>
      <c r="E596" s="206"/>
      <c r="F596" s="206"/>
      <c r="G596" s="205"/>
      <c r="H596" s="207"/>
      <c r="I596" s="205"/>
      <c r="J596" s="207"/>
      <c r="K596" s="205"/>
      <c r="L596" s="205"/>
      <c r="M596" s="205"/>
      <c r="N596" s="205"/>
      <c r="O596" s="205"/>
      <c r="P596" s="205"/>
      <c r="Q596" s="205"/>
      <c r="CC596" s="8"/>
      <c r="CD596" s="205"/>
      <c r="CE596" s="205"/>
      <c r="CF596" s="206"/>
      <c r="CG596" s="206"/>
      <c r="CH596" s="205"/>
      <c r="CI596" s="207"/>
      <c r="CJ596" s="205"/>
      <c r="CK596" s="207"/>
      <c r="CL596" s="205"/>
      <c r="CM596" s="205"/>
      <c r="CN596" s="205"/>
      <c r="CO596" s="205"/>
      <c r="CP596" s="205"/>
      <c r="CQ596" s="93"/>
      <c r="CR596" s="93"/>
      <c r="CS596" s="191"/>
      <c r="CW596" s="210"/>
      <c r="DE596" s="8"/>
      <c r="DF596" s="205"/>
      <c r="DG596" s="205"/>
      <c r="DH596" s="206"/>
      <c r="DI596" s="206"/>
      <c r="DJ596" s="205"/>
      <c r="DK596" s="207"/>
      <c r="DL596" s="205"/>
      <c r="DM596" s="207"/>
      <c r="DN596" s="205"/>
      <c r="DO596" s="207"/>
      <c r="DP596" s="205"/>
      <c r="DQ596" s="205"/>
      <c r="DR596" s="205"/>
      <c r="DS596" s="205"/>
      <c r="DT596" s="93"/>
      <c r="DU596" s="93"/>
      <c r="EE596" s="8"/>
      <c r="EF596" s="205"/>
      <c r="EG596" s="205"/>
      <c r="EH596" s="206"/>
      <c r="EI596" s="206"/>
      <c r="EJ596" s="205"/>
      <c r="EK596" s="207"/>
      <c r="EL596" s="205"/>
      <c r="EM596" s="207"/>
      <c r="EN596" s="205"/>
      <c r="EO596" s="207"/>
      <c r="EP596" s="207"/>
      <c r="EQ596" s="205"/>
      <c r="ER596" s="205"/>
      <c r="ES596" s="205"/>
      <c r="ET596" s="205"/>
      <c r="EU596" s="93"/>
      <c r="EV596" s="93"/>
    </row>
    <row r="597" spans="2:152">
      <c r="B597" s="8"/>
      <c r="C597" s="205"/>
      <c r="D597" s="205"/>
      <c r="E597" s="206"/>
      <c r="F597" s="206"/>
      <c r="G597" s="205"/>
      <c r="H597" s="207"/>
      <c r="I597" s="205"/>
      <c r="J597" s="207"/>
      <c r="K597" s="205"/>
      <c r="L597" s="205"/>
      <c r="M597" s="205"/>
      <c r="N597" s="205"/>
      <c r="O597" s="205"/>
      <c r="P597" s="205"/>
      <c r="Q597" s="205"/>
      <c r="CC597" s="8"/>
      <c r="CD597" s="205"/>
      <c r="CE597" s="205"/>
      <c r="CF597" s="206"/>
      <c r="CG597" s="206"/>
      <c r="CH597" s="205"/>
      <c r="CI597" s="207"/>
      <c r="CJ597" s="205"/>
      <c r="CK597" s="207"/>
      <c r="CL597" s="205"/>
      <c r="CM597" s="205"/>
      <c r="CN597" s="205"/>
      <c r="CO597" s="205"/>
      <c r="CP597" s="205"/>
      <c r="CQ597" s="93"/>
      <c r="CR597" s="93"/>
      <c r="CS597" s="191"/>
      <c r="CW597" s="210"/>
      <c r="DE597" s="8"/>
      <c r="DF597" s="205"/>
      <c r="DG597" s="205"/>
      <c r="DH597" s="206"/>
      <c r="DI597" s="206"/>
      <c r="DJ597" s="205"/>
      <c r="DK597" s="207"/>
      <c r="DL597" s="205"/>
      <c r="DM597" s="207"/>
      <c r="DN597" s="205"/>
      <c r="DO597" s="207"/>
      <c r="DP597" s="205"/>
      <c r="DQ597" s="205"/>
      <c r="DR597" s="205"/>
      <c r="DS597" s="205"/>
      <c r="DT597" s="93"/>
      <c r="DU597" s="93"/>
      <c r="EE597" s="8"/>
      <c r="EF597" s="205"/>
      <c r="EG597" s="205"/>
      <c r="EH597" s="206"/>
      <c r="EI597" s="206"/>
      <c r="EJ597" s="205"/>
      <c r="EK597" s="207"/>
      <c r="EL597" s="205"/>
      <c r="EM597" s="207"/>
      <c r="EN597" s="205"/>
      <c r="EO597" s="207"/>
      <c r="EP597" s="207"/>
      <c r="EQ597" s="205"/>
      <c r="ER597" s="205"/>
      <c r="ES597" s="205"/>
      <c r="ET597" s="205"/>
      <c r="EU597" s="93"/>
      <c r="EV597" s="93"/>
    </row>
    <row r="598" spans="2:152">
      <c r="B598" s="8"/>
      <c r="C598" s="205"/>
      <c r="D598" s="205"/>
      <c r="E598" s="206"/>
      <c r="F598" s="206"/>
      <c r="G598" s="205"/>
      <c r="H598" s="207"/>
      <c r="I598" s="205"/>
      <c r="J598" s="207"/>
      <c r="K598" s="205"/>
      <c r="L598" s="205"/>
      <c r="M598" s="205"/>
      <c r="N598" s="205"/>
      <c r="O598" s="205"/>
      <c r="P598" s="205"/>
      <c r="Q598" s="205"/>
      <c r="CC598" s="8"/>
      <c r="CD598" s="205"/>
      <c r="CE598" s="205"/>
      <c r="CF598" s="206"/>
      <c r="CG598" s="206"/>
      <c r="CH598" s="205"/>
      <c r="CI598" s="207"/>
      <c r="CJ598" s="205"/>
      <c r="CK598" s="207"/>
      <c r="CL598" s="205"/>
      <c r="CM598" s="205"/>
      <c r="CN598" s="205"/>
      <c r="CO598" s="205"/>
      <c r="CP598" s="205"/>
      <c r="CQ598" s="93"/>
      <c r="CR598" s="93"/>
      <c r="CS598" s="191"/>
      <c r="CW598" s="210"/>
      <c r="DE598" s="8"/>
      <c r="DF598" s="205"/>
      <c r="DG598" s="205"/>
      <c r="DH598" s="206"/>
      <c r="DI598" s="206"/>
      <c r="DJ598" s="205"/>
      <c r="DK598" s="207"/>
      <c r="DL598" s="205"/>
      <c r="DM598" s="207"/>
      <c r="DN598" s="205"/>
      <c r="DO598" s="207"/>
      <c r="DP598" s="205"/>
      <c r="DQ598" s="205"/>
      <c r="DR598" s="205"/>
      <c r="DS598" s="205"/>
      <c r="DT598" s="93"/>
      <c r="DU598" s="93"/>
      <c r="EE598" s="8"/>
      <c r="EF598" s="205"/>
      <c r="EG598" s="205"/>
      <c r="EH598" s="206"/>
      <c r="EI598" s="206"/>
      <c r="EJ598" s="205"/>
      <c r="EK598" s="207"/>
      <c r="EL598" s="205"/>
      <c r="EM598" s="207"/>
      <c r="EN598" s="205"/>
      <c r="EO598" s="207"/>
      <c r="EP598" s="207"/>
      <c r="EQ598" s="205"/>
      <c r="ER598" s="205"/>
      <c r="ES598" s="205"/>
      <c r="ET598" s="205"/>
      <c r="EU598" s="93"/>
      <c r="EV598" s="93"/>
    </row>
    <row r="599" spans="2:152">
      <c r="B599" s="8"/>
      <c r="C599" s="205"/>
      <c r="D599" s="205"/>
      <c r="E599" s="206"/>
      <c r="F599" s="206"/>
      <c r="G599" s="205"/>
      <c r="H599" s="207"/>
      <c r="I599" s="205"/>
      <c r="J599" s="207"/>
      <c r="K599" s="205"/>
      <c r="L599" s="205"/>
      <c r="M599" s="205"/>
      <c r="N599" s="205"/>
      <c r="O599" s="205"/>
      <c r="P599" s="205"/>
      <c r="Q599" s="205"/>
      <c r="CC599" s="8"/>
      <c r="CD599" s="205"/>
      <c r="CE599" s="205"/>
      <c r="CF599" s="206"/>
      <c r="CG599" s="206"/>
      <c r="CH599" s="205"/>
      <c r="CI599" s="207"/>
      <c r="CJ599" s="205"/>
      <c r="CK599" s="207"/>
      <c r="CL599" s="205"/>
      <c r="CM599" s="205"/>
      <c r="CN599" s="205"/>
      <c r="CO599" s="205"/>
      <c r="CP599" s="205"/>
      <c r="CQ599" s="93"/>
      <c r="CR599" s="93"/>
      <c r="CS599" s="191"/>
      <c r="CW599" s="210"/>
      <c r="DE599" s="8"/>
      <c r="DF599" s="205"/>
      <c r="DG599" s="205"/>
      <c r="DH599" s="206"/>
      <c r="DI599" s="206"/>
      <c r="DJ599" s="205"/>
      <c r="DK599" s="207"/>
      <c r="DL599" s="205"/>
      <c r="DM599" s="207"/>
      <c r="DN599" s="205"/>
      <c r="DO599" s="207"/>
      <c r="DP599" s="205"/>
      <c r="DQ599" s="205"/>
      <c r="DR599" s="205"/>
      <c r="DS599" s="205"/>
      <c r="DT599" s="93"/>
      <c r="DU599" s="93"/>
      <c r="EE599" s="8"/>
      <c r="EF599" s="205"/>
      <c r="EG599" s="205"/>
      <c r="EH599" s="206"/>
      <c r="EI599" s="206"/>
      <c r="EJ599" s="205"/>
      <c r="EK599" s="207"/>
      <c r="EL599" s="205"/>
      <c r="EM599" s="207"/>
      <c r="EN599" s="205"/>
      <c r="EO599" s="207"/>
      <c r="EP599" s="207"/>
      <c r="EQ599" s="205"/>
      <c r="ER599" s="205"/>
      <c r="ES599" s="205"/>
      <c r="ET599" s="205"/>
      <c r="EU599" s="93"/>
      <c r="EV599" s="93"/>
    </row>
    <row r="600" spans="2:152">
      <c r="B600" s="8"/>
      <c r="C600" s="205"/>
      <c r="D600" s="205"/>
      <c r="E600" s="206"/>
      <c r="F600" s="206"/>
      <c r="G600" s="205"/>
      <c r="H600" s="207"/>
      <c r="I600" s="205"/>
      <c r="J600" s="207"/>
      <c r="K600" s="205"/>
      <c r="L600" s="205"/>
      <c r="M600" s="205"/>
      <c r="N600" s="205"/>
      <c r="O600" s="205"/>
      <c r="P600" s="205"/>
      <c r="Q600" s="205"/>
      <c r="CC600" s="8"/>
      <c r="CD600" s="205"/>
      <c r="CE600" s="205"/>
      <c r="CF600" s="206"/>
      <c r="CG600" s="206"/>
      <c r="CH600" s="205"/>
      <c r="CI600" s="207"/>
      <c r="CJ600" s="205"/>
      <c r="CK600" s="207"/>
      <c r="CL600" s="205"/>
      <c r="CM600" s="205"/>
      <c r="CN600" s="205"/>
      <c r="CO600" s="205"/>
      <c r="CP600" s="205"/>
      <c r="CQ600" s="93"/>
      <c r="CR600" s="93"/>
      <c r="CS600" s="191"/>
      <c r="CW600" s="210"/>
      <c r="DE600" s="8"/>
      <c r="DF600" s="205"/>
      <c r="DG600" s="205"/>
      <c r="DH600" s="206"/>
      <c r="DI600" s="206"/>
      <c r="DJ600" s="205"/>
      <c r="DK600" s="207"/>
      <c r="DL600" s="205"/>
      <c r="DM600" s="207"/>
      <c r="DN600" s="205"/>
      <c r="DO600" s="207"/>
      <c r="DP600" s="205"/>
      <c r="DQ600" s="205"/>
      <c r="DR600" s="205"/>
      <c r="DS600" s="205"/>
      <c r="DT600" s="93"/>
      <c r="DU600" s="93"/>
      <c r="EE600" s="8"/>
      <c r="EF600" s="205"/>
      <c r="EG600" s="205"/>
      <c r="EH600" s="206"/>
      <c r="EI600" s="206"/>
      <c r="EJ600" s="205"/>
      <c r="EK600" s="207"/>
      <c r="EL600" s="205"/>
      <c r="EM600" s="207"/>
      <c r="EN600" s="205"/>
      <c r="EO600" s="207"/>
      <c r="EP600" s="207"/>
      <c r="EQ600" s="205"/>
      <c r="ER600" s="205"/>
      <c r="ES600" s="205"/>
      <c r="ET600" s="205"/>
      <c r="EU600" s="93"/>
      <c r="EV600" s="93"/>
    </row>
    <row r="601" spans="2:152">
      <c r="B601" s="8"/>
      <c r="C601" s="205"/>
      <c r="D601" s="205"/>
      <c r="E601" s="206"/>
      <c r="F601" s="206"/>
      <c r="G601" s="205"/>
      <c r="H601" s="207"/>
      <c r="I601" s="205"/>
      <c r="J601" s="207"/>
      <c r="K601" s="205"/>
      <c r="L601" s="205"/>
      <c r="M601" s="205"/>
      <c r="N601" s="205"/>
      <c r="O601" s="205"/>
      <c r="P601" s="205"/>
      <c r="Q601" s="205"/>
      <c r="CC601" s="8"/>
      <c r="CD601" s="205"/>
      <c r="CE601" s="205"/>
      <c r="CF601" s="206"/>
      <c r="CG601" s="206"/>
      <c r="CH601" s="205"/>
      <c r="CI601" s="207"/>
      <c r="CJ601" s="205"/>
      <c r="CK601" s="207"/>
      <c r="CL601" s="205"/>
      <c r="CM601" s="205"/>
      <c r="CN601" s="205"/>
      <c r="CO601" s="205"/>
      <c r="CP601" s="205"/>
      <c r="CQ601" s="93"/>
      <c r="CR601" s="93"/>
      <c r="CS601" s="191"/>
      <c r="CW601" s="210"/>
      <c r="DE601" s="8"/>
      <c r="DF601" s="205"/>
      <c r="DG601" s="205"/>
      <c r="DH601" s="206"/>
      <c r="DI601" s="206"/>
      <c r="DJ601" s="205"/>
      <c r="DK601" s="207"/>
      <c r="DL601" s="205"/>
      <c r="DM601" s="207"/>
      <c r="DN601" s="205"/>
      <c r="DO601" s="207"/>
      <c r="DP601" s="205"/>
      <c r="DQ601" s="205"/>
      <c r="DR601" s="205"/>
      <c r="DS601" s="205"/>
      <c r="DT601" s="93"/>
      <c r="DU601" s="93"/>
      <c r="EE601" s="8"/>
      <c r="EF601" s="205"/>
      <c r="EG601" s="205"/>
      <c r="EH601" s="206"/>
      <c r="EI601" s="206"/>
      <c r="EJ601" s="205"/>
      <c r="EK601" s="207"/>
      <c r="EL601" s="205"/>
      <c r="EM601" s="207"/>
      <c r="EN601" s="205"/>
      <c r="EO601" s="207"/>
      <c r="EP601" s="207"/>
      <c r="EQ601" s="205"/>
      <c r="ER601" s="205"/>
      <c r="ES601" s="205"/>
      <c r="ET601" s="205"/>
      <c r="EU601" s="93"/>
      <c r="EV601" s="93"/>
    </row>
    <row r="602" spans="2:152">
      <c r="B602" s="8"/>
      <c r="C602" s="205"/>
      <c r="D602" s="205"/>
      <c r="E602" s="206"/>
      <c r="F602" s="206"/>
      <c r="G602" s="205"/>
      <c r="H602" s="207"/>
      <c r="I602" s="205"/>
      <c r="J602" s="207"/>
      <c r="K602" s="205"/>
      <c r="L602" s="205"/>
      <c r="M602" s="205"/>
      <c r="N602" s="205"/>
      <c r="O602" s="205"/>
      <c r="P602" s="205"/>
      <c r="Q602" s="205"/>
      <c r="CC602" s="8"/>
      <c r="CD602" s="205"/>
      <c r="CE602" s="205"/>
      <c r="CF602" s="206"/>
      <c r="CG602" s="206"/>
      <c r="CH602" s="205"/>
      <c r="CI602" s="207"/>
      <c r="CJ602" s="205"/>
      <c r="CK602" s="207"/>
      <c r="CL602" s="205"/>
      <c r="CM602" s="205"/>
      <c r="CN602" s="205"/>
      <c r="CO602" s="205"/>
      <c r="CP602" s="205"/>
      <c r="CQ602" s="93"/>
      <c r="CR602" s="93"/>
      <c r="CS602" s="191"/>
      <c r="CW602" s="210"/>
      <c r="DE602" s="8"/>
      <c r="DF602" s="205"/>
      <c r="DG602" s="205"/>
      <c r="DH602" s="206"/>
      <c r="DI602" s="206"/>
      <c r="DJ602" s="205"/>
      <c r="DK602" s="207"/>
      <c r="DL602" s="205"/>
      <c r="DM602" s="207"/>
      <c r="DN602" s="205"/>
      <c r="DO602" s="207"/>
      <c r="DP602" s="205"/>
      <c r="DQ602" s="205"/>
      <c r="DR602" s="205"/>
      <c r="DS602" s="205"/>
      <c r="DT602" s="93"/>
      <c r="DU602" s="93"/>
      <c r="EE602" s="8"/>
      <c r="EF602" s="205"/>
      <c r="EG602" s="205"/>
      <c r="EH602" s="206"/>
      <c r="EI602" s="206"/>
      <c r="EJ602" s="205"/>
      <c r="EK602" s="207"/>
      <c r="EL602" s="205"/>
      <c r="EM602" s="207"/>
      <c r="EN602" s="205"/>
      <c r="EO602" s="207"/>
      <c r="EP602" s="207"/>
      <c r="EQ602" s="205"/>
      <c r="ER602" s="205"/>
      <c r="ES602" s="205"/>
      <c r="ET602" s="205"/>
      <c r="EU602" s="93"/>
      <c r="EV602" s="93"/>
    </row>
    <row r="603" spans="2:152">
      <c r="B603" s="8"/>
      <c r="C603" s="205"/>
      <c r="D603" s="205"/>
      <c r="E603" s="206"/>
      <c r="F603" s="206"/>
      <c r="G603" s="205"/>
      <c r="H603" s="207"/>
      <c r="I603" s="205"/>
      <c r="J603" s="207"/>
      <c r="K603" s="205"/>
      <c r="L603" s="205"/>
      <c r="M603" s="205"/>
      <c r="N603" s="205"/>
      <c r="O603" s="205"/>
      <c r="P603" s="205"/>
      <c r="Q603" s="205"/>
      <c r="CC603" s="8"/>
      <c r="CD603" s="205"/>
      <c r="CE603" s="205"/>
      <c r="CF603" s="206"/>
      <c r="CG603" s="206"/>
      <c r="CH603" s="205"/>
      <c r="CI603" s="207"/>
      <c r="CJ603" s="205"/>
      <c r="CK603" s="207"/>
      <c r="CL603" s="205"/>
      <c r="CM603" s="205"/>
      <c r="CN603" s="205"/>
      <c r="CO603" s="205"/>
      <c r="CP603" s="205"/>
      <c r="CQ603" s="93"/>
      <c r="CR603" s="93"/>
      <c r="CS603" s="191"/>
      <c r="CW603" s="210"/>
      <c r="DE603" s="8"/>
      <c r="DF603" s="205"/>
      <c r="DG603" s="205"/>
      <c r="DH603" s="206"/>
      <c r="DI603" s="206"/>
      <c r="DJ603" s="205"/>
      <c r="DK603" s="207"/>
      <c r="DL603" s="205"/>
      <c r="DM603" s="207"/>
      <c r="DN603" s="205"/>
      <c r="DO603" s="207"/>
      <c r="DP603" s="205"/>
      <c r="DQ603" s="205"/>
      <c r="DR603" s="205"/>
      <c r="DS603" s="205"/>
      <c r="DT603" s="93"/>
      <c r="DU603" s="93"/>
      <c r="EE603" s="8"/>
      <c r="EF603" s="205"/>
      <c r="EG603" s="205"/>
      <c r="EH603" s="206"/>
      <c r="EI603" s="206"/>
      <c r="EJ603" s="205"/>
      <c r="EK603" s="207"/>
      <c r="EL603" s="205"/>
      <c r="EM603" s="207"/>
      <c r="EN603" s="205"/>
      <c r="EO603" s="207"/>
      <c r="EP603" s="207"/>
      <c r="EQ603" s="205"/>
      <c r="ER603" s="205"/>
      <c r="ES603" s="205"/>
      <c r="ET603" s="205"/>
      <c r="EU603" s="93"/>
      <c r="EV603" s="93"/>
    </row>
    <row r="604" spans="2:152">
      <c r="B604" s="8"/>
      <c r="C604" s="205"/>
      <c r="D604" s="205"/>
      <c r="E604" s="206"/>
      <c r="F604" s="206"/>
      <c r="G604" s="205"/>
      <c r="H604" s="207"/>
      <c r="I604" s="205"/>
      <c r="J604" s="207"/>
      <c r="K604" s="205"/>
      <c r="L604" s="205"/>
      <c r="M604" s="205"/>
      <c r="N604" s="205"/>
      <c r="O604" s="205"/>
      <c r="P604" s="205"/>
      <c r="Q604" s="205"/>
      <c r="CC604" s="8"/>
      <c r="CD604" s="205"/>
      <c r="CE604" s="205"/>
      <c r="CF604" s="206"/>
      <c r="CG604" s="206"/>
      <c r="CH604" s="205"/>
      <c r="CI604" s="207"/>
      <c r="CJ604" s="205"/>
      <c r="CK604" s="207"/>
      <c r="CL604" s="205"/>
      <c r="CM604" s="205"/>
      <c r="CN604" s="205"/>
      <c r="CO604" s="205"/>
      <c r="CP604" s="205"/>
      <c r="CQ604" s="93"/>
      <c r="CR604" s="93"/>
      <c r="CS604" s="191"/>
      <c r="CW604" s="210"/>
      <c r="DE604" s="8"/>
      <c r="DF604" s="205"/>
      <c r="DG604" s="205"/>
      <c r="DH604" s="206"/>
      <c r="DI604" s="206"/>
      <c r="DJ604" s="205"/>
      <c r="DK604" s="207"/>
      <c r="DL604" s="205"/>
      <c r="DM604" s="207"/>
      <c r="DN604" s="205"/>
      <c r="DO604" s="207"/>
      <c r="DP604" s="205"/>
      <c r="DQ604" s="205"/>
      <c r="DR604" s="205"/>
      <c r="DS604" s="205"/>
      <c r="DT604" s="93"/>
      <c r="DU604" s="93"/>
      <c r="EE604" s="8"/>
      <c r="EF604" s="205"/>
      <c r="EG604" s="205"/>
      <c r="EH604" s="206"/>
      <c r="EI604" s="206"/>
      <c r="EJ604" s="205"/>
      <c r="EK604" s="207"/>
      <c r="EL604" s="205"/>
      <c r="EM604" s="207"/>
      <c r="EN604" s="205"/>
      <c r="EO604" s="207"/>
      <c r="EP604" s="207"/>
      <c r="EQ604" s="205"/>
      <c r="ER604" s="205"/>
      <c r="ES604" s="205"/>
      <c r="ET604" s="205"/>
      <c r="EU604" s="93"/>
      <c r="EV604" s="93"/>
    </row>
    <row r="605" spans="2:152">
      <c r="B605" s="8"/>
      <c r="C605" s="205"/>
      <c r="D605" s="205"/>
      <c r="E605" s="206"/>
      <c r="F605" s="206"/>
      <c r="G605" s="205"/>
      <c r="H605" s="207"/>
      <c r="I605" s="205"/>
      <c r="J605" s="207"/>
      <c r="K605" s="205"/>
      <c r="L605" s="205"/>
      <c r="M605" s="205"/>
      <c r="N605" s="205"/>
      <c r="O605" s="205"/>
      <c r="P605" s="205"/>
      <c r="Q605" s="205"/>
      <c r="CC605" s="8"/>
      <c r="CD605" s="205"/>
      <c r="CE605" s="205"/>
      <c r="CF605" s="206"/>
      <c r="CG605" s="206"/>
      <c r="CH605" s="205"/>
      <c r="CI605" s="207"/>
      <c r="CJ605" s="205"/>
      <c r="CK605" s="207"/>
      <c r="CL605" s="205"/>
      <c r="CM605" s="205"/>
      <c r="CN605" s="205"/>
      <c r="CO605" s="205"/>
      <c r="CP605" s="205"/>
      <c r="CQ605" s="93"/>
      <c r="CR605" s="93"/>
      <c r="CS605" s="191"/>
      <c r="CW605" s="210"/>
      <c r="DE605" s="8"/>
      <c r="DF605" s="205"/>
      <c r="DG605" s="205"/>
      <c r="DH605" s="206"/>
      <c r="DI605" s="206"/>
      <c r="DJ605" s="205"/>
      <c r="DK605" s="207"/>
      <c r="DL605" s="205"/>
      <c r="DM605" s="207"/>
      <c r="DN605" s="205"/>
      <c r="DO605" s="207"/>
      <c r="DP605" s="205"/>
      <c r="DQ605" s="205"/>
      <c r="DR605" s="205"/>
      <c r="DS605" s="205"/>
      <c r="DT605" s="93"/>
      <c r="DU605" s="93"/>
      <c r="EE605" s="8"/>
      <c r="EF605" s="205"/>
      <c r="EG605" s="205"/>
      <c r="EH605" s="206"/>
      <c r="EI605" s="206"/>
      <c r="EJ605" s="205"/>
      <c r="EK605" s="207"/>
      <c r="EL605" s="205"/>
      <c r="EM605" s="207"/>
      <c r="EN605" s="205"/>
      <c r="EO605" s="207"/>
      <c r="EP605" s="207"/>
      <c r="EQ605" s="205"/>
      <c r="ER605" s="205"/>
      <c r="ES605" s="205"/>
      <c r="ET605" s="205"/>
      <c r="EU605" s="93"/>
      <c r="EV605" s="93"/>
    </row>
    <row r="606" spans="2:152">
      <c r="B606" s="8"/>
      <c r="C606" s="205"/>
      <c r="D606" s="205"/>
      <c r="E606" s="206"/>
      <c r="F606" s="206"/>
      <c r="G606" s="205"/>
      <c r="H606" s="207"/>
      <c r="I606" s="205"/>
      <c r="J606" s="207"/>
      <c r="K606" s="205"/>
      <c r="L606" s="205"/>
      <c r="M606" s="205"/>
      <c r="N606" s="205"/>
      <c r="O606" s="205"/>
      <c r="P606" s="205"/>
      <c r="Q606" s="205"/>
      <c r="CC606" s="8"/>
      <c r="CD606" s="205"/>
      <c r="CE606" s="205"/>
      <c r="CF606" s="206"/>
      <c r="CG606" s="206"/>
      <c r="CH606" s="205"/>
      <c r="CI606" s="207"/>
      <c r="CJ606" s="205"/>
      <c r="CK606" s="207"/>
      <c r="CL606" s="205"/>
      <c r="CM606" s="205"/>
      <c r="CN606" s="205"/>
      <c r="CO606" s="205"/>
      <c r="CP606" s="205"/>
      <c r="CQ606" s="93"/>
      <c r="CR606" s="93"/>
      <c r="CS606" s="191"/>
      <c r="CW606" s="210"/>
      <c r="DE606" s="8"/>
      <c r="DF606" s="205"/>
      <c r="DG606" s="205"/>
      <c r="DH606" s="206"/>
      <c r="DI606" s="206"/>
      <c r="DJ606" s="205"/>
      <c r="DK606" s="207"/>
      <c r="DL606" s="205"/>
      <c r="DM606" s="207"/>
      <c r="DN606" s="205"/>
      <c r="DO606" s="207"/>
      <c r="DP606" s="205"/>
      <c r="DQ606" s="205"/>
      <c r="DR606" s="205"/>
      <c r="DS606" s="205"/>
      <c r="DT606" s="93"/>
      <c r="DU606" s="93"/>
      <c r="EE606" s="8"/>
      <c r="EF606" s="205"/>
      <c r="EG606" s="205"/>
      <c r="EH606" s="206"/>
      <c r="EI606" s="206"/>
      <c r="EJ606" s="205"/>
      <c r="EK606" s="207"/>
      <c r="EL606" s="205"/>
      <c r="EM606" s="207"/>
      <c r="EN606" s="205"/>
      <c r="EO606" s="207"/>
      <c r="EP606" s="207"/>
      <c r="EQ606" s="205"/>
      <c r="ER606" s="205"/>
      <c r="ES606" s="205"/>
      <c r="ET606" s="205"/>
      <c r="EU606" s="93"/>
      <c r="EV606" s="93"/>
    </row>
    <row r="607" spans="2:152">
      <c r="B607" s="8"/>
      <c r="C607" s="205"/>
      <c r="D607" s="205"/>
      <c r="E607" s="206"/>
      <c r="F607" s="206"/>
      <c r="G607" s="205"/>
      <c r="H607" s="207"/>
      <c r="I607" s="205"/>
      <c r="J607" s="207"/>
      <c r="K607" s="205"/>
      <c r="L607" s="205"/>
      <c r="M607" s="205"/>
      <c r="N607" s="205"/>
      <c r="O607" s="205"/>
      <c r="P607" s="205"/>
      <c r="Q607" s="205"/>
      <c r="CC607" s="8"/>
      <c r="CD607" s="205"/>
      <c r="CE607" s="205"/>
      <c r="CF607" s="206"/>
      <c r="CG607" s="206"/>
      <c r="CH607" s="205"/>
      <c r="CI607" s="207"/>
      <c r="CJ607" s="205"/>
      <c r="CK607" s="207"/>
      <c r="CL607" s="205"/>
      <c r="CM607" s="205"/>
      <c r="CN607" s="205"/>
      <c r="CO607" s="205"/>
      <c r="CP607" s="205"/>
      <c r="CQ607" s="93"/>
      <c r="CR607" s="93"/>
      <c r="CS607" s="191"/>
      <c r="CW607" s="210"/>
      <c r="DE607" s="8"/>
      <c r="DF607" s="205"/>
      <c r="DG607" s="205"/>
      <c r="DH607" s="206"/>
      <c r="DI607" s="206"/>
      <c r="DJ607" s="205"/>
      <c r="DK607" s="207"/>
      <c r="DL607" s="205"/>
      <c r="DM607" s="207"/>
      <c r="DN607" s="205"/>
      <c r="DO607" s="207"/>
      <c r="DP607" s="205"/>
      <c r="DQ607" s="205"/>
      <c r="DR607" s="205"/>
      <c r="DS607" s="205"/>
      <c r="DT607" s="93"/>
      <c r="DU607" s="93"/>
      <c r="EE607" s="8"/>
      <c r="EF607" s="205"/>
      <c r="EG607" s="205"/>
      <c r="EH607" s="206"/>
      <c r="EI607" s="206"/>
      <c r="EJ607" s="205"/>
      <c r="EK607" s="207"/>
      <c r="EL607" s="205"/>
      <c r="EM607" s="207"/>
      <c r="EN607" s="205"/>
      <c r="EO607" s="207"/>
      <c r="EP607" s="207"/>
      <c r="EQ607" s="205"/>
      <c r="ER607" s="205"/>
      <c r="ES607" s="205"/>
      <c r="ET607" s="205"/>
      <c r="EU607" s="93"/>
      <c r="EV607" s="93"/>
    </row>
    <row r="608" spans="2:152">
      <c r="B608" s="8"/>
      <c r="C608" s="205"/>
      <c r="D608" s="205"/>
      <c r="E608" s="206"/>
      <c r="F608" s="206"/>
      <c r="G608" s="205"/>
      <c r="H608" s="207"/>
      <c r="I608" s="205"/>
      <c r="J608" s="207"/>
      <c r="K608" s="205"/>
      <c r="L608" s="205"/>
      <c r="M608" s="205"/>
      <c r="N608" s="205"/>
      <c r="O608" s="205"/>
      <c r="P608" s="205"/>
      <c r="Q608" s="205"/>
      <c r="CC608" s="8"/>
      <c r="CD608" s="205"/>
      <c r="CE608" s="205"/>
      <c r="CF608" s="206"/>
      <c r="CG608" s="206"/>
      <c r="CH608" s="205"/>
      <c r="CI608" s="207"/>
      <c r="CJ608" s="205"/>
      <c r="CK608" s="207"/>
      <c r="CL608" s="205"/>
      <c r="CM608" s="205"/>
      <c r="CN608" s="205"/>
      <c r="CO608" s="205"/>
      <c r="CP608" s="205"/>
      <c r="CQ608" s="93"/>
      <c r="CR608" s="93"/>
      <c r="CS608" s="191"/>
      <c r="CW608" s="210"/>
      <c r="DE608" s="8"/>
      <c r="DF608" s="205"/>
      <c r="DG608" s="205"/>
      <c r="DH608" s="206"/>
      <c r="DI608" s="206"/>
      <c r="DJ608" s="205"/>
      <c r="DK608" s="207"/>
      <c r="DL608" s="205"/>
      <c r="DM608" s="207"/>
      <c r="DN608" s="205"/>
      <c r="DO608" s="207"/>
      <c r="DP608" s="205"/>
      <c r="DQ608" s="205"/>
      <c r="DR608" s="205"/>
      <c r="DS608" s="205"/>
      <c r="DT608" s="93"/>
      <c r="DU608" s="93"/>
      <c r="EE608" s="8"/>
      <c r="EF608" s="205"/>
      <c r="EG608" s="205"/>
      <c r="EH608" s="206"/>
      <c r="EI608" s="206"/>
      <c r="EJ608" s="205"/>
      <c r="EK608" s="207"/>
      <c r="EL608" s="205"/>
      <c r="EM608" s="207"/>
      <c r="EN608" s="205"/>
      <c r="EO608" s="207"/>
      <c r="EP608" s="207"/>
      <c r="EQ608" s="205"/>
      <c r="ER608" s="205"/>
      <c r="ES608" s="205"/>
      <c r="ET608" s="205"/>
      <c r="EU608" s="93"/>
      <c r="EV608" s="93"/>
    </row>
    <row r="609" spans="2:152">
      <c r="B609" s="8"/>
      <c r="C609" s="205"/>
      <c r="D609" s="205"/>
      <c r="E609" s="206"/>
      <c r="F609" s="206"/>
      <c r="G609" s="205"/>
      <c r="H609" s="207"/>
      <c r="I609" s="205"/>
      <c r="J609" s="207"/>
      <c r="K609" s="205"/>
      <c r="L609" s="205"/>
      <c r="M609" s="205"/>
      <c r="N609" s="205"/>
      <c r="O609" s="205"/>
      <c r="P609" s="205"/>
      <c r="Q609" s="205"/>
      <c r="CC609" s="8"/>
      <c r="CD609" s="205"/>
      <c r="CE609" s="205"/>
      <c r="CF609" s="206"/>
      <c r="CG609" s="206"/>
      <c r="CH609" s="205"/>
      <c r="CI609" s="207"/>
      <c r="CJ609" s="205"/>
      <c r="CK609" s="207"/>
      <c r="CL609" s="205"/>
      <c r="CM609" s="205"/>
      <c r="CN609" s="205"/>
      <c r="CO609" s="205"/>
      <c r="CP609" s="205"/>
      <c r="CQ609" s="93"/>
      <c r="CR609" s="93"/>
      <c r="CS609" s="191"/>
      <c r="CW609" s="210"/>
      <c r="DE609" s="8"/>
      <c r="DF609" s="205"/>
      <c r="DG609" s="205"/>
      <c r="DH609" s="206"/>
      <c r="DI609" s="206"/>
      <c r="DJ609" s="205"/>
      <c r="DK609" s="207"/>
      <c r="DL609" s="205"/>
      <c r="DM609" s="207"/>
      <c r="DN609" s="205"/>
      <c r="DO609" s="207"/>
      <c r="DP609" s="205"/>
      <c r="DQ609" s="205"/>
      <c r="DR609" s="205"/>
      <c r="DS609" s="205"/>
      <c r="DT609" s="93"/>
      <c r="DU609" s="93"/>
      <c r="EE609" s="8"/>
      <c r="EF609" s="205"/>
      <c r="EG609" s="205"/>
      <c r="EH609" s="206"/>
      <c r="EI609" s="206"/>
      <c r="EJ609" s="205"/>
      <c r="EK609" s="207"/>
      <c r="EL609" s="205"/>
      <c r="EM609" s="207"/>
      <c r="EN609" s="205"/>
      <c r="EO609" s="207"/>
      <c r="EP609" s="207"/>
      <c r="EQ609" s="205"/>
      <c r="ER609" s="205"/>
      <c r="ES609" s="205"/>
      <c r="ET609" s="205"/>
      <c r="EU609" s="93"/>
      <c r="EV609" s="93"/>
    </row>
    <row r="610" spans="2:152">
      <c r="B610" s="8"/>
      <c r="C610" s="205"/>
      <c r="D610" s="205"/>
      <c r="E610" s="206"/>
      <c r="F610" s="206"/>
      <c r="G610" s="205"/>
      <c r="H610" s="207"/>
      <c r="I610" s="205"/>
      <c r="J610" s="207"/>
      <c r="K610" s="205"/>
      <c r="L610" s="205"/>
      <c r="M610" s="205"/>
      <c r="N610" s="205"/>
      <c r="O610" s="205"/>
      <c r="P610" s="205"/>
      <c r="Q610" s="205"/>
      <c r="CC610" s="8"/>
      <c r="CD610" s="205"/>
      <c r="CE610" s="205"/>
      <c r="CF610" s="206"/>
      <c r="CG610" s="206"/>
      <c r="CH610" s="205"/>
      <c r="CI610" s="207"/>
      <c r="CJ610" s="205"/>
      <c r="CK610" s="207"/>
      <c r="CL610" s="205"/>
      <c r="CM610" s="205"/>
      <c r="CN610" s="205"/>
      <c r="CO610" s="205"/>
      <c r="CP610" s="205"/>
      <c r="CQ610" s="93"/>
      <c r="CR610" s="93"/>
      <c r="CS610" s="191"/>
      <c r="CW610" s="210"/>
      <c r="DE610" s="8"/>
      <c r="DF610" s="205"/>
      <c r="DG610" s="205"/>
      <c r="DH610" s="206"/>
      <c r="DI610" s="206"/>
      <c r="DJ610" s="205"/>
      <c r="DK610" s="207"/>
      <c r="DL610" s="205"/>
      <c r="DM610" s="207"/>
      <c r="DN610" s="205"/>
      <c r="DO610" s="207"/>
      <c r="DP610" s="205"/>
      <c r="DQ610" s="205"/>
      <c r="DR610" s="205"/>
      <c r="DS610" s="205"/>
      <c r="DT610" s="93"/>
      <c r="DU610" s="93"/>
      <c r="EE610" s="8"/>
      <c r="EF610" s="205"/>
      <c r="EG610" s="205"/>
      <c r="EH610" s="206"/>
      <c r="EI610" s="206"/>
      <c r="EJ610" s="205"/>
      <c r="EK610" s="207"/>
      <c r="EL610" s="205"/>
      <c r="EM610" s="207"/>
      <c r="EN610" s="205"/>
      <c r="EO610" s="207"/>
      <c r="EP610" s="207"/>
      <c r="EQ610" s="205"/>
      <c r="ER610" s="205"/>
      <c r="ES610" s="205"/>
      <c r="ET610" s="205"/>
      <c r="EU610" s="93"/>
      <c r="EV610" s="93"/>
    </row>
    <row r="611" spans="2:152">
      <c r="B611" s="8"/>
      <c r="C611" s="205"/>
      <c r="D611" s="205"/>
      <c r="E611" s="206"/>
      <c r="F611" s="206"/>
      <c r="G611" s="205"/>
      <c r="H611" s="207"/>
      <c r="I611" s="205"/>
      <c r="J611" s="207"/>
      <c r="K611" s="205"/>
      <c r="L611" s="205"/>
      <c r="M611" s="205"/>
      <c r="N611" s="205"/>
      <c r="O611" s="205"/>
      <c r="P611" s="205"/>
      <c r="Q611" s="205"/>
      <c r="CC611" s="8"/>
      <c r="CD611" s="205"/>
      <c r="CE611" s="205"/>
      <c r="CF611" s="206"/>
      <c r="CG611" s="206"/>
      <c r="CH611" s="205"/>
      <c r="CI611" s="207"/>
      <c r="CJ611" s="205"/>
      <c r="CK611" s="207"/>
      <c r="CL611" s="205"/>
      <c r="CM611" s="205"/>
      <c r="CN611" s="205"/>
      <c r="CO611" s="205"/>
      <c r="CP611" s="205"/>
      <c r="CQ611" s="93"/>
      <c r="CR611" s="93"/>
      <c r="CS611" s="191"/>
      <c r="CW611" s="210"/>
      <c r="DE611" s="8"/>
      <c r="DF611" s="205"/>
      <c r="DG611" s="205"/>
      <c r="DH611" s="206"/>
      <c r="DI611" s="206"/>
      <c r="DJ611" s="205"/>
      <c r="DK611" s="207"/>
      <c r="DL611" s="205"/>
      <c r="DM611" s="207"/>
      <c r="DN611" s="205"/>
      <c r="DO611" s="207"/>
      <c r="DP611" s="205"/>
      <c r="DQ611" s="205"/>
      <c r="DR611" s="205"/>
      <c r="DS611" s="205"/>
      <c r="DT611" s="93"/>
      <c r="DU611" s="93"/>
      <c r="EE611" s="8"/>
      <c r="EF611" s="205"/>
      <c r="EG611" s="205"/>
      <c r="EH611" s="206"/>
      <c r="EI611" s="206"/>
      <c r="EJ611" s="205"/>
      <c r="EK611" s="207"/>
      <c r="EL611" s="205"/>
      <c r="EM611" s="207"/>
      <c r="EN611" s="205"/>
      <c r="EO611" s="207"/>
      <c r="EP611" s="207"/>
      <c r="EQ611" s="205"/>
      <c r="ER611" s="205"/>
      <c r="ES611" s="205"/>
      <c r="ET611" s="205"/>
      <c r="EU611" s="93"/>
      <c r="EV611" s="93"/>
    </row>
    <row r="612" spans="2:152">
      <c r="B612" s="8"/>
      <c r="C612" s="205"/>
      <c r="D612" s="205"/>
      <c r="E612" s="206"/>
      <c r="F612" s="206"/>
      <c r="G612" s="205"/>
      <c r="H612" s="207"/>
      <c r="I612" s="205"/>
      <c r="J612" s="207"/>
      <c r="K612" s="205"/>
      <c r="L612" s="205"/>
      <c r="M612" s="205"/>
      <c r="N612" s="205"/>
      <c r="O612" s="205"/>
      <c r="P612" s="205"/>
      <c r="Q612" s="205"/>
      <c r="CC612" s="8"/>
      <c r="CD612" s="205"/>
      <c r="CE612" s="205"/>
      <c r="CF612" s="206"/>
      <c r="CG612" s="206"/>
      <c r="CH612" s="205"/>
      <c r="CI612" s="207"/>
      <c r="CJ612" s="205"/>
      <c r="CK612" s="207"/>
      <c r="CL612" s="205"/>
      <c r="CM612" s="205"/>
      <c r="CN612" s="205"/>
      <c r="CO612" s="205"/>
      <c r="CP612" s="205"/>
      <c r="CQ612" s="93"/>
      <c r="CR612" s="93"/>
      <c r="CS612" s="191"/>
      <c r="CW612" s="210"/>
      <c r="DE612" s="8"/>
      <c r="DF612" s="205"/>
      <c r="DG612" s="205"/>
      <c r="DH612" s="206"/>
      <c r="DI612" s="206"/>
      <c r="DJ612" s="205"/>
      <c r="DK612" s="207"/>
      <c r="DL612" s="205"/>
      <c r="DM612" s="207"/>
      <c r="DN612" s="205"/>
      <c r="DO612" s="207"/>
      <c r="DP612" s="205"/>
      <c r="DQ612" s="205"/>
      <c r="DR612" s="205"/>
      <c r="DS612" s="205"/>
      <c r="DT612" s="93"/>
      <c r="DU612" s="93"/>
      <c r="EE612" s="8"/>
      <c r="EF612" s="205"/>
      <c r="EG612" s="205"/>
      <c r="EH612" s="206"/>
      <c r="EI612" s="206"/>
      <c r="EJ612" s="205"/>
      <c r="EK612" s="207"/>
      <c r="EL612" s="205"/>
      <c r="EM612" s="207"/>
      <c r="EN612" s="205"/>
      <c r="EO612" s="207"/>
      <c r="EP612" s="207"/>
      <c r="EQ612" s="205"/>
      <c r="ER612" s="205"/>
      <c r="ES612" s="205"/>
      <c r="ET612" s="205"/>
      <c r="EU612" s="93"/>
      <c r="EV612" s="93"/>
    </row>
    <row r="613" spans="2:152">
      <c r="B613" s="8"/>
      <c r="C613" s="205"/>
      <c r="D613" s="205"/>
      <c r="E613" s="206"/>
      <c r="F613" s="206"/>
      <c r="G613" s="205"/>
      <c r="H613" s="207"/>
      <c r="I613" s="205"/>
      <c r="J613" s="207"/>
      <c r="K613" s="205"/>
      <c r="L613" s="205"/>
      <c r="M613" s="205"/>
      <c r="N613" s="205"/>
      <c r="O613" s="205"/>
      <c r="P613" s="205"/>
      <c r="Q613" s="205"/>
      <c r="CC613" s="8"/>
      <c r="CD613" s="205"/>
      <c r="CE613" s="205"/>
      <c r="CF613" s="206"/>
      <c r="CG613" s="206"/>
      <c r="CH613" s="205"/>
      <c r="CI613" s="207"/>
      <c r="CJ613" s="205"/>
      <c r="CK613" s="207"/>
      <c r="CL613" s="205"/>
      <c r="CM613" s="205"/>
      <c r="CN613" s="205"/>
      <c r="CO613" s="205"/>
      <c r="CP613" s="205"/>
      <c r="CQ613" s="93"/>
      <c r="CR613" s="93"/>
      <c r="CS613" s="191"/>
      <c r="CW613" s="210"/>
      <c r="DE613" s="8"/>
      <c r="DF613" s="205"/>
      <c r="DG613" s="205"/>
      <c r="DH613" s="206"/>
      <c r="DI613" s="206"/>
      <c r="DJ613" s="205"/>
      <c r="DK613" s="207"/>
      <c r="DL613" s="205"/>
      <c r="DM613" s="207"/>
      <c r="DN613" s="205"/>
      <c r="DO613" s="207"/>
      <c r="DP613" s="205"/>
      <c r="DQ613" s="205"/>
      <c r="DR613" s="205"/>
      <c r="DS613" s="205"/>
      <c r="DT613" s="93"/>
      <c r="DU613" s="93"/>
      <c r="EE613" s="8"/>
      <c r="EF613" s="205"/>
      <c r="EG613" s="205"/>
      <c r="EH613" s="206"/>
      <c r="EI613" s="206"/>
      <c r="EJ613" s="205"/>
      <c r="EK613" s="207"/>
      <c r="EL613" s="205"/>
      <c r="EM613" s="207"/>
      <c r="EN613" s="205"/>
      <c r="EO613" s="207"/>
      <c r="EP613" s="207"/>
      <c r="EQ613" s="205"/>
      <c r="ER613" s="205"/>
      <c r="ES613" s="205"/>
      <c r="ET613" s="205"/>
      <c r="EU613" s="93"/>
      <c r="EV613" s="93"/>
    </row>
    <row r="614" spans="2:152">
      <c r="B614" s="8"/>
      <c r="C614" s="205"/>
      <c r="D614" s="205"/>
      <c r="E614" s="206"/>
      <c r="F614" s="206"/>
      <c r="G614" s="205"/>
      <c r="H614" s="207"/>
      <c r="I614" s="205"/>
      <c r="J614" s="207"/>
      <c r="K614" s="205"/>
      <c r="L614" s="205"/>
      <c r="M614" s="205"/>
      <c r="N614" s="205"/>
      <c r="O614" s="205"/>
      <c r="P614" s="205"/>
      <c r="Q614" s="205"/>
      <c r="CC614" s="8"/>
      <c r="CD614" s="205"/>
      <c r="CE614" s="205"/>
      <c r="CF614" s="206"/>
      <c r="CG614" s="206"/>
      <c r="CH614" s="205"/>
      <c r="CI614" s="207"/>
      <c r="CJ614" s="205"/>
      <c r="CK614" s="207"/>
      <c r="CL614" s="205"/>
      <c r="CM614" s="205"/>
      <c r="CN614" s="205"/>
      <c r="CO614" s="205"/>
      <c r="CP614" s="205"/>
      <c r="CQ614" s="93"/>
      <c r="CR614" s="93"/>
      <c r="CS614" s="191"/>
      <c r="CW614" s="210"/>
      <c r="DE614" s="8"/>
      <c r="DF614" s="205"/>
      <c r="DG614" s="205"/>
      <c r="DH614" s="206"/>
      <c r="DI614" s="206"/>
      <c r="DJ614" s="205"/>
      <c r="DK614" s="207"/>
      <c r="DL614" s="205"/>
      <c r="DM614" s="207"/>
      <c r="DN614" s="205"/>
      <c r="DO614" s="207"/>
      <c r="DP614" s="205"/>
      <c r="DQ614" s="205"/>
      <c r="DR614" s="205"/>
      <c r="DS614" s="205"/>
      <c r="DT614" s="93"/>
      <c r="DU614" s="93"/>
      <c r="EE614" s="8"/>
      <c r="EF614" s="205"/>
      <c r="EG614" s="205"/>
      <c r="EH614" s="206"/>
      <c r="EI614" s="206"/>
      <c r="EJ614" s="205"/>
      <c r="EK614" s="207"/>
      <c r="EL614" s="205"/>
      <c r="EM614" s="207"/>
      <c r="EN614" s="205"/>
      <c r="EO614" s="207"/>
      <c r="EP614" s="207"/>
      <c r="EQ614" s="205"/>
      <c r="ER614" s="205"/>
      <c r="ES614" s="205"/>
      <c r="ET614" s="205"/>
      <c r="EU614" s="93"/>
      <c r="EV614" s="93"/>
    </row>
    <row r="615" spans="2:152">
      <c r="B615" s="8"/>
      <c r="C615" s="205"/>
      <c r="D615" s="205"/>
      <c r="E615" s="206"/>
      <c r="F615" s="206"/>
      <c r="G615" s="205"/>
      <c r="H615" s="207"/>
      <c r="I615" s="205"/>
      <c r="J615" s="207"/>
      <c r="K615" s="205"/>
      <c r="L615" s="205"/>
      <c r="M615" s="205"/>
      <c r="N615" s="205"/>
      <c r="O615" s="205"/>
      <c r="P615" s="205"/>
      <c r="Q615" s="205"/>
      <c r="CC615" s="8"/>
      <c r="CD615" s="205"/>
      <c r="CE615" s="205"/>
      <c r="CF615" s="206"/>
      <c r="CG615" s="206"/>
      <c r="CH615" s="205"/>
      <c r="CI615" s="207"/>
      <c r="CJ615" s="205"/>
      <c r="CK615" s="207"/>
      <c r="CL615" s="205"/>
      <c r="CM615" s="205"/>
      <c r="CN615" s="205"/>
      <c r="CO615" s="205"/>
      <c r="CP615" s="205"/>
      <c r="CQ615" s="93"/>
      <c r="CR615" s="93"/>
      <c r="CS615" s="191"/>
      <c r="CW615" s="210"/>
      <c r="DE615" s="8"/>
      <c r="DF615" s="205"/>
      <c r="DG615" s="205"/>
      <c r="DH615" s="206"/>
      <c r="DI615" s="206"/>
      <c r="DJ615" s="205"/>
      <c r="DK615" s="207"/>
      <c r="DL615" s="205"/>
      <c r="DM615" s="207"/>
      <c r="DN615" s="205"/>
      <c r="DO615" s="207"/>
      <c r="DP615" s="205"/>
      <c r="DQ615" s="205"/>
      <c r="DR615" s="205"/>
      <c r="DS615" s="205"/>
      <c r="DT615" s="93"/>
      <c r="DU615" s="93"/>
      <c r="EE615" s="8"/>
      <c r="EF615" s="205"/>
      <c r="EG615" s="205"/>
      <c r="EH615" s="206"/>
      <c r="EI615" s="206"/>
      <c r="EJ615" s="205"/>
      <c r="EK615" s="207"/>
      <c r="EL615" s="205"/>
      <c r="EM615" s="207"/>
      <c r="EN615" s="205"/>
      <c r="EO615" s="207"/>
      <c r="EP615" s="207"/>
      <c r="EQ615" s="205"/>
      <c r="ER615" s="205"/>
      <c r="ES615" s="205"/>
      <c r="ET615" s="205"/>
      <c r="EU615" s="93"/>
      <c r="EV615" s="93"/>
    </row>
    <row r="616" spans="2:152">
      <c r="B616" s="8"/>
      <c r="C616" s="205"/>
      <c r="D616" s="205"/>
      <c r="E616" s="206"/>
      <c r="F616" s="206"/>
      <c r="G616" s="205"/>
      <c r="H616" s="207"/>
      <c r="I616" s="205"/>
      <c r="J616" s="207"/>
      <c r="K616" s="205"/>
      <c r="L616" s="205"/>
      <c r="M616" s="205"/>
      <c r="N616" s="205"/>
      <c r="O616" s="205"/>
      <c r="P616" s="205"/>
      <c r="Q616" s="205"/>
      <c r="CC616" s="8"/>
      <c r="CD616" s="205"/>
      <c r="CE616" s="205"/>
      <c r="CF616" s="206"/>
      <c r="CG616" s="206"/>
      <c r="CH616" s="205"/>
      <c r="CI616" s="207"/>
      <c r="CJ616" s="205"/>
      <c r="CK616" s="207"/>
      <c r="CL616" s="205"/>
      <c r="CM616" s="205"/>
      <c r="CN616" s="205"/>
      <c r="CO616" s="205"/>
      <c r="CP616" s="205"/>
      <c r="CQ616" s="93"/>
      <c r="CR616" s="93"/>
      <c r="CS616" s="191"/>
      <c r="CW616" s="210"/>
      <c r="DE616" s="8"/>
      <c r="DF616" s="205"/>
      <c r="DG616" s="205"/>
      <c r="DH616" s="206"/>
      <c r="DI616" s="206"/>
      <c r="DJ616" s="205"/>
      <c r="DK616" s="207"/>
      <c r="DL616" s="205"/>
      <c r="DM616" s="207"/>
      <c r="DN616" s="205"/>
      <c r="DO616" s="207"/>
      <c r="DP616" s="205"/>
      <c r="DQ616" s="205"/>
      <c r="DR616" s="205"/>
      <c r="DS616" s="205"/>
      <c r="DT616" s="93"/>
      <c r="DU616" s="93"/>
      <c r="EE616" s="8"/>
      <c r="EF616" s="205"/>
      <c r="EG616" s="205"/>
      <c r="EH616" s="206"/>
      <c r="EI616" s="206"/>
      <c r="EJ616" s="205"/>
      <c r="EK616" s="207"/>
      <c r="EL616" s="205"/>
      <c r="EM616" s="207"/>
      <c r="EN616" s="205"/>
      <c r="EO616" s="207"/>
      <c r="EP616" s="207"/>
      <c r="EQ616" s="205"/>
      <c r="ER616" s="205"/>
      <c r="ES616" s="205"/>
      <c r="ET616" s="205"/>
      <c r="EU616" s="93"/>
      <c r="EV616" s="93"/>
    </row>
    <row r="617" spans="2:152">
      <c r="B617" s="8"/>
      <c r="C617" s="205"/>
      <c r="D617" s="205"/>
      <c r="E617" s="206"/>
      <c r="F617" s="206"/>
      <c r="G617" s="205"/>
      <c r="H617" s="207"/>
      <c r="I617" s="205"/>
      <c r="J617" s="207"/>
      <c r="K617" s="205"/>
      <c r="L617" s="205"/>
      <c r="M617" s="205"/>
      <c r="N617" s="205"/>
      <c r="O617" s="205"/>
      <c r="P617" s="205"/>
      <c r="Q617" s="205"/>
      <c r="CC617" s="8"/>
      <c r="CD617" s="205"/>
      <c r="CE617" s="205"/>
      <c r="CF617" s="206"/>
      <c r="CG617" s="206"/>
      <c r="CH617" s="205"/>
      <c r="CI617" s="207"/>
      <c r="CJ617" s="205"/>
      <c r="CK617" s="207"/>
      <c r="CL617" s="205"/>
      <c r="CM617" s="205"/>
      <c r="CN617" s="205"/>
      <c r="CO617" s="205"/>
      <c r="CP617" s="205"/>
      <c r="CQ617" s="93"/>
      <c r="CR617" s="93"/>
      <c r="CS617" s="191"/>
      <c r="CW617" s="210"/>
      <c r="DE617" s="8"/>
      <c r="DF617" s="205"/>
      <c r="DG617" s="205"/>
      <c r="DH617" s="206"/>
      <c r="DI617" s="206"/>
      <c r="DJ617" s="205"/>
      <c r="DK617" s="207"/>
      <c r="DL617" s="205"/>
      <c r="DM617" s="207"/>
      <c r="DN617" s="205"/>
      <c r="DO617" s="207"/>
      <c r="DP617" s="205"/>
      <c r="DQ617" s="205"/>
      <c r="DR617" s="205"/>
      <c r="DS617" s="205"/>
      <c r="DT617" s="93"/>
      <c r="DU617" s="93"/>
      <c r="EE617" s="8"/>
      <c r="EF617" s="205"/>
      <c r="EG617" s="205"/>
      <c r="EH617" s="206"/>
      <c r="EI617" s="206"/>
      <c r="EJ617" s="205"/>
      <c r="EK617" s="207"/>
      <c r="EL617" s="205"/>
      <c r="EM617" s="207"/>
      <c r="EN617" s="205"/>
      <c r="EO617" s="207"/>
      <c r="EP617" s="207"/>
      <c r="EQ617" s="205"/>
      <c r="ER617" s="205"/>
      <c r="ES617" s="205"/>
      <c r="ET617" s="205"/>
      <c r="EU617" s="93"/>
      <c r="EV617" s="93"/>
    </row>
    <row r="618" spans="2:152">
      <c r="B618" s="8"/>
      <c r="C618" s="205"/>
      <c r="D618" s="205"/>
      <c r="E618" s="206"/>
      <c r="F618" s="206"/>
      <c r="G618" s="205"/>
      <c r="H618" s="207"/>
      <c r="I618" s="205"/>
      <c r="J618" s="207"/>
      <c r="K618" s="205"/>
      <c r="L618" s="205"/>
      <c r="M618" s="205"/>
      <c r="N618" s="205"/>
      <c r="O618" s="205"/>
      <c r="P618" s="205"/>
      <c r="Q618" s="205"/>
      <c r="CC618" s="8"/>
      <c r="CD618" s="205"/>
      <c r="CE618" s="205"/>
      <c r="CF618" s="206"/>
      <c r="CG618" s="206"/>
      <c r="CH618" s="205"/>
      <c r="CI618" s="207"/>
      <c r="CJ618" s="205"/>
      <c r="CK618" s="207"/>
      <c r="CL618" s="205"/>
      <c r="CM618" s="205"/>
      <c r="CN618" s="205"/>
      <c r="CO618" s="205"/>
      <c r="CP618" s="205"/>
      <c r="CQ618" s="93"/>
      <c r="CR618" s="93"/>
      <c r="CS618" s="191"/>
      <c r="CW618" s="210"/>
      <c r="DE618" s="8"/>
      <c r="DF618" s="205"/>
      <c r="DG618" s="205"/>
      <c r="DH618" s="206"/>
      <c r="DI618" s="206"/>
      <c r="DJ618" s="205"/>
      <c r="DK618" s="207"/>
      <c r="DL618" s="205"/>
      <c r="DM618" s="207"/>
      <c r="DN618" s="205"/>
      <c r="DO618" s="207"/>
      <c r="DP618" s="205"/>
      <c r="DQ618" s="205"/>
      <c r="DR618" s="205"/>
      <c r="DS618" s="205"/>
      <c r="DT618" s="93"/>
      <c r="DU618" s="93"/>
      <c r="EE618" s="8"/>
      <c r="EF618" s="205"/>
      <c r="EG618" s="205"/>
      <c r="EH618" s="206"/>
      <c r="EI618" s="206"/>
      <c r="EJ618" s="205"/>
      <c r="EK618" s="207"/>
      <c r="EL618" s="205"/>
      <c r="EM618" s="207"/>
      <c r="EN618" s="205"/>
      <c r="EO618" s="207"/>
      <c r="EP618" s="207"/>
      <c r="EQ618" s="205"/>
      <c r="ER618" s="205"/>
      <c r="ES618" s="205"/>
      <c r="ET618" s="205"/>
      <c r="EU618" s="93"/>
      <c r="EV618" s="93"/>
    </row>
    <row r="619" spans="2:152">
      <c r="B619" s="8"/>
      <c r="C619" s="205"/>
      <c r="D619" s="205"/>
      <c r="E619" s="206"/>
      <c r="F619" s="206"/>
      <c r="G619" s="205"/>
      <c r="H619" s="207"/>
      <c r="I619" s="205"/>
      <c r="J619" s="207"/>
      <c r="K619" s="205"/>
      <c r="L619" s="205"/>
      <c r="M619" s="205"/>
      <c r="N619" s="205"/>
      <c r="O619" s="205"/>
      <c r="P619" s="205"/>
      <c r="Q619" s="205"/>
      <c r="CC619" s="8"/>
      <c r="CD619" s="205"/>
      <c r="CE619" s="205"/>
      <c r="CF619" s="206"/>
      <c r="CG619" s="206"/>
      <c r="CH619" s="205"/>
      <c r="CI619" s="207"/>
      <c r="CJ619" s="205"/>
      <c r="CK619" s="207"/>
      <c r="CL619" s="205"/>
      <c r="CM619" s="205"/>
      <c r="CN619" s="205"/>
      <c r="CO619" s="205"/>
      <c r="CP619" s="205"/>
      <c r="CQ619" s="93"/>
      <c r="CR619" s="93"/>
      <c r="CS619" s="191"/>
      <c r="CW619" s="210"/>
      <c r="DE619" s="8"/>
      <c r="DF619" s="205"/>
      <c r="DG619" s="205"/>
      <c r="DH619" s="206"/>
      <c r="DI619" s="206"/>
      <c r="DJ619" s="205"/>
      <c r="DK619" s="207"/>
      <c r="DL619" s="205"/>
      <c r="DM619" s="207"/>
      <c r="DN619" s="205"/>
      <c r="DO619" s="207"/>
      <c r="DP619" s="205"/>
      <c r="DQ619" s="205"/>
      <c r="DR619" s="205"/>
      <c r="DS619" s="205"/>
      <c r="DT619" s="93"/>
      <c r="DU619" s="93"/>
      <c r="EE619" s="8"/>
      <c r="EF619" s="205"/>
      <c r="EG619" s="205"/>
      <c r="EH619" s="206"/>
      <c r="EI619" s="206"/>
      <c r="EJ619" s="205"/>
      <c r="EK619" s="207"/>
      <c r="EL619" s="205"/>
      <c r="EM619" s="207"/>
      <c r="EN619" s="205"/>
      <c r="EO619" s="207"/>
      <c r="EP619" s="207"/>
      <c r="EQ619" s="205"/>
      <c r="ER619" s="205"/>
      <c r="ES619" s="205"/>
      <c r="ET619" s="205"/>
      <c r="EU619" s="93"/>
      <c r="EV619" s="93"/>
    </row>
    <row r="620" spans="2:152">
      <c r="B620" s="8"/>
      <c r="C620" s="205"/>
      <c r="D620" s="205"/>
      <c r="E620" s="206"/>
      <c r="F620" s="206"/>
      <c r="G620" s="205"/>
      <c r="H620" s="207"/>
      <c r="I620" s="205"/>
      <c r="J620" s="207"/>
      <c r="K620" s="205"/>
      <c r="L620" s="205"/>
      <c r="M620" s="205"/>
      <c r="N620" s="205"/>
      <c r="O620" s="205"/>
      <c r="P620" s="205"/>
      <c r="Q620" s="205"/>
      <c r="CC620" s="8"/>
      <c r="CD620" s="205"/>
      <c r="CE620" s="205"/>
      <c r="CF620" s="206"/>
      <c r="CG620" s="206"/>
      <c r="CH620" s="205"/>
      <c r="CI620" s="207"/>
      <c r="CJ620" s="205"/>
      <c r="CK620" s="207"/>
      <c r="CL620" s="205"/>
      <c r="CM620" s="205"/>
      <c r="CN620" s="205"/>
      <c r="CO620" s="205"/>
      <c r="CP620" s="205"/>
      <c r="CQ620" s="93"/>
      <c r="CR620" s="93"/>
      <c r="CS620" s="191"/>
      <c r="CW620" s="210"/>
      <c r="DE620" s="8"/>
      <c r="DF620" s="205"/>
      <c r="DG620" s="205"/>
      <c r="DH620" s="206"/>
      <c r="DI620" s="206"/>
      <c r="DJ620" s="205"/>
      <c r="DK620" s="207"/>
      <c r="DL620" s="205"/>
      <c r="DM620" s="207"/>
      <c r="DN620" s="205"/>
      <c r="DO620" s="207"/>
      <c r="DP620" s="205"/>
      <c r="DQ620" s="205"/>
      <c r="DR620" s="205"/>
      <c r="DS620" s="205"/>
      <c r="DT620" s="93"/>
      <c r="DU620" s="93"/>
      <c r="EE620" s="8"/>
      <c r="EF620" s="205"/>
      <c r="EG620" s="205"/>
      <c r="EH620" s="206"/>
      <c r="EI620" s="206"/>
      <c r="EJ620" s="205"/>
      <c r="EK620" s="207"/>
      <c r="EL620" s="205"/>
      <c r="EM620" s="207"/>
      <c r="EN620" s="205"/>
      <c r="EO620" s="207"/>
      <c r="EP620" s="207"/>
      <c r="EQ620" s="205"/>
      <c r="ER620" s="205"/>
      <c r="ES620" s="205"/>
      <c r="ET620" s="205"/>
      <c r="EU620" s="93"/>
      <c r="EV620" s="93"/>
    </row>
    <row r="621" spans="2:152">
      <c r="B621" s="8"/>
      <c r="C621" s="205"/>
      <c r="D621" s="205"/>
      <c r="E621" s="206"/>
      <c r="F621" s="206"/>
      <c r="G621" s="205"/>
      <c r="H621" s="207"/>
      <c r="I621" s="205"/>
      <c r="J621" s="207"/>
      <c r="K621" s="205"/>
      <c r="L621" s="205"/>
      <c r="M621" s="205"/>
      <c r="N621" s="205"/>
      <c r="O621" s="205"/>
      <c r="P621" s="205"/>
      <c r="Q621" s="205"/>
      <c r="CC621" s="8"/>
      <c r="CD621" s="205"/>
      <c r="CE621" s="205"/>
      <c r="CF621" s="206"/>
      <c r="CG621" s="206"/>
      <c r="CH621" s="205"/>
      <c r="CI621" s="207"/>
      <c r="CJ621" s="205"/>
      <c r="CK621" s="207"/>
      <c r="CL621" s="205"/>
      <c r="CM621" s="205"/>
      <c r="CN621" s="205"/>
      <c r="CO621" s="205"/>
      <c r="CP621" s="205"/>
      <c r="CQ621" s="93"/>
      <c r="CR621" s="93"/>
      <c r="CS621" s="191"/>
      <c r="CW621" s="210"/>
      <c r="DE621" s="8"/>
      <c r="DF621" s="205"/>
      <c r="DG621" s="205"/>
      <c r="DH621" s="206"/>
      <c r="DI621" s="206"/>
      <c r="DJ621" s="205"/>
      <c r="DK621" s="207"/>
      <c r="DL621" s="205"/>
      <c r="DM621" s="207"/>
      <c r="DN621" s="205"/>
      <c r="DO621" s="207"/>
      <c r="DP621" s="205"/>
      <c r="DQ621" s="205"/>
      <c r="DR621" s="205"/>
      <c r="DS621" s="205"/>
      <c r="DT621" s="93"/>
      <c r="DU621" s="93"/>
      <c r="EE621" s="8"/>
      <c r="EF621" s="205"/>
      <c r="EG621" s="205"/>
      <c r="EH621" s="206"/>
      <c r="EI621" s="206"/>
      <c r="EJ621" s="205"/>
      <c r="EK621" s="207"/>
      <c r="EL621" s="205"/>
      <c r="EM621" s="207"/>
      <c r="EN621" s="205"/>
      <c r="EO621" s="207"/>
      <c r="EP621" s="207"/>
      <c r="EQ621" s="205"/>
      <c r="ER621" s="205"/>
      <c r="ES621" s="205"/>
      <c r="ET621" s="205"/>
      <c r="EU621" s="93"/>
      <c r="EV621" s="93"/>
    </row>
    <row r="622" spans="2:152">
      <c r="B622" s="8"/>
      <c r="C622" s="205"/>
      <c r="D622" s="205"/>
      <c r="E622" s="206"/>
      <c r="F622" s="206"/>
      <c r="G622" s="205"/>
      <c r="H622" s="207"/>
      <c r="I622" s="205"/>
      <c r="J622" s="207"/>
      <c r="K622" s="205"/>
      <c r="L622" s="205"/>
      <c r="M622" s="205"/>
      <c r="N622" s="205"/>
      <c r="O622" s="205"/>
      <c r="P622" s="205"/>
      <c r="Q622" s="205"/>
      <c r="CC622" s="8"/>
      <c r="CD622" s="205"/>
      <c r="CE622" s="205"/>
      <c r="CF622" s="206"/>
      <c r="CG622" s="206"/>
      <c r="CH622" s="205"/>
      <c r="CI622" s="207"/>
      <c r="CJ622" s="205"/>
      <c r="CK622" s="207"/>
      <c r="CL622" s="205"/>
      <c r="CM622" s="205"/>
      <c r="CN622" s="205"/>
      <c r="CO622" s="205"/>
      <c r="CP622" s="205"/>
      <c r="CQ622" s="93"/>
      <c r="CR622" s="93"/>
      <c r="CS622" s="191"/>
      <c r="CW622" s="210"/>
      <c r="DE622" s="8"/>
      <c r="DF622" s="205"/>
      <c r="DG622" s="205"/>
      <c r="DH622" s="206"/>
      <c r="DI622" s="206"/>
      <c r="DJ622" s="205"/>
      <c r="DK622" s="207"/>
      <c r="DL622" s="205"/>
      <c r="DM622" s="207"/>
      <c r="DN622" s="205"/>
      <c r="DO622" s="207"/>
      <c r="DP622" s="205"/>
      <c r="DQ622" s="205"/>
      <c r="DR622" s="205"/>
      <c r="DS622" s="205"/>
      <c r="DT622" s="93"/>
      <c r="DU622" s="93"/>
      <c r="EE622" s="8"/>
      <c r="EF622" s="205"/>
      <c r="EG622" s="205"/>
      <c r="EH622" s="206"/>
      <c r="EI622" s="206"/>
      <c r="EJ622" s="205"/>
      <c r="EK622" s="207"/>
      <c r="EL622" s="205"/>
      <c r="EM622" s="207"/>
      <c r="EN622" s="205"/>
      <c r="EO622" s="207"/>
      <c r="EP622" s="207"/>
      <c r="EQ622" s="205"/>
      <c r="ER622" s="205"/>
      <c r="ES622" s="205"/>
      <c r="ET622" s="205"/>
      <c r="EU622" s="93"/>
      <c r="EV622" s="93"/>
    </row>
    <row r="623" spans="2:152">
      <c r="B623" s="8"/>
      <c r="C623" s="205"/>
      <c r="D623" s="205"/>
      <c r="E623" s="206"/>
      <c r="F623" s="206"/>
      <c r="G623" s="205"/>
      <c r="H623" s="207"/>
      <c r="I623" s="205"/>
      <c r="J623" s="207"/>
      <c r="K623" s="205"/>
      <c r="L623" s="205"/>
      <c r="M623" s="205"/>
      <c r="N623" s="205"/>
      <c r="O623" s="205"/>
      <c r="P623" s="205"/>
      <c r="Q623" s="205"/>
      <c r="CC623" s="8"/>
      <c r="CD623" s="205"/>
      <c r="CE623" s="205"/>
      <c r="CF623" s="206"/>
      <c r="CG623" s="206"/>
      <c r="CH623" s="205"/>
      <c r="CI623" s="207"/>
      <c r="CJ623" s="205"/>
      <c r="CK623" s="207"/>
      <c r="CL623" s="205"/>
      <c r="CM623" s="205"/>
      <c r="CN623" s="205"/>
      <c r="CO623" s="205"/>
      <c r="CP623" s="205"/>
      <c r="CQ623" s="93"/>
      <c r="CR623" s="93"/>
      <c r="CS623" s="191"/>
      <c r="CW623" s="210"/>
      <c r="DE623" s="8"/>
      <c r="DF623" s="205"/>
      <c r="DG623" s="205"/>
      <c r="DH623" s="206"/>
      <c r="DI623" s="206"/>
      <c r="DJ623" s="205"/>
      <c r="DK623" s="207"/>
      <c r="DL623" s="205"/>
      <c r="DM623" s="207"/>
      <c r="DN623" s="205"/>
      <c r="DO623" s="207"/>
      <c r="DP623" s="205"/>
      <c r="DQ623" s="205"/>
      <c r="DR623" s="205"/>
      <c r="DS623" s="205"/>
      <c r="DT623" s="93"/>
      <c r="DU623" s="93"/>
      <c r="EE623" s="8"/>
      <c r="EF623" s="205"/>
      <c r="EG623" s="205"/>
      <c r="EH623" s="206"/>
      <c r="EI623" s="206"/>
      <c r="EJ623" s="205"/>
      <c r="EK623" s="207"/>
      <c r="EL623" s="205"/>
      <c r="EM623" s="207"/>
      <c r="EN623" s="205"/>
      <c r="EO623" s="207"/>
      <c r="EP623" s="207"/>
      <c r="EQ623" s="205"/>
      <c r="ER623" s="205"/>
      <c r="ES623" s="205"/>
      <c r="ET623" s="205"/>
      <c r="EU623" s="93"/>
      <c r="EV623" s="93"/>
    </row>
    <row r="624" spans="2:152">
      <c r="B624" s="8"/>
      <c r="C624" s="205"/>
      <c r="D624" s="205"/>
      <c r="E624" s="206"/>
      <c r="F624" s="206"/>
      <c r="G624" s="205"/>
      <c r="H624" s="207"/>
      <c r="I624" s="205"/>
      <c r="J624" s="207"/>
      <c r="K624" s="205"/>
      <c r="L624" s="205"/>
      <c r="M624" s="205"/>
      <c r="N624" s="205"/>
      <c r="O624" s="205"/>
      <c r="P624" s="205"/>
      <c r="Q624" s="205"/>
      <c r="CC624" s="8"/>
      <c r="CD624" s="205"/>
      <c r="CE624" s="205"/>
      <c r="CF624" s="206"/>
      <c r="CG624" s="206"/>
      <c r="CH624" s="205"/>
      <c r="CI624" s="207"/>
      <c r="CJ624" s="205"/>
      <c r="CK624" s="207"/>
      <c r="CL624" s="205"/>
      <c r="CM624" s="205"/>
      <c r="CN624" s="205"/>
      <c r="CO624" s="205"/>
      <c r="CP624" s="205"/>
      <c r="CQ624" s="93"/>
      <c r="CR624" s="93"/>
      <c r="CS624" s="191"/>
      <c r="CW624" s="210"/>
      <c r="DE624" s="8"/>
      <c r="DF624" s="205"/>
      <c r="DG624" s="205"/>
      <c r="DH624" s="206"/>
      <c r="DI624" s="206"/>
      <c r="DJ624" s="205"/>
      <c r="DK624" s="207"/>
      <c r="DL624" s="205"/>
      <c r="DM624" s="207"/>
      <c r="DN624" s="205"/>
      <c r="DO624" s="207"/>
      <c r="DP624" s="205"/>
      <c r="DQ624" s="205"/>
      <c r="DR624" s="205"/>
      <c r="DS624" s="205"/>
      <c r="DT624" s="93"/>
      <c r="DU624" s="93"/>
      <c r="EE624" s="8"/>
      <c r="EF624" s="205"/>
      <c r="EG624" s="205"/>
      <c r="EH624" s="206"/>
      <c r="EI624" s="206"/>
      <c r="EJ624" s="205"/>
      <c r="EK624" s="207"/>
      <c r="EL624" s="205"/>
      <c r="EM624" s="207"/>
      <c r="EN624" s="205"/>
      <c r="EO624" s="207"/>
      <c r="EP624" s="207"/>
      <c r="EQ624" s="205"/>
      <c r="ER624" s="205"/>
      <c r="ES624" s="205"/>
      <c r="ET624" s="205"/>
      <c r="EU624" s="93"/>
      <c r="EV624" s="93"/>
    </row>
    <row r="625" spans="2:152">
      <c r="B625" s="8"/>
      <c r="C625" s="205"/>
      <c r="D625" s="205"/>
      <c r="E625" s="206"/>
      <c r="F625" s="206"/>
      <c r="G625" s="205"/>
      <c r="H625" s="207"/>
      <c r="I625" s="205"/>
      <c r="J625" s="207"/>
      <c r="K625" s="205"/>
      <c r="L625" s="205"/>
      <c r="M625" s="205"/>
      <c r="N625" s="205"/>
      <c r="O625" s="205"/>
      <c r="P625" s="205"/>
      <c r="Q625" s="205"/>
      <c r="CC625" s="8"/>
      <c r="CD625" s="205"/>
      <c r="CE625" s="205"/>
      <c r="CF625" s="206"/>
      <c r="CG625" s="206"/>
      <c r="CH625" s="205"/>
      <c r="CI625" s="207"/>
      <c r="CJ625" s="205"/>
      <c r="CK625" s="207"/>
      <c r="CL625" s="205"/>
      <c r="CM625" s="205"/>
      <c r="CN625" s="205"/>
      <c r="CO625" s="205"/>
      <c r="CP625" s="205"/>
      <c r="CQ625" s="93"/>
      <c r="CR625" s="93"/>
      <c r="CS625" s="191"/>
      <c r="CW625" s="210"/>
      <c r="DE625" s="8"/>
      <c r="DF625" s="205"/>
      <c r="DG625" s="205"/>
      <c r="DH625" s="206"/>
      <c r="DI625" s="206"/>
      <c r="DJ625" s="205"/>
      <c r="DK625" s="207"/>
      <c r="DL625" s="205"/>
      <c r="DM625" s="207"/>
      <c r="DN625" s="205"/>
      <c r="DO625" s="207"/>
      <c r="DP625" s="205"/>
      <c r="DQ625" s="205"/>
      <c r="DR625" s="205"/>
      <c r="DS625" s="205"/>
      <c r="DT625" s="93"/>
      <c r="DU625" s="93"/>
      <c r="EE625" s="8"/>
      <c r="EF625" s="205"/>
      <c r="EG625" s="205"/>
      <c r="EH625" s="206"/>
      <c r="EI625" s="206"/>
      <c r="EJ625" s="205"/>
      <c r="EK625" s="207"/>
      <c r="EL625" s="205"/>
      <c r="EM625" s="207"/>
      <c r="EN625" s="205"/>
      <c r="EO625" s="207"/>
      <c r="EP625" s="207"/>
      <c r="EQ625" s="205"/>
      <c r="ER625" s="205"/>
      <c r="ES625" s="205"/>
      <c r="ET625" s="205"/>
      <c r="EU625" s="93"/>
      <c r="EV625" s="93"/>
    </row>
    <row r="626" spans="2:152">
      <c r="B626" s="8"/>
      <c r="C626" s="205"/>
      <c r="D626" s="205"/>
      <c r="E626" s="206"/>
      <c r="F626" s="206"/>
      <c r="G626" s="205"/>
      <c r="H626" s="207"/>
      <c r="I626" s="205"/>
      <c r="J626" s="207"/>
      <c r="K626" s="205"/>
      <c r="L626" s="205"/>
      <c r="M626" s="205"/>
      <c r="N626" s="205"/>
      <c r="O626" s="205"/>
      <c r="P626" s="205"/>
      <c r="Q626" s="205"/>
      <c r="CC626" s="8"/>
      <c r="CD626" s="205"/>
      <c r="CE626" s="205"/>
      <c r="CF626" s="206"/>
      <c r="CG626" s="206"/>
      <c r="CH626" s="205"/>
      <c r="CI626" s="207"/>
      <c r="CJ626" s="205"/>
      <c r="CK626" s="207"/>
      <c r="CL626" s="205"/>
      <c r="CM626" s="205"/>
      <c r="CN626" s="205"/>
      <c r="CO626" s="205"/>
      <c r="CP626" s="205"/>
      <c r="CQ626" s="93"/>
      <c r="CR626" s="93"/>
      <c r="CS626" s="191"/>
      <c r="CW626" s="210"/>
      <c r="DE626" s="8"/>
      <c r="DF626" s="205"/>
      <c r="DG626" s="205"/>
      <c r="DH626" s="206"/>
      <c r="DI626" s="206"/>
      <c r="DJ626" s="205"/>
      <c r="DK626" s="207"/>
      <c r="DL626" s="205"/>
      <c r="DM626" s="207"/>
      <c r="DN626" s="205"/>
      <c r="DO626" s="207"/>
      <c r="DP626" s="205"/>
      <c r="DQ626" s="205"/>
      <c r="DR626" s="205"/>
      <c r="DS626" s="205"/>
      <c r="DT626" s="93"/>
      <c r="DU626" s="93"/>
      <c r="EE626" s="8"/>
      <c r="EF626" s="205"/>
      <c r="EG626" s="205"/>
      <c r="EH626" s="206"/>
      <c r="EI626" s="206"/>
      <c r="EJ626" s="205"/>
      <c r="EK626" s="207"/>
      <c r="EL626" s="205"/>
      <c r="EM626" s="207"/>
      <c r="EN626" s="205"/>
      <c r="EO626" s="207"/>
      <c r="EP626" s="207"/>
      <c r="EQ626" s="205"/>
      <c r="ER626" s="205"/>
      <c r="ES626" s="205"/>
      <c r="ET626" s="205"/>
      <c r="EU626" s="93"/>
      <c r="EV626" s="93"/>
    </row>
    <row r="627" spans="2:152">
      <c r="B627" s="8"/>
      <c r="C627" s="205"/>
      <c r="D627" s="205"/>
      <c r="E627" s="206"/>
      <c r="F627" s="206"/>
      <c r="G627" s="205"/>
      <c r="H627" s="207"/>
      <c r="I627" s="205"/>
      <c r="J627" s="207"/>
      <c r="K627" s="205"/>
      <c r="L627" s="205"/>
      <c r="M627" s="205"/>
      <c r="N627" s="205"/>
      <c r="O627" s="205"/>
      <c r="P627" s="205"/>
      <c r="Q627" s="205"/>
      <c r="CC627" s="8"/>
      <c r="CD627" s="205"/>
      <c r="CE627" s="205"/>
      <c r="CF627" s="206"/>
      <c r="CG627" s="206"/>
      <c r="CH627" s="205"/>
      <c r="CI627" s="207"/>
      <c r="CJ627" s="205"/>
      <c r="CK627" s="207"/>
      <c r="CL627" s="205"/>
      <c r="CM627" s="205"/>
      <c r="CN627" s="205"/>
      <c r="CO627" s="205"/>
      <c r="CP627" s="205"/>
      <c r="CQ627" s="93"/>
      <c r="CR627" s="93"/>
      <c r="CS627" s="191"/>
      <c r="CW627" s="210"/>
      <c r="DE627" s="8"/>
      <c r="DF627" s="205"/>
      <c r="DG627" s="205"/>
      <c r="DH627" s="206"/>
      <c r="DI627" s="206"/>
      <c r="DJ627" s="205"/>
      <c r="DK627" s="207"/>
      <c r="DL627" s="205"/>
      <c r="DM627" s="207"/>
      <c r="DN627" s="205"/>
      <c r="DO627" s="207"/>
      <c r="DP627" s="205"/>
      <c r="DQ627" s="205"/>
      <c r="DR627" s="205"/>
      <c r="DS627" s="205"/>
      <c r="DT627" s="93"/>
      <c r="DU627" s="93"/>
      <c r="EE627" s="8"/>
      <c r="EF627" s="205"/>
      <c r="EG627" s="205"/>
      <c r="EH627" s="206"/>
      <c r="EI627" s="206"/>
      <c r="EJ627" s="205"/>
      <c r="EK627" s="207"/>
      <c r="EL627" s="205"/>
      <c r="EM627" s="207"/>
      <c r="EN627" s="205"/>
      <c r="EO627" s="207"/>
      <c r="EP627" s="207"/>
      <c r="EQ627" s="205"/>
      <c r="ER627" s="205"/>
      <c r="ES627" s="205"/>
      <c r="ET627" s="205"/>
      <c r="EU627" s="93"/>
      <c r="EV627" s="93"/>
    </row>
    <row r="628" spans="2:152">
      <c r="B628" s="8"/>
      <c r="C628" s="205"/>
      <c r="D628" s="205"/>
      <c r="E628" s="206"/>
      <c r="F628" s="206"/>
      <c r="G628" s="205"/>
      <c r="H628" s="207"/>
      <c r="I628" s="205"/>
      <c r="J628" s="207"/>
      <c r="K628" s="205"/>
      <c r="L628" s="205"/>
      <c r="M628" s="205"/>
      <c r="N628" s="205"/>
      <c r="O628" s="205"/>
      <c r="P628" s="205"/>
      <c r="Q628" s="205"/>
      <c r="CC628" s="8"/>
      <c r="CD628" s="205"/>
      <c r="CE628" s="205"/>
      <c r="CF628" s="206"/>
      <c r="CG628" s="206"/>
      <c r="CH628" s="205"/>
      <c r="CI628" s="207"/>
      <c r="CJ628" s="205"/>
      <c r="CK628" s="207"/>
      <c r="CL628" s="205"/>
      <c r="CM628" s="205"/>
      <c r="CN628" s="205"/>
      <c r="CO628" s="205"/>
      <c r="CP628" s="205"/>
      <c r="CQ628" s="93"/>
      <c r="CR628" s="93"/>
      <c r="CS628" s="191"/>
      <c r="CW628" s="210"/>
      <c r="DE628" s="8"/>
      <c r="DF628" s="205"/>
      <c r="DG628" s="205"/>
      <c r="DH628" s="206"/>
      <c r="DI628" s="206"/>
      <c r="DJ628" s="205"/>
      <c r="DK628" s="207"/>
      <c r="DL628" s="205"/>
      <c r="DM628" s="207"/>
      <c r="DN628" s="205"/>
      <c r="DO628" s="207"/>
      <c r="DP628" s="205"/>
      <c r="DQ628" s="205"/>
      <c r="DR628" s="205"/>
      <c r="DS628" s="205"/>
      <c r="DT628" s="93"/>
      <c r="DU628" s="93"/>
      <c r="EE628" s="8"/>
      <c r="EF628" s="205"/>
      <c r="EG628" s="205"/>
      <c r="EH628" s="206"/>
      <c r="EI628" s="206"/>
      <c r="EJ628" s="205"/>
      <c r="EK628" s="207"/>
      <c r="EL628" s="205"/>
      <c r="EM628" s="207"/>
      <c r="EN628" s="205"/>
      <c r="EO628" s="207"/>
      <c r="EP628" s="207"/>
      <c r="EQ628" s="205"/>
      <c r="ER628" s="205"/>
      <c r="ES628" s="205"/>
      <c r="ET628" s="205"/>
      <c r="EU628" s="93"/>
      <c r="EV628" s="93"/>
    </row>
    <row r="629" spans="2:152">
      <c r="B629" s="8"/>
      <c r="C629" s="205"/>
      <c r="D629" s="205"/>
      <c r="E629" s="206"/>
      <c r="F629" s="206"/>
      <c r="G629" s="205"/>
      <c r="H629" s="207"/>
      <c r="I629" s="205"/>
      <c r="J629" s="207"/>
      <c r="K629" s="205"/>
      <c r="L629" s="205"/>
      <c r="M629" s="205"/>
      <c r="N629" s="205"/>
      <c r="O629" s="205"/>
      <c r="P629" s="205"/>
      <c r="Q629" s="205"/>
      <c r="CC629" s="8"/>
      <c r="CD629" s="205"/>
      <c r="CE629" s="205"/>
      <c r="CF629" s="206"/>
      <c r="CG629" s="206"/>
      <c r="CH629" s="205"/>
      <c r="CI629" s="207"/>
      <c r="CJ629" s="205"/>
      <c r="CK629" s="207"/>
      <c r="CL629" s="205"/>
      <c r="CM629" s="205"/>
      <c r="CN629" s="205"/>
      <c r="CO629" s="205"/>
      <c r="CP629" s="205"/>
      <c r="CQ629" s="93"/>
      <c r="CR629" s="93"/>
      <c r="CS629" s="191"/>
      <c r="CW629" s="210"/>
      <c r="DE629" s="8"/>
      <c r="DF629" s="205"/>
      <c r="DG629" s="205"/>
      <c r="DH629" s="206"/>
      <c r="DI629" s="206"/>
      <c r="DJ629" s="205"/>
      <c r="DK629" s="207"/>
      <c r="DL629" s="205"/>
      <c r="DM629" s="207"/>
      <c r="DN629" s="205"/>
      <c r="DO629" s="207"/>
      <c r="DP629" s="205"/>
      <c r="DQ629" s="205"/>
      <c r="DR629" s="205"/>
      <c r="DS629" s="205"/>
      <c r="DT629" s="93"/>
      <c r="DU629" s="93"/>
      <c r="EE629" s="8"/>
      <c r="EF629" s="205"/>
      <c r="EG629" s="205"/>
      <c r="EH629" s="206"/>
      <c r="EI629" s="206"/>
      <c r="EJ629" s="205"/>
      <c r="EK629" s="207"/>
      <c r="EL629" s="205"/>
      <c r="EM629" s="207"/>
      <c r="EN629" s="205"/>
      <c r="EO629" s="207"/>
      <c r="EP629" s="207"/>
      <c r="EQ629" s="205"/>
      <c r="ER629" s="205"/>
      <c r="ES629" s="205"/>
      <c r="ET629" s="205"/>
      <c r="EU629" s="93"/>
      <c r="EV629" s="93"/>
    </row>
    <row r="630" spans="2:152">
      <c r="B630" s="8"/>
      <c r="C630" s="205"/>
      <c r="D630" s="205"/>
      <c r="E630" s="206"/>
      <c r="F630" s="206"/>
      <c r="G630" s="205"/>
      <c r="H630" s="207"/>
      <c r="I630" s="205"/>
      <c r="J630" s="207"/>
      <c r="K630" s="205"/>
      <c r="L630" s="205"/>
      <c r="M630" s="205"/>
      <c r="N630" s="205"/>
      <c r="O630" s="205"/>
      <c r="P630" s="205"/>
      <c r="Q630" s="205"/>
      <c r="CC630" s="8"/>
      <c r="CD630" s="205"/>
      <c r="CE630" s="205"/>
      <c r="CF630" s="206"/>
      <c r="CG630" s="206"/>
      <c r="CH630" s="205"/>
      <c r="CI630" s="207"/>
      <c r="CJ630" s="205"/>
      <c r="CK630" s="207"/>
      <c r="CL630" s="205"/>
      <c r="CM630" s="205"/>
      <c r="CN630" s="205"/>
      <c r="CO630" s="205"/>
      <c r="CP630" s="205"/>
      <c r="CQ630" s="93"/>
      <c r="CR630" s="93"/>
      <c r="CS630" s="191"/>
      <c r="CW630" s="210"/>
      <c r="DE630" s="8"/>
      <c r="DF630" s="205"/>
      <c r="DG630" s="205"/>
      <c r="DH630" s="206"/>
      <c r="DI630" s="206"/>
      <c r="DJ630" s="205"/>
      <c r="DK630" s="207"/>
      <c r="DL630" s="205"/>
      <c r="DM630" s="207"/>
      <c r="DN630" s="205"/>
      <c r="DO630" s="207"/>
      <c r="DP630" s="205"/>
      <c r="DQ630" s="205"/>
      <c r="DR630" s="205"/>
      <c r="DS630" s="205"/>
      <c r="DT630" s="93"/>
      <c r="DU630" s="93"/>
      <c r="EE630" s="8"/>
      <c r="EF630" s="205"/>
      <c r="EG630" s="205"/>
      <c r="EH630" s="206"/>
      <c r="EI630" s="206"/>
      <c r="EJ630" s="205"/>
      <c r="EK630" s="207"/>
      <c r="EL630" s="205"/>
      <c r="EM630" s="207"/>
      <c r="EN630" s="205"/>
      <c r="EO630" s="207"/>
      <c r="EP630" s="207"/>
      <c r="EQ630" s="205"/>
      <c r="ER630" s="205"/>
      <c r="ES630" s="205"/>
      <c r="ET630" s="205"/>
      <c r="EU630" s="93"/>
      <c r="EV630" s="93"/>
    </row>
    <row r="631" spans="2:152">
      <c r="B631" s="8"/>
      <c r="C631" s="205"/>
      <c r="D631" s="205"/>
      <c r="E631" s="206"/>
      <c r="F631" s="206"/>
      <c r="G631" s="205"/>
      <c r="H631" s="207"/>
      <c r="I631" s="205"/>
      <c r="J631" s="207"/>
      <c r="K631" s="205"/>
      <c r="L631" s="205"/>
      <c r="M631" s="205"/>
      <c r="N631" s="205"/>
      <c r="O631" s="205"/>
      <c r="P631" s="205"/>
      <c r="Q631" s="205"/>
      <c r="CC631" s="8"/>
      <c r="CD631" s="205"/>
      <c r="CE631" s="205"/>
      <c r="CF631" s="206"/>
      <c r="CG631" s="206"/>
      <c r="CH631" s="205"/>
      <c r="CI631" s="207"/>
      <c r="CJ631" s="205"/>
      <c r="CK631" s="207"/>
      <c r="CL631" s="205"/>
      <c r="CM631" s="205"/>
      <c r="CN631" s="205"/>
      <c r="CO631" s="205"/>
      <c r="CP631" s="205"/>
      <c r="CQ631" s="93"/>
      <c r="CR631" s="93"/>
      <c r="CS631" s="191"/>
      <c r="CW631" s="210"/>
      <c r="DE631" s="8"/>
      <c r="DF631" s="205"/>
      <c r="DG631" s="205"/>
      <c r="DH631" s="206"/>
      <c r="DI631" s="206"/>
      <c r="DJ631" s="205"/>
      <c r="DK631" s="207"/>
      <c r="DL631" s="205"/>
      <c r="DM631" s="207"/>
      <c r="DN631" s="205"/>
      <c r="DO631" s="207"/>
      <c r="DP631" s="205"/>
      <c r="DQ631" s="205"/>
      <c r="DR631" s="205"/>
      <c r="DS631" s="205"/>
      <c r="DT631" s="93"/>
      <c r="DU631" s="93"/>
      <c r="EE631" s="8"/>
      <c r="EF631" s="205"/>
      <c r="EG631" s="205"/>
      <c r="EH631" s="206"/>
      <c r="EI631" s="206"/>
      <c r="EJ631" s="205"/>
      <c r="EK631" s="207"/>
      <c r="EL631" s="205"/>
      <c r="EM631" s="207"/>
      <c r="EN631" s="205"/>
      <c r="EO631" s="207"/>
      <c r="EP631" s="207"/>
      <c r="EQ631" s="205"/>
      <c r="ER631" s="205"/>
      <c r="ES631" s="205"/>
      <c r="ET631" s="205"/>
      <c r="EU631" s="93"/>
      <c r="EV631" s="93"/>
    </row>
    <row r="632" spans="2:152">
      <c r="B632" s="8"/>
      <c r="C632" s="205"/>
      <c r="D632" s="205"/>
      <c r="E632" s="206"/>
      <c r="F632" s="206"/>
      <c r="G632" s="205"/>
      <c r="H632" s="207"/>
      <c r="I632" s="205"/>
      <c r="J632" s="207"/>
      <c r="K632" s="205"/>
      <c r="L632" s="205"/>
      <c r="M632" s="205"/>
      <c r="N632" s="205"/>
      <c r="O632" s="205"/>
      <c r="P632" s="205"/>
      <c r="Q632" s="205"/>
      <c r="CC632" s="8"/>
      <c r="CD632" s="205"/>
      <c r="CE632" s="205"/>
      <c r="CF632" s="206"/>
      <c r="CG632" s="206"/>
      <c r="CH632" s="205"/>
      <c r="CI632" s="207"/>
      <c r="CJ632" s="205"/>
      <c r="CK632" s="207"/>
      <c r="CL632" s="205"/>
      <c r="CM632" s="205"/>
      <c r="CN632" s="205"/>
      <c r="CO632" s="205"/>
      <c r="CP632" s="205"/>
      <c r="CQ632" s="93"/>
      <c r="CR632" s="93"/>
      <c r="CS632" s="191"/>
      <c r="CW632" s="210"/>
      <c r="DE632" s="8"/>
      <c r="DF632" s="205"/>
      <c r="DG632" s="205"/>
      <c r="DH632" s="206"/>
      <c r="DI632" s="206"/>
      <c r="DJ632" s="205"/>
      <c r="DK632" s="207"/>
      <c r="DL632" s="205"/>
      <c r="DM632" s="207"/>
      <c r="DN632" s="205"/>
      <c r="DO632" s="207"/>
      <c r="DP632" s="205"/>
      <c r="DQ632" s="205"/>
      <c r="DR632" s="205"/>
      <c r="DS632" s="205"/>
      <c r="DT632" s="93"/>
      <c r="DU632" s="93"/>
      <c r="EE632" s="8"/>
      <c r="EF632" s="205"/>
      <c r="EG632" s="205"/>
      <c r="EH632" s="206"/>
      <c r="EI632" s="206"/>
      <c r="EJ632" s="205"/>
      <c r="EK632" s="207"/>
      <c r="EL632" s="205"/>
      <c r="EM632" s="207"/>
      <c r="EN632" s="205"/>
      <c r="EO632" s="207"/>
      <c r="EP632" s="207"/>
      <c r="EQ632" s="205"/>
      <c r="ER632" s="205"/>
      <c r="ES632" s="205"/>
      <c r="ET632" s="205"/>
      <c r="EU632" s="93"/>
      <c r="EV632" s="93"/>
    </row>
    <row r="633" spans="2:152">
      <c r="B633" s="8"/>
      <c r="C633" s="205"/>
      <c r="D633" s="205"/>
      <c r="E633" s="206"/>
      <c r="F633" s="206"/>
      <c r="G633" s="205"/>
      <c r="H633" s="207"/>
      <c r="I633" s="205"/>
      <c r="J633" s="207"/>
      <c r="K633" s="205"/>
      <c r="L633" s="205"/>
      <c r="M633" s="205"/>
      <c r="N633" s="205"/>
      <c r="O633" s="205"/>
      <c r="P633" s="205"/>
      <c r="Q633" s="205"/>
      <c r="CC633" s="8"/>
      <c r="CD633" s="205"/>
      <c r="CE633" s="205"/>
      <c r="CF633" s="206"/>
      <c r="CG633" s="206"/>
      <c r="CH633" s="205"/>
      <c r="CI633" s="207"/>
      <c r="CJ633" s="205"/>
      <c r="CK633" s="207"/>
      <c r="CL633" s="205"/>
      <c r="CM633" s="205"/>
      <c r="CN633" s="205"/>
      <c r="CO633" s="205"/>
      <c r="CP633" s="205"/>
      <c r="CQ633" s="93"/>
      <c r="CR633" s="93"/>
      <c r="CS633" s="191"/>
      <c r="CW633" s="210"/>
      <c r="DE633" s="8"/>
      <c r="DF633" s="205"/>
      <c r="DG633" s="205"/>
      <c r="DH633" s="206"/>
      <c r="DI633" s="206"/>
      <c r="DJ633" s="205"/>
      <c r="DK633" s="207"/>
      <c r="DL633" s="205"/>
      <c r="DM633" s="207"/>
      <c r="DN633" s="205"/>
      <c r="DO633" s="207"/>
      <c r="DP633" s="205"/>
      <c r="DQ633" s="205"/>
      <c r="DR633" s="205"/>
      <c r="DS633" s="205"/>
      <c r="DT633" s="93"/>
      <c r="DU633" s="93"/>
      <c r="EE633" s="8"/>
      <c r="EF633" s="205"/>
      <c r="EG633" s="205"/>
      <c r="EH633" s="206"/>
      <c r="EI633" s="206"/>
      <c r="EJ633" s="205"/>
      <c r="EK633" s="207"/>
      <c r="EL633" s="205"/>
      <c r="EM633" s="207"/>
      <c r="EN633" s="205"/>
      <c r="EO633" s="207"/>
      <c r="EP633" s="207"/>
      <c r="EQ633" s="205"/>
      <c r="ER633" s="205"/>
      <c r="ES633" s="205"/>
      <c r="ET633" s="205"/>
      <c r="EU633" s="93"/>
      <c r="EV633" s="93"/>
    </row>
    <row r="634" spans="2:152">
      <c r="B634" s="8"/>
      <c r="C634" s="205"/>
      <c r="D634" s="205"/>
      <c r="E634" s="206"/>
      <c r="F634" s="206"/>
      <c r="G634" s="205"/>
      <c r="H634" s="207"/>
      <c r="I634" s="205"/>
      <c r="J634" s="207"/>
      <c r="K634" s="205"/>
      <c r="L634" s="205"/>
      <c r="M634" s="205"/>
      <c r="N634" s="205"/>
      <c r="O634" s="205"/>
      <c r="P634" s="205"/>
      <c r="Q634" s="205"/>
      <c r="CC634" s="8"/>
      <c r="CD634" s="205"/>
      <c r="CE634" s="205"/>
      <c r="CF634" s="206"/>
      <c r="CG634" s="206"/>
      <c r="CH634" s="205"/>
      <c r="CI634" s="207"/>
      <c r="CJ634" s="205"/>
      <c r="CK634" s="207"/>
      <c r="CL634" s="205"/>
      <c r="CM634" s="205"/>
      <c r="CN634" s="205"/>
      <c r="CO634" s="205"/>
      <c r="CP634" s="205"/>
      <c r="CQ634" s="93"/>
      <c r="CR634" s="93"/>
      <c r="CS634" s="191"/>
      <c r="CW634" s="210"/>
      <c r="DE634" s="8"/>
      <c r="DF634" s="205"/>
      <c r="DG634" s="205"/>
      <c r="DH634" s="206"/>
      <c r="DI634" s="206"/>
      <c r="DJ634" s="205"/>
      <c r="DK634" s="207"/>
      <c r="DL634" s="205"/>
      <c r="DM634" s="207"/>
      <c r="DN634" s="205"/>
      <c r="DO634" s="207"/>
      <c r="DP634" s="205"/>
      <c r="DQ634" s="205"/>
      <c r="DR634" s="205"/>
      <c r="DS634" s="205"/>
      <c r="DT634" s="93"/>
      <c r="DU634" s="93"/>
      <c r="EE634" s="8"/>
      <c r="EF634" s="205"/>
      <c r="EG634" s="205"/>
      <c r="EH634" s="206"/>
      <c r="EI634" s="206"/>
      <c r="EJ634" s="205"/>
      <c r="EK634" s="207"/>
      <c r="EL634" s="205"/>
      <c r="EM634" s="207"/>
      <c r="EN634" s="205"/>
      <c r="EO634" s="207"/>
      <c r="EP634" s="207"/>
      <c r="EQ634" s="205"/>
      <c r="ER634" s="205"/>
      <c r="ES634" s="205"/>
      <c r="ET634" s="205"/>
      <c r="EU634" s="93"/>
      <c r="EV634" s="93"/>
    </row>
    <row r="635" spans="2:152">
      <c r="B635" s="8"/>
      <c r="C635" s="205"/>
      <c r="D635" s="205"/>
      <c r="E635" s="206"/>
      <c r="F635" s="206"/>
      <c r="G635" s="205"/>
      <c r="H635" s="207"/>
      <c r="I635" s="205"/>
      <c r="J635" s="207"/>
      <c r="K635" s="205"/>
      <c r="L635" s="205"/>
      <c r="M635" s="205"/>
      <c r="N635" s="205"/>
      <c r="O635" s="205"/>
      <c r="P635" s="205"/>
      <c r="Q635" s="205"/>
      <c r="CC635" s="8"/>
      <c r="CD635" s="205"/>
      <c r="CE635" s="205"/>
      <c r="CF635" s="206"/>
      <c r="CG635" s="206"/>
      <c r="CH635" s="205"/>
      <c r="CI635" s="207"/>
      <c r="CJ635" s="205"/>
      <c r="CK635" s="207"/>
      <c r="CL635" s="205"/>
      <c r="CM635" s="205"/>
      <c r="CN635" s="205"/>
      <c r="CO635" s="205"/>
      <c r="CP635" s="205"/>
      <c r="CQ635" s="93"/>
      <c r="CR635" s="93"/>
      <c r="CS635" s="191"/>
      <c r="CW635" s="210"/>
      <c r="DE635" s="8"/>
      <c r="DF635" s="205"/>
      <c r="DG635" s="205"/>
      <c r="DH635" s="206"/>
      <c r="DI635" s="206"/>
      <c r="DJ635" s="205"/>
      <c r="DK635" s="207"/>
      <c r="DL635" s="205"/>
      <c r="DM635" s="207"/>
      <c r="DN635" s="205"/>
      <c r="DO635" s="207"/>
      <c r="DP635" s="205"/>
      <c r="DQ635" s="205"/>
      <c r="DR635" s="205"/>
      <c r="DS635" s="205"/>
      <c r="DT635" s="93"/>
      <c r="DU635" s="93"/>
      <c r="EE635" s="8"/>
      <c r="EF635" s="205"/>
      <c r="EG635" s="205"/>
      <c r="EH635" s="206"/>
      <c r="EI635" s="206"/>
      <c r="EJ635" s="205"/>
      <c r="EK635" s="207"/>
      <c r="EL635" s="205"/>
      <c r="EM635" s="207"/>
      <c r="EN635" s="205"/>
      <c r="EO635" s="207"/>
      <c r="EP635" s="207"/>
      <c r="EQ635" s="205"/>
      <c r="ER635" s="205"/>
      <c r="ES635" s="205"/>
      <c r="ET635" s="205"/>
      <c r="EU635" s="93"/>
      <c r="EV635" s="93"/>
    </row>
    <row r="636" spans="2:152">
      <c r="B636" s="8"/>
      <c r="C636" s="205"/>
      <c r="D636" s="205"/>
      <c r="E636" s="206"/>
      <c r="F636" s="206"/>
      <c r="G636" s="205"/>
      <c r="H636" s="207"/>
      <c r="I636" s="205"/>
      <c r="J636" s="207"/>
      <c r="K636" s="205"/>
      <c r="L636" s="205"/>
      <c r="M636" s="205"/>
      <c r="N636" s="205"/>
      <c r="O636" s="205"/>
      <c r="P636" s="205"/>
      <c r="Q636" s="205"/>
      <c r="CC636" s="8"/>
      <c r="CD636" s="205"/>
      <c r="CE636" s="205"/>
      <c r="CF636" s="206"/>
      <c r="CG636" s="206"/>
      <c r="CH636" s="205"/>
      <c r="CI636" s="207"/>
      <c r="CJ636" s="205"/>
      <c r="CK636" s="207"/>
      <c r="CL636" s="205"/>
      <c r="CM636" s="205"/>
      <c r="CN636" s="205"/>
      <c r="CO636" s="205"/>
      <c r="CP636" s="205"/>
      <c r="CQ636" s="93"/>
      <c r="CR636" s="93"/>
      <c r="CS636" s="191"/>
      <c r="CW636" s="210"/>
      <c r="DE636" s="8"/>
      <c r="DF636" s="205"/>
      <c r="DG636" s="205"/>
      <c r="DH636" s="206"/>
      <c r="DI636" s="206"/>
      <c r="DJ636" s="205"/>
      <c r="DK636" s="207"/>
      <c r="DL636" s="205"/>
      <c r="DM636" s="207"/>
      <c r="DN636" s="205"/>
      <c r="DO636" s="207"/>
      <c r="DP636" s="205"/>
      <c r="DQ636" s="205"/>
      <c r="DR636" s="205"/>
      <c r="DS636" s="205"/>
      <c r="DT636" s="93"/>
      <c r="DU636" s="93"/>
      <c r="EE636" s="8"/>
      <c r="EF636" s="205"/>
      <c r="EG636" s="205"/>
      <c r="EH636" s="206"/>
      <c r="EI636" s="206"/>
      <c r="EJ636" s="205"/>
      <c r="EK636" s="207"/>
      <c r="EL636" s="205"/>
      <c r="EM636" s="207"/>
      <c r="EN636" s="205"/>
      <c r="EO636" s="207"/>
      <c r="EP636" s="207"/>
      <c r="EQ636" s="205"/>
      <c r="ER636" s="205"/>
      <c r="ES636" s="205"/>
      <c r="ET636" s="205"/>
      <c r="EU636" s="93"/>
      <c r="EV636" s="93"/>
    </row>
    <row r="637" spans="2:152">
      <c r="B637" s="8"/>
      <c r="C637" s="205"/>
      <c r="D637" s="205"/>
      <c r="E637" s="206"/>
      <c r="F637" s="206"/>
      <c r="G637" s="205"/>
      <c r="H637" s="207"/>
      <c r="I637" s="205"/>
      <c r="J637" s="207"/>
      <c r="K637" s="205"/>
      <c r="L637" s="205"/>
      <c r="M637" s="205"/>
      <c r="N637" s="205"/>
      <c r="O637" s="205"/>
      <c r="P637" s="205"/>
      <c r="Q637" s="205"/>
      <c r="CC637" s="8"/>
      <c r="CD637" s="205"/>
      <c r="CE637" s="205"/>
      <c r="CF637" s="206"/>
      <c r="CG637" s="206"/>
      <c r="CH637" s="205"/>
      <c r="CI637" s="207"/>
      <c r="CJ637" s="205"/>
      <c r="CK637" s="207"/>
      <c r="CL637" s="205"/>
      <c r="CM637" s="205"/>
      <c r="CN637" s="205"/>
      <c r="CO637" s="205"/>
      <c r="CP637" s="205"/>
      <c r="CQ637" s="93"/>
      <c r="CR637" s="93"/>
      <c r="CS637" s="191"/>
      <c r="CW637" s="210"/>
      <c r="DE637" s="8"/>
      <c r="DF637" s="205"/>
      <c r="DG637" s="205"/>
      <c r="DH637" s="206"/>
      <c r="DI637" s="206"/>
      <c r="DJ637" s="205"/>
      <c r="DK637" s="207"/>
      <c r="DL637" s="205"/>
      <c r="DM637" s="207"/>
      <c r="DN637" s="205"/>
      <c r="DO637" s="207"/>
      <c r="DP637" s="205"/>
      <c r="DQ637" s="205"/>
      <c r="DR637" s="205"/>
      <c r="DS637" s="205"/>
      <c r="DT637" s="93"/>
      <c r="DU637" s="93"/>
      <c r="EE637" s="8"/>
      <c r="EF637" s="205"/>
      <c r="EG637" s="205"/>
      <c r="EH637" s="206"/>
      <c r="EI637" s="206"/>
      <c r="EJ637" s="205"/>
      <c r="EK637" s="207"/>
      <c r="EL637" s="205"/>
      <c r="EM637" s="207"/>
      <c r="EN637" s="205"/>
      <c r="EO637" s="207"/>
      <c r="EP637" s="207"/>
      <c r="EQ637" s="205"/>
      <c r="ER637" s="205"/>
      <c r="ES637" s="205"/>
      <c r="ET637" s="205"/>
      <c r="EU637" s="93"/>
      <c r="EV637" s="93"/>
    </row>
    <row r="638" spans="2:152">
      <c r="B638" s="8"/>
      <c r="C638" s="205"/>
      <c r="D638" s="205"/>
      <c r="E638" s="206"/>
      <c r="F638" s="206"/>
      <c r="G638" s="205"/>
      <c r="H638" s="207"/>
      <c r="I638" s="205"/>
      <c r="J638" s="207"/>
      <c r="K638" s="205"/>
      <c r="L638" s="205"/>
      <c r="M638" s="205"/>
      <c r="N638" s="205"/>
      <c r="O638" s="205"/>
      <c r="P638" s="205"/>
      <c r="Q638" s="205"/>
      <c r="CC638" s="8"/>
      <c r="CD638" s="205"/>
      <c r="CE638" s="205"/>
      <c r="CF638" s="206"/>
      <c r="CG638" s="206"/>
      <c r="CH638" s="205"/>
      <c r="CI638" s="207"/>
      <c r="CJ638" s="205"/>
      <c r="CK638" s="207"/>
      <c r="CL638" s="205"/>
      <c r="CM638" s="205"/>
      <c r="CN638" s="205"/>
      <c r="CO638" s="205"/>
      <c r="CP638" s="205"/>
      <c r="CQ638" s="93"/>
      <c r="CR638" s="93"/>
      <c r="CS638" s="191"/>
      <c r="CW638" s="210"/>
      <c r="DE638" s="8"/>
      <c r="DF638" s="205"/>
      <c r="DG638" s="205"/>
      <c r="DH638" s="206"/>
      <c r="DI638" s="206"/>
      <c r="DJ638" s="205"/>
      <c r="DK638" s="207"/>
      <c r="DL638" s="205"/>
      <c r="DM638" s="207"/>
      <c r="DN638" s="205"/>
      <c r="DO638" s="207"/>
      <c r="DP638" s="205"/>
      <c r="DQ638" s="205"/>
      <c r="DR638" s="205"/>
      <c r="DS638" s="205"/>
      <c r="DT638" s="93"/>
      <c r="DU638" s="93"/>
      <c r="EE638" s="8"/>
      <c r="EF638" s="205"/>
      <c r="EG638" s="205"/>
      <c r="EH638" s="206"/>
      <c r="EI638" s="206"/>
      <c r="EJ638" s="205"/>
      <c r="EK638" s="207"/>
      <c r="EL638" s="205"/>
      <c r="EM638" s="207"/>
      <c r="EN638" s="205"/>
      <c r="EO638" s="207"/>
      <c r="EP638" s="207"/>
      <c r="EQ638" s="205"/>
      <c r="ER638" s="205"/>
      <c r="ES638" s="205"/>
      <c r="ET638" s="205"/>
      <c r="EU638" s="93"/>
      <c r="EV638" s="93"/>
    </row>
    <row r="639" spans="2:152">
      <c r="B639" s="8"/>
      <c r="C639" s="205"/>
      <c r="D639" s="205"/>
      <c r="E639" s="206"/>
      <c r="F639" s="206"/>
      <c r="G639" s="205"/>
      <c r="H639" s="207"/>
      <c r="I639" s="205"/>
      <c r="J639" s="207"/>
      <c r="K639" s="205"/>
      <c r="L639" s="205"/>
      <c r="M639" s="205"/>
      <c r="N639" s="205"/>
      <c r="O639" s="205"/>
      <c r="P639" s="205"/>
      <c r="Q639" s="205"/>
      <c r="CC639" s="8"/>
      <c r="CD639" s="205"/>
      <c r="CE639" s="205"/>
      <c r="CF639" s="206"/>
      <c r="CG639" s="206"/>
      <c r="CH639" s="205"/>
      <c r="CI639" s="207"/>
      <c r="CJ639" s="205"/>
      <c r="CK639" s="207"/>
      <c r="CL639" s="205"/>
      <c r="CM639" s="205"/>
      <c r="CN639" s="205"/>
      <c r="CO639" s="205"/>
      <c r="CP639" s="205"/>
      <c r="CQ639" s="93"/>
      <c r="CR639" s="93"/>
      <c r="CS639" s="191"/>
      <c r="CW639" s="210"/>
      <c r="DE639" s="8"/>
      <c r="DF639" s="205"/>
      <c r="DG639" s="205"/>
      <c r="DH639" s="206"/>
      <c r="DI639" s="206"/>
      <c r="DJ639" s="205"/>
      <c r="DK639" s="207"/>
      <c r="DL639" s="205"/>
      <c r="DM639" s="207"/>
      <c r="DN639" s="205"/>
      <c r="DO639" s="207"/>
      <c r="DP639" s="205"/>
      <c r="DQ639" s="205"/>
      <c r="DR639" s="205"/>
      <c r="DS639" s="205"/>
      <c r="DT639" s="93"/>
      <c r="DU639" s="93"/>
      <c r="EE639" s="8"/>
      <c r="EF639" s="205"/>
      <c r="EG639" s="205"/>
      <c r="EH639" s="206"/>
      <c r="EI639" s="206"/>
      <c r="EJ639" s="205"/>
      <c r="EK639" s="207"/>
      <c r="EL639" s="205"/>
      <c r="EM639" s="207"/>
      <c r="EN639" s="205"/>
      <c r="EO639" s="207"/>
      <c r="EP639" s="207"/>
      <c r="EQ639" s="205"/>
      <c r="ER639" s="205"/>
      <c r="ES639" s="205"/>
      <c r="ET639" s="205"/>
      <c r="EU639" s="93"/>
      <c r="EV639" s="93"/>
    </row>
    <row r="640" spans="2:152">
      <c r="B640" s="8"/>
      <c r="C640" s="205"/>
      <c r="D640" s="205"/>
      <c r="E640" s="206"/>
      <c r="F640" s="206"/>
      <c r="G640" s="205"/>
      <c r="H640" s="207"/>
      <c r="I640" s="205"/>
      <c r="J640" s="207"/>
      <c r="K640" s="205"/>
      <c r="L640" s="205"/>
      <c r="M640" s="205"/>
      <c r="N640" s="205"/>
      <c r="O640" s="205"/>
      <c r="P640" s="205"/>
      <c r="Q640" s="205"/>
      <c r="CC640" s="8"/>
      <c r="CD640" s="205"/>
      <c r="CE640" s="205"/>
      <c r="CF640" s="206"/>
      <c r="CG640" s="206"/>
      <c r="CH640" s="205"/>
      <c r="CI640" s="207"/>
      <c r="CJ640" s="205"/>
      <c r="CK640" s="207"/>
      <c r="CL640" s="205"/>
      <c r="CM640" s="205"/>
      <c r="CN640" s="205"/>
      <c r="CO640" s="205"/>
      <c r="CP640" s="205"/>
      <c r="CQ640" s="93"/>
      <c r="CR640" s="93"/>
      <c r="CS640" s="191"/>
      <c r="CW640" s="210"/>
      <c r="DE640" s="8"/>
      <c r="DF640" s="205"/>
      <c r="DG640" s="205"/>
      <c r="DH640" s="206"/>
      <c r="DI640" s="206"/>
      <c r="DJ640" s="205"/>
      <c r="DK640" s="207"/>
      <c r="DL640" s="205"/>
      <c r="DM640" s="207"/>
      <c r="DN640" s="205"/>
      <c r="DO640" s="207"/>
      <c r="DP640" s="205"/>
      <c r="DQ640" s="205"/>
      <c r="DR640" s="205"/>
      <c r="DS640" s="205"/>
      <c r="DT640" s="93"/>
      <c r="DU640" s="93"/>
      <c r="EE640" s="8"/>
      <c r="EF640" s="205"/>
      <c r="EG640" s="205"/>
      <c r="EH640" s="206"/>
      <c r="EI640" s="206"/>
      <c r="EJ640" s="205"/>
      <c r="EK640" s="207"/>
      <c r="EL640" s="205"/>
      <c r="EM640" s="207"/>
      <c r="EN640" s="205"/>
      <c r="EO640" s="207"/>
      <c r="EP640" s="207"/>
      <c r="EQ640" s="205"/>
      <c r="ER640" s="205"/>
      <c r="ES640" s="205"/>
      <c r="ET640" s="205"/>
      <c r="EU640" s="93"/>
      <c r="EV640" s="93"/>
    </row>
    <row r="641" spans="2:152">
      <c r="B641" s="8"/>
      <c r="C641" s="205"/>
      <c r="D641" s="205"/>
      <c r="E641" s="206"/>
      <c r="F641" s="206"/>
      <c r="G641" s="205"/>
      <c r="H641" s="207"/>
      <c r="I641" s="205"/>
      <c r="J641" s="207"/>
      <c r="K641" s="205"/>
      <c r="L641" s="205"/>
      <c r="M641" s="205"/>
      <c r="N641" s="205"/>
      <c r="O641" s="205"/>
      <c r="P641" s="205"/>
      <c r="Q641" s="205"/>
      <c r="CC641" s="8"/>
      <c r="CD641" s="205"/>
      <c r="CE641" s="205"/>
      <c r="CF641" s="206"/>
      <c r="CG641" s="206"/>
      <c r="CH641" s="205"/>
      <c r="CI641" s="207"/>
      <c r="CJ641" s="205"/>
      <c r="CK641" s="207"/>
      <c r="CL641" s="205"/>
      <c r="CM641" s="205"/>
      <c r="CN641" s="205"/>
      <c r="CO641" s="205"/>
      <c r="CP641" s="205"/>
      <c r="CQ641" s="93"/>
      <c r="CR641" s="93"/>
      <c r="CS641" s="191"/>
      <c r="CW641" s="210"/>
      <c r="DE641" s="8"/>
      <c r="DF641" s="205"/>
      <c r="DG641" s="205"/>
      <c r="DH641" s="206"/>
      <c r="DI641" s="206"/>
      <c r="DJ641" s="205"/>
      <c r="DK641" s="207"/>
      <c r="DL641" s="205"/>
      <c r="DM641" s="207"/>
      <c r="DN641" s="205"/>
      <c r="DO641" s="207"/>
      <c r="DP641" s="205"/>
      <c r="DQ641" s="205"/>
      <c r="DR641" s="205"/>
      <c r="DS641" s="205"/>
      <c r="DT641" s="93"/>
      <c r="DU641" s="93"/>
      <c r="EE641" s="8"/>
      <c r="EF641" s="205"/>
      <c r="EG641" s="205"/>
      <c r="EH641" s="206"/>
      <c r="EI641" s="206"/>
      <c r="EJ641" s="205"/>
      <c r="EK641" s="207"/>
      <c r="EL641" s="205"/>
      <c r="EM641" s="207"/>
      <c r="EN641" s="205"/>
      <c r="EO641" s="207"/>
      <c r="EP641" s="207"/>
      <c r="EQ641" s="205"/>
      <c r="ER641" s="205"/>
      <c r="ES641" s="205"/>
      <c r="ET641" s="205"/>
      <c r="EU641" s="93"/>
      <c r="EV641" s="93"/>
    </row>
    <row r="642" spans="2:152">
      <c r="B642" s="8"/>
      <c r="C642" s="205"/>
      <c r="D642" s="205"/>
      <c r="E642" s="206"/>
      <c r="F642" s="206"/>
      <c r="G642" s="205"/>
      <c r="H642" s="207"/>
      <c r="I642" s="205"/>
      <c r="J642" s="207"/>
      <c r="K642" s="205"/>
      <c r="L642" s="205"/>
      <c r="M642" s="205"/>
      <c r="N642" s="205"/>
      <c r="O642" s="205"/>
      <c r="P642" s="205"/>
      <c r="Q642" s="205"/>
      <c r="CC642" s="8"/>
      <c r="CD642" s="205"/>
      <c r="CE642" s="205"/>
      <c r="CF642" s="206"/>
      <c r="CG642" s="206"/>
      <c r="CH642" s="205"/>
      <c r="CI642" s="207"/>
      <c r="CJ642" s="205"/>
      <c r="CK642" s="207"/>
      <c r="CL642" s="205"/>
      <c r="CM642" s="205"/>
      <c r="CN642" s="205"/>
      <c r="CO642" s="205"/>
      <c r="CP642" s="205"/>
      <c r="CQ642" s="93"/>
      <c r="CR642" s="93"/>
      <c r="CS642" s="191"/>
      <c r="CW642" s="210"/>
      <c r="DE642" s="8"/>
      <c r="DF642" s="205"/>
      <c r="DG642" s="205"/>
      <c r="DH642" s="206"/>
      <c r="DI642" s="206"/>
      <c r="DJ642" s="205"/>
      <c r="DK642" s="207"/>
      <c r="DL642" s="205"/>
      <c r="DM642" s="207"/>
      <c r="DN642" s="205"/>
      <c r="DO642" s="207"/>
      <c r="DP642" s="205"/>
      <c r="DQ642" s="205"/>
      <c r="DR642" s="205"/>
      <c r="DS642" s="205"/>
      <c r="DT642" s="93"/>
      <c r="DU642" s="93"/>
      <c r="EE642" s="8"/>
      <c r="EF642" s="205"/>
      <c r="EG642" s="205"/>
      <c r="EH642" s="206"/>
      <c r="EI642" s="206"/>
      <c r="EJ642" s="205"/>
      <c r="EK642" s="207"/>
      <c r="EL642" s="205"/>
      <c r="EM642" s="207"/>
      <c r="EN642" s="205"/>
      <c r="EO642" s="207"/>
      <c r="EP642" s="207"/>
      <c r="EQ642" s="205"/>
      <c r="ER642" s="205"/>
      <c r="ES642" s="205"/>
      <c r="ET642" s="205"/>
      <c r="EU642" s="93"/>
      <c r="EV642" s="93"/>
    </row>
    <row r="643" spans="2:152">
      <c r="B643" s="8"/>
      <c r="C643" s="205"/>
      <c r="D643" s="205"/>
      <c r="E643" s="206"/>
      <c r="F643" s="206"/>
      <c r="G643" s="205"/>
      <c r="H643" s="207"/>
      <c r="I643" s="205"/>
      <c r="J643" s="207"/>
      <c r="K643" s="205"/>
      <c r="L643" s="205"/>
      <c r="M643" s="205"/>
      <c r="N643" s="205"/>
      <c r="O643" s="205"/>
      <c r="P643" s="205"/>
      <c r="Q643" s="205"/>
      <c r="CC643" s="8"/>
      <c r="CD643" s="205"/>
      <c r="CE643" s="205"/>
      <c r="CF643" s="206"/>
      <c r="CG643" s="206"/>
      <c r="CH643" s="205"/>
      <c r="CI643" s="207"/>
      <c r="CJ643" s="205"/>
      <c r="CK643" s="207"/>
      <c r="CL643" s="205"/>
      <c r="CM643" s="205"/>
      <c r="CN643" s="205"/>
      <c r="CO643" s="205"/>
      <c r="CP643" s="205"/>
      <c r="CQ643" s="93"/>
      <c r="CR643" s="93"/>
      <c r="CS643" s="191"/>
      <c r="CW643" s="210"/>
      <c r="DE643" s="8"/>
      <c r="DF643" s="205"/>
      <c r="DG643" s="205"/>
      <c r="DH643" s="206"/>
      <c r="DI643" s="206"/>
      <c r="DJ643" s="205"/>
      <c r="DK643" s="207"/>
      <c r="DL643" s="205"/>
      <c r="DM643" s="207"/>
      <c r="DN643" s="205"/>
      <c r="DO643" s="207"/>
      <c r="DP643" s="205"/>
      <c r="DQ643" s="205"/>
      <c r="DR643" s="205"/>
      <c r="DS643" s="205"/>
      <c r="DT643" s="93"/>
      <c r="DU643" s="93"/>
      <c r="EE643" s="8"/>
      <c r="EF643" s="205"/>
      <c r="EG643" s="205"/>
      <c r="EH643" s="206"/>
      <c r="EI643" s="206"/>
      <c r="EJ643" s="205"/>
      <c r="EK643" s="207"/>
      <c r="EL643" s="205"/>
      <c r="EM643" s="207"/>
      <c r="EN643" s="205"/>
      <c r="EO643" s="207"/>
      <c r="EP643" s="207"/>
      <c r="EQ643" s="205"/>
      <c r="ER643" s="205"/>
      <c r="ES643" s="205"/>
      <c r="ET643" s="205"/>
      <c r="EU643" s="93"/>
      <c r="EV643" s="93"/>
    </row>
    <row r="644" spans="2:152">
      <c r="B644" s="8"/>
      <c r="C644" s="205"/>
      <c r="D644" s="205"/>
      <c r="E644" s="206"/>
      <c r="F644" s="206"/>
      <c r="G644" s="205"/>
      <c r="H644" s="207"/>
      <c r="I644" s="205"/>
      <c r="J644" s="207"/>
      <c r="K644" s="205"/>
      <c r="L644" s="205"/>
      <c r="M644" s="205"/>
      <c r="N644" s="205"/>
      <c r="O644" s="205"/>
      <c r="P644" s="205"/>
      <c r="Q644" s="205"/>
      <c r="CC644" s="8"/>
      <c r="CD644" s="205"/>
      <c r="CE644" s="205"/>
      <c r="CF644" s="206"/>
      <c r="CG644" s="206"/>
      <c r="CH644" s="205"/>
      <c r="CI644" s="207"/>
      <c r="CJ644" s="205"/>
      <c r="CK644" s="207"/>
      <c r="CL644" s="205"/>
      <c r="CM644" s="205"/>
      <c r="CN644" s="205"/>
      <c r="CO644" s="205"/>
      <c r="CP644" s="205"/>
      <c r="CQ644" s="93"/>
      <c r="CR644" s="93"/>
      <c r="CS644" s="191"/>
      <c r="CW644" s="210"/>
      <c r="DE644" s="8"/>
      <c r="DF644" s="205"/>
      <c r="DG644" s="205"/>
      <c r="DH644" s="206"/>
      <c r="DI644" s="206"/>
      <c r="DJ644" s="205"/>
      <c r="DK644" s="207"/>
      <c r="DL644" s="205"/>
      <c r="DM644" s="207"/>
      <c r="DN644" s="205"/>
      <c r="DO644" s="207"/>
      <c r="DP644" s="205"/>
      <c r="DQ644" s="205"/>
      <c r="DR644" s="205"/>
      <c r="DS644" s="205"/>
      <c r="DT644" s="93"/>
      <c r="DU644" s="93"/>
      <c r="EE644" s="8"/>
      <c r="EF644" s="205"/>
      <c r="EG644" s="205"/>
      <c r="EH644" s="206"/>
      <c r="EI644" s="206"/>
      <c r="EJ644" s="205"/>
      <c r="EK644" s="207"/>
      <c r="EL644" s="205"/>
      <c r="EM644" s="207"/>
      <c r="EN644" s="205"/>
      <c r="EO644" s="207"/>
      <c r="EP644" s="207"/>
      <c r="EQ644" s="205"/>
      <c r="ER644" s="205"/>
      <c r="ES644" s="205"/>
      <c r="ET644" s="205"/>
      <c r="EU644" s="93"/>
      <c r="EV644" s="93"/>
    </row>
    <row r="645" spans="2:152">
      <c r="B645" s="8"/>
      <c r="C645" s="205"/>
      <c r="D645" s="205"/>
      <c r="E645" s="206"/>
      <c r="F645" s="206"/>
      <c r="G645" s="205"/>
      <c r="H645" s="207"/>
      <c r="I645" s="205"/>
      <c r="J645" s="207"/>
      <c r="K645" s="205"/>
      <c r="L645" s="205"/>
      <c r="M645" s="205"/>
      <c r="N645" s="205"/>
      <c r="O645" s="205"/>
      <c r="P645" s="205"/>
      <c r="Q645" s="205"/>
      <c r="CC645" s="8"/>
      <c r="CD645" s="205"/>
      <c r="CE645" s="205"/>
      <c r="CF645" s="206"/>
      <c r="CG645" s="206"/>
      <c r="CH645" s="205"/>
      <c r="CI645" s="207"/>
      <c r="CJ645" s="205"/>
      <c r="CK645" s="207"/>
      <c r="CL645" s="205"/>
      <c r="CM645" s="205"/>
      <c r="CN645" s="205"/>
      <c r="CO645" s="205"/>
      <c r="CP645" s="205"/>
      <c r="CQ645" s="93"/>
      <c r="CR645" s="93"/>
      <c r="CS645" s="191"/>
      <c r="CW645" s="210"/>
      <c r="DE645" s="8"/>
      <c r="DF645" s="205"/>
      <c r="DG645" s="205"/>
      <c r="DH645" s="206"/>
      <c r="DI645" s="206"/>
      <c r="DJ645" s="205"/>
      <c r="DK645" s="207"/>
      <c r="DL645" s="205"/>
      <c r="DM645" s="207"/>
      <c r="DN645" s="205"/>
      <c r="DO645" s="207"/>
      <c r="DP645" s="205"/>
      <c r="DQ645" s="205"/>
      <c r="DR645" s="205"/>
      <c r="DS645" s="205"/>
      <c r="DT645" s="93"/>
      <c r="DU645" s="93"/>
      <c r="EE645" s="8"/>
      <c r="EF645" s="205"/>
      <c r="EG645" s="205"/>
      <c r="EH645" s="206"/>
      <c r="EI645" s="206"/>
      <c r="EJ645" s="205"/>
      <c r="EK645" s="207"/>
      <c r="EL645" s="205"/>
      <c r="EM645" s="207"/>
      <c r="EN645" s="205"/>
      <c r="EO645" s="207"/>
      <c r="EP645" s="207"/>
      <c r="EQ645" s="205"/>
      <c r="ER645" s="205"/>
      <c r="ES645" s="205"/>
      <c r="ET645" s="205"/>
      <c r="EU645" s="93"/>
      <c r="EV645" s="93"/>
    </row>
    <row r="646" spans="2:152">
      <c r="B646" s="8"/>
      <c r="C646" s="205"/>
      <c r="D646" s="205"/>
      <c r="E646" s="206"/>
      <c r="F646" s="206"/>
      <c r="G646" s="205"/>
      <c r="H646" s="207"/>
      <c r="I646" s="205"/>
      <c r="J646" s="207"/>
      <c r="K646" s="205"/>
      <c r="L646" s="205"/>
      <c r="M646" s="205"/>
      <c r="N646" s="205"/>
      <c r="O646" s="205"/>
      <c r="P646" s="205"/>
      <c r="Q646" s="205"/>
      <c r="CC646" s="8"/>
      <c r="CD646" s="205"/>
      <c r="CE646" s="205"/>
      <c r="CF646" s="206"/>
      <c r="CG646" s="206"/>
      <c r="CH646" s="205"/>
      <c r="CI646" s="207"/>
      <c r="CJ646" s="205"/>
      <c r="CK646" s="207"/>
      <c r="CL646" s="205"/>
      <c r="CM646" s="205"/>
      <c r="CN646" s="205"/>
      <c r="CO646" s="205"/>
      <c r="CP646" s="205"/>
      <c r="CQ646" s="93"/>
      <c r="CR646" s="93"/>
      <c r="CS646" s="191"/>
      <c r="CW646" s="210"/>
      <c r="DE646" s="8"/>
      <c r="DF646" s="205"/>
      <c r="DG646" s="205"/>
      <c r="DH646" s="206"/>
      <c r="DI646" s="206"/>
      <c r="DJ646" s="205"/>
      <c r="DK646" s="207"/>
      <c r="DL646" s="205"/>
      <c r="DM646" s="207"/>
      <c r="DN646" s="205"/>
      <c r="DO646" s="207"/>
      <c r="DP646" s="205"/>
      <c r="DQ646" s="205"/>
      <c r="DR646" s="205"/>
      <c r="DS646" s="205"/>
      <c r="DT646" s="93"/>
      <c r="DU646" s="93"/>
      <c r="EE646" s="8"/>
      <c r="EF646" s="205"/>
      <c r="EG646" s="205"/>
      <c r="EH646" s="206"/>
      <c r="EI646" s="206"/>
      <c r="EJ646" s="205"/>
      <c r="EK646" s="207"/>
      <c r="EL646" s="205"/>
      <c r="EM646" s="207"/>
      <c r="EN646" s="205"/>
      <c r="EO646" s="207"/>
      <c r="EP646" s="207"/>
      <c r="EQ646" s="205"/>
      <c r="ER646" s="205"/>
      <c r="ES646" s="205"/>
      <c r="ET646" s="205"/>
      <c r="EU646" s="93"/>
      <c r="EV646" s="93"/>
    </row>
    <row r="647" spans="2:152">
      <c r="B647" s="8"/>
      <c r="C647" s="205"/>
      <c r="D647" s="205"/>
      <c r="E647" s="206"/>
      <c r="F647" s="206"/>
      <c r="G647" s="205"/>
      <c r="H647" s="207"/>
      <c r="I647" s="205"/>
      <c r="J647" s="207"/>
      <c r="K647" s="205"/>
      <c r="L647" s="205"/>
      <c r="M647" s="205"/>
      <c r="N647" s="205"/>
      <c r="O647" s="205"/>
      <c r="P647" s="205"/>
      <c r="Q647" s="205"/>
      <c r="CC647" s="8"/>
      <c r="CD647" s="205"/>
      <c r="CE647" s="205"/>
      <c r="CF647" s="206"/>
      <c r="CG647" s="206"/>
      <c r="CH647" s="205"/>
      <c r="CI647" s="207"/>
      <c r="CJ647" s="205"/>
      <c r="CK647" s="207"/>
      <c r="CL647" s="205"/>
      <c r="CM647" s="205"/>
      <c r="CN647" s="205"/>
      <c r="CO647" s="205"/>
      <c r="CP647" s="205"/>
      <c r="CQ647" s="93"/>
      <c r="CR647" s="93"/>
      <c r="CS647" s="191"/>
      <c r="CW647" s="210"/>
      <c r="DE647" s="8"/>
      <c r="DF647" s="205"/>
      <c r="DG647" s="205"/>
      <c r="DH647" s="206"/>
      <c r="DI647" s="206"/>
      <c r="DJ647" s="205"/>
      <c r="DK647" s="207"/>
      <c r="DL647" s="205"/>
      <c r="DM647" s="207"/>
      <c r="DN647" s="205"/>
      <c r="DO647" s="207"/>
      <c r="DP647" s="205"/>
      <c r="DQ647" s="205"/>
      <c r="DR647" s="205"/>
      <c r="DS647" s="205"/>
      <c r="DT647" s="93"/>
      <c r="DU647" s="93"/>
      <c r="EE647" s="8"/>
      <c r="EF647" s="205"/>
      <c r="EG647" s="205"/>
      <c r="EH647" s="206"/>
      <c r="EI647" s="206"/>
      <c r="EJ647" s="205"/>
      <c r="EK647" s="207"/>
      <c r="EL647" s="205"/>
      <c r="EM647" s="207"/>
      <c r="EN647" s="205"/>
      <c r="EO647" s="207"/>
      <c r="EP647" s="207"/>
      <c r="EQ647" s="205"/>
      <c r="ER647" s="205"/>
      <c r="ES647" s="205"/>
      <c r="ET647" s="205"/>
      <c r="EU647" s="93"/>
      <c r="EV647" s="93"/>
    </row>
    <row r="648" spans="2:152">
      <c r="B648" s="8"/>
      <c r="C648" s="205"/>
      <c r="D648" s="205"/>
      <c r="E648" s="206"/>
      <c r="F648" s="206"/>
      <c r="G648" s="205"/>
      <c r="H648" s="207"/>
      <c r="I648" s="205"/>
      <c r="J648" s="207"/>
      <c r="K648" s="205"/>
      <c r="L648" s="205"/>
      <c r="M648" s="205"/>
      <c r="N648" s="205"/>
      <c r="O648" s="205"/>
      <c r="P648" s="205"/>
      <c r="Q648" s="205"/>
      <c r="CC648" s="8"/>
      <c r="CD648" s="205"/>
      <c r="CE648" s="205"/>
      <c r="CF648" s="206"/>
      <c r="CG648" s="206"/>
      <c r="CH648" s="205"/>
      <c r="CI648" s="207"/>
      <c r="CJ648" s="205"/>
      <c r="CK648" s="207"/>
      <c r="CL648" s="205"/>
      <c r="CM648" s="205"/>
      <c r="CN648" s="205"/>
      <c r="CO648" s="205"/>
      <c r="CP648" s="205"/>
      <c r="CQ648" s="93"/>
      <c r="CR648" s="93"/>
      <c r="CS648" s="191"/>
      <c r="CW648" s="210"/>
      <c r="DE648" s="8"/>
      <c r="DF648" s="205"/>
      <c r="DG648" s="205"/>
      <c r="DH648" s="206"/>
      <c r="DI648" s="206"/>
      <c r="DJ648" s="205"/>
      <c r="DK648" s="207"/>
      <c r="DL648" s="205"/>
      <c r="DM648" s="207"/>
      <c r="DN648" s="205"/>
      <c r="DO648" s="207"/>
      <c r="DP648" s="205"/>
      <c r="DQ648" s="205"/>
      <c r="DR648" s="205"/>
      <c r="DS648" s="205"/>
      <c r="DT648" s="93"/>
      <c r="DU648" s="93"/>
      <c r="EE648" s="8"/>
      <c r="EF648" s="205"/>
      <c r="EG648" s="205"/>
      <c r="EH648" s="206"/>
      <c r="EI648" s="206"/>
      <c r="EJ648" s="205"/>
      <c r="EK648" s="207"/>
      <c r="EL648" s="205"/>
      <c r="EM648" s="207"/>
      <c r="EN648" s="205"/>
      <c r="EO648" s="207"/>
      <c r="EP648" s="207"/>
      <c r="EQ648" s="205"/>
      <c r="ER648" s="205"/>
      <c r="ES648" s="205"/>
      <c r="ET648" s="205"/>
      <c r="EU648" s="93"/>
      <c r="EV648" s="93"/>
    </row>
    <row r="649" spans="2:152">
      <c r="B649" s="8"/>
      <c r="C649" s="205"/>
      <c r="D649" s="205"/>
      <c r="E649" s="206"/>
      <c r="F649" s="206"/>
      <c r="G649" s="205"/>
      <c r="H649" s="207"/>
      <c r="I649" s="205"/>
      <c r="J649" s="207"/>
      <c r="K649" s="205"/>
      <c r="L649" s="205"/>
      <c r="M649" s="205"/>
      <c r="N649" s="205"/>
      <c r="O649" s="205"/>
      <c r="P649" s="205"/>
      <c r="Q649" s="205"/>
      <c r="CC649" s="8"/>
      <c r="CD649" s="205"/>
      <c r="CE649" s="205"/>
      <c r="CF649" s="206"/>
      <c r="CG649" s="206"/>
      <c r="CH649" s="205"/>
      <c r="CI649" s="207"/>
      <c r="CJ649" s="205"/>
      <c r="CK649" s="207"/>
      <c r="CL649" s="205"/>
      <c r="CM649" s="205"/>
      <c r="CN649" s="205"/>
      <c r="CO649" s="205"/>
      <c r="CP649" s="205"/>
      <c r="CQ649" s="93"/>
      <c r="CR649" s="93"/>
      <c r="CS649" s="191"/>
      <c r="CW649" s="210"/>
      <c r="DE649" s="8"/>
      <c r="DF649" s="205"/>
      <c r="DG649" s="205"/>
      <c r="DH649" s="206"/>
      <c r="DI649" s="206"/>
      <c r="DJ649" s="205"/>
      <c r="DK649" s="207"/>
      <c r="DL649" s="205"/>
      <c r="DM649" s="207"/>
      <c r="DN649" s="205"/>
      <c r="DO649" s="207"/>
      <c r="DP649" s="205"/>
      <c r="DQ649" s="205"/>
      <c r="DR649" s="205"/>
      <c r="DS649" s="205"/>
      <c r="DT649" s="93"/>
      <c r="DU649" s="93"/>
      <c r="EE649" s="8"/>
      <c r="EF649" s="205"/>
      <c r="EG649" s="205"/>
      <c r="EH649" s="206"/>
      <c r="EI649" s="206"/>
      <c r="EJ649" s="205"/>
      <c r="EK649" s="207"/>
      <c r="EL649" s="205"/>
      <c r="EM649" s="207"/>
      <c r="EN649" s="205"/>
      <c r="EO649" s="207"/>
      <c r="EP649" s="207"/>
      <c r="EQ649" s="205"/>
      <c r="ER649" s="205"/>
      <c r="ES649" s="205"/>
      <c r="ET649" s="205"/>
      <c r="EU649" s="93"/>
      <c r="EV649" s="93"/>
    </row>
    <row r="650" spans="2:152">
      <c r="B650" s="8"/>
      <c r="C650" s="205"/>
      <c r="D650" s="205"/>
      <c r="E650" s="206"/>
      <c r="F650" s="206"/>
      <c r="G650" s="205"/>
      <c r="H650" s="207"/>
      <c r="I650" s="205"/>
      <c r="J650" s="207"/>
      <c r="K650" s="205"/>
      <c r="L650" s="205"/>
      <c r="M650" s="205"/>
      <c r="N650" s="205"/>
      <c r="O650" s="205"/>
      <c r="P650" s="205"/>
      <c r="Q650" s="205"/>
      <c r="CC650" s="8"/>
      <c r="CD650" s="205"/>
      <c r="CE650" s="205"/>
      <c r="CF650" s="206"/>
      <c r="CG650" s="206"/>
      <c r="CH650" s="205"/>
      <c r="CI650" s="207"/>
      <c r="CJ650" s="205"/>
      <c r="CK650" s="207"/>
      <c r="CL650" s="205"/>
      <c r="CM650" s="205"/>
      <c r="CN650" s="205"/>
      <c r="CO650" s="205"/>
      <c r="CP650" s="205"/>
      <c r="CQ650" s="93"/>
      <c r="CR650" s="93"/>
      <c r="CS650" s="191"/>
      <c r="CW650" s="210"/>
      <c r="DE650" s="8"/>
      <c r="DF650" s="205"/>
      <c r="DG650" s="205"/>
      <c r="DH650" s="206"/>
      <c r="DI650" s="206"/>
      <c r="DJ650" s="205"/>
      <c r="DK650" s="207"/>
      <c r="DL650" s="205"/>
      <c r="DM650" s="207"/>
      <c r="DN650" s="205"/>
      <c r="DO650" s="207"/>
      <c r="DP650" s="205"/>
      <c r="DQ650" s="205"/>
      <c r="DR650" s="205"/>
      <c r="DS650" s="205"/>
      <c r="DT650" s="93"/>
      <c r="DU650" s="93"/>
      <c r="EE650" s="8"/>
      <c r="EF650" s="205"/>
      <c r="EG650" s="205"/>
      <c r="EH650" s="206"/>
      <c r="EI650" s="206"/>
      <c r="EJ650" s="205"/>
      <c r="EK650" s="207"/>
      <c r="EL650" s="205"/>
      <c r="EM650" s="207"/>
      <c r="EN650" s="205"/>
      <c r="EO650" s="207"/>
      <c r="EP650" s="207"/>
      <c r="EQ650" s="205"/>
      <c r="ER650" s="205"/>
      <c r="ES650" s="205"/>
      <c r="ET650" s="205"/>
      <c r="EU650" s="93"/>
      <c r="EV650" s="93"/>
    </row>
    <row r="651" spans="2:152">
      <c r="B651" s="8"/>
      <c r="C651" s="205"/>
      <c r="D651" s="205"/>
      <c r="E651" s="206"/>
      <c r="F651" s="206"/>
      <c r="G651" s="205"/>
      <c r="H651" s="207"/>
      <c r="I651" s="205"/>
      <c r="J651" s="207"/>
      <c r="K651" s="205"/>
      <c r="L651" s="205"/>
      <c r="M651" s="205"/>
      <c r="N651" s="205"/>
      <c r="O651" s="205"/>
      <c r="P651" s="205"/>
      <c r="Q651" s="205"/>
      <c r="CC651" s="8"/>
      <c r="CD651" s="205"/>
      <c r="CE651" s="205"/>
      <c r="CF651" s="206"/>
      <c r="CG651" s="206"/>
      <c r="CH651" s="205"/>
      <c r="CI651" s="207"/>
      <c r="CJ651" s="205"/>
      <c r="CK651" s="207"/>
      <c r="CL651" s="205"/>
      <c r="CM651" s="205"/>
      <c r="CN651" s="205"/>
      <c r="CO651" s="205"/>
      <c r="CP651" s="205"/>
      <c r="CQ651" s="93"/>
      <c r="CR651" s="93"/>
      <c r="CS651" s="191"/>
      <c r="CW651" s="210"/>
      <c r="DE651" s="8"/>
      <c r="DF651" s="205"/>
      <c r="DG651" s="205"/>
      <c r="DH651" s="206"/>
      <c r="DI651" s="206"/>
      <c r="DJ651" s="205"/>
      <c r="DK651" s="207"/>
      <c r="DL651" s="205"/>
      <c r="DM651" s="207"/>
      <c r="DN651" s="205"/>
      <c r="DO651" s="207"/>
      <c r="DP651" s="205"/>
      <c r="DQ651" s="205"/>
      <c r="DR651" s="205"/>
      <c r="DS651" s="205"/>
      <c r="DT651" s="93"/>
      <c r="DU651" s="93"/>
      <c r="EE651" s="8"/>
      <c r="EF651" s="205"/>
      <c r="EG651" s="205"/>
      <c r="EH651" s="206"/>
      <c r="EI651" s="206"/>
      <c r="EJ651" s="205"/>
      <c r="EK651" s="207"/>
      <c r="EL651" s="205"/>
      <c r="EM651" s="207"/>
      <c r="EN651" s="205"/>
      <c r="EO651" s="207"/>
      <c r="EP651" s="207"/>
      <c r="EQ651" s="205"/>
      <c r="ER651" s="205"/>
      <c r="ES651" s="205"/>
      <c r="ET651" s="205"/>
      <c r="EU651" s="93"/>
      <c r="EV651" s="93"/>
    </row>
    <row r="652" spans="2:152">
      <c r="B652" s="8"/>
      <c r="C652" s="205"/>
      <c r="D652" s="205"/>
      <c r="E652" s="206"/>
      <c r="F652" s="206"/>
      <c r="G652" s="205"/>
      <c r="H652" s="207"/>
      <c r="I652" s="205"/>
      <c r="J652" s="207"/>
      <c r="K652" s="205"/>
      <c r="L652" s="205"/>
      <c r="M652" s="205"/>
      <c r="N652" s="205"/>
      <c r="O652" s="205"/>
      <c r="P652" s="205"/>
      <c r="Q652" s="205"/>
      <c r="CC652" s="8"/>
      <c r="CD652" s="205"/>
      <c r="CE652" s="205"/>
      <c r="CF652" s="206"/>
      <c r="CG652" s="206"/>
      <c r="CH652" s="205"/>
      <c r="CI652" s="207"/>
      <c r="CJ652" s="205"/>
      <c r="CK652" s="207"/>
      <c r="CL652" s="205"/>
      <c r="CM652" s="205"/>
      <c r="CN652" s="205"/>
      <c r="CO652" s="205"/>
      <c r="CP652" s="205"/>
      <c r="CQ652" s="93"/>
      <c r="CR652" s="93"/>
      <c r="CS652" s="191"/>
      <c r="CW652" s="210"/>
      <c r="DE652" s="8"/>
      <c r="DF652" s="205"/>
      <c r="DG652" s="205"/>
      <c r="DH652" s="206"/>
      <c r="DI652" s="206"/>
      <c r="DJ652" s="205"/>
      <c r="DK652" s="207"/>
      <c r="DL652" s="205"/>
      <c r="DM652" s="207"/>
      <c r="DN652" s="205"/>
      <c r="DO652" s="207"/>
      <c r="DP652" s="205"/>
      <c r="DQ652" s="205"/>
      <c r="DR652" s="205"/>
      <c r="DS652" s="205"/>
      <c r="DT652" s="93"/>
      <c r="DU652" s="93"/>
      <c r="EE652" s="8"/>
      <c r="EF652" s="205"/>
      <c r="EG652" s="205"/>
      <c r="EH652" s="206"/>
      <c r="EI652" s="206"/>
      <c r="EJ652" s="205"/>
      <c r="EK652" s="207"/>
      <c r="EL652" s="205"/>
      <c r="EM652" s="207"/>
      <c r="EN652" s="205"/>
      <c r="EO652" s="207"/>
      <c r="EP652" s="207"/>
      <c r="EQ652" s="205"/>
      <c r="ER652" s="205"/>
      <c r="ES652" s="205"/>
      <c r="ET652" s="205"/>
      <c r="EU652" s="93"/>
      <c r="EV652" s="93"/>
    </row>
    <row r="653" spans="2:152">
      <c r="B653" s="8"/>
      <c r="C653" s="205"/>
      <c r="D653" s="205"/>
      <c r="E653" s="206"/>
      <c r="F653" s="206"/>
      <c r="G653" s="205"/>
      <c r="H653" s="207"/>
      <c r="I653" s="205"/>
      <c r="J653" s="207"/>
      <c r="K653" s="205"/>
      <c r="L653" s="205"/>
      <c r="M653" s="205"/>
      <c r="N653" s="205"/>
      <c r="O653" s="205"/>
      <c r="P653" s="205"/>
      <c r="Q653" s="205"/>
      <c r="CC653" s="8"/>
      <c r="CD653" s="205"/>
      <c r="CE653" s="205"/>
      <c r="CF653" s="206"/>
      <c r="CG653" s="206"/>
      <c r="CH653" s="205"/>
      <c r="CI653" s="207"/>
      <c r="CJ653" s="205"/>
      <c r="CK653" s="207"/>
      <c r="CL653" s="205"/>
      <c r="CM653" s="205"/>
      <c r="CN653" s="205"/>
      <c r="CO653" s="205"/>
      <c r="CP653" s="205"/>
      <c r="CQ653" s="93"/>
      <c r="CR653" s="93"/>
      <c r="CS653" s="191"/>
      <c r="CW653" s="210"/>
      <c r="DE653" s="8"/>
      <c r="DF653" s="205"/>
      <c r="DG653" s="205"/>
      <c r="DH653" s="206"/>
      <c r="DI653" s="206"/>
      <c r="DJ653" s="205"/>
      <c r="DK653" s="207"/>
      <c r="DL653" s="205"/>
      <c r="DM653" s="207"/>
      <c r="DN653" s="205"/>
      <c r="DO653" s="207"/>
      <c r="DP653" s="205"/>
      <c r="DQ653" s="205"/>
      <c r="DR653" s="205"/>
      <c r="DS653" s="205"/>
      <c r="DT653" s="93"/>
      <c r="DU653" s="93"/>
      <c r="EE653" s="8"/>
      <c r="EF653" s="205"/>
      <c r="EG653" s="205"/>
      <c r="EH653" s="206"/>
      <c r="EI653" s="206"/>
      <c r="EJ653" s="205"/>
      <c r="EK653" s="207"/>
      <c r="EL653" s="205"/>
      <c r="EM653" s="207"/>
      <c r="EN653" s="205"/>
      <c r="EO653" s="207"/>
      <c r="EP653" s="207"/>
      <c r="EQ653" s="205"/>
      <c r="ER653" s="205"/>
      <c r="ES653" s="205"/>
      <c r="ET653" s="205"/>
      <c r="EU653" s="93"/>
      <c r="EV653" s="93"/>
    </row>
    <row r="654" spans="2:152">
      <c r="B654" s="8"/>
      <c r="C654" s="205"/>
      <c r="D654" s="205"/>
      <c r="E654" s="206"/>
      <c r="F654" s="206"/>
      <c r="G654" s="205"/>
      <c r="H654" s="207"/>
      <c r="I654" s="205"/>
      <c r="J654" s="207"/>
      <c r="K654" s="205"/>
      <c r="L654" s="205"/>
      <c r="M654" s="205"/>
      <c r="N654" s="205"/>
      <c r="O654" s="205"/>
      <c r="P654" s="205"/>
      <c r="Q654" s="205"/>
      <c r="CC654" s="8"/>
      <c r="CD654" s="205"/>
      <c r="CE654" s="205"/>
      <c r="CF654" s="206"/>
      <c r="CG654" s="206"/>
      <c r="CH654" s="205"/>
      <c r="CI654" s="207"/>
      <c r="CJ654" s="205"/>
      <c r="CK654" s="207"/>
      <c r="CL654" s="205"/>
      <c r="CM654" s="205"/>
      <c r="CN654" s="205"/>
      <c r="CO654" s="205"/>
      <c r="CP654" s="205"/>
      <c r="CQ654" s="93"/>
      <c r="CR654" s="93"/>
      <c r="CS654" s="191"/>
      <c r="CW654" s="210"/>
      <c r="DE654" s="8"/>
      <c r="DF654" s="205"/>
      <c r="DG654" s="205"/>
      <c r="DH654" s="206"/>
      <c r="DI654" s="206"/>
      <c r="DJ654" s="205"/>
      <c r="DK654" s="207"/>
      <c r="DL654" s="205"/>
      <c r="DM654" s="207"/>
      <c r="DN654" s="205"/>
      <c r="DO654" s="207"/>
      <c r="DP654" s="205"/>
      <c r="DQ654" s="205"/>
      <c r="DR654" s="205"/>
      <c r="DS654" s="205"/>
      <c r="DT654" s="93"/>
      <c r="DU654" s="93"/>
      <c r="EE654" s="8"/>
      <c r="EF654" s="205"/>
      <c r="EG654" s="205"/>
      <c r="EH654" s="206"/>
      <c r="EI654" s="206"/>
      <c r="EJ654" s="205"/>
      <c r="EK654" s="207"/>
      <c r="EL654" s="205"/>
      <c r="EM654" s="207"/>
      <c r="EN654" s="205"/>
      <c r="EO654" s="207"/>
      <c r="EP654" s="207"/>
      <c r="EQ654" s="205"/>
      <c r="ER654" s="205"/>
      <c r="ES654" s="205"/>
      <c r="ET654" s="205"/>
      <c r="EU654" s="93"/>
      <c r="EV654" s="93"/>
    </row>
    <row r="655" spans="2:152">
      <c r="B655" s="8"/>
      <c r="C655" s="205"/>
      <c r="D655" s="205"/>
      <c r="E655" s="206"/>
      <c r="F655" s="206"/>
      <c r="G655" s="205"/>
      <c r="H655" s="207"/>
      <c r="I655" s="205"/>
      <c r="J655" s="207"/>
      <c r="K655" s="205"/>
      <c r="L655" s="205"/>
      <c r="M655" s="205"/>
      <c r="N655" s="205"/>
      <c r="O655" s="205"/>
      <c r="P655" s="205"/>
      <c r="Q655" s="205"/>
      <c r="CC655" s="8"/>
      <c r="CD655" s="205"/>
      <c r="CE655" s="205"/>
      <c r="CF655" s="206"/>
      <c r="CG655" s="206"/>
      <c r="CH655" s="205"/>
      <c r="CI655" s="207"/>
      <c r="CJ655" s="205"/>
      <c r="CK655" s="207"/>
      <c r="CL655" s="205"/>
      <c r="CM655" s="205"/>
      <c r="CN655" s="205"/>
      <c r="CO655" s="205"/>
      <c r="CP655" s="205"/>
      <c r="CQ655" s="93"/>
      <c r="CR655" s="93"/>
      <c r="CS655" s="191"/>
      <c r="CW655" s="210"/>
      <c r="DE655" s="8"/>
      <c r="DF655" s="205"/>
      <c r="DG655" s="205"/>
      <c r="DH655" s="206"/>
      <c r="DI655" s="206"/>
      <c r="DJ655" s="205"/>
      <c r="DK655" s="207"/>
      <c r="DL655" s="205"/>
      <c r="DM655" s="207"/>
      <c r="DN655" s="205"/>
      <c r="DO655" s="207"/>
      <c r="DP655" s="205"/>
      <c r="DQ655" s="205"/>
      <c r="DR655" s="205"/>
      <c r="DS655" s="205"/>
      <c r="DT655" s="93"/>
      <c r="DU655" s="93"/>
      <c r="EE655" s="8"/>
      <c r="EF655" s="205"/>
      <c r="EG655" s="205"/>
      <c r="EH655" s="206"/>
      <c r="EI655" s="206"/>
      <c r="EJ655" s="205"/>
      <c r="EK655" s="207"/>
      <c r="EL655" s="205"/>
      <c r="EM655" s="207"/>
      <c r="EN655" s="205"/>
      <c r="EO655" s="207"/>
      <c r="EP655" s="207"/>
      <c r="EQ655" s="205"/>
      <c r="ER655" s="205"/>
      <c r="ES655" s="205"/>
      <c r="ET655" s="205"/>
      <c r="EU655" s="93"/>
      <c r="EV655" s="93"/>
    </row>
    <row r="656" spans="2:152">
      <c r="B656" s="8"/>
      <c r="C656" s="205"/>
      <c r="D656" s="205"/>
      <c r="E656" s="206"/>
      <c r="F656" s="206"/>
      <c r="G656" s="205"/>
      <c r="H656" s="207"/>
      <c r="I656" s="205"/>
      <c r="J656" s="207"/>
      <c r="K656" s="205"/>
      <c r="L656" s="205"/>
      <c r="M656" s="205"/>
      <c r="N656" s="205"/>
      <c r="O656" s="205"/>
      <c r="P656" s="205"/>
      <c r="Q656" s="205"/>
      <c r="CC656" s="8"/>
      <c r="CD656" s="205"/>
      <c r="CE656" s="205"/>
      <c r="CF656" s="206"/>
      <c r="CG656" s="206"/>
      <c r="CH656" s="205"/>
      <c r="CI656" s="207"/>
      <c r="CJ656" s="205"/>
      <c r="CK656" s="207"/>
      <c r="CL656" s="205"/>
      <c r="CM656" s="205"/>
      <c r="CN656" s="205"/>
      <c r="CO656" s="205"/>
      <c r="CP656" s="205"/>
      <c r="CQ656" s="93"/>
      <c r="CR656" s="93"/>
      <c r="CS656" s="191"/>
      <c r="CW656" s="210"/>
      <c r="DE656" s="8"/>
      <c r="DF656" s="205"/>
      <c r="DG656" s="205"/>
      <c r="DH656" s="206"/>
      <c r="DI656" s="206"/>
      <c r="DJ656" s="205"/>
      <c r="DK656" s="207"/>
      <c r="DL656" s="205"/>
      <c r="DM656" s="207"/>
      <c r="DN656" s="205"/>
      <c r="DO656" s="207"/>
      <c r="DP656" s="205"/>
      <c r="DQ656" s="205"/>
      <c r="DR656" s="205"/>
      <c r="DS656" s="205"/>
      <c r="DT656" s="93"/>
      <c r="DU656" s="93"/>
      <c r="EE656" s="8"/>
      <c r="EF656" s="205"/>
      <c r="EG656" s="205"/>
      <c r="EH656" s="206"/>
      <c r="EI656" s="206"/>
      <c r="EJ656" s="205"/>
      <c r="EK656" s="207"/>
      <c r="EL656" s="205"/>
      <c r="EM656" s="207"/>
      <c r="EN656" s="205"/>
      <c r="EO656" s="207"/>
      <c r="EP656" s="207"/>
      <c r="EQ656" s="205"/>
      <c r="ER656" s="205"/>
      <c r="ES656" s="205"/>
      <c r="ET656" s="205"/>
      <c r="EU656" s="93"/>
      <c r="EV656" s="93"/>
    </row>
    <row r="657" spans="2:152">
      <c r="B657" s="8"/>
      <c r="C657" s="205"/>
      <c r="D657" s="205"/>
      <c r="E657" s="206"/>
      <c r="F657" s="206"/>
      <c r="G657" s="205"/>
      <c r="H657" s="207"/>
      <c r="I657" s="205"/>
      <c r="J657" s="207"/>
      <c r="K657" s="205"/>
      <c r="L657" s="205"/>
      <c r="M657" s="205"/>
      <c r="N657" s="205"/>
      <c r="O657" s="205"/>
      <c r="P657" s="205"/>
      <c r="Q657" s="205"/>
      <c r="CC657" s="8"/>
      <c r="CD657" s="205"/>
      <c r="CE657" s="205"/>
      <c r="CF657" s="206"/>
      <c r="CG657" s="206"/>
      <c r="CH657" s="205"/>
      <c r="CI657" s="207"/>
      <c r="CJ657" s="205"/>
      <c r="CK657" s="207"/>
      <c r="CL657" s="205"/>
      <c r="CM657" s="205"/>
      <c r="CN657" s="205"/>
      <c r="CO657" s="205"/>
      <c r="CP657" s="205"/>
      <c r="CQ657" s="93"/>
      <c r="CR657" s="93"/>
      <c r="CS657" s="191"/>
      <c r="CW657" s="210"/>
      <c r="DE657" s="8"/>
      <c r="DF657" s="205"/>
      <c r="DG657" s="205"/>
      <c r="DH657" s="206"/>
      <c r="DI657" s="206"/>
      <c r="DJ657" s="205"/>
      <c r="DK657" s="207"/>
      <c r="DL657" s="205"/>
      <c r="DM657" s="207"/>
      <c r="DN657" s="205"/>
      <c r="DO657" s="207"/>
      <c r="DP657" s="205"/>
      <c r="DQ657" s="205"/>
      <c r="DR657" s="205"/>
      <c r="DS657" s="205"/>
      <c r="DT657" s="93"/>
      <c r="DU657" s="93"/>
      <c r="EE657" s="8"/>
      <c r="EF657" s="205"/>
      <c r="EG657" s="205"/>
      <c r="EH657" s="206"/>
      <c r="EI657" s="206"/>
      <c r="EJ657" s="205"/>
      <c r="EK657" s="207"/>
      <c r="EL657" s="205"/>
      <c r="EM657" s="207"/>
      <c r="EN657" s="205"/>
      <c r="EO657" s="207"/>
      <c r="EP657" s="207"/>
      <c r="EQ657" s="205"/>
      <c r="ER657" s="205"/>
      <c r="ES657" s="205"/>
      <c r="ET657" s="205"/>
      <c r="EU657" s="93"/>
      <c r="EV657" s="93"/>
    </row>
    <row r="658" spans="2:152">
      <c r="B658" s="8"/>
      <c r="C658" s="205"/>
      <c r="D658" s="205"/>
      <c r="E658" s="206"/>
      <c r="F658" s="206"/>
      <c r="G658" s="205"/>
      <c r="H658" s="207"/>
      <c r="I658" s="205"/>
      <c r="J658" s="207"/>
      <c r="K658" s="205"/>
      <c r="L658" s="205"/>
      <c r="M658" s="205"/>
      <c r="N658" s="205"/>
      <c r="O658" s="205"/>
      <c r="P658" s="205"/>
      <c r="Q658" s="205"/>
      <c r="CC658" s="8"/>
      <c r="CD658" s="205"/>
      <c r="CE658" s="205"/>
      <c r="CF658" s="206"/>
      <c r="CG658" s="206"/>
      <c r="CH658" s="205"/>
      <c r="CI658" s="207"/>
      <c r="CJ658" s="205"/>
      <c r="CK658" s="207"/>
      <c r="CL658" s="205"/>
      <c r="CM658" s="205"/>
      <c r="CN658" s="205"/>
      <c r="CO658" s="205"/>
      <c r="CP658" s="205"/>
      <c r="CQ658" s="93"/>
      <c r="CR658" s="93"/>
      <c r="CS658" s="191"/>
      <c r="CW658" s="210"/>
      <c r="DE658" s="8"/>
      <c r="DF658" s="205"/>
      <c r="DG658" s="205"/>
      <c r="DH658" s="206"/>
      <c r="DI658" s="206"/>
      <c r="DJ658" s="205"/>
      <c r="DK658" s="207"/>
      <c r="DL658" s="205"/>
      <c r="DM658" s="207"/>
      <c r="DN658" s="205"/>
      <c r="DO658" s="207"/>
      <c r="DP658" s="205"/>
      <c r="DQ658" s="205"/>
      <c r="DR658" s="205"/>
      <c r="DS658" s="205"/>
      <c r="DT658" s="93"/>
      <c r="DU658" s="93"/>
      <c r="EE658" s="8"/>
      <c r="EF658" s="205"/>
      <c r="EG658" s="205"/>
      <c r="EH658" s="206"/>
      <c r="EI658" s="206"/>
      <c r="EJ658" s="205"/>
      <c r="EK658" s="207"/>
      <c r="EL658" s="205"/>
      <c r="EM658" s="207"/>
      <c r="EN658" s="205"/>
      <c r="EO658" s="207"/>
      <c r="EP658" s="207"/>
      <c r="EQ658" s="205"/>
      <c r="ER658" s="205"/>
      <c r="ES658" s="205"/>
      <c r="ET658" s="205"/>
      <c r="EU658" s="93"/>
      <c r="EV658" s="93"/>
    </row>
    <row r="659" spans="2:152">
      <c r="B659" s="8"/>
      <c r="C659" s="205"/>
      <c r="D659" s="205"/>
      <c r="E659" s="206"/>
      <c r="F659" s="206"/>
      <c r="G659" s="205"/>
      <c r="H659" s="207"/>
      <c r="I659" s="205"/>
      <c r="J659" s="207"/>
      <c r="K659" s="205"/>
      <c r="L659" s="205"/>
      <c r="M659" s="205"/>
      <c r="N659" s="205"/>
      <c r="O659" s="205"/>
      <c r="P659" s="205"/>
      <c r="Q659" s="205"/>
      <c r="CC659" s="8"/>
      <c r="CD659" s="205"/>
      <c r="CE659" s="205"/>
      <c r="CF659" s="206"/>
      <c r="CG659" s="206"/>
      <c r="CH659" s="205"/>
      <c r="CI659" s="207"/>
      <c r="CJ659" s="205"/>
      <c r="CK659" s="207"/>
      <c r="CL659" s="205"/>
      <c r="CM659" s="205"/>
      <c r="CN659" s="205"/>
      <c r="CO659" s="205"/>
      <c r="CP659" s="205"/>
      <c r="CQ659" s="93"/>
      <c r="CR659" s="93"/>
      <c r="CS659" s="191"/>
      <c r="CW659" s="210"/>
      <c r="DE659" s="8"/>
      <c r="DF659" s="205"/>
      <c r="DG659" s="205"/>
      <c r="DH659" s="206"/>
      <c r="DI659" s="206"/>
      <c r="DJ659" s="205"/>
      <c r="DK659" s="207"/>
      <c r="DL659" s="205"/>
      <c r="DM659" s="207"/>
      <c r="DN659" s="205"/>
      <c r="DO659" s="207"/>
      <c r="DP659" s="205"/>
      <c r="DQ659" s="205"/>
      <c r="DR659" s="205"/>
      <c r="DS659" s="205"/>
      <c r="DT659" s="93"/>
      <c r="DU659" s="93"/>
      <c r="EE659" s="8"/>
      <c r="EF659" s="205"/>
      <c r="EG659" s="205"/>
      <c r="EH659" s="206"/>
      <c r="EI659" s="206"/>
      <c r="EJ659" s="205"/>
      <c r="EK659" s="207"/>
      <c r="EL659" s="205"/>
      <c r="EM659" s="207"/>
      <c r="EN659" s="205"/>
      <c r="EO659" s="207"/>
      <c r="EP659" s="207"/>
      <c r="EQ659" s="205"/>
      <c r="ER659" s="205"/>
      <c r="ES659" s="205"/>
      <c r="ET659" s="205"/>
      <c r="EU659" s="93"/>
      <c r="EV659" s="93"/>
    </row>
    <row r="660" spans="2:152">
      <c r="B660" s="8"/>
      <c r="C660" s="205"/>
      <c r="D660" s="205"/>
      <c r="E660" s="206"/>
      <c r="F660" s="206"/>
      <c r="G660" s="205"/>
      <c r="H660" s="207"/>
      <c r="I660" s="205"/>
      <c r="J660" s="207"/>
      <c r="K660" s="205"/>
      <c r="L660" s="205"/>
      <c r="M660" s="205"/>
      <c r="N660" s="205"/>
      <c r="O660" s="205"/>
      <c r="P660" s="205"/>
      <c r="Q660" s="205"/>
      <c r="CC660" s="8"/>
      <c r="CD660" s="205"/>
      <c r="CE660" s="205"/>
      <c r="CF660" s="206"/>
      <c r="CG660" s="206"/>
      <c r="CH660" s="205"/>
      <c r="CI660" s="207"/>
      <c r="CJ660" s="205"/>
      <c r="CK660" s="207"/>
      <c r="CL660" s="205"/>
      <c r="CM660" s="205"/>
      <c r="CN660" s="205"/>
      <c r="CO660" s="205"/>
      <c r="CP660" s="205"/>
      <c r="CQ660" s="93"/>
      <c r="CR660" s="93"/>
      <c r="CS660" s="191"/>
      <c r="CW660" s="210"/>
      <c r="DE660" s="8"/>
      <c r="DF660" s="205"/>
      <c r="DG660" s="205"/>
      <c r="DH660" s="206"/>
      <c r="DI660" s="206"/>
      <c r="DJ660" s="205"/>
      <c r="DK660" s="207"/>
      <c r="DL660" s="205"/>
      <c r="DM660" s="207"/>
      <c r="DN660" s="205"/>
      <c r="DO660" s="207"/>
      <c r="DP660" s="205"/>
      <c r="DQ660" s="205"/>
      <c r="DR660" s="205"/>
      <c r="DS660" s="205"/>
      <c r="DT660" s="93"/>
      <c r="DU660" s="93"/>
      <c r="EE660" s="8"/>
      <c r="EF660" s="205"/>
      <c r="EG660" s="205"/>
      <c r="EH660" s="206"/>
      <c r="EI660" s="206"/>
      <c r="EJ660" s="205"/>
      <c r="EK660" s="207"/>
      <c r="EL660" s="205"/>
      <c r="EM660" s="207"/>
      <c r="EN660" s="205"/>
      <c r="EO660" s="207"/>
      <c r="EP660" s="207"/>
      <c r="EQ660" s="205"/>
      <c r="ER660" s="205"/>
      <c r="ES660" s="205"/>
      <c r="ET660" s="205"/>
      <c r="EU660" s="93"/>
      <c r="EV660" s="93"/>
    </row>
    <row r="661" spans="2:152">
      <c r="B661" s="8"/>
      <c r="C661" s="205"/>
      <c r="D661" s="205"/>
      <c r="E661" s="206"/>
      <c r="F661" s="206"/>
      <c r="G661" s="205"/>
      <c r="H661" s="207"/>
      <c r="I661" s="205"/>
      <c r="J661" s="207"/>
      <c r="K661" s="205"/>
      <c r="L661" s="205"/>
      <c r="M661" s="205"/>
      <c r="N661" s="205"/>
      <c r="O661" s="205"/>
      <c r="P661" s="205"/>
      <c r="Q661" s="205"/>
      <c r="CC661" s="8"/>
      <c r="CD661" s="205"/>
      <c r="CE661" s="205"/>
      <c r="CF661" s="206"/>
      <c r="CG661" s="206"/>
      <c r="CH661" s="205"/>
      <c r="CI661" s="207"/>
      <c r="CJ661" s="205"/>
      <c r="CK661" s="207"/>
      <c r="CL661" s="205"/>
      <c r="CM661" s="205"/>
      <c r="CN661" s="205"/>
      <c r="CO661" s="205"/>
      <c r="CP661" s="205"/>
      <c r="CQ661" s="93"/>
      <c r="CR661" s="93"/>
      <c r="CS661" s="191"/>
      <c r="CW661" s="210"/>
      <c r="DE661" s="8"/>
      <c r="DF661" s="205"/>
      <c r="DG661" s="205"/>
      <c r="DH661" s="206"/>
      <c r="DI661" s="206"/>
      <c r="DJ661" s="205"/>
      <c r="DK661" s="207"/>
      <c r="DL661" s="205"/>
      <c r="DM661" s="207"/>
      <c r="DN661" s="205"/>
      <c r="DO661" s="207"/>
      <c r="DP661" s="205"/>
      <c r="DQ661" s="205"/>
      <c r="DR661" s="205"/>
      <c r="DS661" s="205"/>
      <c r="DT661" s="93"/>
      <c r="DU661" s="93"/>
      <c r="EE661" s="8"/>
      <c r="EF661" s="205"/>
      <c r="EG661" s="205"/>
      <c r="EH661" s="206"/>
      <c r="EI661" s="206"/>
      <c r="EJ661" s="205"/>
      <c r="EK661" s="207"/>
      <c r="EL661" s="205"/>
      <c r="EM661" s="207"/>
      <c r="EN661" s="205"/>
      <c r="EO661" s="207"/>
      <c r="EP661" s="207"/>
      <c r="EQ661" s="205"/>
      <c r="ER661" s="205"/>
      <c r="ES661" s="205"/>
      <c r="ET661" s="205"/>
      <c r="EU661" s="93"/>
      <c r="EV661" s="93"/>
    </row>
    <row r="662" spans="2:152">
      <c r="B662" s="8"/>
      <c r="C662" s="205"/>
      <c r="D662" s="205"/>
      <c r="E662" s="206"/>
      <c r="F662" s="206"/>
      <c r="G662" s="205"/>
      <c r="H662" s="207"/>
      <c r="I662" s="205"/>
      <c r="J662" s="207"/>
      <c r="K662" s="205"/>
      <c r="L662" s="205"/>
      <c r="M662" s="205"/>
      <c r="N662" s="205"/>
      <c r="O662" s="205"/>
      <c r="P662" s="205"/>
      <c r="Q662" s="205"/>
      <c r="CC662" s="8"/>
      <c r="CD662" s="205"/>
      <c r="CE662" s="205"/>
      <c r="CF662" s="206"/>
      <c r="CG662" s="206"/>
      <c r="CH662" s="205"/>
      <c r="CI662" s="207"/>
      <c r="CJ662" s="205"/>
      <c r="CK662" s="207"/>
      <c r="CL662" s="205"/>
      <c r="CM662" s="205"/>
      <c r="CN662" s="205"/>
      <c r="CO662" s="205"/>
      <c r="CP662" s="205"/>
      <c r="CQ662" s="93"/>
      <c r="CR662" s="93"/>
      <c r="CS662" s="191"/>
      <c r="CW662" s="210"/>
      <c r="DE662" s="8"/>
      <c r="DF662" s="205"/>
      <c r="DG662" s="205"/>
      <c r="DH662" s="206"/>
      <c r="DI662" s="206"/>
      <c r="DJ662" s="205"/>
      <c r="DK662" s="207"/>
      <c r="DL662" s="205"/>
      <c r="DM662" s="207"/>
      <c r="DN662" s="205"/>
      <c r="DO662" s="207"/>
      <c r="DP662" s="205"/>
      <c r="DQ662" s="205"/>
      <c r="DR662" s="205"/>
      <c r="DS662" s="205"/>
      <c r="DT662" s="93"/>
      <c r="DU662" s="93"/>
      <c r="EE662" s="8"/>
      <c r="EF662" s="205"/>
      <c r="EG662" s="205"/>
      <c r="EH662" s="206"/>
      <c r="EI662" s="206"/>
      <c r="EJ662" s="205"/>
      <c r="EK662" s="207"/>
      <c r="EL662" s="205"/>
      <c r="EM662" s="207"/>
      <c r="EN662" s="205"/>
      <c r="EO662" s="207"/>
      <c r="EP662" s="207"/>
      <c r="EQ662" s="205"/>
      <c r="ER662" s="205"/>
      <c r="ES662" s="205"/>
      <c r="ET662" s="205"/>
      <c r="EU662" s="93"/>
      <c r="EV662" s="93"/>
    </row>
    <row r="663" spans="2:152">
      <c r="B663" s="8"/>
      <c r="C663" s="205"/>
      <c r="D663" s="205"/>
      <c r="E663" s="206"/>
      <c r="F663" s="206"/>
      <c r="G663" s="205"/>
      <c r="H663" s="207"/>
      <c r="I663" s="205"/>
      <c r="J663" s="207"/>
      <c r="K663" s="205"/>
      <c r="L663" s="205"/>
      <c r="M663" s="205"/>
      <c r="N663" s="205"/>
      <c r="O663" s="205"/>
      <c r="P663" s="205"/>
      <c r="Q663" s="205"/>
      <c r="CC663" s="8"/>
      <c r="CD663" s="205"/>
      <c r="CE663" s="205"/>
      <c r="CF663" s="206"/>
      <c r="CG663" s="206"/>
      <c r="CH663" s="205"/>
      <c r="CI663" s="207"/>
      <c r="CJ663" s="205"/>
      <c r="CK663" s="207"/>
      <c r="CL663" s="205"/>
      <c r="CM663" s="205"/>
      <c r="CN663" s="205"/>
      <c r="CO663" s="205"/>
      <c r="CP663" s="205"/>
      <c r="CQ663" s="93"/>
      <c r="CR663" s="93"/>
      <c r="CS663" s="191"/>
      <c r="CW663" s="210"/>
      <c r="DE663" s="8"/>
      <c r="DF663" s="205"/>
      <c r="DG663" s="205"/>
      <c r="DH663" s="206"/>
      <c r="DI663" s="206"/>
      <c r="DJ663" s="205"/>
      <c r="DK663" s="207"/>
      <c r="DL663" s="205"/>
      <c r="DM663" s="207"/>
      <c r="DN663" s="205"/>
      <c r="DO663" s="207"/>
      <c r="DP663" s="205"/>
      <c r="DQ663" s="205"/>
      <c r="DR663" s="205"/>
      <c r="DS663" s="205"/>
      <c r="DT663" s="93"/>
      <c r="DU663" s="93"/>
      <c r="EE663" s="8"/>
      <c r="EF663" s="205"/>
      <c r="EG663" s="205"/>
      <c r="EH663" s="206"/>
      <c r="EI663" s="206"/>
      <c r="EJ663" s="205"/>
      <c r="EK663" s="207"/>
      <c r="EL663" s="205"/>
      <c r="EM663" s="207"/>
      <c r="EN663" s="205"/>
      <c r="EO663" s="207"/>
      <c r="EP663" s="207"/>
      <c r="EQ663" s="205"/>
      <c r="ER663" s="205"/>
      <c r="ES663" s="205"/>
      <c r="ET663" s="205"/>
      <c r="EU663" s="93"/>
      <c r="EV663" s="93"/>
    </row>
    <row r="664" spans="2:152">
      <c r="B664" s="8"/>
      <c r="C664" s="205"/>
      <c r="D664" s="205"/>
      <c r="E664" s="206"/>
      <c r="F664" s="206"/>
      <c r="G664" s="205"/>
      <c r="H664" s="207"/>
      <c r="I664" s="205"/>
      <c r="J664" s="207"/>
      <c r="K664" s="205"/>
      <c r="L664" s="205"/>
      <c r="M664" s="205"/>
      <c r="N664" s="205"/>
      <c r="O664" s="205"/>
      <c r="P664" s="205"/>
      <c r="Q664" s="205"/>
      <c r="CC664" s="8"/>
      <c r="CD664" s="205"/>
      <c r="CE664" s="205"/>
      <c r="CF664" s="206"/>
      <c r="CG664" s="206"/>
      <c r="CH664" s="205"/>
      <c r="CI664" s="207"/>
      <c r="CJ664" s="205"/>
      <c r="CK664" s="207"/>
      <c r="CL664" s="205"/>
      <c r="CM664" s="205"/>
      <c r="CN664" s="205"/>
      <c r="CO664" s="205"/>
      <c r="CP664" s="205"/>
      <c r="CQ664" s="93"/>
      <c r="CR664" s="93"/>
      <c r="CS664" s="191"/>
      <c r="CW664" s="210"/>
      <c r="DE664" s="8"/>
      <c r="DF664" s="205"/>
      <c r="DG664" s="205"/>
      <c r="DH664" s="206"/>
      <c r="DI664" s="206"/>
      <c r="DJ664" s="205"/>
      <c r="DK664" s="207"/>
      <c r="DL664" s="205"/>
      <c r="DM664" s="207"/>
      <c r="DN664" s="205"/>
      <c r="DO664" s="207"/>
      <c r="DP664" s="205"/>
      <c r="DQ664" s="205"/>
      <c r="DR664" s="205"/>
      <c r="DS664" s="205"/>
      <c r="DT664" s="93"/>
      <c r="DU664" s="93"/>
      <c r="EE664" s="8"/>
      <c r="EF664" s="205"/>
      <c r="EG664" s="205"/>
      <c r="EH664" s="206"/>
      <c r="EI664" s="206"/>
      <c r="EJ664" s="205"/>
      <c r="EK664" s="207"/>
      <c r="EL664" s="205"/>
      <c r="EM664" s="207"/>
      <c r="EN664" s="205"/>
      <c r="EO664" s="207"/>
      <c r="EP664" s="207"/>
      <c r="EQ664" s="205"/>
      <c r="ER664" s="205"/>
      <c r="ES664" s="205"/>
      <c r="ET664" s="205"/>
      <c r="EU664" s="93"/>
      <c r="EV664" s="93"/>
    </row>
    <row r="665" spans="2:152">
      <c r="B665" s="8"/>
      <c r="C665" s="205"/>
      <c r="D665" s="205"/>
      <c r="E665" s="206"/>
      <c r="F665" s="206"/>
      <c r="G665" s="205"/>
      <c r="H665" s="207"/>
      <c r="I665" s="205"/>
      <c r="J665" s="207"/>
      <c r="K665" s="205"/>
      <c r="L665" s="205"/>
      <c r="M665" s="205"/>
      <c r="N665" s="205"/>
      <c r="O665" s="205"/>
      <c r="P665" s="205"/>
      <c r="Q665" s="205"/>
      <c r="CC665" s="8"/>
      <c r="CD665" s="205"/>
      <c r="CE665" s="205"/>
      <c r="CF665" s="206"/>
      <c r="CG665" s="206"/>
      <c r="CH665" s="205"/>
      <c r="CI665" s="207"/>
      <c r="CJ665" s="205"/>
      <c r="CK665" s="207"/>
      <c r="CL665" s="205"/>
      <c r="CM665" s="205"/>
      <c r="CN665" s="205"/>
      <c r="CO665" s="205"/>
      <c r="CP665" s="205"/>
      <c r="CQ665" s="93"/>
      <c r="CR665" s="93"/>
      <c r="CS665" s="191"/>
      <c r="CW665" s="210"/>
      <c r="DE665" s="8"/>
      <c r="DF665" s="205"/>
      <c r="DG665" s="205"/>
      <c r="DH665" s="206"/>
      <c r="DI665" s="206"/>
      <c r="DJ665" s="205"/>
      <c r="DK665" s="207"/>
      <c r="DL665" s="205"/>
      <c r="DM665" s="207"/>
      <c r="DN665" s="205"/>
      <c r="DO665" s="207"/>
      <c r="DP665" s="205"/>
      <c r="DQ665" s="205"/>
      <c r="DR665" s="205"/>
      <c r="DS665" s="205"/>
      <c r="DT665" s="93"/>
      <c r="DU665" s="93"/>
      <c r="EE665" s="8"/>
      <c r="EF665" s="205"/>
      <c r="EG665" s="205"/>
      <c r="EH665" s="206"/>
      <c r="EI665" s="206"/>
      <c r="EJ665" s="205"/>
      <c r="EK665" s="207"/>
      <c r="EL665" s="205"/>
      <c r="EM665" s="207"/>
      <c r="EN665" s="205"/>
      <c r="EO665" s="207"/>
      <c r="EP665" s="207"/>
      <c r="EQ665" s="205"/>
      <c r="ER665" s="205"/>
      <c r="ES665" s="205"/>
      <c r="ET665" s="205"/>
      <c r="EU665" s="93"/>
      <c r="EV665" s="93"/>
    </row>
    <row r="666" spans="2:152">
      <c r="B666" s="8"/>
      <c r="C666" s="205"/>
      <c r="D666" s="205"/>
      <c r="E666" s="206"/>
      <c r="F666" s="206"/>
      <c r="G666" s="205"/>
      <c r="H666" s="207"/>
      <c r="I666" s="205"/>
      <c r="J666" s="207"/>
      <c r="K666" s="205"/>
      <c r="L666" s="205"/>
      <c r="M666" s="205"/>
      <c r="N666" s="205"/>
      <c r="O666" s="205"/>
      <c r="P666" s="205"/>
      <c r="Q666" s="205"/>
      <c r="CC666" s="8"/>
      <c r="CD666" s="205"/>
      <c r="CE666" s="205"/>
      <c r="CF666" s="206"/>
      <c r="CG666" s="206"/>
      <c r="CH666" s="205"/>
      <c r="CI666" s="207"/>
      <c r="CJ666" s="205"/>
      <c r="CK666" s="207"/>
      <c r="CL666" s="205"/>
      <c r="CM666" s="205"/>
      <c r="CN666" s="205"/>
      <c r="CO666" s="205"/>
      <c r="CP666" s="205"/>
      <c r="CQ666" s="93"/>
      <c r="CR666" s="93"/>
      <c r="CS666" s="191"/>
      <c r="CW666" s="210"/>
      <c r="DE666" s="8"/>
      <c r="DF666" s="205"/>
      <c r="DG666" s="205"/>
      <c r="DH666" s="206"/>
      <c r="DI666" s="206"/>
      <c r="DJ666" s="205"/>
      <c r="DK666" s="207"/>
      <c r="DL666" s="205"/>
      <c r="DM666" s="207"/>
      <c r="DN666" s="205"/>
      <c r="DO666" s="207"/>
      <c r="DP666" s="205"/>
      <c r="DQ666" s="205"/>
      <c r="DR666" s="205"/>
      <c r="DS666" s="205"/>
      <c r="DT666" s="93"/>
      <c r="DU666" s="93"/>
      <c r="EE666" s="8"/>
      <c r="EF666" s="205"/>
      <c r="EG666" s="205"/>
      <c r="EH666" s="206"/>
      <c r="EI666" s="206"/>
      <c r="EJ666" s="205"/>
      <c r="EK666" s="207"/>
      <c r="EL666" s="205"/>
      <c r="EM666" s="207"/>
      <c r="EN666" s="205"/>
      <c r="EO666" s="207"/>
      <c r="EP666" s="207"/>
      <c r="EQ666" s="205"/>
      <c r="ER666" s="205"/>
      <c r="ES666" s="205"/>
      <c r="ET666" s="205"/>
      <c r="EU666" s="93"/>
      <c r="EV666" s="93"/>
    </row>
    <row r="667" spans="2:152">
      <c r="B667" s="8"/>
      <c r="C667" s="205"/>
      <c r="D667" s="205"/>
      <c r="E667" s="206"/>
      <c r="F667" s="206"/>
      <c r="G667" s="205"/>
      <c r="H667" s="207"/>
      <c r="I667" s="205"/>
      <c r="J667" s="207"/>
      <c r="K667" s="205"/>
      <c r="L667" s="205"/>
      <c r="M667" s="205"/>
      <c r="N667" s="205"/>
      <c r="O667" s="205"/>
      <c r="P667" s="205"/>
      <c r="Q667" s="205"/>
      <c r="CC667" s="8"/>
      <c r="CD667" s="205"/>
      <c r="CE667" s="205"/>
      <c r="CF667" s="206"/>
      <c r="CG667" s="206"/>
      <c r="CH667" s="205"/>
      <c r="CI667" s="207"/>
      <c r="CJ667" s="205"/>
      <c r="CK667" s="207"/>
      <c r="CL667" s="205"/>
      <c r="CM667" s="205"/>
      <c r="CN667" s="205"/>
      <c r="CO667" s="205"/>
      <c r="CP667" s="205"/>
      <c r="CQ667" s="93"/>
      <c r="CR667" s="93"/>
      <c r="CS667" s="191"/>
      <c r="CW667" s="210"/>
      <c r="DE667" s="8"/>
      <c r="DF667" s="205"/>
      <c r="DG667" s="205"/>
      <c r="DH667" s="206"/>
      <c r="DI667" s="206"/>
      <c r="DJ667" s="205"/>
      <c r="DK667" s="207"/>
      <c r="DL667" s="205"/>
      <c r="DM667" s="207"/>
      <c r="DN667" s="205"/>
      <c r="DO667" s="207"/>
      <c r="DP667" s="205"/>
      <c r="DQ667" s="205"/>
      <c r="DR667" s="205"/>
      <c r="DS667" s="205"/>
      <c r="DT667" s="93"/>
      <c r="DU667" s="93"/>
      <c r="EE667" s="8"/>
      <c r="EF667" s="205"/>
      <c r="EG667" s="205"/>
      <c r="EH667" s="206"/>
      <c r="EI667" s="206"/>
      <c r="EJ667" s="205"/>
      <c r="EK667" s="207"/>
      <c r="EL667" s="205"/>
      <c r="EM667" s="207"/>
      <c r="EN667" s="205"/>
      <c r="EO667" s="207"/>
      <c r="EP667" s="207"/>
      <c r="EQ667" s="205"/>
      <c r="ER667" s="205"/>
      <c r="ES667" s="205"/>
      <c r="ET667" s="205"/>
      <c r="EU667" s="93"/>
      <c r="EV667" s="93"/>
    </row>
    <row r="668" spans="2:152">
      <c r="B668" s="8"/>
      <c r="C668" s="205"/>
      <c r="D668" s="205"/>
      <c r="E668" s="206"/>
      <c r="F668" s="206"/>
      <c r="G668" s="205"/>
      <c r="H668" s="207"/>
      <c r="I668" s="205"/>
      <c r="J668" s="207"/>
      <c r="K668" s="205"/>
      <c r="L668" s="205"/>
      <c r="M668" s="205"/>
      <c r="N668" s="205"/>
      <c r="O668" s="205"/>
      <c r="P668" s="205"/>
      <c r="Q668" s="205"/>
      <c r="CC668" s="8"/>
      <c r="CD668" s="205"/>
      <c r="CE668" s="205"/>
      <c r="CF668" s="206"/>
      <c r="CG668" s="206"/>
      <c r="CH668" s="205"/>
      <c r="CI668" s="207"/>
      <c r="CJ668" s="205"/>
      <c r="CK668" s="207"/>
      <c r="CL668" s="205"/>
      <c r="CM668" s="205"/>
      <c r="CN668" s="205"/>
      <c r="CO668" s="205"/>
      <c r="CP668" s="205"/>
      <c r="CQ668" s="93"/>
      <c r="CR668" s="93"/>
      <c r="CS668" s="191"/>
      <c r="CW668" s="210"/>
      <c r="DE668" s="8"/>
      <c r="DF668" s="205"/>
      <c r="DG668" s="205"/>
      <c r="DH668" s="206"/>
      <c r="DI668" s="206"/>
      <c r="DJ668" s="205"/>
      <c r="DK668" s="207"/>
      <c r="DL668" s="205"/>
      <c r="DM668" s="207"/>
      <c r="DN668" s="205"/>
      <c r="DO668" s="207"/>
      <c r="DP668" s="205"/>
      <c r="DQ668" s="205"/>
      <c r="DR668" s="205"/>
      <c r="DS668" s="205"/>
      <c r="DT668" s="93"/>
      <c r="DU668" s="93"/>
      <c r="EE668" s="8"/>
      <c r="EF668" s="205"/>
      <c r="EG668" s="205"/>
      <c r="EH668" s="206"/>
      <c r="EI668" s="206"/>
      <c r="EJ668" s="205"/>
      <c r="EK668" s="207"/>
      <c r="EL668" s="205"/>
      <c r="EM668" s="207"/>
      <c r="EN668" s="205"/>
      <c r="EO668" s="207"/>
      <c r="EP668" s="207"/>
      <c r="EQ668" s="205"/>
      <c r="ER668" s="205"/>
      <c r="ES668" s="205"/>
      <c r="ET668" s="205"/>
      <c r="EU668" s="93"/>
      <c r="EV668" s="93"/>
    </row>
    <row r="669" spans="2:152">
      <c r="B669" s="8"/>
      <c r="C669" s="205"/>
      <c r="D669" s="205"/>
      <c r="E669" s="206"/>
      <c r="F669" s="206"/>
      <c r="G669" s="205"/>
      <c r="H669" s="207"/>
      <c r="I669" s="205"/>
      <c r="J669" s="207"/>
      <c r="K669" s="205"/>
      <c r="L669" s="205"/>
      <c r="M669" s="205"/>
      <c r="N669" s="205"/>
      <c r="O669" s="205"/>
      <c r="P669" s="205"/>
      <c r="Q669" s="205"/>
      <c r="CC669" s="8"/>
      <c r="CD669" s="205"/>
      <c r="CE669" s="205"/>
      <c r="CF669" s="206"/>
      <c r="CG669" s="206"/>
      <c r="CH669" s="205"/>
      <c r="CI669" s="207"/>
      <c r="CJ669" s="205"/>
      <c r="CK669" s="207"/>
      <c r="CL669" s="205"/>
      <c r="CM669" s="205"/>
      <c r="CN669" s="205"/>
      <c r="CO669" s="205"/>
      <c r="CP669" s="205"/>
      <c r="CQ669" s="93"/>
      <c r="CR669" s="93"/>
      <c r="CS669" s="191"/>
      <c r="CW669" s="210"/>
      <c r="DE669" s="8"/>
      <c r="DF669" s="205"/>
      <c r="DG669" s="205"/>
      <c r="DH669" s="206"/>
      <c r="DI669" s="206"/>
      <c r="DJ669" s="205"/>
      <c r="DK669" s="207"/>
      <c r="DL669" s="205"/>
      <c r="DM669" s="207"/>
      <c r="DN669" s="205"/>
      <c r="DO669" s="207"/>
      <c r="DP669" s="205"/>
      <c r="DQ669" s="205"/>
      <c r="DR669" s="205"/>
      <c r="DS669" s="205"/>
      <c r="DT669" s="93"/>
      <c r="DU669" s="93"/>
      <c r="EE669" s="8"/>
      <c r="EF669" s="205"/>
      <c r="EG669" s="205"/>
      <c r="EH669" s="206"/>
      <c r="EI669" s="206"/>
      <c r="EJ669" s="205"/>
      <c r="EK669" s="207"/>
      <c r="EL669" s="205"/>
      <c r="EM669" s="207"/>
      <c r="EN669" s="205"/>
      <c r="EO669" s="207"/>
      <c r="EP669" s="207"/>
      <c r="EQ669" s="205"/>
      <c r="ER669" s="205"/>
      <c r="ES669" s="205"/>
      <c r="ET669" s="205"/>
      <c r="EU669" s="93"/>
      <c r="EV669" s="93"/>
    </row>
    <row r="670" spans="2:152">
      <c r="B670" s="8"/>
      <c r="C670" s="205"/>
      <c r="D670" s="205"/>
      <c r="E670" s="206"/>
      <c r="F670" s="206"/>
      <c r="G670" s="205"/>
      <c r="H670" s="207"/>
      <c r="I670" s="205"/>
      <c r="J670" s="207"/>
      <c r="K670" s="205"/>
      <c r="L670" s="205"/>
      <c r="M670" s="205"/>
      <c r="N670" s="205"/>
      <c r="O670" s="205"/>
      <c r="P670" s="205"/>
      <c r="Q670" s="205"/>
      <c r="CC670" s="8"/>
      <c r="CD670" s="205"/>
      <c r="CE670" s="205"/>
      <c r="CF670" s="206"/>
      <c r="CG670" s="206"/>
      <c r="CH670" s="205"/>
      <c r="CI670" s="207"/>
      <c r="CJ670" s="205"/>
      <c r="CK670" s="207"/>
      <c r="CL670" s="205"/>
      <c r="CM670" s="205"/>
      <c r="CN670" s="205"/>
      <c r="CO670" s="205"/>
      <c r="CP670" s="205"/>
      <c r="CQ670" s="93"/>
      <c r="CR670" s="93"/>
      <c r="CS670" s="191"/>
      <c r="CW670" s="210"/>
      <c r="DE670" s="8"/>
      <c r="DF670" s="205"/>
      <c r="DG670" s="205"/>
      <c r="DH670" s="206"/>
      <c r="DI670" s="206"/>
      <c r="DJ670" s="205"/>
      <c r="DK670" s="207"/>
      <c r="DL670" s="205"/>
      <c r="DM670" s="207"/>
      <c r="DN670" s="205"/>
      <c r="DO670" s="207"/>
      <c r="DP670" s="205"/>
      <c r="DQ670" s="205"/>
      <c r="DR670" s="205"/>
      <c r="DS670" s="205"/>
      <c r="DT670" s="93"/>
      <c r="DU670" s="93"/>
      <c r="EE670" s="8"/>
      <c r="EF670" s="205"/>
      <c r="EG670" s="205"/>
      <c r="EH670" s="206"/>
      <c r="EI670" s="206"/>
      <c r="EJ670" s="205"/>
      <c r="EK670" s="207"/>
      <c r="EL670" s="205"/>
      <c r="EM670" s="207"/>
      <c r="EN670" s="205"/>
      <c r="EO670" s="207"/>
      <c r="EP670" s="207"/>
      <c r="EQ670" s="205"/>
      <c r="ER670" s="205"/>
      <c r="ES670" s="205"/>
      <c r="ET670" s="205"/>
      <c r="EU670" s="93"/>
      <c r="EV670" s="93"/>
    </row>
    <row r="671" spans="2:152">
      <c r="B671" s="8"/>
      <c r="C671" s="205"/>
      <c r="D671" s="205"/>
      <c r="E671" s="206"/>
      <c r="F671" s="206"/>
      <c r="G671" s="205"/>
      <c r="H671" s="207"/>
      <c r="I671" s="205"/>
      <c r="J671" s="207"/>
      <c r="K671" s="205"/>
      <c r="L671" s="205"/>
      <c r="M671" s="205"/>
      <c r="N671" s="205"/>
      <c r="O671" s="205"/>
      <c r="P671" s="205"/>
      <c r="Q671" s="205"/>
      <c r="CC671" s="8"/>
      <c r="CD671" s="205"/>
      <c r="CE671" s="205"/>
      <c r="CF671" s="206"/>
      <c r="CG671" s="206"/>
      <c r="CH671" s="205"/>
      <c r="CI671" s="207"/>
      <c r="CJ671" s="205"/>
      <c r="CK671" s="207"/>
      <c r="CL671" s="205"/>
      <c r="CM671" s="205"/>
      <c r="CN671" s="205"/>
      <c r="CO671" s="205"/>
      <c r="CP671" s="205"/>
      <c r="CQ671" s="93"/>
      <c r="CR671" s="93"/>
      <c r="CS671" s="191"/>
      <c r="CW671" s="210"/>
      <c r="DE671" s="8"/>
      <c r="DF671" s="205"/>
      <c r="DG671" s="205"/>
      <c r="DH671" s="206"/>
      <c r="DI671" s="206"/>
      <c r="DJ671" s="205"/>
      <c r="DK671" s="207"/>
      <c r="DL671" s="205"/>
      <c r="DM671" s="207"/>
      <c r="DN671" s="205"/>
      <c r="DO671" s="207"/>
      <c r="DP671" s="205"/>
      <c r="DQ671" s="205"/>
      <c r="DR671" s="205"/>
      <c r="DS671" s="205"/>
      <c r="DT671" s="93"/>
      <c r="DU671" s="93"/>
      <c r="EE671" s="8"/>
      <c r="EF671" s="205"/>
      <c r="EG671" s="205"/>
      <c r="EH671" s="206"/>
      <c r="EI671" s="206"/>
      <c r="EJ671" s="205"/>
      <c r="EK671" s="207"/>
      <c r="EL671" s="205"/>
      <c r="EM671" s="207"/>
      <c r="EN671" s="205"/>
      <c r="EO671" s="207"/>
      <c r="EP671" s="207"/>
      <c r="EQ671" s="205"/>
      <c r="ER671" s="205"/>
      <c r="ES671" s="205"/>
      <c r="ET671" s="205"/>
      <c r="EU671" s="93"/>
      <c r="EV671" s="93"/>
    </row>
    <row r="672" spans="2:152">
      <c r="B672" s="8"/>
      <c r="C672" s="205"/>
      <c r="D672" s="205"/>
      <c r="E672" s="206"/>
      <c r="F672" s="206"/>
      <c r="G672" s="205"/>
      <c r="H672" s="207"/>
      <c r="I672" s="205"/>
      <c r="J672" s="207"/>
      <c r="K672" s="205"/>
      <c r="L672" s="205"/>
      <c r="M672" s="205"/>
      <c r="N672" s="205"/>
      <c r="O672" s="205"/>
      <c r="P672" s="205"/>
      <c r="Q672" s="205"/>
      <c r="CC672" s="8"/>
      <c r="CD672" s="205"/>
      <c r="CE672" s="205"/>
      <c r="CF672" s="206"/>
      <c r="CG672" s="206"/>
      <c r="CH672" s="205"/>
      <c r="CI672" s="207"/>
      <c r="CJ672" s="205"/>
      <c r="CK672" s="207"/>
      <c r="CL672" s="205"/>
      <c r="CM672" s="205"/>
      <c r="CN672" s="205"/>
      <c r="CO672" s="205"/>
      <c r="CP672" s="205"/>
      <c r="CQ672" s="93"/>
      <c r="CR672" s="93"/>
      <c r="CS672" s="191"/>
      <c r="CW672" s="210"/>
      <c r="DE672" s="8"/>
      <c r="DF672" s="205"/>
      <c r="DG672" s="205"/>
      <c r="DH672" s="206"/>
      <c r="DI672" s="206"/>
      <c r="DJ672" s="205"/>
      <c r="DK672" s="207"/>
      <c r="DL672" s="205"/>
      <c r="DM672" s="207"/>
      <c r="DN672" s="205"/>
      <c r="DO672" s="207"/>
      <c r="DP672" s="205"/>
      <c r="DQ672" s="205"/>
      <c r="DR672" s="205"/>
      <c r="DS672" s="205"/>
      <c r="DT672" s="93"/>
      <c r="DU672" s="93"/>
      <c r="EE672" s="8"/>
      <c r="EF672" s="205"/>
      <c r="EG672" s="205"/>
      <c r="EH672" s="206"/>
      <c r="EI672" s="206"/>
      <c r="EJ672" s="205"/>
      <c r="EK672" s="207"/>
      <c r="EL672" s="205"/>
      <c r="EM672" s="207"/>
      <c r="EN672" s="205"/>
      <c r="EO672" s="207"/>
      <c r="EP672" s="207"/>
      <c r="EQ672" s="205"/>
      <c r="ER672" s="205"/>
      <c r="ES672" s="205"/>
      <c r="ET672" s="205"/>
      <c r="EU672" s="93"/>
      <c r="EV672" s="93"/>
    </row>
    <row r="673" spans="2:152">
      <c r="B673" s="8"/>
      <c r="C673" s="205"/>
      <c r="D673" s="205"/>
      <c r="E673" s="206"/>
      <c r="F673" s="206"/>
      <c r="G673" s="205"/>
      <c r="H673" s="207"/>
      <c r="I673" s="205"/>
      <c r="J673" s="207"/>
      <c r="K673" s="205"/>
      <c r="L673" s="205"/>
      <c r="M673" s="205"/>
      <c r="N673" s="205"/>
      <c r="O673" s="205"/>
      <c r="P673" s="205"/>
      <c r="Q673" s="205"/>
      <c r="CC673" s="8"/>
      <c r="CD673" s="205"/>
      <c r="CE673" s="205"/>
      <c r="CF673" s="206"/>
      <c r="CG673" s="206"/>
      <c r="CH673" s="205"/>
      <c r="CI673" s="207"/>
      <c r="CJ673" s="205"/>
      <c r="CK673" s="207"/>
      <c r="CL673" s="205"/>
      <c r="CM673" s="205"/>
      <c r="CN673" s="205"/>
      <c r="CO673" s="205"/>
      <c r="CP673" s="205"/>
      <c r="CQ673" s="93"/>
      <c r="CR673" s="93"/>
      <c r="CS673" s="191"/>
      <c r="CW673" s="210"/>
      <c r="DE673" s="8"/>
      <c r="DF673" s="205"/>
      <c r="DG673" s="205"/>
      <c r="DH673" s="206"/>
      <c r="DI673" s="206"/>
      <c r="DJ673" s="205"/>
      <c r="DK673" s="207"/>
      <c r="DL673" s="205"/>
      <c r="DM673" s="207"/>
      <c r="DN673" s="205"/>
      <c r="DO673" s="207"/>
      <c r="DP673" s="205"/>
      <c r="DQ673" s="205"/>
      <c r="DR673" s="205"/>
      <c r="DS673" s="205"/>
      <c r="DT673" s="93"/>
      <c r="DU673" s="93"/>
      <c r="EE673" s="8"/>
      <c r="EF673" s="205"/>
      <c r="EG673" s="205"/>
      <c r="EH673" s="206"/>
      <c r="EI673" s="206"/>
      <c r="EJ673" s="205"/>
      <c r="EK673" s="207"/>
      <c r="EL673" s="205"/>
      <c r="EM673" s="207"/>
      <c r="EN673" s="205"/>
      <c r="EO673" s="207"/>
      <c r="EP673" s="207"/>
      <c r="EQ673" s="205"/>
      <c r="ER673" s="205"/>
      <c r="ES673" s="205"/>
      <c r="ET673" s="205"/>
      <c r="EU673" s="93"/>
      <c r="EV673" s="93"/>
    </row>
    <row r="674" spans="2:152">
      <c r="B674" s="8"/>
      <c r="C674" s="205"/>
      <c r="D674" s="205"/>
      <c r="E674" s="206"/>
      <c r="F674" s="206"/>
      <c r="G674" s="205"/>
      <c r="H674" s="207"/>
      <c r="I674" s="205"/>
      <c r="J674" s="207"/>
      <c r="K674" s="205"/>
      <c r="L674" s="205"/>
      <c r="M674" s="205"/>
      <c r="N674" s="205"/>
      <c r="O674" s="205"/>
      <c r="P674" s="205"/>
      <c r="Q674" s="205"/>
      <c r="CC674" s="8"/>
      <c r="CD674" s="205"/>
      <c r="CE674" s="205"/>
      <c r="CF674" s="206"/>
      <c r="CG674" s="206"/>
      <c r="CH674" s="205"/>
      <c r="CI674" s="207"/>
      <c r="CJ674" s="205"/>
      <c r="CK674" s="207"/>
      <c r="CL674" s="205"/>
      <c r="CM674" s="205"/>
      <c r="CN674" s="205"/>
      <c r="CO674" s="205"/>
      <c r="CP674" s="205"/>
      <c r="CQ674" s="93"/>
      <c r="CR674" s="93"/>
      <c r="CS674" s="191"/>
      <c r="CW674" s="210"/>
      <c r="DE674" s="8"/>
      <c r="DF674" s="205"/>
      <c r="DG674" s="205"/>
      <c r="DH674" s="206"/>
      <c r="DI674" s="206"/>
      <c r="DJ674" s="205"/>
      <c r="DK674" s="207"/>
      <c r="DL674" s="205"/>
      <c r="DM674" s="207"/>
      <c r="DN674" s="205"/>
      <c r="DO674" s="207"/>
      <c r="DP674" s="205"/>
      <c r="DQ674" s="205"/>
      <c r="DR674" s="205"/>
      <c r="DS674" s="205"/>
      <c r="DT674" s="93"/>
      <c r="DU674" s="93"/>
      <c r="EE674" s="8"/>
      <c r="EF674" s="205"/>
      <c r="EG674" s="205"/>
      <c r="EH674" s="206"/>
      <c r="EI674" s="206"/>
      <c r="EJ674" s="205"/>
      <c r="EK674" s="207"/>
      <c r="EL674" s="205"/>
      <c r="EM674" s="207"/>
      <c r="EN674" s="205"/>
      <c r="EO674" s="207"/>
      <c r="EP674" s="207"/>
      <c r="EQ674" s="205"/>
      <c r="ER674" s="205"/>
      <c r="ES674" s="205"/>
      <c r="ET674" s="205"/>
      <c r="EU674" s="93"/>
      <c r="EV674" s="93"/>
    </row>
    <row r="675" spans="2:152">
      <c r="B675" s="8"/>
      <c r="C675" s="205"/>
      <c r="D675" s="205"/>
      <c r="E675" s="206"/>
      <c r="F675" s="206"/>
      <c r="G675" s="205"/>
      <c r="H675" s="207"/>
      <c r="I675" s="205"/>
      <c r="J675" s="207"/>
      <c r="K675" s="205"/>
      <c r="L675" s="205"/>
      <c r="M675" s="205"/>
      <c r="N675" s="205"/>
      <c r="O675" s="205"/>
      <c r="P675" s="205"/>
      <c r="Q675" s="205"/>
      <c r="CC675" s="8"/>
      <c r="CD675" s="205"/>
      <c r="CE675" s="205"/>
      <c r="CF675" s="206"/>
      <c r="CG675" s="206"/>
      <c r="CH675" s="205"/>
      <c r="CI675" s="207"/>
      <c r="CJ675" s="205"/>
      <c r="CK675" s="207"/>
      <c r="CL675" s="205"/>
      <c r="CM675" s="205"/>
      <c r="CN675" s="205"/>
      <c r="CO675" s="205"/>
      <c r="CP675" s="205"/>
      <c r="CQ675" s="93"/>
      <c r="CR675" s="93"/>
      <c r="CS675" s="191"/>
      <c r="CW675" s="210"/>
      <c r="DE675" s="8"/>
      <c r="DF675" s="205"/>
      <c r="DG675" s="205"/>
      <c r="DH675" s="206"/>
      <c r="DI675" s="206"/>
      <c r="DJ675" s="205"/>
      <c r="DK675" s="207"/>
      <c r="DL675" s="205"/>
      <c r="DM675" s="207"/>
      <c r="DN675" s="205"/>
      <c r="DO675" s="207"/>
      <c r="DP675" s="205"/>
      <c r="DQ675" s="205"/>
      <c r="DR675" s="205"/>
      <c r="DS675" s="205"/>
      <c r="DT675" s="93"/>
      <c r="DU675" s="93"/>
      <c r="EE675" s="8"/>
      <c r="EF675" s="205"/>
      <c r="EG675" s="205"/>
      <c r="EH675" s="206"/>
      <c r="EI675" s="206"/>
      <c r="EJ675" s="205"/>
      <c r="EK675" s="207"/>
      <c r="EL675" s="205"/>
      <c r="EM675" s="207"/>
      <c r="EN675" s="205"/>
      <c r="EO675" s="207"/>
      <c r="EP675" s="207"/>
      <c r="EQ675" s="205"/>
      <c r="ER675" s="205"/>
      <c r="ES675" s="205"/>
      <c r="ET675" s="205"/>
      <c r="EU675" s="93"/>
      <c r="EV675" s="93"/>
    </row>
    <row r="676" spans="2:152">
      <c r="B676" s="8"/>
      <c r="C676" s="205"/>
      <c r="D676" s="205"/>
      <c r="E676" s="206"/>
      <c r="F676" s="206"/>
      <c r="G676" s="205"/>
      <c r="H676" s="207"/>
      <c r="I676" s="205"/>
      <c r="J676" s="207"/>
      <c r="K676" s="205"/>
      <c r="L676" s="205"/>
      <c r="M676" s="205"/>
      <c r="N676" s="205"/>
      <c r="O676" s="205"/>
      <c r="P676" s="205"/>
      <c r="Q676" s="205"/>
      <c r="CC676" s="8"/>
      <c r="CD676" s="205"/>
      <c r="CE676" s="205"/>
      <c r="CF676" s="206"/>
      <c r="CG676" s="206"/>
      <c r="CH676" s="205"/>
      <c r="CI676" s="207"/>
      <c r="CJ676" s="205"/>
      <c r="CK676" s="207"/>
      <c r="CL676" s="205"/>
      <c r="CM676" s="205"/>
      <c r="CN676" s="205"/>
      <c r="CO676" s="205"/>
      <c r="CP676" s="205"/>
      <c r="CQ676" s="93"/>
      <c r="CR676" s="93"/>
      <c r="CS676" s="191"/>
      <c r="CW676" s="210"/>
      <c r="DE676" s="8"/>
      <c r="DF676" s="205"/>
      <c r="DG676" s="205"/>
      <c r="DH676" s="206"/>
      <c r="DI676" s="206"/>
      <c r="DJ676" s="205"/>
      <c r="DK676" s="207"/>
      <c r="DL676" s="205"/>
      <c r="DM676" s="207"/>
      <c r="DN676" s="205"/>
      <c r="DO676" s="207"/>
      <c r="DP676" s="205"/>
      <c r="DQ676" s="205"/>
      <c r="DR676" s="205"/>
      <c r="DS676" s="205"/>
      <c r="DT676" s="93"/>
      <c r="DU676" s="93"/>
      <c r="EE676" s="8"/>
      <c r="EF676" s="205"/>
      <c r="EG676" s="205"/>
      <c r="EH676" s="206"/>
      <c r="EI676" s="206"/>
      <c r="EJ676" s="205"/>
      <c r="EK676" s="207"/>
      <c r="EL676" s="205"/>
      <c r="EM676" s="207"/>
      <c r="EN676" s="205"/>
      <c r="EO676" s="207"/>
      <c r="EP676" s="207"/>
      <c r="EQ676" s="205"/>
      <c r="ER676" s="205"/>
      <c r="ES676" s="205"/>
      <c r="ET676" s="205"/>
      <c r="EU676" s="93"/>
      <c r="EV676" s="93"/>
    </row>
    <row r="677" spans="2:152">
      <c r="B677" s="8"/>
      <c r="C677" s="205"/>
      <c r="D677" s="205"/>
      <c r="E677" s="206"/>
      <c r="F677" s="206"/>
      <c r="G677" s="205"/>
      <c r="H677" s="207"/>
      <c r="I677" s="205"/>
      <c r="J677" s="207"/>
      <c r="K677" s="205"/>
      <c r="L677" s="205"/>
      <c r="M677" s="205"/>
      <c r="N677" s="205"/>
      <c r="O677" s="205"/>
      <c r="P677" s="205"/>
      <c r="Q677" s="205"/>
      <c r="CC677" s="8"/>
      <c r="CD677" s="205"/>
      <c r="CE677" s="205"/>
      <c r="CF677" s="206"/>
      <c r="CG677" s="206"/>
      <c r="CH677" s="205"/>
      <c r="CI677" s="207"/>
      <c r="CJ677" s="205"/>
      <c r="CK677" s="207"/>
      <c r="CL677" s="205"/>
      <c r="CM677" s="205"/>
      <c r="CN677" s="205"/>
      <c r="CO677" s="205"/>
      <c r="CP677" s="205"/>
      <c r="CQ677" s="93"/>
      <c r="CR677" s="93"/>
      <c r="CS677" s="191"/>
      <c r="CW677" s="210"/>
      <c r="DE677" s="8"/>
      <c r="DF677" s="205"/>
      <c r="DG677" s="205"/>
      <c r="DH677" s="206"/>
      <c r="DI677" s="206"/>
      <c r="DJ677" s="205"/>
      <c r="DK677" s="207"/>
      <c r="DL677" s="205"/>
      <c r="DM677" s="207"/>
      <c r="DN677" s="205"/>
      <c r="DO677" s="207"/>
      <c r="DP677" s="205"/>
      <c r="DQ677" s="205"/>
      <c r="DR677" s="205"/>
      <c r="DS677" s="205"/>
      <c r="DT677" s="93"/>
      <c r="DU677" s="93"/>
      <c r="EE677" s="8"/>
      <c r="EF677" s="205"/>
      <c r="EG677" s="205"/>
      <c r="EH677" s="206"/>
      <c r="EI677" s="206"/>
      <c r="EJ677" s="205"/>
      <c r="EK677" s="207"/>
      <c r="EL677" s="205"/>
      <c r="EM677" s="207"/>
      <c r="EN677" s="205"/>
      <c r="EO677" s="207"/>
      <c r="EP677" s="207"/>
      <c r="EQ677" s="205"/>
      <c r="ER677" s="205"/>
      <c r="ES677" s="205"/>
      <c r="ET677" s="205"/>
      <c r="EU677" s="93"/>
      <c r="EV677" s="93"/>
    </row>
    <row r="678" spans="2:152">
      <c r="B678" s="8"/>
      <c r="C678" s="205"/>
      <c r="D678" s="205"/>
      <c r="E678" s="206"/>
      <c r="F678" s="206"/>
      <c r="G678" s="205"/>
      <c r="H678" s="207"/>
      <c r="I678" s="205"/>
      <c r="J678" s="207"/>
      <c r="K678" s="205"/>
      <c r="L678" s="205"/>
      <c r="M678" s="205"/>
      <c r="N678" s="205"/>
      <c r="O678" s="205"/>
      <c r="P678" s="205"/>
      <c r="Q678" s="205"/>
      <c r="CC678" s="8"/>
      <c r="CD678" s="205"/>
      <c r="CE678" s="205"/>
      <c r="CF678" s="206"/>
      <c r="CG678" s="206"/>
      <c r="CH678" s="205"/>
      <c r="CI678" s="207"/>
      <c r="CJ678" s="205"/>
      <c r="CK678" s="207"/>
      <c r="CL678" s="205"/>
      <c r="CM678" s="205"/>
      <c r="CN678" s="205"/>
      <c r="CO678" s="205"/>
      <c r="CP678" s="205"/>
      <c r="CQ678" s="93"/>
      <c r="CR678" s="93"/>
      <c r="CS678" s="191"/>
      <c r="CW678" s="210"/>
      <c r="DE678" s="8"/>
      <c r="DF678" s="205"/>
      <c r="DG678" s="205"/>
      <c r="DH678" s="206"/>
      <c r="DI678" s="206"/>
      <c r="DJ678" s="205"/>
      <c r="DK678" s="207"/>
      <c r="DL678" s="205"/>
      <c r="DM678" s="207"/>
      <c r="DN678" s="205"/>
      <c r="DO678" s="207"/>
      <c r="DP678" s="205"/>
      <c r="DQ678" s="205"/>
      <c r="DR678" s="205"/>
      <c r="DS678" s="205"/>
      <c r="DT678" s="93"/>
      <c r="DU678" s="93"/>
      <c r="EE678" s="8"/>
      <c r="EF678" s="205"/>
      <c r="EG678" s="205"/>
      <c r="EH678" s="206"/>
      <c r="EI678" s="206"/>
      <c r="EJ678" s="205"/>
      <c r="EK678" s="207"/>
      <c r="EL678" s="205"/>
      <c r="EM678" s="207"/>
      <c r="EN678" s="205"/>
      <c r="EO678" s="207"/>
      <c r="EP678" s="207"/>
      <c r="EQ678" s="205"/>
      <c r="ER678" s="205"/>
      <c r="ES678" s="205"/>
      <c r="ET678" s="205"/>
      <c r="EU678" s="93"/>
      <c r="EV678" s="93"/>
    </row>
    <row r="679" spans="2:152">
      <c r="B679" s="8"/>
      <c r="C679" s="205"/>
      <c r="D679" s="205"/>
      <c r="E679" s="206"/>
      <c r="F679" s="206"/>
      <c r="G679" s="205"/>
      <c r="H679" s="207"/>
      <c r="I679" s="205"/>
      <c r="J679" s="207"/>
      <c r="K679" s="205"/>
      <c r="L679" s="205"/>
      <c r="M679" s="205"/>
      <c r="N679" s="205"/>
      <c r="O679" s="205"/>
      <c r="P679" s="205"/>
      <c r="Q679" s="205"/>
      <c r="CC679" s="8"/>
      <c r="CD679" s="205"/>
      <c r="CE679" s="205"/>
      <c r="CF679" s="206"/>
      <c r="CG679" s="206"/>
      <c r="CH679" s="205"/>
      <c r="CI679" s="207"/>
      <c r="CJ679" s="205"/>
      <c r="CK679" s="207"/>
      <c r="CL679" s="205"/>
      <c r="CM679" s="205"/>
      <c r="CN679" s="205"/>
      <c r="CO679" s="205"/>
      <c r="CP679" s="205"/>
      <c r="CQ679" s="93"/>
      <c r="CR679" s="93"/>
      <c r="CS679" s="191"/>
      <c r="CW679" s="210"/>
      <c r="DE679" s="8"/>
      <c r="DF679" s="205"/>
      <c r="DG679" s="205"/>
      <c r="DH679" s="206"/>
      <c r="DI679" s="206"/>
      <c r="DJ679" s="205"/>
      <c r="DK679" s="207"/>
      <c r="DL679" s="205"/>
      <c r="DM679" s="207"/>
      <c r="DN679" s="205"/>
      <c r="DO679" s="207"/>
      <c r="DP679" s="205"/>
      <c r="DQ679" s="205"/>
      <c r="DR679" s="205"/>
      <c r="DS679" s="205"/>
      <c r="DT679" s="93"/>
      <c r="DU679" s="93"/>
      <c r="EE679" s="8"/>
      <c r="EF679" s="205"/>
      <c r="EG679" s="205"/>
      <c r="EH679" s="206"/>
      <c r="EI679" s="206"/>
      <c r="EJ679" s="205"/>
      <c r="EK679" s="207"/>
      <c r="EL679" s="205"/>
      <c r="EM679" s="207"/>
      <c r="EN679" s="205"/>
      <c r="EO679" s="207"/>
      <c r="EP679" s="207"/>
      <c r="EQ679" s="205"/>
      <c r="ER679" s="205"/>
      <c r="ES679" s="205"/>
      <c r="ET679" s="205"/>
      <c r="EU679" s="93"/>
      <c r="EV679" s="93"/>
    </row>
    <row r="680" spans="2:152">
      <c r="B680" s="8"/>
      <c r="C680" s="205"/>
      <c r="D680" s="205"/>
      <c r="E680" s="206"/>
      <c r="F680" s="206"/>
      <c r="G680" s="205"/>
      <c r="H680" s="207"/>
      <c r="I680" s="205"/>
      <c r="J680" s="207"/>
      <c r="K680" s="205"/>
      <c r="L680" s="205"/>
      <c r="M680" s="205"/>
      <c r="N680" s="205"/>
      <c r="O680" s="205"/>
      <c r="P680" s="205"/>
      <c r="Q680" s="205"/>
      <c r="CC680" s="8"/>
      <c r="CD680" s="205"/>
      <c r="CE680" s="205"/>
      <c r="CF680" s="206"/>
      <c r="CG680" s="206"/>
      <c r="CH680" s="205"/>
      <c r="CI680" s="207"/>
      <c r="CJ680" s="205"/>
      <c r="CK680" s="207"/>
      <c r="CL680" s="205"/>
      <c r="CM680" s="205"/>
      <c r="CN680" s="205"/>
      <c r="CO680" s="205"/>
      <c r="CP680" s="205"/>
      <c r="CQ680" s="93"/>
      <c r="CR680" s="93"/>
      <c r="CS680" s="191"/>
      <c r="CW680" s="210"/>
      <c r="DE680" s="8"/>
      <c r="DF680" s="205"/>
      <c r="DG680" s="205"/>
      <c r="DH680" s="206"/>
      <c r="DI680" s="206"/>
      <c r="DJ680" s="205"/>
      <c r="DK680" s="207"/>
      <c r="DL680" s="205"/>
      <c r="DM680" s="207"/>
      <c r="DN680" s="205"/>
      <c r="DO680" s="207"/>
      <c r="DP680" s="205"/>
      <c r="DQ680" s="205"/>
      <c r="DR680" s="205"/>
      <c r="DS680" s="205"/>
      <c r="DT680" s="93"/>
      <c r="DU680" s="93"/>
      <c r="EE680" s="8"/>
      <c r="EF680" s="205"/>
      <c r="EG680" s="205"/>
      <c r="EH680" s="206"/>
      <c r="EI680" s="206"/>
      <c r="EJ680" s="205"/>
      <c r="EK680" s="207"/>
      <c r="EL680" s="205"/>
      <c r="EM680" s="207"/>
      <c r="EN680" s="205"/>
      <c r="EO680" s="207"/>
      <c r="EP680" s="207"/>
      <c r="EQ680" s="205"/>
      <c r="ER680" s="205"/>
      <c r="ES680" s="205"/>
      <c r="ET680" s="205"/>
      <c r="EU680" s="93"/>
      <c r="EV680" s="93"/>
    </row>
    <row r="681" spans="2:152">
      <c r="B681" s="8"/>
      <c r="C681" s="205"/>
      <c r="D681" s="205"/>
      <c r="E681" s="206"/>
      <c r="F681" s="206"/>
      <c r="G681" s="205"/>
      <c r="H681" s="207"/>
      <c r="I681" s="205"/>
      <c r="J681" s="207"/>
      <c r="K681" s="205"/>
      <c r="L681" s="205"/>
      <c r="M681" s="205"/>
      <c r="N681" s="205"/>
      <c r="O681" s="205"/>
      <c r="P681" s="205"/>
      <c r="Q681" s="205"/>
      <c r="CC681" s="8"/>
      <c r="CD681" s="205"/>
      <c r="CE681" s="205"/>
      <c r="CF681" s="206"/>
      <c r="CG681" s="206"/>
      <c r="CH681" s="205"/>
      <c r="CI681" s="207"/>
      <c r="CJ681" s="205"/>
      <c r="CK681" s="207"/>
      <c r="CL681" s="205"/>
      <c r="CM681" s="205"/>
      <c r="CN681" s="205"/>
      <c r="CO681" s="205"/>
      <c r="CP681" s="205"/>
      <c r="CQ681" s="93"/>
      <c r="CR681" s="93"/>
      <c r="CS681" s="191"/>
      <c r="CW681" s="210"/>
      <c r="DE681" s="8"/>
      <c r="DF681" s="205"/>
      <c r="DG681" s="205"/>
      <c r="DH681" s="206"/>
      <c r="DI681" s="206"/>
      <c r="DJ681" s="205"/>
      <c r="DK681" s="207"/>
      <c r="DL681" s="205"/>
      <c r="DM681" s="207"/>
      <c r="DN681" s="205"/>
      <c r="DO681" s="207"/>
      <c r="DP681" s="205"/>
      <c r="DQ681" s="205"/>
      <c r="DR681" s="205"/>
      <c r="DS681" s="205"/>
      <c r="DT681" s="93"/>
      <c r="DU681" s="93"/>
      <c r="EE681" s="8"/>
      <c r="EF681" s="205"/>
      <c r="EG681" s="205"/>
      <c r="EH681" s="206"/>
      <c r="EI681" s="206"/>
      <c r="EJ681" s="205"/>
      <c r="EK681" s="207"/>
      <c r="EL681" s="205"/>
      <c r="EM681" s="207"/>
      <c r="EN681" s="205"/>
      <c r="EO681" s="207"/>
      <c r="EP681" s="207"/>
      <c r="EQ681" s="205"/>
      <c r="ER681" s="205"/>
      <c r="ES681" s="205"/>
      <c r="ET681" s="205"/>
      <c r="EU681" s="93"/>
      <c r="EV681" s="93"/>
    </row>
    <row r="682" spans="2:152">
      <c r="B682" s="8"/>
      <c r="C682" s="205"/>
      <c r="D682" s="205"/>
      <c r="E682" s="206"/>
      <c r="F682" s="206"/>
      <c r="G682" s="205"/>
      <c r="H682" s="207"/>
      <c r="I682" s="205"/>
      <c r="J682" s="207"/>
      <c r="K682" s="205"/>
      <c r="L682" s="205"/>
      <c r="M682" s="205"/>
      <c r="N682" s="205"/>
      <c r="O682" s="205"/>
      <c r="P682" s="205"/>
      <c r="Q682" s="205"/>
      <c r="CC682" s="8"/>
      <c r="CD682" s="205"/>
      <c r="CE682" s="205"/>
      <c r="CF682" s="206"/>
      <c r="CG682" s="206"/>
      <c r="CH682" s="205"/>
      <c r="CI682" s="207"/>
      <c r="CJ682" s="205"/>
      <c r="CK682" s="207"/>
      <c r="CL682" s="205"/>
      <c r="CM682" s="205"/>
      <c r="CN682" s="205"/>
      <c r="CO682" s="205"/>
      <c r="CP682" s="205"/>
      <c r="CQ682" s="93"/>
      <c r="CR682" s="93"/>
      <c r="CS682" s="191"/>
      <c r="CW682" s="210"/>
      <c r="DE682" s="8"/>
      <c r="DF682" s="205"/>
      <c r="DG682" s="205"/>
      <c r="DH682" s="206"/>
      <c r="DI682" s="206"/>
      <c r="DJ682" s="205"/>
      <c r="DK682" s="207"/>
      <c r="DL682" s="205"/>
      <c r="DM682" s="207"/>
      <c r="DN682" s="205"/>
      <c r="DO682" s="207"/>
      <c r="DP682" s="205"/>
      <c r="DQ682" s="205"/>
      <c r="DR682" s="205"/>
      <c r="DS682" s="205"/>
      <c r="DT682" s="93"/>
      <c r="DU682" s="93"/>
      <c r="EE682" s="8"/>
      <c r="EF682" s="205"/>
      <c r="EG682" s="205"/>
      <c r="EH682" s="206"/>
      <c r="EI682" s="206"/>
      <c r="EJ682" s="205"/>
      <c r="EK682" s="207"/>
      <c r="EL682" s="205"/>
      <c r="EM682" s="207"/>
      <c r="EN682" s="205"/>
      <c r="EO682" s="207"/>
      <c r="EP682" s="207"/>
      <c r="EQ682" s="205"/>
      <c r="ER682" s="205"/>
      <c r="ES682" s="205"/>
      <c r="ET682" s="205"/>
      <c r="EU682" s="93"/>
      <c r="EV682" s="93"/>
    </row>
    <row r="683" spans="2:152">
      <c r="B683" s="8"/>
      <c r="C683" s="205"/>
      <c r="D683" s="205"/>
      <c r="E683" s="206"/>
      <c r="F683" s="206"/>
      <c r="G683" s="205"/>
      <c r="H683" s="207"/>
      <c r="I683" s="205"/>
      <c r="J683" s="207"/>
      <c r="K683" s="205"/>
      <c r="L683" s="205"/>
      <c r="M683" s="205"/>
      <c r="N683" s="205"/>
      <c r="O683" s="205"/>
      <c r="P683" s="205"/>
      <c r="Q683" s="205"/>
      <c r="CC683" s="8"/>
      <c r="CD683" s="205"/>
      <c r="CE683" s="205"/>
      <c r="CF683" s="206"/>
      <c r="CG683" s="206"/>
      <c r="CH683" s="205"/>
      <c r="CI683" s="207"/>
      <c r="CJ683" s="205"/>
      <c r="CK683" s="207"/>
      <c r="CL683" s="205"/>
      <c r="CM683" s="205"/>
      <c r="CN683" s="205"/>
      <c r="CO683" s="205"/>
      <c r="CP683" s="205"/>
      <c r="CQ683" s="93"/>
      <c r="CR683" s="93"/>
      <c r="CS683" s="191"/>
      <c r="CW683" s="210"/>
      <c r="DE683" s="8"/>
      <c r="DF683" s="205"/>
      <c r="DG683" s="205"/>
      <c r="DH683" s="206"/>
      <c r="DI683" s="206"/>
      <c r="DJ683" s="205"/>
      <c r="DK683" s="207"/>
      <c r="DL683" s="205"/>
      <c r="DM683" s="207"/>
      <c r="DN683" s="205"/>
      <c r="DO683" s="207"/>
      <c r="DP683" s="205"/>
      <c r="DQ683" s="205"/>
      <c r="DR683" s="205"/>
      <c r="DS683" s="205"/>
      <c r="DT683" s="93"/>
      <c r="DU683" s="93"/>
      <c r="EE683" s="8"/>
      <c r="EF683" s="205"/>
      <c r="EG683" s="205"/>
      <c r="EH683" s="206"/>
      <c r="EI683" s="206"/>
      <c r="EJ683" s="205"/>
      <c r="EK683" s="207"/>
      <c r="EL683" s="205"/>
      <c r="EM683" s="207"/>
      <c r="EN683" s="205"/>
      <c r="EO683" s="207"/>
      <c r="EP683" s="207"/>
      <c r="EQ683" s="205"/>
      <c r="ER683" s="205"/>
      <c r="ES683" s="205"/>
      <c r="ET683" s="205"/>
      <c r="EU683" s="93"/>
      <c r="EV683" s="93"/>
    </row>
    <row r="684" spans="2:152">
      <c r="B684" s="8"/>
      <c r="C684" s="205"/>
      <c r="D684" s="205"/>
      <c r="E684" s="206"/>
      <c r="F684" s="206"/>
      <c r="G684" s="205"/>
      <c r="H684" s="207"/>
      <c r="I684" s="205"/>
      <c r="J684" s="207"/>
      <c r="K684" s="205"/>
      <c r="L684" s="205"/>
      <c r="M684" s="205"/>
      <c r="N684" s="205"/>
      <c r="O684" s="205"/>
      <c r="P684" s="205"/>
      <c r="Q684" s="205"/>
      <c r="CC684" s="8"/>
      <c r="CD684" s="205"/>
      <c r="CE684" s="205"/>
      <c r="CF684" s="206"/>
      <c r="CG684" s="206"/>
      <c r="CH684" s="205"/>
      <c r="CI684" s="207"/>
      <c r="CJ684" s="205"/>
      <c r="CK684" s="207"/>
      <c r="CL684" s="205"/>
      <c r="CM684" s="205"/>
      <c r="CN684" s="205"/>
      <c r="CO684" s="205"/>
      <c r="CP684" s="205"/>
      <c r="CQ684" s="93"/>
      <c r="CR684" s="93"/>
      <c r="CS684" s="191"/>
      <c r="CW684" s="210"/>
      <c r="DE684" s="8"/>
      <c r="DF684" s="205"/>
      <c r="DG684" s="205"/>
      <c r="DH684" s="206"/>
      <c r="DI684" s="206"/>
      <c r="DJ684" s="205"/>
      <c r="DK684" s="207"/>
      <c r="DL684" s="205"/>
      <c r="DM684" s="207"/>
      <c r="DN684" s="205"/>
      <c r="DO684" s="207"/>
      <c r="DP684" s="205"/>
      <c r="DQ684" s="205"/>
      <c r="DR684" s="205"/>
      <c r="DS684" s="205"/>
      <c r="DT684" s="93"/>
      <c r="DU684" s="93"/>
      <c r="EE684" s="8"/>
      <c r="EF684" s="205"/>
      <c r="EG684" s="205"/>
      <c r="EH684" s="206"/>
      <c r="EI684" s="206"/>
      <c r="EJ684" s="205"/>
      <c r="EK684" s="207"/>
      <c r="EL684" s="205"/>
      <c r="EM684" s="207"/>
      <c r="EN684" s="205"/>
      <c r="EO684" s="207"/>
      <c r="EP684" s="207"/>
      <c r="EQ684" s="205"/>
      <c r="ER684" s="205"/>
      <c r="ES684" s="205"/>
      <c r="ET684" s="205"/>
      <c r="EU684" s="93"/>
      <c r="EV684" s="93"/>
    </row>
    <row r="685" spans="2:152">
      <c r="B685" s="8"/>
      <c r="C685" s="205"/>
      <c r="D685" s="205"/>
      <c r="E685" s="206"/>
      <c r="F685" s="206"/>
      <c r="G685" s="205"/>
      <c r="H685" s="207"/>
      <c r="I685" s="205"/>
      <c r="J685" s="207"/>
      <c r="K685" s="205"/>
      <c r="L685" s="205"/>
      <c r="M685" s="205"/>
      <c r="N685" s="205"/>
      <c r="O685" s="205"/>
      <c r="P685" s="205"/>
      <c r="Q685" s="205"/>
      <c r="CC685" s="8"/>
      <c r="CD685" s="205"/>
      <c r="CE685" s="205"/>
      <c r="CF685" s="206"/>
      <c r="CG685" s="206"/>
      <c r="CH685" s="205"/>
      <c r="CI685" s="207"/>
      <c r="CJ685" s="205"/>
      <c r="CK685" s="207"/>
      <c r="CL685" s="205"/>
      <c r="CM685" s="205"/>
      <c r="CN685" s="205"/>
      <c r="CO685" s="205"/>
      <c r="CP685" s="205"/>
      <c r="CQ685" s="93"/>
      <c r="CR685" s="93"/>
      <c r="CS685" s="191"/>
      <c r="CW685" s="210"/>
      <c r="DE685" s="8"/>
      <c r="DF685" s="205"/>
      <c r="DG685" s="205"/>
      <c r="DH685" s="206"/>
      <c r="DI685" s="206"/>
      <c r="DJ685" s="205"/>
      <c r="DK685" s="207"/>
      <c r="DL685" s="205"/>
      <c r="DM685" s="207"/>
      <c r="DN685" s="205"/>
      <c r="DO685" s="207"/>
      <c r="DP685" s="205"/>
      <c r="DQ685" s="205"/>
      <c r="DR685" s="205"/>
      <c r="DS685" s="205"/>
      <c r="DT685" s="93"/>
      <c r="DU685" s="93"/>
      <c r="EE685" s="8"/>
      <c r="EF685" s="205"/>
      <c r="EG685" s="205"/>
      <c r="EH685" s="206"/>
      <c r="EI685" s="206"/>
      <c r="EJ685" s="205"/>
      <c r="EK685" s="207"/>
      <c r="EL685" s="205"/>
      <c r="EM685" s="207"/>
      <c r="EN685" s="205"/>
      <c r="EO685" s="207"/>
      <c r="EP685" s="207"/>
      <c r="EQ685" s="205"/>
      <c r="ER685" s="205"/>
      <c r="ES685" s="205"/>
      <c r="ET685" s="205"/>
      <c r="EU685" s="93"/>
      <c r="EV685" s="93"/>
    </row>
    <row r="686" spans="2:152">
      <c r="B686" s="8"/>
      <c r="C686" s="205"/>
      <c r="D686" s="205"/>
      <c r="E686" s="206"/>
      <c r="F686" s="206"/>
      <c r="G686" s="205"/>
      <c r="H686" s="207"/>
      <c r="I686" s="205"/>
      <c r="J686" s="207"/>
      <c r="K686" s="205"/>
      <c r="L686" s="205"/>
      <c r="M686" s="205"/>
      <c r="N686" s="205"/>
      <c r="O686" s="205"/>
      <c r="P686" s="205"/>
      <c r="Q686" s="205"/>
      <c r="CC686" s="8"/>
      <c r="CD686" s="205"/>
      <c r="CE686" s="205"/>
      <c r="CF686" s="206"/>
      <c r="CG686" s="206"/>
      <c r="CH686" s="205"/>
      <c r="CI686" s="207"/>
      <c r="CJ686" s="205"/>
      <c r="CK686" s="207"/>
      <c r="CL686" s="205"/>
      <c r="CM686" s="205"/>
      <c r="CN686" s="205"/>
      <c r="CO686" s="205"/>
      <c r="CP686" s="205"/>
      <c r="CQ686" s="93"/>
      <c r="CR686" s="93"/>
      <c r="CS686" s="191"/>
      <c r="CW686" s="210"/>
      <c r="DE686" s="8"/>
      <c r="DF686" s="205"/>
      <c r="DG686" s="205"/>
      <c r="DH686" s="206"/>
      <c r="DI686" s="206"/>
      <c r="DJ686" s="205"/>
      <c r="DK686" s="207"/>
      <c r="DL686" s="205"/>
      <c r="DM686" s="207"/>
      <c r="DN686" s="205"/>
      <c r="DO686" s="207"/>
      <c r="DP686" s="205"/>
      <c r="DQ686" s="205"/>
      <c r="DR686" s="205"/>
      <c r="DS686" s="205"/>
      <c r="DT686" s="93"/>
      <c r="DU686" s="93"/>
      <c r="EE686" s="8"/>
      <c r="EF686" s="205"/>
      <c r="EG686" s="205"/>
      <c r="EH686" s="206"/>
      <c r="EI686" s="206"/>
      <c r="EJ686" s="205"/>
      <c r="EK686" s="207"/>
      <c r="EL686" s="205"/>
      <c r="EM686" s="207"/>
      <c r="EN686" s="205"/>
      <c r="EO686" s="207"/>
      <c r="EP686" s="207"/>
      <c r="EQ686" s="205"/>
      <c r="ER686" s="205"/>
      <c r="ES686" s="205"/>
      <c r="ET686" s="205"/>
      <c r="EU686" s="93"/>
      <c r="EV686" s="93"/>
    </row>
    <row r="687" spans="2:152">
      <c r="B687" s="8"/>
      <c r="C687" s="205"/>
      <c r="D687" s="205"/>
      <c r="E687" s="206"/>
      <c r="F687" s="206"/>
      <c r="G687" s="205"/>
      <c r="H687" s="207"/>
      <c r="I687" s="205"/>
      <c r="J687" s="207"/>
      <c r="K687" s="205"/>
      <c r="L687" s="205"/>
      <c r="M687" s="205"/>
      <c r="N687" s="205"/>
      <c r="O687" s="205"/>
      <c r="P687" s="205"/>
      <c r="Q687" s="205"/>
      <c r="CC687" s="8"/>
      <c r="CD687" s="205"/>
      <c r="CE687" s="205"/>
      <c r="CF687" s="206"/>
      <c r="CG687" s="206"/>
      <c r="CH687" s="205"/>
      <c r="CI687" s="207"/>
      <c r="CJ687" s="205"/>
      <c r="CK687" s="207"/>
      <c r="CL687" s="205"/>
      <c r="CM687" s="205"/>
      <c r="CN687" s="205"/>
      <c r="CO687" s="205"/>
      <c r="CP687" s="205"/>
      <c r="CQ687" s="93"/>
      <c r="CR687" s="93"/>
      <c r="CS687" s="191"/>
      <c r="CW687" s="210"/>
      <c r="DE687" s="8"/>
      <c r="DF687" s="205"/>
      <c r="DG687" s="205"/>
      <c r="DH687" s="206"/>
      <c r="DI687" s="206"/>
      <c r="DJ687" s="205"/>
      <c r="DK687" s="207"/>
      <c r="DL687" s="205"/>
      <c r="DM687" s="207"/>
      <c r="DN687" s="205"/>
      <c r="DO687" s="207"/>
      <c r="DP687" s="205"/>
      <c r="DQ687" s="205"/>
      <c r="DR687" s="205"/>
      <c r="DS687" s="205"/>
      <c r="DT687" s="93"/>
      <c r="DU687" s="93"/>
      <c r="EE687" s="8"/>
      <c r="EF687" s="205"/>
      <c r="EG687" s="205"/>
      <c r="EH687" s="206"/>
      <c r="EI687" s="206"/>
      <c r="EJ687" s="205"/>
      <c r="EK687" s="207"/>
      <c r="EL687" s="205"/>
      <c r="EM687" s="207"/>
      <c r="EN687" s="205"/>
      <c r="EO687" s="207"/>
      <c r="EP687" s="207"/>
      <c r="EQ687" s="205"/>
      <c r="ER687" s="205"/>
      <c r="ES687" s="205"/>
      <c r="ET687" s="205"/>
      <c r="EU687" s="93"/>
      <c r="EV687" s="93"/>
    </row>
    <row r="688" spans="2:152">
      <c r="B688" s="8"/>
      <c r="C688" s="205"/>
      <c r="D688" s="205"/>
      <c r="E688" s="206"/>
      <c r="F688" s="206"/>
      <c r="G688" s="205"/>
      <c r="H688" s="207"/>
      <c r="I688" s="205"/>
      <c r="J688" s="207"/>
      <c r="K688" s="205"/>
      <c r="L688" s="205"/>
      <c r="M688" s="205"/>
      <c r="N688" s="205"/>
      <c r="O688" s="205"/>
      <c r="P688" s="205"/>
      <c r="Q688" s="205"/>
      <c r="CC688" s="8"/>
      <c r="CD688" s="205"/>
      <c r="CE688" s="205"/>
      <c r="CF688" s="206"/>
      <c r="CG688" s="206"/>
      <c r="CH688" s="205"/>
      <c r="CI688" s="207"/>
      <c r="CJ688" s="205"/>
      <c r="CK688" s="207"/>
      <c r="CL688" s="205"/>
      <c r="CM688" s="205"/>
      <c r="CN688" s="205"/>
      <c r="CO688" s="205"/>
      <c r="CP688" s="205"/>
      <c r="CQ688" s="93"/>
      <c r="CR688" s="93"/>
      <c r="CS688" s="191"/>
      <c r="CW688" s="210"/>
      <c r="DE688" s="8"/>
      <c r="DF688" s="205"/>
      <c r="DG688" s="205"/>
      <c r="DH688" s="206"/>
      <c r="DI688" s="206"/>
      <c r="DJ688" s="205"/>
      <c r="DK688" s="207"/>
      <c r="DL688" s="205"/>
      <c r="DM688" s="207"/>
      <c r="DN688" s="205"/>
      <c r="DO688" s="207"/>
      <c r="DP688" s="205"/>
      <c r="DQ688" s="205"/>
      <c r="DR688" s="205"/>
      <c r="DS688" s="205"/>
      <c r="DT688" s="93"/>
      <c r="DU688" s="93"/>
      <c r="EE688" s="8"/>
      <c r="EF688" s="205"/>
      <c r="EG688" s="205"/>
      <c r="EH688" s="206"/>
      <c r="EI688" s="206"/>
      <c r="EJ688" s="205"/>
      <c r="EK688" s="207"/>
      <c r="EL688" s="205"/>
      <c r="EM688" s="207"/>
      <c r="EN688" s="205"/>
      <c r="EO688" s="207"/>
      <c r="EP688" s="207"/>
      <c r="EQ688" s="205"/>
      <c r="ER688" s="205"/>
      <c r="ES688" s="205"/>
      <c r="ET688" s="205"/>
      <c r="EU688" s="93"/>
      <c r="EV688" s="93"/>
    </row>
    <row r="689" spans="2:152">
      <c r="B689" s="8"/>
      <c r="C689" s="205"/>
      <c r="D689" s="205"/>
      <c r="E689" s="206"/>
      <c r="F689" s="206"/>
      <c r="G689" s="205"/>
      <c r="H689" s="207"/>
      <c r="I689" s="205"/>
      <c r="J689" s="207"/>
      <c r="K689" s="205"/>
      <c r="L689" s="205"/>
      <c r="M689" s="205"/>
      <c r="N689" s="205"/>
      <c r="O689" s="205"/>
      <c r="P689" s="205"/>
      <c r="Q689" s="205"/>
      <c r="CC689" s="8"/>
      <c r="CD689" s="205"/>
      <c r="CE689" s="205"/>
      <c r="CF689" s="206"/>
      <c r="CG689" s="206"/>
      <c r="CH689" s="205"/>
      <c r="CI689" s="207"/>
      <c r="CJ689" s="205"/>
      <c r="CK689" s="207"/>
      <c r="CL689" s="205"/>
      <c r="CM689" s="205"/>
      <c r="CN689" s="205"/>
      <c r="CO689" s="205"/>
      <c r="CP689" s="205"/>
      <c r="CQ689" s="93"/>
      <c r="CR689" s="93"/>
      <c r="CS689" s="191"/>
      <c r="CW689" s="210"/>
      <c r="DE689" s="8"/>
      <c r="DF689" s="205"/>
      <c r="DG689" s="205"/>
      <c r="DH689" s="206"/>
      <c r="DI689" s="206"/>
      <c r="DJ689" s="205"/>
      <c r="DK689" s="207"/>
      <c r="DL689" s="205"/>
      <c r="DM689" s="207"/>
      <c r="DN689" s="205"/>
      <c r="DO689" s="207"/>
      <c r="DP689" s="205"/>
      <c r="DQ689" s="205"/>
      <c r="DR689" s="205"/>
      <c r="DS689" s="205"/>
      <c r="DT689" s="93"/>
      <c r="DU689" s="93"/>
      <c r="EE689" s="8"/>
      <c r="EF689" s="205"/>
      <c r="EG689" s="205"/>
      <c r="EH689" s="206"/>
      <c r="EI689" s="206"/>
      <c r="EJ689" s="205"/>
      <c r="EK689" s="207"/>
      <c r="EL689" s="205"/>
      <c r="EM689" s="207"/>
      <c r="EN689" s="205"/>
      <c r="EO689" s="207"/>
      <c r="EP689" s="207"/>
      <c r="EQ689" s="205"/>
      <c r="ER689" s="205"/>
      <c r="ES689" s="205"/>
      <c r="ET689" s="205"/>
      <c r="EU689" s="93"/>
      <c r="EV689" s="93"/>
    </row>
    <row r="690" spans="2:152">
      <c r="B690" s="8"/>
      <c r="C690" s="205"/>
      <c r="D690" s="205"/>
      <c r="E690" s="206"/>
      <c r="F690" s="206"/>
      <c r="G690" s="205"/>
      <c r="H690" s="207"/>
      <c r="I690" s="205"/>
      <c r="J690" s="207"/>
      <c r="K690" s="205"/>
      <c r="L690" s="205"/>
      <c r="M690" s="205"/>
      <c r="N690" s="205"/>
      <c r="O690" s="205"/>
      <c r="P690" s="205"/>
      <c r="Q690" s="205"/>
      <c r="CC690" s="8"/>
      <c r="CD690" s="205"/>
      <c r="CE690" s="205"/>
      <c r="CF690" s="206"/>
      <c r="CG690" s="206"/>
      <c r="CH690" s="205"/>
      <c r="CI690" s="207"/>
      <c r="CJ690" s="205"/>
      <c r="CK690" s="207"/>
      <c r="CL690" s="205"/>
      <c r="CM690" s="205"/>
      <c r="CN690" s="205"/>
      <c r="CO690" s="205"/>
      <c r="CP690" s="205"/>
      <c r="CQ690" s="93"/>
      <c r="CR690" s="93"/>
      <c r="CS690" s="191"/>
      <c r="CW690" s="210"/>
      <c r="DE690" s="8"/>
      <c r="DF690" s="205"/>
      <c r="DG690" s="205"/>
      <c r="DH690" s="206"/>
      <c r="DI690" s="206"/>
      <c r="DJ690" s="205"/>
      <c r="DK690" s="207"/>
      <c r="DL690" s="205"/>
      <c r="DM690" s="207"/>
      <c r="DN690" s="205"/>
      <c r="DO690" s="207"/>
      <c r="DP690" s="205"/>
      <c r="DQ690" s="205"/>
      <c r="DR690" s="205"/>
      <c r="DS690" s="205"/>
      <c r="DT690" s="93"/>
      <c r="DU690" s="93"/>
      <c r="EE690" s="8"/>
      <c r="EF690" s="205"/>
      <c r="EG690" s="205"/>
      <c r="EH690" s="206"/>
      <c r="EI690" s="206"/>
      <c r="EJ690" s="205"/>
      <c r="EK690" s="207"/>
      <c r="EL690" s="205"/>
      <c r="EM690" s="207"/>
      <c r="EN690" s="205"/>
      <c r="EO690" s="207"/>
      <c r="EP690" s="207"/>
      <c r="EQ690" s="205"/>
      <c r="ER690" s="205"/>
      <c r="ES690" s="205"/>
      <c r="ET690" s="205"/>
      <c r="EU690" s="93"/>
      <c r="EV690" s="93"/>
    </row>
    <row r="691" spans="2:152">
      <c r="B691" s="8"/>
      <c r="C691" s="205"/>
      <c r="D691" s="205"/>
      <c r="E691" s="206"/>
      <c r="F691" s="206"/>
      <c r="G691" s="205"/>
      <c r="H691" s="207"/>
      <c r="I691" s="205"/>
      <c r="J691" s="207"/>
      <c r="K691" s="205"/>
      <c r="L691" s="205"/>
      <c r="M691" s="205"/>
      <c r="N691" s="205"/>
      <c r="O691" s="205"/>
      <c r="P691" s="205"/>
      <c r="Q691" s="205"/>
      <c r="CC691" s="8"/>
      <c r="CD691" s="205"/>
      <c r="CE691" s="205"/>
      <c r="CF691" s="206"/>
      <c r="CG691" s="206"/>
      <c r="CH691" s="205"/>
      <c r="CI691" s="207"/>
      <c r="CJ691" s="205"/>
      <c r="CK691" s="207"/>
      <c r="CL691" s="205"/>
      <c r="CM691" s="205"/>
      <c r="CN691" s="205"/>
      <c r="CO691" s="205"/>
      <c r="CP691" s="205"/>
      <c r="CQ691" s="93"/>
      <c r="CR691" s="93"/>
      <c r="CS691" s="191"/>
      <c r="CW691" s="210"/>
      <c r="DE691" s="8"/>
      <c r="DF691" s="205"/>
      <c r="DG691" s="205"/>
      <c r="DH691" s="206"/>
      <c r="DI691" s="206"/>
      <c r="DJ691" s="205"/>
      <c r="DK691" s="207"/>
      <c r="DL691" s="205"/>
      <c r="DM691" s="207"/>
      <c r="DN691" s="205"/>
      <c r="DO691" s="207"/>
      <c r="DP691" s="205"/>
      <c r="DQ691" s="205"/>
      <c r="DR691" s="205"/>
      <c r="DS691" s="205"/>
      <c r="DT691" s="93"/>
      <c r="DU691" s="93"/>
      <c r="EE691" s="8"/>
      <c r="EF691" s="205"/>
      <c r="EG691" s="205"/>
      <c r="EH691" s="206"/>
      <c r="EI691" s="206"/>
      <c r="EJ691" s="205"/>
      <c r="EK691" s="207"/>
      <c r="EL691" s="205"/>
      <c r="EM691" s="207"/>
      <c r="EN691" s="205"/>
      <c r="EO691" s="207"/>
      <c r="EP691" s="207"/>
      <c r="EQ691" s="205"/>
      <c r="ER691" s="205"/>
      <c r="ES691" s="205"/>
      <c r="ET691" s="205"/>
      <c r="EU691" s="93"/>
      <c r="EV691" s="93"/>
    </row>
    <row r="692" spans="2:152">
      <c r="B692" s="8"/>
      <c r="C692" s="205"/>
      <c r="D692" s="205"/>
      <c r="E692" s="206"/>
      <c r="F692" s="206"/>
      <c r="G692" s="205"/>
      <c r="H692" s="207"/>
      <c r="I692" s="205"/>
      <c r="J692" s="207"/>
      <c r="K692" s="205"/>
      <c r="L692" s="205"/>
      <c r="M692" s="205"/>
      <c r="N692" s="205"/>
      <c r="O692" s="205"/>
      <c r="P692" s="205"/>
      <c r="Q692" s="205"/>
      <c r="CC692" s="8"/>
      <c r="CD692" s="205"/>
      <c r="CE692" s="205"/>
      <c r="CF692" s="206"/>
      <c r="CG692" s="206"/>
      <c r="CH692" s="205"/>
      <c r="CI692" s="207"/>
      <c r="CJ692" s="205"/>
      <c r="CK692" s="207"/>
      <c r="CL692" s="205"/>
      <c r="CM692" s="205"/>
      <c r="CN692" s="205"/>
      <c r="CO692" s="205"/>
      <c r="CP692" s="205"/>
      <c r="CQ692" s="93"/>
      <c r="CR692" s="93"/>
      <c r="CS692" s="191"/>
      <c r="CW692" s="210"/>
      <c r="DE692" s="8"/>
      <c r="DF692" s="205"/>
      <c r="DG692" s="205"/>
      <c r="DH692" s="206"/>
      <c r="DI692" s="206"/>
      <c r="DJ692" s="205"/>
      <c r="DK692" s="207"/>
      <c r="DL692" s="205"/>
      <c r="DM692" s="207"/>
      <c r="DN692" s="205"/>
      <c r="DO692" s="207"/>
      <c r="DP692" s="205"/>
      <c r="DQ692" s="205"/>
      <c r="DR692" s="205"/>
      <c r="DS692" s="205"/>
      <c r="DT692" s="93"/>
      <c r="DU692" s="93"/>
      <c r="EE692" s="8"/>
      <c r="EF692" s="205"/>
      <c r="EG692" s="205"/>
      <c r="EH692" s="206"/>
      <c r="EI692" s="206"/>
      <c r="EJ692" s="205"/>
      <c r="EK692" s="207"/>
      <c r="EL692" s="205"/>
      <c r="EM692" s="207"/>
      <c r="EN692" s="205"/>
      <c r="EO692" s="207"/>
      <c r="EP692" s="207"/>
      <c r="EQ692" s="205"/>
      <c r="ER692" s="205"/>
      <c r="ES692" s="205"/>
      <c r="ET692" s="205"/>
      <c r="EU692" s="93"/>
      <c r="EV692" s="93"/>
    </row>
    <row r="693" spans="2:152">
      <c r="B693" s="8"/>
      <c r="C693" s="205"/>
      <c r="D693" s="205"/>
      <c r="E693" s="206"/>
      <c r="F693" s="206"/>
      <c r="G693" s="205"/>
      <c r="H693" s="207"/>
      <c r="I693" s="205"/>
      <c r="J693" s="207"/>
      <c r="K693" s="205"/>
      <c r="L693" s="205"/>
      <c r="M693" s="205"/>
      <c r="N693" s="205"/>
      <c r="O693" s="205"/>
      <c r="P693" s="205"/>
      <c r="Q693" s="205"/>
      <c r="CC693" s="8"/>
      <c r="CD693" s="205"/>
      <c r="CE693" s="205"/>
      <c r="CF693" s="206"/>
      <c r="CG693" s="206"/>
      <c r="CH693" s="205"/>
      <c r="CI693" s="207"/>
      <c r="CJ693" s="205"/>
      <c r="CK693" s="207"/>
      <c r="CL693" s="205"/>
      <c r="CM693" s="205"/>
      <c r="CN693" s="205"/>
      <c r="CO693" s="205"/>
      <c r="CP693" s="205"/>
      <c r="CQ693" s="93"/>
      <c r="CR693" s="93"/>
      <c r="CS693" s="191"/>
      <c r="CW693" s="210"/>
      <c r="DE693" s="8"/>
      <c r="DF693" s="205"/>
      <c r="DG693" s="205"/>
      <c r="DH693" s="206"/>
      <c r="DI693" s="206"/>
      <c r="DJ693" s="205"/>
      <c r="DK693" s="207"/>
      <c r="DL693" s="205"/>
      <c r="DM693" s="207"/>
      <c r="DN693" s="205"/>
      <c r="DO693" s="207"/>
      <c r="DP693" s="205"/>
      <c r="DQ693" s="205"/>
      <c r="DR693" s="205"/>
      <c r="DS693" s="205"/>
      <c r="DT693" s="93"/>
      <c r="DU693" s="93"/>
      <c r="EE693" s="8"/>
      <c r="EF693" s="205"/>
      <c r="EG693" s="205"/>
      <c r="EH693" s="206"/>
      <c r="EI693" s="206"/>
      <c r="EJ693" s="205"/>
      <c r="EK693" s="207"/>
      <c r="EL693" s="205"/>
      <c r="EM693" s="207"/>
      <c r="EN693" s="205"/>
      <c r="EO693" s="207"/>
      <c r="EP693" s="207"/>
      <c r="EQ693" s="205"/>
      <c r="ER693" s="205"/>
      <c r="ES693" s="205"/>
      <c r="ET693" s="205"/>
      <c r="EU693" s="93"/>
      <c r="EV693" s="93"/>
    </row>
    <row r="694" spans="2:152">
      <c r="B694" s="8"/>
      <c r="C694" s="205"/>
      <c r="D694" s="205"/>
      <c r="E694" s="206"/>
      <c r="F694" s="206"/>
      <c r="G694" s="205"/>
      <c r="H694" s="207"/>
      <c r="I694" s="205"/>
      <c r="J694" s="207"/>
      <c r="K694" s="205"/>
      <c r="L694" s="205"/>
      <c r="M694" s="205"/>
      <c r="N694" s="205"/>
      <c r="O694" s="205"/>
      <c r="P694" s="205"/>
      <c r="Q694" s="205"/>
      <c r="CC694" s="8"/>
      <c r="CD694" s="205"/>
      <c r="CE694" s="205"/>
      <c r="CF694" s="206"/>
      <c r="CG694" s="206"/>
      <c r="CH694" s="205"/>
      <c r="CI694" s="207"/>
      <c r="CJ694" s="205"/>
      <c r="CK694" s="207"/>
      <c r="CL694" s="205"/>
      <c r="CM694" s="205"/>
      <c r="CN694" s="205"/>
      <c r="CO694" s="205"/>
      <c r="CP694" s="205"/>
      <c r="CQ694" s="93"/>
      <c r="CR694" s="93"/>
      <c r="CS694" s="191"/>
      <c r="CW694" s="210"/>
      <c r="DE694" s="8"/>
      <c r="DF694" s="205"/>
      <c r="DG694" s="205"/>
      <c r="DH694" s="206"/>
      <c r="DI694" s="206"/>
      <c r="DJ694" s="205"/>
      <c r="DK694" s="207"/>
      <c r="DL694" s="205"/>
      <c r="DM694" s="207"/>
      <c r="DN694" s="205"/>
      <c r="DO694" s="207"/>
      <c r="DP694" s="205"/>
      <c r="DQ694" s="205"/>
      <c r="DR694" s="205"/>
      <c r="DS694" s="205"/>
      <c r="DT694" s="93"/>
      <c r="DU694" s="93"/>
      <c r="EE694" s="8"/>
      <c r="EF694" s="205"/>
      <c r="EG694" s="205"/>
      <c r="EH694" s="206"/>
      <c r="EI694" s="206"/>
      <c r="EJ694" s="205"/>
      <c r="EK694" s="207"/>
      <c r="EL694" s="205"/>
      <c r="EM694" s="207"/>
      <c r="EN694" s="205"/>
      <c r="EO694" s="207"/>
      <c r="EP694" s="207"/>
      <c r="EQ694" s="205"/>
      <c r="ER694" s="205"/>
      <c r="ES694" s="205"/>
      <c r="ET694" s="205"/>
      <c r="EU694" s="93"/>
      <c r="EV694" s="93"/>
    </row>
    <row r="695" spans="2:152">
      <c r="B695" s="8"/>
      <c r="C695" s="205"/>
      <c r="D695" s="205"/>
      <c r="E695" s="206"/>
      <c r="F695" s="206"/>
      <c r="G695" s="205"/>
      <c r="H695" s="207"/>
      <c r="I695" s="205"/>
      <c r="J695" s="207"/>
      <c r="K695" s="205"/>
      <c r="L695" s="205"/>
      <c r="M695" s="205"/>
      <c r="N695" s="205"/>
      <c r="O695" s="205"/>
      <c r="P695" s="205"/>
      <c r="Q695" s="205"/>
      <c r="CC695" s="8"/>
      <c r="CD695" s="205"/>
      <c r="CE695" s="205"/>
      <c r="CF695" s="206"/>
      <c r="CG695" s="206"/>
      <c r="CH695" s="205"/>
      <c r="CI695" s="207"/>
      <c r="CJ695" s="205"/>
      <c r="CK695" s="207"/>
      <c r="CL695" s="205"/>
      <c r="CM695" s="205"/>
      <c r="CN695" s="205"/>
      <c r="CO695" s="205"/>
      <c r="CP695" s="205"/>
      <c r="CQ695" s="93"/>
      <c r="CR695" s="93"/>
      <c r="CS695" s="191"/>
      <c r="CW695" s="210"/>
      <c r="DE695" s="8"/>
      <c r="DF695" s="205"/>
      <c r="DG695" s="205"/>
      <c r="DH695" s="206"/>
      <c r="DI695" s="206"/>
      <c r="DJ695" s="205"/>
      <c r="DK695" s="207"/>
      <c r="DL695" s="205"/>
      <c r="DM695" s="207"/>
      <c r="DN695" s="205"/>
      <c r="DO695" s="207"/>
      <c r="DP695" s="205"/>
      <c r="DQ695" s="205"/>
      <c r="DR695" s="205"/>
      <c r="DS695" s="205"/>
      <c r="DT695" s="93"/>
      <c r="DU695" s="93"/>
      <c r="EE695" s="8"/>
      <c r="EF695" s="205"/>
      <c r="EG695" s="205"/>
      <c r="EH695" s="206"/>
      <c r="EI695" s="206"/>
      <c r="EJ695" s="205"/>
      <c r="EK695" s="207"/>
      <c r="EL695" s="205"/>
      <c r="EM695" s="207"/>
      <c r="EN695" s="205"/>
      <c r="EO695" s="207"/>
      <c r="EP695" s="207"/>
      <c r="EQ695" s="205"/>
      <c r="ER695" s="205"/>
      <c r="ES695" s="205"/>
      <c r="ET695" s="205"/>
      <c r="EU695" s="93"/>
      <c r="EV695" s="93"/>
    </row>
    <row r="696" spans="2:152">
      <c r="B696" s="8"/>
      <c r="C696" s="205"/>
      <c r="D696" s="205"/>
      <c r="E696" s="206"/>
      <c r="F696" s="206"/>
      <c r="G696" s="205"/>
      <c r="H696" s="207"/>
      <c r="I696" s="205"/>
      <c r="J696" s="207"/>
      <c r="K696" s="205"/>
      <c r="L696" s="205"/>
      <c r="M696" s="205"/>
      <c r="N696" s="205"/>
      <c r="O696" s="205"/>
      <c r="P696" s="205"/>
      <c r="Q696" s="205"/>
      <c r="CC696" s="8"/>
      <c r="CD696" s="205"/>
      <c r="CE696" s="205"/>
      <c r="CF696" s="206"/>
      <c r="CG696" s="206"/>
      <c r="CH696" s="205"/>
      <c r="CI696" s="207"/>
      <c r="CJ696" s="205"/>
      <c r="CK696" s="207"/>
      <c r="CL696" s="205"/>
      <c r="CM696" s="205"/>
      <c r="CN696" s="205"/>
      <c r="CO696" s="205"/>
      <c r="CP696" s="205"/>
      <c r="CQ696" s="93"/>
      <c r="CR696" s="93"/>
      <c r="CS696" s="191"/>
      <c r="CW696" s="210"/>
      <c r="DE696" s="8"/>
      <c r="DF696" s="205"/>
      <c r="DG696" s="205"/>
      <c r="DH696" s="206"/>
      <c r="DI696" s="206"/>
      <c r="DJ696" s="205"/>
      <c r="DK696" s="207"/>
      <c r="DL696" s="205"/>
      <c r="DM696" s="207"/>
      <c r="DN696" s="205"/>
      <c r="DO696" s="207"/>
      <c r="DP696" s="205"/>
      <c r="DQ696" s="205"/>
      <c r="DR696" s="205"/>
      <c r="DS696" s="205"/>
      <c r="DT696" s="93"/>
      <c r="DU696" s="93"/>
      <c r="EE696" s="8"/>
      <c r="EF696" s="205"/>
      <c r="EG696" s="205"/>
      <c r="EH696" s="206"/>
      <c r="EI696" s="206"/>
      <c r="EJ696" s="205"/>
      <c r="EK696" s="207"/>
      <c r="EL696" s="205"/>
      <c r="EM696" s="207"/>
      <c r="EN696" s="205"/>
      <c r="EO696" s="207"/>
      <c r="EP696" s="207"/>
      <c r="EQ696" s="205"/>
      <c r="ER696" s="205"/>
      <c r="ES696" s="205"/>
      <c r="ET696" s="205"/>
      <c r="EU696" s="93"/>
      <c r="EV696" s="93"/>
    </row>
    <row r="697" spans="2:152">
      <c r="B697" s="8"/>
      <c r="C697" s="205"/>
      <c r="D697" s="205"/>
      <c r="E697" s="206"/>
      <c r="F697" s="206"/>
      <c r="G697" s="205"/>
      <c r="H697" s="207"/>
      <c r="I697" s="205"/>
      <c r="J697" s="207"/>
      <c r="K697" s="205"/>
      <c r="L697" s="205"/>
      <c r="M697" s="205"/>
      <c r="N697" s="205"/>
      <c r="O697" s="205"/>
      <c r="P697" s="205"/>
      <c r="Q697" s="205"/>
      <c r="CC697" s="8"/>
      <c r="CD697" s="205"/>
      <c r="CE697" s="205"/>
      <c r="CF697" s="206"/>
      <c r="CG697" s="206"/>
      <c r="CH697" s="205"/>
      <c r="CI697" s="207"/>
      <c r="CJ697" s="205"/>
      <c r="CK697" s="207"/>
      <c r="CL697" s="205"/>
      <c r="CM697" s="205"/>
      <c r="CN697" s="205"/>
      <c r="CO697" s="205"/>
      <c r="CP697" s="205"/>
      <c r="CQ697" s="93"/>
      <c r="CR697" s="93"/>
      <c r="CS697" s="191"/>
      <c r="CW697" s="210"/>
      <c r="DE697" s="8"/>
      <c r="DF697" s="205"/>
      <c r="DG697" s="205"/>
      <c r="DH697" s="206"/>
      <c r="DI697" s="206"/>
      <c r="DJ697" s="205"/>
      <c r="DK697" s="207"/>
      <c r="DL697" s="205"/>
      <c r="DM697" s="207"/>
      <c r="DN697" s="205"/>
      <c r="DO697" s="207"/>
      <c r="DP697" s="205"/>
      <c r="DQ697" s="205"/>
      <c r="DR697" s="205"/>
      <c r="DS697" s="205"/>
      <c r="DT697" s="93"/>
      <c r="DU697" s="93"/>
      <c r="EE697" s="8"/>
      <c r="EF697" s="205"/>
      <c r="EG697" s="205"/>
      <c r="EH697" s="206"/>
      <c r="EI697" s="206"/>
      <c r="EJ697" s="205"/>
      <c r="EK697" s="207"/>
      <c r="EL697" s="205"/>
      <c r="EM697" s="207"/>
      <c r="EN697" s="205"/>
      <c r="EO697" s="207"/>
      <c r="EP697" s="207"/>
      <c r="EQ697" s="205"/>
      <c r="ER697" s="205"/>
      <c r="ES697" s="205"/>
      <c r="ET697" s="205"/>
      <c r="EU697" s="93"/>
      <c r="EV697" s="93"/>
    </row>
    <row r="698" spans="2:152">
      <c r="B698" s="8"/>
      <c r="C698" s="205"/>
      <c r="D698" s="205"/>
      <c r="E698" s="206"/>
      <c r="F698" s="206"/>
      <c r="G698" s="205"/>
      <c r="H698" s="207"/>
      <c r="I698" s="205"/>
      <c r="J698" s="207"/>
      <c r="K698" s="205"/>
      <c r="L698" s="205"/>
      <c r="M698" s="205"/>
      <c r="N698" s="205"/>
      <c r="O698" s="205"/>
      <c r="P698" s="205"/>
      <c r="Q698" s="205"/>
      <c r="CC698" s="8"/>
      <c r="CD698" s="205"/>
      <c r="CE698" s="205"/>
      <c r="CF698" s="206"/>
      <c r="CG698" s="206"/>
      <c r="CH698" s="205"/>
      <c r="CI698" s="207"/>
      <c r="CJ698" s="205"/>
      <c r="CK698" s="207"/>
      <c r="CL698" s="205"/>
      <c r="CM698" s="205"/>
      <c r="CN698" s="205"/>
      <c r="CO698" s="205"/>
      <c r="CP698" s="205"/>
      <c r="CQ698" s="93"/>
      <c r="CR698" s="93"/>
      <c r="CS698" s="191"/>
      <c r="CW698" s="210"/>
      <c r="DE698" s="8"/>
      <c r="DF698" s="205"/>
      <c r="DG698" s="205"/>
      <c r="DH698" s="206"/>
      <c r="DI698" s="206"/>
      <c r="DJ698" s="205"/>
      <c r="DK698" s="207"/>
      <c r="DL698" s="205"/>
      <c r="DM698" s="207"/>
      <c r="DN698" s="205"/>
      <c r="DO698" s="207"/>
      <c r="DP698" s="205"/>
      <c r="DQ698" s="205"/>
      <c r="DR698" s="205"/>
      <c r="DS698" s="205"/>
      <c r="DT698" s="93"/>
      <c r="DU698" s="93"/>
      <c r="EE698" s="8"/>
      <c r="EF698" s="205"/>
      <c r="EG698" s="205"/>
      <c r="EH698" s="206"/>
      <c r="EI698" s="206"/>
      <c r="EJ698" s="205"/>
      <c r="EK698" s="207"/>
      <c r="EL698" s="205"/>
      <c r="EM698" s="207"/>
      <c r="EN698" s="205"/>
      <c r="EO698" s="207"/>
      <c r="EP698" s="207"/>
      <c r="EQ698" s="205"/>
      <c r="ER698" s="205"/>
      <c r="ES698" s="205"/>
      <c r="ET698" s="205"/>
      <c r="EU698" s="93"/>
      <c r="EV698" s="93"/>
    </row>
    <row r="699" spans="2:152">
      <c r="B699" s="8"/>
      <c r="C699" s="205"/>
      <c r="D699" s="205"/>
      <c r="E699" s="206"/>
      <c r="F699" s="206"/>
      <c r="G699" s="205"/>
      <c r="H699" s="207"/>
      <c r="I699" s="205"/>
      <c r="J699" s="207"/>
      <c r="K699" s="205"/>
      <c r="L699" s="205"/>
      <c r="M699" s="205"/>
      <c r="N699" s="205"/>
      <c r="O699" s="205"/>
      <c r="P699" s="205"/>
      <c r="Q699" s="205"/>
      <c r="CC699" s="8"/>
      <c r="CD699" s="205"/>
      <c r="CE699" s="205"/>
      <c r="CF699" s="206"/>
      <c r="CG699" s="206"/>
      <c r="CH699" s="205"/>
      <c r="CI699" s="207"/>
      <c r="CJ699" s="205"/>
      <c r="CK699" s="207"/>
      <c r="CL699" s="205"/>
      <c r="CM699" s="205"/>
      <c r="CN699" s="205"/>
      <c r="CO699" s="205"/>
      <c r="CP699" s="205"/>
      <c r="CQ699" s="93"/>
      <c r="CR699" s="93"/>
      <c r="CS699" s="191"/>
      <c r="CW699" s="210"/>
      <c r="DE699" s="8"/>
      <c r="DF699" s="205"/>
      <c r="DG699" s="205"/>
      <c r="DH699" s="206"/>
      <c r="DI699" s="206"/>
      <c r="DJ699" s="205"/>
      <c r="DK699" s="207"/>
      <c r="DL699" s="205"/>
      <c r="DM699" s="207"/>
      <c r="DN699" s="205"/>
      <c r="DO699" s="207"/>
      <c r="DP699" s="205"/>
      <c r="DQ699" s="205"/>
      <c r="DR699" s="205"/>
      <c r="DS699" s="205"/>
      <c r="DT699" s="93"/>
      <c r="DU699" s="93"/>
      <c r="EE699" s="8"/>
      <c r="EF699" s="205"/>
      <c r="EG699" s="205"/>
      <c r="EH699" s="206"/>
      <c r="EI699" s="206"/>
      <c r="EJ699" s="205"/>
      <c r="EK699" s="207"/>
      <c r="EL699" s="205"/>
      <c r="EM699" s="207"/>
      <c r="EN699" s="205"/>
      <c r="EO699" s="207"/>
      <c r="EP699" s="207"/>
      <c r="EQ699" s="205"/>
      <c r="ER699" s="205"/>
      <c r="ES699" s="205"/>
      <c r="ET699" s="205"/>
      <c r="EU699" s="93"/>
      <c r="EV699" s="93"/>
    </row>
    <row r="700" spans="2:152">
      <c r="B700" s="8"/>
      <c r="C700" s="205"/>
      <c r="D700" s="205"/>
      <c r="E700" s="206"/>
      <c r="F700" s="206"/>
      <c r="G700" s="205"/>
      <c r="H700" s="207"/>
      <c r="I700" s="205"/>
      <c r="J700" s="207"/>
      <c r="K700" s="205"/>
      <c r="L700" s="205"/>
      <c r="M700" s="205"/>
      <c r="N700" s="205"/>
      <c r="O700" s="205"/>
      <c r="P700" s="205"/>
      <c r="Q700" s="205"/>
      <c r="CC700" s="8"/>
      <c r="CD700" s="205"/>
      <c r="CE700" s="205"/>
      <c r="CF700" s="206"/>
      <c r="CG700" s="206"/>
      <c r="CH700" s="205"/>
      <c r="CI700" s="207"/>
      <c r="CJ700" s="205"/>
      <c r="CK700" s="207"/>
      <c r="CL700" s="205"/>
      <c r="CM700" s="205"/>
      <c r="CN700" s="205"/>
      <c r="CO700" s="205"/>
      <c r="CP700" s="205"/>
      <c r="CQ700" s="93"/>
      <c r="CR700" s="93"/>
      <c r="CS700" s="191"/>
      <c r="CW700" s="210"/>
      <c r="DE700" s="8"/>
      <c r="DF700" s="205"/>
      <c r="DG700" s="205"/>
      <c r="DH700" s="206"/>
      <c r="DI700" s="206"/>
      <c r="DJ700" s="205"/>
      <c r="DK700" s="207"/>
      <c r="DL700" s="205"/>
      <c r="DM700" s="207"/>
      <c r="DN700" s="205"/>
      <c r="DO700" s="207"/>
      <c r="DP700" s="205"/>
      <c r="DQ700" s="205"/>
      <c r="DR700" s="205"/>
      <c r="DS700" s="205"/>
      <c r="DT700" s="93"/>
      <c r="DU700" s="93"/>
      <c r="EE700" s="8"/>
      <c r="EF700" s="205"/>
      <c r="EG700" s="205"/>
      <c r="EH700" s="206"/>
      <c r="EI700" s="206"/>
      <c r="EJ700" s="205"/>
      <c r="EK700" s="207"/>
      <c r="EL700" s="205"/>
      <c r="EM700" s="207"/>
      <c r="EN700" s="205"/>
      <c r="EO700" s="207"/>
      <c r="EP700" s="207"/>
      <c r="EQ700" s="205"/>
      <c r="ER700" s="205"/>
      <c r="ES700" s="205"/>
      <c r="ET700" s="205"/>
      <c r="EU700" s="93"/>
      <c r="EV700" s="93"/>
    </row>
    <row r="701" spans="2:152">
      <c r="B701" s="8"/>
      <c r="C701" s="205"/>
      <c r="D701" s="205"/>
      <c r="E701" s="206"/>
      <c r="F701" s="206"/>
      <c r="G701" s="205"/>
      <c r="H701" s="207"/>
      <c r="I701" s="205"/>
      <c r="J701" s="207"/>
      <c r="K701" s="205"/>
      <c r="L701" s="205"/>
      <c r="M701" s="205"/>
      <c r="N701" s="205"/>
      <c r="O701" s="205"/>
      <c r="P701" s="205"/>
      <c r="Q701" s="205"/>
      <c r="CC701" s="8"/>
      <c r="CD701" s="205"/>
      <c r="CE701" s="205"/>
      <c r="CF701" s="206"/>
      <c r="CG701" s="206"/>
      <c r="CH701" s="205"/>
      <c r="CI701" s="207"/>
      <c r="CJ701" s="205"/>
      <c r="CK701" s="207"/>
      <c r="CL701" s="205"/>
      <c r="CM701" s="205"/>
      <c r="CN701" s="205"/>
      <c r="CO701" s="205"/>
      <c r="CP701" s="205"/>
      <c r="CQ701" s="93"/>
      <c r="CR701" s="93"/>
      <c r="CS701" s="191"/>
      <c r="CW701" s="210"/>
      <c r="DE701" s="8"/>
      <c r="DF701" s="205"/>
      <c r="DG701" s="205"/>
      <c r="DH701" s="206"/>
      <c r="DI701" s="206"/>
      <c r="DJ701" s="205"/>
      <c r="DK701" s="207"/>
      <c r="DL701" s="205"/>
      <c r="DM701" s="207"/>
      <c r="DN701" s="205"/>
      <c r="DO701" s="207"/>
      <c r="DP701" s="205"/>
      <c r="DQ701" s="205"/>
      <c r="DR701" s="205"/>
      <c r="DS701" s="205"/>
      <c r="DT701" s="93"/>
      <c r="DU701" s="93"/>
      <c r="EE701" s="8"/>
      <c r="EF701" s="205"/>
      <c r="EG701" s="205"/>
      <c r="EH701" s="206"/>
      <c r="EI701" s="206"/>
      <c r="EJ701" s="205"/>
      <c r="EK701" s="207"/>
      <c r="EL701" s="205"/>
      <c r="EM701" s="207"/>
      <c r="EN701" s="205"/>
      <c r="EO701" s="207"/>
      <c r="EP701" s="207"/>
      <c r="EQ701" s="205"/>
      <c r="ER701" s="205"/>
      <c r="ES701" s="205"/>
      <c r="ET701" s="205"/>
      <c r="EU701" s="93"/>
      <c r="EV701" s="93"/>
    </row>
    <row r="702" spans="2:152">
      <c r="B702" s="8"/>
      <c r="C702" s="205"/>
      <c r="D702" s="205"/>
      <c r="E702" s="206"/>
      <c r="F702" s="206"/>
      <c r="G702" s="205"/>
      <c r="H702" s="207"/>
      <c r="I702" s="205"/>
      <c r="J702" s="207"/>
      <c r="K702" s="205"/>
      <c r="L702" s="205"/>
      <c r="M702" s="205"/>
      <c r="N702" s="205"/>
      <c r="O702" s="205"/>
      <c r="P702" s="205"/>
      <c r="Q702" s="205"/>
      <c r="CC702" s="8"/>
      <c r="CD702" s="205"/>
      <c r="CE702" s="205"/>
      <c r="CF702" s="206"/>
      <c r="CG702" s="206"/>
      <c r="CH702" s="205"/>
      <c r="CI702" s="207"/>
      <c r="CJ702" s="205"/>
      <c r="CK702" s="207"/>
      <c r="CL702" s="205"/>
      <c r="CM702" s="205"/>
      <c r="CN702" s="205"/>
      <c r="CO702" s="205"/>
      <c r="CP702" s="205"/>
      <c r="CQ702" s="93"/>
      <c r="CR702" s="93"/>
      <c r="CS702" s="191"/>
      <c r="CW702" s="210"/>
      <c r="DE702" s="8"/>
      <c r="DF702" s="205"/>
      <c r="DG702" s="205"/>
      <c r="DH702" s="206"/>
      <c r="DI702" s="206"/>
      <c r="DJ702" s="205"/>
      <c r="DK702" s="207"/>
      <c r="DL702" s="205"/>
      <c r="DM702" s="207"/>
      <c r="DN702" s="205"/>
      <c r="DO702" s="207"/>
      <c r="DP702" s="205"/>
      <c r="DQ702" s="205"/>
      <c r="DR702" s="205"/>
      <c r="DS702" s="205"/>
      <c r="DT702" s="93"/>
      <c r="DU702" s="93"/>
      <c r="EE702" s="8"/>
      <c r="EF702" s="205"/>
      <c r="EG702" s="205"/>
      <c r="EH702" s="206"/>
      <c r="EI702" s="206"/>
      <c r="EJ702" s="205"/>
      <c r="EK702" s="207"/>
      <c r="EL702" s="205"/>
      <c r="EM702" s="207"/>
      <c r="EN702" s="205"/>
      <c r="EO702" s="207"/>
      <c r="EP702" s="207"/>
      <c r="EQ702" s="205"/>
      <c r="ER702" s="205"/>
      <c r="ES702" s="205"/>
      <c r="ET702" s="205"/>
      <c r="EU702" s="93"/>
      <c r="EV702" s="93"/>
    </row>
    <row r="703" spans="2:152">
      <c r="B703" s="8"/>
      <c r="C703" s="205"/>
      <c r="D703" s="205"/>
      <c r="E703" s="206"/>
      <c r="F703" s="206"/>
      <c r="G703" s="205"/>
      <c r="H703" s="207"/>
      <c r="I703" s="205"/>
      <c r="J703" s="207"/>
      <c r="K703" s="205"/>
      <c r="L703" s="205"/>
      <c r="M703" s="205"/>
      <c r="N703" s="205"/>
      <c r="O703" s="205"/>
      <c r="P703" s="205"/>
      <c r="Q703" s="205"/>
      <c r="CC703" s="8"/>
      <c r="CD703" s="205"/>
      <c r="CE703" s="205"/>
      <c r="CF703" s="206"/>
      <c r="CG703" s="206"/>
      <c r="CH703" s="205"/>
      <c r="CI703" s="207"/>
      <c r="CJ703" s="205"/>
      <c r="CK703" s="207"/>
      <c r="CL703" s="205"/>
      <c r="CM703" s="205"/>
      <c r="CN703" s="205"/>
      <c r="CO703" s="205"/>
      <c r="CP703" s="205"/>
      <c r="CQ703" s="93"/>
      <c r="CR703" s="93"/>
      <c r="CS703" s="191"/>
      <c r="CW703" s="210"/>
      <c r="DE703" s="8"/>
      <c r="DF703" s="205"/>
      <c r="DG703" s="205"/>
      <c r="DH703" s="206"/>
      <c r="DI703" s="206"/>
      <c r="DJ703" s="205"/>
      <c r="DK703" s="207"/>
      <c r="DL703" s="205"/>
      <c r="DM703" s="207"/>
      <c r="DN703" s="205"/>
      <c r="DO703" s="207"/>
      <c r="DP703" s="205"/>
      <c r="DQ703" s="205"/>
      <c r="DR703" s="205"/>
      <c r="DS703" s="205"/>
      <c r="DT703" s="93"/>
      <c r="DU703" s="93"/>
      <c r="EE703" s="8"/>
      <c r="EF703" s="205"/>
      <c r="EG703" s="205"/>
      <c r="EH703" s="206"/>
      <c r="EI703" s="206"/>
      <c r="EJ703" s="205"/>
      <c r="EK703" s="207"/>
      <c r="EL703" s="205"/>
      <c r="EM703" s="207"/>
      <c r="EN703" s="205"/>
      <c r="EO703" s="207"/>
      <c r="EP703" s="207"/>
      <c r="EQ703" s="205"/>
      <c r="ER703" s="205"/>
      <c r="ES703" s="205"/>
      <c r="ET703" s="205"/>
      <c r="EU703" s="93"/>
      <c r="EV703" s="93"/>
    </row>
    <row r="704" spans="2:152">
      <c r="B704" s="8"/>
      <c r="C704" s="205"/>
      <c r="D704" s="205"/>
      <c r="E704" s="206"/>
      <c r="F704" s="206"/>
      <c r="G704" s="205"/>
      <c r="H704" s="207"/>
      <c r="I704" s="205"/>
      <c r="J704" s="207"/>
      <c r="K704" s="205"/>
      <c r="L704" s="205"/>
      <c r="M704" s="205"/>
      <c r="N704" s="205"/>
      <c r="O704" s="205"/>
      <c r="P704" s="205"/>
      <c r="Q704" s="205"/>
      <c r="CC704" s="8"/>
      <c r="CD704" s="205"/>
      <c r="CE704" s="205"/>
      <c r="CF704" s="206"/>
      <c r="CG704" s="206"/>
      <c r="CH704" s="205"/>
      <c r="CI704" s="207"/>
      <c r="CJ704" s="205"/>
      <c r="CK704" s="207"/>
      <c r="CL704" s="205"/>
      <c r="CM704" s="205"/>
      <c r="CN704" s="205"/>
      <c r="CO704" s="205"/>
      <c r="CP704" s="205"/>
      <c r="CQ704" s="93"/>
      <c r="CR704" s="93"/>
      <c r="CS704" s="191"/>
      <c r="CW704" s="210"/>
      <c r="DE704" s="8"/>
      <c r="DF704" s="205"/>
      <c r="DG704" s="205"/>
      <c r="DH704" s="206"/>
      <c r="DI704" s="206"/>
      <c r="DJ704" s="205"/>
      <c r="DK704" s="207"/>
      <c r="DL704" s="205"/>
      <c r="DM704" s="207"/>
      <c r="DN704" s="205"/>
      <c r="DO704" s="207"/>
      <c r="DP704" s="205"/>
      <c r="DQ704" s="205"/>
      <c r="DR704" s="205"/>
      <c r="DS704" s="205"/>
      <c r="DT704" s="93"/>
      <c r="DU704" s="93"/>
      <c r="EE704" s="8"/>
      <c r="EF704" s="205"/>
      <c r="EG704" s="205"/>
      <c r="EH704" s="206"/>
      <c r="EI704" s="206"/>
      <c r="EJ704" s="205"/>
      <c r="EK704" s="207"/>
      <c r="EL704" s="205"/>
      <c r="EM704" s="207"/>
      <c r="EN704" s="205"/>
      <c r="EO704" s="207"/>
      <c r="EP704" s="207"/>
      <c r="EQ704" s="205"/>
      <c r="ER704" s="205"/>
      <c r="ES704" s="205"/>
      <c r="ET704" s="205"/>
      <c r="EU704" s="93"/>
      <c r="EV704" s="93"/>
    </row>
    <row r="705" spans="2:152">
      <c r="B705" s="8"/>
      <c r="C705" s="205"/>
      <c r="D705" s="205"/>
      <c r="E705" s="206"/>
      <c r="F705" s="206"/>
      <c r="G705" s="205"/>
      <c r="H705" s="207"/>
      <c r="I705" s="205"/>
      <c r="J705" s="207"/>
      <c r="K705" s="205"/>
      <c r="L705" s="205"/>
      <c r="M705" s="205"/>
      <c r="N705" s="205"/>
      <c r="O705" s="205"/>
      <c r="P705" s="205"/>
      <c r="Q705" s="205"/>
      <c r="CC705" s="8"/>
      <c r="CD705" s="205"/>
      <c r="CE705" s="205"/>
      <c r="CF705" s="206"/>
      <c r="CG705" s="206"/>
      <c r="CH705" s="205"/>
      <c r="CI705" s="207"/>
      <c r="CJ705" s="205"/>
      <c r="CK705" s="207"/>
      <c r="CL705" s="205"/>
      <c r="CM705" s="205"/>
      <c r="CN705" s="205"/>
      <c r="CO705" s="205"/>
      <c r="CP705" s="205"/>
      <c r="CQ705" s="93"/>
      <c r="CR705" s="93"/>
      <c r="CS705" s="191"/>
      <c r="CW705" s="210"/>
      <c r="DE705" s="8"/>
      <c r="DF705" s="205"/>
      <c r="DG705" s="205"/>
      <c r="DH705" s="206"/>
      <c r="DI705" s="206"/>
      <c r="DJ705" s="205"/>
      <c r="DK705" s="207"/>
      <c r="DL705" s="205"/>
      <c r="DM705" s="207"/>
      <c r="DN705" s="205"/>
      <c r="DO705" s="207"/>
      <c r="DP705" s="205"/>
      <c r="DQ705" s="205"/>
      <c r="DR705" s="205"/>
      <c r="DS705" s="205"/>
      <c r="DT705" s="93"/>
      <c r="DU705" s="93"/>
      <c r="EE705" s="8"/>
      <c r="EF705" s="205"/>
      <c r="EG705" s="205"/>
      <c r="EH705" s="206"/>
      <c r="EI705" s="206"/>
      <c r="EJ705" s="205"/>
      <c r="EK705" s="207"/>
      <c r="EL705" s="205"/>
      <c r="EM705" s="207"/>
      <c r="EN705" s="205"/>
      <c r="EO705" s="207"/>
      <c r="EP705" s="207"/>
      <c r="EQ705" s="205"/>
      <c r="ER705" s="205"/>
      <c r="ES705" s="205"/>
      <c r="ET705" s="205"/>
      <c r="EU705" s="93"/>
      <c r="EV705" s="93"/>
    </row>
    <row r="706" spans="2:152">
      <c r="B706" s="8"/>
      <c r="C706" s="205"/>
      <c r="D706" s="205"/>
      <c r="E706" s="206"/>
      <c r="F706" s="206"/>
      <c r="G706" s="205"/>
      <c r="H706" s="207"/>
      <c r="I706" s="205"/>
      <c r="J706" s="207"/>
      <c r="K706" s="205"/>
      <c r="L706" s="205"/>
      <c r="M706" s="205"/>
      <c r="N706" s="205"/>
      <c r="O706" s="205"/>
      <c r="P706" s="205"/>
      <c r="Q706" s="205"/>
      <c r="CC706" s="8"/>
      <c r="CD706" s="205"/>
      <c r="CE706" s="205"/>
      <c r="CF706" s="206"/>
      <c r="CG706" s="206"/>
      <c r="CH706" s="205"/>
      <c r="CI706" s="207"/>
      <c r="CJ706" s="205"/>
      <c r="CK706" s="207"/>
      <c r="CL706" s="205"/>
      <c r="CM706" s="205"/>
      <c r="CN706" s="205"/>
      <c r="CO706" s="205"/>
      <c r="CP706" s="205"/>
      <c r="CQ706" s="93"/>
      <c r="CR706" s="93"/>
      <c r="CS706" s="191"/>
      <c r="CW706" s="210"/>
      <c r="DE706" s="8"/>
      <c r="DF706" s="205"/>
      <c r="DG706" s="205"/>
      <c r="DH706" s="206"/>
      <c r="DI706" s="206"/>
      <c r="DJ706" s="205"/>
      <c r="DK706" s="207"/>
      <c r="DL706" s="205"/>
      <c r="DM706" s="207"/>
      <c r="DN706" s="205"/>
      <c r="DO706" s="207"/>
      <c r="DP706" s="205"/>
      <c r="DQ706" s="205"/>
      <c r="DR706" s="205"/>
      <c r="DS706" s="205"/>
      <c r="DT706" s="93"/>
      <c r="DU706" s="93"/>
      <c r="EE706" s="8"/>
      <c r="EF706" s="205"/>
      <c r="EG706" s="205"/>
      <c r="EH706" s="206"/>
      <c r="EI706" s="206"/>
      <c r="EJ706" s="205"/>
      <c r="EK706" s="207"/>
      <c r="EL706" s="205"/>
      <c r="EM706" s="207"/>
      <c r="EN706" s="205"/>
      <c r="EO706" s="207"/>
      <c r="EP706" s="207"/>
      <c r="EQ706" s="205"/>
      <c r="ER706" s="205"/>
      <c r="ES706" s="205"/>
      <c r="ET706" s="205"/>
      <c r="EU706" s="93"/>
      <c r="EV706" s="93"/>
    </row>
    <row r="707" spans="2:152">
      <c r="B707" s="8"/>
      <c r="C707" s="205"/>
      <c r="D707" s="205"/>
      <c r="E707" s="206"/>
      <c r="F707" s="206"/>
      <c r="G707" s="205"/>
      <c r="H707" s="207"/>
      <c r="I707" s="205"/>
      <c r="J707" s="207"/>
      <c r="K707" s="205"/>
      <c r="L707" s="205"/>
      <c r="M707" s="205"/>
      <c r="N707" s="205"/>
      <c r="O707" s="205"/>
      <c r="P707" s="205"/>
      <c r="Q707" s="205"/>
      <c r="CC707" s="8"/>
      <c r="CD707" s="205"/>
      <c r="CE707" s="205"/>
      <c r="CF707" s="206"/>
      <c r="CG707" s="206"/>
      <c r="CH707" s="205"/>
      <c r="CI707" s="207"/>
      <c r="CJ707" s="205"/>
      <c r="CK707" s="207"/>
      <c r="CL707" s="205"/>
      <c r="CM707" s="205"/>
      <c r="CN707" s="205"/>
      <c r="CO707" s="205"/>
      <c r="CP707" s="205"/>
      <c r="CQ707" s="93"/>
      <c r="CR707" s="93"/>
      <c r="CS707" s="191"/>
      <c r="CW707" s="210"/>
      <c r="DE707" s="8"/>
      <c r="DF707" s="205"/>
      <c r="DG707" s="205"/>
      <c r="DH707" s="206"/>
      <c r="DI707" s="206"/>
      <c r="DJ707" s="205"/>
      <c r="DK707" s="207"/>
      <c r="DL707" s="205"/>
      <c r="DM707" s="207"/>
      <c r="DN707" s="205"/>
      <c r="DO707" s="207"/>
      <c r="DP707" s="205"/>
      <c r="DQ707" s="205"/>
      <c r="DR707" s="205"/>
      <c r="DS707" s="205"/>
      <c r="DT707" s="93"/>
      <c r="DU707" s="93"/>
      <c r="EE707" s="8"/>
      <c r="EF707" s="205"/>
      <c r="EG707" s="205"/>
      <c r="EH707" s="206"/>
      <c r="EI707" s="206"/>
      <c r="EJ707" s="205"/>
      <c r="EK707" s="207"/>
      <c r="EL707" s="205"/>
      <c r="EM707" s="207"/>
      <c r="EN707" s="205"/>
      <c r="EO707" s="207"/>
      <c r="EP707" s="207"/>
      <c r="EQ707" s="205"/>
      <c r="ER707" s="205"/>
      <c r="ES707" s="205"/>
      <c r="ET707" s="205"/>
      <c r="EU707" s="93"/>
      <c r="EV707" s="93"/>
    </row>
    <row r="708" spans="2:152">
      <c r="B708" s="8"/>
      <c r="C708" s="205"/>
      <c r="D708" s="205"/>
      <c r="E708" s="206"/>
      <c r="F708" s="206"/>
      <c r="G708" s="205"/>
      <c r="H708" s="207"/>
      <c r="I708" s="205"/>
      <c r="J708" s="207"/>
      <c r="K708" s="205"/>
      <c r="L708" s="205"/>
      <c r="M708" s="205"/>
      <c r="N708" s="205"/>
      <c r="O708" s="205"/>
      <c r="P708" s="205"/>
      <c r="Q708" s="205"/>
      <c r="CC708" s="8"/>
      <c r="CD708" s="205"/>
      <c r="CE708" s="205"/>
      <c r="CF708" s="206"/>
      <c r="CG708" s="206"/>
      <c r="CH708" s="205"/>
      <c r="CI708" s="207"/>
      <c r="CJ708" s="205"/>
      <c r="CK708" s="207"/>
      <c r="CL708" s="205"/>
      <c r="CM708" s="205"/>
      <c r="CN708" s="205"/>
      <c r="CO708" s="205"/>
      <c r="CP708" s="205"/>
      <c r="CQ708" s="93"/>
      <c r="CR708" s="93"/>
      <c r="CS708" s="191"/>
      <c r="CW708" s="210"/>
      <c r="DE708" s="8"/>
      <c r="DF708" s="205"/>
      <c r="DG708" s="205"/>
      <c r="DH708" s="206"/>
      <c r="DI708" s="206"/>
      <c r="DJ708" s="205"/>
      <c r="DK708" s="207"/>
      <c r="DL708" s="205"/>
      <c r="DM708" s="207"/>
      <c r="DN708" s="205"/>
      <c r="DO708" s="207"/>
      <c r="DP708" s="205"/>
      <c r="DQ708" s="205"/>
      <c r="DR708" s="205"/>
      <c r="DS708" s="205"/>
      <c r="DT708" s="93"/>
      <c r="DU708" s="93"/>
      <c r="EE708" s="8"/>
      <c r="EF708" s="205"/>
      <c r="EG708" s="205"/>
      <c r="EH708" s="206"/>
      <c r="EI708" s="206"/>
      <c r="EJ708" s="205"/>
      <c r="EK708" s="207"/>
      <c r="EL708" s="205"/>
      <c r="EM708" s="207"/>
      <c r="EN708" s="205"/>
      <c r="EO708" s="207"/>
      <c r="EP708" s="207"/>
      <c r="EQ708" s="205"/>
      <c r="ER708" s="205"/>
      <c r="ES708" s="205"/>
      <c r="ET708" s="205"/>
      <c r="EU708" s="93"/>
      <c r="EV708" s="93"/>
    </row>
    <row r="709" spans="2:152">
      <c r="B709" s="8"/>
      <c r="C709" s="205"/>
      <c r="D709" s="205"/>
      <c r="E709" s="206"/>
      <c r="F709" s="206"/>
      <c r="G709" s="205"/>
      <c r="H709" s="207"/>
      <c r="I709" s="205"/>
      <c r="J709" s="207"/>
      <c r="K709" s="205"/>
      <c r="L709" s="205"/>
      <c r="M709" s="205"/>
      <c r="N709" s="205"/>
      <c r="O709" s="205"/>
      <c r="P709" s="205"/>
      <c r="Q709" s="205"/>
      <c r="CC709" s="8"/>
      <c r="CD709" s="205"/>
      <c r="CE709" s="205"/>
      <c r="CF709" s="206"/>
      <c r="CG709" s="206"/>
      <c r="CH709" s="205"/>
      <c r="CI709" s="207"/>
      <c r="CJ709" s="205"/>
      <c r="CK709" s="207"/>
      <c r="CL709" s="205"/>
      <c r="CM709" s="205"/>
      <c r="CN709" s="205"/>
      <c r="CO709" s="205"/>
      <c r="CP709" s="205"/>
      <c r="CQ709" s="93"/>
      <c r="CR709" s="93"/>
      <c r="CS709" s="191"/>
      <c r="CW709" s="210"/>
      <c r="DE709" s="8"/>
      <c r="DF709" s="205"/>
      <c r="DG709" s="205"/>
      <c r="DH709" s="206"/>
      <c r="DI709" s="206"/>
      <c r="DJ709" s="205"/>
      <c r="DK709" s="207"/>
      <c r="DL709" s="205"/>
      <c r="DM709" s="207"/>
      <c r="DN709" s="205"/>
      <c r="DO709" s="207"/>
      <c r="DP709" s="205"/>
      <c r="DQ709" s="205"/>
      <c r="DR709" s="205"/>
      <c r="DS709" s="205"/>
      <c r="DT709" s="93"/>
      <c r="DU709" s="93"/>
      <c r="EE709" s="8"/>
      <c r="EF709" s="205"/>
      <c r="EG709" s="205"/>
      <c r="EH709" s="206"/>
      <c r="EI709" s="206"/>
      <c r="EJ709" s="205"/>
      <c r="EK709" s="207"/>
      <c r="EL709" s="205"/>
      <c r="EM709" s="207"/>
      <c r="EN709" s="205"/>
      <c r="EO709" s="207"/>
      <c r="EP709" s="207"/>
      <c r="EQ709" s="205"/>
      <c r="ER709" s="205"/>
      <c r="ES709" s="205"/>
      <c r="ET709" s="205"/>
      <c r="EU709" s="93"/>
      <c r="EV709" s="93"/>
    </row>
    <row r="710" spans="2:152">
      <c r="B710" s="8"/>
      <c r="C710" s="205"/>
      <c r="D710" s="205"/>
      <c r="E710" s="206"/>
      <c r="F710" s="206"/>
      <c r="G710" s="205"/>
      <c r="H710" s="207"/>
      <c r="I710" s="205"/>
      <c r="J710" s="207"/>
      <c r="K710" s="205"/>
      <c r="L710" s="205"/>
      <c r="M710" s="205"/>
      <c r="N710" s="205"/>
      <c r="O710" s="205"/>
      <c r="P710" s="205"/>
      <c r="Q710" s="205"/>
      <c r="CC710" s="8"/>
      <c r="CD710" s="205"/>
      <c r="CE710" s="205"/>
      <c r="CF710" s="206"/>
      <c r="CG710" s="206"/>
      <c r="CH710" s="205"/>
      <c r="CI710" s="207"/>
      <c r="CJ710" s="205"/>
      <c r="CK710" s="207"/>
      <c r="CL710" s="205"/>
      <c r="CM710" s="205"/>
      <c r="CN710" s="205"/>
      <c r="CO710" s="205"/>
      <c r="CP710" s="205"/>
      <c r="CQ710" s="93"/>
      <c r="CR710" s="93"/>
      <c r="CS710" s="191"/>
      <c r="CW710" s="210"/>
      <c r="DE710" s="8"/>
      <c r="DF710" s="205"/>
      <c r="DG710" s="205"/>
      <c r="DH710" s="206"/>
      <c r="DI710" s="206"/>
      <c r="DJ710" s="205"/>
      <c r="DK710" s="207"/>
      <c r="DL710" s="205"/>
      <c r="DM710" s="207"/>
      <c r="DN710" s="205"/>
      <c r="DO710" s="207"/>
      <c r="DP710" s="205"/>
      <c r="DQ710" s="205"/>
      <c r="DR710" s="205"/>
      <c r="DS710" s="205"/>
      <c r="DT710" s="93"/>
      <c r="DU710" s="93"/>
      <c r="EE710" s="8"/>
      <c r="EF710" s="205"/>
      <c r="EG710" s="205"/>
      <c r="EH710" s="206"/>
      <c r="EI710" s="206"/>
      <c r="EJ710" s="205"/>
      <c r="EK710" s="207"/>
      <c r="EL710" s="205"/>
      <c r="EM710" s="207"/>
      <c r="EN710" s="205"/>
      <c r="EO710" s="207"/>
      <c r="EP710" s="207"/>
      <c r="EQ710" s="205"/>
      <c r="ER710" s="205"/>
      <c r="ES710" s="205"/>
      <c r="ET710" s="205"/>
      <c r="EU710" s="93"/>
      <c r="EV710" s="93"/>
    </row>
    <row r="711" spans="2:152">
      <c r="B711" s="8"/>
      <c r="C711" s="205"/>
      <c r="D711" s="205"/>
      <c r="E711" s="206"/>
      <c r="F711" s="206"/>
      <c r="G711" s="205"/>
      <c r="H711" s="207"/>
      <c r="I711" s="205"/>
      <c r="J711" s="207"/>
      <c r="K711" s="205"/>
      <c r="L711" s="205"/>
      <c r="M711" s="205"/>
      <c r="N711" s="205"/>
      <c r="O711" s="205"/>
      <c r="P711" s="205"/>
      <c r="Q711" s="205"/>
      <c r="CC711" s="8"/>
      <c r="CD711" s="205"/>
      <c r="CE711" s="205"/>
      <c r="CF711" s="206"/>
      <c r="CG711" s="206"/>
      <c r="CH711" s="205"/>
      <c r="CI711" s="207"/>
      <c r="CJ711" s="205"/>
      <c r="CK711" s="207"/>
      <c r="CL711" s="205"/>
      <c r="CM711" s="205"/>
      <c r="CN711" s="205"/>
      <c r="CO711" s="205"/>
      <c r="CP711" s="205"/>
      <c r="CQ711" s="93"/>
      <c r="CR711" s="93"/>
      <c r="CS711" s="191"/>
      <c r="CW711" s="210"/>
      <c r="DE711" s="8"/>
      <c r="DF711" s="205"/>
      <c r="DG711" s="205"/>
      <c r="DH711" s="206"/>
      <c r="DI711" s="206"/>
      <c r="DJ711" s="205"/>
      <c r="DK711" s="207"/>
      <c r="DL711" s="205"/>
      <c r="DM711" s="207"/>
      <c r="DN711" s="205"/>
      <c r="DO711" s="207"/>
      <c r="DP711" s="205"/>
      <c r="DQ711" s="205"/>
      <c r="DR711" s="205"/>
      <c r="DS711" s="205"/>
      <c r="DT711" s="93"/>
      <c r="DU711" s="93"/>
      <c r="EE711" s="8"/>
      <c r="EF711" s="205"/>
      <c r="EG711" s="205"/>
      <c r="EH711" s="206"/>
      <c r="EI711" s="206"/>
      <c r="EJ711" s="205"/>
      <c r="EK711" s="207"/>
      <c r="EL711" s="205"/>
      <c r="EM711" s="207"/>
      <c r="EN711" s="205"/>
      <c r="EO711" s="207"/>
      <c r="EP711" s="207"/>
      <c r="EQ711" s="205"/>
      <c r="ER711" s="205"/>
      <c r="ES711" s="205"/>
      <c r="ET711" s="205"/>
      <c r="EU711" s="93"/>
      <c r="EV711" s="93"/>
    </row>
    <row r="712" spans="2:152">
      <c r="B712" s="8"/>
      <c r="C712" s="205"/>
      <c r="D712" s="205"/>
      <c r="E712" s="206"/>
      <c r="F712" s="206"/>
      <c r="G712" s="205"/>
      <c r="H712" s="207"/>
      <c r="I712" s="205"/>
      <c r="J712" s="207"/>
      <c r="K712" s="205"/>
      <c r="L712" s="205"/>
      <c r="M712" s="205"/>
      <c r="N712" s="205"/>
      <c r="O712" s="205"/>
      <c r="P712" s="205"/>
      <c r="Q712" s="205"/>
      <c r="CC712" s="8"/>
      <c r="CD712" s="205"/>
      <c r="CE712" s="205"/>
      <c r="CF712" s="206"/>
      <c r="CG712" s="206"/>
      <c r="CH712" s="205"/>
      <c r="CI712" s="207"/>
      <c r="CJ712" s="205"/>
      <c r="CK712" s="207"/>
      <c r="CL712" s="205"/>
      <c r="CM712" s="205"/>
      <c r="CN712" s="205"/>
      <c r="CO712" s="205"/>
      <c r="CP712" s="205"/>
      <c r="CQ712" s="93"/>
      <c r="CR712" s="93"/>
      <c r="CS712" s="191"/>
      <c r="CW712" s="210"/>
      <c r="DE712" s="8"/>
      <c r="DF712" s="205"/>
      <c r="DG712" s="205"/>
      <c r="DH712" s="206"/>
      <c r="DI712" s="206"/>
      <c r="DJ712" s="205"/>
      <c r="DK712" s="207"/>
      <c r="DL712" s="205"/>
      <c r="DM712" s="207"/>
      <c r="DN712" s="205"/>
      <c r="DO712" s="207"/>
      <c r="DP712" s="205"/>
      <c r="DQ712" s="205"/>
      <c r="DR712" s="205"/>
      <c r="DS712" s="205"/>
      <c r="DT712" s="93"/>
      <c r="DU712" s="93"/>
      <c r="EE712" s="8"/>
      <c r="EF712" s="205"/>
      <c r="EG712" s="205"/>
      <c r="EH712" s="206"/>
      <c r="EI712" s="206"/>
      <c r="EJ712" s="205"/>
      <c r="EK712" s="207"/>
      <c r="EL712" s="205"/>
      <c r="EM712" s="207"/>
      <c r="EN712" s="205"/>
      <c r="EO712" s="207"/>
      <c r="EP712" s="207"/>
      <c r="EQ712" s="205"/>
      <c r="ER712" s="205"/>
      <c r="ES712" s="205"/>
      <c r="ET712" s="205"/>
      <c r="EU712" s="93"/>
      <c r="EV712" s="93"/>
    </row>
    <row r="713" spans="2:152">
      <c r="B713" s="8"/>
      <c r="C713" s="205"/>
      <c r="D713" s="205"/>
      <c r="E713" s="206"/>
      <c r="F713" s="206"/>
      <c r="G713" s="205"/>
      <c r="H713" s="207"/>
      <c r="I713" s="205"/>
      <c r="J713" s="207"/>
      <c r="K713" s="205"/>
      <c r="L713" s="205"/>
      <c r="M713" s="205"/>
      <c r="N713" s="205"/>
      <c r="O713" s="205"/>
      <c r="P713" s="205"/>
      <c r="Q713" s="205"/>
      <c r="CC713" s="8"/>
      <c r="CD713" s="205"/>
      <c r="CE713" s="205"/>
      <c r="CF713" s="206"/>
      <c r="CG713" s="206"/>
      <c r="CH713" s="205"/>
      <c r="CI713" s="207"/>
      <c r="CJ713" s="205"/>
      <c r="CK713" s="207"/>
      <c r="CL713" s="205"/>
      <c r="CM713" s="205"/>
      <c r="CN713" s="205"/>
      <c r="CO713" s="205"/>
      <c r="CP713" s="205"/>
      <c r="CQ713" s="93"/>
      <c r="CR713" s="93"/>
      <c r="CS713" s="191"/>
      <c r="CW713" s="210"/>
      <c r="DE713" s="8"/>
      <c r="DF713" s="205"/>
      <c r="DG713" s="205"/>
      <c r="DH713" s="206"/>
      <c r="DI713" s="206"/>
      <c r="DJ713" s="205"/>
      <c r="DK713" s="207"/>
      <c r="DL713" s="205"/>
      <c r="DM713" s="207"/>
      <c r="DN713" s="205"/>
      <c r="DO713" s="207"/>
      <c r="DP713" s="205"/>
      <c r="DQ713" s="205"/>
      <c r="DR713" s="205"/>
      <c r="DS713" s="205"/>
      <c r="DT713" s="93"/>
      <c r="DU713" s="93"/>
      <c r="EE713" s="8"/>
      <c r="EF713" s="205"/>
      <c r="EG713" s="205"/>
      <c r="EH713" s="206"/>
      <c r="EI713" s="206"/>
      <c r="EJ713" s="205"/>
      <c r="EK713" s="207"/>
      <c r="EL713" s="205"/>
      <c r="EM713" s="207"/>
      <c r="EN713" s="205"/>
      <c r="EO713" s="207"/>
      <c r="EP713" s="207"/>
      <c r="EQ713" s="205"/>
      <c r="ER713" s="205"/>
      <c r="ES713" s="205"/>
      <c r="ET713" s="205"/>
      <c r="EU713" s="93"/>
      <c r="EV713" s="93"/>
    </row>
    <row r="714" spans="2:152">
      <c r="B714" s="8"/>
      <c r="C714" s="205"/>
      <c r="D714" s="205"/>
      <c r="E714" s="206"/>
      <c r="F714" s="206"/>
      <c r="G714" s="205"/>
      <c r="H714" s="207"/>
      <c r="I714" s="205"/>
      <c r="J714" s="207"/>
      <c r="K714" s="205"/>
      <c r="L714" s="205"/>
      <c r="M714" s="205"/>
      <c r="N714" s="205"/>
      <c r="O714" s="205"/>
      <c r="P714" s="205"/>
      <c r="Q714" s="205"/>
      <c r="CC714" s="8"/>
      <c r="CD714" s="205"/>
      <c r="CE714" s="205"/>
      <c r="CF714" s="206"/>
      <c r="CG714" s="206"/>
      <c r="CH714" s="205"/>
      <c r="CI714" s="207"/>
      <c r="CJ714" s="205"/>
      <c r="CK714" s="207"/>
      <c r="CL714" s="205"/>
      <c r="CM714" s="205"/>
      <c r="CN714" s="205"/>
      <c r="CO714" s="205"/>
      <c r="CP714" s="205"/>
      <c r="CQ714" s="93"/>
      <c r="CR714" s="93"/>
      <c r="CS714" s="191"/>
      <c r="CW714" s="210"/>
      <c r="DE714" s="8"/>
      <c r="DF714" s="205"/>
      <c r="DG714" s="205"/>
      <c r="DH714" s="206"/>
      <c r="DI714" s="206"/>
      <c r="DJ714" s="205"/>
      <c r="DK714" s="207"/>
      <c r="DL714" s="205"/>
      <c r="DM714" s="207"/>
      <c r="DN714" s="205"/>
      <c r="DO714" s="207"/>
      <c r="DP714" s="205"/>
      <c r="DQ714" s="205"/>
      <c r="DR714" s="205"/>
      <c r="DS714" s="205"/>
      <c r="DT714" s="93"/>
      <c r="DU714" s="93"/>
      <c r="EE714" s="8"/>
      <c r="EF714" s="205"/>
      <c r="EG714" s="205"/>
      <c r="EH714" s="206"/>
      <c r="EI714" s="206"/>
      <c r="EJ714" s="205"/>
      <c r="EK714" s="207"/>
      <c r="EL714" s="205"/>
      <c r="EM714" s="207"/>
      <c r="EN714" s="205"/>
      <c r="EO714" s="207"/>
      <c r="EP714" s="207"/>
      <c r="EQ714" s="205"/>
      <c r="ER714" s="205"/>
      <c r="ES714" s="205"/>
      <c r="ET714" s="205"/>
      <c r="EU714" s="93"/>
      <c r="EV714" s="93"/>
    </row>
    <row r="715" spans="2:152">
      <c r="B715" s="8"/>
      <c r="C715" s="205"/>
      <c r="D715" s="205"/>
      <c r="E715" s="206"/>
      <c r="F715" s="206"/>
      <c r="G715" s="205"/>
      <c r="H715" s="207"/>
      <c r="I715" s="205"/>
      <c r="J715" s="207"/>
      <c r="K715" s="205"/>
      <c r="L715" s="205"/>
      <c r="M715" s="205"/>
      <c r="N715" s="205"/>
      <c r="O715" s="205"/>
      <c r="P715" s="205"/>
      <c r="Q715" s="205"/>
      <c r="CC715" s="8"/>
      <c r="CD715" s="205"/>
      <c r="CE715" s="205"/>
      <c r="CF715" s="206"/>
      <c r="CG715" s="206"/>
      <c r="CH715" s="205"/>
      <c r="CI715" s="207"/>
      <c r="CJ715" s="205"/>
      <c r="CK715" s="207"/>
      <c r="CL715" s="205"/>
      <c r="CM715" s="205"/>
      <c r="CN715" s="205"/>
      <c r="CO715" s="205"/>
      <c r="CP715" s="205"/>
      <c r="CQ715" s="93"/>
      <c r="CR715" s="93"/>
      <c r="CS715" s="191"/>
      <c r="CW715" s="210"/>
      <c r="DE715" s="8"/>
      <c r="DF715" s="205"/>
      <c r="DG715" s="205"/>
      <c r="DH715" s="206"/>
      <c r="DI715" s="206"/>
      <c r="DJ715" s="205"/>
      <c r="DK715" s="207"/>
      <c r="DL715" s="205"/>
      <c r="DM715" s="207"/>
      <c r="DN715" s="205"/>
      <c r="DO715" s="207"/>
      <c r="DP715" s="205"/>
      <c r="DQ715" s="205"/>
      <c r="DR715" s="205"/>
      <c r="DS715" s="205"/>
      <c r="DT715" s="93"/>
      <c r="DU715" s="93"/>
      <c r="EE715" s="8"/>
      <c r="EF715" s="205"/>
      <c r="EG715" s="205"/>
      <c r="EH715" s="206"/>
      <c r="EI715" s="206"/>
      <c r="EJ715" s="205"/>
      <c r="EK715" s="207"/>
      <c r="EL715" s="205"/>
      <c r="EM715" s="207"/>
      <c r="EN715" s="205"/>
      <c r="EO715" s="207"/>
      <c r="EP715" s="207"/>
      <c r="EQ715" s="205"/>
      <c r="ER715" s="205"/>
      <c r="ES715" s="205"/>
      <c r="ET715" s="205"/>
      <c r="EU715" s="93"/>
      <c r="EV715" s="93"/>
    </row>
    <row r="716" spans="2:152">
      <c r="B716" s="8"/>
      <c r="C716" s="205"/>
      <c r="D716" s="205"/>
      <c r="E716" s="206"/>
      <c r="F716" s="206"/>
      <c r="G716" s="205"/>
      <c r="H716" s="207"/>
      <c r="I716" s="205"/>
      <c r="J716" s="207"/>
      <c r="K716" s="205"/>
      <c r="L716" s="205"/>
      <c r="M716" s="205"/>
      <c r="N716" s="205"/>
      <c r="O716" s="205"/>
      <c r="P716" s="205"/>
      <c r="Q716" s="205"/>
      <c r="CC716" s="8"/>
      <c r="CD716" s="205"/>
      <c r="CE716" s="205"/>
      <c r="CF716" s="206"/>
      <c r="CG716" s="206"/>
      <c r="CH716" s="205"/>
      <c r="CI716" s="207"/>
      <c r="CJ716" s="205"/>
      <c r="CK716" s="207"/>
      <c r="CL716" s="205"/>
      <c r="CM716" s="205"/>
      <c r="CN716" s="205"/>
      <c r="CO716" s="205"/>
      <c r="CP716" s="205"/>
      <c r="CQ716" s="93"/>
      <c r="CR716" s="93"/>
      <c r="CS716" s="191"/>
      <c r="CW716" s="210"/>
      <c r="DE716" s="8"/>
      <c r="DF716" s="205"/>
      <c r="DG716" s="205"/>
      <c r="DH716" s="206"/>
      <c r="DI716" s="206"/>
      <c r="DJ716" s="205"/>
      <c r="DK716" s="207"/>
      <c r="DL716" s="205"/>
      <c r="DM716" s="207"/>
      <c r="DN716" s="205"/>
      <c r="DO716" s="207"/>
      <c r="DP716" s="205"/>
      <c r="DQ716" s="205"/>
      <c r="DR716" s="205"/>
      <c r="DS716" s="205"/>
      <c r="DT716" s="93"/>
      <c r="DU716" s="93"/>
      <c r="EE716" s="8"/>
      <c r="EF716" s="205"/>
      <c r="EG716" s="205"/>
      <c r="EH716" s="206"/>
      <c r="EI716" s="206"/>
      <c r="EJ716" s="205"/>
      <c r="EK716" s="207"/>
      <c r="EL716" s="205"/>
      <c r="EM716" s="207"/>
      <c r="EN716" s="205"/>
      <c r="EO716" s="207"/>
      <c r="EP716" s="207"/>
      <c r="EQ716" s="205"/>
      <c r="ER716" s="205"/>
      <c r="ES716" s="205"/>
      <c r="ET716" s="205"/>
      <c r="EU716" s="93"/>
      <c r="EV716" s="93"/>
    </row>
    <row r="717" spans="2:152">
      <c r="B717" s="8"/>
      <c r="C717" s="205"/>
      <c r="D717" s="205"/>
      <c r="E717" s="206"/>
      <c r="F717" s="206"/>
      <c r="G717" s="205"/>
      <c r="H717" s="207"/>
      <c r="I717" s="205"/>
      <c r="J717" s="207"/>
      <c r="K717" s="205"/>
      <c r="L717" s="205"/>
      <c r="M717" s="205"/>
      <c r="N717" s="205"/>
      <c r="O717" s="205"/>
      <c r="P717" s="205"/>
      <c r="Q717" s="205"/>
      <c r="CC717" s="8"/>
      <c r="CD717" s="205"/>
      <c r="CE717" s="205"/>
      <c r="CF717" s="206"/>
      <c r="CG717" s="206"/>
      <c r="CH717" s="205"/>
      <c r="CI717" s="207"/>
      <c r="CJ717" s="205"/>
      <c r="CK717" s="207"/>
      <c r="CL717" s="205"/>
      <c r="CM717" s="205"/>
      <c r="CN717" s="205"/>
      <c r="CO717" s="205"/>
      <c r="CP717" s="205"/>
      <c r="CQ717" s="93"/>
      <c r="CR717" s="93"/>
      <c r="CS717" s="191"/>
      <c r="CW717" s="210"/>
      <c r="DE717" s="8"/>
      <c r="DF717" s="205"/>
      <c r="DG717" s="205"/>
      <c r="DH717" s="206"/>
      <c r="DI717" s="206"/>
      <c r="DJ717" s="205"/>
      <c r="DK717" s="207"/>
      <c r="DL717" s="205"/>
      <c r="DM717" s="207"/>
      <c r="DN717" s="205"/>
      <c r="DO717" s="207"/>
      <c r="DP717" s="205"/>
      <c r="DQ717" s="205"/>
      <c r="DR717" s="205"/>
      <c r="DS717" s="205"/>
      <c r="DT717" s="93"/>
      <c r="DU717" s="93"/>
      <c r="EE717" s="8"/>
      <c r="EF717" s="205"/>
      <c r="EG717" s="205"/>
      <c r="EH717" s="206"/>
      <c r="EI717" s="206"/>
      <c r="EJ717" s="205"/>
      <c r="EK717" s="207"/>
      <c r="EL717" s="205"/>
      <c r="EM717" s="207"/>
      <c r="EN717" s="205"/>
      <c r="EO717" s="207"/>
      <c r="EP717" s="207"/>
      <c r="EQ717" s="205"/>
      <c r="ER717" s="205"/>
      <c r="ES717" s="205"/>
      <c r="ET717" s="205"/>
      <c r="EU717" s="93"/>
      <c r="EV717" s="93"/>
    </row>
    <row r="718" spans="2:152">
      <c r="B718" s="8"/>
      <c r="C718" s="205"/>
      <c r="D718" s="205"/>
      <c r="E718" s="206"/>
      <c r="F718" s="206"/>
      <c r="G718" s="205"/>
      <c r="H718" s="207"/>
      <c r="I718" s="205"/>
      <c r="J718" s="207"/>
      <c r="K718" s="205"/>
      <c r="L718" s="205"/>
      <c r="M718" s="205"/>
      <c r="N718" s="205"/>
      <c r="O718" s="205"/>
      <c r="P718" s="205"/>
      <c r="Q718" s="205"/>
      <c r="CC718" s="8"/>
      <c r="CD718" s="205"/>
      <c r="CE718" s="205"/>
      <c r="CF718" s="206"/>
      <c r="CG718" s="206"/>
      <c r="CH718" s="205"/>
      <c r="CI718" s="207"/>
      <c r="CJ718" s="205"/>
      <c r="CK718" s="207"/>
      <c r="CL718" s="205"/>
      <c r="CM718" s="205"/>
      <c r="CN718" s="205"/>
      <c r="CO718" s="205"/>
      <c r="CP718" s="205"/>
      <c r="CQ718" s="93"/>
      <c r="CR718" s="93"/>
      <c r="CS718" s="191"/>
      <c r="CW718" s="210"/>
      <c r="DE718" s="8"/>
      <c r="DF718" s="205"/>
      <c r="DG718" s="205"/>
      <c r="DH718" s="206"/>
      <c r="DI718" s="206"/>
      <c r="DJ718" s="205"/>
      <c r="DK718" s="207"/>
      <c r="DL718" s="205"/>
      <c r="DM718" s="207"/>
      <c r="DN718" s="205"/>
      <c r="DO718" s="207"/>
      <c r="DP718" s="205"/>
      <c r="DQ718" s="205"/>
      <c r="DR718" s="205"/>
      <c r="DS718" s="205"/>
      <c r="DT718" s="93"/>
      <c r="DU718" s="93"/>
      <c r="EE718" s="8"/>
      <c r="EF718" s="205"/>
      <c r="EG718" s="205"/>
      <c r="EH718" s="206"/>
      <c r="EI718" s="206"/>
      <c r="EJ718" s="205"/>
      <c r="EK718" s="207"/>
      <c r="EL718" s="205"/>
      <c r="EM718" s="207"/>
      <c r="EN718" s="205"/>
      <c r="EO718" s="207"/>
      <c r="EP718" s="207"/>
      <c r="EQ718" s="205"/>
      <c r="ER718" s="205"/>
      <c r="ES718" s="205"/>
      <c r="ET718" s="205"/>
      <c r="EU718" s="93"/>
      <c r="EV718" s="93"/>
    </row>
    <row r="719" spans="2:152">
      <c r="B719" s="8"/>
      <c r="C719" s="205"/>
      <c r="D719" s="205"/>
      <c r="E719" s="206"/>
      <c r="F719" s="206"/>
      <c r="G719" s="205"/>
      <c r="H719" s="207"/>
      <c r="I719" s="205"/>
      <c r="J719" s="207"/>
      <c r="K719" s="205"/>
      <c r="L719" s="205"/>
      <c r="M719" s="205"/>
      <c r="N719" s="205"/>
      <c r="O719" s="205"/>
      <c r="P719" s="205"/>
      <c r="Q719" s="205"/>
      <c r="CC719" s="8"/>
      <c r="CD719" s="205"/>
      <c r="CE719" s="205"/>
      <c r="CF719" s="206"/>
      <c r="CG719" s="206"/>
      <c r="CH719" s="205"/>
      <c r="CI719" s="207"/>
      <c r="CJ719" s="205"/>
      <c r="CK719" s="207"/>
      <c r="CL719" s="205"/>
      <c r="CM719" s="205"/>
      <c r="CN719" s="205"/>
      <c r="CO719" s="205"/>
      <c r="CP719" s="205"/>
      <c r="CQ719" s="93"/>
      <c r="CR719" s="93"/>
      <c r="CS719" s="191"/>
      <c r="CW719" s="210"/>
      <c r="DE719" s="8"/>
      <c r="DF719" s="205"/>
      <c r="DG719" s="205"/>
      <c r="DH719" s="206"/>
      <c r="DI719" s="206"/>
      <c r="DJ719" s="205"/>
      <c r="DK719" s="207"/>
      <c r="DL719" s="205"/>
      <c r="DM719" s="207"/>
      <c r="DN719" s="205"/>
      <c r="DO719" s="207"/>
      <c r="DP719" s="205"/>
      <c r="DQ719" s="205"/>
      <c r="DR719" s="205"/>
      <c r="DS719" s="205"/>
      <c r="DT719" s="93"/>
      <c r="DU719" s="93"/>
      <c r="EE719" s="8"/>
      <c r="EF719" s="205"/>
      <c r="EG719" s="205"/>
      <c r="EH719" s="206"/>
      <c r="EI719" s="206"/>
      <c r="EJ719" s="205"/>
      <c r="EK719" s="207"/>
      <c r="EL719" s="205"/>
      <c r="EM719" s="207"/>
      <c r="EN719" s="205"/>
      <c r="EO719" s="207"/>
      <c r="EP719" s="207"/>
      <c r="EQ719" s="205"/>
      <c r="ER719" s="205"/>
      <c r="ES719" s="205"/>
      <c r="ET719" s="205"/>
      <c r="EU719" s="93"/>
      <c r="EV719" s="93"/>
    </row>
    <row r="720" spans="2:152">
      <c r="B720" s="8"/>
      <c r="C720" s="205"/>
      <c r="D720" s="205"/>
      <c r="E720" s="206"/>
      <c r="F720" s="206"/>
      <c r="G720" s="205"/>
      <c r="H720" s="207"/>
      <c r="I720" s="205"/>
      <c r="J720" s="207"/>
      <c r="K720" s="205"/>
      <c r="L720" s="205"/>
      <c r="M720" s="205"/>
      <c r="N720" s="205"/>
      <c r="O720" s="205"/>
      <c r="P720" s="205"/>
      <c r="Q720" s="205"/>
      <c r="CC720" s="8"/>
      <c r="CD720" s="205"/>
      <c r="CE720" s="205"/>
      <c r="CF720" s="206"/>
      <c r="CG720" s="206"/>
      <c r="CH720" s="205"/>
      <c r="CI720" s="207"/>
      <c r="CJ720" s="205"/>
      <c r="CK720" s="207"/>
      <c r="CL720" s="205"/>
      <c r="CM720" s="205"/>
      <c r="CN720" s="205"/>
      <c r="CO720" s="205"/>
      <c r="CP720" s="205"/>
      <c r="CQ720" s="93"/>
      <c r="CR720" s="93"/>
      <c r="CS720" s="191"/>
      <c r="CW720" s="210"/>
      <c r="DE720" s="8"/>
      <c r="DF720" s="205"/>
      <c r="DG720" s="205"/>
      <c r="DH720" s="206"/>
      <c r="DI720" s="206"/>
      <c r="DJ720" s="205"/>
      <c r="DK720" s="207"/>
      <c r="DL720" s="205"/>
      <c r="DM720" s="207"/>
      <c r="DN720" s="205"/>
      <c r="DO720" s="207"/>
      <c r="DP720" s="205"/>
      <c r="DQ720" s="205"/>
      <c r="DR720" s="205"/>
      <c r="DS720" s="205"/>
      <c r="DT720" s="93"/>
      <c r="DU720" s="93"/>
      <c r="EE720" s="8"/>
      <c r="EF720" s="205"/>
      <c r="EG720" s="205"/>
      <c r="EH720" s="206"/>
      <c r="EI720" s="206"/>
      <c r="EJ720" s="205"/>
      <c r="EK720" s="207"/>
      <c r="EL720" s="205"/>
      <c r="EM720" s="207"/>
      <c r="EN720" s="205"/>
      <c r="EO720" s="207"/>
      <c r="EP720" s="207"/>
      <c r="EQ720" s="205"/>
      <c r="ER720" s="205"/>
      <c r="ES720" s="205"/>
      <c r="ET720" s="205"/>
      <c r="EU720" s="93"/>
      <c r="EV720" s="93"/>
    </row>
    <row r="721" spans="2:152">
      <c r="B721" s="8"/>
      <c r="C721" s="205"/>
      <c r="D721" s="205"/>
      <c r="E721" s="206"/>
      <c r="F721" s="206"/>
      <c r="G721" s="205"/>
      <c r="H721" s="207"/>
      <c r="I721" s="205"/>
      <c r="J721" s="207"/>
      <c r="K721" s="205"/>
      <c r="L721" s="205"/>
      <c r="M721" s="205"/>
      <c r="N721" s="205"/>
      <c r="O721" s="205"/>
      <c r="P721" s="205"/>
      <c r="Q721" s="205"/>
      <c r="CC721" s="8"/>
      <c r="CD721" s="205"/>
      <c r="CE721" s="205"/>
      <c r="CF721" s="206"/>
      <c r="CG721" s="206"/>
      <c r="CH721" s="205"/>
      <c r="CI721" s="207"/>
      <c r="CJ721" s="205"/>
      <c r="CK721" s="207"/>
      <c r="CL721" s="205"/>
      <c r="CM721" s="205"/>
      <c r="CN721" s="205"/>
      <c r="CO721" s="205"/>
      <c r="CP721" s="205"/>
      <c r="CQ721" s="93"/>
      <c r="CR721" s="93"/>
      <c r="CS721" s="191"/>
      <c r="CW721" s="210"/>
      <c r="DE721" s="8"/>
      <c r="DF721" s="205"/>
      <c r="DG721" s="205"/>
      <c r="DH721" s="206"/>
      <c r="DI721" s="206"/>
      <c r="DJ721" s="205"/>
      <c r="DK721" s="207"/>
      <c r="DL721" s="205"/>
      <c r="DM721" s="207"/>
      <c r="DN721" s="205"/>
      <c r="DO721" s="207"/>
      <c r="DP721" s="205"/>
      <c r="DQ721" s="205"/>
      <c r="DR721" s="205"/>
      <c r="DS721" s="205"/>
      <c r="DT721" s="93"/>
      <c r="DU721" s="93"/>
      <c r="EE721" s="8"/>
      <c r="EF721" s="205"/>
      <c r="EG721" s="205"/>
      <c r="EH721" s="206"/>
      <c r="EI721" s="206"/>
      <c r="EJ721" s="205"/>
      <c r="EK721" s="207"/>
      <c r="EL721" s="205"/>
      <c r="EM721" s="207"/>
      <c r="EN721" s="205"/>
      <c r="EO721" s="207"/>
      <c r="EP721" s="207"/>
      <c r="EQ721" s="205"/>
      <c r="ER721" s="205"/>
      <c r="ES721" s="205"/>
      <c r="ET721" s="205"/>
      <c r="EU721" s="93"/>
      <c r="EV721" s="93"/>
    </row>
    <row r="722" spans="2:152">
      <c r="B722" s="8"/>
      <c r="C722" s="205"/>
      <c r="D722" s="205"/>
      <c r="E722" s="206"/>
      <c r="F722" s="206"/>
      <c r="G722" s="205"/>
      <c r="H722" s="207"/>
      <c r="I722" s="205"/>
      <c r="J722" s="207"/>
      <c r="K722" s="205"/>
      <c r="L722" s="205"/>
      <c r="M722" s="205"/>
      <c r="N722" s="205"/>
      <c r="O722" s="205"/>
      <c r="P722" s="205"/>
      <c r="Q722" s="205"/>
      <c r="CC722" s="8"/>
      <c r="CD722" s="205"/>
      <c r="CE722" s="205"/>
      <c r="CF722" s="206"/>
      <c r="CG722" s="206"/>
      <c r="CH722" s="205"/>
      <c r="CI722" s="207"/>
      <c r="CJ722" s="205"/>
      <c r="CK722" s="207"/>
      <c r="CL722" s="205"/>
      <c r="CM722" s="205"/>
      <c r="CN722" s="205"/>
      <c r="CO722" s="205"/>
      <c r="CP722" s="205"/>
      <c r="CQ722" s="93"/>
      <c r="CR722" s="93"/>
      <c r="CS722" s="191"/>
      <c r="CW722" s="210"/>
      <c r="DE722" s="8"/>
      <c r="DF722" s="205"/>
      <c r="DG722" s="205"/>
      <c r="DH722" s="206"/>
      <c r="DI722" s="206"/>
      <c r="DJ722" s="205"/>
      <c r="DK722" s="207"/>
      <c r="DL722" s="205"/>
      <c r="DM722" s="207"/>
      <c r="DN722" s="205"/>
      <c r="DO722" s="207"/>
      <c r="DP722" s="205"/>
      <c r="DQ722" s="205"/>
      <c r="DR722" s="205"/>
      <c r="DS722" s="205"/>
      <c r="DT722" s="93"/>
      <c r="DU722" s="93"/>
      <c r="EE722" s="8"/>
      <c r="EF722" s="205"/>
      <c r="EG722" s="205"/>
      <c r="EH722" s="206"/>
      <c r="EI722" s="206"/>
      <c r="EJ722" s="205"/>
      <c r="EK722" s="207"/>
      <c r="EL722" s="205"/>
      <c r="EM722" s="207"/>
      <c r="EN722" s="205"/>
      <c r="EO722" s="207"/>
      <c r="EP722" s="207"/>
      <c r="EQ722" s="205"/>
      <c r="ER722" s="205"/>
      <c r="ES722" s="205"/>
      <c r="ET722" s="205"/>
      <c r="EU722" s="93"/>
      <c r="EV722" s="93"/>
    </row>
    <row r="723" spans="2:152">
      <c r="B723" s="8"/>
      <c r="C723" s="205"/>
      <c r="D723" s="205"/>
      <c r="E723" s="206"/>
      <c r="F723" s="206"/>
      <c r="G723" s="205"/>
      <c r="H723" s="207"/>
      <c r="I723" s="205"/>
      <c r="J723" s="207"/>
      <c r="K723" s="205"/>
      <c r="L723" s="205"/>
      <c r="M723" s="205"/>
      <c r="N723" s="205"/>
      <c r="O723" s="205"/>
      <c r="P723" s="205"/>
      <c r="Q723" s="205"/>
      <c r="CC723" s="8"/>
      <c r="CD723" s="205"/>
      <c r="CE723" s="205"/>
      <c r="CF723" s="206"/>
      <c r="CG723" s="206"/>
      <c r="CH723" s="205"/>
      <c r="CI723" s="207"/>
      <c r="CJ723" s="205"/>
      <c r="CK723" s="207"/>
      <c r="CL723" s="205"/>
      <c r="CM723" s="205"/>
      <c r="CN723" s="205"/>
      <c r="CO723" s="205"/>
      <c r="CP723" s="205"/>
      <c r="CQ723" s="93"/>
      <c r="CR723" s="93"/>
      <c r="CS723" s="191"/>
      <c r="CW723" s="210"/>
      <c r="DE723" s="8"/>
      <c r="DF723" s="205"/>
      <c r="DG723" s="205"/>
      <c r="DH723" s="206"/>
      <c r="DI723" s="206"/>
      <c r="DJ723" s="205"/>
      <c r="DK723" s="207"/>
      <c r="DL723" s="205"/>
      <c r="DM723" s="207"/>
      <c r="DN723" s="205"/>
      <c r="DO723" s="207"/>
      <c r="DP723" s="205"/>
      <c r="DQ723" s="205"/>
      <c r="DR723" s="205"/>
      <c r="DS723" s="205"/>
      <c r="DT723" s="93"/>
      <c r="DU723" s="93"/>
      <c r="EE723" s="8"/>
      <c r="EF723" s="205"/>
      <c r="EG723" s="205"/>
      <c r="EH723" s="206"/>
      <c r="EI723" s="206"/>
      <c r="EJ723" s="205"/>
      <c r="EK723" s="207"/>
      <c r="EL723" s="205"/>
      <c r="EM723" s="207"/>
      <c r="EN723" s="205"/>
      <c r="EO723" s="207"/>
      <c r="EP723" s="207"/>
      <c r="EQ723" s="205"/>
      <c r="ER723" s="205"/>
      <c r="ES723" s="205"/>
      <c r="ET723" s="205"/>
      <c r="EU723" s="93"/>
      <c r="EV723" s="93"/>
    </row>
    <row r="724" spans="2:152">
      <c r="B724" s="8"/>
      <c r="C724" s="205"/>
      <c r="D724" s="205"/>
      <c r="E724" s="206"/>
      <c r="F724" s="206"/>
      <c r="G724" s="205"/>
      <c r="H724" s="207"/>
      <c r="I724" s="205"/>
      <c r="J724" s="207"/>
      <c r="K724" s="205"/>
      <c r="L724" s="205"/>
      <c r="M724" s="205"/>
      <c r="N724" s="205"/>
      <c r="O724" s="205"/>
      <c r="P724" s="205"/>
      <c r="Q724" s="205"/>
      <c r="CC724" s="8"/>
      <c r="CD724" s="205"/>
      <c r="CE724" s="205"/>
      <c r="CF724" s="206"/>
      <c r="CG724" s="206"/>
      <c r="CH724" s="205"/>
      <c r="CI724" s="207"/>
      <c r="CJ724" s="205"/>
      <c r="CK724" s="207"/>
      <c r="CL724" s="205"/>
      <c r="CM724" s="205"/>
      <c r="CN724" s="205"/>
      <c r="CO724" s="205"/>
      <c r="CP724" s="205"/>
      <c r="CQ724" s="93"/>
      <c r="CR724" s="93"/>
      <c r="CS724" s="191"/>
      <c r="CW724" s="210"/>
      <c r="DE724" s="8"/>
      <c r="DF724" s="205"/>
      <c r="DG724" s="205"/>
      <c r="DH724" s="206"/>
      <c r="DI724" s="206"/>
      <c r="DJ724" s="205"/>
      <c r="DK724" s="207"/>
      <c r="DL724" s="205"/>
      <c r="DM724" s="207"/>
      <c r="DN724" s="205"/>
      <c r="DO724" s="207"/>
      <c r="DP724" s="205"/>
      <c r="DQ724" s="205"/>
      <c r="DR724" s="205"/>
      <c r="DS724" s="205"/>
      <c r="DT724" s="93"/>
      <c r="DU724" s="93"/>
      <c r="EE724" s="8"/>
      <c r="EF724" s="205"/>
      <c r="EG724" s="205"/>
      <c r="EH724" s="206"/>
      <c r="EI724" s="206"/>
      <c r="EJ724" s="205"/>
      <c r="EK724" s="207"/>
      <c r="EL724" s="205"/>
      <c r="EM724" s="207"/>
      <c r="EN724" s="205"/>
      <c r="EO724" s="207"/>
      <c r="EP724" s="207"/>
      <c r="EQ724" s="205"/>
      <c r="ER724" s="205"/>
      <c r="ES724" s="205"/>
      <c r="ET724" s="205"/>
      <c r="EU724" s="93"/>
      <c r="EV724" s="93"/>
    </row>
    <row r="725" spans="2:152">
      <c r="B725" s="8"/>
      <c r="C725" s="205"/>
      <c r="D725" s="205"/>
      <c r="E725" s="206"/>
      <c r="F725" s="206"/>
      <c r="G725" s="205"/>
      <c r="H725" s="207"/>
      <c r="I725" s="205"/>
      <c r="J725" s="207"/>
      <c r="K725" s="205"/>
      <c r="L725" s="205"/>
      <c r="M725" s="205"/>
      <c r="N725" s="205"/>
      <c r="O725" s="205"/>
      <c r="P725" s="205"/>
      <c r="Q725" s="205"/>
      <c r="CC725" s="8"/>
      <c r="CD725" s="205"/>
      <c r="CE725" s="205"/>
      <c r="CF725" s="206"/>
      <c r="CG725" s="206"/>
      <c r="CH725" s="205"/>
      <c r="CI725" s="207"/>
      <c r="CJ725" s="205"/>
      <c r="CK725" s="207"/>
      <c r="CL725" s="205"/>
      <c r="CM725" s="205"/>
      <c r="CN725" s="205"/>
      <c r="CO725" s="205"/>
      <c r="CP725" s="205"/>
      <c r="CQ725" s="93"/>
      <c r="CR725" s="93"/>
      <c r="CS725" s="191"/>
      <c r="CW725" s="210"/>
      <c r="DE725" s="8"/>
      <c r="DF725" s="205"/>
      <c r="DG725" s="205"/>
      <c r="DH725" s="206"/>
      <c r="DI725" s="206"/>
      <c r="DJ725" s="205"/>
      <c r="DK725" s="207"/>
      <c r="DL725" s="205"/>
      <c r="DM725" s="207"/>
      <c r="DN725" s="205"/>
      <c r="DO725" s="207"/>
      <c r="DP725" s="205"/>
      <c r="DQ725" s="205"/>
      <c r="DR725" s="205"/>
      <c r="DS725" s="205"/>
      <c r="DT725" s="93"/>
      <c r="DU725" s="93"/>
      <c r="EE725" s="8"/>
      <c r="EF725" s="205"/>
      <c r="EG725" s="205"/>
      <c r="EH725" s="206"/>
      <c r="EI725" s="206"/>
      <c r="EJ725" s="205"/>
      <c r="EK725" s="207"/>
      <c r="EL725" s="205"/>
      <c r="EM725" s="207"/>
      <c r="EN725" s="205"/>
      <c r="EO725" s="207"/>
      <c r="EP725" s="207"/>
      <c r="EQ725" s="205"/>
      <c r="ER725" s="205"/>
      <c r="ES725" s="205"/>
      <c r="ET725" s="205"/>
      <c r="EU725" s="93"/>
      <c r="EV725" s="93"/>
    </row>
    <row r="726" spans="2:152">
      <c r="B726" s="8"/>
      <c r="C726" s="205"/>
      <c r="D726" s="205"/>
      <c r="E726" s="206"/>
      <c r="F726" s="206"/>
      <c r="G726" s="205"/>
      <c r="H726" s="207"/>
      <c r="I726" s="205"/>
      <c r="J726" s="207"/>
      <c r="K726" s="205"/>
      <c r="L726" s="205"/>
      <c r="M726" s="205"/>
      <c r="N726" s="205"/>
      <c r="O726" s="205"/>
      <c r="P726" s="205"/>
      <c r="Q726" s="205"/>
      <c r="CC726" s="8"/>
      <c r="CD726" s="205"/>
      <c r="CE726" s="205"/>
      <c r="CF726" s="206"/>
      <c r="CG726" s="206"/>
      <c r="CH726" s="205"/>
      <c r="CI726" s="207"/>
      <c r="CJ726" s="205"/>
      <c r="CK726" s="207"/>
      <c r="CL726" s="205"/>
      <c r="CM726" s="205"/>
      <c r="CN726" s="205"/>
      <c r="CO726" s="205"/>
      <c r="CP726" s="205"/>
      <c r="CQ726" s="93"/>
      <c r="CR726" s="93"/>
      <c r="CS726" s="191"/>
      <c r="CW726" s="210"/>
      <c r="DE726" s="8"/>
      <c r="DF726" s="205"/>
      <c r="DG726" s="205"/>
      <c r="DH726" s="206"/>
      <c r="DI726" s="206"/>
      <c r="DJ726" s="205"/>
      <c r="DK726" s="207"/>
      <c r="DL726" s="205"/>
      <c r="DM726" s="207"/>
      <c r="DN726" s="205"/>
      <c r="DO726" s="207"/>
      <c r="DP726" s="205"/>
      <c r="DQ726" s="205"/>
      <c r="DR726" s="205"/>
      <c r="DS726" s="205"/>
      <c r="DT726" s="93"/>
      <c r="DU726" s="93"/>
      <c r="EE726" s="8"/>
      <c r="EF726" s="205"/>
      <c r="EG726" s="205"/>
      <c r="EH726" s="206"/>
      <c r="EI726" s="206"/>
      <c r="EJ726" s="205"/>
      <c r="EK726" s="207"/>
      <c r="EL726" s="205"/>
      <c r="EM726" s="207"/>
      <c r="EN726" s="205"/>
      <c r="EO726" s="207"/>
      <c r="EP726" s="207"/>
      <c r="EQ726" s="205"/>
      <c r="ER726" s="205"/>
      <c r="ES726" s="205"/>
      <c r="ET726" s="205"/>
      <c r="EU726" s="93"/>
      <c r="EV726" s="93"/>
    </row>
    <row r="727" spans="2:152">
      <c r="B727" s="8"/>
      <c r="C727" s="205"/>
      <c r="D727" s="205"/>
      <c r="E727" s="206"/>
      <c r="F727" s="206"/>
      <c r="G727" s="205"/>
      <c r="H727" s="207"/>
      <c r="I727" s="205"/>
      <c r="J727" s="207"/>
      <c r="K727" s="205"/>
      <c r="L727" s="205"/>
      <c r="M727" s="205"/>
      <c r="N727" s="205"/>
      <c r="O727" s="205"/>
      <c r="P727" s="205"/>
      <c r="Q727" s="205"/>
      <c r="CC727" s="8"/>
      <c r="CD727" s="205"/>
      <c r="CE727" s="205"/>
      <c r="CF727" s="206"/>
      <c r="CG727" s="206"/>
      <c r="CH727" s="205"/>
      <c r="CI727" s="207"/>
      <c r="CJ727" s="205"/>
      <c r="CK727" s="207"/>
      <c r="CL727" s="205"/>
      <c r="CM727" s="205"/>
      <c r="CN727" s="205"/>
      <c r="CO727" s="205"/>
      <c r="CP727" s="205"/>
      <c r="CQ727" s="93"/>
      <c r="CR727" s="93"/>
      <c r="CS727" s="191"/>
      <c r="CW727" s="210"/>
      <c r="DE727" s="8"/>
      <c r="DF727" s="205"/>
      <c r="DG727" s="205"/>
      <c r="DH727" s="206"/>
      <c r="DI727" s="206"/>
      <c r="DJ727" s="205"/>
      <c r="DK727" s="207"/>
      <c r="DL727" s="205"/>
      <c r="DM727" s="207"/>
      <c r="DN727" s="205"/>
      <c r="DO727" s="207"/>
      <c r="DP727" s="205"/>
      <c r="DQ727" s="205"/>
      <c r="DR727" s="205"/>
      <c r="DS727" s="205"/>
      <c r="DT727" s="93"/>
      <c r="DU727" s="93"/>
      <c r="EE727" s="8"/>
      <c r="EF727" s="205"/>
      <c r="EG727" s="205"/>
      <c r="EH727" s="206"/>
      <c r="EI727" s="206"/>
      <c r="EJ727" s="205"/>
      <c r="EK727" s="207"/>
      <c r="EL727" s="205"/>
      <c r="EM727" s="207"/>
      <c r="EN727" s="205"/>
      <c r="EO727" s="207"/>
      <c r="EP727" s="207"/>
      <c r="EQ727" s="205"/>
      <c r="ER727" s="205"/>
      <c r="ES727" s="205"/>
      <c r="ET727" s="205"/>
      <c r="EU727" s="93"/>
      <c r="EV727" s="93"/>
    </row>
    <row r="728" spans="2:152">
      <c r="B728" s="8"/>
      <c r="C728" s="205"/>
      <c r="D728" s="205"/>
      <c r="E728" s="206"/>
      <c r="F728" s="206"/>
      <c r="G728" s="205"/>
      <c r="H728" s="207"/>
      <c r="I728" s="205"/>
      <c r="J728" s="207"/>
      <c r="K728" s="205"/>
      <c r="L728" s="205"/>
      <c r="M728" s="205"/>
      <c r="N728" s="205"/>
      <c r="O728" s="205"/>
      <c r="P728" s="205"/>
      <c r="Q728" s="205"/>
      <c r="CC728" s="8"/>
      <c r="CD728" s="205"/>
      <c r="CE728" s="205"/>
      <c r="CF728" s="206"/>
      <c r="CG728" s="206"/>
      <c r="CH728" s="205"/>
      <c r="CI728" s="207"/>
      <c r="CJ728" s="205"/>
      <c r="CK728" s="207"/>
      <c r="CL728" s="205"/>
      <c r="CM728" s="205"/>
      <c r="CN728" s="205"/>
      <c r="CO728" s="205"/>
      <c r="CP728" s="205"/>
      <c r="CQ728" s="93"/>
      <c r="CR728" s="93"/>
      <c r="CS728" s="191"/>
      <c r="CW728" s="210"/>
      <c r="DE728" s="8"/>
      <c r="DF728" s="205"/>
      <c r="DG728" s="205"/>
      <c r="DH728" s="206"/>
      <c r="DI728" s="206"/>
      <c r="DJ728" s="205"/>
      <c r="DK728" s="207"/>
      <c r="DL728" s="205"/>
      <c r="DM728" s="207"/>
      <c r="DN728" s="205"/>
      <c r="DO728" s="207"/>
      <c r="DP728" s="205"/>
      <c r="DQ728" s="205"/>
      <c r="DR728" s="205"/>
      <c r="DS728" s="205"/>
      <c r="DT728" s="93"/>
      <c r="DU728" s="93"/>
      <c r="EE728" s="8"/>
      <c r="EF728" s="205"/>
      <c r="EG728" s="205"/>
      <c r="EH728" s="206"/>
      <c r="EI728" s="206"/>
      <c r="EJ728" s="205"/>
      <c r="EK728" s="207"/>
      <c r="EL728" s="205"/>
      <c r="EM728" s="207"/>
      <c r="EN728" s="205"/>
      <c r="EO728" s="207"/>
      <c r="EP728" s="207"/>
      <c r="EQ728" s="205"/>
      <c r="ER728" s="205"/>
      <c r="ES728" s="205"/>
      <c r="ET728" s="205"/>
      <c r="EU728" s="93"/>
      <c r="EV728" s="93"/>
    </row>
    <row r="729" spans="2:152">
      <c r="B729" s="8"/>
      <c r="C729" s="205"/>
      <c r="D729" s="205"/>
      <c r="E729" s="206"/>
      <c r="F729" s="206"/>
      <c r="G729" s="205"/>
      <c r="H729" s="207"/>
      <c r="I729" s="205"/>
      <c r="J729" s="207"/>
      <c r="K729" s="205"/>
      <c r="L729" s="205"/>
      <c r="M729" s="205"/>
      <c r="N729" s="205"/>
      <c r="O729" s="205"/>
      <c r="P729" s="205"/>
      <c r="Q729" s="205"/>
      <c r="CC729" s="8"/>
      <c r="CD729" s="205"/>
      <c r="CE729" s="205"/>
      <c r="CF729" s="206"/>
      <c r="CG729" s="206"/>
      <c r="CH729" s="205"/>
      <c r="CI729" s="207"/>
      <c r="CJ729" s="205"/>
      <c r="CK729" s="207"/>
      <c r="CL729" s="205"/>
      <c r="CM729" s="205"/>
      <c r="CN729" s="205"/>
      <c r="CO729" s="205"/>
      <c r="CP729" s="205"/>
      <c r="CQ729" s="93"/>
      <c r="CR729" s="93"/>
      <c r="CS729" s="191"/>
      <c r="CW729" s="210"/>
      <c r="DE729" s="8"/>
      <c r="DF729" s="205"/>
      <c r="DG729" s="205"/>
      <c r="DH729" s="206"/>
      <c r="DI729" s="206"/>
      <c r="DJ729" s="205"/>
      <c r="DK729" s="207"/>
      <c r="DL729" s="205"/>
      <c r="DM729" s="207"/>
      <c r="DN729" s="205"/>
      <c r="DO729" s="207"/>
      <c r="DP729" s="205"/>
      <c r="DQ729" s="205"/>
      <c r="DR729" s="205"/>
      <c r="DS729" s="205"/>
      <c r="DT729" s="93"/>
      <c r="DU729" s="93"/>
      <c r="EE729" s="8"/>
      <c r="EF729" s="205"/>
      <c r="EG729" s="205"/>
      <c r="EH729" s="206"/>
      <c r="EI729" s="206"/>
      <c r="EJ729" s="205"/>
      <c r="EK729" s="207"/>
      <c r="EL729" s="205"/>
      <c r="EM729" s="207"/>
      <c r="EN729" s="205"/>
      <c r="EO729" s="207"/>
      <c r="EP729" s="207"/>
      <c r="EQ729" s="205"/>
      <c r="ER729" s="205"/>
      <c r="ES729" s="205"/>
      <c r="ET729" s="205"/>
      <c r="EU729" s="93"/>
      <c r="EV729" s="93"/>
    </row>
    <row r="730" spans="2:152">
      <c r="B730" s="8"/>
      <c r="C730" s="205"/>
      <c r="D730" s="205"/>
      <c r="E730" s="206"/>
      <c r="F730" s="206"/>
      <c r="G730" s="205"/>
      <c r="H730" s="207"/>
      <c r="I730" s="205"/>
      <c r="J730" s="207"/>
      <c r="K730" s="205"/>
      <c r="L730" s="205"/>
      <c r="M730" s="205"/>
      <c r="N730" s="205"/>
      <c r="O730" s="205"/>
      <c r="P730" s="205"/>
      <c r="Q730" s="205"/>
      <c r="CC730" s="8"/>
      <c r="CD730" s="205"/>
      <c r="CE730" s="205"/>
      <c r="CF730" s="206"/>
      <c r="CG730" s="206"/>
      <c r="CH730" s="205"/>
      <c r="CI730" s="207"/>
      <c r="CJ730" s="205"/>
      <c r="CK730" s="207"/>
      <c r="CL730" s="205"/>
      <c r="CM730" s="205"/>
      <c r="CN730" s="205"/>
      <c r="CO730" s="205"/>
      <c r="CP730" s="205"/>
      <c r="CQ730" s="93"/>
      <c r="CR730" s="93"/>
      <c r="CS730" s="191"/>
      <c r="CW730" s="210"/>
      <c r="DE730" s="8"/>
      <c r="DF730" s="205"/>
      <c r="DG730" s="205"/>
      <c r="DH730" s="206"/>
      <c r="DI730" s="206"/>
      <c r="DJ730" s="205"/>
      <c r="DK730" s="207"/>
      <c r="DL730" s="205"/>
      <c r="DM730" s="207"/>
      <c r="DN730" s="205"/>
      <c r="DO730" s="207"/>
      <c r="DP730" s="205"/>
      <c r="DQ730" s="205"/>
      <c r="DR730" s="205"/>
      <c r="DS730" s="205"/>
      <c r="DT730" s="93"/>
      <c r="DU730" s="93"/>
      <c r="EE730" s="8"/>
      <c r="EF730" s="205"/>
      <c r="EG730" s="205"/>
      <c r="EH730" s="206"/>
      <c r="EI730" s="206"/>
      <c r="EJ730" s="205"/>
      <c r="EK730" s="207"/>
      <c r="EL730" s="205"/>
      <c r="EM730" s="207"/>
      <c r="EN730" s="205"/>
      <c r="EO730" s="207"/>
      <c r="EP730" s="207"/>
      <c r="EQ730" s="205"/>
      <c r="ER730" s="205"/>
      <c r="ES730" s="205"/>
      <c r="ET730" s="205"/>
      <c r="EU730" s="93"/>
      <c r="EV730" s="93"/>
    </row>
    <row r="731" spans="2:152">
      <c r="B731" s="8"/>
      <c r="C731" s="205"/>
      <c r="D731" s="205"/>
      <c r="E731" s="206"/>
      <c r="F731" s="206"/>
      <c r="G731" s="205"/>
      <c r="H731" s="207"/>
      <c r="I731" s="205"/>
      <c r="J731" s="207"/>
      <c r="K731" s="205"/>
      <c r="L731" s="205"/>
      <c r="M731" s="205"/>
      <c r="N731" s="205"/>
      <c r="O731" s="205"/>
      <c r="P731" s="205"/>
      <c r="Q731" s="205"/>
      <c r="CC731" s="8"/>
      <c r="CD731" s="205"/>
      <c r="CE731" s="205"/>
      <c r="CF731" s="206"/>
      <c r="CG731" s="206"/>
      <c r="CH731" s="205"/>
      <c r="CI731" s="207"/>
      <c r="CJ731" s="205"/>
      <c r="CK731" s="207"/>
      <c r="CL731" s="205"/>
      <c r="CM731" s="205"/>
      <c r="CN731" s="205"/>
      <c r="CO731" s="205"/>
      <c r="CP731" s="205"/>
      <c r="CQ731" s="93"/>
      <c r="CR731" s="93"/>
      <c r="CS731" s="191"/>
      <c r="CW731" s="210"/>
      <c r="DE731" s="8"/>
      <c r="DF731" s="205"/>
      <c r="DG731" s="205"/>
      <c r="DH731" s="206"/>
      <c r="DI731" s="206"/>
      <c r="DJ731" s="205"/>
      <c r="DK731" s="207"/>
      <c r="DL731" s="205"/>
      <c r="DM731" s="207"/>
      <c r="DN731" s="205"/>
      <c r="DO731" s="207"/>
      <c r="DP731" s="205"/>
      <c r="DQ731" s="205"/>
      <c r="DR731" s="205"/>
      <c r="DS731" s="205"/>
      <c r="DT731" s="93"/>
      <c r="DU731" s="93"/>
      <c r="EE731" s="8"/>
      <c r="EF731" s="205"/>
      <c r="EG731" s="205"/>
      <c r="EH731" s="206"/>
      <c r="EI731" s="206"/>
      <c r="EJ731" s="205"/>
      <c r="EK731" s="207"/>
      <c r="EL731" s="205"/>
      <c r="EM731" s="207"/>
      <c r="EN731" s="205"/>
      <c r="EO731" s="207"/>
      <c r="EP731" s="207"/>
      <c r="EQ731" s="205"/>
      <c r="ER731" s="205"/>
      <c r="ES731" s="205"/>
      <c r="ET731" s="205"/>
      <c r="EU731" s="93"/>
      <c r="EV731" s="93"/>
    </row>
    <row r="732" spans="2:152">
      <c r="B732" s="8"/>
      <c r="C732" s="205"/>
      <c r="D732" s="205"/>
      <c r="E732" s="206"/>
      <c r="F732" s="206"/>
      <c r="G732" s="205"/>
      <c r="H732" s="207"/>
      <c r="I732" s="205"/>
      <c r="J732" s="207"/>
      <c r="K732" s="205"/>
      <c r="L732" s="205"/>
      <c r="M732" s="205"/>
      <c r="N732" s="205"/>
      <c r="O732" s="205"/>
      <c r="P732" s="205"/>
      <c r="Q732" s="205"/>
      <c r="CC732" s="8"/>
      <c r="CD732" s="205"/>
      <c r="CE732" s="205"/>
      <c r="CF732" s="206"/>
      <c r="CG732" s="206"/>
      <c r="CH732" s="205"/>
      <c r="CI732" s="207"/>
      <c r="CJ732" s="205"/>
      <c r="CK732" s="207"/>
      <c r="CL732" s="205"/>
      <c r="CM732" s="205"/>
      <c r="CN732" s="205"/>
      <c r="CO732" s="205"/>
      <c r="CP732" s="205"/>
      <c r="CQ732" s="93"/>
      <c r="CR732" s="93"/>
      <c r="CS732" s="191"/>
      <c r="CW732" s="210"/>
      <c r="DE732" s="8"/>
      <c r="DF732" s="205"/>
      <c r="DG732" s="205"/>
      <c r="DH732" s="206"/>
      <c r="DI732" s="206"/>
      <c r="DJ732" s="205"/>
      <c r="DK732" s="207"/>
      <c r="DL732" s="205"/>
      <c r="DM732" s="207"/>
      <c r="DN732" s="205"/>
      <c r="DO732" s="207"/>
      <c r="DP732" s="205"/>
      <c r="DQ732" s="205"/>
      <c r="DR732" s="205"/>
      <c r="DS732" s="205"/>
      <c r="DT732" s="93"/>
      <c r="DU732" s="93"/>
      <c r="EE732" s="8"/>
      <c r="EF732" s="205"/>
      <c r="EG732" s="205"/>
      <c r="EH732" s="206"/>
      <c r="EI732" s="206"/>
      <c r="EJ732" s="205"/>
      <c r="EK732" s="207"/>
      <c r="EL732" s="205"/>
      <c r="EM732" s="207"/>
      <c r="EN732" s="205"/>
      <c r="EO732" s="207"/>
      <c r="EP732" s="207"/>
      <c r="EQ732" s="205"/>
      <c r="ER732" s="205"/>
      <c r="ES732" s="205"/>
      <c r="ET732" s="205"/>
      <c r="EU732" s="93"/>
      <c r="EV732" s="93"/>
    </row>
    <row r="733" spans="2:152">
      <c r="B733" s="8"/>
      <c r="C733" s="205"/>
      <c r="D733" s="205"/>
      <c r="E733" s="206"/>
      <c r="F733" s="206"/>
      <c r="G733" s="205"/>
      <c r="H733" s="207"/>
      <c r="I733" s="205"/>
      <c r="J733" s="207"/>
      <c r="K733" s="205"/>
      <c r="L733" s="205"/>
      <c r="M733" s="205"/>
      <c r="N733" s="205"/>
      <c r="O733" s="205"/>
      <c r="P733" s="205"/>
      <c r="Q733" s="205"/>
      <c r="CC733" s="8"/>
      <c r="CD733" s="205"/>
      <c r="CE733" s="205"/>
      <c r="CF733" s="206"/>
      <c r="CG733" s="206"/>
      <c r="CH733" s="205"/>
      <c r="CI733" s="207"/>
      <c r="CJ733" s="205"/>
      <c r="CK733" s="207"/>
      <c r="CL733" s="205"/>
      <c r="CM733" s="205"/>
      <c r="CN733" s="205"/>
      <c r="CO733" s="205"/>
      <c r="CP733" s="205"/>
      <c r="CQ733" s="93"/>
      <c r="CR733" s="93"/>
      <c r="CS733" s="191"/>
      <c r="CW733" s="210"/>
      <c r="DE733" s="8"/>
      <c r="DF733" s="205"/>
      <c r="DG733" s="205"/>
      <c r="DH733" s="206"/>
      <c r="DI733" s="206"/>
      <c r="DJ733" s="205"/>
      <c r="DK733" s="207"/>
      <c r="DL733" s="205"/>
      <c r="DM733" s="207"/>
      <c r="DN733" s="205"/>
      <c r="DO733" s="207"/>
      <c r="DP733" s="205"/>
      <c r="DQ733" s="205"/>
      <c r="DR733" s="205"/>
      <c r="DS733" s="205"/>
      <c r="DT733" s="93"/>
      <c r="DU733" s="93"/>
      <c r="EE733" s="8"/>
      <c r="EF733" s="205"/>
      <c r="EG733" s="205"/>
      <c r="EH733" s="206"/>
      <c r="EI733" s="206"/>
      <c r="EJ733" s="205"/>
      <c r="EK733" s="207"/>
      <c r="EL733" s="205"/>
      <c r="EM733" s="207"/>
      <c r="EN733" s="205"/>
      <c r="EO733" s="207"/>
      <c r="EP733" s="207"/>
      <c r="EQ733" s="205"/>
      <c r="ER733" s="205"/>
      <c r="ES733" s="205"/>
      <c r="ET733" s="205"/>
      <c r="EU733" s="93"/>
      <c r="EV733" s="93"/>
    </row>
    <row r="734" spans="2:152">
      <c r="B734" s="8"/>
      <c r="C734" s="205"/>
      <c r="D734" s="205"/>
      <c r="E734" s="206"/>
      <c r="F734" s="206"/>
      <c r="G734" s="205"/>
      <c r="H734" s="207"/>
      <c r="I734" s="205"/>
      <c r="J734" s="207"/>
      <c r="K734" s="205"/>
      <c r="L734" s="205"/>
      <c r="M734" s="205"/>
      <c r="N734" s="205"/>
      <c r="O734" s="205"/>
      <c r="P734" s="205"/>
      <c r="Q734" s="205"/>
      <c r="CC734" s="8"/>
      <c r="CD734" s="205"/>
      <c r="CE734" s="205"/>
      <c r="CF734" s="206"/>
      <c r="CG734" s="206"/>
      <c r="CH734" s="205"/>
      <c r="CI734" s="207"/>
      <c r="CJ734" s="205"/>
      <c r="CK734" s="207"/>
      <c r="CL734" s="205"/>
      <c r="CM734" s="205"/>
      <c r="CN734" s="205"/>
      <c r="CO734" s="205"/>
      <c r="CP734" s="205"/>
      <c r="CQ734" s="93"/>
      <c r="CR734" s="93"/>
      <c r="CS734" s="191"/>
      <c r="CW734" s="210"/>
      <c r="DE734" s="8"/>
      <c r="DF734" s="205"/>
      <c r="DG734" s="205"/>
      <c r="DH734" s="206"/>
      <c r="DI734" s="206"/>
      <c r="DJ734" s="205"/>
      <c r="DK734" s="207"/>
      <c r="DL734" s="205"/>
      <c r="DM734" s="207"/>
      <c r="DN734" s="205"/>
      <c r="DO734" s="207"/>
      <c r="DP734" s="205"/>
      <c r="DQ734" s="205"/>
      <c r="DR734" s="205"/>
      <c r="DS734" s="205"/>
      <c r="DT734" s="93"/>
      <c r="DU734" s="93"/>
      <c r="EE734" s="8"/>
      <c r="EF734" s="205"/>
      <c r="EG734" s="205"/>
      <c r="EH734" s="206"/>
      <c r="EI734" s="206"/>
      <c r="EJ734" s="205"/>
      <c r="EK734" s="207"/>
      <c r="EL734" s="205"/>
      <c r="EM734" s="207"/>
      <c r="EN734" s="205"/>
      <c r="EO734" s="207"/>
      <c r="EP734" s="207"/>
      <c r="EQ734" s="205"/>
      <c r="ER734" s="205"/>
      <c r="ES734" s="205"/>
      <c r="ET734" s="205"/>
      <c r="EU734" s="93"/>
      <c r="EV734" s="93"/>
    </row>
    <row r="735" spans="2:152">
      <c r="B735" s="8"/>
      <c r="C735" s="205"/>
      <c r="D735" s="205"/>
      <c r="E735" s="206"/>
      <c r="F735" s="206"/>
      <c r="G735" s="205"/>
      <c r="H735" s="207"/>
      <c r="I735" s="205"/>
      <c r="J735" s="207"/>
      <c r="K735" s="205"/>
      <c r="L735" s="205"/>
      <c r="M735" s="205"/>
      <c r="N735" s="205"/>
      <c r="O735" s="205"/>
      <c r="P735" s="205"/>
      <c r="Q735" s="205"/>
      <c r="CC735" s="8"/>
      <c r="CD735" s="205"/>
      <c r="CE735" s="205"/>
      <c r="CF735" s="206"/>
      <c r="CG735" s="206"/>
      <c r="CH735" s="205"/>
      <c r="CI735" s="207"/>
      <c r="CJ735" s="205"/>
      <c r="CK735" s="207"/>
      <c r="CL735" s="205"/>
      <c r="CM735" s="205"/>
      <c r="CN735" s="205"/>
      <c r="CO735" s="205"/>
      <c r="CP735" s="205"/>
      <c r="CQ735" s="93"/>
      <c r="CR735" s="93"/>
      <c r="CS735" s="191"/>
      <c r="CW735" s="210"/>
      <c r="DE735" s="8"/>
      <c r="DF735" s="205"/>
      <c r="DG735" s="205"/>
      <c r="DH735" s="206"/>
      <c r="DI735" s="206"/>
      <c r="DJ735" s="205"/>
      <c r="DK735" s="207"/>
      <c r="DL735" s="205"/>
      <c r="DM735" s="207"/>
      <c r="DN735" s="205"/>
      <c r="DO735" s="207"/>
      <c r="DP735" s="205"/>
      <c r="DQ735" s="205"/>
      <c r="DR735" s="205"/>
      <c r="DS735" s="205"/>
      <c r="DT735" s="93"/>
      <c r="DU735" s="93"/>
      <c r="EE735" s="8"/>
      <c r="EF735" s="205"/>
      <c r="EG735" s="205"/>
      <c r="EH735" s="206"/>
      <c r="EI735" s="206"/>
      <c r="EJ735" s="205"/>
      <c r="EK735" s="207"/>
      <c r="EL735" s="205"/>
      <c r="EM735" s="207"/>
      <c r="EN735" s="205"/>
      <c r="EO735" s="207"/>
      <c r="EP735" s="207"/>
      <c r="EQ735" s="205"/>
      <c r="ER735" s="205"/>
      <c r="ES735" s="205"/>
      <c r="ET735" s="205"/>
      <c r="EU735" s="93"/>
      <c r="EV735" s="93"/>
    </row>
    <row r="736" spans="2:152">
      <c r="B736" s="8"/>
      <c r="C736" s="205"/>
      <c r="D736" s="205"/>
      <c r="E736" s="206"/>
      <c r="F736" s="206"/>
      <c r="G736" s="205"/>
      <c r="H736" s="207"/>
      <c r="I736" s="205"/>
      <c r="J736" s="207"/>
      <c r="K736" s="205"/>
      <c r="L736" s="205"/>
      <c r="M736" s="205"/>
      <c r="N736" s="205"/>
      <c r="O736" s="205"/>
      <c r="P736" s="205"/>
      <c r="Q736" s="205"/>
      <c r="CC736" s="8"/>
      <c r="CD736" s="205"/>
      <c r="CE736" s="205"/>
      <c r="CF736" s="206"/>
      <c r="CG736" s="206"/>
      <c r="CH736" s="205"/>
      <c r="CI736" s="207"/>
      <c r="CJ736" s="205"/>
      <c r="CK736" s="207"/>
      <c r="CL736" s="205"/>
      <c r="CM736" s="205"/>
      <c r="CN736" s="205"/>
      <c r="CO736" s="205"/>
      <c r="CP736" s="205"/>
      <c r="CQ736" s="93"/>
      <c r="CR736" s="93"/>
      <c r="CS736" s="191"/>
      <c r="CW736" s="210"/>
      <c r="DE736" s="8"/>
      <c r="DF736" s="205"/>
      <c r="DG736" s="205"/>
      <c r="DH736" s="206"/>
      <c r="DI736" s="206"/>
      <c r="DJ736" s="205"/>
      <c r="DK736" s="207"/>
      <c r="DL736" s="205"/>
      <c r="DM736" s="207"/>
      <c r="DN736" s="205"/>
      <c r="DO736" s="207"/>
      <c r="DP736" s="205"/>
      <c r="DQ736" s="205"/>
      <c r="DR736" s="205"/>
      <c r="DS736" s="205"/>
      <c r="DT736" s="93"/>
      <c r="DU736" s="93"/>
      <c r="EE736" s="8"/>
      <c r="EF736" s="205"/>
      <c r="EG736" s="205"/>
      <c r="EH736" s="206"/>
      <c r="EI736" s="206"/>
      <c r="EJ736" s="205"/>
      <c r="EK736" s="207"/>
      <c r="EL736" s="205"/>
      <c r="EM736" s="207"/>
      <c r="EN736" s="205"/>
      <c r="EO736" s="207"/>
      <c r="EP736" s="207"/>
      <c r="EQ736" s="205"/>
      <c r="ER736" s="205"/>
      <c r="ES736" s="205"/>
      <c r="ET736" s="205"/>
      <c r="EU736" s="93"/>
      <c r="EV736" s="93"/>
    </row>
    <row r="737" spans="2:152">
      <c r="B737" s="8"/>
      <c r="C737" s="205"/>
      <c r="D737" s="205"/>
      <c r="E737" s="206"/>
      <c r="F737" s="206"/>
      <c r="G737" s="205"/>
      <c r="H737" s="207"/>
      <c r="I737" s="205"/>
      <c r="J737" s="207"/>
      <c r="K737" s="205"/>
      <c r="L737" s="205"/>
      <c r="M737" s="205"/>
      <c r="N737" s="205"/>
      <c r="O737" s="205"/>
      <c r="P737" s="205"/>
      <c r="Q737" s="205"/>
      <c r="CC737" s="8"/>
      <c r="CD737" s="205"/>
      <c r="CE737" s="205"/>
      <c r="CF737" s="206"/>
      <c r="CG737" s="206"/>
      <c r="CH737" s="205"/>
      <c r="CI737" s="207"/>
      <c r="CJ737" s="205"/>
      <c r="CK737" s="207"/>
      <c r="CL737" s="205"/>
      <c r="CM737" s="205"/>
      <c r="CN737" s="205"/>
      <c r="CO737" s="205"/>
      <c r="CP737" s="205"/>
      <c r="CQ737" s="93"/>
      <c r="CR737" s="93"/>
      <c r="CS737" s="191"/>
      <c r="CW737" s="210"/>
      <c r="DE737" s="8"/>
      <c r="DF737" s="205"/>
      <c r="DG737" s="205"/>
      <c r="DH737" s="206"/>
      <c r="DI737" s="206"/>
      <c r="DJ737" s="205"/>
      <c r="DK737" s="207"/>
      <c r="DL737" s="205"/>
      <c r="DM737" s="207"/>
      <c r="DN737" s="205"/>
      <c r="DO737" s="207"/>
      <c r="DP737" s="205"/>
      <c r="DQ737" s="205"/>
      <c r="DR737" s="205"/>
      <c r="DS737" s="205"/>
      <c r="DT737" s="93"/>
      <c r="DU737" s="93"/>
      <c r="EE737" s="8"/>
      <c r="EF737" s="205"/>
      <c r="EG737" s="205"/>
      <c r="EH737" s="206"/>
      <c r="EI737" s="206"/>
      <c r="EJ737" s="205"/>
      <c r="EK737" s="207"/>
      <c r="EL737" s="205"/>
      <c r="EM737" s="207"/>
      <c r="EN737" s="205"/>
      <c r="EO737" s="207"/>
      <c r="EP737" s="207"/>
      <c r="EQ737" s="205"/>
      <c r="ER737" s="205"/>
      <c r="ES737" s="205"/>
      <c r="ET737" s="205"/>
      <c r="EU737" s="93"/>
      <c r="EV737" s="93"/>
    </row>
    <row r="738" spans="2:152">
      <c r="B738" s="8"/>
      <c r="C738" s="205"/>
      <c r="D738" s="205"/>
      <c r="E738" s="206"/>
      <c r="F738" s="206"/>
      <c r="G738" s="205"/>
      <c r="H738" s="207"/>
      <c r="I738" s="205"/>
      <c r="J738" s="207"/>
      <c r="K738" s="205"/>
      <c r="L738" s="205"/>
      <c r="M738" s="205"/>
      <c r="N738" s="205"/>
      <c r="O738" s="205"/>
      <c r="P738" s="205"/>
      <c r="Q738" s="205"/>
      <c r="CC738" s="8"/>
      <c r="CD738" s="205"/>
      <c r="CE738" s="205"/>
      <c r="CF738" s="206"/>
      <c r="CG738" s="206"/>
      <c r="CH738" s="205"/>
      <c r="CI738" s="207"/>
      <c r="CJ738" s="205"/>
      <c r="CK738" s="207"/>
      <c r="CL738" s="205"/>
      <c r="CM738" s="205"/>
      <c r="CN738" s="205"/>
      <c r="CO738" s="205"/>
      <c r="CP738" s="205"/>
      <c r="CQ738" s="93"/>
      <c r="CR738" s="93"/>
      <c r="CS738" s="191"/>
      <c r="CW738" s="210"/>
      <c r="DE738" s="8"/>
      <c r="DF738" s="205"/>
      <c r="DG738" s="205"/>
      <c r="DH738" s="206"/>
      <c r="DI738" s="206"/>
      <c r="DJ738" s="205"/>
      <c r="DK738" s="207"/>
      <c r="DL738" s="205"/>
      <c r="DM738" s="207"/>
      <c r="DN738" s="205"/>
      <c r="DO738" s="207"/>
      <c r="DP738" s="205"/>
      <c r="DQ738" s="205"/>
      <c r="DR738" s="205"/>
      <c r="DS738" s="205"/>
      <c r="DT738" s="93"/>
      <c r="DU738" s="93"/>
      <c r="EE738" s="8"/>
      <c r="EF738" s="205"/>
      <c r="EG738" s="205"/>
      <c r="EH738" s="206"/>
      <c r="EI738" s="206"/>
      <c r="EJ738" s="205"/>
      <c r="EK738" s="207"/>
      <c r="EL738" s="205"/>
      <c r="EM738" s="207"/>
      <c r="EN738" s="205"/>
      <c r="EO738" s="207"/>
      <c r="EP738" s="207"/>
      <c r="EQ738" s="205"/>
      <c r="ER738" s="205"/>
      <c r="ES738" s="205"/>
      <c r="ET738" s="205"/>
      <c r="EU738" s="93"/>
      <c r="EV738" s="93"/>
    </row>
    <row r="739" spans="2:152">
      <c r="B739" s="8"/>
      <c r="C739" s="205"/>
      <c r="D739" s="205"/>
      <c r="E739" s="206"/>
      <c r="F739" s="206"/>
      <c r="G739" s="205"/>
      <c r="H739" s="207"/>
      <c r="I739" s="205"/>
      <c r="J739" s="207"/>
      <c r="K739" s="205"/>
      <c r="L739" s="205"/>
      <c r="M739" s="205"/>
      <c r="N739" s="205"/>
      <c r="O739" s="205"/>
      <c r="P739" s="205"/>
      <c r="Q739" s="205"/>
      <c r="CC739" s="8"/>
      <c r="CD739" s="205"/>
      <c r="CE739" s="205"/>
      <c r="CF739" s="206"/>
      <c r="CG739" s="206"/>
      <c r="CH739" s="205"/>
      <c r="CI739" s="207"/>
      <c r="CJ739" s="205"/>
      <c r="CK739" s="207"/>
      <c r="CL739" s="205"/>
      <c r="CM739" s="205"/>
      <c r="CN739" s="205"/>
      <c r="CO739" s="205"/>
      <c r="CP739" s="205"/>
      <c r="CQ739" s="93"/>
      <c r="CR739" s="93"/>
      <c r="CS739" s="191"/>
      <c r="CW739" s="210"/>
      <c r="DE739" s="8"/>
      <c r="DF739" s="205"/>
      <c r="DG739" s="205"/>
      <c r="DH739" s="206"/>
      <c r="DI739" s="206"/>
      <c r="DJ739" s="205"/>
      <c r="DK739" s="207"/>
      <c r="DL739" s="205"/>
      <c r="DM739" s="207"/>
      <c r="DN739" s="205"/>
      <c r="DO739" s="207"/>
      <c r="DP739" s="205"/>
      <c r="DQ739" s="205"/>
      <c r="DR739" s="205"/>
      <c r="DS739" s="205"/>
      <c r="DT739" s="93"/>
      <c r="DU739" s="93"/>
      <c r="EE739" s="8"/>
      <c r="EF739" s="205"/>
      <c r="EG739" s="205"/>
      <c r="EH739" s="206"/>
      <c r="EI739" s="206"/>
      <c r="EJ739" s="205"/>
      <c r="EK739" s="207"/>
      <c r="EL739" s="205"/>
      <c r="EM739" s="207"/>
      <c r="EN739" s="205"/>
      <c r="EO739" s="207"/>
      <c r="EP739" s="207"/>
      <c r="EQ739" s="205"/>
      <c r="ER739" s="205"/>
      <c r="ES739" s="205"/>
      <c r="ET739" s="205"/>
      <c r="EU739" s="93"/>
      <c r="EV739" s="93"/>
    </row>
    <row r="740" spans="2:152">
      <c r="B740" s="8"/>
      <c r="C740" s="205"/>
      <c r="D740" s="205"/>
      <c r="E740" s="206"/>
      <c r="F740" s="206"/>
      <c r="G740" s="205"/>
      <c r="H740" s="207"/>
      <c r="I740" s="205"/>
      <c r="J740" s="207"/>
      <c r="K740" s="205"/>
      <c r="L740" s="205"/>
      <c r="M740" s="205"/>
      <c r="N740" s="205"/>
      <c r="O740" s="205"/>
      <c r="P740" s="205"/>
      <c r="Q740" s="205"/>
      <c r="CC740" s="8"/>
      <c r="CD740" s="205"/>
      <c r="CE740" s="205"/>
      <c r="CF740" s="206"/>
      <c r="CG740" s="206"/>
      <c r="CH740" s="205"/>
      <c r="CI740" s="207"/>
      <c r="CJ740" s="205"/>
      <c r="CK740" s="207"/>
      <c r="CL740" s="205"/>
      <c r="CM740" s="205"/>
      <c r="CN740" s="205"/>
      <c r="CO740" s="205"/>
      <c r="CP740" s="205"/>
      <c r="CQ740" s="93"/>
      <c r="CR740" s="93"/>
      <c r="CS740" s="191"/>
      <c r="CW740" s="210"/>
      <c r="DE740" s="8"/>
      <c r="DF740" s="205"/>
      <c r="DG740" s="205"/>
      <c r="DH740" s="206"/>
      <c r="DI740" s="206"/>
      <c r="DJ740" s="205"/>
      <c r="DK740" s="207"/>
      <c r="DL740" s="205"/>
      <c r="DM740" s="207"/>
      <c r="DN740" s="205"/>
      <c r="DO740" s="207"/>
      <c r="DP740" s="205"/>
      <c r="DQ740" s="205"/>
      <c r="DR740" s="205"/>
      <c r="DS740" s="205"/>
      <c r="DT740" s="93"/>
      <c r="DU740" s="93"/>
      <c r="EE740" s="8"/>
      <c r="EF740" s="205"/>
      <c r="EG740" s="205"/>
      <c r="EH740" s="206"/>
      <c r="EI740" s="206"/>
      <c r="EJ740" s="205"/>
      <c r="EK740" s="207"/>
      <c r="EL740" s="205"/>
      <c r="EM740" s="207"/>
      <c r="EN740" s="205"/>
      <c r="EO740" s="207"/>
      <c r="EP740" s="207"/>
      <c r="EQ740" s="205"/>
      <c r="ER740" s="205"/>
      <c r="ES740" s="205"/>
      <c r="ET740" s="205"/>
      <c r="EU740" s="93"/>
      <c r="EV740" s="93"/>
    </row>
    <row r="741" spans="2:152">
      <c r="B741" s="8"/>
      <c r="C741" s="205"/>
      <c r="D741" s="205"/>
      <c r="E741" s="206"/>
      <c r="F741" s="206"/>
      <c r="G741" s="205"/>
      <c r="H741" s="207"/>
      <c r="I741" s="205"/>
      <c r="J741" s="207"/>
      <c r="K741" s="205"/>
      <c r="L741" s="205"/>
      <c r="M741" s="205"/>
      <c r="N741" s="205"/>
      <c r="O741" s="205"/>
      <c r="P741" s="205"/>
      <c r="Q741" s="205"/>
      <c r="CC741" s="8"/>
      <c r="CD741" s="205"/>
      <c r="CE741" s="205"/>
      <c r="CF741" s="206"/>
      <c r="CG741" s="206"/>
      <c r="CH741" s="205"/>
      <c r="CI741" s="207"/>
      <c r="CJ741" s="205"/>
      <c r="CK741" s="207"/>
      <c r="CL741" s="205"/>
      <c r="CM741" s="205"/>
      <c r="CN741" s="205"/>
      <c r="CO741" s="205"/>
      <c r="CP741" s="205"/>
      <c r="CQ741" s="93"/>
      <c r="CR741" s="93"/>
      <c r="CS741" s="191"/>
      <c r="CW741" s="210"/>
      <c r="DE741" s="8"/>
      <c r="DF741" s="205"/>
      <c r="DG741" s="205"/>
      <c r="DH741" s="206"/>
      <c r="DI741" s="206"/>
      <c r="DJ741" s="205"/>
      <c r="DK741" s="207"/>
      <c r="DL741" s="205"/>
      <c r="DM741" s="207"/>
      <c r="DN741" s="205"/>
      <c r="DO741" s="207"/>
      <c r="DP741" s="205"/>
      <c r="DQ741" s="205"/>
      <c r="DR741" s="205"/>
      <c r="DS741" s="205"/>
      <c r="DT741" s="93"/>
      <c r="DU741" s="93"/>
      <c r="EE741" s="8"/>
      <c r="EF741" s="205"/>
      <c r="EG741" s="205"/>
      <c r="EH741" s="206"/>
      <c r="EI741" s="206"/>
      <c r="EJ741" s="205"/>
      <c r="EK741" s="207"/>
      <c r="EL741" s="205"/>
      <c r="EM741" s="207"/>
      <c r="EN741" s="205"/>
      <c r="EO741" s="207"/>
      <c r="EP741" s="207"/>
      <c r="EQ741" s="205"/>
      <c r="ER741" s="205"/>
      <c r="ES741" s="205"/>
      <c r="ET741" s="205"/>
      <c r="EU741" s="93"/>
      <c r="EV741" s="93"/>
    </row>
    <row r="742" spans="2:152">
      <c r="B742" s="8"/>
      <c r="C742" s="205"/>
      <c r="D742" s="205"/>
      <c r="E742" s="206"/>
      <c r="F742" s="206"/>
      <c r="G742" s="205"/>
      <c r="H742" s="207"/>
      <c r="I742" s="205"/>
      <c r="J742" s="207"/>
      <c r="K742" s="205"/>
      <c r="L742" s="205"/>
      <c r="M742" s="205"/>
      <c r="N742" s="205"/>
      <c r="O742" s="205"/>
      <c r="P742" s="205"/>
      <c r="Q742" s="205"/>
      <c r="CC742" s="8"/>
      <c r="CD742" s="205"/>
      <c r="CE742" s="205"/>
      <c r="CF742" s="206"/>
      <c r="CG742" s="206"/>
      <c r="CH742" s="205"/>
      <c r="CI742" s="207"/>
      <c r="CJ742" s="205"/>
      <c r="CK742" s="207"/>
      <c r="CL742" s="205"/>
      <c r="CM742" s="205"/>
      <c r="CN742" s="205"/>
      <c r="CO742" s="205"/>
      <c r="CP742" s="205"/>
      <c r="CQ742" s="93"/>
      <c r="CR742" s="93"/>
      <c r="CS742" s="191"/>
      <c r="CW742" s="210"/>
      <c r="DE742" s="8"/>
      <c r="DF742" s="205"/>
      <c r="DG742" s="205"/>
      <c r="DH742" s="206"/>
      <c r="DI742" s="206"/>
      <c r="DJ742" s="205"/>
      <c r="DK742" s="207"/>
      <c r="DL742" s="205"/>
      <c r="DM742" s="207"/>
      <c r="DN742" s="205"/>
      <c r="DO742" s="207"/>
      <c r="DP742" s="205"/>
      <c r="DQ742" s="205"/>
      <c r="DR742" s="205"/>
      <c r="DS742" s="205"/>
      <c r="DT742" s="93"/>
      <c r="DU742" s="93"/>
      <c r="EE742" s="8"/>
      <c r="EF742" s="205"/>
      <c r="EG742" s="205"/>
      <c r="EH742" s="206"/>
      <c r="EI742" s="206"/>
      <c r="EJ742" s="205"/>
      <c r="EK742" s="207"/>
      <c r="EL742" s="205"/>
      <c r="EM742" s="207"/>
      <c r="EN742" s="205"/>
      <c r="EO742" s="207"/>
      <c r="EP742" s="207"/>
      <c r="EQ742" s="205"/>
      <c r="ER742" s="205"/>
      <c r="ES742" s="205"/>
      <c r="ET742" s="205"/>
      <c r="EU742" s="93"/>
      <c r="EV742" s="93"/>
    </row>
    <row r="743" spans="2:152">
      <c r="B743" s="8"/>
      <c r="C743" s="205"/>
      <c r="D743" s="205"/>
      <c r="E743" s="206"/>
      <c r="F743" s="206"/>
      <c r="G743" s="205"/>
      <c r="H743" s="207"/>
      <c r="I743" s="205"/>
      <c r="J743" s="207"/>
      <c r="K743" s="205"/>
      <c r="L743" s="205"/>
      <c r="M743" s="205"/>
      <c r="N743" s="205"/>
      <c r="O743" s="205"/>
      <c r="P743" s="205"/>
      <c r="Q743" s="205"/>
      <c r="CC743" s="8"/>
      <c r="CD743" s="205"/>
      <c r="CE743" s="205"/>
      <c r="CF743" s="206"/>
      <c r="CG743" s="206"/>
      <c r="CH743" s="205"/>
      <c r="CI743" s="207"/>
      <c r="CJ743" s="205"/>
      <c r="CK743" s="207"/>
      <c r="CL743" s="205"/>
      <c r="CM743" s="205"/>
      <c r="CN743" s="205"/>
      <c r="CO743" s="205"/>
      <c r="CP743" s="205"/>
      <c r="CQ743" s="93"/>
      <c r="CR743" s="93"/>
      <c r="CS743" s="191"/>
      <c r="CW743" s="210"/>
      <c r="DE743" s="8"/>
      <c r="DF743" s="205"/>
      <c r="DG743" s="205"/>
      <c r="DH743" s="206"/>
      <c r="DI743" s="206"/>
      <c r="DJ743" s="205"/>
      <c r="DK743" s="207"/>
      <c r="DL743" s="205"/>
      <c r="DM743" s="207"/>
      <c r="DN743" s="205"/>
      <c r="DO743" s="207"/>
      <c r="DP743" s="205"/>
      <c r="DQ743" s="205"/>
      <c r="DR743" s="205"/>
      <c r="DS743" s="205"/>
      <c r="DT743" s="93"/>
      <c r="DU743" s="93"/>
      <c r="EE743" s="8"/>
      <c r="EF743" s="205"/>
      <c r="EG743" s="205"/>
      <c r="EH743" s="206"/>
      <c r="EI743" s="206"/>
      <c r="EJ743" s="205"/>
      <c r="EK743" s="207"/>
      <c r="EL743" s="205"/>
      <c r="EM743" s="207"/>
      <c r="EN743" s="205"/>
      <c r="EO743" s="207"/>
      <c r="EP743" s="207"/>
      <c r="EQ743" s="205"/>
      <c r="ER743" s="205"/>
      <c r="ES743" s="205"/>
      <c r="ET743" s="205"/>
      <c r="EU743" s="93"/>
      <c r="EV743" s="93"/>
    </row>
    <row r="744" spans="2:152">
      <c r="B744" s="8"/>
      <c r="C744" s="205"/>
      <c r="D744" s="205"/>
      <c r="E744" s="206"/>
      <c r="F744" s="206"/>
      <c r="G744" s="205"/>
      <c r="H744" s="207"/>
      <c r="I744" s="205"/>
      <c r="J744" s="207"/>
      <c r="K744" s="205"/>
      <c r="L744" s="205"/>
      <c r="M744" s="205"/>
      <c r="N744" s="205"/>
      <c r="O744" s="205"/>
      <c r="P744" s="205"/>
      <c r="Q744" s="205"/>
      <c r="CC744" s="8"/>
      <c r="CD744" s="205"/>
      <c r="CE744" s="205"/>
      <c r="CF744" s="206"/>
      <c r="CG744" s="206"/>
      <c r="CH744" s="205"/>
      <c r="CI744" s="207"/>
      <c r="CJ744" s="205"/>
      <c r="CK744" s="207"/>
      <c r="CL744" s="205"/>
      <c r="CM744" s="205"/>
      <c r="CN744" s="205"/>
      <c r="CO744" s="205"/>
      <c r="CP744" s="205"/>
      <c r="CQ744" s="93"/>
      <c r="CR744" s="93"/>
      <c r="CS744" s="191"/>
      <c r="CW744" s="210"/>
      <c r="DE744" s="8"/>
      <c r="DF744" s="205"/>
      <c r="DG744" s="205"/>
      <c r="DH744" s="206"/>
      <c r="DI744" s="206"/>
      <c r="DJ744" s="205"/>
      <c r="DK744" s="207"/>
      <c r="DL744" s="205"/>
      <c r="DM744" s="207"/>
      <c r="DN744" s="205"/>
      <c r="DO744" s="207"/>
      <c r="DP744" s="205"/>
      <c r="DQ744" s="205"/>
      <c r="DR744" s="205"/>
      <c r="DS744" s="205"/>
      <c r="DT744" s="93"/>
      <c r="DU744" s="93"/>
      <c r="EE744" s="8"/>
      <c r="EF744" s="205"/>
      <c r="EG744" s="205"/>
      <c r="EH744" s="206"/>
      <c r="EI744" s="206"/>
      <c r="EJ744" s="205"/>
      <c r="EK744" s="207"/>
      <c r="EL744" s="205"/>
      <c r="EM744" s="207"/>
      <c r="EN744" s="205"/>
      <c r="EO744" s="207"/>
      <c r="EP744" s="207"/>
      <c r="EQ744" s="205"/>
      <c r="ER744" s="205"/>
      <c r="ES744" s="205"/>
      <c r="ET744" s="205"/>
      <c r="EU744" s="93"/>
      <c r="EV744" s="93"/>
    </row>
    <row r="745" spans="2:152">
      <c r="B745" s="8"/>
      <c r="C745" s="205"/>
      <c r="D745" s="205"/>
      <c r="E745" s="206"/>
      <c r="F745" s="206"/>
      <c r="G745" s="205"/>
      <c r="H745" s="207"/>
      <c r="I745" s="205"/>
      <c r="J745" s="207"/>
      <c r="K745" s="205"/>
      <c r="L745" s="205"/>
      <c r="M745" s="205"/>
      <c r="N745" s="205"/>
      <c r="O745" s="205"/>
      <c r="P745" s="205"/>
      <c r="Q745" s="205"/>
      <c r="CC745" s="8"/>
      <c r="CD745" s="205"/>
      <c r="CE745" s="205"/>
      <c r="CF745" s="206"/>
      <c r="CG745" s="206"/>
      <c r="CH745" s="205"/>
      <c r="CI745" s="207"/>
      <c r="CJ745" s="205"/>
      <c r="CK745" s="207"/>
      <c r="CL745" s="205"/>
      <c r="CM745" s="205"/>
      <c r="CN745" s="205"/>
      <c r="CO745" s="205"/>
      <c r="CP745" s="205"/>
      <c r="CQ745" s="93"/>
      <c r="CR745" s="93"/>
      <c r="CS745" s="191"/>
      <c r="CW745" s="210"/>
      <c r="DE745" s="8"/>
      <c r="DF745" s="205"/>
      <c r="DG745" s="205"/>
      <c r="DH745" s="206"/>
      <c r="DI745" s="206"/>
      <c r="DJ745" s="205"/>
      <c r="DK745" s="207"/>
      <c r="DL745" s="205"/>
      <c r="DM745" s="207"/>
      <c r="DN745" s="205"/>
      <c r="DO745" s="207"/>
      <c r="DP745" s="205"/>
      <c r="DQ745" s="205"/>
      <c r="DR745" s="205"/>
      <c r="DS745" s="205"/>
      <c r="DT745" s="93"/>
      <c r="DU745" s="93"/>
      <c r="EE745" s="8"/>
      <c r="EF745" s="205"/>
      <c r="EG745" s="205"/>
      <c r="EH745" s="206"/>
      <c r="EI745" s="206"/>
      <c r="EJ745" s="205"/>
      <c r="EK745" s="207"/>
      <c r="EL745" s="205"/>
      <c r="EM745" s="207"/>
      <c r="EN745" s="205"/>
      <c r="EO745" s="207"/>
      <c r="EP745" s="207"/>
      <c r="EQ745" s="205"/>
      <c r="ER745" s="205"/>
      <c r="ES745" s="205"/>
      <c r="ET745" s="205"/>
      <c r="EU745" s="93"/>
      <c r="EV745" s="93"/>
    </row>
    <row r="746" spans="2:152">
      <c r="B746" s="8"/>
      <c r="C746" s="205"/>
      <c r="D746" s="205"/>
      <c r="E746" s="206"/>
      <c r="F746" s="206"/>
      <c r="G746" s="205"/>
      <c r="H746" s="207"/>
      <c r="I746" s="205"/>
      <c r="J746" s="207"/>
      <c r="K746" s="205"/>
      <c r="L746" s="205"/>
      <c r="M746" s="205"/>
      <c r="N746" s="205"/>
      <c r="O746" s="205"/>
      <c r="P746" s="205"/>
      <c r="Q746" s="205"/>
      <c r="CC746" s="8"/>
      <c r="CD746" s="205"/>
      <c r="CE746" s="205"/>
      <c r="CF746" s="206"/>
      <c r="CG746" s="206"/>
      <c r="CH746" s="205"/>
      <c r="CI746" s="207"/>
      <c r="CJ746" s="205"/>
      <c r="CK746" s="207"/>
      <c r="CL746" s="205"/>
      <c r="CM746" s="205"/>
      <c r="CN746" s="205"/>
      <c r="CO746" s="205"/>
      <c r="CP746" s="205"/>
      <c r="CQ746" s="93"/>
      <c r="CR746" s="93"/>
      <c r="CS746" s="191"/>
      <c r="CW746" s="210"/>
      <c r="DE746" s="8"/>
      <c r="DF746" s="205"/>
      <c r="DG746" s="205"/>
      <c r="DH746" s="206"/>
      <c r="DI746" s="206"/>
      <c r="DJ746" s="205"/>
      <c r="DK746" s="207"/>
      <c r="DL746" s="205"/>
      <c r="DM746" s="207"/>
      <c r="DN746" s="205"/>
      <c r="DO746" s="207"/>
      <c r="DP746" s="205"/>
      <c r="DQ746" s="205"/>
      <c r="DR746" s="205"/>
      <c r="DS746" s="205"/>
      <c r="DT746" s="93"/>
      <c r="DU746" s="93"/>
      <c r="EE746" s="8"/>
      <c r="EF746" s="205"/>
      <c r="EG746" s="205"/>
      <c r="EH746" s="206"/>
      <c r="EI746" s="206"/>
      <c r="EJ746" s="205"/>
      <c r="EK746" s="207"/>
      <c r="EL746" s="205"/>
      <c r="EM746" s="207"/>
      <c r="EN746" s="205"/>
      <c r="EO746" s="207"/>
      <c r="EP746" s="207"/>
      <c r="EQ746" s="205"/>
      <c r="ER746" s="205"/>
      <c r="ES746" s="205"/>
      <c r="ET746" s="205"/>
      <c r="EU746" s="93"/>
      <c r="EV746" s="93"/>
    </row>
    <row r="747" spans="2:152">
      <c r="B747" s="8"/>
      <c r="C747" s="205"/>
      <c r="D747" s="205"/>
      <c r="E747" s="206"/>
      <c r="F747" s="206"/>
      <c r="G747" s="205"/>
      <c r="H747" s="207"/>
      <c r="I747" s="205"/>
      <c r="J747" s="207"/>
      <c r="K747" s="205"/>
      <c r="L747" s="205"/>
      <c r="M747" s="205"/>
      <c r="N747" s="205"/>
      <c r="O747" s="205"/>
      <c r="P747" s="205"/>
      <c r="Q747" s="205"/>
      <c r="CC747" s="8"/>
      <c r="CD747" s="205"/>
      <c r="CE747" s="205"/>
      <c r="CF747" s="206"/>
      <c r="CG747" s="206"/>
      <c r="CH747" s="205"/>
      <c r="CI747" s="207"/>
      <c r="CJ747" s="205"/>
      <c r="CK747" s="207"/>
      <c r="CL747" s="205"/>
      <c r="CM747" s="205"/>
      <c r="CN747" s="205"/>
      <c r="CO747" s="205"/>
      <c r="CP747" s="205"/>
      <c r="CQ747" s="93"/>
      <c r="CR747" s="93"/>
      <c r="CS747" s="191"/>
      <c r="CW747" s="210"/>
      <c r="DE747" s="8"/>
      <c r="DF747" s="205"/>
      <c r="DG747" s="205"/>
      <c r="DH747" s="206"/>
      <c r="DI747" s="206"/>
      <c r="DJ747" s="205"/>
      <c r="DK747" s="207"/>
      <c r="DL747" s="205"/>
      <c r="DM747" s="207"/>
      <c r="DN747" s="205"/>
      <c r="DO747" s="207"/>
      <c r="DP747" s="205"/>
      <c r="DQ747" s="205"/>
      <c r="DR747" s="205"/>
      <c r="DS747" s="205"/>
      <c r="DT747" s="93"/>
      <c r="DU747" s="93"/>
      <c r="EE747" s="8"/>
      <c r="EF747" s="205"/>
      <c r="EG747" s="205"/>
      <c r="EH747" s="206"/>
      <c r="EI747" s="206"/>
      <c r="EJ747" s="205"/>
      <c r="EK747" s="207"/>
      <c r="EL747" s="205"/>
      <c r="EM747" s="207"/>
      <c r="EN747" s="205"/>
      <c r="EO747" s="207"/>
      <c r="EP747" s="207"/>
      <c r="EQ747" s="205"/>
      <c r="ER747" s="205"/>
      <c r="ES747" s="205"/>
      <c r="ET747" s="205"/>
      <c r="EU747" s="93"/>
      <c r="EV747" s="93"/>
    </row>
    <row r="748" spans="2:152">
      <c r="B748" s="8"/>
      <c r="C748" s="205"/>
      <c r="D748" s="205"/>
      <c r="E748" s="206"/>
      <c r="F748" s="206"/>
      <c r="G748" s="205"/>
      <c r="H748" s="207"/>
      <c r="I748" s="205"/>
      <c r="J748" s="207"/>
      <c r="K748" s="205"/>
      <c r="L748" s="205"/>
      <c r="M748" s="205"/>
      <c r="N748" s="205"/>
      <c r="O748" s="205"/>
      <c r="P748" s="205"/>
      <c r="Q748" s="205"/>
      <c r="CC748" s="8"/>
      <c r="CD748" s="205"/>
      <c r="CE748" s="205"/>
      <c r="CF748" s="206"/>
      <c r="CG748" s="206"/>
      <c r="CH748" s="205"/>
      <c r="CI748" s="207"/>
      <c r="CJ748" s="205"/>
      <c r="CK748" s="207"/>
      <c r="CL748" s="205"/>
      <c r="CM748" s="205"/>
      <c r="CN748" s="205"/>
      <c r="CO748" s="205"/>
      <c r="CP748" s="205"/>
      <c r="CQ748" s="93"/>
      <c r="CR748" s="93"/>
      <c r="CS748" s="191"/>
      <c r="CW748" s="210"/>
      <c r="DE748" s="8"/>
      <c r="DF748" s="205"/>
      <c r="DG748" s="205"/>
      <c r="DH748" s="206"/>
      <c r="DI748" s="206"/>
      <c r="DJ748" s="205"/>
      <c r="DK748" s="207"/>
      <c r="DL748" s="205"/>
      <c r="DM748" s="207"/>
      <c r="DN748" s="205"/>
      <c r="DO748" s="207"/>
      <c r="DP748" s="205"/>
      <c r="DQ748" s="205"/>
      <c r="DR748" s="205"/>
      <c r="DS748" s="205"/>
      <c r="DT748" s="93"/>
      <c r="DU748" s="93"/>
      <c r="EE748" s="8"/>
      <c r="EF748" s="205"/>
      <c r="EG748" s="205"/>
      <c r="EH748" s="206"/>
      <c r="EI748" s="206"/>
      <c r="EJ748" s="205"/>
      <c r="EK748" s="207"/>
      <c r="EL748" s="205"/>
      <c r="EM748" s="207"/>
      <c r="EN748" s="205"/>
      <c r="EO748" s="207"/>
      <c r="EP748" s="207"/>
      <c r="EQ748" s="205"/>
      <c r="ER748" s="205"/>
      <c r="ES748" s="205"/>
      <c r="ET748" s="205"/>
      <c r="EU748" s="93"/>
      <c r="EV748" s="93"/>
    </row>
    <row r="749" spans="2:152">
      <c r="B749" s="8"/>
      <c r="C749" s="205"/>
      <c r="D749" s="205"/>
      <c r="E749" s="206"/>
      <c r="F749" s="206"/>
      <c r="G749" s="205"/>
      <c r="H749" s="207"/>
      <c r="I749" s="205"/>
      <c r="J749" s="207"/>
      <c r="K749" s="205"/>
      <c r="L749" s="205"/>
      <c r="M749" s="205"/>
      <c r="N749" s="205"/>
      <c r="O749" s="205"/>
      <c r="P749" s="205"/>
      <c r="Q749" s="205"/>
      <c r="CC749" s="8"/>
      <c r="CD749" s="205"/>
      <c r="CE749" s="205"/>
      <c r="CF749" s="206"/>
      <c r="CG749" s="206"/>
      <c r="CH749" s="205"/>
      <c r="CI749" s="207"/>
      <c r="CJ749" s="205"/>
      <c r="CK749" s="207"/>
      <c r="CL749" s="205"/>
      <c r="CM749" s="205"/>
      <c r="CN749" s="205"/>
      <c r="CO749" s="205"/>
      <c r="CP749" s="205"/>
      <c r="CQ749" s="93"/>
      <c r="CR749" s="93"/>
      <c r="CS749" s="191"/>
      <c r="CW749" s="210"/>
      <c r="DE749" s="8"/>
      <c r="DF749" s="205"/>
      <c r="DG749" s="205"/>
      <c r="DH749" s="206"/>
      <c r="DI749" s="206"/>
      <c r="DJ749" s="205"/>
      <c r="DK749" s="207"/>
      <c r="DL749" s="205"/>
      <c r="DM749" s="207"/>
      <c r="DN749" s="205"/>
      <c r="DO749" s="207"/>
      <c r="DP749" s="205"/>
      <c r="DQ749" s="205"/>
      <c r="DR749" s="205"/>
      <c r="DS749" s="205"/>
      <c r="DT749" s="93"/>
      <c r="DU749" s="93"/>
      <c r="EE749" s="8"/>
      <c r="EF749" s="205"/>
      <c r="EG749" s="205"/>
      <c r="EH749" s="206"/>
      <c r="EI749" s="206"/>
      <c r="EJ749" s="205"/>
      <c r="EK749" s="207"/>
      <c r="EL749" s="205"/>
      <c r="EM749" s="207"/>
      <c r="EN749" s="205"/>
      <c r="EO749" s="207"/>
      <c r="EP749" s="207"/>
      <c r="EQ749" s="205"/>
      <c r="ER749" s="205"/>
      <c r="ES749" s="205"/>
      <c r="ET749" s="205"/>
      <c r="EU749" s="93"/>
      <c r="EV749" s="93"/>
    </row>
    <row r="750" spans="2:152">
      <c r="B750" s="8"/>
      <c r="C750" s="205"/>
      <c r="D750" s="205"/>
      <c r="E750" s="206"/>
      <c r="F750" s="206"/>
      <c r="G750" s="205"/>
      <c r="H750" s="207"/>
      <c r="I750" s="205"/>
      <c r="J750" s="207"/>
      <c r="K750" s="205"/>
      <c r="L750" s="205"/>
      <c r="M750" s="205"/>
      <c r="N750" s="205"/>
      <c r="O750" s="205"/>
      <c r="P750" s="205"/>
      <c r="Q750" s="205"/>
      <c r="CC750" s="8"/>
      <c r="CD750" s="205"/>
      <c r="CE750" s="205"/>
      <c r="CF750" s="206"/>
      <c r="CG750" s="206"/>
      <c r="CH750" s="205"/>
      <c r="CI750" s="207"/>
      <c r="CJ750" s="205"/>
      <c r="CK750" s="207"/>
      <c r="CL750" s="205"/>
      <c r="CM750" s="205"/>
      <c r="CN750" s="205"/>
      <c r="CO750" s="205"/>
      <c r="CP750" s="205"/>
      <c r="CQ750" s="93"/>
      <c r="CR750" s="93"/>
      <c r="CS750" s="191"/>
      <c r="CW750" s="210"/>
      <c r="DE750" s="8"/>
      <c r="DF750" s="205"/>
      <c r="DG750" s="205"/>
      <c r="DH750" s="206"/>
      <c r="DI750" s="206"/>
      <c r="DJ750" s="205"/>
      <c r="DK750" s="207"/>
      <c r="DL750" s="205"/>
      <c r="DM750" s="207"/>
      <c r="DN750" s="205"/>
      <c r="DO750" s="207"/>
      <c r="DP750" s="205"/>
      <c r="DQ750" s="205"/>
      <c r="DR750" s="205"/>
      <c r="DS750" s="205"/>
      <c r="DT750" s="93"/>
      <c r="DU750" s="93"/>
      <c r="EE750" s="8"/>
      <c r="EF750" s="205"/>
      <c r="EG750" s="205"/>
      <c r="EH750" s="206"/>
      <c r="EI750" s="206"/>
      <c r="EJ750" s="205"/>
      <c r="EK750" s="207"/>
      <c r="EL750" s="205"/>
      <c r="EM750" s="207"/>
      <c r="EN750" s="205"/>
      <c r="EO750" s="207"/>
      <c r="EP750" s="207"/>
      <c r="EQ750" s="205"/>
      <c r="ER750" s="205"/>
      <c r="ES750" s="205"/>
      <c r="ET750" s="205"/>
      <c r="EU750" s="93"/>
      <c r="EV750" s="93"/>
    </row>
    <row r="751" spans="2:152">
      <c r="B751" s="8"/>
      <c r="C751" s="205"/>
      <c r="D751" s="205"/>
      <c r="E751" s="206"/>
      <c r="F751" s="206"/>
      <c r="G751" s="205"/>
      <c r="H751" s="207"/>
      <c r="I751" s="205"/>
      <c r="J751" s="207"/>
      <c r="K751" s="205"/>
      <c r="L751" s="205"/>
      <c r="M751" s="205"/>
      <c r="N751" s="205"/>
      <c r="O751" s="205"/>
      <c r="P751" s="205"/>
      <c r="Q751" s="205"/>
      <c r="CC751" s="8"/>
      <c r="CD751" s="205"/>
      <c r="CE751" s="205"/>
      <c r="CF751" s="206"/>
      <c r="CG751" s="206"/>
      <c r="CH751" s="205"/>
      <c r="CI751" s="207"/>
      <c r="CJ751" s="205"/>
      <c r="CK751" s="207"/>
      <c r="CL751" s="205"/>
      <c r="CM751" s="205"/>
      <c r="CN751" s="205"/>
      <c r="CO751" s="205"/>
      <c r="CP751" s="205"/>
      <c r="CQ751" s="93"/>
      <c r="CR751" s="93"/>
      <c r="CS751" s="191"/>
      <c r="CW751" s="210"/>
      <c r="DE751" s="8"/>
      <c r="DF751" s="205"/>
      <c r="DG751" s="205"/>
      <c r="DH751" s="206"/>
      <c r="DI751" s="206"/>
      <c r="DJ751" s="205"/>
      <c r="DK751" s="207"/>
      <c r="DL751" s="205"/>
      <c r="DM751" s="207"/>
      <c r="DN751" s="205"/>
      <c r="DO751" s="207"/>
      <c r="DP751" s="205"/>
      <c r="DQ751" s="205"/>
      <c r="DR751" s="205"/>
      <c r="DS751" s="205"/>
      <c r="DT751" s="93"/>
      <c r="DU751" s="93"/>
      <c r="EE751" s="8"/>
      <c r="EF751" s="205"/>
      <c r="EG751" s="205"/>
      <c r="EH751" s="206"/>
      <c r="EI751" s="206"/>
      <c r="EJ751" s="205"/>
      <c r="EK751" s="207"/>
      <c r="EL751" s="205"/>
      <c r="EM751" s="207"/>
      <c r="EN751" s="205"/>
      <c r="EO751" s="207"/>
      <c r="EP751" s="207"/>
      <c r="EQ751" s="205"/>
      <c r="ER751" s="205"/>
      <c r="ES751" s="205"/>
      <c r="ET751" s="205"/>
      <c r="EU751" s="93"/>
      <c r="EV751" s="93"/>
    </row>
    <row r="752" spans="2:152">
      <c r="B752" s="8"/>
      <c r="C752" s="205"/>
      <c r="D752" s="205"/>
      <c r="E752" s="206"/>
      <c r="F752" s="206"/>
      <c r="G752" s="205"/>
      <c r="H752" s="207"/>
      <c r="I752" s="205"/>
      <c r="J752" s="207"/>
      <c r="K752" s="205"/>
      <c r="L752" s="205"/>
      <c r="M752" s="205"/>
      <c r="N752" s="205"/>
      <c r="O752" s="205"/>
      <c r="P752" s="205"/>
      <c r="Q752" s="205"/>
      <c r="CC752" s="8"/>
      <c r="CD752" s="205"/>
      <c r="CE752" s="205"/>
      <c r="CF752" s="206"/>
      <c r="CG752" s="206"/>
      <c r="CH752" s="205"/>
      <c r="CI752" s="207"/>
      <c r="CJ752" s="205"/>
      <c r="CK752" s="207"/>
      <c r="CL752" s="205"/>
      <c r="CM752" s="205"/>
      <c r="CN752" s="205"/>
      <c r="CO752" s="205"/>
      <c r="CP752" s="205"/>
      <c r="CQ752" s="93"/>
      <c r="CR752" s="93"/>
      <c r="CS752" s="191"/>
      <c r="CW752" s="210"/>
      <c r="DE752" s="8"/>
      <c r="DF752" s="205"/>
      <c r="DG752" s="205"/>
      <c r="DH752" s="206"/>
      <c r="DI752" s="206"/>
      <c r="DJ752" s="205"/>
      <c r="DK752" s="207"/>
      <c r="DL752" s="205"/>
      <c r="DM752" s="207"/>
      <c r="DN752" s="205"/>
      <c r="DO752" s="207"/>
      <c r="DP752" s="205"/>
      <c r="DQ752" s="205"/>
      <c r="DR752" s="205"/>
      <c r="DS752" s="205"/>
      <c r="DT752" s="93"/>
      <c r="DU752" s="93"/>
      <c r="EE752" s="8"/>
      <c r="EF752" s="205"/>
      <c r="EG752" s="205"/>
      <c r="EH752" s="206"/>
      <c r="EI752" s="206"/>
      <c r="EJ752" s="205"/>
      <c r="EK752" s="207"/>
      <c r="EL752" s="205"/>
      <c r="EM752" s="207"/>
      <c r="EN752" s="205"/>
      <c r="EO752" s="207"/>
      <c r="EP752" s="207"/>
      <c r="EQ752" s="205"/>
      <c r="ER752" s="205"/>
      <c r="ES752" s="205"/>
      <c r="ET752" s="205"/>
      <c r="EU752" s="93"/>
      <c r="EV752" s="93"/>
    </row>
    <row r="753" spans="2:152">
      <c r="B753" s="8"/>
      <c r="C753" s="205"/>
      <c r="D753" s="205"/>
      <c r="E753" s="206"/>
      <c r="F753" s="206"/>
      <c r="G753" s="205"/>
      <c r="H753" s="207"/>
      <c r="I753" s="205"/>
      <c r="J753" s="207"/>
      <c r="K753" s="205"/>
      <c r="L753" s="205"/>
      <c r="M753" s="205"/>
      <c r="N753" s="205"/>
      <c r="O753" s="205"/>
      <c r="P753" s="205"/>
      <c r="Q753" s="205"/>
      <c r="CC753" s="8"/>
      <c r="CD753" s="205"/>
      <c r="CE753" s="205"/>
      <c r="CF753" s="206"/>
      <c r="CG753" s="206"/>
      <c r="CH753" s="205"/>
      <c r="CI753" s="207"/>
      <c r="CJ753" s="205"/>
      <c r="CK753" s="207"/>
      <c r="CL753" s="205"/>
      <c r="CM753" s="205"/>
      <c r="CN753" s="205"/>
      <c r="CO753" s="205"/>
      <c r="CP753" s="205"/>
      <c r="CQ753" s="93"/>
      <c r="CR753" s="93"/>
      <c r="CS753" s="191"/>
      <c r="CW753" s="210"/>
      <c r="DE753" s="8"/>
      <c r="DF753" s="205"/>
      <c r="DG753" s="205"/>
      <c r="DH753" s="206"/>
      <c r="DI753" s="206"/>
      <c r="DJ753" s="205"/>
      <c r="DK753" s="207"/>
      <c r="DL753" s="205"/>
      <c r="DM753" s="207"/>
      <c r="DN753" s="205"/>
      <c r="DO753" s="207"/>
      <c r="DP753" s="205"/>
      <c r="DQ753" s="205"/>
      <c r="DR753" s="205"/>
      <c r="DS753" s="205"/>
      <c r="DT753" s="93"/>
      <c r="DU753" s="93"/>
      <c r="EE753" s="8"/>
      <c r="EF753" s="205"/>
      <c r="EG753" s="205"/>
      <c r="EH753" s="206"/>
      <c r="EI753" s="206"/>
      <c r="EJ753" s="205"/>
      <c r="EK753" s="207"/>
      <c r="EL753" s="205"/>
      <c r="EM753" s="207"/>
      <c r="EN753" s="205"/>
      <c r="EO753" s="207"/>
      <c r="EP753" s="207"/>
      <c r="EQ753" s="205"/>
      <c r="ER753" s="205"/>
      <c r="ES753" s="205"/>
      <c r="ET753" s="205"/>
      <c r="EU753" s="93"/>
      <c r="EV753" s="93"/>
    </row>
    <row r="754" spans="2:152">
      <c r="B754" s="8"/>
      <c r="C754" s="205"/>
      <c r="D754" s="205"/>
      <c r="E754" s="206"/>
      <c r="F754" s="206"/>
      <c r="G754" s="205"/>
      <c r="H754" s="207"/>
      <c r="I754" s="205"/>
      <c r="J754" s="207"/>
      <c r="K754" s="205"/>
      <c r="L754" s="205"/>
      <c r="M754" s="205"/>
      <c r="N754" s="205"/>
      <c r="O754" s="205"/>
      <c r="P754" s="205"/>
      <c r="Q754" s="205"/>
      <c r="CC754" s="8"/>
      <c r="CD754" s="205"/>
      <c r="CE754" s="205"/>
      <c r="CF754" s="206"/>
      <c r="CG754" s="206"/>
      <c r="CH754" s="205"/>
      <c r="CI754" s="207"/>
      <c r="CJ754" s="205"/>
      <c r="CK754" s="207"/>
      <c r="CL754" s="205"/>
      <c r="CM754" s="205"/>
      <c r="CN754" s="205"/>
      <c r="CO754" s="205"/>
      <c r="CP754" s="205"/>
      <c r="CQ754" s="93"/>
      <c r="CR754" s="93"/>
      <c r="CS754" s="191"/>
      <c r="CW754" s="210"/>
      <c r="DE754" s="8"/>
      <c r="DF754" s="205"/>
      <c r="DG754" s="205"/>
      <c r="DH754" s="206"/>
      <c r="DI754" s="206"/>
      <c r="DJ754" s="205"/>
      <c r="DK754" s="207"/>
      <c r="DL754" s="205"/>
      <c r="DM754" s="207"/>
      <c r="DN754" s="205"/>
      <c r="DO754" s="207"/>
      <c r="DP754" s="205"/>
      <c r="DQ754" s="205"/>
      <c r="DR754" s="205"/>
      <c r="DS754" s="205"/>
      <c r="DT754" s="93"/>
      <c r="DU754" s="93"/>
      <c r="EE754" s="8"/>
      <c r="EF754" s="205"/>
      <c r="EG754" s="205"/>
      <c r="EH754" s="206"/>
      <c r="EI754" s="206"/>
      <c r="EJ754" s="205"/>
      <c r="EK754" s="207"/>
      <c r="EL754" s="205"/>
      <c r="EM754" s="207"/>
      <c r="EN754" s="205"/>
      <c r="EO754" s="207"/>
      <c r="EP754" s="207"/>
      <c r="EQ754" s="205"/>
      <c r="ER754" s="205"/>
      <c r="ES754" s="205"/>
      <c r="ET754" s="205"/>
      <c r="EU754" s="93"/>
      <c r="EV754" s="93"/>
    </row>
    <row r="755" spans="2:152">
      <c r="B755" s="8"/>
      <c r="C755" s="205"/>
      <c r="D755" s="205"/>
      <c r="E755" s="206"/>
      <c r="F755" s="206"/>
      <c r="G755" s="205"/>
      <c r="H755" s="207"/>
      <c r="I755" s="205"/>
      <c r="J755" s="207"/>
      <c r="K755" s="205"/>
      <c r="L755" s="205"/>
      <c r="M755" s="205"/>
      <c r="N755" s="205"/>
      <c r="O755" s="205"/>
      <c r="P755" s="205"/>
      <c r="Q755" s="205"/>
      <c r="CC755" s="8"/>
      <c r="CD755" s="205"/>
      <c r="CE755" s="205"/>
      <c r="CF755" s="206"/>
      <c r="CG755" s="206"/>
      <c r="CH755" s="205"/>
      <c r="CI755" s="207"/>
      <c r="CJ755" s="205"/>
      <c r="CK755" s="207"/>
      <c r="CL755" s="205"/>
      <c r="CM755" s="205"/>
      <c r="CN755" s="205"/>
      <c r="CO755" s="205"/>
      <c r="CP755" s="205"/>
      <c r="CQ755" s="93"/>
      <c r="CR755" s="93"/>
      <c r="CS755" s="191"/>
      <c r="CW755" s="210"/>
      <c r="DE755" s="8"/>
      <c r="DF755" s="205"/>
      <c r="DG755" s="205"/>
      <c r="DH755" s="206"/>
      <c r="DI755" s="206"/>
      <c r="DJ755" s="205"/>
      <c r="DK755" s="207"/>
      <c r="DL755" s="205"/>
      <c r="DM755" s="207"/>
      <c r="DN755" s="205"/>
      <c r="DO755" s="207"/>
      <c r="DP755" s="205"/>
      <c r="DQ755" s="205"/>
      <c r="DR755" s="205"/>
      <c r="DS755" s="205"/>
      <c r="DT755" s="93"/>
      <c r="DU755" s="93"/>
      <c r="EE755" s="8"/>
      <c r="EF755" s="205"/>
      <c r="EG755" s="205"/>
      <c r="EH755" s="206"/>
      <c r="EI755" s="206"/>
      <c r="EJ755" s="205"/>
      <c r="EK755" s="207"/>
      <c r="EL755" s="205"/>
      <c r="EM755" s="207"/>
      <c r="EN755" s="205"/>
      <c r="EO755" s="207"/>
      <c r="EP755" s="207"/>
      <c r="EQ755" s="205"/>
      <c r="ER755" s="205"/>
      <c r="ES755" s="205"/>
      <c r="ET755" s="205"/>
      <c r="EU755" s="93"/>
      <c r="EV755" s="93"/>
    </row>
    <row r="756" spans="2:152">
      <c r="B756" s="8"/>
      <c r="C756" s="205"/>
      <c r="D756" s="205"/>
      <c r="E756" s="206"/>
      <c r="F756" s="206"/>
      <c r="G756" s="205"/>
      <c r="H756" s="207"/>
      <c r="I756" s="205"/>
      <c r="J756" s="207"/>
      <c r="K756" s="205"/>
      <c r="L756" s="205"/>
      <c r="M756" s="205"/>
      <c r="N756" s="205"/>
      <c r="O756" s="205"/>
      <c r="P756" s="205"/>
      <c r="Q756" s="205"/>
      <c r="CC756" s="8"/>
      <c r="CD756" s="205"/>
      <c r="CE756" s="205"/>
      <c r="CF756" s="206"/>
      <c r="CG756" s="206"/>
      <c r="CH756" s="205"/>
      <c r="CI756" s="207"/>
      <c r="CJ756" s="205"/>
      <c r="CK756" s="207"/>
      <c r="CL756" s="205"/>
      <c r="CM756" s="205"/>
      <c r="CN756" s="205"/>
      <c r="CO756" s="205"/>
      <c r="CP756" s="205"/>
      <c r="CQ756" s="93"/>
      <c r="CR756" s="93"/>
      <c r="CS756" s="191"/>
      <c r="CW756" s="210"/>
      <c r="DE756" s="8"/>
      <c r="DF756" s="205"/>
      <c r="DG756" s="205"/>
      <c r="DH756" s="206"/>
      <c r="DI756" s="206"/>
      <c r="DJ756" s="205"/>
      <c r="DK756" s="207"/>
      <c r="DL756" s="205"/>
      <c r="DM756" s="207"/>
      <c r="DN756" s="205"/>
      <c r="DO756" s="207"/>
      <c r="DP756" s="205"/>
      <c r="DQ756" s="205"/>
      <c r="DR756" s="205"/>
      <c r="DS756" s="205"/>
      <c r="DT756" s="93"/>
      <c r="DU756" s="93"/>
      <c r="EE756" s="8"/>
      <c r="EF756" s="205"/>
      <c r="EG756" s="205"/>
      <c r="EH756" s="206"/>
      <c r="EI756" s="206"/>
      <c r="EJ756" s="205"/>
      <c r="EK756" s="207"/>
      <c r="EL756" s="205"/>
      <c r="EM756" s="207"/>
      <c r="EN756" s="205"/>
      <c r="EO756" s="207"/>
      <c r="EP756" s="207"/>
      <c r="EQ756" s="205"/>
      <c r="ER756" s="205"/>
      <c r="ES756" s="205"/>
      <c r="ET756" s="205"/>
      <c r="EU756" s="93"/>
      <c r="EV756" s="93"/>
    </row>
    <row r="757" spans="2:152">
      <c r="B757" s="8"/>
      <c r="C757" s="205"/>
      <c r="D757" s="205"/>
      <c r="E757" s="206"/>
      <c r="F757" s="206"/>
      <c r="G757" s="205"/>
      <c r="H757" s="207"/>
      <c r="I757" s="205"/>
      <c r="J757" s="207"/>
      <c r="K757" s="205"/>
      <c r="L757" s="205"/>
      <c r="M757" s="205"/>
      <c r="N757" s="205"/>
      <c r="O757" s="205"/>
      <c r="P757" s="205"/>
      <c r="Q757" s="205"/>
      <c r="CC757" s="8"/>
      <c r="CD757" s="205"/>
      <c r="CE757" s="205"/>
      <c r="CF757" s="206"/>
      <c r="CG757" s="206"/>
      <c r="CH757" s="205"/>
      <c r="CI757" s="207"/>
      <c r="CJ757" s="205"/>
      <c r="CK757" s="207"/>
      <c r="CL757" s="205"/>
      <c r="CM757" s="205"/>
      <c r="CN757" s="205"/>
      <c r="CO757" s="205"/>
      <c r="CP757" s="205"/>
      <c r="CQ757" s="93"/>
      <c r="CR757" s="93"/>
      <c r="CS757" s="191"/>
      <c r="CW757" s="210"/>
      <c r="DE757" s="8"/>
      <c r="DF757" s="205"/>
      <c r="DG757" s="205"/>
      <c r="DH757" s="206"/>
      <c r="DI757" s="206"/>
      <c r="DJ757" s="205"/>
      <c r="DK757" s="207"/>
      <c r="DL757" s="205"/>
      <c r="DM757" s="207"/>
      <c r="DN757" s="205"/>
      <c r="DO757" s="207"/>
      <c r="DP757" s="205"/>
      <c r="DQ757" s="205"/>
      <c r="DR757" s="205"/>
      <c r="DS757" s="205"/>
      <c r="DT757" s="93"/>
      <c r="DU757" s="93"/>
      <c r="EE757" s="8"/>
      <c r="EF757" s="205"/>
      <c r="EG757" s="205"/>
      <c r="EH757" s="206"/>
      <c r="EI757" s="206"/>
      <c r="EJ757" s="205"/>
      <c r="EK757" s="207"/>
      <c r="EL757" s="205"/>
      <c r="EM757" s="207"/>
      <c r="EN757" s="205"/>
      <c r="EO757" s="207"/>
      <c r="EP757" s="207"/>
      <c r="EQ757" s="205"/>
      <c r="ER757" s="205"/>
      <c r="ES757" s="205"/>
      <c r="ET757" s="205"/>
      <c r="EU757" s="93"/>
      <c r="EV757" s="93"/>
    </row>
    <row r="758" spans="2:152">
      <c r="B758" s="8"/>
      <c r="C758" s="205"/>
      <c r="D758" s="205"/>
      <c r="E758" s="206"/>
      <c r="F758" s="206"/>
      <c r="G758" s="205"/>
      <c r="H758" s="207"/>
      <c r="I758" s="205"/>
      <c r="J758" s="207"/>
      <c r="K758" s="205"/>
      <c r="L758" s="205"/>
      <c r="M758" s="205"/>
      <c r="N758" s="205"/>
      <c r="O758" s="205"/>
      <c r="P758" s="205"/>
      <c r="Q758" s="205"/>
      <c r="CC758" s="8"/>
      <c r="CD758" s="205"/>
      <c r="CE758" s="205"/>
      <c r="CF758" s="206"/>
      <c r="CG758" s="206"/>
      <c r="CH758" s="205"/>
      <c r="CI758" s="207"/>
      <c r="CJ758" s="205"/>
      <c r="CK758" s="207"/>
      <c r="CL758" s="205"/>
      <c r="CM758" s="205"/>
      <c r="CN758" s="205"/>
      <c r="CO758" s="205"/>
      <c r="CP758" s="205"/>
      <c r="CQ758" s="93"/>
      <c r="CR758" s="93"/>
      <c r="CS758" s="191"/>
      <c r="CW758" s="210"/>
      <c r="DE758" s="8"/>
      <c r="DF758" s="205"/>
      <c r="DG758" s="205"/>
      <c r="DH758" s="206"/>
      <c r="DI758" s="206"/>
      <c r="DJ758" s="205"/>
      <c r="DK758" s="207"/>
      <c r="DL758" s="205"/>
      <c r="DM758" s="207"/>
      <c r="DN758" s="205"/>
      <c r="DO758" s="207"/>
      <c r="DP758" s="205"/>
      <c r="DQ758" s="205"/>
      <c r="DR758" s="205"/>
      <c r="DS758" s="205"/>
      <c r="DT758" s="93"/>
      <c r="DU758" s="93"/>
      <c r="EE758" s="8"/>
      <c r="EF758" s="205"/>
      <c r="EG758" s="205"/>
      <c r="EH758" s="206"/>
      <c r="EI758" s="206"/>
      <c r="EJ758" s="205"/>
      <c r="EK758" s="207"/>
      <c r="EL758" s="205"/>
      <c r="EM758" s="207"/>
      <c r="EN758" s="205"/>
      <c r="EO758" s="207"/>
      <c r="EP758" s="207"/>
      <c r="EQ758" s="205"/>
      <c r="ER758" s="205"/>
      <c r="ES758" s="205"/>
      <c r="ET758" s="205"/>
      <c r="EU758" s="93"/>
      <c r="EV758" s="93"/>
    </row>
    <row r="759" spans="2:152">
      <c r="B759" s="8"/>
      <c r="C759" s="205"/>
      <c r="D759" s="205"/>
      <c r="E759" s="206"/>
      <c r="F759" s="206"/>
      <c r="G759" s="205"/>
      <c r="H759" s="207"/>
      <c r="I759" s="205"/>
      <c r="J759" s="207"/>
      <c r="K759" s="205"/>
      <c r="L759" s="205"/>
      <c r="M759" s="205"/>
      <c r="N759" s="205"/>
      <c r="O759" s="205"/>
      <c r="P759" s="205"/>
      <c r="Q759" s="205"/>
      <c r="CC759" s="8"/>
      <c r="CD759" s="205"/>
      <c r="CE759" s="205"/>
      <c r="CF759" s="206"/>
      <c r="CG759" s="206"/>
      <c r="CH759" s="205"/>
      <c r="CI759" s="207"/>
      <c r="CJ759" s="205"/>
      <c r="CK759" s="207"/>
      <c r="CL759" s="205"/>
      <c r="CM759" s="205"/>
      <c r="CN759" s="205"/>
      <c r="CO759" s="205"/>
      <c r="CP759" s="205"/>
      <c r="CQ759" s="93"/>
      <c r="CR759" s="93"/>
      <c r="CS759" s="191"/>
      <c r="CW759" s="210"/>
      <c r="DE759" s="8"/>
      <c r="DF759" s="205"/>
      <c r="DG759" s="205"/>
      <c r="DH759" s="206"/>
      <c r="DI759" s="206"/>
      <c r="DJ759" s="205"/>
      <c r="DK759" s="207"/>
      <c r="DL759" s="205"/>
      <c r="DM759" s="207"/>
      <c r="DN759" s="205"/>
      <c r="DO759" s="207"/>
      <c r="DP759" s="205"/>
      <c r="DQ759" s="205"/>
      <c r="DR759" s="205"/>
      <c r="DS759" s="205"/>
      <c r="DT759" s="93"/>
      <c r="DU759" s="93"/>
      <c r="EE759" s="8"/>
      <c r="EF759" s="205"/>
      <c r="EG759" s="205"/>
      <c r="EH759" s="206"/>
      <c r="EI759" s="206"/>
      <c r="EJ759" s="205"/>
      <c r="EK759" s="207"/>
      <c r="EL759" s="205"/>
      <c r="EM759" s="207"/>
      <c r="EN759" s="205"/>
      <c r="EO759" s="207"/>
      <c r="EP759" s="207"/>
      <c r="EQ759" s="205"/>
      <c r="ER759" s="205"/>
      <c r="ES759" s="205"/>
      <c r="ET759" s="205"/>
      <c r="EU759" s="93"/>
      <c r="EV759" s="93"/>
    </row>
    <row r="760" spans="2:152">
      <c r="B760" s="8"/>
      <c r="C760" s="205"/>
      <c r="D760" s="205"/>
      <c r="E760" s="206"/>
      <c r="F760" s="206"/>
      <c r="G760" s="205"/>
      <c r="H760" s="207"/>
      <c r="I760" s="205"/>
      <c r="J760" s="207"/>
      <c r="K760" s="205"/>
      <c r="L760" s="205"/>
      <c r="M760" s="205"/>
      <c r="N760" s="205"/>
      <c r="O760" s="205"/>
      <c r="P760" s="205"/>
      <c r="Q760" s="205"/>
      <c r="CC760" s="8"/>
      <c r="CD760" s="205"/>
      <c r="CE760" s="205"/>
      <c r="CF760" s="206"/>
      <c r="CG760" s="206"/>
      <c r="CH760" s="205"/>
      <c r="CI760" s="207"/>
      <c r="CJ760" s="205"/>
      <c r="CK760" s="207"/>
      <c r="CL760" s="205"/>
      <c r="CM760" s="205"/>
      <c r="CN760" s="205"/>
      <c r="CO760" s="205"/>
      <c r="CP760" s="205"/>
      <c r="CQ760" s="93"/>
      <c r="CR760" s="93"/>
      <c r="CS760" s="191"/>
      <c r="CW760" s="210"/>
      <c r="DE760" s="8"/>
      <c r="DF760" s="205"/>
      <c r="DG760" s="205"/>
      <c r="DH760" s="206"/>
      <c r="DI760" s="206"/>
      <c r="DJ760" s="205"/>
      <c r="DK760" s="207"/>
      <c r="DL760" s="205"/>
      <c r="DM760" s="207"/>
      <c r="DN760" s="205"/>
      <c r="DO760" s="207"/>
      <c r="DP760" s="205"/>
      <c r="DQ760" s="205"/>
      <c r="DR760" s="205"/>
      <c r="DS760" s="205"/>
      <c r="DT760" s="93"/>
      <c r="DU760" s="93"/>
      <c r="EE760" s="8"/>
      <c r="EF760" s="205"/>
      <c r="EG760" s="205"/>
      <c r="EH760" s="206"/>
      <c r="EI760" s="206"/>
      <c r="EJ760" s="205"/>
      <c r="EK760" s="207"/>
      <c r="EL760" s="205"/>
      <c r="EM760" s="207"/>
      <c r="EN760" s="205"/>
      <c r="EO760" s="207"/>
      <c r="EP760" s="207"/>
      <c r="EQ760" s="205"/>
      <c r="ER760" s="205"/>
      <c r="ES760" s="205"/>
      <c r="ET760" s="205"/>
      <c r="EU760" s="93"/>
      <c r="EV760" s="93"/>
    </row>
    <row r="761" spans="2:152">
      <c r="B761" s="8"/>
      <c r="C761" s="205"/>
      <c r="D761" s="205"/>
      <c r="E761" s="206"/>
      <c r="F761" s="206"/>
      <c r="G761" s="205"/>
      <c r="H761" s="207"/>
      <c r="I761" s="205"/>
      <c r="J761" s="207"/>
      <c r="K761" s="205"/>
      <c r="L761" s="205"/>
      <c r="M761" s="205"/>
      <c r="N761" s="205"/>
      <c r="O761" s="205"/>
      <c r="P761" s="205"/>
      <c r="Q761" s="205"/>
      <c r="CC761" s="8"/>
      <c r="CD761" s="205"/>
      <c r="CE761" s="205"/>
      <c r="CF761" s="206"/>
      <c r="CG761" s="206"/>
      <c r="CH761" s="205"/>
      <c r="CI761" s="207"/>
      <c r="CJ761" s="205"/>
      <c r="CK761" s="207"/>
      <c r="CL761" s="205"/>
      <c r="CM761" s="205"/>
      <c r="CN761" s="205"/>
      <c r="CO761" s="205"/>
      <c r="CP761" s="205"/>
      <c r="CQ761" s="93"/>
      <c r="CR761" s="93"/>
      <c r="CS761" s="191"/>
      <c r="CW761" s="210"/>
      <c r="DE761" s="8"/>
      <c r="DF761" s="205"/>
      <c r="DG761" s="205"/>
      <c r="DH761" s="206"/>
      <c r="DI761" s="206"/>
      <c r="DJ761" s="205"/>
      <c r="DK761" s="207"/>
      <c r="DL761" s="205"/>
      <c r="DM761" s="207"/>
      <c r="DN761" s="205"/>
      <c r="DO761" s="207"/>
      <c r="DP761" s="205"/>
      <c r="DQ761" s="205"/>
      <c r="DR761" s="205"/>
      <c r="DS761" s="205"/>
      <c r="DT761" s="93"/>
      <c r="DU761" s="93"/>
      <c r="EE761" s="8"/>
      <c r="EF761" s="205"/>
      <c r="EG761" s="205"/>
      <c r="EH761" s="206"/>
      <c r="EI761" s="206"/>
      <c r="EJ761" s="205"/>
      <c r="EK761" s="207"/>
      <c r="EL761" s="205"/>
      <c r="EM761" s="207"/>
      <c r="EN761" s="205"/>
      <c r="EO761" s="207"/>
      <c r="EP761" s="207"/>
      <c r="EQ761" s="205"/>
      <c r="ER761" s="205"/>
      <c r="ES761" s="205"/>
      <c r="ET761" s="205"/>
      <c r="EU761" s="93"/>
      <c r="EV761" s="93"/>
    </row>
    <row r="762" spans="2:152">
      <c r="B762" s="8"/>
      <c r="C762" s="205"/>
      <c r="D762" s="205"/>
      <c r="E762" s="206"/>
      <c r="F762" s="206"/>
      <c r="G762" s="205"/>
      <c r="H762" s="207"/>
      <c r="I762" s="205"/>
      <c r="J762" s="207"/>
      <c r="K762" s="205"/>
      <c r="L762" s="205"/>
      <c r="M762" s="205"/>
      <c r="N762" s="205"/>
      <c r="O762" s="205"/>
      <c r="P762" s="205"/>
      <c r="Q762" s="205"/>
      <c r="CC762" s="8"/>
      <c r="CD762" s="205"/>
      <c r="CE762" s="205"/>
      <c r="CF762" s="206"/>
      <c r="CG762" s="206"/>
      <c r="CH762" s="205"/>
      <c r="CI762" s="207"/>
      <c r="CJ762" s="205"/>
      <c r="CK762" s="207"/>
      <c r="CL762" s="205"/>
      <c r="CM762" s="205"/>
      <c r="CN762" s="205"/>
      <c r="CO762" s="205"/>
      <c r="CP762" s="205"/>
      <c r="CQ762" s="93"/>
      <c r="CR762" s="93"/>
      <c r="CS762" s="191"/>
      <c r="CW762" s="210"/>
      <c r="DE762" s="8"/>
      <c r="DF762" s="205"/>
      <c r="DG762" s="205"/>
      <c r="DH762" s="206"/>
      <c r="DI762" s="206"/>
      <c r="DJ762" s="205"/>
      <c r="DK762" s="207"/>
      <c r="DL762" s="205"/>
      <c r="DM762" s="207"/>
      <c r="DN762" s="205"/>
      <c r="DO762" s="207"/>
      <c r="DP762" s="205"/>
      <c r="DQ762" s="205"/>
      <c r="DR762" s="205"/>
      <c r="DS762" s="205"/>
      <c r="DT762" s="93"/>
      <c r="DU762" s="93"/>
      <c r="EE762" s="8"/>
      <c r="EF762" s="205"/>
      <c r="EG762" s="205"/>
      <c r="EH762" s="206"/>
      <c r="EI762" s="206"/>
      <c r="EJ762" s="205"/>
      <c r="EK762" s="207"/>
      <c r="EL762" s="205"/>
      <c r="EM762" s="207"/>
      <c r="EN762" s="205"/>
      <c r="EO762" s="207"/>
      <c r="EP762" s="207"/>
      <c r="EQ762" s="205"/>
      <c r="ER762" s="205"/>
      <c r="ES762" s="205"/>
      <c r="ET762" s="205"/>
      <c r="EU762" s="93"/>
      <c r="EV762" s="93"/>
    </row>
    <row r="763" spans="2:152">
      <c r="B763" s="8"/>
      <c r="C763" s="205"/>
      <c r="D763" s="205"/>
      <c r="E763" s="206"/>
      <c r="F763" s="206"/>
      <c r="G763" s="205"/>
      <c r="H763" s="207"/>
      <c r="I763" s="205"/>
      <c r="J763" s="207"/>
      <c r="K763" s="205"/>
      <c r="L763" s="205"/>
      <c r="M763" s="205"/>
      <c r="N763" s="205"/>
      <c r="O763" s="205"/>
      <c r="P763" s="205"/>
      <c r="Q763" s="205"/>
      <c r="CC763" s="8"/>
      <c r="CD763" s="205"/>
      <c r="CE763" s="205"/>
      <c r="CF763" s="206"/>
      <c r="CG763" s="206"/>
      <c r="CH763" s="205"/>
      <c r="CI763" s="207"/>
      <c r="CJ763" s="205"/>
      <c r="CK763" s="207"/>
      <c r="CL763" s="205"/>
      <c r="CM763" s="205"/>
      <c r="CN763" s="205"/>
      <c r="CO763" s="205"/>
      <c r="CP763" s="205"/>
      <c r="CQ763" s="93"/>
      <c r="CR763" s="93"/>
      <c r="CS763" s="191"/>
      <c r="CW763" s="210"/>
      <c r="DE763" s="8"/>
      <c r="DF763" s="205"/>
      <c r="DG763" s="205"/>
      <c r="DH763" s="206"/>
      <c r="DI763" s="206"/>
      <c r="DJ763" s="205"/>
      <c r="DK763" s="207"/>
      <c r="DL763" s="205"/>
      <c r="DM763" s="207"/>
      <c r="DN763" s="205"/>
      <c r="DO763" s="207"/>
      <c r="DP763" s="205"/>
      <c r="DQ763" s="205"/>
      <c r="DR763" s="205"/>
      <c r="DS763" s="205"/>
      <c r="DT763" s="93"/>
      <c r="DU763" s="93"/>
      <c r="EE763" s="8"/>
      <c r="EF763" s="205"/>
      <c r="EG763" s="205"/>
      <c r="EH763" s="206"/>
      <c r="EI763" s="206"/>
      <c r="EJ763" s="205"/>
      <c r="EK763" s="207"/>
      <c r="EL763" s="205"/>
      <c r="EM763" s="207"/>
      <c r="EN763" s="205"/>
      <c r="EO763" s="207"/>
      <c r="EP763" s="207"/>
      <c r="EQ763" s="205"/>
      <c r="ER763" s="205"/>
      <c r="ES763" s="205"/>
      <c r="ET763" s="205"/>
      <c r="EU763" s="93"/>
      <c r="EV763" s="93"/>
    </row>
    <row r="764" spans="2:152">
      <c r="B764" s="8"/>
      <c r="C764" s="205"/>
      <c r="D764" s="205"/>
      <c r="E764" s="206"/>
      <c r="F764" s="206"/>
      <c r="G764" s="205"/>
      <c r="H764" s="207"/>
      <c r="I764" s="205"/>
      <c r="J764" s="207"/>
      <c r="K764" s="205"/>
      <c r="L764" s="205"/>
      <c r="M764" s="205"/>
      <c r="N764" s="205"/>
      <c r="O764" s="205"/>
      <c r="P764" s="205"/>
      <c r="Q764" s="205"/>
      <c r="CC764" s="8"/>
      <c r="CD764" s="205"/>
      <c r="CE764" s="205"/>
      <c r="CF764" s="206"/>
      <c r="CG764" s="206"/>
      <c r="CH764" s="205"/>
      <c r="CI764" s="207"/>
      <c r="CJ764" s="205"/>
      <c r="CK764" s="207"/>
      <c r="CL764" s="205"/>
      <c r="CM764" s="205"/>
      <c r="CN764" s="205"/>
      <c r="CO764" s="205"/>
      <c r="CP764" s="205"/>
      <c r="CQ764" s="93"/>
      <c r="CR764" s="93"/>
      <c r="CS764" s="191"/>
      <c r="CW764" s="210"/>
      <c r="DE764" s="8"/>
      <c r="DF764" s="205"/>
      <c r="DG764" s="205"/>
      <c r="DH764" s="206"/>
      <c r="DI764" s="206"/>
      <c r="DJ764" s="205"/>
      <c r="DK764" s="207"/>
      <c r="DL764" s="205"/>
      <c r="DM764" s="207"/>
      <c r="DN764" s="205"/>
      <c r="DO764" s="207"/>
      <c r="DP764" s="205"/>
      <c r="DQ764" s="205"/>
      <c r="DR764" s="205"/>
      <c r="DS764" s="205"/>
      <c r="DT764" s="93"/>
      <c r="DU764" s="93"/>
      <c r="EE764" s="8"/>
      <c r="EF764" s="205"/>
      <c r="EG764" s="205"/>
      <c r="EH764" s="206"/>
      <c r="EI764" s="206"/>
      <c r="EJ764" s="205"/>
      <c r="EK764" s="207"/>
      <c r="EL764" s="205"/>
      <c r="EM764" s="207"/>
      <c r="EN764" s="205"/>
      <c r="EO764" s="207"/>
      <c r="EP764" s="207"/>
      <c r="EQ764" s="205"/>
      <c r="ER764" s="205"/>
      <c r="ES764" s="205"/>
      <c r="ET764" s="205"/>
      <c r="EU764" s="93"/>
      <c r="EV764" s="93"/>
    </row>
    <row r="765" spans="2:152">
      <c r="B765" s="8"/>
      <c r="C765" s="205"/>
      <c r="D765" s="205"/>
      <c r="E765" s="206"/>
      <c r="F765" s="206"/>
      <c r="G765" s="205"/>
      <c r="H765" s="207"/>
      <c r="I765" s="205"/>
      <c r="J765" s="207"/>
      <c r="K765" s="205"/>
      <c r="L765" s="205"/>
      <c r="M765" s="205"/>
      <c r="N765" s="205"/>
      <c r="O765" s="205"/>
      <c r="P765" s="205"/>
      <c r="Q765" s="205"/>
      <c r="CC765" s="8"/>
      <c r="CD765" s="205"/>
      <c r="CE765" s="205"/>
      <c r="CF765" s="206"/>
      <c r="CG765" s="206"/>
      <c r="CH765" s="205"/>
      <c r="CI765" s="207"/>
      <c r="CJ765" s="205"/>
      <c r="CK765" s="207"/>
      <c r="CL765" s="205"/>
      <c r="CM765" s="205"/>
      <c r="CN765" s="205"/>
      <c r="CO765" s="205"/>
      <c r="CP765" s="205"/>
      <c r="CQ765" s="93"/>
      <c r="CR765" s="93"/>
      <c r="CS765" s="191"/>
      <c r="CW765" s="210"/>
      <c r="DE765" s="8"/>
      <c r="DF765" s="205"/>
      <c r="DG765" s="205"/>
      <c r="DH765" s="206"/>
      <c r="DI765" s="206"/>
      <c r="DJ765" s="205"/>
      <c r="DK765" s="207"/>
      <c r="DL765" s="205"/>
      <c r="DM765" s="207"/>
      <c r="DN765" s="205"/>
      <c r="DO765" s="207"/>
      <c r="DP765" s="205"/>
      <c r="DQ765" s="205"/>
      <c r="DR765" s="205"/>
      <c r="DS765" s="205"/>
      <c r="DT765" s="93"/>
      <c r="DU765" s="93"/>
      <c r="EE765" s="8"/>
      <c r="EF765" s="205"/>
      <c r="EG765" s="205"/>
      <c r="EH765" s="206"/>
      <c r="EI765" s="206"/>
      <c r="EJ765" s="205"/>
      <c r="EK765" s="207"/>
      <c r="EL765" s="205"/>
      <c r="EM765" s="207"/>
      <c r="EN765" s="205"/>
      <c r="EO765" s="207"/>
      <c r="EP765" s="207"/>
      <c r="EQ765" s="205"/>
      <c r="ER765" s="205"/>
      <c r="ES765" s="205"/>
      <c r="ET765" s="205"/>
      <c r="EU765" s="93"/>
      <c r="EV765" s="93"/>
    </row>
    <row r="766" spans="2:152">
      <c r="B766" s="8"/>
      <c r="C766" s="205"/>
      <c r="D766" s="205"/>
      <c r="E766" s="206"/>
      <c r="F766" s="206"/>
      <c r="G766" s="205"/>
      <c r="H766" s="207"/>
      <c r="I766" s="205"/>
      <c r="J766" s="207"/>
      <c r="K766" s="205"/>
      <c r="L766" s="205"/>
      <c r="M766" s="205"/>
      <c r="N766" s="205"/>
      <c r="O766" s="205"/>
      <c r="P766" s="205"/>
      <c r="Q766" s="205"/>
      <c r="CC766" s="8"/>
      <c r="CD766" s="205"/>
      <c r="CE766" s="205"/>
      <c r="CF766" s="206"/>
      <c r="CG766" s="206"/>
      <c r="CH766" s="205"/>
      <c r="CI766" s="207"/>
      <c r="CJ766" s="205"/>
      <c r="CK766" s="207"/>
      <c r="CL766" s="205"/>
      <c r="CM766" s="205"/>
      <c r="CN766" s="205"/>
      <c r="CO766" s="205"/>
      <c r="CP766" s="205"/>
      <c r="CQ766" s="93"/>
      <c r="CR766" s="93"/>
      <c r="CS766" s="191"/>
      <c r="CW766" s="210"/>
      <c r="DE766" s="8"/>
      <c r="DF766" s="205"/>
      <c r="DG766" s="205"/>
      <c r="DH766" s="206"/>
      <c r="DI766" s="206"/>
      <c r="DJ766" s="205"/>
      <c r="DK766" s="207"/>
      <c r="DL766" s="205"/>
      <c r="DM766" s="207"/>
      <c r="DN766" s="205"/>
      <c r="DO766" s="207"/>
      <c r="DP766" s="205"/>
      <c r="DQ766" s="205"/>
      <c r="DR766" s="205"/>
      <c r="DS766" s="205"/>
      <c r="DT766" s="93"/>
      <c r="DU766" s="93"/>
      <c r="EE766" s="8"/>
      <c r="EF766" s="205"/>
      <c r="EG766" s="205"/>
      <c r="EH766" s="206"/>
      <c r="EI766" s="206"/>
      <c r="EJ766" s="205"/>
      <c r="EK766" s="207"/>
      <c r="EL766" s="205"/>
      <c r="EM766" s="207"/>
      <c r="EN766" s="205"/>
      <c r="EO766" s="207"/>
      <c r="EP766" s="207"/>
      <c r="EQ766" s="205"/>
      <c r="ER766" s="205"/>
      <c r="ES766" s="205"/>
      <c r="ET766" s="205"/>
      <c r="EU766" s="93"/>
      <c r="EV766" s="93"/>
    </row>
    <row r="767" spans="2:152">
      <c r="B767" s="8"/>
      <c r="C767" s="205"/>
      <c r="D767" s="205"/>
      <c r="E767" s="206"/>
      <c r="F767" s="206"/>
      <c r="G767" s="205"/>
      <c r="H767" s="207"/>
      <c r="I767" s="205"/>
      <c r="J767" s="207"/>
      <c r="K767" s="205"/>
      <c r="L767" s="205"/>
      <c r="M767" s="205"/>
      <c r="N767" s="205"/>
      <c r="O767" s="205"/>
      <c r="P767" s="205"/>
      <c r="Q767" s="205"/>
      <c r="CC767" s="8"/>
      <c r="CD767" s="205"/>
      <c r="CE767" s="205"/>
      <c r="CF767" s="206"/>
      <c r="CG767" s="206"/>
      <c r="CH767" s="205"/>
      <c r="CI767" s="207"/>
      <c r="CJ767" s="205"/>
      <c r="CK767" s="207"/>
      <c r="CL767" s="205"/>
      <c r="CM767" s="205"/>
      <c r="CN767" s="205"/>
      <c r="CO767" s="205"/>
      <c r="CP767" s="205"/>
      <c r="CQ767" s="93"/>
      <c r="CR767" s="93"/>
      <c r="CS767" s="191"/>
      <c r="CW767" s="210"/>
      <c r="DE767" s="8"/>
      <c r="DF767" s="205"/>
      <c r="DG767" s="205"/>
      <c r="DH767" s="206"/>
      <c r="DI767" s="206"/>
      <c r="DJ767" s="205"/>
      <c r="DK767" s="207"/>
      <c r="DL767" s="205"/>
      <c r="DM767" s="207"/>
      <c r="DN767" s="205"/>
      <c r="DO767" s="207"/>
      <c r="DP767" s="205"/>
      <c r="DQ767" s="205"/>
      <c r="DR767" s="205"/>
      <c r="DS767" s="205"/>
      <c r="DT767" s="93"/>
      <c r="DU767" s="93"/>
      <c r="EE767" s="8"/>
      <c r="EF767" s="205"/>
      <c r="EG767" s="205"/>
      <c r="EH767" s="206"/>
      <c r="EI767" s="206"/>
      <c r="EJ767" s="205"/>
      <c r="EK767" s="207"/>
      <c r="EL767" s="205"/>
      <c r="EM767" s="207"/>
      <c r="EN767" s="205"/>
      <c r="EO767" s="207"/>
      <c r="EP767" s="207"/>
      <c r="EQ767" s="205"/>
      <c r="ER767" s="205"/>
      <c r="ES767" s="205"/>
      <c r="ET767" s="205"/>
      <c r="EU767" s="93"/>
      <c r="EV767" s="93"/>
    </row>
    <row r="768" spans="2:152">
      <c r="B768" s="8"/>
      <c r="C768" s="205"/>
      <c r="D768" s="205"/>
      <c r="E768" s="206"/>
      <c r="F768" s="206"/>
      <c r="G768" s="205"/>
      <c r="H768" s="207"/>
      <c r="I768" s="205"/>
      <c r="J768" s="207"/>
      <c r="K768" s="205"/>
      <c r="L768" s="205"/>
      <c r="M768" s="205"/>
      <c r="N768" s="205"/>
      <c r="O768" s="205"/>
      <c r="P768" s="205"/>
      <c r="Q768" s="205"/>
      <c r="CC768" s="8"/>
      <c r="CD768" s="205"/>
      <c r="CE768" s="205"/>
      <c r="CF768" s="206"/>
      <c r="CG768" s="206"/>
      <c r="CH768" s="205"/>
      <c r="CI768" s="207"/>
      <c r="CJ768" s="205"/>
      <c r="CK768" s="207"/>
      <c r="CL768" s="205"/>
      <c r="CM768" s="205"/>
      <c r="CN768" s="205"/>
      <c r="CO768" s="205"/>
      <c r="CP768" s="205"/>
      <c r="CQ768" s="93"/>
      <c r="CR768" s="93"/>
      <c r="CS768" s="191"/>
      <c r="CW768" s="210"/>
      <c r="DE768" s="8"/>
      <c r="DF768" s="205"/>
      <c r="DG768" s="205"/>
      <c r="DH768" s="206"/>
      <c r="DI768" s="206"/>
      <c r="DJ768" s="205"/>
      <c r="DK768" s="207"/>
      <c r="DL768" s="205"/>
      <c r="DM768" s="207"/>
      <c r="DN768" s="205"/>
      <c r="DO768" s="207"/>
      <c r="DP768" s="205"/>
      <c r="DQ768" s="205"/>
      <c r="DR768" s="205"/>
      <c r="DS768" s="205"/>
      <c r="DT768" s="93"/>
      <c r="DU768" s="93"/>
      <c r="EE768" s="8"/>
      <c r="EF768" s="205"/>
      <c r="EG768" s="205"/>
      <c r="EH768" s="206"/>
      <c r="EI768" s="206"/>
      <c r="EJ768" s="205"/>
      <c r="EK768" s="207"/>
      <c r="EL768" s="205"/>
      <c r="EM768" s="207"/>
      <c r="EN768" s="205"/>
      <c r="EO768" s="207"/>
      <c r="EP768" s="207"/>
      <c r="EQ768" s="205"/>
      <c r="ER768" s="205"/>
      <c r="ES768" s="205"/>
      <c r="ET768" s="205"/>
      <c r="EU768" s="93"/>
      <c r="EV768" s="93"/>
    </row>
    <row r="769" spans="2:152">
      <c r="B769" s="8"/>
      <c r="C769" s="205"/>
      <c r="D769" s="205"/>
      <c r="E769" s="206"/>
      <c r="F769" s="206"/>
      <c r="G769" s="205"/>
      <c r="H769" s="207"/>
      <c r="I769" s="205"/>
      <c r="J769" s="207"/>
      <c r="K769" s="205"/>
      <c r="L769" s="205"/>
      <c r="M769" s="205"/>
      <c r="N769" s="205"/>
      <c r="O769" s="205"/>
      <c r="P769" s="205"/>
      <c r="Q769" s="205"/>
      <c r="CC769" s="8"/>
      <c r="CD769" s="205"/>
      <c r="CE769" s="205"/>
      <c r="CF769" s="206"/>
      <c r="CG769" s="206"/>
      <c r="CH769" s="205"/>
      <c r="CI769" s="207"/>
      <c r="CJ769" s="205"/>
      <c r="CK769" s="207"/>
      <c r="CL769" s="205"/>
      <c r="CM769" s="205"/>
      <c r="CN769" s="205"/>
      <c r="CO769" s="205"/>
      <c r="CP769" s="205"/>
      <c r="CQ769" s="93"/>
      <c r="CR769" s="93"/>
      <c r="CS769" s="191"/>
      <c r="CW769" s="210"/>
      <c r="DE769" s="8"/>
      <c r="DF769" s="205"/>
      <c r="DG769" s="205"/>
      <c r="DH769" s="206"/>
      <c r="DI769" s="206"/>
      <c r="DJ769" s="205"/>
      <c r="DK769" s="207"/>
      <c r="DL769" s="205"/>
      <c r="DM769" s="207"/>
      <c r="DN769" s="205"/>
      <c r="DO769" s="207"/>
      <c r="DP769" s="205"/>
      <c r="DQ769" s="205"/>
      <c r="DR769" s="205"/>
      <c r="DS769" s="205"/>
      <c r="DT769" s="93"/>
      <c r="DU769" s="93"/>
      <c r="EE769" s="8"/>
      <c r="EF769" s="205"/>
      <c r="EG769" s="205"/>
      <c r="EH769" s="206"/>
      <c r="EI769" s="206"/>
      <c r="EJ769" s="205"/>
      <c r="EK769" s="207"/>
      <c r="EL769" s="205"/>
      <c r="EM769" s="207"/>
      <c r="EN769" s="205"/>
      <c r="EO769" s="207"/>
      <c r="EP769" s="207"/>
      <c r="EQ769" s="205"/>
      <c r="ER769" s="205"/>
      <c r="ES769" s="205"/>
      <c r="ET769" s="205"/>
      <c r="EU769" s="93"/>
      <c r="EV769" s="93"/>
    </row>
    <row r="770" spans="2:152">
      <c r="B770" s="8"/>
      <c r="C770" s="205"/>
      <c r="D770" s="205"/>
      <c r="E770" s="206"/>
      <c r="F770" s="206"/>
      <c r="G770" s="205"/>
      <c r="H770" s="207"/>
      <c r="I770" s="205"/>
      <c r="J770" s="207"/>
      <c r="K770" s="205"/>
      <c r="L770" s="205"/>
      <c r="M770" s="205"/>
      <c r="N770" s="205"/>
      <c r="O770" s="205"/>
      <c r="P770" s="205"/>
      <c r="Q770" s="205"/>
      <c r="CC770" s="8"/>
      <c r="CD770" s="205"/>
      <c r="CE770" s="205"/>
      <c r="CF770" s="206"/>
      <c r="CG770" s="206"/>
      <c r="CH770" s="205"/>
      <c r="CI770" s="207"/>
      <c r="CJ770" s="205"/>
      <c r="CK770" s="207"/>
      <c r="CL770" s="205"/>
      <c r="CM770" s="205"/>
      <c r="CN770" s="205"/>
      <c r="CO770" s="205"/>
      <c r="CP770" s="205"/>
      <c r="CQ770" s="93"/>
      <c r="CR770" s="93"/>
      <c r="CS770" s="191"/>
      <c r="CW770" s="210"/>
      <c r="DE770" s="8"/>
      <c r="DF770" s="205"/>
      <c r="DG770" s="205"/>
      <c r="DH770" s="206"/>
      <c r="DI770" s="206"/>
      <c r="DJ770" s="205"/>
      <c r="DK770" s="207"/>
      <c r="DL770" s="205"/>
      <c r="DM770" s="207"/>
      <c r="DN770" s="205"/>
      <c r="DO770" s="207"/>
      <c r="DP770" s="205"/>
      <c r="DQ770" s="205"/>
      <c r="DR770" s="205"/>
      <c r="DS770" s="205"/>
      <c r="DT770" s="93"/>
      <c r="DU770" s="93"/>
      <c r="EE770" s="8"/>
      <c r="EF770" s="205"/>
      <c r="EG770" s="205"/>
      <c r="EH770" s="206"/>
      <c r="EI770" s="206"/>
      <c r="EJ770" s="205"/>
      <c r="EK770" s="207"/>
      <c r="EL770" s="205"/>
      <c r="EM770" s="207"/>
      <c r="EN770" s="205"/>
      <c r="EO770" s="207"/>
      <c r="EP770" s="207"/>
      <c r="EQ770" s="205"/>
      <c r="ER770" s="205"/>
      <c r="ES770" s="205"/>
      <c r="ET770" s="205"/>
      <c r="EU770" s="93"/>
      <c r="EV770" s="93"/>
    </row>
    <row r="771" spans="2:152">
      <c r="B771" s="8"/>
      <c r="C771" s="205"/>
      <c r="D771" s="205"/>
      <c r="E771" s="206"/>
      <c r="F771" s="206"/>
      <c r="G771" s="205"/>
      <c r="H771" s="207"/>
      <c r="I771" s="205"/>
      <c r="J771" s="207"/>
      <c r="K771" s="205"/>
      <c r="L771" s="205"/>
      <c r="M771" s="205"/>
      <c r="N771" s="205"/>
      <c r="O771" s="205"/>
      <c r="P771" s="205"/>
      <c r="Q771" s="205"/>
      <c r="CC771" s="8"/>
      <c r="CD771" s="205"/>
      <c r="CE771" s="205"/>
      <c r="CF771" s="206"/>
      <c r="CG771" s="206"/>
      <c r="CH771" s="205"/>
      <c r="CI771" s="207"/>
      <c r="CJ771" s="205"/>
      <c r="CK771" s="207"/>
      <c r="CL771" s="205"/>
      <c r="CM771" s="205"/>
      <c r="CN771" s="205"/>
      <c r="CO771" s="205"/>
      <c r="CP771" s="205"/>
      <c r="CQ771" s="93"/>
      <c r="CR771" s="93"/>
      <c r="CS771" s="191"/>
      <c r="CW771" s="210"/>
      <c r="DE771" s="8"/>
      <c r="DF771" s="205"/>
      <c r="DG771" s="205"/>
      <c r="DH771" s="206"/>
      <c r="DI771" s="206"/>
      <c r="DJ771" s="205"/>
      <c r="DK771" s="207"/>
      <c r="DL771" s="205"/>
      <c r="DM771" s="207"/>
      <c r="DN771" s="205"/>
      <c r="DO771" s="207"/>
      <c r="DP771" s="205"/>
      <c r="DQ771" s="205"/>
      <c r="DR771" s="205"/>
      <c r="DS771" s="205"/>
      <c r="DT771" s="93"/>
      <c r="DU771" s="93"/>
      <c r="EE771" s="8"/>
      <c r="EF771" s="205"/>
      <c r="EG771" s="205"/>
      <c r="EH771" s="206"/>
      <c r="EI771" s="206"/>
      <c r="EJ771" s="205"/>
      <c r="EK771" s="207"/>
      <c r="EL771" s="205"/>
      <c r="EM771" s="207"/>
      <c r="EN771" s="205"/>
      <c r="EO771" s="207"/>
      <c r="EP771" s="207"/>
      <c r="EQ771" s="205"/>
      <c r="ER771" s="205"/>
      <c r="ES771" s="205"/>
      <c r="ET771" s="205"/>
      <c r="EU771" s="93"/>
      <c r="EV771" s="93"/>
    </row>
    <row r="772" spans="2:152">
      <c r="B772" s="8"/>
      <c r="C772" s="205"/>
      <c r="D772" s="205"/>
      <c r="E772" s="206"/>
      <c r="F772" s="206"/>
      <c r="G772" s="205"/>
      <c r="H772" s="207"/>
      <c r="I772" s="205"/>
      <c r="J772" s="207"/>
      <c r="K772" s="205"/>
      <c r="L772" s="205"/>
      <c r="M772" s="205"/>
      <c r="N772" s="205"/>
      <c r="O772" s="205"/>
      <c r="P772" s="205"/>
      <c r="Q772" s="205"/>
      <c r="CC772" s="8"/>
      <c r="CD772" s="205"/>
      <c r="CE772" s="205"/>
      <c r="CF772" s="206"/>
      <c r="CG772" s="206"/>
      <c r="CH772" s="205"/>
      <c r="CI772" s="207"/>
      <c r="CJ772" s="205"/>
      <c r="CK772" s="207"/>
      <c r="CL772" s="205"/>
      <c r="CM772" s="205"/>
      <c r="CN772" s="205"/>
      <c r="CO772" s="205"/>
      <c r="CP772" s="205"/>
      <c r="CQ772" s="93"/>
      <c r="CR772" s="93"/>
      <c r="CS772" s="191"/>
      <c r="CW772" s="210"/>
      <c r="DE772" s="8"/>
      <c r="DF772" s="205"/>
      <c r="DG772" s="205"/>
      <c r="DH772" s="206"/>
      <c r="DI772" s="206"/>
      <c r="DJ772" s="205"/>
      <c r="DK772" s="207"/>
      <c r="DL772" s="205"/>
      <c r="DM772" s="207"/>
      <c r="DN772" s="205"/>
      <c r="DO772" s="207"/>
      <c r="DP772" s="205"/>
      <c r="DQ772" s="205"/>
      <c r="DR772" s="205"/>
      <c r="DS772" s="205"/>
      <c r="DT772" s="93"/>
      <c r="DU772" s="93"/>
      <c r="EE772" s="8"/>
      <c r="EF772" s="205"/>
      <c r="EG772" s="205"/>
      <c r="EH772" s="206"/>
      <c r="EI772" s="206"/>
      <c r="EJ772" s="205"/>
      <c r="EK772" s="207"/>
      <c r="EL772" s="205"/>
      <c r="EM772" s="207"/>
      <c r="EN772" s="205"/>
      <c r="EO772" s="207"/>
      <c r="EP772" s="207"/>
      <c r="EQ772" s="205"/>
      <c r="ER772" s="205"/>
      <c r="ES772" s="205"/>
      <c r="ET772" s="205"/>
      <c r="EU772" s="93"/>
      <c r="EV772" s="93"/>
    </row>
    <row r="773" spans="2:152">
      <c r="B773" s="8"/>
      <c r="C773" s="205"/>
      <c r="D773" s="205"/>
      <c r="E773" s="206"/>
      <c r="F773" s="206"/>
      <c r="G773" s="205"/>
      <c r="H773" s="207"/>
      <c r="I773" s="205"/>
      <c r="J773" s="207"/>
      <c r="K773" s="205"/>
      <c r="L773" s="205"/>
      <c r="M773" s="205"/>
      <c r="N773" s="205"/>
      <c r="O773" s="205"/>
      <c r="P773" s="205"/>
      <c r="Q773" s="205"/>
      <c r="CC773" s="8"/>
      <c r="CD773" s="205"/>
      <c r="CE773" s="205"/>
      <c r="CF773" s="206"/>
      <c r="CG773" s="206"/>
      <c r="CH773" s="205"/>
      <c r="CI773" s="207"/>
      <c r="CJ773" s="205"/>
      <c r="CK773" s="207"/>
      <c r="CL773" s="205"/>
      <c r="CM773" s="205"/>
      <c r="CN773" s="205"/>
      <c r="CO773" s="205"/>
      <c r="CP773" s="205"/>
      <c r="CQ773" s="93"/>
      <c r="CR773" s="93"/>
      <c r="CS773" s="191"/>
      <c r="CW773" s="210"/>
      <c r="DE773" s="8"/>
      <c r="DF773" s="205"/>
      <c r="DG773" s="205"/>
      <c r="DH773" s="206"/>
      <c r="DI773" s="206"/>
      <c r="DJ773" s="205"/>
      <c r="DK773" s="207"/>
      <c r="DL773" s="205"/>
      <c r="DM773" s="207"/>
      <c r="DN773" s="205"/>
      <c r="DO773" s="207"/>
      <c r="DP773" s="205"/>
      <c r="DQ773" s="205"/>
      <c r="DR773" s="205"/>
      <c r="DS773" s="205"/>
      <c r="DT773" s="93"/>
      <c r="DU773" s="93"/>
      <c r="EE773" s="8"/>
      <c r="EF773" s="205"/>
      <c r="EG773" s="205"/>
      <c r="EH773" s="206"/>
      <c r="EI773" s="206"/>
      <c r="EJ773" s="205"/>
      <c r="EK773" s="207"/>
      <c r="EL773" s="205"/>
      <c r="EM773" s="207"/>
      <c r="EN773" s="205"/>
      <c r="EO773" s="207"/>
      <c r="EP773" s="207"/>
      <c r="EQ773" s="205"/>
      <c r="ER773" s="205"/>
      <c r="ES773" s="205"/>
      <c r="ET773" s="205"/>
      <c r="EU773" s="93"/>
      <c r="EV773" s="93"/>
    </row>
    <row r="774" spans="2:152">
      <c r="B774" s="8"/>
      <c r="C774" s="205"/>
      <c r="D774" s="205"/>
      <c r="E774" s="206"/>
      <c r="F774" s="206"/>
      <c r="G774" s="205"/>
      <c r="H774" s="207"/>
      <c r="I774" s="205"/>
      <c r="J774" s="207"/>
      <c r="K774" s="205"/>
      <c r="L774" s="205"/>
      <c r="M774" s="205"/>
      <c r="N774" s="205"/>
      <c r="O774" s="205"/>
      <c r="P774" s="205"/>
      <c r="Q774" s="205"/>
      <c r="CC774" s="8"/>
      <c r="CD774" s="205"/>
      <c r="CE774" s="205"/>
      <c r="CF774" s="206"/>
      <c r="CG774" s="206"/>
      <c r="CH774" s="205"/>
      <c r="CI774" s="207"/>
      <c r="CJ774" s="205"/>
      <c r="CK774" s="207"/>
      <c r="CL774" s="205"/>
      <c r="CM774" s="205"/>
      <c r="CN774" s="205"/>
      <c r="CO774" s="205"/>
      <c r="CP774" s="205"/>
      <c r="CQ774" s="93"/>
      <c r="CR774" s="93"/>
      <c r="CS774" s="191"/>
      <c r="CW774" s="210"/>
      <c r="DE774" s="8"/>
      <c r="DF774" s="205"/>
      <c r="DG774" s="205"/>
      <c r="DH774" s="206"/>
      <c r="DI774" s="206"/>
      <c r="DJ774" s="205"/>
      <c r="DK774" s="207"/>
      <c r="DL774" s="205"/>
      <c r="DM774" s="207"/>
      <c r="DN774" s="205"/>
      <c r="DO774" s="207"/>
      <c r="DP774" s="205"/>
      <c r="DQ774" s="205"/>
      <c r="DR774" s="205"/>
      <c r="DS774" s="205"/>
      <c r="DT774" s="93"/>
      <c r="DU774" s="93"/>
      <c r="EE774" s="8"/>
      <c r="EF774" s="205"/>
      <c r="EG774" s="205"/>
      <c r="EH774" s="206"/>
      <c r="EI774" s="206"/>
      <c r="EJ774" s="205"/>
      <c r="EK774" s="207"/>
      <c r="EL774" s="205"/>
      <c r="EM774" s="207"/>
      <c r="EN774" s="205"/>
      <c r="EO774" s="207"/>
      <c r="EP774" s="207"/>
      <c r="EQ774" s="205"/>
      <c r="ER774" s="205"/>
      <c r="ES774" s="205"/>
      <c r="ET774" s="205"/>
      <c r="EU774" s="93"/>
      <c r="EV774" s="93"/>
    </row>
    <row r="775" spans="2:152">
      <c r="B775" s="8"/>
      <c r="C775" s="205"/>
      <c r="D775" s="205"/>
      <c r="E775" s="206"/>
      <c r="F775" s="206"/>
      <c r="G775" s="205"/>
      <c r="H775" s="207"/>
      <c r="I775" s="205"/>
      <c r="J775" s="207"/>
      <c r="K775" s="205"/>
      <c r="L775" s="205"/>
      <c r="M775" s="205"/>
      <c r="N775" s="205"/>
      <c r="O775" s="205"/>
      <c r="P775" s="205"/>
      <c r="Q775" s="205"/>
      <c r="CC775" s="8"/>
      <c r="CD775" s="205"/>
      <c r="CE775" s="205"/>
      <c r="CF775" s="206"/>
      <c r="CG775" s="206"/>
      <c r="CH775" s="205"/>
      <c r="CI775" s="207"/>
      <c r="CJ775" s="205"/>
      <c r="CK775" s="207"/>
      <c r="CL775" s="205"/>
      <c r="CM775" s="205"/>
      <c r="CN775" s="205"/>
      <c r="CO775" s="205"/>
      <c r="CP775" s="205"/>
      <c r="CQ775" s="93"/>
      <c r="CR775" s="93"/>
      <c r="CS775" s="191"/>
      <c r="CW775" s="210"/>
      <c r="DE775" s="8"/>
      <c r="DF775" s="205"/>
      <c r="DG775" s="205"/>
      <c r="DH775" s="206"/>
      <c r="DI775" s="206"/>
      <c r="DJ775" s="205"/>
      <c r="DK775" s="207"/>
      <c r="DL775" s="205"/>
      <c r="DM775" s="207"/>
      <c r="DN775" s="205"/>
      <c r="DO775" s="207"/>
      <c r="DP775" s="205"/>
      <c r="DQ775" s="205"/>
      <c r="DR775" s="205"/>
      <c r="DS775" s="205"/>
      <c r="DT775" s="93"/>
      <c r="DU775" s="93"/>
      <c r="EE775" s="8"/>
      <c r="EF775" s="205"/>
      <c r="EG775" s="205"/>
      <c r="EH775" s="206"/>
      <c r="EI775" s="206"/>
      <c r="EJ775" s="205"/>
      <c r="EK775" s="207"/>
      <c r="EL775" s="205"/>
      <c r="EM775" s="207"/>
      <c r="EN775" s="205"/>
      <c r="EO775" s="207"/>
      <c r="EP775" s="207"/>
      <c r="EQ775" s="205"/>
      <c r="ER775" s="205"/>
      <c r="ES775" s="205"/>
      <c r="ET775" s="205"/>
      <c r="EU775" s="93"/>
      <c r="EV775" s="93"/>
    </row>
    <row r="776" spans="2:152">
      <c r="B776" s="8"/>
      <c r="C776" s="205"/>
      <c r="D776" s="205"/>
      <c r="E776" s="206"/>
      <c r="F776" s="206"/>
      <c r="G776" s="205"/>
      <c r="H776" s="207"/>
      <c r="I776" s="205"/>
      <c r="J776" s="207"/>
      <c r="K776" s="205"/>
      <c r="L776" s="205"/>
      <c r="M776" s="205"/>
      <c r="N776" s="205"/>
      <c r="O776" s="205"/>
      <c r="P776" s="205"/>
      <c r="Q776" s="205"/>
      <c r="CC776" s="8"/>
      <c r="CD776" s="205"/>
      <c r="CE776" s="205"/>
      <c r="CF776" s="206"/>
      <c r="CG776" s="206"/>
      <c r="CH776" s="205"/>
      <c r="CI776" s="207"/>
      <c r="CJ776" s="205"/>
      <c r="CK776" s="207"/>
      <c r="CL776" s="205"/>
      <c r="CM776" s="205"/>
      <c r="CN776" s="205"/>
      <c r="CO776" s="205"/>
      <c r="CP776" s="205"/>
      <c r="CQ776" s="93"/>
      <c r="CR776" s="93"/>
      <c r="CS776" s="191"/>
      <c r="CW776" s="210"/>
      <c r="DE776" s="8"/>
      <c r="DF776" s="205"/>
      <c r="DG776" s="205"/>
      <c r="DH776" s="206"/>
      <c r="DI776" s="206"/>
      <c r="DJ776" s="205"/>
      <c r="DK776" s="207"/>
      <c r="DL776" s="205"/>
      <c r="DM776" s="207"/>
      <c r="DN776" s="205"/>
      <c r="DO776" s="207"/>
      <c r="DP776" s="205"/>
      <c r="DQ776" s="205"/>
      <c r="DR776" s="205"/>
      <c r="DS776" s="205"/>
      <c r="DT776" s="93"/>
      <c r="DU776" s="93"/>
      <c r="EE776" s="8"/>
      <c r="EF776" s="205"/>
      <c r="EG776" s="205"/>
      <c r="EH776" s="206"/>
      <c r="EI776" s="206"/>
      <c r="EJ776" s="205"/>
      <c r="EK776" s="207"/>
      <c r="EL776" s="205"/>
      <c r="EM776" s="207"/>
      <c r="EN776" s="205"/>
      <c r="EO776" s="207"/>
      <c r="EP776" s="207"/>
      <c r="EQ776" s="205"/>
      <c r="ER776" s="205"/>
      <c r="ES776" s="205"/>
      <c r="ET776" s="205"/>
      <c r="EU776" s="93"/>
      <c r="EV776" s="93"/>
    </row>
    <row r="777" spans="2:152">
      <c r="B777" s="8"/>
      <c r="C777" s="205"/>
      <c r="D777" s="205"/>
      <c r="E777" s="206"/>
      <c r="F777" s="206"/>
      <c r="G777" s="205"/>
      <c r="H777" s="207"/>
      <c r="I777" s="205"/>
      <c r="J777" s="207"/>
      <c r="K777" s="205"/>
      <c r="L777" s="205"/>
      <c r="M777" s="205"/>
      <c r="N777" s="205"/>
      <c r="O777" s="205"/>
      <c r="P777" s="205"/>
      <c r="Q777" s="205"/>
      <c r="CC777" s="8"/>
      <c r="CD777" s="205"/>
      <c r="CE777" s="205"/>
      <c r="CF777" s="206"/>
      <c r="CG777" s="206"/>
      <c r="CH777" s="205"/>
      <c r="CI777" s="207"/>
      <c r="CJ777" s="205"/>
      <c r="CK777" s="207"/>
      <c r="CL777" s="205"/>
      <c r="CM777" s="205"/>
      <c r="CN777" s="205"/>
      <c r="CO777" s="205"/>
      <c r="CP777" s="205"/>
      <c r="CQ777" s="93"/>
      <c r="CR777" s="93"/>
      <c r="CS777" s="191"/>
      <c r="CW777" s="210"/>
      <c r="DE777" s="8"/>
      <c r="DF777" s="205"/>
      <c r="DG777" s="205"/>
      <c r="DH777" s="206"/>
      <c r="DI777" s="206"/>
      <c r="DJ777" s="205"/>
      <c r="DK777" s="207"/>
      <c r="DL777" s="205"/>
      <c r="DM777" s="207"/>
      <c r="DN777" s="205"/>
      <c r="DO777" s="207"/>
      <c r="DP777" s="205"/>
      <c r="DQ777" s="205"/>
      <c r="DR777" s="205"/>
      <c r="DS777" s="205"/>
      <c r="DT777" s="93"/>
      <c r="DU777" s="93"/>
      <c r="EE777" s="8"/>
      <c r="EF777" s="205"/>
      <c r="EG777" s="205"/>
      <c r="EH777" s="206"/>
      <c r="EI777" s="206"/>
      <c r="EJ777" s="205"/>
      <c r="EK777" s="207"/>
      <c r="EL777" s="205"/>
      <c r="EM777" s="207"/>
      <c r="EN777" s="205"/>
      <c r="EO777" s="207"/>
      <c r="EP777" s="207"/>
      <c r="EQ777" s="205"/>
      <c r="ER777" s="205"/>
      <c r="ES777" s="205"/>
      <c r="ET777" s="205"/>
      <c r="EU777" s="93"/>
      <c r="EV777" s="93"/>
    </row>
    <row r="778" spans="2:152">
      <c r="B778" s="8"/>
      <c r="C778" s="205"/>
      <c r="D778" s="205"/>
      <c r="E778" s="206"/>
      <c r="F778" s="206"/>
      <c r="G778" s="205"/>
      <c r="H778" s="207"/>
      <c r="I778" s="205"/>
      <c r="J778" s="207"/>
      <c r="K778" s="205"/>
      <c r="L778" s="205"/>
      <c r="M778" s="205"/>
      <c r="N778" s="205"/>
      <c r="O778" s="205"/>
      <c r="P778" s="205"/>
      <c r="Q778" s="205"/>
      <c r="CC778" s="8"/>
      <c r="CD778" s="205"/>
      <c r="CE778" s="205"/>
      <c r="CF778" s="206"/>
      <c r="CG778" s="206"/>
      <c r="CH778" s="205"/>
      <c r="CI778" s="207"/>
      <c r="CJ778" s="205"/>
      <c r="CK778" s="207"/>
      <c r="CL778" s="205"/>
      <c r="CM778" s="205"/>
      <c r="CN778" s="205"/>
      <c r="CO778" s="205"/>
      <c r="CP778" s="205"/>
      <c r="CQ778" s="93"/>
      <c r="CR778" s="93"/>
      <c r="CS778" s="191"/>
      <c r="CW778" s="210"/>
      <c r="DE778" s="8"/>
      <c r="DF778" s="205"/>
      <c r="DG778" s="205"/>
      <c r="DH778" s="206"/>
      <c r="DI778" s="206"/>
      <c r="DJ778" s="205"/>
      <c r="DK778" s="207"/>
      <c r="DL778" s="205"/>
      <c r="DM778" s="207"/>
      <c r="DN778" s="205"/>
      <c r="DO778" s="207"/>
      <c r="DP778" s="205"/>
      <c r="DQ778" s="205"/>
      <c r="DR778" s="205"/>
      <c r="DS778" s="205"/>
      <c r="DT778" s="93"/>
      <c r="DU778" s="93"/>
      <c r="EE778" s="8"/>
      <c r="EF778" s="205"/>
      <c r="EG778" s="205"/>
      <c r="EH778" s="206"/>
      <c r="EI778" s="206"/>
      <c r="EJ778" s="205"/>
      <c r="EK778" s="207"/>
      <c r="EL778" s="205"/>
      <c r="EM778" s="207"/>
      <c r="EN778" s="205"/>
      <c r="EO778" s="207"/>
      <c r="EP778" s="207"/>
      <c r="EQ778" s="205"/>
      <c r="ER778" s="205"/>
      <c r="ES778" s="205"/>
      <c r="ET778" s="205"/>
      <c r="EU778" s="93"/>
      <c r="EV778" s="93"/>
    </row>
    <row r="779" spans="2:152">
      <c r="B779" s="8"/>
      <c r="C779" s="205"/>
      <c r="D779" s="205"/>
      <c r="E779" s="206"/>
      <c r="F779" s="206"/>
      <c r="G779" s="205"/>
      <c r="H779" s="207"/>
      <c r="I779" s="205"/>
      <c r="J779" s="207"/>
      <c r="K779" s="205"/>
      <c r="L779" s="205"/>
      <c r="M779" s="205"/>
      <c r="N779" s="205"/>
      <c r="O779" s="205"/>
      <c r="P779" s="205"/>
      <c r="Q779" s="205"/>
      <c r="CC779" s="8"/>
      <c r="CD779" s="205"/>
      <c r="CE779" s="205"/>
      <c r="CF779" s="206"/>
      <c r="CG779" s="206"/>
      <c r="CH779" s="205"/>
      <c r="CI779" s="207"/>
      <c r="CJ779" s="205"/>
      <c r="CK779" s="207"/>
      <c r="CL779" s="205"/>
      <c r="CM779" s="205"/>
      <c r="CN779" s="205"/>
      <c r="CO779" s="205"/>
      <c r="CP779" s="205"/>
      <c r="CQ779" s="93"/>
      <c r="CR779" s="93"/>
      <c r="CS779" s="191"/>
      <c r="CW779" s="210"/>
      <c r="DE779" s="8"/>
      <c r="DF779" s="205"/>
      <c r="DG779" s="205"/>
      <c r="DH779" s="206"/>
      <c r="DI779" s="206"/>
      <c r="DJ779" s="205"/>
      <c r="DK779" s="207"/>
      <c r="DL779" s="205"/>
      <c r="DM779" s="207"/>
      <c r="DN779" s="205"/>
      <c r="DO779" s="207"/>
      <c r="DP779" s="205"/>
      <c r="DQ779" s="205"/>
      <c r="DR779" s="205"/>
      <c r="DS779" s="205"/>
      <c r="DT779" s="93"/>
      <c r="DU779" s="93"/>
      <c r="EE779" s="8"/>
      <c r="EF779" s="205"/>
      <c r="EG779" s="205"/>
      <c r="EH779" s="206"/>
      <c r="EI779" s="206"/>
      <c r="EJ779" s="205"/>
      <c r="EK779" s="207"/>
      <c r="EL779" s="205"/>
      <c r="EM779" s="207"/>
      <c r="EN779" s="205"/>
      <c r="EO779" s="207"/>
      <c r="EP779" s="207"/>
      <c r="EQ779" s="205"/>
      <c r="ER779" s="205"/>
      <c r="ES779" s="205"/>
      <c r="ET779" s="205"/>
      <c r="EU779" s="93"/>
      <c r="EV779" s="93"/>
    </row>
    <row r="780" spans="2:152">
      <c r="B780" s="8"/>
      <c r="C780" s="205"/>
      <c r="D780" s="205"/>
      <c r="E780" s="206"/>
      <c r="F780" s="206"/>
      <c r="G780" s="205"/>
      <c r="H780" s="207"/>
      <c r="I780" s="205"/>
      <c r="J780" s="207"/>
      <c r="K780" s="205"/>
      <c r="L780" s="205"/>
      <c r="M780" s="205"/>
      <c r="N780" s="205"/>
      <c r="O780" s="205"/>
      <c r="P780" s="205"/>
      <c r="Q780" s="205"/>
      <c r="CC780" s="8"/>
      <c r="CD780" s="205"/>
      <c r="CE780" s="205"/>
      <c r="CF780" s="206"/>
      <c r="CG780" s="206"/>
      <c r="CH780" s="205"/>
      <c r="CI780" s="207"/>
      <c r="CJ780" s="205"/>
      <c r="CK780" s="207"/>
      <c r="CL780" s="205"/>
      <c r="CM780" s="205"/>
      <c r="CN780" s="205"/>
      <c r="CO780" s="205"/>
      <c r="CP780" s="205"/>
      <c r="CQ780" s="93"/>
      <c r="CR780" s="93"/>
      <c r="CS780" s="191"/>
      <c r="CW780" s="210"/>
      <c r="DE780" s="8"/>
      <c r="DF780" s="205"/>
      <c r="DG780" s="205"/>
      <c r="DH780" s="206"/>
      <c r="DI780" s="206"/>
      <c r="DJ780" s="205"/>
      <c r="DK780" s="207"/>
      <c r="DL780" s="205"/>
      <c r="DM780" s="207"/>
      <c r="DN780" s="205"/>
      <c r="DO780" s="207"/>
      <c r="DP780" s="205"/>
      <c r="DQ780" s="205"/>
      <c r="DR780" s="205"/>
      <c r="DS780" s="205"/>
      <c r="DT780" s="93"/>
      <c r="DU780" s="93"/>
      <c r="EE780" s="8"/>
      <c r="EF780" s="205"/>
      <c r="EG780" s="205"/>
      <c r="EH780" s="206"/>
      <c r="EI780" s="206"/>
      <c r="EJ780" s="205"/>
      <c r="EK780" s="207"/>
      <c r="EL780" s="205"/>
      <c r="EM780" s="207"/>
      <c r="EN780" s="205"/>
      <c r="EO780" s="207"/>
      <c r="EP780" s="207"/>
      <c r="EQ780" s="205"/>
      <c r="ER780" s="205"/>
      <c r="ES780" s="205"/>
      <c r="ET780" s="205"/>
      <c r="EU780" s="93"/>
      <c r="EV780" s="93"/>
    </row>
    <row r="781" spans="2:152">
      <c r="B781" s="8"/>
      <c r="C781" s="205"/>
      <c r="D781" s="205"/>
      <c r="E781" s="206"/>
      <c r="F781" s="206"/>
      <c r="G781" s="205"/>
      <c r="H781" s="207"/>
      <c r="I781" s="205"/>
      <c r="J781" s="207"/>
      <c r="K781" s="205"/>
      <c r="L781" s="205"/>
      <c r="M781" s="205"/>
      <c r="N781" s="205"/>
      <c r="O781" s="205"/>
      <c r="P781" s="205"/>
      <c r="Q781" s="205"/>
      <c r="CC781" s="8"/>
      <c r="CD781" s="205"/>
      <c r="CE781" s="205"/>
      <c r="CF781" s="206"/>
      <c r="CG781" s="206"/>
      <c r="CH781" s="205"/>
      <c r="CI781" s="207"/>
      <c r="CJ781" s="205"/>
      <c r="CK781" s="207"/>
      <c r="CL781" s="205"/>
      <c r="CM781" s="205"/>
      <c r="CN781" s="205"/>
      <c r="CO781" s="205"/>
      <c r="CP781" s="205"/>
      <c r="CQ781" s="93"/>
      <c r="CR781" s="93"/>
      <c r="CS781" s="191"/>
      <c r="CW781" s="210"/>
      <c r="DE781" s="8"/>
      <c r="DF781" s="205"/>
      <c r="DG781" s="205"/>
      <c r="DH781" s="206"/>
      <c r="DI781" s="206"/>
      <c r="DJ781" s="205"/>
      <c r="DK781" s="207"/>
      <c r="DL781" s="205"/>
      <c r="DM781" s="207"/>
      <c r="DN781" s="205"/>
      <c r="DO781" s="207"/>
      <c r="DP781" s="205"/>
      <c r="DQ781" s="205"/>
      <c r="DR781" s="205"/>
      <c r="DS781" s="205"/>
      <c r="DT781" s="93"/>
      <c r="DU781" s="93"/>
      <c r="EE781" s="8"/>
      <c r="EF781" s="205"/>
      <c r="EG781" s="205"/>
      <c r="EH781" s="206"/>
      <c r="EI781" s="206"/>
      <c r="EJ781" s="205"/>
      <c r="EK781" s="207"/>
      <c r="EL781" s="205"/>
      <c r="EM781" s="207"/>
      <c r="EN781" s="205"/>
      <c r="EO781" s="207"/>
      <c r="EP781" s="207"/>
      <c r="EQ781" s="205"/>
      <c r="ER781" s="205"/>
      <c r="ES781" s="205"/>
      <c r="ET781" s="205"/>
      <c r="EU781" s="93"/>
      <c r="EV781" s="93"/>
    </row>
    <row r="782" spans="2:152">
      <c r="B782" s="8"/>
      <c r="C782" s="205"/>
      <c r="D782" s="205"/>
      <c r="E782" s="206"/>
      <c r="F782" s="206"/>
      <c r="G782" s="205"/>
      <c r="H782" s="207"/>
      <c r="I782" s="205"/>
      <c r="J782" s="207"/>
      <c r="K782" s="205"/>
      <c r="L782" s="205"/>
      <c r="M782" s="205"/>
      <c r="N782" s="205"/>
      <c r="O782" s="205"/>
      <c r="P782" s="205"/>
      <c r="Q782" s="205"/>
      <c r="CC782" s="8"/>
      <c r="CD782" s="205"/>
      <c r="CE782" s="205"/>
      <c r="CF782" s="206"/>
      <c r="CG782" s="206"/>
      <c r="CH782" s="205"/>
      <c r="CI782" s="207"/>
      <c r="CJ782" s="205"/>
      <c r="CK782" s="207"/>
      <c r="CL782" s="205"/>
      <c r="CM782" s="205"/>
      <c r="CN782" s="205"/>
      <c r="CO782" s="205"/>
      <c r="CP782" s="205"/>
      <c r="CQ782" s="93"/>
      <c r="CR782" s="93"/>
      <c r="CS782" s="191"/>
      <c r="CW782" s="210"/>
      <c r="DE782" s="8"/>
      <c r="DF782" s="205"/>
      <c r="DG782" s="205"/>
      <c r="DH782" s="206"/>
      <c r="DI782" s="206"/>
      <c r="DJ782" s="205"/>
      <c r="DK782" s="207"/>
      <c r="DL782" s="205"/>
      <c r="DM782" s="207"/>
      <c r="DN782" s="205"/>
      <c r="DO782" s="207"/>
      <c r="DP782" s="205"/>
      <c r="DQ782" s="205"/>
      <c r="DR782" s="205"/>
      <c r="DS782" s="205"/>
      <c r="DT782" s="93"/>
      <c r="DU782" s="93"/>
      <c r="EE782" s="8"/>
      <c r="EF782" s="205"/>
      <c r="EG782" s="205"/>
      <c r="EH782" s="206"/>
      <c r="EI782" s="206"/>
      <c r="EJ782" s="205"/>
      <c r="EK782" s="207"/>
      <c r="EL782" s="205"/>
      <c r="EM782" s="207"/>
      <c r="EN782" s="205"/>
      <c r="EO782" s="207"/>
      <c r="EP782" s="207"/>
      <c r="EQ782" s="205"/>
      <c r="ER782" s="205"/>
      <c r="ES782" s="205"/>
      <c r="ET782" s="205"/>
      <c r="EU782" s="93"/>
      <c r="EV782" s="93"/>
    </row>
    <row r="783" spans="2:152">
      <c r="B783" s="8"/>
      <c r="C783" s="205"/>
      <c r="D783" s="205"/>
      <c r="E783" s="206"/>
      <c r="F783" s="206"/>
      <c r="G783" s="205"/>
      <c r="H783" s="207"/>
      <c r="I783" s="205"/>
      <c r="J783" s="207"/>
      <c r="K783" s="205"/>
      <c r="L783" s="205"/>
      <c r="M783" s="205"/>
      <c r="N783" s="205"/>
      <c r="O783" s="205"/>
      <c r="P783" s="205"/>
      <c r="Q783" s="205"/>
      <c r="CC783" s="8"/>
      <c r="CD783" s="205"/>
      <c r="CE783" s="205"/>
      <c r="CF783" s="206"/>
      <c r="CG783" s="206"/>
      <c r="CH783" s="205"/>
      <c r="CI783" s="207"/>
      <c r="CJ783" s="205"/>
      <c r="CK783" s="207"/>
      <c r="CL783" s="205"/>
      <c r="CM783" s="205"/>
      <c r="CN783" s="205"/>
      <c r="CO783" s="205"/>
      <c r="CP783" s="205"/>
      <c r="CQ783" s="93"/>
      <c r="CR783" s="93"/>
      <c r="CS783" s="191"/>
      <c r="CW783" s="210"/>
      <c r="DE783" s="8"/>
      <c r="DF783" s="205"/>
      <c r="DG783" s="205"/>
      <c r="DH783" s="206"/>
      <c r="DI783" s="206"/>
      <c r="DJ783" s="205"/>
      <c r="DK783" s="207"/>
      <c r="DL783" s="205"/>
      <c r="DM783" s="207"/>
      <c r="DN783" s="205"/>
      <c r="DO783" s="207"/>
      <c r="DP783" s="205"/>
      <c r="DQ783" s="205"/>
      <c r="DR783" s="205"/>
      <c r="DS783" s="205"/>
      <c r="DT783" s="93"/>
      <c r="DU783" s="93"/>
      <c r="EE783" s="8"/>
      <c r="EF783" s="205"/>
      <c r="EG783" s="205"/>
      <c r="EH783" s="206"/>
      <c r="EI783" s="206"/>
      <c r="EJ783" s="205"/>
      <c r="EK783" s="207"/>
      <c r="EL783" s="205"/>
      <c r="EM783" s="207"/>
      <c r="EN783" s="205"/>
      <c r="EO783" s="207"/>
      <c r="EP783" s="207"/>
      <c r="EQ783" s="205"/>
      <c r="ER783" s="205"/>
      <c r="ES783" s="205"/>
      <c r="ET783" s="205"/>
      <c r="EU783" s="93"/>
      <c r="EV783" s="93"/>
    </row>
    <row r="784" spans="2:152">
      <c r="B784" s="8"/>
      <c r="C784" s="205"/>
      <c r="D784" s="205"/>
      <c r="E784" s="206"/>
      <c r="F784" s="206"/>
      <c r="G784" s="205"/>
      <c r="H784" s="207"/>
      <c r="I784" s="205"/>
      <c r="J784" s="207"/>
      <c r="K784" s="205"/>
      <c r="L784" s="205"/>
      <c r="M784" s="205"/>
      <c r="N784" s="205"/>
      <c r="O784" s="205"/>
      <c r="P784" s="205"/>
      <c r="Q784" s="205"/>
      <c r="CC784" s="8"/>
      <c r="CD784" s="205"/>
      <c r="CE784" s="205"/>
      <c r="CF784" s="206"/>
      <c r="CG784" s="206"/>
      <c r="CH784" s="205"/>
      <c r="CI784" s="207"/>
      <c r="CJ784" s="205"/>
      <c r="CK784" s="207"/>
      <c r="CL784" s="205"/>
      <c r="CM784" s="205"/>
      <c r="CN784" s="205"/>
      <c r="CO784" s="205"/>
      <c r="CP784" s="205"/>
      <c r="CQ784" s="93"/>
      <c r="CR784" s="93"/>
      <c r="CS784" s="191"/>
      <c r="CW784" s="210"/>
      <c r="DE784" s="8"/>
      <c r="DF784" s="205"/>
      <c r="DG784" s="205"/>
      <c r="DH784" s="206"/>
      <c r="DI784" s="206"/>
      <c r="DJ784" s="205"/>
      <c r="DK784" s="207"/>
      <c r="DL784" s="205"/>
      <c r="DM784" s="207"/>
      <c r="DN784" s="205"/>
      <c r="DO784" s="207"/>
      <c r="DP784" s="205"/>
      <c r="DQ784" s="205"/>
      <c r="DR784" s="205"/>
      <c r="DS784" s="205"/>
      <c r="DT784" s="93"/>
      <c r="DU784" s="93"/>
      <c r="EE784" s="8"/>
      <c r="EF784" s="205"/>
      <c r="EG784" s="205"/>
      <c r="EH784" s="206"/>
      <c r="EI784" s="206"/>
      <c r="EJ784" s="205"/>
      <c r="EK784" s="207"/>
      <c r="EL784" s="205"/>
      <c r="EM784" s="207"/>
      <c r="EN784" s="205"/>
      <c r="EO784" s="207"/>
      <c r="EP784" s="207"/>
      <c r="EQ784" s="205"/>
      <c r="ER784" s="205"/>
      <c r="ES784" s="205"/>
      <c r="ET784" s="205"/>
      <c r="EU784" s="93"/>
      <c r="EV784" s="93"/>
    </row>
    <row r="785" spans="2:152">
      <c r="B785" s="8"/>
      <c r="C785" s="205"/>
      <c r="D785" s="205"/>
      <c r="E785" s="206"/>
      <c r="F785" s="206"/>
      <c r="G785" s="205"/>
      <c r="H785" s="207"/>
      <c r="I785" s="205"/>
      <c r="J785" s="207"/>
      <c r="K785" s="205"/>
      <c r="L785" s="205"/>
      <c r="M785" s="205"/>
      <c r="N785" s="205"/>
      <c r="O785" s="205"/>
      <c r="P785" s="205"/>
      <c r="Q785" s="205"/>
      <c r="CC785" s="8"/>
      <c r="CD785" s="205"/>
      <c r="CE785" s="205"/>
      <c r="CF785" s="206"/>
      <c r="CG785" s="206"/>
      <c r="CH785" s="205"/>
      <c r="CI785" s="207"/>
      <c r="CJ785" s="205"/>
      <c r="CK785" s="207"/>
      <c r="CL785" s="205"/>
      <c r="CM785" s="205"/>
      <c r="CN785" s="205"/>
      <c r="CO785" s="205"/>
      <c r="CP785" s="205"/>
      <c r="CQ785" s="93"/>
      <c r="CR785" s="93"/>
      <c r="CS785" s="191"/>
      <c r="CW785" s="210"/>
      <c r="DE785" s="8"/>
      <c r="DF785" s="205"/>
      <c r="DG785" s="205"/>
      <c r="DH785" s="206"/>
      <c r="DI785" s="206"/>
      <c r="DJ785" s="205"/>
      <c r="DK785" s="207"/>
      <c r="DL785" s="205"/>
      <c r="DM785" s="207"/>
      <c r="DN785" s="205"/>
      <c r="DO785" s="207"/>
      <c r="DP785" s="205"/>
      <c r="DQ785" s="205"/>
      <c r="DR785" s="205"/>
      <c r="DS785" s="205"/>
      <c r="DT785" s="93"/>
      <c r="DU785" s="93"/>
      <c r="EE785" s="8"/>
      <c r="EF785" s="205"/>
      <c r="EG785" s="205"/>
      <c r="EH785" s="206"/>
      <c r="EI785" s="206"/>
      <c r="EJ785" s="205"/>
      <c r="EK785" s="207"/>
      <c r="EL785" s="205"/>
      <c r="EM785" s="207"/>
      <c r="EN785" s="205"/>
      <c r="EO785" s="207"/>
      <c r="EP785" s="207"/>
      <c r="EQ785" s="205"/>
      <c r="ER785" s="205"/>
      <c r="ES785" s="205"/>
      <c r="ET785" s="205"/>
      <c r="EU785" s="93"/>
      <c r="EV785" s="93"/>
    </row>
    <row r="786" spans="2:152">
      <c r="B786" s="8"/>
      <c r="C786" s="205"/>
      <c r="D786" s="205"/>
      <c r="E786" s="206"/>
      <c r="F786" s="206"/>
      <c r="G786" s="205"/>
      <c r="H786" s="207"/>
      <c r="I786" s="205"/>
      <c r="J786" s="207"/>
      <c r="K786" s="205"/>
      <c r="L786" s="205"/>
      <c r="M786" s="205"/>
      <c r="N786" s="205"/>
      <c r="O786" s="205"/>
      <c r="P786" s="205"/>
      <c r="Q786" s="205"/>
      <c r="CC786" s="8"/>
      <c r="CD786" s="205"/>
      <c r="CE786" s="205"/>
      <c r="CF786" s="206"/>
      <c r="CG786" s="206"/>
      <c r="CH786" s="205"/>
      <c r="CI786" s="207"/>
      <c r="CJ786" s="205"/>
      <c r="CK786" s="207"/>
      <c r="CL786" s="205"/>
      <c r="CM786" s="205"/>
      <c r="CN786" s="205"/>
      <c r="CO786" s="205"/>
      <c r="CP786" s="205"/>
      <c r="CQ786" s="93"/>
      <c r="CR786" s="93"/>
      <c r="CS786" s="191"/>
      <c r="CW786" s="210"/>
      <c r="DE786" s="8"/>
      <c r="DF786" s="205"/>
      <c r="DG786" s="205"/>
      <c r="DH786" s="206"/>
      <c r="DI786" s="206"/>
      <c r="DJ786" s="205"/>
      <c r="DK786" s="207"/>
      <c r="DL786" s="205"/>
      <c r="DM786" s="207"/>
      <c r="DN786" s="205"/>
      <c r="DO786" s="207"/>
      <c r="DP786" s="205"/>
      <c r="DQ786" s="205"/>
      <c r="DR786" s="205"/>
      <c r="DS786" s="205"/>
      <c r="DT786" s="93"/>
      <c r="DU786" s="93"/>
      <c r="EE786" s="8"/>
      <c r="EF786" s="205"/>
      <c r="EG786" s="205"/>
      <c r="EH786" s="206"/>
      <c r="EI786" s="206"/>
      <c r="EJ786" s="205"/>
      <c r="EK786" s="207"/>
      <c r="EL786" s="205"/>
      <c r="EM786" s="207"/>
      <c r="EN786" s="205"/>
      <c r="EO786" s="207"/>
      <c r="EP786" s="207"/>
      <c r="EQ786" s="205"/>
      <c r="ER786" s="205"/>
      <c r="ES786" s="205"/>
      <c r="ET786" s="205"/>
      <c r="EU786" s="93"/>
      <c r="EV786" s="93"/>
    </row>
    <row r="787" spans="2:152">
      <c r="B787" s="8"/>
      <c r="C787" s="205"/>
      <c r="D787" s="205"/>
      <c r="E787" s="206"/>
      <c r="F787" s="206"/>
      <c r="G787" s="205"/>
      <c r="H787" s="207"/>
      <c r="I787" s="205"/>
      <c r="J787" s="207"/>
      <c r="K787" s="205"/>
      <c r="L787" s="205"/>
      <c r="M787" s="205"/>
      <c r="N787" s="205"/>
      <c r="O787" s="205"/>
      <c r="P787" s="205"/>
      <c r="Q787" s="205"/>
      <c r="CC787" s="8"/>
      <c r="CD787" s="205"/>
      <c r="CE787" s="205"/>
      <c r="CF787" s="206"/>
      <c r="CG787" s="206"/>
      <c r="CH787" s="205"/>
      <c r="CI787" s="207"/>
      <c r="CJ787" s="205"/>
      <c r="CK787" s="207"/>
      <c r="CL787" s="205"/>
      <c r="CM787" s="205"/>
      <c r="CN787" s="205"/>
      <c r="CO787" s="205"/>
      <c r="CP787" s="205"/>
      <c r="CQ787" s="93"/>
      <c r="CR787" s="93"/>
      <c r="CS787" s="191"/>
      <c r="CW787" s="210"/>
      <c r="DE787" s="8"/>
      <c r="DF787" s="205"/>
      <c r="DG787" s="205"/>
      <c r="DH787" s="206"/>
      <c r="DI787" s="206"/>
      <c r="DJ787" s="205"/>
      <c r="DK787" s="207"/>
      <c r="DL787" s="205"/>
      <c r="DM787" s="207"/>
      <c r="DN787" s="205"/>
      <c r="DO787" s="207"/>
      <c r="DP787" s="205"/>
      <c r="DQ787" s="205"/>
      <c r="DR787" s="205"/>
      <c r="DS787" s="205"/>
      <c r="DT787" s="93"/>
      <c r="DU787" s="93"/>
      <c r="EE787" s="8"/>
      <c r="EF787" s="205"/>
      <c r="EG787" s="205"/>
      <c r="EH787" s="206"/>
      <c r="EI787" s="206"/>
      <c r="EJ787" s="205"/>
      <c r="EK787" s="207"/>
      <c r="EL787" s="205"/>
      <c r="EM787" s="207"/>
      <c r="EN787" s="205"/>
      <c r="EO787" s="207"/>
      <c r="EP787" s="207"/>
      <c r="EQ787" s="205"/>
      <c r="ER787" s="205"/>
      <c r="ES787" s="205"/>
      <c r="ET787" s="205"/>
      <c r="EU787" s="93"/>
      <c r="EV787" s="93"/>
    </row>
    <row r="788" spans="2:152">
      <c r="B788" s="8"/>
      <c r="C788" s="205"/>
      <c r="D788" s="205"/>
      <c r="E788" s="206"/>
      <c r="F788" s="206"/>
      <c r="G788" s="205"/>
      <c r="H788" s="207"/>
      <c r="I788" s="205"/>
      <c r="J788" s="207"/>
      <c r="K788" s="205"/>
      <c r="L788" s="205"/>
      <c r="M788" s="205"/>
      <c r="N788" s="205"/>
      <c r="O788" s="205"/>
      <c r="P788" s="205"/>
      <c r="Q788" s="205"/>
      <c r="CC788" s="8"/>
      <c r="CD788" s="205"/>
      <c r="CE788" s="205"/>
      <c r="CF788" s="206"/>
      <c r="CG788" s="206"/>
      <c r="CH788" s="205"/>
      <c r="CI788" s="207"/>
      <c r="CJ788" s="205"/>
      <c r="CK788" s="207"/>
      <c r="CL788" s="205"/>
      <c r="CM788" s="205"/>
      <c r="CN788" s="205"/>
      <c r="CO788" s="205"/>
      <c r="CP788" s="205"/>
      <c r="CQ788" s="93"/>
      <c r="CR788" s="93"/>
      <c r="CS788" s="191"/>
      <c r="CW788" s="210"/>
      <c r="DE788" s="8"/>
      <c r="DF788" s="205"/>
      <c r="DG788" s="205"/>
      <c r="DH788" s="206"/>
      <c r="DI788" s="206"/>
      <c r="DJ788" s="205"/>
      <c r="DK788" s="207"/>
      <c r="DL788" s="205"/>
      <c r="DM788" s="207"/>
      <c r="DN788" s="205"/>
      <c r="DO788" s="207"/>
      <c r="DP788" s="205"/>
      <c r="DQ788" s="205"/>
      <c r="DR788" s="205"/>
      <c r="DS788" s="205"/>
      <c r="DT788" s="93"/>
      <c r="DU788" s="93"/>
      <c r="EE788" s="8"/>
      <c r="EF788" s="205"/>
      <c r="EG788" s="205"/>
      <c r="EH788" s="206"/>
      <c r="EI788" s="206"/>
      <c r="EJ788" s="205"/>
      <c r="EK788" s="207"/>
      <c r="EL788" s="205"/>
      <c r="EM788" s="207"/>
      <c r="EN788" s="205"/>
      <c r="EO788" s="207"/>
      <c r="EP788" s="207"/>
      <c r="EQ788" s="205"/>
      <c r="ER788" s="205"/>
      <c r="ES788" s="205"/>
      <c r="ET788" s="205"/>
      <c r="EU788" s="93"/>
      <c r="EV788" s="93"/>
    </row>
    <row r="789" spans="2:152">
      <c r="B789" s="8"/>
      <c r="C789" s="205"/>
      <c r="D789" s="205"/>
      <c r="E789" s="206"/>
      <c r="F789" s="206"/>
      <c r="G789" s="205"/>
      <c r="H789" s="207"/>
      <c r="I789" s="205"/>
      <c r="J789" s="207"/>
      <c r="K789" s="205"/>
      <c r="L789" s="205"/>
      <c r="M789" s="205"/>
      <c r="N789" s="205"/>
      <c r="O789" s="205"/>
      <c r="P789" s="205"/>
      <c r="Q789" s="205"/>
      <c r="CC789" s="8"/>
      <c r="CD789" s="205"/>
      <c r="CE789" s="205"/>
      <c r="CF789" s="206"/>
      <c r="CG789" s="206"/>
      <c r="CH789" s="205"/>
      <c r="CI789" s="207"/>
      <c r="CJ789" s="205"/>
      <c r="CK789" s="207"/>
      <c r="CL789" s="205"/>
      <c r="CM789" s="205"/>
      <c r="CN789" s="205"/>
      <c r="CO789" s="205"/>
      <c r="CP789" s="205"/>
      <c r="CQ789" s="93"/>
      <c r="CR789" s="93"/>
      <c r="CS789" s="191"/>
      <c r="CW789" s="210"/>
      <c r="DE789" s="8"/>
      <c r="DF789" s="205"/>
      <c r="DG789" s="205"/>
      <c r="DH789" s="206"/>
      <c r="DI789" s="206"/>
      <c r="DJ789" s="205"/>
      <c r="DK789" s="207"/>
      <c r="DL789" s="205"/>
      <c r="DM789" s="207"/>
      <c r="DN789" s="205"/>
      <c r="DO789" s="207"/>
      <c r="DP789" s="205"/>
      <c r="DQ789" s="205"/>
      <c r="DR789" s="205"/>
      <c r="DS789" s="205"/>
      <c r="DT789" s="93"/>
      <c r="DU789" s="93"/>
      <c r="EE789" s="8"/>
      <c r="EF789" s="205"/>
      <c r="EG789" s="205"/>
      <c r="EH789" s="206"/>
      <c r="EI789" s="206"/>
      <c r="EJ789" s="205"/>
      <c r="EK789" s="207"/>
      <c r="EL789" s="205"/>
      <c r="EM789" s="207"/>
      <c r="EN789" s="205"/>
      <c r="EO789" s="207"/>
      <c r="EP789" s="207"/>
      <c r="EQ789" s="205"/>
      <c r="ER789" s="205"/>
      <c r="ES789" s="205"/>
      <c r="ET789" s="205"/>
      <c r="EU789" s="93"/>
      <c r="EV789" s="93"/>
    </row>
    <row r="790" spans="2:152">
      <c r="B790" s="8"/>
      <c r="C790" s="205"/>
      <c r="D790" s="205"/>
      <c r="E790" s="206"/>
      <c r="F790" s="206"/>
      <c r="G790" s="205"/>
      <c r="H790" s="207"/>
      <c r="I790" s="205"/>
      <c r="J790" s="207"/>
      <c r="K790" s="205"/>
      <c r="L790" s="205"/>
      <c r="M790" s="205"/>
      <c r="N790" s="205"/>
      <c r="O790" s="205"/>
      <c r="P790" s="205"/>
      <c r="Q790" s="205"/>
      <c r="CC790" s="8"/>
      <c r="CD790" s="205"/>
      <c r="CE790" s="205"/>
      <c r="CF790" s="206"/>
      <c r="CG790" s="206"/>
      <c r="CH790" s="205"/>
      <c r="CI790" s="207"/>
      <c r="CJ790" s="205"/>
      <c r="CK790" s="207"/>
      <c r="CL790" s="205"/>
      <c r="CM790" s="205"/>
      <c r="CN790" s="205"/>
      <c r="CO790" s="205"/>
      <c r="CP790" s="205"/>
      <c r="CQ790" s="93"/>
      <c r="CR790" s="93"/>
      <c r="CS790" s="191"/>
      <c r="CW790" s="210"/>
      <c r="DE790" s="8"/>
      <c r="DF790" s="205"/>
      <c r="DG790" s="205"/>
      <c r="DH790" s="206"/>
      <c r="DI790" s="206"/>
      <c r="DJ790" s="205"/>
      <c r="DK790" s="207"/>
      <c r="DL790" s="205"/>
      <c r="DM790" s="207"/>
      <c r="DN790" s="205"/>
      <c r="DO790" s="207"/>
      <c r="DP790" s="205"/>
      <c r="DQ790" s="205"/>
      <c r="DR790" s="205"/>
      <c r="DS790" s="205"/>
      <c r="DT790" s="93"/>
      <c r="DU790" s="93"/>
      <c r="EE790" s="8"/>
      <c r="EF790" s="205"/>
      <c r="EG790" s="205"/>
      <c r="EH790" s="206"/>
      <c r="EI790" s="206"/>
      <c r="EJ790" s="205"/>
      <c r="EK790" s="207"/>
      <c r="EL790" s="205"/>
      <c r="EM790" s="207"/>
      <c r="EN790" s="205"/>
      <c r="EO790" s="207"/>
      <c r="EP790" s="207"/>
      <c r="EQ790" s="205"/>
      <c r="ER790" s="205"/>
      <c r="ES790" s="205"/>
      <c r="ET790" s="205"/>
      <c r="EU790" s="93"/>
      <c r="EV790" s="93"/>
    </row>
    <row r="791" spans="2:152">
      <c r="B791" s="8"/>
      <c r="C791" s="205"/>
      <c r="D791" s="205"/>
      <c r="E791" s="206"/>
      <c r="F791" s="206"/>
      <c r="G791" s="205"/>
      <c r="H791" s="207"/>
      <c r="I791" s="205"/>
      <c r="J791" s="207"/>
      <c r="K791" s="205"/>
      <c r="L791" s="205"/>
      <c r="M791" s="205"/>
      <c r="N791" s="205"/>
      <c r="O791" s="205"/>
      <c r="P791" s="205"/>
      <c r="Q791" s="205"/>
      <c r="CC791" s="8"/>
      <c r="CD791" s="205"/>
      <c r="CE791" s="205"/>
      <c r="CF791" s="206"/>
      <c r="CG791" s="206"/>
      <c r="CH791" s="205"/>
      <c r="CI791" s="207"/>
      <c r="CJ791" s="205"/>
      <c r="CK791" s="207"/>
      <c r="CL791" s="205"/>
      <c r="CM791" s="205"/>
      <c r="CN791" s="205"/>
      <c r="CO791" s="205"/>
      <c r="CP791" s="205"/>
      <c r="CQ791" s="93"/>
      <c r="CR791" s="93"/>
      <c r="CS791" s="191"/>
      <c r="CW791" s="210"/>
      <c r="DE791" s="8"/>
      <c r="DF791" s="205"/>
      <c r="DG791" s="205"/>
      <c r="DH791" s="206"/>
      <c r="DI791" s="206"/>
      <c r="DJ791" s="205"/>
      <c r="DK791" s="207"/>
      <c r="DL791" s="205"/>
      <c r="DM791" s="207"/>
      <c r="DN791" s="205"/>
      <c r="DO791" s="207"/>
      <c r="DP791" s="205"/>
      <c r="DQ791" s="205"/>
      <c r="DR791" s="205"/>
      <c r="DS791" s="205"/>
      <c r="DT791" s="93"/>
      <c r="DU791" s="93"/>
      <c r="EE791" s="8"/>
      <c r="EF791" s="205"/>
      <c r="EG791" s="205"/>
      <c r="EH791" s="206"/>
      <c r="EI791" s="206"/>
      <c r="EJ791" s="205"/>
      <c r="EK791" s="207"/>
      <c r="EL791" s="205"/>
      <c r="EM791" s="207"/>
      <c r="EN791" s="205"/>
      <c r="EO791" s="207"/>
      <c r="EP791" s="207"/>
      <c r="EQ791" s="205"/>
      <c r="ER791" s="205"/>
      <c r="ES791" s="205"/>
      <c r="ET791" s="205"/>
      <c r="EU791" s="93"/>
      <c r="EV791" s="93"/>
    </row>
    <row r="792" spans="2:152">
      <c r="B792" s="8"/>
      <c r="C792" s="205"/>
      <c r="D792" s="205"/>
      <c r="E792" s="206"/>
      <c r="F792" s="206"/>
      <c r="G792" s="205"/>
      <c r="H792" s="207"/>
      <c r="I792" s="205"/>
      <c r="J792" s="207"/>
      <c r="K792" s="205"/>
      <c r="L792" s="205"/>
      <c r="M792" s="205"/>
      <c r="N792" s="205"/>
      <c r="O792" s="205"/>
      <c r="P792" s="205"/>
      <c r="Q792" s="205"/>
      <c r="CC792" s="8"/>
      <c r="CD792" s="205"/>
      <c r="CE792" s="205"/>
      <c r="CF792" s="206"/>
      <c r="CG792" s="206"/>
      <c r="CH792" s="205"/>
      <c r="CI792" s="207"/>
      <c r="CJ792" s="205"/>
      <c r="CK792" s="207"/>
      <c r="CL792" s="205"/>
      <c r="CM792" s="205"/>
      <c r="CN792" s="205"/>
      <c r="CO792" s="205"/>
      <c r="CP792" s="205"/>
      <c r="CQ792" s="93"/>
      <c r="CR792" s="93"/>
      <c r="CS792" s="191"/>
      <c r="CW792" s="210"/>
      <c r="DE792" s="8"/>
      <c r="DF792" s="205"/>
      <c r="DG792" s="205"/>
      <c r="DH792" s="206"/>
      <c r="DI792" s="206"/>
      <c r="DJ792" s="205"/>
      <c r="DK792" s="207"/>
      <c r="DL792" s="205"/>
      <c r="DM792" s="207"/>
      <c r="DN792" s="205"/>
      <c r="DO792" s="207"/>
      <c r="DP792" s="205"/>
      <c r="DQ792" s="205"/>
      <c r="DR792" s="205"/>
      <c r="DS792" s="205"/>
      <c r="DT792" s="93"/>
      <c r="DU792" s="93"/>
      <c r="EE792" s="8"/>
      <c r="EF792" s="205"/>
      <c r="EG792" s="205"/>
      <c r="EH792" s="206"/>
      <c r="EI792" s="206"/>
      <c r="EJ792" s="205"/>
      <c r="EK792" s="207"/>
      <c r="EL792" s="205"/>
      <c r="EM792" s="207"/>
      <c r="EN792" s="205"/>
      <c r="EO792" s="207"/>
      <c r="EP792" s="207"/>
      <c r="EQ792" s="205"/>
      <c r="ER792" s="205"/>
      <c r="ES792" s="205"/>
      <c r="ET792" s="205"/>
      <c r="EU792" s="93"/>
      <c r="EV792" s="93"/>
    </row>
    <row r="793" spans="2:152">
      <c r="B793" s="8"/>
      <c r="C793" s="205"/>
      <c r="D793" s="205"/>
      <c r="E793" s="206"/>
      <c r="F793" s="206"/>
      <c r="G793" s="205"/>
      <c r="H793" s="207"/>
      <c r="I793" s="205"/>
      <c r="J793" s="207"/>
      <c r="K793" s="205"/>
      <c r="L793" s="205"/>
      <c r="M793" s="205"/>
      <c r="N793" s="205"/>
      <c r="O793" s="205"/>
      <c r="P793" s="205"/>
      <c r="Q793" s="205"/>
      <c r="CC793" s="8"/>
      <c r="CD793" s="205"/>
      <c r="CE793" s="205"/>
      <c r="CF793" s="206"/>
      <c r="CG793" s="206"/>
      <c r="CH793" s="205"/>
      <c r="CI793" s="207"/>
      <c r="CJ793" s="205"/>
      <c r="CK793" s="207"/>
      <c r="CL793" s="205"/>
      <c r="CM793" s="205"/>
      <c r="CN793" s="205"/>
      <c r="CO793" s="205"/>
      <c r="CP793" s="205"/>
      <c r="CQ793" s="93"/>
      <c r="CR793" s="93"/>
      <c r="CS793" s="191"/>
      <c r="CW793" s="210"/>
      <c r="DE793" s="8"/>
      <c r="DF793" s="205"/>
      <c r="DG793" s="205"/>
      <c r="DH793" s="206"/>
      <c r="DI793" s="206"/>
      <c r="DJ793" s="205"/>
      <c r="DK793" s="207"/>
      <c r="DL793" s="205"/>
      <c r="DM793" s="207"/>
      <c r="DN793" s="205"/>
      <c r="DO793" s="207"/>
      <c r="DP793" s="205"/>
      <c r="DQ793" s="205"/>
      <c r="DR793" s="205"/>
      <c r="DS793" s="205"/>
      <c r="DT793" s="93"/>
      <c r="DU793" s="93"/>
      <c r="EE793" s="8"/>
      <c r="EF793" s="205"/>
      <c r="EG793" s="205"/>
      <c r="EH793" s="206"/>
      <c r="EI793" s="206"/>
      <c r="EJ793" s="205"/>
      <c r="EK793" s="207"/>
      <c r="EL793" s="205"/>
      <c r="EM793" s="207"/>
      <c r="EN793" s="205"/>
      <c r="EO793" s="207"/>
      <c r="EP793" s="207"/>
      <c r="EQ793" s="205"/>
      <c r="ER793" s="205"/>
      <c r="ES793" s="205"/>
      <c r="ET793" s="205"/>
      <c r="EU793" s="93"/>
      <c r="EV793" s="93"/>
    </row>
    <row r="794" spans="2:152">
      <c r="B794" s="8"/>
      <c r="C794" s="205"/>
      <c r="D794" s="205"/>
      <c r="E794" s="206"/>
      <c r="F794" s="206"/>
      <c r="G794" s="205"/>
      <c r="H794" s="207"/>
      <c r="I794" s="205"/>
      <c r="J794" s="207"/>
      <c r="K794" s="205"/>
      <c r="L794" s="205"/>
      <c r="M794" s="205"/>
      <c r="N794" s="205"/>
      <c r="O794" s="205"/>
      <c r="P794" s="205"/>
      <c r="Q794" s="205"/>
      <c r="CC794" s="8"/>
      <c r="CD794" s="205"/>
      <c r="CE794" s="205"/>
      <c r="CF794" s="206"/>
      <c r="CG794" s="206"/>
      <c r="CH794" s="205"/>
      <c r="CI794" s="207"/>
      <c r="CJ794" s="205"/>
      <c r="CK794" s="207"/>
      <c r="CL794" s="205"/>
      <c r="CM794" s="205"/>
      <c r="CN794" s="205"/>
      <c r="CO794" s="205"/>
      <c r="CP794" s="205"/>
      <c r="CQ794" s="93"/>
      <c r="CR794" s="93"/>
      <c r="CS794" s="191"/>
      <c r="CW794" s="210"/>
      <c r="DE794" s="8"/>
      <c r="DF794" s="205"/>
      <c r="DG794" s="205"/>
      <c r="DH794" s="206"/>
      <c r="DI794" s="206"/>
      <c r="DJ794" s="205"/>
      <c r="DK794" s="207"/>
      <c r="DL794" s="205"/>
      <c r="DM794" s="207"/>
      <c r="DN794" s="205"/>
      <c r="DO794" s="207"/>
      <c r="DP794" s="205"/>
      <c r="DQ794" s="205"/>
      <c r="DR794" s="205"/>
      <c r="DS794" s="205"/>
      <c r="DT794" s="93"/>
      <c r="DU794" s="93"/>
      <c r="EE794" s="8"/>
      <c r="EF794" s="205"/>
      <c r="EG794" s="205"/>
      <c r="EH794" s="206"/>
      <c r="EI794" s="206"/>
      <c r="EJ794" s="205"/>
      <c r="EK794" s="207"/>
      <c r="EL794" s="205"/>
      <c r="EM794" s="207"/>
      <c r="EN794" s="205"/>
      <c r="EO794" s="207"/>
      <c r="EP794" s="207"/>
      <c r="EQ794" s="205"/>
      <c r="ER794" s="205"/>
      <c r="ES794" s="205"/>
      <c r="ET794" s="205"/>
      <c r="EU794" s="93"/>
      <c r="EV794" s="93"/>
    </row>
    <row r="795" spans="2:152">
      <c r="B795" s="8"/>
      <c r="C795" s="205"/>
      <c r="D795" s="205"/>
      <c r="E795" s="206"/>
      <c r="F795" s="206"/>
      <c r="G795" s="205"/>
      <c r="H795" s="207"/>
      <c r="I795" s="205"/>
      <c r="J795" s="207"/>
      <c r="K795" s="205"/>
      <c r="L795" s="205"/>
      <c r="M795" s="205"/>
      <c r="N795" s="205"/>
      <c r="O795" s="205"/>
      <c r="P795" s="205"/>
      <c r="Q795" s="205"/>
      <c r="CC795" s="8"/>
      <c r="CD795" s="205"/>
      <c r="CE795" s="205"/>
      <c r="CF795" s="206"/>
      <c r="CG795" s="206"/>
      <c r="CH795" s="205"/>
      <c r="CI795" s="207"/>
      <c r="CJ795" s="205"/>
      <c r="CK795" s="207"/>
      <c r="CL795" s="205"/>
      <c r="CM795" s="205"/>
      <c r="CN795" s="205"/>
      <c r="CO795" s="205"/>
      <c r="CP795" s="205"/>
      <c r="CQ795" s="93"/>
      <c r="CR795" s="93"/>
      <c r="CS795" s="191"/>
      <c r="CW795" s="210"/>
      <c r="DE795" s="8"/>
      <c r="DF795" s="205"/>
      <c r="DG795" s="205"/>
      <c r="DH795" s="206"/>
      <c r="DI795" s="206"/>
      <c r="DJ795" s="205"/>
      <c r="DK795" s="207"/>
      <c r="DL795" s="205"/>
      <c r="DM795" s="207"/>
      <c r="DN795" s="205"/>
      <c r="DO795" s="207"/>
      <c r="DP795" s="205"/>
      <c r="DQ795" s="205"/>
      <c r="DR795" s="205"/>
      <c r="DS795" s="205"/>
      <c r="DT795" s="93"/>
      <c r="DU795" s="93"/>
      <c r="EE795" s="8"/>
      <c r="EF795" s="205"/>
      <c r="EG795" s="205"/>
      <c r="EH795" s="206"/>
      <c r="EI795" s="206"/>
      <c r="EJ795" s="205"/>
      <c r="EK795" s="207"/>
      <c r="EL795" s="205"/>
      <c r="EM795" s="207"/>
      <c r="EN795" s="205"/>
      <c r="EO795" s="207"/>
      <c r="EP795" s="207"/>
      <c r="EQ795" s="205"/>
      <c r="ER795" s="205"/>
      <c r="ES795" s="205"/>
      <c r="ET795" s="205"/>
      <c r="EU795" s="93"/>
      <c r="EV795" s="93"/>
    </row>
    <row r="796" spans="2:152">
      <c r="B796" s="8"/>
      <c r="C796" s="205"/>
      <c r="D796" s="205"/>
      <c r="E796" s="206"/>
      <c r="F796" s="206"/>
      <c r="G796" s="205"/>
      <c r="H796" s="207"/>
      <c r="I796" s="205"/>
      <c r="J796" s="207"/>
      <c r="K796" s="205"/>
      <c r="L796" s="205"/>
      <c r="M796" s="205"/>
      <c r="N796" s="205"/>
      <c r="O796" s="205"/>
      <c r="P796" s="205"/>
      <c r="Q796" s="205"/>
      <c r="CC796" s="8"/>
      <c r="CD796" s="205"/>
      <c r="CE796" s="205"/>
      <c r="CF796" s="206"/>
      <c r="CG796" s="206"/>
      <c r="CH796" s="205"/>
      <c r="CI796" s="207"/>
      <c r="CJ796" s="205"/>
      <c r="CK796" s="207"/>
      <c r="CL796" s="205"/>
      <c r="CM796" s="205"/>
      <c r="CN796" s="205"/>
      <c r="CO796" s="205"/>
      <c r="CP796" s="205"/>
      <c r="CQ796" s="93"/>
      <c r="CR796" s="93"/>
      <c r="CS796" s="191"/>
      <c r="CW796" s="210"/>
      <c r="DE796" s="8"/>
      <c r="DF796" s="205"/>
      <c r="DG796" s="205"/>
      <c r="DH796" s="206"/>
      <c r="DI796" s="206"/>
      <c r="DJ796" s="205"/>
      <c r="DK796" s="207"/>
      <c r="DL796" s="205"/>
      <c r="DM796" s="207"/>
      <c r="DN796" s="205"/>
      <c r="DO796" s="207"/>
      <c r="DP796" s="205"/>
      <c r="DQ796" s="205"/>
      <c r="DR796" s="205"/>
      <c r="DS796" s="205"/>
      <c r="DT796" s="93"/>
      <c r="DU796" s="93"/>
      <c r="EE796" s="8"/>
      <c r="EF796" s="205"/>
      <c r="EG796" s="205"/>
      <c r="EH796" s="206"/>
      <c r="EI796" s="206"/>
      <c r="EJ796" s="205"/>
      <c r="EK796" s="207"/>
      <c r="EL796" s="205"/>
      <c r="EM796" s="207"/>
      <c r="EN796" s="205"/>
      <c r="EO796" s="207"/>
      <c r="EP796" s="207"/>
      <c r="EQ796" s="205"/>
      <c r="ER796" s="205"/>
      <c r="ES796" s="205"/>
      <c r="ET796" s="205"/>
      <c r="EU796" s="93"/>
      <c r="EV796" s="93"/>
    </row>
    <row r="797" spans="2:152">
      <c r="B797" s="8"/>
      <c r="C797" s="205"/>
      <c r="D797" s="205"/>
      <c r="E797" s="206"/>
      <c r="F797" s="206"/>
      <c r="G797" s="205"/>
      <c r="H797" s="207"/>
      <c r="I797" s="205"/>
      <c r="J797" s="207"/>
      <c r="K797" s="205"/>
      <c r="L797" s="205"/>
      <c r="M797" s="205"/>
      <c r="N797" s="205"/>
      <c r="O797" s="205"/>
      <c r="P797" s="205"/>
      <c r="Q797" s="205"/>
      <c r="CC797" s="8"/>
      <c r="CD797" s="205"/>
      <c r="CE797" s="205"/>
      <c r="CF797" s="206"/>
      <c r="CG797" s="206"/>
      <c r="CH797" s="205"/>
      <c r="CI797" s="207"/>
      <c r="CJ797" s="205"/>
      <c r="CK797" s="207"/>
      <c r="CL797" s="205"/>
      <c r="CM797" s="205"/>
      <c r="CN797" s="205"/>
      <c r="CO797" s="205"/>
      <c r="CP797" s="205"/>
      <c r="CQ797" s="93"/>
      <c r="CR797" s="93"/>
      <c r="CS797" s="191"/>
      <c r="CW797" s="210"/>
      <c r="DE797" s="8"/>
      <c r="DF797" s="205"/>
      <c r="DG797" s="205"/>
      <c r="DH797" s="206"/>
      <c r="DI797" s="206"/>
      <c r="DJ797" s="205"/>
      <c r="DK797" s="207"/>
      <c r="DL797" s="205"/>
      <c r="DM797" s="207"/>
      <c r="DN797" s="205"/>
      <c r="DO797" s="207"/>
      <c r="DP797" s="205"/>
      <c r="DQ797" s="205"/>
      <c r="DR797" s="205"/>
      <c r="DS797" s="205"/>
      <c r="DT797" s="93"/>
      <c r="DU797" s="93"/>
      <c r="EE797" s="8"/>
      <c r="EF797" s="205"/>
      <c r="EG797" s="205"/>
      <c r="EH797" s="206"/>
      <c r="EI797" s="206"/>
      <c r="EJ797" s="205"/>
      <c r="EK797" s="207"/>
      <c r="EL797" s="205"/>
      <c r="EM797" s="207"/>
      <c r="EN797" s="205"/>
      <c r="EO797" s="207"/>
      <c r="EP797" s="207"/>
      <c r="EQ797" s="205"/>
      <c r="ER797" s="205"/>
      <c r="ES797" s="205"/>
      <c r="ET797" s="205"/>
      <c r="EU797" s="93"/>
      <c r="EV797" s="93"/>
    </row>
    <row r="798" spans="2:152">
      <c r="B798" s="8"/>
      <c r="C798" s="205"/>
      <c r="D798" s="205"/>
      <c r="E798" s="206"/>
      <c r="F798" s="206"/>
      <c r="G798" s="205"/>
      <c r="H798" s="207"/>
      <c r="I798" s="205"/>
      <c r="J798" s="207"/>
      <c r="K798" s="205"/>
      <c r="L798" s="205"/>
      <c r="M798" s="205"/>
      <c r="N798" s="205"/>
      <c r="O798" s="205"/>
      <c r="P798" s="205"/>
      <c r="Q798" s="205"/>
      <c r="CC798" s="8"/>
      <c r="CD798" s="205"/>
      <c r="CE798" s="205"/>
      <c r="CF798" s="206"/>
      <c r="CG798" s="206"/>
      <c r="CH798" s="205"/>
      <c r="CI798" s="207"/>
      <c r="CJ798" s="205"/>
      <c r="CK798" s="207"/>
      <c r="CL798" s="205"/>
      <c r="CM798" s="205"/>
      <c r="CN798" s="205"/>
      <c r="CO798" s="205"/>
      <c r="CP798" s="205"/>
      <c r="CQ798" s="93"/>
      <c r="CR798" s="93"/>
      <c r="CS798" s="191"/>
      <c r="CW798" s="210"/>
      <c r="DE798" s="8"/>
      <c r="DF798" s="205"/>
      <c r="DG798" s="205"/>
      <c r="DH798" s="206"/>
      <c r="DI798" s="206"/>
      <c r="DJ798" s="205"/>
      <c r="DK798" s="207"/>
      <c r="DL798" s="205"/>
      <c r="DM798" s="207"/>
      <c r="DN798" s="205"/>
      <c r="DO798" s="207"/>
      <c r="DP798" s="205"/>
      <c r="DQ798" s="205"/>
      <c r="DR798" s="205"/>
      <c r="DS798" s="205"/>
      <c r="DT798" s="93"/>
      <c r="DU798" s="93"/>
      <c r="EE798" s="8"/>
      <c r="EF798" s="205"/>
      <c r="EG798" s="205"/>
      <c r="EH798" s="206"/>
      <c r="EI798" s="206"/>
      <c r="EJ798" s="205"/>
      <c r="EK798" s="207"/>
      <c r="EL798" s="205"/>
      <c r="EM798" s="207"/>
      <c r="EN798" s="205"/>
      <c r="EO798" s="207"/>
      <c r="EP798" s="207"/>
      <c r="EQ798" s="205"/>
      <c r="ER798" s="205"/>
      <c r="ES798" s="205"/>
      <c r="ET798" s="205"/>
      <c r="EU798" s="93"/>
      <c r="EV798" s="93"/>
    </row>
    <row r="799" spans="2:152">
      <c r="B799" s="8"/>
      <c r="C799" s="205"/>
      <c r="D799" s="205"/>
      <c r="E799" s="206"/>
      <c r="F799" s="206"/>
      <c r="G799" s="205"/>
      <c r="H799" s="207"/>
      <c r="I799" s="205"/>
      <c r="J799" s="207"/>
      <c r="K799" s="205"/>
      <c r="L799" s="205"/>
      <c r="M799" s="205"/>
      <c r="N799" s="205"/>
      <c r="O799" s="205"/>
      <c r="P799" s="205"/>
      <c r="Q799" s="205"/>
      <c r="CC799" s="8"/>
      <c r="CD799" s="205"/>
      <c r="CE799" s="205"/>
      <c r="CF799" s="206"/>
      <c r="CG799" s="206"/>
      <c r="CH799" s="205"/>
      <c r="CI799" s="207"/>
      <c r="CJ799" s="205"/>
      <c r="CK799" s="207"/>
      <c r="CL799" s="205"/>
      <c r="CM799" s="205"/>
      <c r="CN799" s="205"/>
      <c r="CO799" s="205"/>
      <c r="CP799" s="205"/>
      <c r="CQ799" s="93"/>
      <c r="CR799" s="93"/>
      <c r="CS799" s="191"/>
      <c r="CW799" s="210"/>
      <c r="DE799" s="8"/>
      <c r="DF799" s="205"/>
      <c r="DG799" s="205"/>
      <c r="DH799" s="206"/>
      <c r="DI799" s="206"/>
      <c r="DJ799" s="205"/>
      <c r="DK799" s="207"/>
      <c r="DL799" s="205"/>
      <c r="DM799" s="207"/>
      <c r="DN799" s="205"/>
      <c r="DO799" s="207"/>
      <c r="DP799" s="205"/>
      <c r="DQ799" s="205"/>
      <c r="DR799" s="205"/>
      <c r="DS799" s="205"/>
      <c r="DT799" s="93"/>
      <c r="DU799" s="93"/>
      <c r="EE799" s="8"/>
      <c r="EF799" s="205"/>
      <c r="EG799" s="205"/>
      <c r="EH799" s="206"/>
      <c r="EI799" s="206"/>
      <c r="EJ799" s="205"/>
      <c r="EK799" s="207"/>
      <c r="EL799" s="205"/>
      <c r="EM799" s="207"/>
      <c r="EN799" s="205"/>
      <c r="EO799" s="207"/>
      <c r="EP799" s="207"/>
      <c r="EQ799" s="205"/>
      <c r="ER799" s="205"/>
      <c r="ES799" s="205"/>
      <c r="ET799" s="205"/>
      <c r="EU799" s="93"/>
      <c r="EV799" s="93"/>
    </row>
    <row r="800" spans="2:152">
      <c r="B800" s="8"/>
      <c r="C800" s="205"/>
      <c r="D800" s="205"/>
      <c r="E800" s="206"/>
      <c r="F800" s="206"/>
      <c r="G800" s="205"/>
      <c r="H800" s="207"/>
      <c r="I800" s="205"/>
      <c r="J800" s="207"/>
      <c r="K800" s="205"/>
      <c r="L800" s="205"/>
      <c r="M800" s="205"/>
      <c r="N800" s="205"/>
      <c r="O800" s="205"/>
      <c r="P800" s="205"/>
      <c r="Q800" s="205"/>
      <c r="CC800" s="8"/>
      <c r="CD800" s="205"/>
      <c r="CE800" s="205"/>
      <c r="CF800" s="206"/>
      <c r="CG800" s="206"/>
      <c r="CH800" s="205"/>
      <c r="CI800" s="207"/>
      <c r="CJ800" s="205"/>
      <c r="CK800" s="207"/>
      <c r="CL800" s="205"/>
      <c r="CM800" s="205"/>
      <c r="CN800" s="205"/>
      <c r="CO800" s="205"/>
      <c r="CP800" s="205"/>
      <c r="CQ800" s="93"/>
      <c r="CR800" s="93"/>
      <c r="CS800" s="191"/>
      <c r="CW800" s="210"/>
      <c r="DE800" s="8"/>
      <c r="DF800" s="205"/>
      <c r="DG800" s="205"/>
      <c r="DH800" s="206"/>
      <c r="DI800" s="206"/>
      <c r="DJ800" s="205"/>
      <c r="DK800" s="207"/>
      <c r="DL800" s="205"/>
      <c r="DM800" s="207"/>
      <c r="DN800" s="205"/>
      <c r="DO800" s="207"/>
      <c r="DP800" s="205"/>
      <c r="DQ800" s="205"/>
      <c r="DR800" s="205"/>
      <c r="DS800" s="205"/>
      <c r="DT800" s="93"/>
      <c r="DU800" s="93"/>
      <c r="EE800" s="8"/>
      <c r="EF800" s="205"/>
      <c r="EG800" s="205"/>
      <c r="EH800" s="206"/>
      <c r="EI800" s="206"/>
      <c r="EJ800" s="205"/>
      <c r="EK800" s="207"/>
      <c r="EL800" s="205"/>
      <c r="EM800" s="207"/>
      <c r="EN800" s="205"/>
      <c r="EO800" s="207"/>
      <c r="EP800" s="207"/>
      <c r="EQ800" s="205"/>
      <c r="ER800" s="205"/>
      <c r="ES800" s="205"/>
      <c r="ET800" s="205"/>
      <c r="EU800" s="93"/>
      <c r="EV800" s="93"/>
    </row>
    <row r="801" spans="2:152">
      <c r="B801" s="8"/>
      <c r="C801" s="205"/>
      <c r="D801" s="205"/>
      <c r="E801" s="206"/>
      <c r="F801" s="206"/>
      <c r="G801" s="205"/>
      <c r="H801" s="207"/>
      <c r="I801" s="205"/>
      <c r="J801" s="207"/>
      <c r="K801" s="205"/>
      <c r="L801" s="205"/>
      <c r="M801" s="205"/>
      <c r="N801" s="205"/>
      <c r="O801" s="205"/>
      <c r="P801" s="205"/>
      <c r="Q801" s="205"/>
      <c r="CC801" s="8"/>
      <c r="CD801" s="205"/>
      <c r="CE801" s="205"/>
      <c r="CF801" s="206"/>
      <c r="CG801" s="206"/>
      <c r="CH801" s="205"/>
      <c r="CI801" s="207"/>
      <c r="CJ801" s="205"/>
      <c r="CK801" s="207"/>
      <c r="CL801" s="205"/>
      <c r="CM801" s="205"/>
      <c r="CN801" s="205"/>
      <c r="CO801" s="205"/>
      <c r="CP801" s="205"/>
      <c r="CQ801" s="93"/>
      <c r="CR801" s="93"/>
      <c r="CS801" s="191"/>
      <c r="CW801" s="210"/>
      <c r="DE801" s="8"/>
      <c r="DF801" s="205"/>
      <c r="DG801" s="205"/>
      <c r="DH801" s="206"/>
      <c r="DI801" s="206"/>
      <c r="DJ801" s="205"/>
      <c r="DK801" s="207"/>
      <c r="DL801" s="205"/>
      <c r="DM801" s="207"/>
      <c r="DN801" s="205"/>
      <c r="DO801" s="207"/>
      <c r="DP801" s="205"/>
      <c r="DQ801" s="205"/>
      <c r="DR801" s="205"/>
      <c r="DS801" s="205"/>
      <c r="DT801" s="93"/>
      <c r="DU801" s="93"/>
      <c r="EE801" s="8"/>
      <c r="EF801" s="205"/>
      <c r="EG801" s="205"/>
      <c r="EH801" s="206"/>
      <c r="EI801" s="206"/>
      <c r="EJ801" s="205"/>
      <c r="EK801" s="207"/>
      <c r="EL801" s="205"/>
      <c r="EM801" s="207"/>
      <c r="EN801" s="205"/>
      <c r="EO801" s="207"/>
      <c r="EP801" s="207"/>
      <c r="EQ801" s="205"/>
      <c r="ER801" s="205"/>
      <c r="ES801" s="205"/>
      <c r="ET801" s="205"/>
      <c r="EU801" s="93"/>
      <c r="EV801" s="93"/>
    </row>
    <row r="802" spans="2:152">
      <c r="B802" s="8"/>
      <c r="C802" s="205"/>
      <c r="D802" s="205"/>
      <c r="E802" s="206"/>
      <c r="F802" s="206"/>
      <c r="G802" s="205"/>
      <c r="H802" s="207"/>
      <c r="I802" s="205"/>
      <c r="J802" s="207"/>
      <c r="K802" s="205"/>
      <c r="L802" s="205"/>
      <c r="M802" s="205"/>
      <c r="N802" s="205"/>
      <c r="O802" s="205"/>
      <c r="P802" s="205"/>
      <c r="Q802" s="205"/>
      <c r="CC802" s="8"/>
      <c r="CD802" s="205"/>
      <c r="CE802" s="205"/>
      <c r="CF802" s="206"/>
      <c r="CG802" s="206"/>
      <c r="CH802" s="205"/>
      <c r="CI802" s="207"/>
      <c r="CJ802" s="205"/>
      <c r="CK802" s="207"/>
      <c r="CL802" s="205"/>
      <c r="CM802" s="205"/>
      <c r="CN802" s="205"/>
      <c r="CO802" s="205"/>
      <c r="CP802" s="205"/>
      <c r="CQ802" s="93"/>
      <c r="CR802" s="93"/>
      <c r="CS802" s="191"/>
      <c r="CW802" s="210"/>
      <c r="DE802" s="8"/>
      <c r="DF802" s="205"/>
      <c r="DG802" s="205"/>
      <c r="DH802" s="206"/>
      <c r="DI802" s="206"/>
      <c r="DJ802" s="205"/>
      <c r="DK802" s="207"/>
      <c r="DL802" s="205"/>
      <c r="DM802" s="207"/>
      <c r="DN802" s="205"/>
      <c r="DO802" s="207"/>
      <c r="DP802" s="205"/>
      <c r="DQ802" s="205"/>
      <c r="DR802" s="205"/>
      <c r="DS802" s="205"/>
      <c r="DT802" s="93"/>
      <c r="DU802" s="93"/>
      <c r="EE802" s="8"/>
      <c r="EF802" s="205"/>
      <c r="EG802" s="205"/>
      <c r="EH802" s="206"/>
      <c r="EI802" s="206"/>
      <c r="EJ802" s="205"/>
      <c r="EK802" s="207"/>
      <c r="EL802" s="205"/>
      <c r="EM802" s="207"/>
      <c r="EN802" s="205"/>
      <c r="EO802" s="207"/>
      <c r="EP802" s="207"/>
      <c r="EQ802" s="205"/>
      <c r="ER802" s="205"/>
      <c r="ES802" s="205"/>
      <c r="ET802" s="205"/>
      <c r="EU802" s="93"/>
      <c r="EV802" s="93"/>
    </row>
    <row r="803" spans="2:152">
      <c r="B803" s="8"/>
      <c r="C803" s="205"/>
      <c r="D803" s="205"/>
      <c r="E803" s="206"/>
      <c r="F803" s="206"/>
      <c r="G803" s="205"/>
      <c r="H803" s="207"/>
      <c r="I803" s="205"/>
      <c r="J803" s="207"/>
      <c r="K803" s="205"/>
      <c r="L803" s="205"/>
      <c r="M803" s="205"/>
      <c r="N803" s="205"/>
      <c r="O803" s="205"/>
      <c r="P803" s="205"/>
      <c r="Q803" s="205"/>
      <c r="CC803" s="8"/>
      <c r="CD803" s="205"/>
      <c r="CE803" s="205"/>
      <c r="CF803" s="206"/>
      <c r="CG803" s="206"/>
      <c r="CH803" s="205"/>
      <c r="CI803" s="207"/>
      <c r="CJ803" s="205"/>
      <c r="CK803" s="207"/>
      <c r="CL803" s="205"/>
      <c r="CM803" s="205"/>
      <c r="CN803" s="205"/>
      <c r="CO803" s="205"/>
      <c r="CP803" s="205"/>
      <c r="CQ803" s="93"/>
      <c r="CR803" s="93"/>
      <c r="CS803" s="191"/>
      <c r="CW803" s="210"/>
      <c r="DE803" s="8"/>
      <c r="DF803" s="205"/>
      <c r="DG803" s="205"/>
      <c r="DH803" s="206"/>
      <c r="DI803" s="206"/>
      <c r="DJ803" s="205"/>
      <c r="DK803" s="207"/>
      <c r="DL803" s="205"/>
      <c r="DM803" s="207"/>
      <c r="DN803" s="205"/>
      <c r="DO803" s="207"/>
      <c r="DP803" s="205"/>
      <c r="DQ803" s="205"/>
      <c r="DR803" s="205"/>
      <c r="DS803" s="205"/>
      <c r="DT803" s="93"/>
      <c r="DU803" s="93"/>
      <c r="EE803" s="8"/>
      <c r="EF803" s="205"/>
      <c r="EG803" s="205"/>
      <c r="EH803" s="206"/>
      <c r="EI803" s="206"/>
      <c r="EJ803" s="205"/>
      <c r="EK803" s="207"/>
      <c r="EL803" s="205"/>
      <c r="EM803" s="207"/>
      <c r="EN803" s="205"/>
      <c r="EO803" s="207"/>
      <c r="EP803" s="207"/>
      <c r="EQ803" s="205"/>
      <c r="ER803" s="205"/>
      <c r="ES803" s="205"/>
      <c r="ET803" s="205"/>
      <c r="EU803" s="93"/>
      <c r="EV803" s="93"/>
    </row>
    <row r="804" spans="2:152">
      <c r="B804" s="8"/>
      <c r="C804" s="205"/>
      <c r="D804" s="205"/>
      <c r="E804" s="206"/>
      <c r="F804" s="206"/>
      <c r="G804" s="205"/>
      <c r="H804" s="207"/>
      <c r="I804" s="205"/>
      <c r="J804" s="207"/>
      <c r="K804" s="205"/>
      <c r="L804" s="205"/>
      <c r="M804" s="205"/>
      <c r="N804" s="205"/>
      <c r="O804" s="205"/>
      <c r="P804" s="205"/>
      <c r="Q804" s="205"/>
      <c r="CC804" s="8"/>
      <c r="CD804" s="205"/>
      <c r="CE804" s="205"/>
      <c r="CF804" s="206"/>
      <c r="CG804" s="206"/>
      <c r="CH804" s="205"/>
      <c r="CI804" s="207"/>
      <c r="CJ804" s="205"/>
      <c r="CK804" s="207"/>
      <c r="CL804" s="205"/>
      <c r="CM804" s="205"/>
      <c r="CN804" s="205"/>
      <c r="CO804" s="205"/>
      <c r="CP804" s="205"/>
      <c r="CQ804" s="93"/>
      <c r="CR804" s="93"/>
      <c r="CS804" s="191"/>
      <c r="CW804" s="210"/>
      <c r="DE804" s="8"/>
      <c r="DF804" s="205"/>
      <c r="DG804" s="205"/>
      <c r="DH804" s="206"/>
      <c r="DI804" s="206"/>
      <c r="DJ804" s="205"/>
      <c r="DK804" s="207"/>
      <c r="DL804" s="205"/>
      <c r="DM804" s="207"/>
      <c r="DN804" s="205"/>
      <c r="DO804" s="207"/>
      <c r="DP804" s="205"/>
      <c r="DQ804" s="205"/>
      <c r="DR804" s="205"/>
      <c r="DS804" s="205"/>
      <c r="DT804" s="93"/>
      <c r="DU804" s="93"/>
      <c r="EE804" s="8"/>
      <c r="EF804" s="205"/>
      <c r="EG804" s="205"/>
      <c r="EH804" s="206"/>
      <c r="EI804" s="206"/>
      <c r="EJ804" s="205"/>
      <c r="EK804" s="207"/>
      <c r="EL804" s="205"/>
      <c r="EM804" s="207"/>
      <c r="EN804" s="205"/>
      <c r="EO804" s="207"/>
      <c r="EP804" s="207"/>
      <c r="EQ804" s="205"/>
      <c r="ER804" s="205"/>
      <c r="ES804" s="205"/>
      <c r="ET804" s="205"/>
      <c r="EU804" s="93"/>
      <c r="EV804" s="93"/>
    </row>
    <row r="805" spans="2:152">
      <c r="B805" s="8"/>
      <c r="C805" s="205"/>
      <c r="D805" s="205"/>
      <c r="E805" s="206"/>
      <c r="F805" s="206"/>
      <c r="G805" s="205"/>
      <c r="H805" s="207"/>
      <c r="I805" s="205"/>
      <c r="J805" s="207"/>
      <c r="K805" s="205"/>
      <c r="L805" s="205"/>
      <c r="M805" s="205"/>
      <c r="N805" s="205"/>
      <c r="O805" s="205"/>
      <c r="P805" s="205"/>
      <c r="Q805" s="205"/>
      <c r="CC805" s="8"/>
      <c r="CD805" s="205"/>
      <c r="CE805" s="205"/>
      <c r="CF805" s="206"/>
      <c r="CG805" s="206"/>
      <c r="CH805" s="205"/>
      <c r="CI805" s="207"/>
      <c r="CJ805" s="205"/>
      <c r="CK805" s="207"/>
      <c r="CL805" s="205"/>
      <c r="CM805" s="205"/>
      <c r="CN805" s="205"/>
      <c r="CO805" s="205"/>
      <c r="CP805" s="205"/>
      <c r="CQ805" s="93"/>
      <c r="CR805" s="93"/>
      <c r="CS805" s="191"/>
      <c r="CW805" s="210"/>
      <c r="DE805" s="8"/>
      <c r="DF805" s="205"/>
      <c r="DG805" s="205"/>
      <c r="DH805" s="206"/>
      <c r="DI805" s="206"/>
      <c r="DJ805" s="205"/>
      <c r="DK805" s="207"/>
      <c r="DL805" s="205"/>
      <c r="DM805" s="207"/>
      <c r="DN805" s="205"/>
      <c r="DO805" s="207"/>
      <c r="DP805" s="205"/>
      <c r="DQ805" s="205"/>
      <c r="DR805" s="205"/>
      <c r="DS805" s="205"/>
      <c r="DT805" s="93"/>
      <c r="DU805" s="93"/>
      <c r="EE805" s="8"/>
      <c r="EF805" s="205"/>
      <c r="EG805" s="205"/>
      <c r="EH805" s="206"/>
      <c r="EI805" s="206"/>
      <c r="EJ805" s="205"/>
      <c r="EK805" s="207"/>
      <c r="EL805" s="205"/>
      <c r="EM805" s="207"/>
      <c r="EN805" s="205"/>
      <c r="EO805" s="207"/>
      <c r="EP805" s="207"/>
      <c r="EQ805" s="205"/>
      <c r="ER805" s="205"/>
      <c r="ES805" s="205"/>
      <c r="ET805" s="205"/>
      <c r="EU805" s="93"/>
      <c r="EV805" s="93"/>
    </row>
    <row r="806" spans="2:152">
      <c r="B806" s="8"/>
      <c r="C806" s="205"/>
      <c r="D806" s="205"/>
      <c r="E806" s="206"/>
      <c r="F806" s="206"/>
      <c r="G806" s="205"/>
      <c r="H806" s="207"/>
      <c r="I806" s="205"/>
      <c r="J806" s="207"/>
      <c r="K806" s="205"/>
      <c r="L806" s="205"/>
      <c r="M806" s="205"/>
      <c r="N806" s="205"/>
      <c r="O806" s="205"/>
      <c r="P806" s="205"/>
      <c r="Q806" s="205"/>
      <c r="CC806" s="8"/>
      <c r="CD806" s="205"/>
      <c r="CE806" s="205"/>
      <c r="CF806" s="206"/>
      <c r="CG806" s="206"/>
      <c r="CH806" s="205"/>
      <c r="CI806" s="207"/>
      <c r="CJ806" s="205"/>
      <c r="CK806" s="207"/>
      <c r="CL806" s="205"/>
      <c r="CM806" s="205"/>
      <c r="CN806" s="205"/>
      <c r="CO806" s="205"/>
      <c r="CP806" s="205"/>
      <c r="CQ806" s="93"/>
      <c r="CR806" s="93"/>
      <c r="CS806" s="191"/>
      <c r="CW806" s="210"/>
      <c r="DE806" s="8"/>
      <c r="DF806" s="205"/>
      <c r="DG806" s="205"/>
      <c r="DH806" s="206"/>
      <c r="DI806" s="206"/>
      <c r="DJ806" s="205"/>
      <c r="DK806" s="207"/>
      <c r="DL806" s="205"/>
      <c r="DM806" s="207"/>
      <c r="DN806" s="205"/>
      <c r="DO806" s="207"/>
      <c r="DP806" s="205"/>
      <c r="DQ806" s="205"/>
      <c r="DR806" s="205"/>
      <c r="DS806" s="205"/>
      <c r="DT806" s="93"/>
      <c r="DU806" s="93"/>
      <c r="EE806" s="8"/>
      <c r="EF806" s="205"/>
      <c r="EG806" s="205"/>
      <c r="EH806" s="206"/>
      <c r="EI806" s="206"/>
      <c r="EJ806" s="205"/>
      <c r="EK806" s="207"/>
      <c r="EL806" s="205"/>
      <c r="EM806" s="207"/>
      <c r="EN806" s="205"/>
      <c r="EO806" s="207"/>
      <c r="EP806" s="207"/>
      <c r="EQ806" s="205"/>
      <c r="ER806" s="205"/>
      <c r="ES806" s="205"/>
      <c r="ET806" s="205"/>
      <c r="EU806" s="93"/>
      <c r="EV806" s="93"/>
    </row>
    <row r="807" spans="2:152">
      <c r="B807" s="8"/>
      <c r="C807" s="205"/>
      <c r="D807" s="205"/>
      <c r="E807" s="206"/>
      <c r="F807" s="206"/>
      <c r="G807" s="205"/>
      <c r="H807" s="207"/>
      <c r="I807" s="205"/>
      <c r="J807" s="207"/>
      <c r="K807" s="205"/>
      <c r="L807" s="205"/>
      <c r="M807" s="205"/>
      <c r="N807" s="205"/>
      <c r="O807" s="205"/>
      <c r="P807" s="205"/>
      <c r="Q807" s="205"/>
      <c r="CC807" s="8"/>
      <c r="CD807" s="205"/>
      <c r="CE807" s="205"/>
      <c r="CF807" s="206"/>
      <c r="CG807" s="206"/>
      <c r="CH807" s="205"/>
      <c r="CI807" s="207"/>
      <c r="CJ807" s="205"/>
      <c r="CK807" s="207"/>
      <c r="CL807" s="205"/>
      <c r="CM807" s="205"/>
      <c r="CN807" s="205"/>
      <c r="CO807" s="205"/>
      <c r="CP807" s="205"/>
      <c r="CQ807" s="93"/>
      <c r="CR807" s="93"/>
      <c r="CS807" s="191"/>
      <c r="CW807" s="210"/>
      <c r="DE807" s="8"/>
      <c r="DF807" s="205"/>
      <c r="DG807" s="205"/>
      <c r="DH807" s="206"/>
      <c r="DI807" s="206"/>
      <c r="DJ807" s="205"/>
      <c r="DK807" s="207"/>
      <c r="DL807" s="205"/>
      <c r="DM807" s="207"/>
      <c r="DN807" s="205"/>
      <c r="DO807" s="207"/>
      <c r="DP807" s="205"/>
      <c r="DQ807" s="205"/>
      <c r="DR807" s="205"/>
      <c r="DS807" s="205"/>
      <c r="DT807" s="93"/>
      <c r="DU807" s="93"/>
      <c r="EE807" s="8"/>
      <c r="EF807" s="205"/>
      <c r="EG807" s="205"/>
      <c r="EH807" s="206"/>
      <c r="EI807" s="206"/>
      <c r="EJ807" s="205"/>
      <c r="EK807" s="207"/>
      <c r="EL807" s="205"/>
      <c r="EM807" s="207"/>
      <c r="EN807" s="205"/>
      <c r="EO807" s="207"/>
      <c r="EP807" s="207"/>
      <c r="EQ807" s="205"/>
      <c r="ER807" s="205"/>
      <c r="ES807" s="205"/>
      <c r="ET807" s="205"/>
      <c r="EU807" s="93"/>
      <c r="EV807" s="93"/>
    </row>
    <row r="808" spans="2:152">
      <c r="B808" s="8"/>
      <c r="C808" s="205"/>
      <c r="D808" s="205"/>
      <c r="E808" s="206"/>
      <c r="F808" s="206"/>
      <c r="G808" s="205"/>
      <c r="H808" s="207"/>
      <c r="I808" s="205"/>
      <c r="J808" s="207"/>
      <c r="K808" s="205"/>
      <c r="L808" s="205"/>
      <c r="M808" s="205"/>
      <c r="N808" s="205"/>
      <c r="O808" s="205"/>
      <c r="P808" s="205"/>
      <c r="Q808" s="205"/>
      <c r="CC808" s="8"/>
      <c r="CD808" s="205"/>
      <c r="CE808" s="205"/>
      <c r="CF808" s="206"/>
      <c r="CG808" s="206"/>
      <c r="CH808" s="205"/>
      <c r="CI808" s="207"/>
      <c r="CJ808" s="205"/>
      <c r="CK808" s="207"/>
      <c r="CL808" s="205"/>
      <c r="CM808" s="205"/>
      <c r="CN808" s="205"/>
      <c r="CO808" s="205"/>
      <c r="CP808" s="205"/>
      <c r="CQ808" s="93"/>
      <c r="CR808" s="93"/>
      <c r="CS808" s="191"/>
      <c r="CW808" s="210"/>
      <c r="DE808" s="8"/>
      <c r="DF808" s="205"/>
      <c r="DG808" s="205"/>
      <c r="DH808" s="206"/>
      <c r="DI808" s="206"/>
      <c r="DJ808" s="205"/>
      <c r="DK808" s="207"/>
      <c r="DL808" s="205"/>
      <c r="DM808" s="207"/>
      <c r="DN808" s="205"/>
      <c r="DO808" s="207"/>
      <c r="DP808" s="205"/>
      <c r="DQ808" s="205"/>
      <c r="DR808" s="205"/>
      <c r="DS808" s="205"/>
      <c r="DT808" s="93"/>
      <c r="DU808" s="93"/>
      <c r="EE808" s="8"/>
      <c r="EF808" s="205"/>
      <c r="EG808" s="205"/>
      <c r="EH808" s="206"/>
      <c r="EI808" s="206"/>
      <c r="EJ808" s="205"/>
      <c r="EK808" s="207"/>
      <c r="EL808" s="205"/>
      <c r="EM808" s="207"/>
      <c r="EN808" s="205"/>
      <c r="EO808" s="207"/>
      <c r="EP808" s="207"/>
      <c r="EQ808" s="205"/>
      <c r="ER808" s="205"/>
      <c r="ES808" s="205"/>
      <c r="ET808" s="205"/>
      <c r="EU808" s="93"/>
      <c r="EV808" s="93"/>
    </row>
    <row r="809" spans="2:152">
      <c r="B809" s="8"/>
      <c r="C809" s="205"/>
      <c r="D809" s="205"/>
      <c r="E809" s="206"/>
      <c r="F809" s="206"/>
      <c r="G809" s="205"/>
      <c r="H809" s="207"/>
      <c r="I809" s="205"/>
      <c r="J809" s="207"/>
      <c r="K809" s="205"/>
      <c r="L809" s="205"/>
      <c r="M809" s="205"/>
      <c r="N809" s="205"/>
      <c r="O809" s="205"/>
      <c r="P809" s="205"/>
      <c r="Q809" s="205"/>
      <c r="CC809" s="8"/>
      <c r="CD809" s="205"/>
      <c r="CE809" s="205"/>
      <c r="CF809" s="206"/>
      <c r="CG809" s="206"/>
      <c r="CH809" s="205"/>
      <c r="CI809" s="207"/>
      <c r="CJ809" s="205"/>
      <c r="CK809" s="207"/>
      <c r="CL809" s="205"/>
      <c r="CM809" s="205"/>
      <c r="CN809" s="205"/>
      <c r="CO809" s="205"/>
      <c r="CP809" s="205"/>
      <c r="CQ809" s="93"/>
      <c r="CR809" s="93"/>
      <c r="CS809" s="191"/>
      <c r="CW809" s="210"/>
      <c r="DE809" s="8"/>
      <c r="DF809" s="205"/>
      <c r="DG809" s="205"/>
      <c r="DH809" s="206"/>
      <c r="DI809" s="206"/>
      <c r="DJ809" s="205"/>
      <c r="DK809" s="207"/>
      <c r="DL809" s="205"/>
      <c r="DM809" s="207"/>
      <c r="DN809" s="205"/>
      <c r="DO809" s="207"/>
      <c r="DP809" s="205"/>
      <c r="DQ809" s="205"/>
      <c r="DR809" s="205"/>
      <c r="DS809" s="205"/>
      <c r="DT809" s="93"/>
      <c r="DU809" s="93"/>
      <c r="EE809" s="8"/>
      <c r="EF809" s="205"/>
      <c r="EG809" s="205"/>
      <c r="EH809" s="206"/>
      <c r="EI809" s="206"/>
      <c r="EJ809" s="205"/>
      <c r="EK809" s="207"/>
      <c r="EL809" s="205"/>
      <c r="EM809" s="207"/>
      <c r="EN809" s="205"/>
      <c r="EO809" s="207"/>
      <c r="EP809" s="207"/>
      <c r="EQ809" s="205"/>
      <c r="ER809" s="205"/>
      <c r="ES809" s="205"/>
      <c r="ET809" s="205"/>
      <c r="EU809" s="93"/>
      <c r="EV809" s="93"/>
    </row>
    <row r="810" spans="2:152">
      <c r="B810" s="8"/>
      <c r="C810" s="205"/>
      <c r="D810" s="205"/>
      <c r="E810" s="206"/>
      <c r="F810" s="206"/>
      <c r="G810" s="205"/>
      <c r="H810" s="207"/>
      <c r="I810" s="205"/>
      <c r="J810" s="207"/>
      <c r="K810" s="205"/>
      <c r="L810" s="205"/>
      <c r="M810" s="205"/>
      <c r="N810" s="205"/>
      <c r="O810" s="205"/>
      <c r="P810" s="205"/>
      <c r="Q810" s="205"/>
      <c r="CC810" s="8"/>
      <c r="CD810" s="205"/>
      <c r="CE810" s="205"/>
      <c r="CF810" s="206"/>
      <c r="CG810" s="206"/>
      <c r="CH810" s="205"/>
      <c r="CI810" s="207"/>
      <c r="CJ810" s="205"/>
      <c r="CK810" s="207"/>
      <c r="CL810" s="205"/>
      <c r="CM810" s="205"/>
      <c r="CN810" s="205"/>
      <c r="CO810" s="205"/>
      <c r="CP810" s="205"/>
      <c r="CQ810" s="93"/>
      <c r="CR810" s="93"/>
      <c r="CS810" s="191"/>
      <c r="CW810" s="210"/>
      <c r="DE810" s="8"/>
      <c r="DF810" s="205"/>
      <c r="DG810" s="205"/>
      <c r="DH810" s="206"/>
      <c r="DI810" s="206"/>
      <c r="DJ810" s="205"/>
      <c r="DK810" s="207"/>
      <c r="DL810" s="205"/>
      <c r="DM810" s="207"/>
      <c r="DN810" s="205"/>
      <c r="DO810" s="207"/>
      <c r="DP810" s="205"/>
      <c r="DQ810" s="205"/>
      <c r="DR810" s="205"/>
      <c r="DS810" s="205"/>
      <c r="DT810" s="93"/>
      <c r="DU810" s="93"/>
      <c r="EE810" s="8"/>
      <c r="EF810" s="205"/>
      <c r="EG810" s="205"/>
      <c r="EH810" s="206"/>
      <c r="EI810" s="206"/>
      <c r="EJ810" s="205"/>
      <c r="EK810" s="207"/>
      <c r="EL810" s="205"/>
      <c r="EM810" s="207"/>
      <c r="EN810" s="205"/>
      <c r="EO810" s="207"/>
      <c r="EP810" s="207"/>
      <c r="EQ810" s="205"/>
      <c r="ER810" s="205"/>
      <c r="ES810" s="205"/>
      <c r="ET810" s="205"/>
      <c r="EU810" s="93"/>
      <c r="EV810" s="93"/>
    </row>
    <row r="811" spans="2:152">
      <c r="B811" s="8"/>
      <c r="C811" s="205"/>
      <c r="D811" s="205"/>
      <c r="E811" s="206"/>
      <c r="F811" s="206"/>
      <c r="G811" s="205"/>
      <c r="H811" s="207"/>
      <c r="I811" s="205"/>
      <c r="J811" s="207"/>
      <c r="K811" s="205"/>
      <c r="L811" s="205"/>
      <c r="M811" s="205"/>
      <c r="N811" s="205"/>
      <c r="O811" s="205"/>
      <c r="P811" s="205"/>
      <c r="Q811" s="205"/>
      <c r="CC811" s="8"/>
      <c r="CD811" s="205"/>
      <c r="CE811" s="205"/>
      <c r="CF811" s="206"/>
      <c r="CG811" s="206"/>
      <c r="CH811" s="205"/>
      <c r="CI811" s="207"/>
      <c r="CJ811" s="205"/>
      <c r="CK811" s="207"/>
      <c r="CL811" s="205"/>
      <c r="CM811" s="205"/>
      <c r="CN811" s="205"/>
      <c r="CO811" s="205"/>
      <c r="CP811" s="205"/>
      <c r="CQ811" s="93"/>
      <c r="CR811" s="93"/>
      <c r="CS811" s="191"/>
      <c r="CW811" s="210"/>
      <c r="DE811" s="8"/>
      <c r="DF811" s="205"/>
      <c r="DG811" s="205"/>
      <c r="DH811" s="206"/>
      <c r="DI811" s="206"/>
      <c r="DJ811" s="205"/>
      <c r="DK811" s="207"/>
      <c r="DL811" s="205"/>
      <c r="DM811" s="207"/>
      <c r="DN811" s="205"/>
      <c r="DO811" s="207"/>
      <c r="DP811" s="205"/>
      <c r="DQ811" s="205"/>
      <c r="DR811" s="205"/>
      <c r="DS811" s="205"/>
      <c r="DT811" s="93"/>
      <c r="DU811" s="93"/>
      <c r="EE811" s="8"/>
      <c r="EF811" s="205"/>
      <c r="EG811" s="205"/>
      <c r="EH811" s="206"/>
      <c r="EI811" s="206"/>
      <c r="EJ811" s="205"/>
      <c r="EK811" s="207"/>
      <c r="EL811" s="205"/>
      <c r="EM811" s="207"/>
      <c r="EN811" s="205"/>
      <c r="EO811" s="207"/>
      <c r="EP811" s="207"/>
      <c r="EQ811" s="205"/>
      <c r="ER811" s="205"/>
      <c r="ES811" s="205"/>
      <c r="ET811" s="205"/>
      <c r="EU811" s="93"/>
      <c r="EV811" s="93"/>
    </row>
    <row r="812" spans="2:152">
      <c r="B812" s="8"/>
      <c r="C812" s="205"/>
      <c r="D812" s="205"/>
      <c r="E812" s="206"/>
      <c r="F812" s="206"/>
      <c r="G812" s="205"/>
      <c r="H812" s="207"/>
      <c r="I812" s="205"/>
      <c r="J812" s="207"/>
      <c r="K812" s="205"/>
      <c r="L812" s="205"/>
      <c r="M812" s="205"/>
      <c r="N812" s="205"/>
      <c r="O812" s="205"/>
      <c r="P812" s="205"/>
      <c r="Q812" s="205"/>
      <c r="CC812" s="8"/>
      <c r="CD812" s="205"/>
      <c r="CE812" s="205"/>
      <c r="CF812" s="206"/>
      <c r="CG812" s="206"/>
      <c r="CH812" s="205"/>
      <c r="CI812" s="207"/>
      <c r="CJ812" s="205"/>
      <c r="CK812" s="207"/>
      <c r="CL812" s="205"/>
      <c r="CM812" s="205"/>
      <c r="CN812" s="205"/>
      <c r="CO812" s="205"/>
      <c r="CP812" s="205"/>
      <c r="CQ812" s="93"/>
      <c r="CR812" s="93"/>
      <c r="CS812" s="191"/>
      <c r="CW812" s="210"/>
      <c r="DE812" s="8"/>
      <c r="DF812" s="205"/>
      <c r="DG812" s="205"/>
      <c r="DH812" s="206"/>
      <c r="DI812" s="206"/>
      <c r="DJ812" s="205"/>
      <c r="DK812" s="207"/>
      <c r="DL812" s="205"/>
      <c r="DM812" s="207"/>
      <c r="DN812" s="205"/>
      <c r="DO812" s="207"/>
      <c r="DP812" s="205"/>
      <c r="DQ812" s="205"/>
      <c r="DR812" s="205"/>
      <c r="DS812" s="205"/>
      <c r="DT812" s="93"/>
      <c r="DU812" s="93"/>
      <c r="EE812" s="8"/>
      <c r="EF812" s="205"/>
      <c r="EG812" s="205"/>
      <c r="EH812" s="206"/>
      <c r="EI812" s="206"/>
      <c r="EJ812" s="205"/>
      <c r="EK812" s="207"/>
      <c r="EL812" s="205"/>
      <c r="EM812" s="207"/>
      <c r="EN812" s="205"/>
      <c r="EO812" s="207"/>
      <c r="EP812" s="207"/>
      <c r="EQ812" s="205"/>
      <c r="ER812" s="205"/>
      <c r="ES812" s="205"/>
      <c r="ET812" s="205"/>
      <c r="EU812" s="93"/>
      <c r="EV812" s="93"/>
    </row>
    <row r="813" spans="2:152">
      <c r="B813" s="8"/>
      <c r="C813" s="205"/>
      <c r="D813" s="205"/>
      <c r="E813" s="206"/>
      <c r="F813" s="206"/>
      <c r="G813" s="205"/>
      <c r="H813" s="207"/>
      <c r="I813" s="205"/>
      <c r="J813" s="207"/>
      <c r="K813" s="205"/>
      <c r="L813" s="205"/>
      <c r="M813" s="205"/>
      <c r="N813" s="205"/>
      <c r="O813" s="205"/>
      <c r="P813" s="205"/>
      <c r="Q813" s="205"/>
      <c r="CC813" s="8"/>
      <c r="CD813" s="205"/>
      <c r="CE813" s="205"/>
      <c r="CF813" s="206"/>
      <c r="CG813" s="206"/>
      <c r="CH813" s="205"/>
      <c r="CI813" s="207"/>
      <c r="CJ813" s="205"/>
      <c r="CK813" s="207"/>
      <c r="CL813" s="205"/>
      <c r="CM813" s="205"/>
      <c r="CN813" s="205"/>
      <c r="CO813" s="205"/>
      <c r="CP813" s="205"/>
      <c r="CQ813" s="93"/>
      <c r="CR813" s="93"/>
      <c r="CS813" s="191"/>
      <c r="CW813" s="210"/>
      <c r="DE813" s="8"/>
      <c r="DF813" s="205"/>
      <c r="DG813" s="205"/>
      <c r="DH813" s="206"/>
      <c r="DI813" s="206"/>
      <c r="DJ813" s="205"/>
      <c r="DK813" s="207"/>
      <c r="DL813" s="205"/>
      <c r="DM813" s="207"/>
      <c r="DN813" s="205"/>
      <c r="DO813" s="207"/>
      <c r="DP813" s="205"/>
      <c r="DQ813" s="205"/>
      <c r="DR813" s="205"/>
      <c r="DS813" s="205"/>
      <c r="DT813" s="93"/>
      <c r="DU813" s="93"/>
      <c r="EE813" s="8"/>
      <c r="EF813" s="205"/>
      <c r="EG813" s="205"/>
      <c r="EH813" s="206"/>
      <c r="EI813" s="206"/>
      <c r="EJ813" s="205"/>
      <c r="EK813" s="207"/>
      <c r="EL813" s="205"/>
      <c r="EM813" s="207"/>
      <c r="EN813" s="205"/>
      <c r="EO813" s="207"/>
      <c r="EP813" s="207"/>
      <c r="EQ813" s="205"/>
      <c r="ER813" s="205"/>
      <c r="ES813" s="205"/>
      <c r="ET813" s="205"/>
      <c r="EU813" s="93"/>
      <c r="EV813" s="93"/>
    </row>
    <row r="814" spans="2:152">
      <c r="B814" s="8"/>
      <c r="C814" s="205"/>
      <c r="D814" s="205"/>
      <c r="E814" s="206"/>
      <c r="F814" s="206"/>
      <c r="G814" s="205"/>
      <c r="H814" s="207"/>
      <c r="I814" s="205"/>
      <c r="J814" s="207"/>
      <c r="K814" s="205"/>
      <c r="L814" s="205"/>
      <c r="M814" s="205"/>
      <c r="N814" s="205"/>
      <c r="O814" s="205"/>
      <c r="P814" s="205"/>
      <c r="Q814" s="205"/>
      <c r="CC814" s="8"/>
      <c r="CD814" s="205"/>
      <c r="CE814" s="205"/>
      <c r="CF814" s="206"/>
      <c r="CG814" s="206"/>
      <c r="CH814" s="205"/>
      <c r="CI814" s="207"/>
      <c r="CJ814" s="205"/>
      <c r="CK814" s="207"/>
      <c r="CL814" s="205"/>
      <c r="CM814" s="205"/>
      <c r="CN814" s="205"/>
      <c r="CO814" s="205"/>
      <c r="CP814" s="205"/>
      <c r="CQ814" s="93"/>
      <c r="CR814" s="93"/>
      <c r="CS814" s="191"/>
      <c r="CW814" s="210"/>
      <c r="DE814" s="8"/>
      <c r="DF814" s="205"/>
      <c r="DG814" s="205"/>
      <c r="DH814" s="206"/>
      <c r="DI814" s="206"/>
      <c r="DJ814" s="205"/>
      <c r="DK814" s="207"/>
      <c r="DL814" s="205"/>
      <c r="DM814" s="207"/>
      <c r="DN814" s="205"/>
      <c r="DO814" s="207"/>
      <c r="DP814" s="205"/>
      <c r="DQ814" s="205"/>
      <c r="DR814" s="205"/>
      <c r="DS814" s="205"/>
      <c r="DT814" s="93"/>
      <c r="DU814" s="93"/>
      <c r="EE814" s="8"/>
      <c r="EF814" s="205"/>
      <c r="EG814" s="205"/>
      <c r="EH814" s="206"/>
      <c r="EI814" s="206"/>
      <c r="EJ814" s="205"/>
      <c r="EK814" s="207"/>
      <c r="EL814" s="205"/>
      <c r="EM814" s="207"/>
      <c r="EN814" s="205"/>
      <c r="EO814" s="207"/>
      <c r="EP814" s="207"/>
      <c r="EQ814" s="205"/>
      <c r="ER814" s="205"/>
      <c r="ES814" s="205"/>
      <c r="ET814" s="205"/>
      <c r="EU814" s="93"/>
      <c r="EV814" s="93"/>
    </row>
    <row r="815" spans="2:152">
      <c r="B815" s="8"/>
      <c r="C815" s="205"/>
      <c r="D815" s="205"/>
      <c r="E815" s="206"/>
      <c r="F815" s="206"/>
      <c r="G815" s="205"/>
      <c r="H815" s="207"/>
      <c r="I815" s="205"/>
      <c r="J815" s="207"/>
      <c r="K815" s="205"/>
      <c r="L815" s="205"/>
      <c r="M815" s="205"/>
      <c r="N815" s="205"/>
      <c r="O815" s="205"/>
      <c r="P815" s="205"/>
      <c r="Q815" s="205"/>
      <c r="CC815" s="8"/>
      <c r="CD815" s="205"/>
      <c r="CE815" s="205"/>
      <c r="CF815" s="206"/>
      <c r="CG815" s="206"/>
      <c r="CH815" s="205"/>
      <c r="CI815" s="207"/>
      <c r="CJ815" s="205"/>
      <c r="CK815" s="207"/>
      <c r="CL815" s="205"/>
      <c r="CM815" s="205"/>
      <c r="CN815" s="205"/>
      <c r="CO815" s="205"/>
      <c r="CP815" s="205"/>
      <c r="CQ815" s="93"/>
      <c r="CR815" s="93"/>
      <c r="CS815" s="191"/>
      <c r="CW815" s="210"/>
      <c r="DE815" s="8"/>
      <c r="DF815" s="205"/>
      <c r="DG815" s="205"/>
      <c r="DH815" s="206"/>
      <c r="DI815" s="206"/>
      <c r="DJ815" s="205"/>
      <c r="DK815" s="207"/>
      <c r="DL815" s="205"/>
      <c r="DM815" s="207"/>
      <c r="DN815" s="205"/>
      <c r="DO815" s="207"/>
      <c r="DP815" s="205"/>
      <c r="DQ815" s="205"/>
      <c r="DR815" s="205"/>
      <c r="DS815" s="205"/>
      <c r="DT815" s="93"/>
      <c r="DU815" s="93"/>
      <c r="EE815" s="8"/>
      <c r="EF815" s="205"/>
      <c r="EG815" s="205"/>
      <c r="EH815" s="206"/>
      <c r="EI815" s="206"/>
      <c r="EJ815" s="205"/>
      <c r="EK815" s="207"/>
      <c r="EL815" s="205"/>
      <c r="EM815" s="207"/>
      <c r="EN815" s="205"/>
      <c r="EO815" s="207"/>
      <c r="EP815" s="207"/>
      <c r="EQ815" s="205"/>
      <c r="ER815" s="205"/>
      <c r="ES815" s="205"/>
      <c r="ET815" s="205"/>
      <c r="EU815" s="93"/>
      <c r="EV815" s="93"/>
    </row>
    <row r="816" spans="2:152">
      <c r="B816" s="8"/>
      <c r="C816" s="205"/>
      <c r="D816" s="205"/>
      <c r="E816" s="206"/>
      <c r="F816" s="206"/>
      <c r="G816" s="205"/>
      <c r="H816" s="207"/>
      <c r="I816" s="205"/>
      <c r="J816" s="207"/>
      <c r="K816" s="205"/>
      <c r="L816" s="205"/>
      <c r="M816" s="205"/>
      <c r="N816" s="205"/>
      <c r="O816" s="205"/>
      <c r="P816" s="205"/>
      <c r="Q816" s="205"/>
      <c r="CC816" s="8"/>
      <c r="CD816" s="205"/>
      <c r="CE816" s="205"/>
      <c r="CF816" s="206"/>
      <c r="CG816" s="206"/>
      <c r="CH816" s="205"/>
      <c r="CI816" s="207"/>
      <c r="CJ816" s="205"/>
      <c r="CK816" s="207"/>
      <c r="CL816" s="205"/>
      <c r="CM816" s="205"/>
      <c r="CN816" s="205"/>
      <c r="CO816" s="205"/>
      <c r="CP816" s="205"/>
      <c r="CQ816" s="93"/>
      <c r="CR816" s="93"/>
      <c r="CS816" s="191"/>
      <c r="CW816" s="210"/>
      <c r="DE816" s="8"/>
      <c r="DF816" s="205"/>
      <c r="DG816" s="205"/>
      <c r="DH816" s="206"/>
      <c r="DI816" s="206"/>
      <c r="DJ816" s="205"/>
      <c r="DK816" s="207"/>
      <c r="DL816" s="205"/>
      <c r="DM816" s="207"/>
      <c r="DN816" s="205"/>
      <c r="DO816" s="207"/>
      <c r="DP816" s="205"/>
      <c r="DQ816" s="205"/>
      <c r="DR816" s="205"/>
      <c r="DS816" s="205"/>
      <c r="DT816" s="93"/>
      <c r="DU816" s="93"/>
      <c r="EE816" s="8"/>
      <c r="EF816" s="205"/>
      <c r="EG816" s="205"/>
      <c r="EH816" s="206"/>
      <c r="EI816" s="206"/>
      <c r="EJ816" s="205"/>
      <c r="EK816" s="207"/>
      <c r="EL816" s="205"/>
      <c r="EM816" s="207"/>
      <c r="EN816" s="205"/>
      <c r="EO816" s="207"/>
      <c r="EP816" s="207"/>
      <c r="EQ816" s="205"/>
      <c r="ER816" s="205"/>
      <c r="ES816" s="205"/>
      <c r="ET816" s="205"/>
      <c r="EU816" s="93"/>
      <c r="EV816" s="93"/>
    </row>
    <row r="817" spans="2:152">
      <c r="B817" s="8"/>
      <c r="C817" s="205"/>
      <c r="D817" s="205"/>
      <c r="E817" s="206"/>
      <c r="F817" s="206"/>
      <c r="G817" s="205"/>
      <c r="H817" s="207"/>
      <c r="I817" s="205"/>
      <c r="J817" s="207"/>
      <c r="K817" s="205"/>
      <c r="L817" s="205"/>
      <c r="M817" s="205"/>
      <c r="N817" s="205"/>
      <c r="O817" s="205"/>
      <c r="P817" s="205"/>
      <c r="Q817" s="205"/>
      <c r="CC817" s="8"/>
      <c r="CD817" s="205"/>
      <c r="CE817" s="205"/>
      <c r="CF817" s="206"/>
      <c r="CG817" s="206"/>
      <c r="CH817" s="205"/>
      <c r="CI817" s="207"/>
      <c r="CJ817" s="205"/>
      <c r="CK817" s="207"/>
      <c r="CL817" s="205"/>
      <c r="CM817" s="205"/>
      <c r="CN817" s="205"/>
      <c r="CO817" s="205"/>
      <c r="CP817" s="205"/>
      <c r="CQ817" s="93"/>
      <c r="CR817" s="93"/>
      <c r="CS817" s="191"/>
      <c r="CW817" s="210"/>
      <c r="DE817" s="8"/>
      <c r="DF817" s="205"/>
      <c r="DG817" s="205"/>
      <c r="DH817" s="206"/>
      <c r="DI817" s="206"/>
      <c r="DJ817" s="205"/>
      <c r="DK817" s="207"/>
      <c r="DL817" s="205"/>
      <c r="DM817" s="207"/>
      <c r="DN817" s="205"/>
      <c r="DO817" s="207"/>
      <c r="DP817" s="205"/>
      <c r="DQ817" s="205"/>
      <c r="DR817" s="205"/>
      <c r="DS817" s="205"/>
      <c r="DT817" s="93"/>
      <c r="DU817" s="93"/>
      <c r="EE817" s="8"/>
      <c r="EF817" s="205"/>
      <c r="EG817" s="205"/>
      <c r="EH817" s="206"/>
      <c r="EI817" s="206"/>
      <c r="EJ817" s="205"/>
      <c r="EK817" s="207"/>
      <c r="EL817" s="205"/>
      <c r="EM817" s="207"/>
      <c r="EN817" s="205"/>
      <c r="EO817" s="207"/>
      <c r="EP817" s="207"/>
      <c r="EQ817" s="205"/>
      <c r="ER817" s="205"/>
      <c r="ES817" s="205"/>
      <c r="ET817" s="205"/>
      <c r="EU817" s="93"/>
      <c r="EV817" s="93"/>
    </row>
    <row r="818" spans="2:152">
      <c r="B818" s="8"/>
      <c r="C818" s="205"/>
      <c r="D818" s="205"/>
      <c r="E818" s="206"/>
      <c r="F818" s="206"/>
      <c r="G818" s="205"/>
      <c r="H818" s="207"/>
      <c r="I818" s="205"/>
      <c r="J818" s="207"/>
      <c r="K818" s="205"/>
      <c r="L818" s="205"/>
      <c r="M818" s="205"/>
      <c r="N818" s="205"/>
      <c r="O818" s="205"/>
      <c r="P818" s="205"/>
      <c r="Q818" s="205"/>
      <c r="CC818" s="8"/>
      <c r="CD818" s="205"/>
      <c r="CE818" s="205"/>
      <c r="CF818" s="206"/>
      <c r="CG818" s="206"/>
      <c r="CH818" s="205"/>
      <c r="CI818" s="207"/>
      <c r="CJ818" s="205"/>
      <c r="CK818" s="207"/>
      <c r="CL818" s="205"/>
      <c r="CM818" s="205"/>
      <c r="CN818" s="205"/>
      <c r="CO818" s="205"/>
      <c r="CP818" s="205"/>
      <c r="CQ818" s="93"/>
      <c r="CR818" s="93"/>
      <c r="CS818" s="191"/>
      <c r="CW818" s="210"/>
      <c r="DE818" s="8"/>
      <c r="DF818" s="205"/>
      <c r="DG818" s="205"/>
      <c r="DH818" s="206"/>
      <c r="DI818" s="206"/>
      <c r="DJ818" s="205"/>
      <c r="DK818" s="207"/>
      <c r="DL818" s="205"/>
      <c r="DM818" s="207"/>
      <c r="DN818" s="205"/>
      <c r="DO818" s="207"/>
      <c r="DP818" s="205"/>
      <c r="DQ818" s="205"/>
      <c r="DR818" s="205"/>
      <c r="DS818" s="205"/>
      <c r="DT818" s="93"/>
      <c r="DU818" s="93"/>
      <c r="EE818" s="8"/>
      <c r="EF818" s="205"/>
      <c r="EG818" s="205"/>
      <c r="EH818" s="206"/>
      <c r="EI818" s="206"/>
      <c r="EJ818" s="205"/>
      <c r="EK818" s="207"/>
      <c r="EL818" s="205"/>
      <c r="EM818" s="207"/>
      <c r="EN818" s="205"/>
      <c r="EO818" s="207"/>
      <c r="EP818" s="207"/>
      <c r="EQ818" s="205"/>
      <c r="ER818" s="205"/>
      <c r="ES818" s="205"/>
      <c r="ET818" s="205"/>
      <c r="EU818" s="93"/>
      <c r="EV818" s="93"/>
    </row>
    <row r="819" spans="2:152">
      <c r="B819" s="8"/>
      <c r="C819" s="205"/>
      <c r="D819" s="205"/>
      <c r="E819" s="206"/>
      <c r="F819" s="206"/>
      <c r="G819" s="205"/>
      <c r="H819" s="207"/>
      <c r="I819" s="205"/>
      <c r="J819" s="207"/>
      <c r="K819" s="205"/>
      <c r="L819" s="205"/>
      <c r="M819" s="205"/>
      <c r="N819" s="205"/>
      <c r="O819" s="205"/>
      <c r="P819" s="205"/>
      <c r="Q819" s="205"/>
      <c r="CC819" s="8"/>
      <c r="CD819" s="205"/>
      <c r="CE819" s="205"/>
      <c r="CF819" s="206"/>
      <c r="CG819" s="206"/>
      <c r="CH819" s="205"/>
      <c r="CI819" s="207"/>
      <c r="CJ819" s="205"/>
      <c r="CK819" s="207"/>
      <c r="CL819" s="205"/>
      <c r="CM819" s="205"/>
      <c r="CN819" s="205"/>
      <c r="CO819" s="205"/>
      <c r="CP819" s="205"/>
      <c r="CQ819" s="93"/>
      <c r="CR819" s="93"/>
      <c r="CS819" s="191"/>
      <c r="CW819" s="210"/>
      <c r="DE819" s="8"/>
      <c r="DF819" s="205"/>
      <c r="DG819" s="205"/>
      <c r="DH819" s="206"/>
      <c r="DI819" s="206"/>
      <c r="DJ819" s="205"/>
      <c r="DK819" s="207"/>
      <c r="DL819" s="205"/>
      <c r="DM819" s="207"/>
      <c r="DN819" s="205"/>
      <c r="DO819" s="207"/>
      <c r="DP819" s="205"/>
      <c r="DQ819" s="205"/>
      <c r="DR819" s="205"/>
      <c r="DS819" s="205"/>
      <c r="DT819" s="93"/>
      <c r="DU819" s="93"/>
      <c r="EE819" s="8"/>
      <c r="EF819" s="205"/>
      <c r="EG819" s="205"/>
      <c r="EH819" s="206"/>
      <c r="EI819" s="206"/>
      <c r="EJ819" s="205"/>
      <c r="EK819" s="207"/>
      <c r="EL819" s="205"/>
      <c r="EM819" s="207"/>
      <c r="EN819" s="205"/>
      <c r="EO819" s="207"/>
      <c r="EP819" s="207"/>
      <c r="EQ819" s="205"/>
      <c r="ER819" s="205"/>
      <c r="ES819" s="205"/>
      <c r="ET819" s="205"/>
      <c r="EU819" s="93"/>
      <c r="EV819" s="93"/>
    </row>
    <row r="820" spans="2:152">
      <c r="B820" s="8"/>
      <c r="C820" s="205"/>
      <c r="D820" s="205"/>
      <c r="E820" s="206"/>
      <c r="F820" s="206"/>
      <c r="G820" s="205"/>
      <c r="H820" s="207"/>
      <c r="I820" s="205"/>
      <c r="J820" s="207"/>
      <c r="K820" s="205"/>
      <c r="L820" s="205"/>
      <c r="M820" s="205"/>
      <c r="N820" s="205"/>
      <c r="O820" s="205"/>
      <c r="P820" s="205"/>
      <c r="Q820" s="205"/>
      <c r="CC820" s="8"/>
      <c r="CD820" s="205"/>
      <c r="CE820" s="205"/>
      <c r="CF820" s="206"/>
      <c r="CG820" s="206"/>
      <c r="CH820" s="205"/>
      <c r="CI820" s="207"/>
      <c r="CJ820" s="205"/>
      <c r="CK820" s="207"/>
      <c r="CL820" s="205"/>
      <c r="CM820" s="205"/>
      <c r="CN820" s="205"/>
      <c r="CO820" s="205"/>
      <c r="CP820" s="205"/>
      <c r="CQ820" s="93"/>
      <c r="CR820" s="93"/>
      <c r="CS820" s="191"/>
      <c r="CW820" s="210"/>
      <c r="DE820" s="8"/>
      <c r="DF820" s="205"/>
      <c r="DG820" s="205"/>
      <c r="DH820" s="206"/>
      <c r="DI820" s="206"/>
      <c r="DJ820" s="205"/>
      <c r="DK820" s="207"/>
      <c r="DL820" s="205"/>
      <c r="DM820" s="207"/>
      <c r="DN820" s="205"/>
      <c r="DO820" s="207"/>
      <c r="DP820" s="205"/>
      <c r="DQ820" s="205"/>
      <c r="DR820" s="205"/>
      <c r="DS820" s="205"/>
      <c r="DT820" s="93"/>
      <c r="DU820" s="93"/>
      <c r="EE820" s="8"/>
      <c r="EF820" s="205"/>
      <c r="EG820" s="205"/>
      <c r="EH820" s="206"/>
      <c r="EI820" s="206"/>
      <c r="EJ820" s="205"/>
      <c r="EK820" s="207"/>
      <c r="EL820" s="205"/>
      <c r="EM820" s="207"/>
      <c r="EN820" s="205"/>
      <c r="EO820" s="207"/>
      <c r="EP820" s="207"/>
      <c r="EQ820" s="205"/>
      <c r="ER820" s="205"/>
      <c r="ES820" s="205"/>
      <c r="ET820" s="205"/>
      <c r="EU820" s="93"/>
      <c r="EV820" s="93"/>
    </row>
    <row r="821" spans="2:152">
      <c r="B821" s="8"/>
      <c r="C821" s="205"/>
      <c r="D821" s="205"/>
      <c r="E821" s="206"/>
      <c r="F821" s="206"/>
      <c r="G821" s="205"/>
      <c r="H821" s="207"/>
      <c r="I821" s="205"/>
      <c r="J821" s="207"/>
      <c r="K821" s="205"/>
      <c r="L821" s="205"/>
      <c r="M821" s="205"/>
      <c r="N821" s="205"/>
      <c r="O821" s="205"/>
      <c r="P821" s="205"/>
      <c r="Q821" s="205"/>
      <c r="CC821" s="8"/>
      <c r="CD821" s="205"/>
      <c r="CE821" s="205"/>
      <c r="CF821" s="206"/>
      <c r="CG821" s="206"/>
      <c r="CH821" s="205"/>
      <c r="CI821" s="207"/>
      <c r="CJ821" s="205"/>
      <c r="CK821" s="207"/>
      <c r="CL821" s="205"/>
      <c r="CM821" s="205"/>
      <c r="CN821" s="205"/>
      <c r="CO821" s="205"/>
      <c r="CP821" s="205"/>
      <c r="CQ821" s="93"/>
      <c r="CR821" s="93"/>
      <c r="CS821" s="191"/>
      <c r="CW821" s="210"/>
      <c r="DE821" s="8"/>
      <c r="DF821" s="205"/>
      <c r="DG821" s="205"/>
      <c r="DH821" s="206"/>
      <c r="DI821" s="206"/>
      <c r="DJ821" s="205"/>
      <c r="DK821" s="207"/>
      <c r="DL821" s="205"/>
      <c r="DM821" s="207"/>
      <c r="DN821" s="205"/>
      <c r="DO821" s="207"/>
      <c r="DP821" s="205"/>
      <c r="DQ821" s="205"/>
      <c r="DR821" s="205"/>
      <c r="DS821" s="205"/>
      <c r="DT821" s="93"/>
      <c r="DU821" s="93"/>
      <c r="EE821" s="8"/>
      <c r="EF821" s="205"/>
      <c r="EG821" s="205"/>
      <c r="EH821" s="206"/>
      <c r="EI821" s="206"/>
      <c r="EJ821" s="205"/>
      <c r="EK821" s="207"/>
      <c r="EL821" s="205"/>
      <c r="EM821" s="207"/>
      <c r="EN821" s="205"/>
      <c r="EO821" s="207"/>
      <c r="EP821" s="207"/>
      <c r="EQ821" s="205"/>
      <c r="ER821" s="205"/>
      <c r="ES821" s="205"/>
      <c r="ET821" s="205"/>
      <c r="EU821" s="93"/>
      <c r="EV821" s="93"/>
    </row>
    <row r="822" spans="2:152">
      <c r="B822" s="8"/>
      <c r="C822" s="205"/>
      <c r="D822" s="205"/>
      <c r="E822" s="206"/>
      <c r="F822" s="206"/>
      <c r="G822" s="205"/>
      <c r="H822" s="207"/>
      <c r="I822" s="205"/>
      <c r="J822" s="207"/>
      <c r="K822" s="205"/>
      <c r="L822" s="205"/>
      <c r="M822" s="205"/>
      <c r="N822" s="205"/>
      <c r="O822" s="205"/>
      <c r="P822" s="205"/>
      <c r="Q822" s="205"/>
      <c r="CC822" s="8"/>
      <c r="CD822" s="205"/>
      <c r="CE822" s="205"/>
      <c r="CF822" s="206"/>
      <c r="CG822" s="206"/>
      <c r="CH822" s="205"/>
      <c r="CI822" s="207"/>
      <c r="CJ822" s="205"/>
      <c r="CK822" s="207"/>
      <c r="CL822" s="205"/>
      <c r="CM822" s="205"/>
      <c r="CN822" s="205"/>
      <c r="CO822" s="205"/>
      <c r="CP822" s="205"/>
      <c r="CQ822" s="93"/>
      <c r="CR822" s="93"/>
      <c r="CS822" s="191"/>
      <c r="CW822" s="210"/>
      <c r="DE822" s="8"/>
      <c r="DF822" s="205"/>
      <c r="DG822" s="205"/>
      <c r="DH822" s="206"/>
      <c r="DI822" s="206"/>
      <c r="DJ822" s="205"/>
      <c r="DK822" s="207"/>
      <c r="DL822" s="205"/>
      <c r="DM822" s="207"/>
      <c r="DN822" s="205"/>
      <c r="DO822" s="207"/>
      <c r="DP822" s="205"/>
      <c r="DQ822" s="205"/>
      <c r="DR822" s="205"/>
      <c r="DS822" s="205"/>
      <c r="DT822" s="93"/>
      <c r="DU822" s="93"/>
      <c r="EE822" s="8"/>
      <c r="EF822" s="205"/>
      <c r="EG822" s="205"/>
      <c r="EH822" s="206"/>
      <c r="EI822" s="206"/>
      <c r="EJ822" s="205"/>
      <c r="EK822" s="207"/>
      <c r="EL822" s="205"/>
      <c r="EM822" s="207"/>
      <c r="EN822" s="205"/>
      <c r="EO822" s="207"/>
      <c r="EP822" s="207"/>
      <c r="EQ822" s="205"/>
      <c r="ER822" s="205"/>
      <c r="ES822" s="205"/>
      <c r="ET822" s="205"/>
      <c r="EU822" s="93"/>
      <c r="EV822" s="93"/>
    </row>
    <row r="823" spans="2:152">
      <c r="B823" s="8"/>
      <c r="C823" s="205"/>
      <c r="D823" s="205"/>
      <c r="E823" s="206"/>
      <c r="F823" s="206"/>
      <c r="G823" s="205"/>
      <c r="H823" s="207"/>
      <c r="I823" s="205"/>
      <c r="J823" s="207"/>
      <c r="K823" s="205"/>
      <c r="L823" s="205"/>
      <c r="M823" s="205"/>
      <c r="N823" s="205"/>
      <c r="O823" s="205"/>
      <c r="P823" s="205"/>
      <c r="Q823" s="205"/>
      <c r="CC823" s="8"/>
      <c r="CD823" s="205"/>
      <c r="CE823" s="205"/>
      <c r="CF823" s="206"/>
      <c r="CG823" s="206"/>
      <c r="CH823" s="205"/>
      <c r="CI823" s="207"/>
      <c r="CJ823" s="205"/>
      <c r="CK823" s="207"/>
      <c r="CL823" s="205"/>
      <c r="CM823" s="205"/>
      <c r="CN823" s="205"/>
      <c r="CO823" s="205"/>
      <c r="CP823" s="205"/>
      <c r="CQ823" s="93"/>
      <c r="CR823" s="93"/>
      <c r="CS823" s="191"/>
      <c r="CW823" s="210"/>
      <c r="DE823" s="8"/>
      <c r="DF823" s="205"/>
      <c r="DG823" s="205"/>
      <c r="DH823" s="206"/>
      <c r="DI823" s="206"/>
      <c r="DJ823" s="205"/>
      <c r="DK823" s="207"/>
      <c r="DL823" s="205"/>
      <c r="DM823" s="207"/>
      <c r="DN823" s="205"/>
      <c r="DO823" s="207"/>
      <c r="DP823" s="205"/>
      <c r="DQ823" s="205"/>
      <c r="DR823" s="205"/>
      <c r="DS823" s="205"/>
      <c r="DT823" s="93"/>
      <c r="DU823" s="93"/>
      <c r="EE823" s="8"/>
      <c r="EF823" s="205"/>
      <c r="EG823" s="205"/>
      <c r="EH823" s="206"/>
      <c r="EI823" s="206"/>
      <c r="EJ823" s="205"/>
      <c r="EK823" s="207"/>
      <c r="EL823" s="205"/>
      <c r="EM823" s="207"/>
      <c r="EN823" s="205"/>
      <c r="EO823" s="207"/>
      <c r="EP823" s="207"/>
      <c r="EQ823" s="205"/>
      <c r="ER823" s="205"/>
      <c r="ES823" s="205"/>
      <c r="ET823" s="205"/>
      <c r="EU823" s="93"/>
      <c r="EV823" s="93"/>
    </row>
    <row r="824" spans="2:152">
      <c r="B824" s="8"/>
      <c r="C824" s="205"/>
      <c r="D824" s="205"/>
      <c r="E824" s="206"/>
      <c r="F824" s="206"/>
      <c r="G824" s="205"/>
      <c r="H824" s="207"/>
      <c r="I824" s="205"/>
      <c r="J824" s="207"/>
      <c r="K824" s="205"/>
      <c r="L824" s="205"/>
      <c r="M824" s="205"/>
      <c r="N824" s="205"/>
      <c r="O824" s="205"/>
      <c r="P824" s="205"/>
      <c r="Q824" s="205"/>
      <c r="CC824" s="8"/>
      <c r="CD824" s="205"/>
      <c r="CE824" s="205"/>
      <c r="CF824" s="206"/>
      <c r="CG824" s="206"/>
      <c r="CH824" s="205"/>
      <c r="CI824" s="207"/>
      <c r="CJ824" s="205"/>
      <c r="CK824" s="207"/>
      <c r="CL824" s="205"/>
      <c r="CM824" s="205"/>
      <c r="CN824" s="205"/>
      <c r="CO824" s="205"/>
      <c r="CP824" s="205"/>
      <c r="CQ824" s="93"/>
      <c r="CR824" s="93"/>
      <c r="CS824" s="191"/>
      <c r="CW824" s="210"/>
      <c r="DE824" s="8"/>
      <c r="DF824" s="205"/>
      <c r="DG824" s="205"/>
      <c r="DH824" s="206"/>
      <c r="DI824" s="206"/>
      <c r="DJ824" s="205"/>
      <c r="DK824" s="207"/>
      <c r="DL824" s="205"/>
      <c r="DM824" s="207"/>
      <c r="DN824" s="205"/>
      <c r="DO824" s="207"/>
      <c r="DP824" s="205"/>
      <c r="DQ824" s="205"/>
      <c r="DR824" s="205"/>
      <c r="DS824" s="205"/>
      <c r="DT824" s="93"/>
      <c r="DU824" s="93"/>
      <c r="EE824" s="8"/>
      <c r="EF824" s="205"/>
      <c r="EG824" s="205"/>
      <c r="EH824" s="206"/>
      <c r="EI824" s="206"/>
      <c r="EJ824" s="205"/>
      <c r="EK824" s="207"/>
      <c r="EL824" s="205"/>
      <c r="EM824" s="207"/>
      <c r="EN824" s="205"/>
      <c r="EO824" s="207"/>
      <c r="EP824" s="207"/>
      <c r="EQ824" s="205"/>
      <c r="ER824" s="205"/>
      <c r="ES824" s="205"/>
      <c r="ET824" s="205"/>
      <c r="EU824" s="93"/>
      <c r="EV824" s="93"/>
    </row>
    <row r="825" spans="2:152">
      <c r="B825" s="8"/>
      <c r="C825" s="205"/>
      <c r="D825" s="205"/>
      <c r="E825" s="206"/>
      <c r="F825" s="206"/>
      <c r="G825" s="205"/>
      <c r="H825" s="207"/>
      <c r="I825" s="205"/>
      <c r="J825" s="207"/>
      <c r="K825" s="205"/>
      <c r="L825" s="205"/>
      <c r="M825" s="205"/>
      <c r="N825" s="205"/>
      <c r="O825" s="205"/>
      <c r="P825" s="205"/>
      <c r="Q825" s="205"/>
      <c r="CC825" s="8"/>
      <c r="CD825" s="205"/>
      <c r="CE825" s="205"/>
      <c r="CF825" s="206"/>
      <c r="CG825" s="206"/>
      <c r="CH825" s="205"/>
      <c r="CI825" s="207"/>
      <c r="CJ825" s="205"/>
      <c r="CK825" s="207"/>
      <c r="CL825" s="205"/>
      <c r="CM825" s="205"/>
      <c r="CN825" s="205"/>
      <c r="CO825" s="205"/>
      <c r="CP825" s="205"/>
      <c r="CQ825" s="93"/>
      <c r="CR825" s="93"/>
      <c r="CS825" s="191"/>
      <c r="CW825" s="210"/>
      <c r="DE825" s="8"/>
      <c r="DF825" s="205"/>
      <c r="DG825" s="205"/>
      <c r="DH825" s="206"/>
      <c r="DI825" s="206"/>
      <c r="DJ825" s="205"/>
      <c r="DK825" s="207"/>
      <c r="DL825" s="205"/>
      <c r="DM825" s="207"/>
      <c r="DN825" s="205"/>
      <c r="DO825" s="207"/>
      <c r="DP825" s="205"/>
      <c r="DQ825" s="205"/>
      <c r="DR825" s="205"/>
      <c r="DS825" s="205"/>
      <c r="DT825" s="93"/>
      <c r="DU825" s="93"/>
      <c r="EE825" s="8"/>
      <c r="EF825" s="205"/>
      <c r="EG825" s="205"/>
      <c r="EH825" s="206"/>
      <c r="EI825" s="206"/>
      <c r="EJ825" s="205"/>
      <c r="EK825" s="207"/>
      <c r="EL825" s="205"/>
      <c r="EM825" s="207"/>
      <c r="EN825" s="205"/>
      <c r="EO825" s="207"/>
      <c r="EP825" s="207"/>
      <c r="EQ825" s="205"/>
      <c r="ER825" s="205"/>
      <c r="ES825" s="205"/>
      <c r="ET825" s="205"/>
      <c r="EU825" s="93"/>
      <c r="EV825" s="93"/>
    </row>
    <row r="826" spans="2:152">
      <c r="B826" s="8"/>
      <c r="C826" s="205"/>
      <c r="D826" s="205"/>
      <c r="E826" s="206"/>
      <c r="F826" s="206"/>
      <c r="G826" s="205"/>
      <c r="H826" s="207"/>
      <c r="I826" s="205"/>
      <c r="J826" s="207"/>
      <c r="K826" s="205"/>
      <c r="L826" s="205"/>
      <c r="M826" s="205"/>
      <c r="N826" s="205"/>
      <c r="O826" s="205"/>
      <c r="P826" s="205"/>
      <c r="Q826" s="205"/>
      <c r="CC826" s="8"/>
      <c r="CD826" s="205"/>
      <c r="CE826" s="205"/>
      <c r="CF826" s="206"/>
      <c r="CG826" s="206"/>
      <c r="CH826" s="205"/>
      <c r="CI826" s="207"/>
      <c r="CJ826" s="205"/>
      <c r="CK826" s="207"/>
      <c r="CL826" s="205"/>
      <c r="CM826" s="205"/>
      <c r="CN826" s="205"/>
      <c r="CO826" s="205"/>
      <c r="CP826" s="205"/>
      <c r="CQ826" s="93"/>
      <c r="CR826" s="93"/>
      <c r="CS826" s="191"/>
      <c r="CW826" s="210"/>
      <c r="DE826" s="8"/>
      <c r="DF826" s="205"/>
      <c r="DG826" s="205"/>
      <c r="DH826" s="206"/>
      <c r="DI826" s="206"/>
      <c r="DJ826" s="205"/>
      <c r="DK826" s="207"/>
      <c r="DL826" s="205"/>
      <c r="DM826" s="207"/>
      <c r="DN826" s="205"/>
      <c r="DO826" s="207"/>
      <c r="DP826" s="205"/>
      <c r="DQ826" s="205"/>
      <c r="DR826" s="205"/>
      <c r="DS826" s="205"/>
      <c r="DT826" s="93"/>
      <c r="DU826" s="93"/>
      <c r="EE826" s="8"/>
      <c r="EF826" s="205"/>
      <c r="EG826" s="205"/>
      <c r="EH826" s="206"/>
      <c r="EI826" s="206"/>
      <c r="EJ826" s="205"/>
      <c r="EK826" s="207"/>
      <c r="EL826" s="205"/>
      <c r="EM826" s="207"/>
      <c r="EN826" s="205"/>
      <c r="EO826" s="207"/>
      <c r="EP826" s="207"/>
      <c r="EQ826" s="205"/>
      <c r="ER826" s="205"/>
      <c r="ES826" s="205"/>
      <c r="ET826" s="205"/>
      <c r="EU826" s="93"/>
      <c r="EV826" s="93"/>
    </row>
    <row r="827" spans="2:152">
      <c r="B827" s="8"/>
      <c r="C827" s="205"/>
      <c r="D827" s="205"/>
      <c r="E827" s="206"/>
      <c r="F827" s="206"/>
      <c r="G827" s="205"/>
      <c r="H827" s="207"/>
      <c r="I827" s="205"/>
      <c r="J827" s="207"/>
      <c r="K827" s="205"/>
      <c r="L827" s="205"/>
      <c r="M827" s="205"/>
      <c r="N827" s="205"/>
      <c r="O827" s="205"/>
      <c r="P827" s="205"/>
      <c r="Q827" s="205"/>
      <c r="CC827" s="8"/>
      <c r="CD827" s="205"/>
      <c r="CE827" s="205"/>
      <c r="CF827" s="206"/>
      <c r="CG827" s="206"/>
      <c r="CH827" s="205"/>
      <c r="CI827" s="207"/>
      <c r="CJ827" s="205"/>
      <c r="CK827" s="207"/>
      <c r="CL827" s="205"/>
      <c r="CM827" s="205"/>
      <c r="CN827" s="205"/>
      <c r="CO827" s="205"/>
      <c r="CP827" s="205"/>
      <c r="CQ827" s="93"/>
      <c r="CR827" s="93"/>
      <c r="CS827" s="191"/>
      <c r="CW827" s="210"/>
      <c r="DE827" s="8"/>
      <c r="DF827" s="205"/>
      <c r="DG827" s="205"/>
      <c r="DH827" s="206"/>
      <c r="DI827" s="206"/>
      <c r="DJ827" s="205"/>
      <c r="DK827" s="207"/>
      <c r="DL827" s="205"/>
      <c r="DM827" s="207"/>
      <c r="DN827" s="205"/>
      <c r="DO827" s="207"/>
      <c r="DP827" s="205"/>
      <c r="DQ827" s="205"/>
      <c r="DR827" s="205"/>
      <c r="DS827" s="205"/>
      <c r="DT827" s="93"/>
      <c r="DU827" s="93"/>
      <c r="EE827" s="8"/>
      <c r="EF827" s="205"/>
      <c r="EG827" s="205"/>
      <c r="EH827" s="206"/>
      <c r="EI827" s="206"/>
      <c r="EJ827" s="205"/>
      <c r="EK827" s="207"/>
      <c r="EL827" s="205"/>
      <c r="EM827" s="207"/>
      <c r="EN827" s="205"/>
      <c r="EO827" s="207"/>
      <c r="EP827" s="207"/>
      <c r="EQ827" s="205"/>
      <c r="ER827" s="205"/>
      <c r="ES827" s="205"/>
      <c r="ET827" s="205"/>
      <c r="EU827" s="93"/>
      <c r="EV827" s="93"/>
    </row>
    <row r="828" spans="2:152">
      <c r="B828" s="8"/>
      <c r="C828" s="205"/>
      <c r="D828" s="205"/>
      <c r="E828" s="206"/>
      <c r="F828" s="206"/>
      <c r="G828" s="205"/>
      <c r="H828" s="207"/>
      <c r="I828" s="205"/>
      <c r="J828" s="207"/>
      <c r="K828" s="205"/>
      <c r="L828" s="205"/>
      <c r="M828" s="205"/>
      <c r="N828" s="205"/>
      <c r="O828" s="205"/>
      <c r="P828" s="205"/>
      <c r="Q828" s="205"/>
      <c r="CC828" s="8"/>
      <c r="CD828" s="205"/>
      <c r="CE828" s="205"/>
      <c r="CF828" s="206"/>
      <c r="CG828" s="206"/>
      <c r="CH828" s="205"/>
      <c r="CI828" s="207"/>
      <c r="CJ828" s="205"/>
      <c r="CK828" s="207"/>
      <c r="CL828" s="205"/>
      <c r="CM828" s="205"/>
      <c r="CN828" s="205"/>
      <c r="CO828" s="205"/>
      <c r="CP828" s="205"/>
      <c r="CQ828" s="93"/>
      <c r="CR828" s="93"/>
      <c r="CS828" s="191"/>
      <c r="CW828" s="210"/>
      <c r="DE828" s="8"/>
      <c r="DF828" s="205"/>
      <c r="DG828" s="205"/>
      <c r="DH828" s="206"/>
      <c r="DI828" s="206"/>
      <c r="DJ828" s="205"/>
      <c r="DK828" s="207"/>
      <c r="DL828" s="205"/>
      <c r="DM828" s="207"/>
      <c r="DN828" s="205"/>
      <c r="DO828" s="207"/>
      <c r="DP828" s="205"/>
      <c r="DQ828" s="205"/>
      <c r="DR828" s="205"/>
      <c r="DS828" s="205"/>
      <c r="DT828" s="93"/>
      <c r="DU828" s="93"/>
      <c r="EE828" s="8"/>
      <c r="EF828" s="205"/>
      <c r="EG828" s="205"/>
      <c r="EH828" s="206"/>
      <c r="EI828" s="206"/>
      <c r="EJ828" s="205"/>
      <c r="EK828" s="207"/>
      <c r="EL828" s="205"/>
      <c r="EM828" s="207"/>
      <c r="EN828" s="205"/>
      <c r="EO828" s="207"/>
      <c r="EP828" s="207"/>
      <c r="EQ828" s="205"/>
      <c r="ER828" s="205"/>
      <c r="ES828" s="205"/>
      <c r="ET828" s="205"/>
      <c r="EU828" s="93"/>
      <c r="EV828" s="93"/>
    </row>
    <row r="829" spans="2:152">
      <c r="B829" s="8"/>
      <c r="C829" s="205"/>
      <c r="D829" s="205"/>
      <c r="E829" s="206"/>
      <c r="F829" s="206"/>
      <c r="G829" s="205"/>
      <c r="H829" s="207"/>
      <c r="I829" s="205"/>
      <c r="J829" s="207"/>
      <c r="K829" s="205"/>
      <c r="L829" s="205"/>
      <c r="M829" s="205"/>
      <c r="N829" s="205"/>
      <c r="O829" s="205"/>
      <c r="P829" s="205"/>
      <c r="Q829" s="205"/>
      <c r="CC829" s="8"/>
      <c r="CD829" s="205"/>
      <c r="CE829" s="205"/>
      <c r="CF829" s="206"/>
      <c r="CG829" s="206"/>
      <c r="CH829" s="205"/>
      <c r="CI829" s="207"/>
      <c r="CJ829" s="205"/>
      <c r="CK829" s="207"/>
      <c r="CL829" s="205"/>
      <c r="CM829" s="205"/>
      <c r="CN829" s="205"/>
      <c r="CO829" s="205"/>
      <c r="CP829" s="205"/>
      <c r="CQ829" s="93"/>
      <c r="CR829" s="93"/>
      <c r="CS829" s="191"/>
      <c r="CW829" s="210"/>
      <c r="DE829" s="8"/>
      <c r="DF829" s="205"/>
      <c r="DG829" s="205"/>
      <c r="DH829" s="206"/>
      <c r="DI829" s="206"/>
      <c r="DJ829" s="205"/>
      <c r="DK829" s="207"/>
      <c r="DL829" s="205"/>
      <c r="DM829" s="207"/>
      <c r="DN829" s="205"/>
      <c r="DO829" s="207"/>
      <c r="DP829" s="205"/>
      <c r="DQ829" s="205"/>
      <c r="DR829" s="205"/>
      <c r="DS829" s="205"/>
      <c r="DT829" s="93"/>
      <c r="DU829" s="93"/>
      <c r="EE829" s="8"/>
      <c r="EF829" s="205"/>
      <c r="EG829" s="205"/>
      <c r="EH829" s="206"/>
      <c r="EI829" s="206"/>
      <c r="EJ829" s="205"/>
      <c r="EK829" s="207"/>
      <c r="EL829" s="205"/>
      <c r="EM829" s="207"/>
      <c r="EN829" s="205"/>
      <c r="EO829" s="207"/>
      <c r="EP829" s="207"/>
      <c r="EQ829" s="205"/>
      <c r="ER829" s="205"/>
      <c r="ES829" s="205"/>
      <c r="ET829" s="205"/>
      <c r="EU829" s="93"/>
      <c r="EV829" s="93"/>
    </row>
    <row r="830" spans="2:152">
      <c r="B830" s="8"/>
      <c r="C830" s="205"/>
      <c r="D830" s="205"/>
      <c r="E830" s="206"/>
      <c r="F830" s="206"/>
      <c r="G830" s="205"/>
      <c r="H830" s="207"/>
      <c r="I830" s="205"/>
      <c r="J830" s="207"/>
      <c r="K830" s="205"/>
      <c r="L830" s="205"/>
      <c r="M830" s="205"/>
      <c r="N830" s="205"/>
      <c r="O830" s="205"/>
      <c r="P830" s="205"/>
      <c r="Q830" s="205"/>
      <c r="CC830" s="8"/>
      <c r="CD830" s="205"/>
      <c r="CE830" s="205"/>
      <c r="CF830" s="206"/>
      <c r="CG830" s="206"/>
      <c r="CH830" s="205"/>
      <c r="CI830" s="207"/>
      <c r="CJ830" s="205"/>
      <c r="CK830" s="207"/>
      <c r="CL830" s="205"/>
      <c r="CM830" s="205"/>
      <c r="CN830" s="205"/>
      <c r="CO830" s="205"/>
      <c r="CP830" s="205"/>
      <c r="CQ830" s="93"/>
      <c r="CR830" s="93"/>
      <c r="CS830" s="191"/>
      <c r="CW830" s="210"/>
      <c r="DE830" s="8"/>
      <c r="DF830" s="205"/>
      <c r="DG830" s="205"/>
      <c r="DH830" s="206"/>
      <c r="DI830" s="206"/>
      <c r="DJ830" s="205"/>
      <c r="DK830" s="207"/>
      <c r="DL830" s="205"/>
      <c r="DM830" s="207"/>
      <c r="DN830" s="205"/>
      <c r="DO830" s="207"/>
      <c r="DP830" s="205"/>
      <c r="DQ830" s="205"/>
      <c r="DR830" s="205"/>
      <c r="DS830" s="205"/>
      <c r="DT830" s="93"/>
      <c r="DU830" s="93"/>
      <c r="EE830" s="8"/>
      <c r="EF830" s="205"/>
      <c r="EG830" s="205"/>
      <c r="EH830" s="206"/>
      <c r="EI830" s="206"/>
      <c r="EJ830" s="205"/>
      <c r="EK830" s="207"/>
      <c r="EL830" s="205"/>
      <c r="EM830" s="207"/>
      <c r="EN830" s="205"/>
      <c r="EO830" s="207"/>
      <c r="EP830" s="207"/>
      <c r="EQ830" s="205"/>
      <c r="ER830" s="205"/>
      <c r="ES830" s="205"/>
      <c r="ET830" s="205"/>
      <c r="EU830" s="93"/>
      <c r="EV830" s="93"/>
    </row>
    <row r="831" spans="2:152">
      <c r="B831" s="8"/>
      <c r="C831" s="205"/>
      <c r="D831" s="205"/>
      <c r="E831" s="206"/>
      <c r="F831" s="206"/>
      <c r="G831" s="205"/>
      <c r="H831" s="207"/>
      <c r="I831" s="205"/>
      <c r="J831" s="207"/>
      <c r="K831" s="205"/>
      <c r="L831" s="205"/>
      <c r="M831" s="205"/>
      <c r="N831" s="205"/>
      <c r="O831" s="205"/>
      <c r="P831" s="205"/>
      <c r="Q831" s="205"/>
      <c r="CC831" s="8"/>
      <c r="CD831" s="205"/>
      <c r="CE831" s="205"/>
      <c r="CF831" s="206"/>
      <c r="CG831" s="206"/>
      <c r="CH831" s="205"/>
      <c r="CI831" s="207"/>
      <c r="CJ831" s="205"/>
      <c r="CK831" s="207"/>
      <c r="CL831" s="205"/>
      <c r="CM831" s="205"/>
      <c r="CN831" s="205"/>
      <c r="CO831" s="205"/>
      <c r="CP831" s="205"/>
      <c r="CQ831" s="93"/>
      <c r="CR831" s="93"/>
      <c r="CS831" s="191"/>
      <c r="CW831" s="210"/>
      <c r="DE831" s="8"/>
      <c r="DF831" s="205"/>
      <c r="DG831" s="205"/>
      <c r="DH831" s="206"/>
      <c r="DI831" s="206"/>
      <c r="DJ831" s="205"/>
      <c r="DK831" s="207"/>
      <c r="DL831" s="205"/>
      <c r="DM831" s="207"/>
      <c r="DN831" s="205"/>
      <c r="DO831" s="207"/>
      <c r="DP831" s="205"/>
      <c r="DQ831" s="205"/>
      <c r="DR831" s="205"/>
      <c r="DS831" s="205"/>
      <c r="DT831" s="93"/>
      <c r="DU831" s="93"/>
      <c r="EE831" s="8"/>
      <c r="EF831" s="205"/>
      <c r="EG831" s="205"/>
      <c r="EH831" s="206"/>
      <c r="EI831" s="206"/>
      <c r="EJ831" s="205"/>
      <c r="EK831" s="207"/>
      <c r="EL831" s="205"/>
      <c r="EM831" s="207"/>
      <c r="EN831" s="205"/>
      <c r="EO831" s="207"/>
      <c r="EP831" s="207"/>
      <c r="EQ831" s="205"/>
      <c r="ER831" s="205"/>
      <c r="ES831" s="205"/>
      <c r="ET831" s="205"/>
      <c r="EU831" s="93"/>
      <c r="EV831" s="93"/>
    </row>
    <row r="832" spans="2:152">
      <c r="B832" s="8"/>
      <c r="C832" s="205"/>
      <c r="D832" s="205"/>
      <c r="E832" s="206"/>
      <c r="F832" s="206"/>
      <c r="G832" s="205"/>
      <c r="H832" s="207"/>
      <c r="I832" s="205"/>
      <c r="J832" s="207"/>
      <c r="K832" s="205"/>
      <c r="L832" s="205"/>
      <c r="M832" s="205"/>
      <c r="N832" s="205"/>
      <c r="O832" s="205"/>
      <c r="P832" s="205"/>
      <c r="Q832" s="205"/>
      <c r="CC832" s="8"/>
      <c r="CD832" s="205"/>
      <c r="CE832" s="205"/>
      <c r="CF832" s="206"/>
      <c r="CG832" s="206"/>
      <c r="CH832" s="205"/>
      <c r="CI832" s="207"/>
      <c r="CJ832" s="205"/>
      <c r="CK832" s="207"/>
      <c r="CL832" s="205"/>
      <c r="CM832" s="205"/>
      <c r="CN832" s="205"/>
      <c r="CO832" s="205"/>
      <c r="CP832" s="205"/>
      <c r="CQ832" s="93"/>
      <c r="CR832" s="93"/>
      <c r="CS832" s="191"/>
      <c r="CW832" s="210"/>
      <c r="DE832" s="8"/>
      <c r="DF832" s="205"/>
      <c r="DG832" s="205"/>
      <c r="DH832" s="206"/>
      <c r="DI832" s="206"/>
      <c r="DJ832" s="205"/>
      <c r="DK832" s="207"/>
      <c r="DL832" s="205"/>
      <c r="DM832" s="207"/>
      <c r="DN832" s="205"/>
      <c r="DO832" s="207"/>
      <c r="DP832" s="205"/>
      <c r="DQ832" s="205"/>
      <c r="DR832" s="205"/>
      <c r="DS832" s="205"/>
      <c r="DT832" s="93"/>
      <c r="DU832" s="93"/>
      <c r="EE832" s="8"/>
      <c r="EF832" s="205"/>
      <c r="EG832" s="205"/>
      <c r="EH832" s="206"/>
      <c r="EI832" s="206"/>
      <c r="EJ832" s="205"/>
      <c r="EK832" s="207"/>
      <c r="EL832" s="205"/>
      <c r="EM832" s="207"/>
      <c r="EN832" s="205"/>
      <c r="EO832" s="207"/>
      <c r="EP832" s="207"/>
      <c r="EQ832" s="205"/>
      <c r="ER832" s="205"/>
      <c r="ES832" s="205"/>
      <c r="ET832" s="205"/>
      <c r="EU832" s="93"/>
      <c r="EV832" s="93"/>
    </row>
    <row r="833" spans="2:152">
      <c r="B833" s="8"/>
      <c r="C833" s="205"/>
      <c r="D833" s="205"/>
      <c r="E833" s="206"/>
      <c r="F833" s="206"/>
      <c r="G833" s="205"/>
      <c r="H833" s="207"/>
      <c r="I833" s="205"/>
      <c r="J833" s="207"/>
      <c r="K833" s="205"/>
      <c r="L833" s="205"/>
      <c r="M833" s="205"/>
      <c r="N833" s="205"/>
      <c r="O833" s="205"/>
      <c r="P833" s="205"/>
      <c r="Q833" s="205"/>
      <c r="CC833" s="8"/>
      <c r="CD833" s="205"/>
      <c r="CE833" s="205"/>
      <c r="CF833" s="206"/>
      <c r="CG833" s="206"/>
      <c r="CH833" s="205"/>
      <c r="CI833" s="207"/>
      <c r="CJ833" s="205"/>
      <c r="CK833" s="207"/>
      <c r="CL833" s="205"/>
      <c r="CM833" s="205"/>
      <c r="CN833" s="205"/>
      <c r="CO833" s="205"/>
      <c r="CP833" s="205"/>
      <c r="CQ833" s="93"/>
      <c r="CR833" s="93"/>
      <c r="CS833" s="191"/>
      <c r="CW833" s="210"/>
      <c r="DE833" s="8"/>
      <c r="DF833" s="205"/>
      <c r="DG833" s="205"/>
      <c r="DH833" s="206"/>
      <c r="DI833" s="206"/>
      <c r="DJ833" s="205"/>
      <c r="DK833" s="207"/>
      <c r="DL833" s="205"/>
      <c r="DM833" s="207"/>
      <c r="DN833" s="205"/>
      <c r="DO833" s="207"/>
      <c r="DP833" s="205"/>
      <c r="DQ833" s="205"/>
      <c r="DR833" s="205"/>
      <c r="DS833" s="205"/>
      <c r="DT833" s="93"/>
      <c r="DU833" s="93"/>
      <c r="EE833" s="8"/>
      <c r="EF833" s="205"/>
      <c r="EG833" s="205"/>
      <c r="EH833" s="206"/>
      <c r="EI833" s="206"/>
      <c r="EJ833" s="205"/>
      <c r="EK833" s="207"/>
      <c r="EL833" s="205"/>
      <c r="EM833" s="207"/>
      <c r="EN833" s="205"/>
      <c r="EO833" s="207"/>
      <c r="EP833" s="207"/>
      <c r="EQ833" s="205"/>
      <c r="ER833" s="205"/>
      <c r="ES833" s="205"/>
      <c r="ET833" s="205"/>
      <c r="EU833" s="93"/>
      <c r="EV833" s="93"/>
    </row>
    <row r="834" spans="2:152">
      <c r="B834" s="8"/>
      <c r="C834" s="205"/>
      <c r="D834" s="205"/>
      <c r="E834" s="206"/>
      <c r="F834" s="206"/>
      <c r="G834" s="205"/>
      <c r="H834" s="207"/>
      <c r="I834" s="205"/>
      <c r="J834" s="207"/>
      <c r="K834" s="205"/>
      <c r="L834" s="205"/>
      <c r="M834" s="205"/>
      <c r="N834" s="205"/>
      <c r="O834" s="205"/>
      <c r="P834" s="205"/>
      <c r="Q834" s="205"/>
      <c r="CC834" s="8"/>
      <c r="CD834" s="205"/>
      <c r="CE834" s="205"/>
      <c r="CF834" s="206"/>
      <c r="CG834" s="206"/>
      <c r="CH834" s="205"/>
      <c r="CI834" s="207"/>
      <c r="CJ834" s="205"/>
      <c r="CK834" s="207"/>
      <c r="CL834" s="205"/>
      <c r="CM834" s="205"/>
      <c r="CN834" s="205"/>
      <c r="CO834" s="205"/>
      <c r="CP834" s="205"/>
      <c r="CQ834" s="93"/>
      <c r="CR834" s="93"/>
      <c r="CS834" s="191"/>
      <c r="CW834" s="210"/>
      <c r="DE834" s="8"/>
      <c r="DF834" s="205"/>
      <c r="DG834" s="205"/>
      <c r="DH834" s="206"/>
      <c r="DI834" s="206"/>
      <c r="DJ834" s="205"/>
      <c r="DK834" s="207"/>
      <c r="DL834" s="205"/>
      <c r="DM834" s="207"/>
      <c r="DN834" s="205"/>
      <c r="DO834" s="207"/>
      <c r="DP834" s="205"/>
      <c r="DQ834" s="205"/>
      <c r="DR834" s="205"/>
      <c r="DS834" s="205"/>
      <c r="DT834" s="93"/>
      <c r="DU834" s="93"/>
      <c r="EE834" s="8"/>
      <c r="EF834" s="205"/>
      <c r="EG834" s="205"/>
      <c r="EH834" s="206"/>
      <c r="EI834" s="206"/>
      <c r="EJ834" s="205"/>
      <c r="EK834" s="207"/>
      <c r="EL834" s="205"/>
      <c r="EM834" s="207"/>
      <c r="EN834" s="205"/>
      <c r="EO834" s="207"/>
      <c r="EP834" s="207"/>
      <c r="EQ834" s="205"/>
      <c r="ER834" s="205"/>
      <c r="ES834" s="205"/>
      <c r="ET834" s="205"/>
      <c r="EU834" s="93"/>
      <c r="EV834" s="93"/>
    </row>
    <row r="835" spans="2:152">
      <c r="B835" s="8"/>
      <c r="C835" s="205"/>
      <c r="D835" s="205"/>
      <c r="E835" s="206"/>
      <c r="F835" s="206"/>
      <c r="G835" s="205"/>
      <c r="H835" s="207"/>
      <c r="I835" s="205"/>
      <c r="J835" s="207"/>
      <c r="K835" s="205"/>
      <c r="L835" s="205"/>
      <c r="M835" s="205"/>
      <c r="N835" s="205"/>
      <c r="O835" s="205"/>
      <c r="P835" s="205"/>
      <c r="Q835" s="205"/>
      <c r="CC835" s="8"/>
      <c r="CD835" s="205"/>
      <c r="CE835" s="205"/>
      <c r="CF835" s="206"/>
      <c r="CG835" s="206"/>
      <c r="CH835" s="205"/>
      <c r="CI835" s="207"/>
      <c r="CJ835" s="205"/>
      <c r="CK835" s="207"/>
      <c r="CL835" s="205"/>
      <c r="CM835" s="205"/>
      <c r="CN835" s="205"/>
      <c r="CO835" s="205"/>
      <c r="CP835" s="205"/>
      <c r="CQ835" s="93"/>
      <c r="CR835" s="93"/>
      <c r="CS835" s="191"/>
      <c r="CW835" s="210"/>
      <c r="DE835" s="8"/>
      <c r="DF835" s="205"/>
      <c r="DG835" s="205"/>
      <c r="DH835" s="206"/>
      <c r="DI835" s="206"/>
      <c r="DJ835" s="205"/>
      <c r="DK835" s="207"/>
      <c r="DL835" s="205"/>
      <c r="DM835" s="207"/>
      <c r="DN835" s="205"/>
      <c r="DO835" s="207"/>
      <c r="DP835" s="205"/>
      <c r="DQ835" s="205"/>
      <c r="DR835" s="205"/>
      <c r="DS835" s="205"/>
      <c r="DT835" s="93"/>
      <c r="DU835" s="93"/>
      <c r="EE835" s="8"/>
      <c r="EF835" s="205"/>
      <c r="EG835" s="205"/>
      <c r="EH835" s="206"/>
      <c r="EI835" s="206"/>
      <c r="EJ835" s="205"/>
      <c r="EK835" s="207"/>
      <c r="EL835" s="205"/>
      <c r="EM835" s="207"/>
      <c r="EN835" s="205"/>
      <c r="EO835" s="207"/>
      <c r="EP835" s="207"/>
      <c r="EQ835" s="205"/>
      <c r="ER835" s="205"/>
      <c r="ES835" s="205"/>
      <c r="ET835" s="205"/>
      <c r="EU835" s="93"/>
      <c r="EV835" s="93"/>
    </row>
    <row r="836" spans="2:152">
      <c r="B836" s="8"/>
      <c r="C836" s="205"/>
      <c r="D836" s="205"/>
      <c r="E836" s="206"/>
      <c r="F836" s="206"/>
      <c r="G836" s="205"/>
      <c r="H836" s="207"/>
      <c r="I836" s="205"/>
      <c r="J836" s="207"/>
      <c r="K836" s="205"/>
      <c r="L836" s="205"/>
      <c r="M836" s="205"/>
      <c r="N836" s="205"/>
      <c r="O836" s="205"/>
      <c r="P836" s="205"/>
      <c r="Q836" s="205"/>
      <c r="CC836" s="8"/>
      <c r="CD836" s="205"/>
      <c r="CE836" s="205"/>
      <c r="CF836" s="206"/>
      <c r="CG836" s="206"/>
      <c r="CH836" s="205"/>
      <c r="CI836" s="207"/>
      <c r="CJ836" s="205"/>
      <c r="CK836" s="207"/>
      <c r="CL836" s="205"/>
      <c r="CM836" s="205"/>
      <c r="CN836" s="205"/>
      <c r="CO836" s="205"/>
      <c r="CP836" s="205"/>
      <c r="CQ836" s="93"/>
      <c r="CR836" s="93"/>
      <c r="CS836" s="191"/>
      <c r="CW836" s="210"/>
      <c r="DE836" s="8"/>
      <c r="DF836" s="205"/>
      <c r="DG836" s="205"/>
      <c r="DH836" s="206"/>
      <c r="DI836" s="206"/>
      <c r="DJ836" s="205"/>
      <c r="DK836" s="207"/>
      <c r="DL836" s="205"/>
      <c r="DM836" s="207"/>
      <c r="DN836" s="205"/>
      <c r="DO836" s="207"/>
      <c r="DP836" s="205"/>
      <c r="DQ836" s="205"/>
      <c r="DR836" s="205"/>
      <c r="DS836" s="205"/>
      <c r="DT836" s="93"/>
      <c r="DU836" s="93"/>
      <c r="EE836" s="8"/>
      <c r="EF836" s="205"/>
      <c r="EG836" s="205"/>
      <c r="EH836" s="206"/>
      <c r="EI836" s="206"/>
      <c r="EJ836" s="205"/>
      <c r="EK836" s="207"/>
      <c r="EL836" s="205"/>
      <c r="EM836" s="207"/>
      <c r="EN836" s="205"/>
      <c r="EO836" s="207"/>
      <c r="EP836" s="207"/>
      <c r="EQ836" s="205"/>
      <c r="ER836" s="205"/>
      <c r="ES836" s="205"/>
      <c r="ET836" s="205"/>
      <c r="EU836" s="93"/>
      <c r="EV836" s="93"/>
    </row>
    <row r="837" spans="2:152">
      <c r="B837" s="8"/>
      <c r="C837" s="205"/>
      <c r="D837" s="205"/>
      <c r="E837" s="206"/>
      <c r="F837" s="206"/>
      <c r="G837" s="205"/>
      <c r="H837" s="207"/>
      <c r="I837" s="205"/>
      <c r="J837" s="207"/>
      <c r="K837" s="205"/>
      <c r="L837" s="205"/>
      <c r="M837" s="205"/>
      <c r="N837" s="205"/>
      <c r="O837" s="205"/>
      <c r="P837" s="205"/>
      <c r="Q837" s="205"/>
      <c r="CC837" s="8"/>
      <c r="CD837" s="205"/>
      <c r="CE837" s="205"/>
      <c r="CF837" s="206"/>
      <c r="CG837" s="206"/>
      <c r="CH837" s="205"/>
      <c r="CI837" s="207"/>
      <c r="CJ837" s="205"/>
      <c r="CK837" s="207"/>
      <c r="CL837" s="205"/>
      <c r="CM837" s="205"/>
      <c r="CN837" s="205"/>
      <c r="CO837" s="205"/>
      <c r="CP837" s="205"/>
      <c r="CQ837" s="93"/>
      <c r="CR837" s="93"/>
      <c r="CS837" s="191"/>
      <c r="CW837" s="210"/>
      <c r="DE837" s="8"/>
      <c r="DF837" s="205"/>
      <c r="DG837" s="205"/>
      <c r="DH837" s="206"/>
      <c r="DI837" s="206"/>
      <c r="DJ837" s="205"/>
      <c r="DK837" s="207"/>
      <c r="DL837" s="205"/>
      <c r="DM837" s="207"/>
      <c r="DN837" s="205"/>
      <c r="DO837" s="207"/>
      <c r="DP837" s="205"/>
      <c r="DQ837" s="205"/>
      <c r="DR837" s="205"/>
      <c r="DS837" s="205"/>
      <c r="DT837" s="93"/>
      <c r="DU837" s="93"/>
      <c r="EE837" s="8"/>
      <c r="EF837" s="205"/>
      <c r="EG837" s="205"/>
      <c r="EH837" s="206"/>
      <c r="EI837" s="206"/>
      <c r="EJ837" s="205"/>
      <c r="EK837" s="207"/>
      <c r="EL837" s="205"/>
      <c r="EM837" s="207"/>
      <c r="EN837" s="205"/>
      <c r="EO837" s="207"/>
      <c r="EP837" s="207"/>
      <c r="EQ837" s="205"/>
      <c r="ER837" s="205"/>
      <c r="ES837" s="205"/>
      <c r="ET837" s="205"/>
      <c r="EU837" s="93"/>
      <c r="EV837" s="93"/>
    </row>
    <row r="838" spans="2:152">
      <c r="B838" s="8"/>
      <c r="C838" s="205"/>
      <c r="D838" s="205"/>
      <c r="E838" s="206"/>
      <c r="F838" s="206"/>
      <c r="G838" s="205"/>
      <c r="H838" s="207"/>
      <c r="I838" s="205"/>
      <c r="J838" s="207"/>
      <c r="K838" s="205"/>
      <c r="L838" s="205"/>
      <c r="M838" s="205"/>
      <c r="N838" s="205"/>
      <c r="O838" s="205"/>
      <c r="P838" s="205"/>
      <c r="Q838" s="205"/>
      <c r="CC838" s="8"/>
      <c r="CD838" s="205"/>
      <c r="CE838" s="205"/>
      <c r="CF838" s="206"/>
      <c r="CG838" s="206"/>
      <c r="CH838" s="205"/>
      <c r="CI838" s="207"/>
      <c r="CJ838" s="205"/>
      <c r="CK838" s="207"/>
      <c r="CL838" s="205"/>
      <c r="CM838" s="205"/>
      <c r="CN838" s="205"/>
      <c r="CO838" s="205"/>
      <c r="CP838" s="205"/>
      <c r="CQ838" s="93"/>
      <c r="CR838" s="93"/>
      <c r="CS838" s="191"/>
      <c r="CW838" s="210"/>
      <c r="DE838" s="8"/>
      <c r="DF838" s="205"/>
      <c r="DG838" s="205"/>
      <c r="DH838" s="206"/>
      <c r="DI838" s="206"/>
      <c r="DJ838" s="205"/>
      <c r="DK838" s="207"/>
      <c r="DL838" s="205"/>
      <c r="DM838" s="207"/>
      <c r="DN838" s="205"/>
      <c r="DO838" s="207"/>
      <c r="DP838" s="205"/>
      <c r="DQ838" s="205"/>
      <c r="DR838" s="205"/>
      <c r="DS838" s="205"/>
      <c r="DT838" s="93"/>
      <c r="DU838" s="93"/>
      <c r="EE838" s="8"/>
      <c r="EF838" s="205"/>
      <c r="EG838" s="205"/>
      <c r="EH838" s="206"/>
      <c r="EI838" s="206"/>
      <c r="EJ838" s="205"/>
      <c r="EK838" s="207"/>
      <c r="EL838" s="205"/>
      <c r="EM838" s="207"/>
      <c r="EN838" s="205"/>
      <c r="EO838" s="207"/>
      <c r="EP838" s="207"/>
      <c r="EQ838" s="205"/>
      <c r="ER838" s="205"/>
      <c r="ES838" s="205"/>
      <c r="ET838" s="205"/>
      <c r="EU838" s="93"/>
      <c r="EV838" s="93"/>
    </row>
    <row r="839" spans="2:152">
      <c r="B839" s="8"/>
      <c r="C839" s="205"/>
      <c r="D839" s="205"/>
      <c r="E839" s="206"/>
      <c r="F839" s="206"/>
      <c r="G839" s="205"/>
      <c r="H839" s="207"/>
      <c r="I839" s="205"/>
      <c r="J839" s="207"/>
      <c r="K839" s="205"/>
      <c r="L839" s="205"/>
      <c r="M839" s="205"/>
      <c r="N839" s="205"/>
      <c r="O839" s="205"/>
      <c r="P839" s="205"/>
      <c r="Q839" s="205"/>
      <c r="CC839" s="8"/>
      <c r="CD839" s="205"/>
      <c r="CE839" s="205"/>
      <c r="CF839" s="206"/>
      <c r="CG839" s="206"/>
      <c r="CH839" s="205"/>
      <c r="CI839" s="207"/>
      <c r="CJ839" s="205"/>
      <c r="CK839" s="207"/>
      <c r="CL839" s="205"/>
      <c r="CM839" s="205"/>
      <c r="CN839" s="205"/>
      <c r="CO839" s="205"/>
      <c r="CP839" s="205"/>
      <c r="CQ839" s="93"/>
      <c r="CR839" s="93"/>
      <c r="CS839" s="191"/>
      <c r="CW839" s="210"/>
      <c r="DE839" s="8"/>
      <c r="DF839" s="205"/>
      <c r="DG839" s="205"/>
      <c r="DH839" s="206"/>
      <c r="DI839" s="206"/>
      <c r="DJ839" s="205"/>
      <c r="DK839" s="207"/>
      <c r="DL839" s="205"/>
      <c r="DM839" s="207"/>
      <c r="DN839" s="205"/>
      <c r="DO839" s="207"/>
      <c r="DP839" s="205"/>
      <c r="DQ839" s="205"/>
      <c r="DR839" s="205"/>
      <c r="DS839" s="205"/>
      <c r="DT839" s="93"/>
      <c r="DU839" s="93"/>
      <c r="EE839" s="8"/>
      <c r="EF839" s="205"/>
      <c r="EG839" s="205"/>
      <c r="EH839" s="206"/>
      <c r="EI839" s="206"/>
      <c r="EJ839" s="205"/>
      <c r="EK839" s="207"/>
      <c r="EL839" s="205"/>
      <c r="EM839" s="207"/>
      <c r="EN839" s="205"/>
      <c r="EO839" s="207"/>
      <c r="EP839" s="207"/>
      <c r="EQ839" s="205"/>
      <c r="ER839" s="205"/>
      <c r="ES839" s="205"/>
      <c r="ET839" s="205"/>
      <c r="EU839" s="93"/>
      <c r="EV839" s="93"/>
    </row>
    <row r="840" spans="2:152">
      <c r="B840" s="8"/>
      <c r="C840" s="205"/>
      <c r="D840" s="205"/>
      <c r="E840" s="206"/>
      <c r="F840" s="206"/>
      <c r="G840" s="205"/>
      <c r="H840" s="207"/>
      <c r="I840" s="205"/>
      <c r="J840" s="207"/>
      <c r="K840" s="205"/>
      <c r="L840" s="205"/>
      <c r="M840" s="205"/>
      <c r="N840" s="205"/>
      <c r="O840" s="205"/>
      <c r="P840" s="205"/>
      <c r="Q840" s="205"/>
      <c r="CC840" s="8"/>
      <c r="CD840" s="205"/>
      <c r="CE840" s="205"/>
      <c r="CF840" s="206"/>
      <c r="CG840" s="206"/>
      <c r="CH840" s="205"/>
      <c r="CI840" s="207"/>
      <c r="CJ840" s="205"/>
      <c r="CK840" s="207"/>
      <c r="CL840" s="205"/>
      <c r="CM840" s="205"/>
      <c r="CN840" s="205"/>
      <c r="CO840" s="205"/>
      <c r="CP840" s="205"/>
      <c r="CQ840" s="93"/>
      <c r="CR840" s="93"/>
      <c r="CS840" s="191"/>
      <c r="CW840" s="210"/>
      <c r="DE840" s="8"/>
      <c r="DF840" s="205"/>
      <c r="DG840" s="205"/>
      <c r="DH840" s="206"/>
      <c r="DI840" s="206"/>
      <c r="DJ840" s="205"/>
      <c r="DK840" s="207"/>
      <c r="DL840" s="205"/>
      <c r="DM840" s="207"/>
      <c r="DN840" s="205"/>
      <c r="DO840" s="207"/>
      <c r="DP840" s="205"/>
      <c r="DQ840" s="205"/>
      <c r="DR840" s="205"/>
      <c r="DS840" s="205"/>
      <c r="DT840" s="93"/>
      <c r="DU840" s="93"/>
      <c r="EE840" s="8"/>
      <c r="EF840" s="205"/>
      <c r="EG840" s="205"/>
      <c r="EH840" s="206"/>
      <c r="EI840" s="206"/>
      <c r="EJ840" s="205"/>
      <c r="EK840" s="207"/>
      <c r="EL840" s="205"/>
      <c r="EM840" s="207"/>
      <c r="EN840" s="205"/>
      <c r="EO840" s="207"/>
      <c r="EP840" s="207"/>
      <c r="EQ840" s="205"/>
      <c r="ER840" s="205"/>
      <c r="ES840" s="205"/>
      <c r="ET840" s="205"/>
      <c r="EU840" s="93"/>
      <c r="EV840" s="93"/>
    </row>
    <row r="841" spans="2:152">
      <c r="B841" s="8"/>
      <c r="C841" s="205"/>
      <c r="D841" s="205"/>
      <c r="E841" s="206"/>
      <c r="F841" s="206"/>
      <c r="G841" s="205"/>
      <c r="H841" s="207"/>
      <c r="I841" s="205"/>
      <c r="J841" s="207"/>
      <c r="K841" s="205"/>
      <c r="L841" s="205"/>
      <c r="M841" s="205"/>
      <c r="N841" s="205"/>
      <c r="O841" s="205"/>
      <c r="P841" s="205"/>
      <c r="Q841" s="205"/>
      <c r="CC841" s="8"/>
      <c r="CD841" s="205"/>
      <c r="CE841" s="205"/>
      <c r="CF841" s="206"/>
      <c r="CG841" s="206"/>
      <c r="CH841" s="205"/>
      <c r="CI841" s="207"/>
      <c r="CJ841" s="205"/>
      <c r="CK841" s="207"/>
      <c r="CL841" s="205"/>
      <c r="CM841" s="205"/>
      <c r="CN841" s="205"/>
      <c r="CO841" s="205"/>
      <c r="CP841" s="205"/>
      <c r="CQ841" s="93"/>
      <c r="CR841" s="93"/>
      <c r="CS841" s="191"/>
      <c r="CW841" s="210"/>
      <c r="DE841" s="8"/>
      <c r="DF841" s="205"/>
      <c r="DG841" s="205"/>
      <c r="DH841" s="206"/>
      <c r="DI841" s="206"/>
      <c r="DJ841" s="205"/>
      <c r="DK841" s="207"/>
      <c r="DL841" s="205"/>
      <c r="DM841" s="207"/>
      <c r="DN841" s="205"/>
      <c r="DO841" s="207"/>
      <c r="DP841" s="205"/>
      <c r="DQ841" s="205"/>
      <c r="DR841" s="205"/>
      <c r="DS841" s="205"/>
      <c r="DT841" s="93"/>
      <c r="DU841" s="93"/>
      <c r="EE841" s="8"/>
      <c r="EF841" s="205"/>
      <c r="EG841" s="205"/>
      <c r="EH841" s="206"/>
      <c r="EI841" s="206"/>
      <c r="EJ841" s="205"/>
      <c r="EK841" s="207"/>
      <c r="EL841" s="205"/>
      <c r="EM841" s="207"/>
      <c r="EN841" s="205"/>
      <c r="EO841" s="207"/>
      <c r="EP841" s="207"/>
      <c r="EQ841" s="205"/>
      <c r="ER841" s="205"/>
      <c r="ES841" s="205"/>
      <c r="ET841" s="205"/>
      <c r="EU841" s="93"/>
      <c r="EV841" s="93"/>
    </row>
    <row r="842" spans="2:152">
      <c r="B842" s="8"/>
      <c r="C842" s="205"/>
      <c r="D842" s="205"/>
      <c r="E842" s="206"/>
      <c r="F842" s="206"/>
      <c r="G842" s="205"/>
      <c r="H842" s="207"/>
      <c r="I842" s="205"/>
      <c r="J842" s="207"/>
      <c r="K842" s="205"/>
      <c r="L842" s="205"/>
      <c r="M842" s="205"/>
      <c r="N842" s="205"/>
      <c r="O842" s="205"/>
      <c r="P842" s="205"/>
      <c r="Q842" s="205"/>
      <c r="CC842" s="8"/>
      <c r="CD842" s="205"/>
      <c r="CE842" s="205"/>
      <c r="CF842" s="206"/>
      <c r="CG842" s="206"/>
      <c r="CH842" s="205"/>
      <c r="CI842" s="207"/>
      <c r="CJ842" s="205"/>
      <c r="CK842" s="207"/>
      <c r="CL842" s="205"/>
      <c r="CM842" s="205"/>
      <c r="CN842" s="205"/>
      <c r="CO842" s="205"/>
      <c r="CP842" s="205"/>
      <c r="CQ842" s="93"/>
      <c r="CR842" s="93"/>
      <c r="CS842" s="191"/>
      <c r="CW842" s="210"/>
      <c r="DE842" s="8"/>
      <c r="DF842" s="205"/>
      <c r="DG842" s="205"/>
      <c r="DH842" s="206"/>
      <c r="DI842" s="206"/>
      <c r="DJ842" s="205"/>
      <c r="DK842" s="207"/>
      <c r="DL842" s="205"/>
      <c r="DM842" s="207"/>
      <c r="DN842" s="205"/>
      <c r="DO842" s="207"/>
      <c r="DP842" s="205"/>
      <c r="DQ842" s="205"/>
      <c r="DR842" s="205"/>
      <c r="DS842" s="205"/>
      <c r="DT842" s="93"/>
      <c r="DU842" s="93"/>
      <c r="EE842" s="8"/>
      <c r="EF842" s="205"/>
      <c r="EG842" s="205"/>
      <c r="EH842" s="206"/>
      <c r="EI842" s="206"/>
      <c r="EJ842" s="205"/>
      <c r="EK842" s="207"/>
      <c r="EL842" s="205"/>
      <c r="EM842" s="207"/>
      <c r="EN842" s="205"/>
      <c r="EO842" s="207"/>
      <c r="EP842" s="207"/>
      <c r="EQ842" s="205"/>
      <c r="ER842" s="205"/>
      <c r="ES842" s="205"/>
      <c r="ET842" s="205"/>
      <c r="EU842" s="93"/>
      <c r="EV842" s="93"/>
    </row>
    <row r="843" spans="2:152">
      <c r="B843" s="8"/>
      <c r="C843" s="205"/>
      <c r="D843" s="205"/>
      <c r="E843" s="206"/>
      <c r="F843" s="206"/>
      <c r="G843" s="205"/>
      <c r="H843" s="207"/>
      <c r="I843" s="205"/>
      <c r="J843" s="207"/>
      <c r="K843" s="205"/>
      <c r="L843" s="205"/>
      <c r="M843" s="205"/>
      <c r="N843" s="205"/>
      <c r="O843" s="205"/>
      <c r="P843" s="205"/>
      <c r="Q843" s="205"/>
      <c r="CC843" s="8"/>
      <c r="CD843" s="205"/>
      <c r="CE843" s="205"/>
      <c r="CF843" s="206"/>
      <c r="CG843" s="206"/>
      <c r="CH843" s="205"/>
      <c r="CI843" s="207"/>
      <c r="CJ843" s="205"/>
      <c r="CK843" s="207"/>
      <c r="CL843" s="205"/>
      <c r="CM843" s="205"/>
      <c r="CN843" s="205"/>
      <c r="CO843" s="205"/>
      <c r="CP843" s="205"/>
      <c r="CQ843" s="93"/>
      <c r="CR843" s="93"/>
      <c r="CS843" s="191"/>
      <c r="CW843" s="210"/>
      <c r="DE843" s="8"/>
      <c r="DF843" s="205"/>
      <c r="DG843" s="205"/>
      <c r="DH843" s="206"/>
      <c r="DI843" s="206"/>
      <c r="DJ843" s="205"/>
      <c r="DK843" s="207"/>
      <c r="DL843" s="205"/>
      <c r="DM843" s="207"/>
      <c r="DN843" s="205"/>
      <c r="DO843" s="207"/>
      <c r="DP843" s="205"/>
      <c r="DQ843" s="205"/>
      <c r="DR843" s="205"/>
      <c r="DS843" s="205"/>
      <c r="DT843" s="93"/>
      <c r="DU843" s="93"/>
      <c r="EE843" s="8"/>
      <c r="EF843" s="205"/>
      <c r="EG843" s="205"/>
      <c r="EH843" s="206"/>
      <c r="EI843" s="206"/>
      <c r="EJ843" s="205"/>
      <c r="EK843" s="207"/>
      <c r="EL843" s="205"/>
      <c r="EM843" s="207"/>
      <c r="EN843" s="205"/>
      <c r="EO843" s="207"/>
      <c r="EP843" s="207"/>
      <c r="EQ843" s="205"/>
      <c r="ER843" s="205"/>
      <c r="ES843" s="205"/>
      <c r="ET843" s="205"/>
      <c r="EU843" s="93"/>
      <c r="EV843" s="93"/>
    </row>
    <row r="844" spans="2:152">
      <c r="B844" s="8"/>
      <c r="C844" s="205"/>
      <c r="D844" s="205"/>
      <c r="E844" s="206"/>
      <c r="F844" s="206"/>
      <c r="G844" s="205"/>
      <c r="H844" s="207"/>
      <c r="I844" s="205"/>
      <c r="J844" s="207"/>
      <c r="K844" s="205"/>
      <c r="L844" s="205"/>
      <c r="M844" s="205"/>
      <c r="N844" s="205"/>
      <c r="O844" s="205"/>
      <c r="P844" s="205"/>
      <c r="Q844" s="205"/>
      <c r="CC844" s="8"/>
      <c r="CD844" s="205"/>
      <c r="CE844" s="205"/>
      <c r="CF844" s="206"/>
      <c r="CG844" s="206"/>
      <c r="CH844" s="205"/>
      <c r="CI844" s="207"/>
      <c r="CJ844" s="205"/>
      <c r="CK844" s="207"/>
      <c r="CL844" s="205"/>
      <c r="CM844" s="205"/>
      <c r="CN844" s="205"/>
      <c r="CO844" s="205"/>
      <c r="CP844" s="205"/>
      <c r="CQ844" s="93"/>
      <c r="CR844" s="93"/>
      <c r="CS844" s="191"/>
      <c r="CW844" s="210"/>
      <c r="DE844" s="8"/>
      <c r="DF844" s="205"/>
      <c r="DG844" s="205"/>
      <c r="DH844" s="206"/>
      <c r="DI844" s="206"/>
      <c r="DJ844" s="205"/>
      <c r="DK844" s="207"/>
      <c r="DL844" s="205"/>
      <c r="DM844" s="207"/>
      <c r="DN844" s="205"/>
      <c r="DO844" s="207"/>
      <c r="DP844" s="205"/>
      <c r="DQ844" s="205"/>
      <c r="DR844" s="205"/>
      <c r="DS844" s="205"/>
      <c r="DT844" s="93"/>
      <c r="DU844" s="93"/>
      <c r="EE844" s="8"/>
      <c r="EF844" s="205"/>
      <c r="EG844" s="205"/>
      <c r="EH844" s="206"/>
      <c r="EI844" s="206"/>
      <c r="EJ844" s="205"/>
      <c r="EK844" s="207"/>
      <c r="EL844" s="205"/>
      <c r="EM844" s="207"/>
      <c r="EN844" s="205"/>
      <c r="EO844" s="207"/>
      <c r="EP844" s="207"/>
      <c r="EQ844" s="205"/>
      <c r="ER844" s="205"/>
      <c r="ES844" s="205"/>
      <c r="ET844" s="205"/>
      <c r="EU844" s="93"/>
      <c r="EV844" s="93"/>
    </row>
    <row r="845" spans="2:152">
      <c r="B845" s="8"/>
      <c r="C845" s="205"/>
      <c r="D845" s="205"/>
      <c r="E845" s="206"/>
      <c r="F845" s="206"/>
      <c r="G845" s="205"/>
      <c r="H845" s="207"/>
      <c r="I845" s="205"/>
      <c r="J845" s="207"/>
      <c r="K845" s="205"/>
      <c r="L845" s="205"/>
      <c r="M845" s="205"/>
      <c r="N845" s="205"/>
      <c r="O845" s="205"/>
      <c r="P845" s="205"/>
      <c r="Q845" s="205"/>
      <c r="CC845" s="8"/>
      <c r="CD845" s="205"/>
      <c r="CE845" s="205"/>
      <c r="CF845" s="206"/>
      <c r="CG845" s="206"/>
      <c r="CH845" s="205"/>
      <c r="CI845" s="207"/>
      <c r="CJ845" s="205"/>
      <c r="CK845" s="207"/>
      <c r="CL845" s="205"/>
      <c r="CM845" s="205"/>
      <c r="CN845" s="205"/>
      <c r="CO845" s="205"/>
      <c r="CP845" s="205"/>
      <c r="CQ845" s="93"/>
      <c r="CR845" s="93"/>
      <c r="CS845" s="191"/>
      <c r="CW845" s="210"/>
      <c r="DE845" s="8"/>
      <c r="DF845" s="205"/>
      <c r="DG845" s="205"/>
      <c r="DH845" s="206"/>
      <c r="DI845" s="206"/>
      <c r="DJ845" s="205"/>
      <c r="DK845" s="207"/>
      <c r="DL845" s="205"/>
      <c r="DM845" s="207"/>
      <c r="DN845" s="205"/>
      <c r="DO845" s="207"/>
      <c r="DP845" s="205"/>
      <c r="DQ845" s="205"/>
      <c r="DR845" s="205"/>
      <c r="DS845" s="205"/>
      <c r="DT845" s="93"/>
      <c r="DU845" s="93"/>
      <c r="EE845" s="8"/>
      <c r="EF845" s="205"/>
      <c r="EG845" s="205"/>
      <c r="EH845" s="206"/>
      <c r="EI845" s="206"/>
      <c r="EJ845" s="205"/>
      <c r="EK845" s="207"/>
      <c r="EL845" s="205"/>
      <c r="EM845" s="207"/>
      <c r="EN845" s="205"/>
      <c r="EO845" s="207"/>
      <c r="EP845" s="207"/>
      <c r="EQ845" s="205"/>
      <c r="ER845" s="205"/>
      <c r="ES845" s="205"/>
      <c r="ET845" s="205"/>
      <c r="EU845" s="93"/>
      <c r="EV845" s="93"/>
    </row>
    <row r="846" spans="2:152">
      <c r="B846" s="8"/>
      <c r="C846" s="205"/>
      <c r="D846" s="205"/>
      <c r="E846" s="206"/>
      <c r="F846" s="206"/>
      <c r="G846" s="205"/>
      <c r="H846" s="207"/>
      <c r="I846" s="205"/>
      <c r="J846" s="207"/>
      <c r="K846" s="205"/>
      <c r="L846" s="205"/>
      <c r="M846" s="205"/>
      <c r="N846" s="205"/>
      <c r="O846" s="205"/>
      <c r="P846" s="205"/>
      <c r="Q846" s="205"/>
      <c r="CC846" s="8"/>
      <c r="CD846" s="205"/>
      <c r="CE846" s="205"/>
      <c r="CF846" s="206"/>
      <c r="CG846" s="206"/>
      <c r="CH846" s="205"/>
      <c r="CI846" s="207"/>
      <c r="CJ846" s="205"/>
      <c r="CK846" s="207"/>
      <c r="CL846" s="205"/>
      <c r="CM846" s="205"/>
      <c r="CN846" s="205"/>
      <c r="CO846" s="205"/>
      <c r="CP846" s="205"/>
      <c r="CQ846" s="93"/>
      <c r="CR846" s="93"/>
      <c r="CS846" s="191"/>
      <c r="CW846" s="210"/>
      <c r="DE846" s="8"/>
      <c r="DF846" s="205"/>
      <c r="DG846" s="205"/>
      <c r="DH846" s="206"/>
      <c r="DI846" s="206"/>
      <c r="DJ846" s="205"/>
      <c r="DK846" s="207"/>
      <c r="DL846" s="205"/>
      <c r="DM846" s="207"/>
      <c r="DN846" s="205"/>
      <c r="DO846" s="207"/>
      <c r="DP846" s="205"/>
      <c r="DQ846" s="205"/>
      <c r="DR846" s="205"/>
      <c r="DS846" s="205"/>
      <c r="DT846" s="93"/>
      <c r="DU846" s="93"/>
      <c r="EE846" s="8"/>
      <c r="EF846" s="205"/>
      <c r="EG846" s="205"/>
      <c r="EH846" s="206"/>
      <c r="EI846" s="206"/>
      <c r="EJ846" s="205"/>
      <c r="EK846" s="207"/>
      <c r="EL846" s="205"/>
      <c r="EM846" s="207"/>
      <c r="EN846" s="205"/>
      <c r="EO846" s="207"/>
      <c r="EP846" s="207"/>
      <c r="EQ846" s="205"/>
      <c r="ER846" s="205"/>
      <c r="ES846" s="205"/>
      <c r="ET846" s="205"/>
      <c r="EU846" s="93"/>
      <c r="EV846" s="93"/>
    </row>
    <row r="847" spans="2:152">
      <c r="B847" s="8"/>
      <c r="C847" s="205"/>
      <c r="D847" s="205"/>
      <c r="E847" s="206"/>
      <c r="F847" s="206"/>
      <c r="G847" s="205"/>
      <c r="H847" s="207"/>
      <c r="I847" s="205"/>
      <c r="J847" s="207"/>
      <c r="K847" s="205"/>
      <c r="L847" s="205"/>
      <c r="M847" s="205"/>
      <c r="N847" s="205"/>
      <c r="O847" s="205"/>
      <c r="P847" s="205"/>
      <c r="Q847" s="205"/>
      <c r="CC847" s="8"/>
      <c r="CD847" s="205"/>
      <c r="CE847" s="205"/>
      <c r="CF847" s="206"/>
      <c r="CG847" s="206"/>
      <c r="CH847" s="205"/>
      <c r="CI847" s="207"/>
      <c r="CJ847" s="205"/>
      <c r="CK847" s="207"/>
      <c r="CL847" s="205"/>
      <c r="CM847" s="205"/>
      <c r="CN847" s="205"/>
      <c r="CO847" s="205"/>
      <c r="CP847" s="205"/>
      <c r="CQ847" s="93"/>
      <c r="CR847" s="93"/>
      <c r="CS847" s="191"/>
      <c r="CW847" s="210"/>
      <c r="DE847" s="8"/>
      <c r="DF847" s="205"/>
      <c r="DG847" s="205"/>
      <c r="DH847" s="206"/>
      <c r="DI847" s="206"/>
      <c r="DJ847" s="205"/>
      <c r="DK847" s="207"/>
      <c r="DL847" s="205"/>
      <c r="DM847" s="207"/>
      <c r="DN847" s="205"/>
      <c r="DO847" s="207"/>
      <c r="DP847" s="205"/>
      <c r="DQ847" s="205"/>
      <c r="DR847" s="205"/>
      <c r="DS847" s="205"/>
      <c r="DT847" s="93"/>
      <c r="DU847" s="93"/>
      <c r="EE847" s="8"/>
      <c r="EF847" s="205"/>
      <c r="EG847" s="205"/>
      <c r="EH847" s="206"/>
      <c r="EI847" s="206"/>
      <c r="EJ847" s="205"/>
      <c r="EK847" s="207"/>
      <c r="EL847" s="205"/>
      <c r="EM847" s="207"/>
      <c r="EN847" s="205"/>
      <c r="EO847" s="207"/>
      <c r="EP847" s="207"/>
      <c r="EQ847" s="205"/>
      <c r="ER847" s="205"/>
      <c r="ES847" s="205"/>
      <c r="ET847" s="205"/>
      <c r="EU847" s="93"/>
      <c r="EV847" s="93"/>
    </row>
    <row r="848" spans="2:152">
      <c r="B848" s="8"/>
      <c r="C848" s="205"/>
      <c r="D848" s="205"/>
      <c r="E848" s="206"/>
      <c r="F848" s="206"/>
      <c r="G848" s="205"/>
      <c r="H848" s="207"/>
      <c r="I848" s="205"/>
      <c r="J848" s="207"/>
      <c r="K848" s="205"/>
      <c r="L848" s="205"/>
      <c r="M848" s="205"/>
      <c r="N848" s="205"/>
      <c r="O848" s="205"/>
      <c r="P848" s="205"/>
      <c r="Q848" s="205"/>
      <c r="CC848" s="8"/>
      <c r="CD848" s="205"/>
      <c r="CE848" s="205"/>
      <c r="CF848" s="206"/>
      <c r="CG848" s="206"/>
      <c r="CH848" s="205"/>
      <c r="CI848" s="207"/>
      <c r="CJ848" s="205"/>
      <c r="CK848" s="207"/>
      <c r="CL848" s="205"/>
      <c r="CM848" s="205"/>
      <c r="CN848" s="205"/>
      <c r="CO848" s="205"/>
      <c r="CP848" s="205"/>
      <c r="CQ848" s="93"/>
      <c r="CR848" s="93"/>
      <c r="CS848" s="191"/>
      <c r="CW848" s="210"/>
      <c r="DE848" s="8"/>
      <c r="DF848" s="205"/>
      <c r="DG848" s="205"/>
      <c r="DH848" s="206"/>
      <c r="DI848" s="206"/>
      <c r="DJ848" s="205"/>
      <c r="DK848" s="207"/>
      <c r="DL848" s="205"/>
      <c r="DM848" s="207"/>
      <c r="DN848" s="205"/>
      <c r="DO848" s="207"/>
      <c r="DP848" s="205"/>
      <c r="DQ848" s="205"/>
      <c r="DR848" s="205"/>
      <c r="DS848" s="205"/>
      <c r="DT848" s="93"/>
      <c r="DU848" s="93"/>
      <c r="EE848" s="8"/>
      <c r="EF848" s="205"/>
      <c r="EG848" s="205"/>
      <c r="EH848" s="206"/>
      <c r="EI848" s="206"/>
      <c r="EJ848" s="205"/>
      <c r="EK848" s="207"/>
      <c r="EL848" s="205"/>
      <c r="EM848" s="207"/>
      <c r="EN848" s="205"/>
      <c r="EO848" s="207"/>
      <c r="EP848" s="207"/>
      <c r="EQ848" s="205"/>
      <c r="ER848" s="205"/>
      <c r="ES848" s="205"/>
      <c r="ET848" s="205"/>
      <c r="EU848" s="93"/>
      <c r="EV848" s="93"/>
    </row>
    <row r="849" spans="2:152">
      <c r="B849" s="8"/>
      <c r="C849" s="205"/>
      <c r="D849" s="205"/>
      <c r="E849" s="206"/>
      <c r="F849" s="206"/>
      <c r="G849" s="205"/>
      <c r="H849" s="207"/>
      <c r="I849" s="205"/>
      <c r="J849" s="207"/>
      <c r="K849" s="205"/>
      <c r="L849" s="205"/>
      <c r="M849" s="205"/>
      <c r="N849" s="205"/>
      <c r="O849" s="205"/>
      <c r="P849" s="205"/>
      <c r="Q849" s="205"/>
      <c r="CC849" s="8"/>
      <c r="CD849" s="205"/>
      <c r="CE849" s="205"/>
      <c r="CF849" s="206"/>
      <c r="CG849" s="206"/>
      <c r="CH849" s="205"/>
      <c r="CI849" s="207"/>
      <c r="CJ849" s="205"/>
      <c r="CK849" s="207"/>
      <c r="CL849" s="205"/>
      <c r="CM849" s="205"/>
      <c r="CN849" s="205"/>
      <c r="CO849" s="205"/>
      <c r="CP849" s="205"/>
      <c r="CQ849" s="93"/>
      <c r="CR849" s="93"/>
      <c r="CS849" s="191"/>
      <c r="CW849" s="210"/>
      <c r="DE849" s="8"/>
      <c r="DF849" s="205"/>
      <c r="DG849" s="205"/>
      <c r="DH849" s="206"/>
      <c r="DI849" s="206"/>
      <c r="DJ849" s="205"/>
      <c r="DK849" s="207"/>
      <c r="DL849" s="205"/>
      <c r="DM849" s="207"/>
      <c r="DN849" s="205"/>
      <c r="DO849" s="207"/>
      <c r="DP849" s="205"/>
      <c r="DQ849" s="205"/>
      <c r="DR849" s="205"/>
      <c r="DS849" s="205"/>
      <c r="DT849" s="93"/>
      <c r="DU849" s="93"/>
      <c r="EE849" s="8"/>
      <c r="EF849" s="205"/>
      <c r="EG849" s="205"/>
      <c r="EH849" s="206"/>
      <c r="EI849" s="206"/>
      <c r="EJ849" s="205"/>
      <c r="EK849" s="207"/>
      <c r="EL849" s="205"/>
      <c r="EM849" s="207"/>
      <c r="EN849" s="205"/>
      <c r="EO849" s="207"/>
      <c r="EP849" s="207"/>
      <c r="EQ849" s="205"/>
      <c r="ER849" s="205"/>
      <c r="ES849" s="205"/>
      <c r="ET849" s="205"/>
      <c r="EU849" s="93"/>
      <c r="EV849" s="93"/>
    </row>
    <row r="850" spans="2:152">
      <c r="B850" s="8"/>
      <c r="C850" s="205"/>
      <c r="D850" s="205"/>
      <c r="E850" s="206"/>
      <c r="F850" s="206"/>
      <c r="G850" s="205"/>
      <c r="H850" s="207"/>
      <c r="I850" s="205"/>
      <c r="J850" s="207"/>
      <c r="K850" s="205"/>
      <c r="L850" s="205"/>
      <c r="M850" s="205"/>
      <c r="N850" s="205"/>
      <c r="O850" s="205"/>
      <c r="P850" s="205"/>
      <c r="Q850" s="205"/>
      <c r="CC850" s="8"/>
      <c r="CD850" s="205"/>
      <c r="CE850" s="205"/>
      <c r="CF850" s="206"/>
      <c r="CG850" s="206"/>
      <c r="CH850" s="205"/>
      <c r="CI850" s="207"/>
      <c r="CJ850" s="205"/>
      <c r="CK850" s="207"/>
      <c r="CL850" s="205"/>
      <c r="CM850" s="205"/>
      <c r="CN850" s="205"/>
      <c r="CO850" s="205"/>
      <c r="CP850" s="205"/>
      <c r="CQ850" s="93"/>
      <c r="CR850" s="93"/>
      <c r="CS850" s="191"/>
      <c r="CW850" s="210"/>
      <c r="DE850" s="8"/>
      <c r="DF850" s="205"/>
      <c r="DG850" s="205"/>
      <c r="DH850" s="206"/>
      <c r="DI850" s="206"/>
      <c r="DJ850" s="205"/>
      <c r="DK850" s="207"/>
      <c r="DL850" s="205"/>
      <c r="DM850" s="207"/>
      <c r="DN850" s="205"/>
      <c r="DO850" s="207"/>
      <c r="DP850" s="205"/>
      <c r="DQ850" s="205"/>
      <c r="DR850" s="205"/>
      <c r="DS850" s="205"/>
      <c r="DT850" s="93"/>
      <c r="DU850" s="93"/>
      <c r="EE850" s="8"/>
      <c r="EF850" s="205"/>
      <c r="EG850" s="205"/>
      <c r="EH850" s="206"/>
      <c r="EI850" s="206"/>
      <c r="EJ850" s="205"/>
      <c r="EK850" s="207"/>
      <c r="EL850" s="205"/>
      <c r="EM850" s="207"/>
      <c r="EN850" s="205"/>
      <c r="EO850" s="207"/>
      <c r="EP850" s="207"/>
      <c r="EQ850" s="205"/>
      <c r="ER850" s="205"/>
      <c r="ES850" s="205"/>
      <c r="ET850" s="205"/>
      <c r="EU850" s="93"/>
      <c r="EV850" s="93"/>
    </row>
    <row r="851" spans="2:152">
      <c r="B851" s="8"/>
      <c r="C851" s="205"/>
      <c r="D851" s="205"/>
      <c r="E851" s="206"/>
      <c r="F851" s="206"/>
      <c r="G851" s="205"/>
      <c r="H851" s="207"/>
      <c r="I851" s="205"/>
      <c r="J851" s="207"/>
      <c r="K851" s="205"/>
      <c r="L851" s="205"/>
      <c r="M851" s="205"/>
      <c r="N851" s="205"/>
      <c r="O851" s="205"/>
      <c r="P851" s="205"/>
      <c r="Q851" s="205"/>
      <c r="CC851" s="8"/>
      <c r="CD851" s="205"/>
      <c r="CE851" s="205"/>
      <c r="CF851" s="206"/>
      <c r="CG851" s="206"/>
      <c r="CH851" s="205"/>
      <c r="CI851" s="207"/>
      <c r="CJ851" s="205"/>
      <c r="CK851" s="207"/>
      <c r="CL851" s="205"/>
      <c r="CM851" s="205"/>
      <c r="CN851" s="205"/>
      <c r="CO851" s="205"/>
      <c r="CP851" s="205"/>
      <c r="CQ851" s="93"/>
      <c r="CR851" s="93"/>
      <c r="CS851" s="191"/>
      <c r="CW851" s="210"/>
      <c r="DE851" s="8"/>
      <c r="DF851" s="205"/>
      <c r="DG851" s="205"/>
      <c r="DH851" s="206"/>
      <c r="DI851" s="206"/>
      <c r="DJ851" s="205"/>
      <c r="DK851" s="207"/>
      <c r="DL851" s="205"/>
      <c r="DM851" s="207"/>
      <c r="DN851" s="205"/>
      <c r="DO851" s="207"/>
      <c r="DP851" s="205"/>
      <c r="DQ851" s="205"/>
      <c r="DR851" s="205"/>
      <c r="DS851" s="205"/>
      <c r="DT851" s="93"/>
      <c r="DU851" s="93"/>
      <c r="EE851" s="8"/>
      <c r="EF851" s="205"/>
      <c r="EG851" s="205"/>
      <c r="EH851" s="206"/>
      <c r="EI851" s="206"/>
      <c r="EJ851" s="205"/>
      <c r="EK851" s="207"/>
      <c r="EL851" s="205"/>
      <c r="EM851" s="207"/>
      <c r="EN851" s="205"/>
      <c r="EO851" s="207"/>
      <c r="EP851" s="207"/>
      <c r="EQ851" s="205"/>
      <c r="ER851" s="205"/>
      <c r="ES851" s="205"/>
      <c r="ET851" s="205"/>
      <c r="EU851" s="93"/>
      <c r="EV851" s="93"/>
    </row>
    <row r="852" spans="2:152">
      <c r="B852" s="8"/>
      <c r="C852" s="205"/>
      <c r="D852" s="205"/>
      <c r="E852" s="206"/>
      <c r="F852" s="206"/>
      <c r="G852" s="205"/>
      <c r="H852" s="207"/>
      <c r="I852" s="205"/>
      <c r="J852" s="207"/>
      <c r="K852" s="205"/>
      <c r="L852" s="205"/>
      <c r="M852" s="205"/>
      <c r="N852" s="205"/>
      <c r="O852" s="205"/>
      <c r="P852" s="205"/>
      <c r="Q852" s="205"/>
      <c r="CC852" s="8"/>
      <c r="CD852" s="205"/>
      <c r="CE852" s="205"/>
      <c r="CF852" s="206"/>
      <c r="CG852" s="206"/>
      <c r="CH852" s="205"/>
      <c r="CI852" s="207"/>
      <c r="CJ852" s="205"/>
      <c r="CK852" s="207"/>
      <c r="CL852" s="205"/>
      <c r="CM852" s="205"/>
      <c r="CN852" s="205"/>
      <c r="CO852" s="205"/>
      <c r="CP852" s="205"/>
      <c r="CQ852" s="93"/>
      <c r="CR852" s="93"/>
      <c r="CS852" s="191"/>
      <c r="CW852" s="210"/>
      <c r="DE852" s="8"/>
      <c r="DF852" s="205"/>
      <c r="DG852" s="205"/>
      <c r="DH852" s="206"/>
      <c r="DI852" s="206"/>
      <c r="DJ852" s="205"/>
      <c r="DK852" s="207"/>
      <c r="DL852" s="205"/>
      <c r="DM852" s="207"/>
      <c r="DN852" s="205"/>
      <c r="DO852" s="207"/>
      <c r="DP852" s="205"/>
      <c r="DQ852" s="205"/>
      <c r="DR852" s="205"/>
      <c r="DS852" s="205"/>
      <c r="DT852" s="93"/>
      <c r="DU852" s="93"/>
      <c r="EE852" s="8"/>
      <c r="EF852" s="205"/>
      <c r="EG852" s="205"/>
      <c r="EH852" s="206"/>
      <c r="EI852" s="206"/>
      <c r="EJ852" s="205"/>
      <c r="EK852" s="207"/>
      <c r="EL852" s="205"/>
      <c r="EM852" s="207"/>
      <c r="EN852" s="205"/>
      <c r="EO852" s="207"/>
      <c r="EP852" s="207"/>
      <c r="EQ852" s="205"/>
      <c r="ER852" s="205"/>
      <c r="ES852" s="205"/>
      <c r="ET852" s="205"/>
      <c r="EU852" s="93"/>
      <c r="EV852" s="93"/>
    </row>
    <row r="853" spans="2:152">
      <c r="B853" s="8"/>
      <c r="C853" s="205"/>
      <c r="D853" s="205"/>
      <c r="E853" s="206"/>
      <c r="F853" s="206"/>
      <c r="G853" s="205"/>
      <c r="H853" s="207"/>
      <c r="I853" s="205"/>
      <c r="J853" s="207"/>
      <c r="K853" s="205"/>
      <c r="L853" s="205"/>
      <c r="M853" s="205"/>
      <c r="N853" s="205"/>
      <c r="O853" s="205"/>
      <c r="P853" s="205"/>
      <c r="Q853" s="205"/>
      <c r="CC853" s="8"/>
      <c r="CD853" s="205"/>
      <c r="CE853" s="205"/>
      <c r="CF853" s="206"/>
      <c r="CG853" s="206"/>
      <c r="CH853" s="205"/>
      <c r="CI853" s="207"/>
      <c r="CJ853" s="205"/>
      <c r="CK853" s="207"/>
      <c r="CL853" s="205"/>
      <c r="CM853" s="205"/>
      <c r="CN853" s="205"/>
      <c r="CO853" s="205"/>
      <c r="CP853" s="205"/>
      <c r="CQ853" s="93"/>
      <c r="CR853" s="93"/>
      <c r="CS853" s="191"/>
      <c r="CW853" s="210"/>
      <c r="DE853" s="8"/>
      <c r="DF853" s="205"/>
      <c r="DG853" s="205"/>
      <c r="DH853" s="206"/>
      <c r="DI853" s="206"/>
      <c r="DJ853" s="205"/>
      <c r="DK853" s="207"/>
      <c r="DL853" s="205"/>
      <c r="DM853" s="207"/>
      <c r="DN853" s="205"/>
      <c r="DO853" s="207"/>
      <c r="DP853" s="205"/>
      <c r="DQ853" s="205"/>
      <c r="DR853" s="205"/>
      <c r="DS853" s="205"/>
      <c r="DT853" s="93"/>
      <c r="DU853" s="93"/>
      <c r="EE853" s="8"/>
      <c r="EF853" s="205"/>
      <c r="EG853" s="205"/>
      <c r="EH853" s="206"/>
      <c r="EI853" s="206"/>
      <c r="EJ853" s="205"/>
      <c r="EK853" s="207"/>
      <c r="EL853" s="205"/>
      <c r="EM853" s="207"/>
      <c r="EN853" s="205"/>
      <c r="EO853" s="207"/>
      <c r="EP853" s="207"/>
      <c r="EQ853" s="205"/>
      <c r="ER853" s="205"/>
      <c r="ES853" s="205"/>
      <c r="ET853" s="205"/>
      <c r="EU853" s="93"/>
      <c r="EV853" s="93"/>
    </row>
    <row r="854" spans="2:152">
      <c r="B854" s="8"/>
      <c r="C854" s="205"/>
      <c r="D854" s="205"/>
      <c r="E854" s="206"/>
      <c r="F854" s="206"/>
      <c r="G854" s="205"/>
      <c r="H854" s="207"/>
      <c r="I854" s="205"/>
      <c r="J854" s="207"/>
      <c r="K854" s="205"/>
      <c r="L854" s="205"/>
      <c r="M854" s="205"/>
      <c r="N854" s="205"/>
      <c r="O854" s="205"/>
      <c r="P854" s="205"/>
      <c r="Q854" s="205"/>
      <c r="CC854" s="8"/>
      <c r="CD854" s="205"/>
      <c r="CE854" s="205"/>
      <c r="CF854" s="206"/>
      <c r="CG854" s="206"/>
      <c r="CH854" s="205"/>
      <c r="CI854" s="207"/>
      <c r="CJ854" s="205"/>
      <c r="CK854" s="207"/>
      <c r="CL854" s="205"/>
      <c r="CM854" s="205"/>
      <c r="CN854" s="205"/>
      <c r="CO854" s="205"/>
      <c r="CP854" s="205"/>
      <c r="CQ854" s="93"/>
      <c r="CR854" s="93"/>
      <c r="CS854" s="191"/>
      <c r="CW854" s="210"/>
      <c r="DE854" s="8"/>
      <c r="DF854" s="205"/>
      <c r="DG854" s="205"/>
      <c r="DH854" s="206"/>
      <c r="DI854" s="206"/>
      <c r="DJ854" s="205"/>
      <c r="DK854" s="207"/>
      <c r="DL854" s="205"/>
      <c r="DM854" s="207"/>
      <c r="DN854" s="205"/>
      <c r="DO854" s="207"/>
      <c r="DP854" s="205"/>
      <c r="DQ854" s="205"/>
      <c r="DR854" s="205"/>
      <c r="DS854" s="205"/>
      <c r="DT854" s="93"/>
      <c r="DU854" s="93"/>
      <c r="EE854" s="8"/>
      <c r="EF854" s="205"/>
      <c r="EG854" s="205"/>
      <c r="EH854" s="206"/>
      <c r="EI854" s="206"/>
      <c r="EJ854" s="205"/>
      <c r="EK854" s="207"/>
      <c r="EL854" s="205"/>
      <c r="EM854" s="207"/>
      <c r="EN854" s="205"/>
      <c r="EO854" s="207"/>
      <c r="EP854" s="207"/>
      <c r="EQ854" s="205"/>
      <c r="ER854" s="205"/>
      <c r="ES854" s="205"/>
      <c r="ET854" s="205"/>
      <c r="EU854" s="93"/>
      <c r="EV854" s="93"/>
    </row>
    <row r="855" spans="2:152">
      <c r="B855" s="8"/>
      <c r="C855" s="205"/>
      <c r="D855" s="205"/>
      <c r="E855" s="206"/>
      <c r="F855" s="206"/>
      <c r="G855" s="205"/>
      <c r="H855" s="207"/>
      <c r="I855" s="205"/>
      <c r="J855" s="207"/>
      <c r="K855" s="205"/>
      <c r="L855" s="205"/>
      <c r="M855" s="205"/>
      <c r="N855" s="205"/>
      <c r="O855" s="205"/>
      <c r="P855" s="205"/>
      <c r="Q855" s="205"/>
      <c r="CC855" s="8"/>
      <c r="CD855" s="205"/>
      <c r="CE855" s="205"/>
      <c r="CF855" s="206"/>
      <c r="CG855" s="206"/>
      <c r="CH855" s="205"/>
      <c r="CI855" s="207"/>
      <c r="CJ855" s="205"/>
      <c r="CK855" s="207"/>
      <c r="CL855" s="205"/>
      <c r="CM855" s="205"/>
      <c r="CN855" s="205"/>
      <c r="CO855" s="205"/>
      <c r="CP855" s="205"/>
      <c r="CQ855" s="93"/>
      <c r="CR855" s="93"/>
      <c r="CS855" s="191"/>
      <c r="CW855" s="210"/>
      <c r="DE855" s="8"/>
      <c r="DF855" s="205"/>
      <c r="DG855" s="205"/>
      <c r="DH855" s="206"/>
      <c r="DI855" s="206"/>
      <c r="DJ855" s="205"/>
      <c r="DK855" s="207"/>
      <c r="DL855" s="205"/>
      <c r="DM855" s="207"/>
      <c r="DN855" s="205"/>
      <c r="DO855" s="207"/>
      <c r="DP855" s="205"/>
      <c r="DQ855" s="205"/>
      <c r="DR855" s="205"/>
      <c r="DS855" s="205"/>
      <c r="DT855" s="93"/>
      <c r="DU855" s="93"/>
      <c r="EE855" s="8"/>
      <c r="EF855" s="205"/>
      <c r="EG855" s="205"/>
      <c r="EH855" s="206"/>
      <c r="EI855" s="206"/>
      <c r="EJ855" s="205"/>
      <c r="EK855" s="207"/>
      <c r="EL855" s="205"/>
      <c r="EM855" s="207"/>
      <c r="EN855" s="205"/>
      <c r="EO855" s="207"/>
      <c r="EP855" s="207"/>
      <c r="EQ855" s="205"/>
      <c r="ER855" s="205"/>
      <c r="ES855" s="205"/>
      <c r="ET855" s="205"/>
      <c r="EU855" s="93"/>
      <c r="EV855" s="93"/>
    </row>
    <row r="856" spans="2:152">
      <c r="B856" s="8"/>
      <c r="C856" s="205"/>
      <c r="D856" s="205"/>
      <c r="E856" s="206"/>
      <c r="F856" s="206"/>
      <c r="G856" s="205"/>
      <c r="H856" s="207"/>
      <c r="I856" s="205"/>
      <c r="J856" s="207"/>
      <c r="K856" s="205"/>
      <c r="L856" s="205"/>
      <c r="M856" s="205"/>
      <c r="N856" s="205"/>
      <c r="O856" s="205"/>
      <c r="P856" s="205"/>
      <c r="Q856" s="205"/>
      <c r="CC856" s="8"/>
      <c r="CD856" s="205"/>
      <c r="CE856" s="205"/>
      <c r="CF856" s="206"/>
      <c r="CG856" s="206"/>
      <c r="CH856" s="205"/>
      <c r="CI856" s="207"/>
      <c r="CJ856" s="205"/>
      <c r="CK856" s="207"/>
      <c r="CL856" s="205"/>
      <c r="CM856" s="205"/>
      <c r="CN856" s="205"/>
      <c r="CO856" s="205"/>
      <c r="CP856" s="205"/>
      <c r="CQ856" s="93"/>
      <c r="CR856" s="93"/>
      <c r="CS856" s="191"/>
      <c r="CW856" s="210"/>
      <c r="DE856" s="8"/>
      <c r="DF856" s="205"/>
      <c r="DG856" s="205"/>
      <c r="DH856" s="206"/>
      <c r="DI856" s="206"/>
      <c r="DJ856" s="205"/>
      <c r="DK856" s="207"/>
      <c r="DL856" s="205"/>
      <c r="DM856" s="207"/>
      <c r="DN856" s="205"/>
      <c r="DO856" s="207"/>
      <c r="DP856" s="205"/>
      <c r="DQ856" s="205"/>
      <c r="DR856" s="205"/>
      <c r="DS856" s="205"/>
      <c r="DT856" s="93"/>
      <c r="DU856" s="93"/>
      <c r="EE856" s="8"/>
      <c r="EF856" s="205"/>
      <c r="EG856" s="205"/>
      <c r="EH856" s="206"/>
      <c r="EI856" s="206"/>
      <c r="EJ856" s="205"/>
      <c r="EK856" s="207"/>
      <c r="EL856" s="205"/>
      <c r="EM856" s="207"/>
      <c r="EN856" s="205"/>
      <c r="EO856" s="207"/>
      <c r="EP856" s="207"/>
      <c r="EQ856" s="205"/>
      <c r="ER856" s="205"/>
      <c r="ES856" s="205"/>
      <c r="ET856" s="205"/>
      <c r="EU856" s="93"/>
      <c r="EV856" s="93"/>
    </row>
    <row r="857" spans="2:152">
      <c r="B857" s="8"/>
      <c r="C857" s="205"/>
      <c r="D857" s="205"/>
      <c r="E857" s="206"/>
      <c r="F857" s="206"/>
      <c r="G857" s="205"/>
      <c r="H857" s="207"/>
      <c r="I857" s="205"/>
      <c r="J857" s="207"/>
      <c r="K857" s="205"/>
      <c r="L857" s="205"/>
      <c r="M857" s="205"/>
      <c r="N857" s="205"/>
      <c r="O857" s="205"/>
      <c r="P857" s="205"/>
      <c r="Q857" s="205"/>
      <c r="CC857" s="8"/>
      <c r="CD857" s="205"/>
      <c r="CE857" s="205"/>
      <c r="CF857" s="206"/>
      <c r="CG857" s="206"/>
      <c r="CH857" s="205"/>
      <c r="CI857" s="207"/>
      <c r="CJ857" s="205"/>
      <c r="CK857" s="207"/>
      <c r="CL857" s="205"/>
      <c r="CM857" s="205"/>
      <c r="CN857" s="205"/>
      <c r="CO857" s="205"/>
      <c r="CP857" s="205"/>
      <c r="CQ857" s="93"/>
      <c r="CR857" s="93"/>
      <c r="CS857" s="191"/>
      <c r="CW857" s="210"/>
      <c r="DE857" s="8"/>
      <c r="DF857" s="205"/>
      <c r="DG857" s="205"/>
      <c r="DH857" s="206"/>
      <c r="DI857" s="206"/>
      <c r="DJ857" s="205"/>
      <c r="DK857" s="207"/>
      <c r="DL857" s="205"/>
      <c r="DM857" s="207"/>
      <c r="DN857" s="205"/>
      <c r="DO857" s="207"/>
      <c r="DP857" s="205"/>
      <c r="DQ857" s="205"/>
      <c r="DR857" s="205"/>
      <c r="DS857" s="205"/>
      <c r="DT857" s="93"/>
      <c r="DU857" s="93"/>
      <c r="EE857" s="8"/>
      <c r="EF857" s="205"/>
      <c r="EG857" s="205"/>
      <c r="EH857" s="206"/>
      <c r="EI857" s="206"/>
      <c r="EJ857" s="205"/>
      <c r="EK857" s="207"/>
      <c r="EL857" s="205"/>
      <c r="EM857" s="207"/>
      <c r="EN857" s="205"/>
      <c r="EO857" s="207"/>
      <c r="EP857" s="207"/>
      <c r="EQ857" s="205"/>
      <c r="ER857" s="205"/>
      <c r="ES857" s="205"/>
      <c r="ET857" s="205"/>
      <c r="EU857" s="93"/>
      <c r="EV857" s="93"/>
    </row>
    <row r="858" spans="2:152">
      <c r="B858" s="8"/>
      <c r="C858" s="205"/>
      <c r="D858" s="205"/>
      <c r="E858" s="206"/>
      <c r="F858" s="206"/>
      <c r="G858" s="205"/>
      <c r="H858" s="207"/>
      <c r="I858" s="205"/>
      <c r="J858" s="207"/>
      <c r="K858" s="205"/>
      <c r="L858" s="205"/>
      <c r="M858" s="205"/>
      <c r="N858" s="205"/>
      <c r="O858" s="205"/>
      <c r="P858" s="205"/>
      <c r="Q858" s="205"/>
      <c r="CC858" s="8"/>
      <c r="CD858" s="205"/>
      <c r="CE858" s="205"/>
      <c r="CF858" s="206"/>
      <c r="CG858" s="206"/>
      <c r="CH858" s="205"/>
      <c r="CI858" s="207"/>
      <c r="CJ858" s="205"/>
      <c r="CK858" s="207"/>
      <c r="CL858" s="205"/>
      <c r="CM858" s="205"/>
      <c r="CN858" s="205"/>
      <c r="CO858" s="205"/>
      <c r="CP858" s="205"/>
      <c r="CQ858" s="93"/>
      <c r="CR858" s="93"/>
      <c r="CS858" s="191"/>
      <c r="CW858" s="210"/>
      <c r="DE858" s="8"/>
      <c r="DF858" s="205"/>
      <c r="DG858" s="205"/>
      <c r="DH858" s="206"/>
      <c r="DI858" s="206"/>
      <c r="DJ858" s="205"/>
      <c r="DK858" s="207"/>
      <c r="DL858" s="205"/>
      <c r="DM858" s="207"/>
      <c r="DN858" s="205"/>
      <c r="DO858" s="207"/>
      <c r="DP858" s="205"/>
      <c r="DQ858" s="205"/>
      <c r="DR858" s="205"/>
      <c r="DS858" s="205"/>
      <c r="DT858" s="93"/>
      <c r="DU858" s="93"/>
      <c r="EE858" s="8"/>
      <c r="EF858" s="205"/>
      <c r="EG858" s="205"/>
      <c r="EH858" s="206"/>
      <c r="EI858" s="206"/>
      <c r="EJ858" s="205"/>
      <c r="EK858" s="207"/>
      <c r="EL858" s="205"/>
      <c r="EM858" s="207"/>
      <c r="EN858" s="205"/>
      <c r="EO858" s="207"/>
      <c r="EP858" s="207"/>
      <c r="EQ858" s="205"/>
      <c r="ER858" s="205"/>
      <c r="ES858" s="205"/>
      <c r="ET858" s="205"/>
      <c r="EU858" s="93"/>
      <c r="EV858" s="93"/>
    </row>
    <row r="859" spans="2:152">
      <c r="B859" s="8"/>
      <c r="C859" s="205"/>
      <c r="D859" s="205"/>
      <c r="E859" s="206"/>
      <c r="F859" s="206"/>
      <c r="G859" s="205"/>
      <c r="H859" s="207"/>
      <c r="I859" s="205"/>
      <c r="J859" s="207"/>
      <c r="K859" s="205"/>
      <c r="L859" s="205"/>
      <c r="M859" s="205"/>
      <c r="N859" s="205"/>
      <c r="O859" s="205"/>
      <c r="P859" s="205"/>
      <c r="Q859" s="205"/>
      <c r="CC859" s="8"/>
      <c r="CD859" s="205"/>
      <c r="CE859" s="205"/>
      <c r="CF859" s="206"/>
      <c r="CG859" s="206"/>
      <c r="CH859" s="205"/>
      <c r="CI859" s="207"/>
      <c r="CJ859" s="205"/>
      <c r="CK859" s="207"/>
      <c r="CL859" s="205"/>
      <c r="CM859" s="205"/>
      <c r="CN859" s="205"/>
      <c r="CO859" s="205"/>
      <c r="CP859" s="205"/>
      <c r="CQ859" s="93"/>
      <c r="CR859" s="93"/>
      <c r="CS859" s="191"/>
      <c r="CW859" s="210"/>
      <c r="DE859" s="8"/>
      <c r="DF859" s="205"/>
      <c r="DG859" s="205"/>
      <c r="DH859" s="206"/>
      <c r="DI859" s="206"/>
      <c r="DJ859" s="205"/>
      <c r="DK859" s="207"/>
      <c r="DL859" s="205"/>
      <c r="DM859" s="207"/>
      <c r="DN859" s="205"/>
      <c r="DO859" s="207"/>
      <c r="DP859" s="205"/>
      <c r="DQ859" s="205"/>
      <c r="DR859" s="205"/>
      <c r="DS859" s="205"/>
      <c r="DT859" s="93"/>
      <c r="DU859" s="93"/>
      <c r="EE859" s="8"/>
      <c r="EF859" s="205"/>
      <c r="EG859" s="205"/>
      <c r="EH859" s="206"/>
      <c r="EI859" s="206"/>
      <c r="EJ859" s="205"/>
      <c r="EK859" s="207"/>
      <c r="EL859" s="205"/>
      <c r="EM859" s="207"/>
      <c r="EN859" s="205"/>
      <c r="EO859" s="207"/>
      <c r="EP859" s="207"/>
      <c r="EQ859" s="205"/>
      <c r="ER859" s="205"/>
      <c r="ES859" s="205"/>
      <c r="ET859" s="205"/>
      <c r="EU859" s="93"/>
      <c r="EV859" s="93"/>
    </row>
    <row r="860" spans="2:152">
      <c r="B860" s="8"/>
      <c r="C860" s="205"/>
      <c r="D860" s="205"/>
      <c r="E860" s="206"/>
      <c r="F860" s="206"/>
      <c r="G860" s="205"/>
      <c r="H860" s="207"/>
      <c r="I860" s="205"/>
      <c r="J860" s="207"/>
      <c r="K860" s="205"/>
      <c r="L860" s="205"/>
      <c r="M860" s="205"/>
      <c r="N860" s="205"/>
      <c r="O860" s="205"/>
      <c r="P860" s="205"/>
      <c r="Q860" s="205"/>
      <c r="CC860" s="8"/>
      <c r="CD860" s="205"/>
      <c r="CE860" s="205"/>
      <c r="CF860" s="206"/>
      <c r="CG860" s="206"/>
      <c r="CH860" s="205"/>
      <c r="CI860" s="207"/>
      <c r="CJ860" s="205"/>
      <c r="CK860" s="207"/>
      <c r="CL860" s="205"/>
      <c r="CM860" s="205"/>
      <c r="CN860" s="205"/>
      <c r="CO860" s="205"/>
      <c r="CP860" s="205"/>
      <c r="CQ860" s="93"/>
      <c r="CR860" s="93"/>
      <c r="CS860" s="191"/>
      <c r="CW860" s="210"/>
      <c r="DE860" s="8"/>
      <c r="DF860" s="205"/>
      <c r="DG860" s="205"/>
      <c r="DH860" s="206"/>
      <c r="DI860" s="206"/>
      <c r="DJ860" s="205"/>
      <c r="DK860" s="207"/>
      <c r="DL860" s="205"/>
      <c r="DM860" s="207"/>
      <c r="DN860" s="205"/>
      <c r="DO860" s="207"/>
      <c r="DP860" s="205"/>
      <c r="DQ860" s="205"/>
      <c r="DR860" s="205"/>
      <c r="DS860" s="205"/>
      <c r="DT860" s="93"/>
      <c r="DU860" s="93"/>
      <c r="EE860" s="8"/>
      <c r="EF860" s="205"/>
      <c r="EG860" s="205"/>
      <c r="EH860" s="206"/>
      <c r="EI860" s="206"/>
      <c r="EJ860" s="205"/>
      <c r="EK860" s="207"/>
      <c r="EL860" s="205"/>
      <c r="EM860" s="207"/>
      <c r="EN860" s="205"/>
      <c r="EO860" s="207"/>
      <c r="EP860" s="207"/>
      <c r="EQ860" s="205"/>
      <c r="ER860" s="205"/>
      <c r="ES860" s="205"/>
      <c r="ET860" s="205"/>
      <c r="EU860" s="93"/>
      <c r="EV860" s="93"/>
    </row>
    <row r="861" spans="2:152">
      <c r="B861" s="8"/>
      <c r="C861" s="205"/>
      <c r="D861" s="205"/>
      <c r="E861" s="206"/>
      <c r="F861" s="206"/>
      <c r="G861" s="205"/>
      <c r="H861" s="207"/>
      <c r="I861" s="205"/>
      <c r="J861" s="207"/>
      <c r="K861" s="205"/>
      <c r="L861" s="205"/>
      <c r="M861" s="205"/>
      <c r="N861" s="205"/>
      <c r="O861" s="205"/>
      <c r="P861" s="205"/>
      <c r="Q861" s="205"/>
      <c r="CC861" s="8"/>
      <c r="CD861" s="205"/>
      <c r="CE861" s="205"/>
      <c r="CF861" s="206"/>
      <c r="CG861" s="206"/>
      <c r="CH861" s="205"/>
      <c r="CI861" s="207"/>
      <c r="CJ861" s="205"/>
      <c r="CK861" s="207"/>
      <c r="CL861" s="205"/>
      <c r="CM861" s="205"/>
      <c r="CN861" s="205"/>
      <c r="CO861" s="205"/>
      <c r="CP861" s="205"/>
      <c r="CQ861" s="93"/>
      <c r="CR861" s="93"/>
      <c r="CS861" s="191"/>
      <c r="CW861" s="210"/>
      <c r="DE861" s="8"/>
      <c r="DF861" s="205"/>
      <c r="DG861" s="205"/>
      <c r="DH861" s="206"/>
      <c r="DI861" s="206"/>
      <c r="DJ861" s="205"/>
      <c r="DK861" s="207"/>
      <c r="DL861" s="205"/>
      <c r="DM861" s="207"/>
      <c r="DN861" s="205"/>
      <c r="DO861" s="207"/>
      <c r="DP861" s="205"/>
      <c r="DQ861" s="205"/>
      <c r="DR861" s="205"/>
      <c r="DS861" s="205"/>
      <c r="DT861" s="93"/>
      <c r="DU861" s="93"/>
      <c r="EE861" s="8"/>
      <c r="EF861" s="205"/>
      <c r="EG861" s="205"/>
      <c r="EH861" s="206"/>
      <c r="EI861" s="206"/>
      <c r="EJ861" s="205"/>
      <c r="EK861" s="207"/>
      <c r="EL861" s="205"/>
      <c r="EM861" s="207"/>
      <c r="EN861" s="205"/>
      <c r="EO861" s="207"/>
      <c r="EP861" s="207"/>
      <c r="EQ861" s="205"/>
      <c r="ER861" s="205"/>
      <c r="ES861" s="205"/>
      <c r="ET861" s="205"/>
      <c r="EU861" s="93"/>
      <c r="EV861" s="93"/>
    </row>
    <row r="862" spans="2:152">
      <c r="B862" s="8"/>
      <c r="C862" s="205"/>
      <c r="D862" s="205"/>
      <c r="E862" s="206"/>
      <c r="F862" s="206"/>
      <c r="G862" s="205"/>
      <c r="H862" s="207"/>
      <c r="I862" s="205"/>
      <c r="J862" s="207"/>
      <c r="K862" s="205"/>
      <c r="L862" s="205"/>
      <c r="M862" s="205"/>
      <c r="N862" s="205"/>
      <c r="O862" s="205"/>
      <c r="P862" s="205"/>
      <c r="Q862" s="205"/>
      <c r="CC862" s="8"/>
      <c r="CD862" s="205"/>
      <c r="CE862" s="205"/>
      <c r="CF862" s="206"/>
      <c r="CG862" s="206"/>
      <c r="CH862" s="205"/>
      <c r="CI862" s="207"/>
      <c r="CJ862" s="205"/>
      <c r="CK862" s="207"/>
      <c r="CL862" s="205"/>
      <c r="CM862" s="205"/>
      <c r="CN862" s="205"/>
      <c r="CO862" s="205"/>
      <c r="CP862" s="205"/>
      <c r="CQ862" s="93"/>
      <c r="CR862" s="93"/>
      <c r="CS862" s="191"/>
      <c r="CW862" s="210"/>
      <c r="DE862" s="8"/>
      <c r="DF862" s="205"/>
      <c r="DG862" s="205"/>
      <c r="DH862" s="206"/>
      <c r="DI862" s="206"/>
      <c r="DJ862" s="205"/>
      <c r="DK862" s="207"/>
      <c r="DL862" s="205"/>
      <c r="DM862" s="207"/>
      <c r="DN862" s="205"/>
      <c r="DO862" s="207"/>
      <c r="DP862" s="205"/>
      <c r="DQ862" s="205"/>
      <c r="DR862" s="205"/>
      <c r="DS862" s="205"/>
      <c r="DT862" s="93"/>
      <c r="DU862" s="93"/>
      <c r="EE862" s="8"/>
      <c r="EF862" s="205"/>
      <c r="EG862" s="205"/>
      <c r="EH862" s="206"/>
      <c r="EI862" s="206"/>
      <c r="EJ862" s="205"/>
      <c r="EK862" s="207"/>
      <c r="EL862" s="205"/>
      <c r="EM862" s="207"/>
      <c r="EN862" s="205"/>
      <c r="EO862" s="207"/>
      <c r="EP862" s="207"/>
      <c r="EQ862" s="205"/>
      <c r="ER862" s="205"/>
      <c r="ES862" s="205"/>
      <c r="ET862" s="205"/>
      <c r="EU862" s="93"/>
      <c r="EV862" s="93"/>
    </row>
    <row r="863" spans="2:152">
      <c r="B863" s="8"/>
      <c r="C863" s="205"/>
      <c r="D863" s="205"/>
      <c r="E863" s="206"/>
      <c r="F863" s="206"/>
      <c r="G863" s="205"/>
      <c r="H863" s="207"/>
      <c r="I863" s="205"/>
      <c r="J863" s="207"/>
      <c r="K863" s="205"/>
      <c r="L863" s="205"/>
      <c r="M863" s="205"/>
      <c r="N863" s="205"/>
      <c r="O863" s="205"/>
      <c r="P863" s="205"/>
      <c r="Q863" s="205"/>
      <c r="CC863" s="8"/>
      <c r="CD863" s="205"/>
      <c r="CE863" s="205"/>
      <c r="CF863" s="206"/>
      <c r="CG863" s="206"/>
      <c r="CH863" s="205"/>
      <c r="CI863" s="207"/>
      <c r="CJ863" s="205"/>
      <c r="CK863" s="207"/>
      <c r="CL863" s="205"/>
      <c r="CM863" s="205"/>
      <c r="CN863" s="205"/>
      <c r="CO863" s="205"/>
      <c r="CP863" s="205"/>
      <c r="CQ863" s="93"/>
      <c r="CR863" s="93"/>
      <c r="CS863" s="191"/>
      <c r="CW863" s="210"/>
      <c r="DE863" s="8"/>
      <c r="DF863" s="205"/>
      <c r="DG863" s="205"/>
      <c r="DH863" s="206"/>
      <c r="DI863" s="206"/>
      <c r="DJ863" s="205"/>
      <c r="DK863" s="207"/>
      <c r="DL863" s="205"/>
      <c r="DM863" s="207"/>
      <c r="DN863" s="205"/>
      <c r="DO863" s="207"/>
      <c r="DP863" s="205"/>
      <c r="DQ863" s="205"/>
      <c r="DR863" s="205"/>
      <c r="DS863" s="205"/>
      <c r="DT863" s="93"/>
      <c r="DU863" s="93"/>
      <c r="EE863" s="8"/>
      <c r="EF863" s="205"/>
      <c r="EG863" s="205"/>
      <c r="EH863" s="206"/>
      <c r="EI863" s="206"/>
      <c r="EJ863" s="205"/>
      <c r="EK863" s="207"/>
      <c r="EL863" s="205"/>
      <c r="EM863" s="207"/>
      <c r="EN863" s="205"/>
      <c r="EO863" s="207"/>
      <c r="EP863" s="207"/>
      <c r="EQ863" s="205"/>
      <c r="ER863" s="205"/>
      <c r="ES863" s="205"/>
      <c r="ET863" s="205"/>
      <c r="EU863" s="93"/>
      <c r="EV863" s="93"/>
    </row>
    <row r="864" spans="2:152">
      <c r="B864" s="8"/>
      <c r="C864" s="205"/>
      <c r="D864" s="205"/>
      <c r="E864" s="206"/>
      <c r="F864" s="206"/>
      <c r="G864" s="205"/>
      <c r="H864" s="207"/>
      <c r="I864" s="205"/>
      <c r="J864" s="207"/>
      <c r="K864" s="205"/>
      <c r="L864" s="205"/>
      <c r="M864" s="205"/>
      <c r="N864" s="205"/>
      <c r="O864" s="205"/>
      <c r="P864" s="205"/>
      <c r="Q864" s="205"/>
      <c r="CC864" s="8"/>
      <c r="CD864" s="205"/>
      <c r="CE864" s="205"/>
      <c r="CF864" s="206"/>
      <c r="CG864" s="206"/>
      <c r="CH864" s="205"/>
      <c r="CI864" s="207"/>
      <c r="CJ864" s="205"/>
      <c r="CK864" s="207"/>
      <c r="CL864" s="205"/>
      <c r="CM864" s="205"/>
      <c r="CN864" s="205"/>
      <c r="CO864" s="205"/>
      <c r="CP864" s="205"/>
      <c r="CQ864" s="93"/>
      <c r="CR864" s="93"/>
      <c r="CS864" s="191"/>
      <c r="CW864" s="210"/>
      <c r="DE864" s="8"/>
      <c r="DF864" s="205"/>
      <c r="DG864" s="205"/>
      <c r="DH864" s="206"/>
      <c r="DI864" s="206"/>
      <c r="DJ864" s="205"/>
      <c r="DK864" s="207"/>
      <c r="DL864" s="205"/>
      <c r="DM864" s="207"/>
      <c r="DN864" s="205"/>
      <c r="DO864" s="207"/>
      <c r="DP864" s="205"/>
      <c r="DQ864" s="205"/>
      <c r="DR864" s="205"/>
      <c r="DS864" s="205"/>
      <c r="DT864" s="93"/>
      <c r="DU864" s="93"/>
      <c r="EE864" s="8"/>
      <c r="EF864" s="205"/>
      <c r="EG864" s="205"/>
      <c r="EH864" s="206"/>
      <c r="EI864" s="206"/>
      <c r="EJ864" s="205"/>
      <c r="EK864" s="207"/>
      <c r="EL864" s="205"/>
      <c r="EM864" s="207"/>
      <c r="EN864" s="205"/>
      <c r="EO864" s="207"/>
      <c r="EP864" s="207"/>
      <c r="EQ864" s="205"/>
      <c r="ER864" s="205"/>
      <c r="ES864" s="205"/>
      <c r="ET864" s="205"/>
      <c r="EU864" s="93"/>
      <c r="EV864" s="93"/>
    </row>
    <row r="865" spans="2:152">
      <c r="B865" s="8"/>
      <c r="C865" s="205"/>
      <c r="D865" s="205"/>
      <c r="E865" s="206"/>
      <c r="F865" s="206"/>
      <c r="G865" s="205"/>
      <c r="H865" s="207"/>
      <c r="I865" s="205"/>
      <c r="J865" s="207"/>
      <c r="K865" s="205"/>
      <c r="L865" s="205"/>
      <c r="M865" s="205"/>
      <c r="N865" s="205"/>
      <c r="O865" s="205"/>
      <c r="P865" s="205"/>
      <c r="Q865" s="205"/>
      <c r="CC865" s="8"/>
      <c r="CD865" s="205"/>
      <c r="CE865" s="205"/>
      <c r="CF865" s="206"/>
      <c r="CG865" s="206"/>
      <c r="CH865" s="205"/>
      <c r="CI865" s="207"/>
      <c r="CJ865" s="205"/>
      <c r="CK865" s="207"/>
      <c r="CL865" s="205"/>
      <c r="CM865" s="205"/>
      <c r="CN865" s="205"/>
      <c r="CO865" s="205"/>
      <c r="CP865" s="205"/>
      <c r="CQ865" s="93"/>
      <c r="CR865" s="93"/>
      <c r="CS865" s="191"/>
      <c r="CW865" s="210"/>
      <c r="DE865" s="8"/>
      <c r="DF865" s="205"/>
      <c r="DG865" s="205"/>
      <c r="DH865" s="206"/>
      <c r="DI865" s="206"/>
      <c r="DJ865" s="205"/>
      <c r="DK865" s="207"/>
      <c r="DL865" s="205"/>
      <c r="DM865" s="207"/>
      <c r="DN865" s="205"/>
      <c r="DO865" s="207"/>
      <c r="DP865" s="205"/>
      <c r="DQ865" s="205"/>
      <c r="DR865" s="205"/>
      <c r="DS865" s="205"/>
      <c r="DT865" s="93"/>
      <c r="DU865" s="93"/>
      <c r="EE865" s="8"/>
      <c r="EF865" s="205"/>
      <c r="EG865" s="205"/>
      <c r="EH865" s="206"/>
      <c r="EI865" s="206"/>
      <c r="EJ865" s="205"/>
      <c r="EK865" s="207"/>
      <c r="EL865" s="205"/>
      <c r="EM865" s="207"/>
      <c r="EN865" s="205"/>
      <c r="EO865" s="207"/>
      <c r="EP865" s="207"/>
      <c r="EQ865" s="205"/>
      <c r="ER865" s="205"/>
      <c r="ES865" s="205"/>
      <c r="ET865" s="205"/>
      <c r="EU865" s="93"/>
      <c r="EV865" s="93"/>
    </row>
    <row r="866" spans="2:152">
      <c r="B866" s="8"/>
      <c r="C866" s="205"/>
      <c r="D866" s="205"/>
      <c r="E866" s="206"/>
      <c r="F866" s="206"/>
      <c r="G866" s="205"/>
      <c r="H866" s="207"/>
      <c r="I866" s="205"/>
      <c r="J866" s="207"/>
      <c r="K866" s="205"/>
      <c r="L866" s="205"/>
      <c r="M866" s="205"/>
      <c r="N866" s="205"/>
      <c r="O866" s="205"/>
      <c r="P866" s="205"/>
      <c r="Q866" s="205"/>
      <c r="CC866" s="8"/>
      <c r="CD866" s="205"/>
      <c r="CE866" s="205"/>
      <c r="CF866" s="206"/>
      <c r="CG866" s="206"/>
      <c r="CH866" s="205"/>
      <c r="CI866" s="207"/>
      <c r="CJ866" s="205"/>
      <c r="CK866" s="207"/>
      <c r="CL866" s="205"/>
      <c r="CM866" s="205"/>
      <c r="CN866" s="205"/>
      <c r="CO866" s="205"/>
      <c r="CP866" s="205"/>
      <c r="CQ866" s="93"/>
      <c r="CR866" s="93"/>
      <c r="CS866" s="191"/>
      <c r="CW866" s="210"/>
      <c r="DE866" s="8"/>
      <c r="DF866" s="205"/>
      <c r="DG866" s="205"/>
      <c r="DH866" s="206"/>
      <c r="DI866" s="206"/>
      <c r="DJ866" s="205"/>
      <c r="DK866" s="207"/>
      <c r="DL866" s="205"/>
      <c r="DM866" s="207"/>
      <c r="DN866" s="205"/>
      <c r="DO866" s="207"/>
      <c r="DP866" s="205"/>
      <c r="DQ866" s="205"/>
      <c r="DR866" s="205"/>
      <c r="DS866" s="205"/>
      <c r="DT866" s="93"/>
      <c r="DU866" s="93"/>
      <c r="EE866" s="8"/>
      <c r="EF866" s="205"/>
      <c r="EG866" s="205"/>
      <c r="EH866" s="206"/>
      <c r="EI866" s="206"/>
      <c r="EJ866" s="205"/>
      <c r="EK866" s="207"/>
      <c r="EL866" s="205"/>
      <c r="EM866" s="207"/>
      <c r="EN866" s="205"/>
      <c r="EO866" s="207"/>
      <c r="EP866" s="207"/>
      <c r="EQ866" s="205"/>
      <c r="ER866" s="205"/>
      <c r="ES866" s="205"/>
      <c r="ET866" s="205"/>
      <c r="EU866" s="93"/>
      <c r="EV866" s="93"/>
    </row>
    <row r="867" spans="2:152">
      <c r="B867" s="8"/>
      <c r="C867" s="205"/>
      <c r="D867" s="205"/>
      <c r="E867" s="206"/>
      <c r="F867" s="206"/>
      <c r="G867" s="205"/>
      <c r="H867" s="207"/>
      <c r="I867" s="205"/>
      <c r="J867" s="207"/>
      <c r="K867" s="205"/>
      <c r="L867" s="205"/>
      <c r="M867" s="205"/>
      <c r="N867" s="205"/>
      <c r="O867" s="205"/>
      <c r="P867" s="205"/>
      <c r="Q867" s="205"/>
      <c r="CC867" s="8"/>
      <c r="CD867" s="205"/>
      <c r="CE867" s="205"/>
      <c r="CF867" s="206"/>
      <c r="CG867" s="206"/>
      <c r="CH867" s="205"/>
      <c r="CI867" s="207"/>
      <c r="CJ867" s="205"/>
      <c r="CK867" s="207"/>
      <c r="CL867" s="205"/>
      <c r="CM867" s="205"/>
      <c r="CN867" s="205"/>
      <c r="CO867" s="205"/>
      <c r="CP867" s="205"/>
      <c r="CQ867" s="93"/>
      <c r="CR867" s="93"/>
      <c r="CS867" s="191"/>
      <c r="CW867" s="210"/>
      <c r="DE867" s="8"/>
      <c r="DF867" s="205"/>
      <c r="DG867" s="205"/>
      <c r="DH867" s="206"/>
      <c r="DI867" s="206"/>
      <c r="DJ867" s="205"/>
      <c r="DK867" s="207"/>
      <c r="DL867" s="205"/>
      <c r="DM867" s="207"/>
      <c r="DN867" s="205"/>
      <c r="DO867" s="207"/>
      <c r="DP867" s="205"/>
      <c r="DQ867" s="205"/>
      <c r="DR867" s="205"/>
      <c r="DS867" s="205"/>
      <c r="DT867" s="93"/>
      <c r="DU867" s="93"/>
      <c r="EE867" s="8"/>
      <c r="EF867" s="205"/>
      <c r="EG867" s="205"/>
      <c r="EH867" s="206"/>
      <c r="EI867" s="206"/>
      <c r="EJ867" s="205"/>
      <c r="EK867" s="207"/>
      <c r="EL867" s="205"/>
      <c r="EM867" s="207"/>
      <c r="EN867" s="205"/>
      <c r="EO867" s="207"/>
      <c r="EP867" s="207"/>
      <c r="EQ867" s="205"/>
      <c r="ER867" s="205"/>
      <c r="ES867" s="205"/>
      <c r="ET867" s="205"/>
      <c r="EU867" s="93"/>
      <c r="EV867" s="93"/>
    </row>
    <row r="868" spans="2:152">
      <c r="B868" s="8"/>
      <c r="C868" s="205"/>
      <c r="D868" s="205"/>
      <c r="E868" s="206"/>
      <c r="F868" s="206"/>
      <c r="G868" s="205"/>
      <c r="H868" s="207"/>
      <c r="I868" s="205"/>
      <c r="J868" s="207"/>
      <c r="K868" s="205"/>
      <c r="L868" s="205"/>
      <c r="M868" s="205"/>
      <c r="N868" s="205"/>
      <c r="O868" s="205"/>
      <c r="P868" s="205"/>
      <c r="Q868" s="205"/>
      <c r="CC868" s="8"/>
      <c r="CD868" s="205"/>
      <c r="CE868" s="205"/>
      <c r="CF868" s="206"/>
      <c r="CG868" s="206"/>
      <c r="CH868" s="205"/>
      <c r="CI868" s="207"/>
      <c r="CJ868" s="205"/>
      <c r="CK868" s="207"/>
      <c r="CL868" s="205"/>
      <c r="CM868" s="205"/>
      <c r="CN868" s="205"/>
      <c r="CO868" s="205"/>
      <c r="CP868" s="205"/>
      <c r="CQ868" s="93"/>
      <c r="CR868" s="93"/>
      <c r="CS868" s="191"/>
      <c r="CW868" s="210"/>
      <c r="DE868" s="8"/>
      <c r="DF868" s="205"/>
      <c r="DG868" s="205"/>
      <c r="DH868" s="206"/>
      <c r="DI868" s="206"/>
      <c r="DJ868" s="205"/>
      <c r="DK868" s="207"/>
      <c r="DL868" s="205"/>
      <c r="DM868" s="207"/>
      <c r="DN868" s="205"/>
      <c r="DO868" s="207"/>
      <c r="DP868" s="205"/>
      <c r="DQ868" s="205"/>
      <c r="DR868" s="205"/>
      <c r="DS868" s="205"/>
      <c r="DT868" s="93"/>
      <c r="DU868" s="93"/>
      <c r="EE868" s="8"/>
      <c r="EF868" s="205"/>
      <c r="EG868" s="205"/>
      <c r="EH868" s="206"/>
      <c r="EI868" s="206"/>
      <c r="EJ868" s="205"/>
      <c r="EK868" s="207"/>
      <c r="EL868" s="205"/>
      <c r="EM868" s="207"/>
      <c r="EN868" s="205"/>
      <c r="EO868" s="207"/>
      <c r="EP868" s="207"/>
      <c r="EQ868" s="205"/>
      <c r="ER868" s="205"/>
      <c r="ES868" s="205"/>
      <c r="ET868" s="205"/>
      <c r="EU868" s="93"/>
      <c r="EV868" s="93"/>
    </row>
    <row r="869" spans="2:152">
      <c r="B869" s="8"/>
      <c r="C869" s="205"/>
      <c r="D869" s="205"/>
      <c r="E869" s="206"/>
      <c r="F869" s="206"/>
      <c r="G869" s="205"/>
      <c r="H869" s="207"/>
      <c r="I869" s="205"/>
      <c r="J869" s="207"/>
      <c r="K869" s="205"/>
      <c r="L869" s="205"/>
      <c r="M869" s="205"/>
      <c r="N869" s="205"/>
      <c r="O869" s="205"/>
      <c r="P869" s="205"/>
      <c r="Q869" s="205"/>
      <c r="CC869" s="8"/>
      <c r="CD869" s="205"/>
      <c r="CE869" s="205"/>
      <c r="CF869" s="206"/>
      <c r="CG869" s="206"/>
      <c r="CH869" s="205"/>
      <c r="CI869" s="207"/>
      <c r="CJ869" s="205"/>
      <c r="CK869" s="207"/>
      <c r="CL869" s="205"/>
      <c r="CM869" s="205"/>
      <c r="CN869" s="205"/>
      <c r="CO869" s="205"/>
      <c r="CP869" s="205"/>
      <c r="CQ869" s="93"/>
      <c r="CR869" s="93"/>
      <c r="CS869" s="191"/>
      <c r="CW869" s="210"/>
      <c r="DE869" s="8"/>
      <c r="DF869" s="205"/>
      <c r="DG869" s="205"/>
      <c r="DH869" s="206"/>
      <c r="DI869" s="206"/>
      <c r="DJ869" s="205"/>
      <c r="DK869" s="207"/>
      <c r="DL869" s="205"/>
      <c r="DM869" s="207"/>
      <c r="DN869" s="205"/>
      <c r="DO869" s="207"/>
      <c r="DP869" s="205"/>
      <c r="DQ869" s="205"/>
      <c r="DR869" s="205"/>
      <c r="DS869" s="205"/>
      <c r="DT869" s="93"/>
      <c r="DU869" s="93"/>
      <c r="EE869" s="8"/>
      <c r="EF869" s="205"/>
      <c r="EG869" s="205"/>
      <c r="EH869" s="206"/>
      <c r="EI869" s="206"/>
      <c r="EJ869" s="205"/>
      <c r="EK869" s="207"/>
      <c r="EL869" s="205"/>
      <c r="EM869" s="207"/>
      <c r="EN869" s="205"/>
      <c r="EO869" s="207"/>
      <c r="EP869" s="207"/>
      <c r="EQ869" s="205"/>
      <c r="ER869" s="205"/>
      <c r="ES869" s="205"/>
      <c r="ET869" s="205"/>
      <c r="EU869" s="93"/>
      <c r="EV869" s="93"/>
    </row>
    <row r="870" spans="2:152">
      <c r="B870" s="8"/>
      <c r="C870" s="205"/>
      <c r="D870" s="205"/>
      <c r="E870" s="206"/>
      <c r="F870" s="206"/>
      <c r="G870" s="205"/>
      <c r="H870" s="207"/>
      <c r="I870" s="205"/>
      <c r="J870" s="207"/>
      <c r="K870" s="205"/>
      <c r="L870" s="205"/>
      <c r="M870" s="205"/>
      <c r="N870" s="205"/>
      <c r="O870" s="205"/>
      <c r="P870" s="205"/>
      <c r="Q870" s="205"/>
      <c r="CC870" s="8"/>
      <c r="CD870" s="205"/>
      <c r="CE870" s="205"/>
      <c r="CF870" s="206"/>
      <c r="CG870" s="206"/>
      <c r="CH870" s="205"/>
      <c r="CI870" s="207"/>
      <c r="CJ870" s="205"/>
      <c r="CK870" s="207"/>
      <c r="CL870" s="205"/>
      <c r="CM870" s="205"/>
      <c r="CN870" s="205"/>
      <c r="CO870" s="205"/>
      <c r="CP870" s="205"/>
      <c r="CQ870" s="93"/>
      <c r="CR870" s="93"/>
      <c r="CS870" s="191"/>
      <c r="CW870" s="210"/>
      <c r="DE870" s="8"/>
      <c r="DF870" s="205"/>
      <c r="DG870" s="205"/>
      <c r="DH870" s="206"/>
      <c r="DI870" s="206"/>
      <c r="DJ870" s="205"/>
      <c r="DK870" s="207"/>
      <c r="DL870" s="205"/>
      <c r="DM870" s="207"/>
      <c r="DN870" s="205"/>
      <c r="DO870" s="207"/>
      <c r="DP870" s="205"/>
      <c r="DQ870" s="205"/>
      <c r="DR870" s="205"/>
      <c r="DS870" s="205"/>
      <c r="DT870" s="93"/>
      <c r="DU870" s="93"/>
      <c r="EE870" s="8"/>
      <c r="EF870" s="205"/>
      <c r="EG870" s="205"/>
      <c r="EH870" s="206"/>
      <c r="EI870" s="206"/>
      <c r="EJ870" s="205"/>
      <c r="EK870" s="207"/>
      <c r="EL870" s="205"/>
      <c r="EM870" s="207"/>
      <c r="EN870" s="205"/>
      <c r="EO870" s="207"/>
      <c r="EP870" s="207"/>
      <c r="EQ870" s="205"/>
      <c r="ER870" s="205"/>
      <c r="ES870" s="205"/>
      <c r="ET870" s="205"/>
      <c r="EU870" s="93"/>
      <c r="EV870" s="93"/>
    </row>
    <row r="871" spans="2:152">
      <c r="B871" s="8"/>
      <c r="C871" s="205"/>
      <c r="D871" s="205"/>
      <c r="E871" s="206"/>
      <c r="F871" s="206"/>
      <c r="G871" s="205"/>
      <c r="H871" s="207"/>
      <c r="I871" s="205"/>
      <c r="J871" s="207"/>
      <c r="K871" s="205"/>
      <c r="L871" s="205"/>
      <c r="M871" s="205"/>
      <c r="N871" s="205"/>
      <c r="O871" s="205"/>
      <c r="P871" s="205"/>
      <c r="Q871" s="205"/>
      <c r="CC871" s="8"/>
      <c r="CD871" s="205"/>
      <c r="CE871" s="205"/>
      <c r="CF871" s="206"/>
      <c r="CG871" s="206"/>
      <c r="CH871" s="205"/>
      <c r="CI871" s="207"/>
      <c r="CJ871" s="205"/>
      <c r="CK871" s="207"/>
      <c r="CL871" s="205"/>
      <c r="CM871" s="205"/>
      <c r="CN871" s="205"/>
      <c r="CO871" s="205"/>
      <c r="CP871" s="205"/>
      <c r="CQ871" s="93"/>
      <c r="CR871" s="93"/>
      <c r="CS871" s="191"/>
      <c r="CW871" s="210"/>
      <c r="DE871" s="8"/>
      <c r="DF871" s="205"/>
      <c r="DG871" s="205"/>
      <c r="DH871" s="206"/>
      <c r="DI871" s="206"/>
      <c r="DJ871" s="205"/>
      <c r="DK871" s="207"/>
      <c r="DL871" s="205"/>
      <c r="DM871" s="207"/>
      <c r="DN871" s="205"/>
      <c r="DO871" s="207"/>
      <c r="DP871" s="205"/>
      <c r="DQ871" s="205"/>
      <c r="DR871" s="205"/>
      <c r="DS871" s="205"/>
      <c r="DT871" s="93"/>
      <c r="DU871" s="93"/>
      <c r="EE871" s="8"/>
      <c r="EF871" s="205"/>
      <c r="EG871" s="205"/>
      <c r="EH871" s="206"/>
      <c r="EI871" s="206"/>
      <c r="EJ871" s="205"/>
      <c r="EK871" s="207"/>
      <c r="EL871" s="205"/>
      <c r="EM871" s="207"/>
      <c r="EN871" s="205"/>
      <c r="EO871" s="207"/>
      <c r="EP871" s="207"/>
      <c r="EQ871" s="205"/>
      <c r="ER871" s="205"/>
      <c r="ES871" s="205"/>
      <c r="ET871" s="205"/>
      <c r="EU871" s="93"/>
      <c r="EV871" s="93"/>
    </row>
    <row r="872" spans="2:152">
      <c r="B872" s="8"/>
      <c r="C872" s="205"/>
      <c r="D872" s="205"/>
      <c r="E872" s="206"/>
      <c r="F872" s="206"/>
      <c r="G872" s="205"/>
      <c r="H872" s="207"/>
      <c r="I872" s="205"/>
      <c r="J872" s="207"/>
      <c r="K872" s="205"/>
      <c r="L872" s="205"/>
      <c r="M872" s="205"/>
      <c r="N872" s="205"/>
      <c r="O872" s="205"/>
      <c r="P872" s="205"/>
      <c r="Q872" s="205"/>
      <c r="CC872" s="8"/>
      <c r="CD872" s="205"/>
      <c r="CE872" s="205"/>
      <c r="CF872" s="206"/>
      <c r="CG872" s="206"/>
      <c r="CH872" s="205"/>
      <c r="CI872" s="207"/>
      <c r="CJ872" s="205"/>
      <c r="CK872" s="207"/>
      <c r="CL872" s="205"/>
      <c r="CM872" s="205"/>
      <c r="CN872" s="205"/>
      <c r="CO872" s="205"/>
      <c r="CP872" s="205"/>
      <c r="CQ872" s="93"/>
      <c r="CR872" s="93"/>
      <c r="CS872" s="191"/>
      <c r="CW872" s="210"/>
      <c r="DE872" s="8"/>
      <c r="DF872" s="205"/>
      <c r="DG872" s="205"/>
      <c r="DH872" s="206"/>
      <c r="DI872" s="206"/>
      <c r="DJ872" s="205"/>
      <c r="DK872" s="207"/>
      <c r="DL872" s="205"/>
      <c r="DM872" s="207"/>
      <c r="DN872" s="205"/>
      <c r="DO872" s="207"/>
      <c r="DP872" s="205"/>
      <c r="DQ872" s="205"/>
      <c r="DR872" s="205"/>
      <c r="DS872" s="205"/>
      <c r="DT872" s="93"/>
      <c r="DU872" s="93"/>
      <c r="EE872" s="8"/>
      <c r="EF872" s="205"/>
      <c r="EG872" s="205"/>
      <c r="EH872" s="206"/>
      <c r="EI872" s="206"/>
      <c r="EJ872" s="205"/>
      <c r="EK872" s="207"/>
      <c r="EL872" s="205"/>
      <c r="EM872" s="207"/>
      <c r="EN872" s="205"/>
      <c r="EO872" s="207"/>
      <c r="EP872" s="207"/>
      <c r="EQ872" s="205"/>
      <c r="ER872" s="205"/>
      <c r="ES872" s="205"/>
      <c r="ET872" s="205"/>
      <c r="EU872" s="93"/>
      <c r="EV872" s="93"/>
    </row>
    <row r="873" spans="2:152">
      <c r="B873" s="8"/>
      <c r="C873" s="205"/>
      <c r="D873" s="205"/>
      <c r="E873" s="206"/>
      <c r="F873" s="206"/>
      <c r="G873" s="205"/>
      <c r="H873" s="207"/>
      <c r="I873" s="205"/>
      <c r="J873" s="207"/>
      <c r="K873" s="205"/>
      <c r="L873" s="205"/>
      <c r="M873" s="205"/>
      <c r="N873" s="205"/>
      <c r="O873" s="205"/>
      <c r="P873" s="205"/>
      <c r="Q873" s="205"/>
      <c r="CC873" s="8"/>
      <c r="CD873" s="205"/>
      <c r="CE873" s="205"/>
      <c r="CF873" s="206"/>
      <c r="CG873" s="206"/>
      <c r="CH873" s="205"/>
      <c r="CI873" s="207"/>
      <c r="CJ873" s="205"/>
      <c r="CK873" s="207"/>
      <c r="CL873" s="205"/>
      <c r="CM873" s="205"/>
      <c r="CN873" s="205"/>
      <c r="CO873" s="205"/>
      <c r="CP873" s="205"/>
      <c r="CQ873" s="93"/>
      <c r="CR873" s="93"/>
      <c r="CS873" s="191"/>
      <c r="CW873" s="210"/>
      <c r="DE873" s="8"/>
      <c r="DF873" s="205"/>
      <c r="DG873" s="205"/>
      <c r="DH873" s="206"/>
      <c r="DI873" s="206"/>
      <c r="DJ873" s="205"/>
      <c r="DK873" s="207"/>
      <c r="DL873" s="205"/>
      <c r="DM873" s="207"/>
      <c r="DN873" s="205"/>
      <c r="DO873" s="207"/>
      <c r="DP873" s="205"/>
      <c r="DQ873" s="205"/>
      <c r="DR873" s="205"/>
      <c r="DS873" s="205"/>
      <c r="DT873" s="93"/>
      <c r="DU873" s="93"/>
      <c r="EE873" s="8"/>
      <c r="EF873" s="205"/>
      <c r="EG873" s="205"/>
      <c r="EH873" s="206"/>
      <c r="EI873" s="206"/>
      <c r="EJ873" s="205"/>
      <c r="EK873" s="207"/>
      <c r="EL873" s="205"/>
      <c r="EM873" s="207"/>
      <c r="EN873" s="205"/>
      <c r="EO873" s="207"/>
      <c r="EP873" s="207"/>
      <c r="EQ873" s="205"/>
      <c r="ER873" s="205"/>
      <c r="ES873" s="205"/>
      <c r="ET873" s="205"/>
      <c r="EU873" s="93"/>
      <c r="EV873" s="93"/>
    </row>
    <row r="874" spans="2:152">
      <c r="B874" s="8"/>
      <c r="C874" s="205"/>
      <c r="D874" s="205"/>
      <c r="E874" s="206"/>
      <c r="F874" s="206"/>
      <c r="G874" s="205"/>
      <c r="H874" s="207"/>
      <c r="I874" s="205"/>
      <c r="J874" s="207"/>
      <c r="K874" s="205"/>
      <c r="L874" s="205"/>
      <c r="M874" s="205"/>
      <c r="N874" s="205"/>
      <c r="O874" s="205"/>
      <c r="P874" s="205"/>
      <c r="Q874" s="205"/>
      <c r="CC874" s="8"/>
      <c r="CD874" s="205"/>
      <c r="CE874" s="205"/>
      <c r="CF874" s="206"/>
      <c r="CG874" s="206"/>
      <c r="CH874" s="205"/>
      <c r="CI874" s="207"/>
      <c r="CJ874" s="205"/>
      <c r="CK874" s="207"/>
      <c r="CL874" s="205"/>
      <c r="CM874" s="205"/>
      <c r="CN874" s="205"/>
      <c r="CO874" s="205"/>
      <c r="CP874" s="205"/>
      <c r="CQ874" s="93"/>
      <c r="CR874" s="93"/>
      <c r="CS874" s="191"/>
      <c r="CW874" s="210"/>
      <c r="DE874" s="8"/>
      <c r="DF874" s="205"/>
      <c r="DG874" s="205"/>
      <c r="DH874" s="206"/>
      <c r="DI874" s="206"/>
      <c r="DJ874" s="205"/>
      <c r="DK874" s="207"/>
      <c r="DL874" s="205"/>
      <c r="DM874" s="207"/>
      <c r="DN874" s="205"/>
      <c r="DO874" s="207"/>
      <c r="DP874" s="205"/>
      <c r="DQ874" s="205"/>
      <c r="DR874" s="205"/>
      <c r="DS874" s="205"/>
      <c r="DT874" s="93"/>
      <c r="DU874" s="93"/>
      <c r="EE874" s="8"/>
      <c r="EF874" s="205"/>
      <c r="EG874" s="205"/>
      <c r="EH874" s="206"/>
      <c r="EI874" s="206"/>
      <c r="EJ874" s="205"/>
      <c r="EK874" s="207"/>
      <c r="EL874" s="205"/>
      <c r="EM874" s="207"/>
      <c r="EN874" s="205"/>
      <c r="EO874" s="207"/>
      <c r="EP874" s="207"/>
      <c r="EQ874" s="205"/>
      <c r="ER874" s="205"/>
      <c r="ES874" s="205"/>
      <c r="ET874" s="205"/>
      <c r="EU874" s="93"/>
      <c r="EV874" s="93"/>
    </row>
    <row r="875" spans="2:152">
      <c r="B875" s="8"/>
      <c r="C875" s="205"/>
      <c r="D875" s="205"/>
      <c r="E875" s="206"/>
      <c r="F875" s="206"/>
      <c r="G875" s="205"/>
      <c r="H875" s="207"/>
      <c r="I875" s="205"/>
      <c r="J875" s="207"/>
      <c r="K875" s="205"/>
      <c r="L875" s="205"/>
      <c r="M875" s="205"/>
      <c r="N875" s="205"/>
      <c r="O875" s="205"/>
      <c r="P875" s="205"/>
      <c r="Q875" s="205"/>
      <c r="CC875" s="8"/>
      <c r="CD875" s="205"/>
      <c r="CE875" s="205"/>
      <c r="CF875" s="206"/>
      <c r="CG875" s="206"/>
      <c r="CH875" s="205"/>
      <c r="CI875" s="207"/>
      <c r="CJ875" s="205"/>
      <c r="CK875" s="207"/>
      <c r="CL875" s="205"/>
      <c r="CM875" s="205"/>
      <c r="CN875" s="205"/>
      <c r="CO875" s="205"/>
      <c r="CP875" s="205"/>
      <c r="CQ875" s="93"/>
      <c r="CR875" s="93"/>
      <c r="CS875" s="191"/>
      <c r="CW875" s="210"/>
      <c r="DE875" s="8"/>
      <c r="DF875" s="205"/>
      <c r="DG875" s="205"/>
      <c r="DH875" s="206"/>
      <c r="DI875" s="206"/>
      <c r="DJ875" s="205"/>
      <c r="DK875" s="207"/>
      <c r="DL875" s="205"/>
      <c r="DM875" s="207"/>
      <c r="DN875" s="205"/>
      <c r="DO875" s="207"/>
      <c r="DP875" s="205"/>
      <c r="DQ875" s="205"/>
      <c r="DR875" s="205"/>
      <c r="DS875" s="205"/>
      <c r="DT875" s="93"/>
      <c r="DU875" s="93"/>
      <c r="EE875" s="8"/>
      <c r="EF875" s="205"/>
      <c r="EG875" s="205"/>
      <c r="EH875" s="206"/>
      <c r="EI875" s="206"/>
      <c r="EJ875" s="205"/>
      <c r="EK875" s="207"/>
      <c r="EL875" s="205"/>
      <c r="EM875" s="207"/>
      <c r="EN875" s="205"/>
      <c r="EO875" s="207"/>
      <c r="EP875" s="207"/>
      <c r="EQ875" s="205"/>
      <c r="ER875" s="205"/>
      <c r="ES875" s="205"/>
      <c r="ET875" s="205"/>
      <c r="EU875" s="93"/>
      <c r="EV875" s="93"/>
    </row>
    <row r="876" spans="2:152">
      <c r="B876" s="8"/>
      <c r="C876" s="205"/>
      <c r="D876" s="205"/>
      <c r="E876" s="206"/>
      <c r="F876" s="206"/>
      <c r="G876" s="205"/>
      <c r="H876" s="207"/>
      <c r="I876" s="205"/>
      <c r="J876" s="207"/>
      <c r="K876" s="205"/>
      <c r="L876" s="205"/>
      <c r="M876" s="205"/>
      <c r="N876" s="205"/>
      <c r="O876" s="205"/>
      <c r="P876" s="205"/>
      <c r="Q876" s="205"/>
      <c r="CC876" s="8"/>
      <c r="CD876" s="205"/>
      <c r="CE876" s="205"/>
      <c r="CF876" s="206"/>
      <c r="CG876" s="206"/>
      <c r="CH876" s="205"/>
      <c r="CI876" s="207"/>
      <c r="CJ876" s="205"/>
      <c r="CK876" s="207"/>
      <c r="CL876" s="205"/>
      <c r="CM876" s="205"/>
      <c r="CN876" s="205"/>
      <c r="CO876" s="205"/>
      <c r="CP876" s="205"/>
      <c r="CQ876" s="93"/>
      <c r="CR876" s="93"/>
      <c r="CS876" s="191"/>
      <c r="CW876" s="210"/>
      <c r="DE876" s="8"/>
      <c r="DF876" s="205"/>
      <c r="DG876" s="205"/>
      <c r="DH876" s="206"/>
      <c r="DI876" s="206"/>
      <c r="DJ876" s="205"/>
      <c r="DK876" s="207"/>
      <c r="DL876" s="205"/>
      <c r="DM876" s="207"/>
      <c r="DN876" s="205"/>
      <c r="DO876" s="207"/>
      <c r="DP876" s="205"/>
      <c r="DQ876" s="205"/>
      <c r="DR876" s="205"/>
      <c r="DS876" s="205"/>
      <c r="DT876" s="93"/>
      <c r="DU876" s="93"/>
      <c r="EE876" s="8"/>
      <c r="EF876" s="205"/>
      <c r="EG876" s="205"/>
      <c r="EH876" s="206"/>
      <c r="EI876" s="206"/>
      <c r="EJ876" s="205"/>
      <c r="EK876" s="207"/>
      <c r="EL876" s="205"/>
      <c r="EM876" s="207"/>
      <c r="EN876" s="205"/>
      <c r="EO876" s="207"/>
      <c r="EP876" s="207"/>
      <c r="EQ876" s="205"/>
      <c r="ER876" s="205"/>
      <c r="ES876" s="205"/>
      <c r="ET876" s="205"/>
      <c r="EU876" s="93"/>
      <c r="EV876" s="93"/>
    </row>
    <row r="877" spans="2:152">
      <c r="B877" s="8"/>
      <c r="C877" s="205"/>
      <c r="D877" s="205"/>
      <c r="E877" s="206"/>
      <c r="F877" s="206"/>
      <c r="G877" s="205"/>
      <c r="H877" s="207"/>
      <c r="I877" s="205"/>
      <c r="J877" s="207"/>
      <c r="K877" s="205"/>
      <c r="L877" s="205"/>
      <c r="M877" s="205"/>
      <c r="N877" s="205"/>
      <c r="O877" s="205"/>
      <c r="P877" s="205"/>
      <c r="Q877" s="205"/>
      <c r="CC877" s="8"/>
      <c r="CD877" s="205"/>
      <c r="CE877" s="205"/>
      <c r="CF877" s="206"/>
      <c r="CG877" s="206"/>
      <c r="CH877" s="205"/>
      <c r="CI877" s="207"/>
      <c r="CJ877" s="205"/>
      <c r="CK877" s="207"/>
      <c r="CL877" s="205"/>
      <c r="CM877" s="205"/>
      <c r="CN877" s="205"/>
      <c r="CO877" s="205"/>
      <c r="CP877" s="205"/>
      <c r="CQ877" s="93"/>
      <c r="CR877" s="93"/>
      <c r="CS877" s="191"/>
      <c r="CW877" s="210"/>
      <c r="DE877" s="8"/>
      <c r="DF877" s="205"/>
      <c r="DG877" s="205"/>
      <c r="DH877" s="206"/>
      <c r="DI877" s="206"/>
      <c r="DJ877" s="205"/>
      <c r="DK877" s="207"/>
      <c r="DL877" s="205"/>
      <c r="DM877" s="207"/>
      <c r="DN877" s="205"/>
      <c r="DO877" s="207"/>
      <c r="DP877" s="205"/>
      <c r="DQ877" s="205"/>
      <c r="DR877" s="205"/>
      <c r="DS877" s="205"/>
      <c r="DT877" s="93"/>
      <c r="DU877" s="93"/>
      <c r="EE877" s="8"/>
      <c r="EF877" s="205"/>
      <c r="EG877" s="205"/>
      <c r="EH877" s="206"/>
      <c r="EI877" s="206"/>
      <c r="EJ877" s="205"/>
      <c r="EK877" s="207"/>
      <c r="EL877" s="205"/>
      <c r="EM877" s="207"/>
      <c r="EN877" s="205"/>
      <c r="EO877" s="207"/>
      <c r="EP877" s="207"/>
      <c r="EQ877" s="205"/>
      <c r="ER877" s="205"/>
      <c r="ES877" s="205"/>
      <c r="ET877" s="205"/>
      <c r="EU877" s="93"/>
      <c r="EV877" s="93"/>
    </row>
    <row r="878" spans="2:152">
      <c r="B878" s="8"/>
      <c r="C878" s="205"/>
      <c r="D878" s="205"/>
      <c r="E878" s="206"/>
      <c r="F878" s="206"/>
      <c r="G878" s="205"/>
      <c r="H878" s="207"/>
      <c r="I878" s="205"/>
      <c r="J878" s="207"/>
      <c r="K878" s="205"/>
      <c r="L878" s="205"/>
      <c r="M878" s="205"/>
      <c r="N878" s="205"/>
      <c r="O878" s="205"/>
      <c r="P878" s="205"/>
      <c r="Q878" s="205"/>
      <c r="CC878" s="8"/>
      <c r="CD878" s="205"/>
      <c r="CE878" s="205"/>
      <c r="CF878" s="206"/>
      <c r="CG878" s="206"/>
      <c r="CH878" s="205"/>
      <c r="CI878" s="207"/>
      <c r="CJ878" s="205"/>
      <c r="CK878" s="207"/>
      <c r="CL878" s="205"/>
      <c r="CM878" s="205"/>
      <c r="CN878" s="205"/>
      <c r="CO878" s="205"/>
      <c r="CP878" s="205"/>
      <c r="CQ878" s="93"/>
      <c r="CR878" s="93"/>
      <c r="CS878" s="191"/>
      <c r="CW878" s="210"/>
      <c r="DE878" s="8"/>
      <c r="DF878" s="205"/>
      <c r="DG878" s="205"/>
      <c r="DH878" s="206"/>
      <c r="DI878" s="206"/>
      <c r="DJ878" s="205"/>
      <c r="DK878" s="207"/>
      <c r="DL878" s="205"/>
      <c r="DM878" s="207"/>
      <c r="DN878" s="205"/>
      <c r="DO878" s="207"/>
      <c r="DP878" s="205"/>
      <c r="DQ878" s="205"/>
      <c r="DR878" s="205"/>
      <c r="DS878" s="205"/>
      <c r="DT878" s="93"/>
      <c r="DU878" s="93"/>
      <c r="EE878" s="8"/>
      <c r="EF878" s="205"/>
      <c r="EG878" s="205"/>
      <c r="EH878" s="206"/>
      <c r="EI878" s="206"/>
      <c r="EJ878" s="205"/>
      <c r="EK878" s="207"/>
      <c r="EL878" s="205"/>
      <c r="EM878" s="207"/>
      <c r="EN878" s="205"/>
      <c r="EO878" s="207"/>
      <c r="EP878" s="207"/>
      <c r="EQ878" s="205"/>
      <c r="ER878" s="205"/>
      <c r="ES878" s="205"/>
      <c r="ET878" s="205"/>
      <c r="EU878" s="93"/>
      <c r="EV878" s="93"/>
    </row>
    <row r="879" spans="2:152">
      <c r="B879" s="8"/>
      <c r="C879" s="205"/>
      <c r="D879" s="205"/>
      <c r="E879" s="206"/>
      <c r="F879" s="206"/>
      <c r="G879" s="205"/>
      <c r="H879" s="207"/>
      <c r="I879" s="205"/>
      <c r="J879" s="207"/>
      <c r="K879" s="205"/>
      <c r="L879" s="205"/>
      <c r="M879" s="205"/>
      <c r="N879" s="205"/>
      <c r="O879" s="205"/>
      <c r="P879" s="205"/>
      <c r="Q879" s="205"/>
      <c r="CC879" s="8"/>
      <c r="CD879" s="205"/>
      <c r="CE879" s="205"/>
      <c r="CF879" s="206"/>
      <c r="CG879" s="206"/>
      <c r="CH879" s="205"/>
      <c r="CI879" s="207"/>
      <c r="CJ879" s="205"/>
      <c r="CK879" s="207"/>
      <c r="CL879" s="205"/>
      <c r="CM879" s="205"/>
      <c r="CN879" s="205"/>
      <c r="CO879" s="205"/>
      <c r="CP879" s="205"/>
      <c r="CQ879" s="93"/>
      <c r="CR879" s="93"/>
      <c r="CS879" s="191"/>
      <c r="CW879" s="210"/>
      <c r="DE879" s="8"/>
      <c r="DF879" s="205"/>
      <c r="DG879" s="205"/>
      <c r="DH879" s="206"/>
      <c r="DI879" s="206"/>
      <c r="DJ879" s="205"/>
      <c r="DK879" s="207"/>
      <c r="DL879" s="205"/>
      <c r="DM879" s="207"/>
      <c r="DN879" s="205"/>
      <c r="DO879" s="207"/>
      <c r="DP879" s="205"/>
      <c r="DQ879" s="205"/>
      <c r="DR879" s="205"/>
      <c r="DS879" s="205"/>
      <c r="DT879" s="93"/>
      <c r="DU879" s="93"/>
      <c r="EE879" s="8"/>
      <c r="EF879" s="205"/>
      <c r="EG879" s="205"/>
      <c r="EH879" s="206"/>
      <c r="EI879" s="206"/>
      <c r="EJ879" s="205"/>
      <c r="EK879" s="207"/>
      <c r="EL879" s="205"/>
      <c r="EM879" s="207"/>
      <c r="EN879" s="205"/>
      <c r="EO879" s="207"/>
      <c r="EP879" s="207"/>
      <c r="EQ879" s="205"/>
      <c r="ER879" s="205"/>
      <c r="ES879" s="205"/>
      <c r="ET879" s="205"/>
      <c r="EU879" s="93"/>
      <c r="EV879" s="93"/>
    </row>
    <row r="880" spans="2:152">
      <c r="B880" s="8"/>
      <c r="C880" s="205"/>
      <c r="D880" s="205"/>
      <c r="E880" s="206"/>
      <c r="F880" s="206"/>
      <c r="G880" s="205"/>
      <c r="H880" s="207"/>
      <c r="I880" s="205"/>
      <c r="J880" s="207"/>
      <c r="K880" s="205"/>
      <c r="L880" s="205"/>
      <c r="M880" s="205"/>
      <c r="N880" s="205"/>
      <c r="O880" s="205"/>
      <c r="P880" s="205"/>
      <c r="Q880" s="205"/>
      <c r="CC880" s="8"/>
      <c r="CD880" s="205"/>
      <c r="CE880" s="205"/>
      <c r="CF880" s="206"/>
      <c r="CG880" s="206"/>
      <c r="CH880" s="205"/>
      <c r="CI880" s="207"/>
      <c r="CJ880" s="205"/>
      <c r="CK880" s="207"/>
      <c r="CL880" s="205"/>
      <c r="CM880" s="205"/>
      <c r="CN880" s="205"/>
      <c r="CO880" s="205"/>
      <c r="CP880" s="205"/>
      <c r="CQ880" s="93"/>
      <c r="CR880" s="93"/>
      <c r="CS880" s="191"/>
      <c r="CW880" s="210"/>
      <c r="DE880" s="8"/>
      <c r="DF880" s="205"/>
      <c r="DG880" s="205"/>
      <c r="DH880" s="206"/>
      <c r="DI880" s="206"/>
      <c r="DJ880" s="205"/>
      <c r="DK880" s="207"/>
      <c r="DL880" s="205"/>
      <c r="DM880" s="207"/>
      <c r="DN880" s="205"/>
      <c r="DO880" s="207"/>
      <c r="DP880" s="205"/>
      <c r="DQ880" s="205"/>
      <c r="DR880" s="205"/>
      <c r="DS880" s="205"/>
      <c r="DT880" s="93"/>
      <c r="DU880" s="93"/>
      <c r="EE880" s="8"/>
      <c r="EF880" s="205"/>
      <c r="EG880" s="205"/>
      <c r="EH880" s="206"/>
      <c r="EI880" s="206"/>
      <c r="EJ880" s="205"/>
      <c r="EK880" s="207"/>
      <c r="EL880" s="205"/>
      <c r="EM880" s="207"/>
      <c r="EN880" s="205"/>
      <c r="EO880" s="207"/>
      <c r="EP880" s="207"/>
      <c r="EQ880" s="205"/>
      <c r="ER880" s="205"/>
      <c r="ES880" s="205"/>
      <c r="ET880" s="205"/>
      <c r="EU880" s="93"/>
      <c r="EV880" s="93"/>
    </row>
    <row r="881" spans="2:152">
      <c r="B881" s="8"/>
      <c r="C881" s="205"/>
      <c r="D881" s="205"/>
      <c r="E881" s="206"/>
      <c r="F881" s="206"/>
      <c r="G881" s="205"/>
      <c r="H881" s="207"/>
      <c r="I881" s="205"/>
      <c r="J881" s="207"/>
      <c r="K881" s="205"/>
      <c r="L881" s="205"/>
      <c r="M881" s="205"/>
      <c r="N881" s="205"/>
      <c r="O881" s="205"/>
      <c r="P881" s="205"/>
      <c r="Q881" s="205"/>
      <c r="CC881" s="8"/>
      <c r="CD881" s="205"/>
      <c r="CE881" s="205"/>
      <c r="CF881" s="206"/>
      <c r="CG881" s="206"/>
      <c r="CH881" s="205"/>
      <c r="CI881" s="207"/>
      <c r="CJ881" s="205"/>
      <c r="CK881" s="207"/>
      <c r="CL881" s="205"/>
      <c r="CM881" s="205"/>
      <c r="CN881" s="205"/>
      <c r="CO881" s="205"/>
      <c r="CP881" s="205"/>
      <c r="CQ881" s="93"/>
      <c r="CR881" s="93"/>
      <c r="CS881" s="191"/>
      <c r="CW881" s="210"/>
      <c r="DE881" s="8"/>
      <c r="DF881" s="205"/>
      <c r="DG881" s="205"/>
      <c r="DH881" s="206"/>
      <c r="DI881" s="206"/>
      <c r="DJ881" s="205"/>
      <c r="DK881" s="207"/>
      <c r="DL881" s="205"/>
      <c r="DM881" s="207"/>
      <c r="DN881" s="205"/>
      <c r="DO881" s="207"/>
      <c r="DP881" s="205"/>
      <c r="DQ881" s="205"/>
      <c r="DR881" s="205"/>
      <c r="DS881" s="205"/>
      <c r="DT881" s="93"/>
      <c r="DU881" s="93"/>
      <c r="EE881" s="8"/>
      <c r="EF881" s="205"/>
      <c r="EG881" s="205"/>
      <c r="EH881" s="206"/>
      <c r="EI881" s="206"/>
      <c r="EJ881" s="205"/>
      <c r="EK881" s="207"/>
      <c r="EL881" s="205"/>
      <c r="EM881" s="207"/>
      <c r="EN881" s="205"/>
      <c r="EO881" s="207"/>
      <c r="EP881" s="207"/>
      <c r="EQ881" s="205"/>
      <c r="ER881" s="205"/>
      <c r="ES881" s="205"/>
      <c r="ET881" s="205"/>
      <c r="EU881" s="93"/>
      <c r="EV881" s="93"/>
    </row>
    <row r="882" spans="2:152">
      <c r="B882" s="8"/>
      <c r="C882" s="205"/>
      <c r="D882" s="205"/>
      <c r="E882" s="206"/>
      <c r="F882" s="206"/>
      <c r="G882" s="205"/>
      <c r="H882" s="207"/>
      <c r="I882" s="205"/>
      <c r="J882" s="207"/>
      <c r="K882" s="205"/>
      <c r="L882" s="205"/>
      <c r="M882" s="205"/>
      <c r="N882" s="205"/>
      <c r="O882" s="205"/>
      <c r="P882" s="205"/>
      <c r="Q882" s="205"/>
      <c r="CC882" s="8"/>
      <c r="CD882" s="205"/>
      <c r="CE882" s="205"/>
      <c r="CF882" s="206"/>
      <c r="CG882" s="206"/>
      <c r="CH882" s="205"/>
      <c r="CI882" s="207"/>
      <c r="CJ882" s="205"/>
      <c r="CK882" s="207"/>
      <c r="CL882" s="205"/>
      <c r="CM882" s="205"/>
      <c r="CN882" s="205"/>
      <c r="CO882" s="205"/>
      <c r="CP882" s="205"/>
      <c r="CQ882" s="93"/>
      <c r="CR882" s="93"/>
      <c r="CS882" s="191"/>
      <c r="CW882" s="210"/>
      <c r="DE882" s="8"/>
      <c r="DF882" s="205"/>
      <c r="DG882" s="205"/>
      <c r="DH882" s="206"/>
      <c r="DI882" s="206"/>
      <c r="DJ882" s="205"/>
      <c r="DK882" s="207"/>
      <c r="DL882" s="205"/>
      <c r="DM882" s="207"/>
      <c r="DN882" s="205"/>
      <c r="DO882" s="207"/>
      <c r="DP882" s="205"/>
      <c r="DQ882" s="205"/>
      <c r="DR882" s="205"/>
      <c r="DS882" s="205"/>
      <c r="DT882" s="93"/>
      <c r="DU882" s="93"/>
      <c r="EE882" s="8"/>
      <c r="EF882" s="205"/>
      <c r="EG882" s="205"/>
      <c r="EH882" s="206"/>
      <c r="EI882" s="206"/>
      <c r="EJ882" s="205"/>
      <c r="EK882" s="207"/>
      <c r="EL882" s="205"/>
      <c r="EM882" s="207"/>
      <c r="EN882" s="205"/>
      <c r="EO882" s="207"/>
      <c r="EP882" s="207"/>
      <c r="EQ882" s="205"/>
      <c r="ER882" s="205"/>
      <c r="ES882" s="205"/>
      <c r="ET882" s="205"/>
      <c r="EU882" s="93"/>
      <c r="EV882" s="93"/>
    </row>
    <row r="883" spans="2:152">
      <c r="B883" s="8"/>
      <c r="C883" s="205"/>
      <c r="D883" s="205"/>
      <c r="E883" s="206"/>
      <c r="F883" s="206"/>
      <c r="G883" s="205"/>
      <c r="H883" s="207"/>
      <c r="I883" s="205"/>
      <c r="J883" s="207"/>
      <c r="K883" s="205"/>
      <c r="L883" s="205"/>
      <c r="M883" s="205"/>
      <c r="N883" s="205"/>
      <c r="O883" s="205"/>
      <c r="P883" s="205"/>
      <c r="Q883" s="205"/>
      <c r="CC883" s="8"/>
      <c r="CD883" s="205"/>
      <c r="CE883" s="205"/>
      <c r="CF883" s="206"/>
      <c r="CG883" s="206"/>
      <c r="CH883" s="205"/>
      <c r="CI883" s="207"/>
      <c r="CJ883" s="205"/>
      <c r="CK883" s="207"/>
      <c r="CL883" s="205"/>
      <c r="CM883" s="205"/>
      <c r="CN883" s="205"/>
      <c r="CO883" s="205"/>
      <c r="CP883" s="205"/>
      <c r="CQ883" s="93"/>
      <c r="CR883" s="93"/>
      <c r="CS883" s="191"/>
      <c r="CW883" s="210"/>
      <c r="DE883" s="8"/>
      <c r="DF883" s="205"/>
      <c r="DG883" s="205"/>
      <c r="DH883" s="206"/>
      <c r="DI883" s="206"/>
      <c r="DJ883" s="205"/>
      <c r="DK883" s="207"/>
      <c r="DL883" s="205"/>
      <c r="DM883" s="207"/>
      <c r="DN883" s="205"/>
      <c r="DO883" s="207"/>
      <c r="DP883" s="205"/>
      <c r="DQ883" s="205"/>
      <c r="DR883" s="205"/>
      <c r="DS883" s="205"/>
      <c r="DT883" s="93"/>
      <c r="DU883" s="93"/>
      <c r="EE883" s="8"/>
      <c r="EF883" s="205"/>
      <c r="EG883" s="205"/>
      <c r="EH883" s="206"/>
      <c r="EI883" s="206"/>
      <c r="EJ883" s="205"/>
      <c r="EK883" s="207"/>
      <c r="EL883" s="205"/>
      <c r="EM883" s="207"/>
      <c r="EN883" s="205"/>
      <c r="EO883" s="207"/>
      <c r="EP883" s="207"/>
      <c r="EQ883" s="205"/>
      <c r="ER883" s="205"/>
      <c r="ES883" s="205"/>
      <c r="ET883" s="205"/>
      <c r="EU883" s="93"/>
      <c r="EV883" s="93"/>
    </row>
    <row r="884" spans="2:152">
      <c r="B884" s="8"/>
      <c r="C884" s="205"/>
      <c r="D884" s="205"/>
      <c r="E884" s="206"/>
      <c r="F884" s="206"/>
      <c r="G884" s="205"/>
      <c r="H884" s="207"/>
      <c r="I884" s="205"/>
      <c r="J884" s="207"/>
      <c r="K884" s="205"/>
      <c r="L884" s="205"/>
      <c r="M884" s="205"/>
      <c r="N884" s="205"/>
      <c r="O884" s="205"/>
      <c r="P884" s="205"/>
      <c r="Q884" s="205"/>
      <c r="CC884" s="8"/>
      <c r="CD884" s="205"/>
      <c r="CE884" s="205"/>
      <c r="CF884" s="206"/>
      <c r="CG884" s="206"/>
      <c r="CH884" s="205"/>
      <c r="CI884" s="207"/>
      <c r="CJ884" s="205"/>
      <c r="CK884" s="207"/>
      <c r="CL884" s="205"/>
      <c r="CM884" s="205"/>
      <c r="CN884" s="205"/>
      <c r="CO884" s="205"/>
      <c r="CP884" s="205"/>
      <c r="CQ884" s="93"/>
      <c r="CR884" s="93"/>
      <c r="CS884" s="191"/>
      <c r="CW884" s="210"/>
      <c r="DE884" s="8"/>
      <c r="DF884" s="205"/>
      <c r="DG884" s="205"/>
      <c r="DH884" s="206"/>
      <c r="DI884" s="206"/>
      <c r="DJ884" s="205"/>
      <c r="DK884" s="207"/>
      <c r="DL884" s="205"/>
      <c r="DM884" s="207"/>
      <c r="DN884" s="205"/>
      <c r="DO884" s="207"/>
      <c r="DP884" s="205"/>
      <c r="DQ884" s="205"/>
      <c r="DR884" s="205"/>
      <c r="DS884" s="205"/>
      <c r="DT884" s="93"/>
      <c r="DU884" s="93"/>
      <c r="EE884" s="8"/>
      <c r="EF884" s="205"/>
      <c r="EG884" s="205"/>
      <c r="EH884" s="206"/>
      <c r="EI884" s="206"/>
      <c r="EJ884" s="205"/>
      <c r="EK884" s="207"/>
      <c r="EL884" s="205"/>
      <c r="EM884" s="207"/>
      <c r="EN884" s="205"/>
      <c r="EO884" s="207"/>
      <c r="EP884" s="207"/>
      <c r="EQ884" s="205"/>
      <c r="ER884" s="205"/>
      <c r="ES884" s="205"/>
      <c r="ET884" s="205"/>
      <c r="EU884" s="93"/>
      <c r="EV884" s="93"/>
    </row>
    <row r="885" spans="2:152">
      <c r="B885" s="8"/>
      <c r="C885" s="205"/>
      <c r="D885" s="205"/>
      <c r="E885" s="206"/>
      <c r="F885" s="206"/>
      <c r="G885" s="205"/>
      <c r="H885" s="207"/>
      <c r="I885" s="205"/>
      <c r="J885" s="207"/>
      <c r="K885" s="205"/>
      <c r="L885" s="205"/>
      <c r="M885" s="205"/>
      <c r="N885" s="205"/>
      <c r="O885" s="205"/>
      <c r="P885" s="205"/>
      <c r="Q885" s="205"/>
      <c r="CC885" s="8"/>
      <c r="CD885" s="205"/>
      <c r="CE885" s="205"/>
      <c r="CF885" s="206"/>
      <c r="CG885" s="206"/>
      <c r="CH885" s="205"/>
      <c r="CI885" s="207"/>
      <c r="CJ885" s="205"/>
      <c r="CK885" s="207"/>
      <c r="CL885" s="205"/>
      <c r="CM885" s="205"/>
      <c r="CN885" s="205"/>
      <c r="CO885" s="205"/>
      <c r="CP885" s="205"/>
      <c r="CQ885" s="93"/>
      <c r="CR885" s="93"/>
      <c r="CS885" s="191"/>
      <c r="CW885" s="210"/>
      <c r="DE885" s="8"/>
      <c r="DF885" s="205"/>
      <c r="DG885" s="205"/>
      <c r="DH885" s="206"/>
      <c r="DI885" s="206"/>
      <c r="DJ885" s="205"/>
      <c r="DK885" s="207"/>
      <c r="DL885" s="205"/>
      <c r="DM885" s="207"/>
      <c r="DN885" s="205"/>
      <c r="DO885" s="207"/>
      <c r="DP885" s="205"/>
      <c r="DQ885" s="205"/>
      <c r="DR885" s="205"/>
      <c r="DS885" s="205"/>
      <c r="DT885" s="93"/>
      <c r="DU885" s="93"/>
      <c r="EE885" s="8"/>
      <c r="EF885" s="205"/>
      <c r="EG885" s="205"/>
      <c r="EH885" s="206"/>
      <c r="EI885" s="206"/>
      <c r="EJ885" s="205"/>
      <c r="EK885" s="207"/>
      <c r="EL885" s="205"/>
      <c r="EM885" s="207"/>
      <c r="EN885" s="205"/>
      <c r="EO885" s="207"/>
      <c r="EP885" s="207"/>
      <c r="EQ885" s="205"/>
      <c r="ER885" s="205"/>
      <c r="ES885" s="205"/>
      <c r="ET885" s="205"/>
      <c r="EU885" s="93"/>
      <c r="EV885" s="93"/>
    </row>
    <row r="886" spans="2:152">
      <c r="B886" s="8"/>
      <c r="C886" s="205"/>
      <c r="D886" s="205"/>
      <c r="E886" s="206"/>
      <c r="F886" s="206"/>
      <c r="G886" s="205"/>
      <c r="H886" s="207"/>
      <c r="I886" s="205"/>
      <c r="J886" s="207"/>
      <c r="K886" s="205"/>
      <c r="L886" s="205"/>
      <c r="M886" s="205"/>
      <c r="N886" s="205"/>
      <c r="O886" s="205"/>
      <c r="P886" s="205"/>
      <c r="Q886" s="205"/>
      <c r="CC886" s="8"/>
      <c r="CD886" s="205"/>
      <c r="CE886" s="205"/>
      <c r="CF886" s="206"/>
      <c r="CG886" s="206"/>
      <c r="CH886" s="205"/>
      <c r="CI886" s="207"/>
      <c r="CJ886" s="205"/>
      <c r="CK886" s="207"/>
      <c r="CL886" s="205"/>
      <c r="CM886" s="205"/>
      <c r="CN886" s="205"/>
      <c r="CO886" s="205"/>
      <c r="CP886" s="205"/>
      <c r="CQ886" s="93"/>
      <c r="CR886" s="93"/>
      <c r="CS886" s="191"/>
      <c r="CW886" s="210"/>
      <c r="DE886" s="8"/>
      <c r="DF886" s="205"/>
      <c r="DG886" s="205"/>
      <c r="DH886" s="206"/>
      <c r="DI886" s="206"/>
      <c r="DJ886" s="205"/>
      <c r="DK886" s="207"/>
      <c r="DL886" s="205"/>
      <c r="DM886" s="207"/>
      <c r="DN886" s="205"/>
      <c r="DO886" s="207"/>
      <c r="DP886" s="205"/>
      <c r="DQ886" s="205"/>
      <c r="DR886" s="205"/>
      <c r="DS886" s="205"/>
      <c r="DT886" s="93"/>
      <c r="DU886" s="93"/>
      <c r="EE886" s="8"/>
      <c r="EF886" s="205"/>
      <c r="EG886" s="205"/>
      <c r="EH886" s="206"/>
      <c r="EI886" s="206"/>
      <c r="EJ886" s="205"/>
      <c r="EK886" s="207"/>
      <c r="EL886" s="205"/>
      <c r="EM886" s="207"/>
      <c r="EN886" s="205"/>
      <c r="EO886" s="207"/>
      <c r="EP886" s="207"/>
      <c r="EQ886" s="205"/>
      <c r="ER886" s="205"/>
      <c r="ES886" s="205"/>
      <c r="ET886" s="205"/>
      <c r="EU886" s="93"/>
      <c r="EV886" s="93"/>
    </row>
    <row r="887" spans="2:152">
      <c r="B887" s="8"/>
      <c r="C887" s="205"/>
      <c r="D887" s="205"/>
      <c r="E887" s="206"/>
      <c r="F887" s="206"/>
      <c r="G887" s="205"/>
      <c r="H887" s="207"/>
      <c r="I887" s="205"/>
      <c r="J887" s="207"/>
      <c r="K887" s="205"/>
      <c r="L887" s="205"/>
      <c r="M887" s="205"/>
      <c r="N887" s="205"/>
      <c r="O887" s="205"/>
      <c r="P887" s="205"/>
      <c r="Q887" s="205"/>
      <c r="CC887" s="8"/>
      <c r="CD887" s="205"/>
      <c r="CE887" s="205"/>
      <c r="CF887" s="206"/>
      <c r="CG887" s="206"/>
      <c r="CH887" s="205"/>
      <c r="CI887" s="207"/>
      <c r="CJ887" s="205"/>
      <c r="CK887" s="207"/>
      <c r="CL887" s="205"/>
      <c r="CM887" s="205"/>
      <c r="CN887" s="205"/>
      <c r="CO887" s="205"/>
      <c r="CP887" s="205"/>
      <c r="CQ887" s="93"/>
      <c r="CR887" s="93"/>
      <c r="CS887" s="191"/>
      <c r="CW887" s="210"/>
      <c r="DE887" s="8"/>
      <c r="DF887" s="205"/>
      <c r="DG887" s="205"/>
      <c r="DH887" s="206"/>
      <c r="DI887" s="206"/>
      <c r="DJ887" s="205"/>
      <c r="DK887" s="207"/>
      <c r="DL887" s="205"/>
      <c r="DM887" s="207"/>
      <c r="DN887" s="205"/>
      <c r="DO887" s="207"/>
      <c r="DP887" s="205"/>
      <c r="DQ887" s="205"/>
      <c r="DR887" s="205"/>
      <c r="DS887" s="205"/>
      <c r="DT887" s="93"/>
      <c r="DU887" s="93"/>
      <c r="EE887" s="8"/>
      <c r="EF887" s="205"/>
      <c r="EG887" s="205"/>
      <c r="EH887" s="206"/>
      <c r="EI887" s="206"/>
      <c r="EJ887" s="205"/>
      <c r="EK887" s="207"/>
      <c r="EL887" s="205"/>
      <c r="EM887" s="207"/>
      <c r="EN887" s="205"/>
      <c r="EO887" s="207"/>
      <c r="EP887" s="207"/>
      <c r="EQ887" s="205"/>
      <c r="ER887" s="205"/>
      <c r="ES887" s="205"/>
      <c r="ET887" s="205"/>
      <c r="EU887" s="93"/>
      <c r="EV887" s="93"/>
    </row>
    <row r="888" spans="2:152">
      <c r="B888" s="8"/>
      <c r="C888" s="205"/>
      <c r="D888" s="205"/>
      <c r="E888" s="206"/>
      <c r="F888" s="206"/>
      <c r="G888" s="205"/>
      <c r="H888" s="207"/>
      <c r="I888" s="205"/>
      <c r="J888" s="207"/>
      <c r="K888" s="205"/>
      <c r="L888" s="205"/>
      <c r="M888" s="205"/>
      <c r="N888" s="205"/>
      <c r="O888" s="205"/>
      <c r="P888" s="205"/>
      <c r="Q888" s="205"/>
      <c r="CC888" s="8"/>
      <c r="CD888" s="205"/>
      <c r="CE888" s="205"/>
      <c r="CF888" s="206"/>
      <c r="CG888" s="206"/>
      <c r="CH888" s="205"/>
      <c r="CI888" s="207"/>
      <c r="CJ888" s="205"/>
      <c r="CK888" s="207"/>
      <c r="CL888" s="205"/>
      <c r="CM888" s="205"/>
      <c r="CN888" s="205"/>
      <c r="CO888" s="205"/>
      <c r="CP888" s="205"/>
      <c r="CQ888" s="93"/>
      <c r="CR888" s="93"/>
      <c r="CS888" s="191"/>
      <c r="CW888" s="210"/>
      <c r="DE888" s="8"/>
      <c r="DF888" s="205"/>
      <c r="DG888" s="205"/>
      <c r="DH888" s="206"/>
      <c r="DI888" s="206"/>
      <c r="DJ888" s="205"/>
      <c r="DK888" s="207"/>
      <c r="DL888" s="205"/>
      <c r="DM888" s="207"/>
      <c r="DN888" s="205"/>
      <c r="DO888" s="207"/>
      <c r="DP888" s="205"/>
      <c r="DQ888" s="205"/>
      <c r="DR888" s="205"/>
      <c r="DS888" s="205"/>
      <c r="DT888" s="93"/>
      <c r="DU888" s="93"/>
      <c r="EE888" s="8"/>
      <c r="EF888" s="205"/>
      <c r="EG888" s="205"/>
      <c r="EH888" s="206"/>
      <c r="EI888" s="206"/>
      <c r="EJ888" s="205"/>
      <c r="EK888" s="207"/>
      <c r="EL888" s="205"/>
      <c r="EM888" s="207"/>
      <c r="EN888" s="205"/>
      <c r="EO888" s="207"/>
      <c r="EP888" s="207"/>
      <c r="EQ888" s="205"/>
      <c r="ER888" s="205"/>
      <c r="ES888" s="205"/>
      <c r="ET888" s="205"/>
      <c r="EU888" s="93"/>
      <c r="EV888" s="93"/>
    </row>
    <row r="889" spans="2:152">
      <c r="B889" s="8"/>
      <c r="C889" s="205"/>
      <c r="D889" s="205"/>
      <c r="E889" s="206"/>
      <c r="F889" s="206"/>
      <c r="G889" s="205"/>
      <c r="H889" s="207"/>
      <c r="I889" s="205"/>
      <c r="J889" s="207"/>
      <c r="K889" s="205"/>
      <c r="L889" s="205"/>
      <c r="M889" s="205"/>
      <c r="N889" s="205"/>
      <c r="O889" s="205"/>
      <c r="P889" s="205"/>
      <c r="Q889" s="205"/>
      <c r="CC889" s="8"/>
      <c r="CD889" s="205"/>
      <c r="CE889" s="205"/>
      <c r="CF889" s="206"/>
      <c r="CG889" s="206"/>
      <c r="CH889" s="205"/>
      <c r="CI889" s="207"/>
      <c r="CJ889" s="205"/>
      <c r="CK889" s="207"/>
      <c r="CL889" s="205"/>
      <c r="CM889" s="205"/>
      <c r="CN889" s="205"/>
      <c r="CO889" s="205"/>
      <c r="CP889" s="205"/>
      <c r="CQ889" s="93"/>
      <c r="CR889" s="93"/>
      <c r="CS889" s="191"/>
      <c r="CW889" s="210"/>
      <c r="DE889" s="8"/>
      <c r="DF889" s="205"/>
      <c r="DG889" s="205"/>
      <c r="DH889" s="206"/>
      <c r="DI889" s="206"/>
      <c r="DJ889" s="205"/>
      <c r="DK889" s="207"/>
      <c r="DL889" s="205"/>
      <c r="DM889" s="207"/>
      <c r="DN889" s="205"/>
      <c r="DO889" s="207"/>
      <c r="DP889" s="205"/>
      <c r="DQ889" s="205"/>
      <c r="DR889" s="205"/>
      <c r="DS889" s="205"/>
      <c r="DT889" s="93"/>
      <c r="DU889" s="93"/>
      <c r="EE889" s="8"/>
      <c r="EF889" s="205"/>
      <c r="EG889" s="205"/>
      <c r="EH889" s="206"/>
      <c r="EI889" s="206"/>
      <c r="EJ889" s="205"/>
      <c r="EK889" s="207"/>
      <c r="EL889" s="205"/>
      <c r="EM889" s="207"/>
      <c r="EN889" s="205"/>
      <c r="EO889" s="207"/>
      <c r="EP889" s="207"/>
      <c r="EQ889" s="205"/>
      <c r="ER889" s="205"/>
      <c r="ES889" s="205"/>
      <c r="ET889" s="205"/>
      <c r="EU889" s="93"/>
      <c r="EV889" s="93"/>
    </row>
    <row r="890" spans="2:152">
      <c r="B890" s="8"/>
      <c r="C890" s="205"/>
      <c r="D890" s="205"/>
      <c r="E890" s="206"/>
      <c r="F890" s="206"/>
      <c r="G890" s="205"/>
      <c r="H890" s="207"/>
      <c r="I890" s="205"/>
      <c r="J890" s="207"/>
      <c r="K890" s="205"/>
      <c r="L890" s="205"/>
      <c r="M890" s="205"/>
      <c r="N890" s="205"/>
      <c r="O890" s="205"/>
      <c r="P890" s="205"/>
      <c r="Q890" s="205"/>
      <c r="CC890" s="8"/>
      <c r="CD890" s="205"/>
      <c r="CE890" s="205"/>
      <c r="CF890" s="206"/>
      <c r="CG890" s="206"/>
      <c r="CH890" s="205"/>
      <c r="CI890" s="207"/>
      <c r="CJ890" s="205"/>
      <c r="CK890" s="207"/>
      <c r="CL890" s="205"/>
      <c r="CM890" s="205"/>
      <c r="CN890" s="205"/>
      <c r="CO890" s="205"/>
      <c r="CP890" s="205"/>
      <c r="CQ890" s="93"/>
      <c r="CR890" s="93"/>
      <c r="CS890" s="191"/>
      <c r="CW890" s="210"/>
      <c r="DE890" s="8"/>
      <c r="DF890" s="205"/>
      <c r="DG890" s="205"/>
      <c r="DH890" s="206"/>
      <c r="DI890" s="206"/>
      <c r="DJ890" s="205"/>
      <c r="DK890" s="207"/>
      <c r="DL890" s="205"/>
      <c r="DM890" s="207"/>
      <c r="DN890" s="205"/>
      <c r="DO890" s="207"/>
      <c r="DP890" s="205"/>
      <c r="DQ890" s="205"/>
      <c r="DR890" s="205"/>
      <c r="DS890" s="205"/>
      <c r="DT890" s="93"/>
      <c r="DU890" s="93"/>
      <c r="EE890" s="8"/>
      <c r="EF890" s="205"/>
      <c r="EG890" s="205"/>
      <c r="EH890" s="206"/>
      <c r="EI890" s="206"/>
      <c r="EJ890" s="205"/>
      <c r="EK890" s="207"/>
      <c r="EL890" s="205"/>
      <c r="EM890" s="207"/>
      <c r="EN890" s="205"/>
      <c r="EO890" s="207"/>
      <c r="EP890" s="207"/>
      <c r="EQ890" s="205"/>
      <c r="ER890" s="205"/>
      <c r="ES890" s="205"/>
      <c r="ET890" s="205"/>
      <c r="EU890" s="93"/>
      <c r="EV890" s="93"/>
    </row>
    <row r="891" spans="2:152">
      <c r="B891" s="8"/>
      <c r="C891" s="205"/>
      <c r="D891" s="205"/>
      <c r="E891" s="206"/>
      <c r="F891" s="206"/>
      <c r="G891" s="205"/>
      <c r="H891" s="207"/>
      <c r="I891" s="205"/>
      <c r="J891" s="207"/>
      <c r="K891" s="205"/>
      <c r="L891" s="205"/>
      <c r="M891" s="205"/>
      <c r="N891" s="205"/>
      <c r="O891" s="205"/>
      <c r="P891" s="205"/>
      <c r="Q891" s="205"/>
      <c r="CC891" s="8"/>
      <c r="CD891" s="205"/>
      <c r="CE891" s="205"/>
      <c r="CF891" s="206"/>
      <c r="CG891" s="206"/>
      <c r="CH891" s="205"/>
      <c r="CI891" s="207"/>
      <c r="CJ891" s="205"/>
      <c r="CK891" s="207"/>
      <c r="CL891" s="205"/>
      <c r="CM891" s="205"/>
      <c r="CN891" s="205"/>
      <c r="CO891" s="205"/>
      <c r="CP891" s="205"/>
      <c r="CQ891" s="93"/>
      <c r="CR891" s="93"/>
      <c r="CS891" s="191"/>
      <c r="CW891" s="210"/>
      <c r="DE891" s="8"/>
      <c r="DF891" s="205"/>
      <c r="DG891" s="205"/>
      <c r="DH891" s="206"/>
      <c r="DI891" s="206"/>
      <c r="DJ891" s="205"/>
      <c r="DK891" s="207"/>
      <c r="DL891" s="205"/>
      <c r="DM891" s="207"/>
      <c r="DN891" s="205"/>
      <c r="DO891" s="207"/>
      <c r="DP891" s="205"/>
      <c r="DQ891" s="205"/>
      <c r="DR891" s="205"/>
      <c r="DS891" s="205"/>
      <c r="DT891" s="93"/>
      <c r="DU891" s="93"/>
      <c r="EE891" s="8"/>
      <c r="EF891" s="205"/>
      <c r="EG891" s="205"/>
      <c r="EH891" s="206"/>
      <c r="EI891" s="206"/>
      <c r="EJ891" s="205"/>
      <c r="EK891" s="207"/>
      <c r="EL891" s="205"/>
      <c r="EM891" s="207"/>
      <c r="EN891" s="205"/>
      <c r="EO891" s="207"/>
      <c r="EP891" s="207"/>
      <c r="EQ891" s="205"/>
      <c r="ER891" s="205"/>
      <c r="ES891" s="205"/>
      <c r="ET891" s="205"/>
      <c r="EU891" s="93"/>
      <c r="EV891" s="93"/>
    </row>
    <row r="892" spans="2:152">
      <c r="B892" s="8"/>
      <c r="C892" s="205"/>
      <c r="D892" s="205"/>
      <c r="E892" s="206"/>
      <c r="F892" s="206"/>
      <c r="G892" s="205"/>
      <c r="H892" s="207"/>
      <c r="I892" s="205"/>
      <c r="J892" s="207"/>
      <c r="K892" s="205"/>
      <c r="L892" s="205"/>
      <c r="M892" s="205"/>
      <c r="N892" s="205"/>
      <c r="O892" s="205"/>
      <c r="P892" s="205"/>
      <c r="Q892" s="205"/>
      <c r="CC892" s="8"/>
      <c r="CD892" s="205"/>
      <c r="CE892" s="205"/>
      <c r="CF892" s="206"/>
      <c r="CG892" s="206"/>
      <c r="CH892" s="205"/>
      <c r="CI892" s="207"/>
      <c r="CJ892" s="205"/>
      <c r="CK892" s="207"/>
      <c r="CL892" s="205"/>
      <c r="CM892" s="205"/>
      <c r="CN892" s="205"/>
      <c r="CO892" s="205"/>
      <c r="CP892" s="205"/>
      <c r="CQ892" s="93"/>
      <c r="CR892" s="93"/>
      <c r="CS892" s="191"/>
      <c r="CW892" s="210"/>
      <c r="DE892" s="8"/>
      <c r="DF892" s="205"/>
      <c r="DG892" s="205"/>
      <c r="DH892" s="206"/>
      <c r="DI892" s="206"/>
      <c r="DJ892" s="205"/>
      <c r="DK892" s="207"/>
      <c r="DL892" s="205"/>
      <c r="DM892" s="207"/>
      <c r="DN892" s="205"/>
      <c r="DO892" s="207"/>
      <c r="DP892" s="205"/>
      <c r="DQ892" s="205"/>
      <c r="DR892" s="205"/>
      <c r="DS892" s="205"/>
      <c r="DT892" s="93"/>
      <c r="DU892" s="93"/>
      <c r="EE892" s="8"/>
      <c r="EF892" s="205"/>
      <c r="EG892" s="205"/>
      <c r="EH892" s="206"/>
      <c r="EI892" s="206"/>
      <c r="EJ892" s="205"/>
      <c r="EK892" s="207"/>
      <c r="EL892" s="205"/>
      <c r="EM892" s="207"/>
      <c r="EN892" s="205"/>
      <c r="EO892" s="207"/>
      <c r="EP892" s="207"/>
      <c r="EQ892" s="205"/>
      <c r="ER892" s="205"/>
      <c r="ES892" s="205"/>
      <c r="ET892" s="205"/>
      <c r="EU892" s="93"/>
      <c r="EV892" s="93"/>
    </row>
    <row r="893" spans="2:152">
      <c r="B893" s="8"/>
      <c r="C893" s="205"/>
      <c r="D893" s="205"/>
      <c r="E893" s="206"/>
      <c r="F893" s="206"/>
      <c r="G893" s="205"/>
      <c r="H893" s="207"/>
      <c r="I893" s="205"/>
      <c r="J893" s="207"/>
      <c r="K893" s="205"/>
      <c r="L893" s="205"/>
      <c r="M893" s="205"/>
      <c r="N893" s="205"/>
      <c r="O893" s="205"/>
      <c r="P893" s="205"/>
      <c r="Q893" s="205"/>
      <c r="CC893" s="8"/>
      <c r="CD893" s="205"/>
      <c r="CE893" s="205"/>
      <c r="CF893" s="206"/>
      <c r="CG893" s="206"/>
      <c r="CH893" s="205"/>
      <c r="CI893" s="207"/>
      <c r="CJ893" s="205"/>
      <c r="CK893" s="207"/>
      <c r="CL893" s="205"/>
      <c r="CM893" s="205"/>
      <c r="CN893" s="205"/>
      <c r="CO893" s="205"/>
      <c r="CP893" s="205"/>
      <c r="CQ893" s="93"/>
      <c r="CR893" s="93"/>
      <c r="CS893" s="191"/>
      <c r="CW893" s="210"/>
      <c r="DE893" s="8"/>
      <c r="DF893" s="205"/>
      <c r="DG893" s="205"/>
      <c r="DH893" s="206"/>
      <c r="DI893" s="206"/>
      <c r="DJ893" s="205"/>
      <c r="DK893" s="207"/>
      <c r="DL893" s="205"/>
      <c r="DM893" s="207"/>
      <c r="DN893" s="205"/>
      <c r="DO893" s="207"/>
      <c r="DP893" s="205"/>
      <c r="DQ893" s="205"/>
      <c r="DR893" s="205"/>
      <c r="DS893" s="205"/>
      <c r="DT893" s="93"/>
      <c r="DU893" s="93"/>
      <c r="EE893" s="8"/>
      <c r="EF893" s="205"/>
      <c r="EG893" s="205"/>
      <c r="EH893" s="206"/>
      <c r="EI893" s="206"/>
      <c r="EJ893" s="205"/>
      <c r="EK893" s="207"/>
      <c r="EL893" s="205"/>
      <c r="EM893" s="207"/>
      <c r="EN893" s="205"/>
      <c r="EO893" s="207"/>
      <c r="EP893" s="207"/>
      <c r="EQ893" s="205"/>
      <c r="ER893" s="205"/>
      <c r="ES893" s="205"/>
      <c r="ET893" s="205"/>
      <c r="EU893" s="93"/>
      <c r="EV893" s="93"/>
    </row>
    <row r="894" spans="2:152">
      <c r="B894" s="8"/>
      <c r="C894" s="205"/>
      <c r="D894" s="205"/>
      <c r="E894" s="206"/>
      <c r="F894" s="206"/>
      <c r="G894" s="205"/>
      <c r="H894" s="207"/>
      <c r="I894" s="205"/>
      <c r="J894" s="207"/>
      <c r="K894" s="205"/>
      <c r="L894" s="205"/>
      <c r="M894" s="205"/>
      <c r="N894" s="205"/>
      <c r="O894" s="205"/>
      <c r="P894" s="205"/>
      <c r="Q894" s="205"/>
      <c r="CC894" s="8"/>
      <c r="CD894" s="205"/>
      <c r="CE894" s="205"/>
      <c r="CF894" s="206"/>
      <c r="CG894" s="206"/>
      <c r="CH894" s="205"/>
      <c r="CI894" s="207"/>
      <c r="CJ894" s="205"/>
      <c r="CK894" s="207"/>
      <c r="CL894" s="205"/>
      <c r="CM894" s="205"/>
      <c r="CN894" s="205"/>
      <c r="CO894" s="205"/>
      <c r="CP894" s="205"/>
      <c r="CQ894" s="93"/>
      <c r="CR894" s="93"/>
      <c r="CS894" s="191"/>
      <c r="CW894" s="210"/>
      <c r="DE894" s="8"/>
      <c r="DF894" s="205"/>
      <c r="DG894" s="205"/>
      <c r="DH894" s="206"/>
      <c r="DI894" s="206"/>
      <c r="DJ894" s="205"/>
      <c r="DK894" s="207"/>
      <c r="DL894" s="205"/>
      <c r="DM894" s="207"/>
      <c r="DN894" s="205"/>
      <c r="DO894" s="207"/>
      <c r="DP894" s="205"/>
      <c r="DQ894" s="205"/>
      <c r="DR894" s="205"/>
      <c r="DS894" s="205"/>
      <c r="DT894" s="93"/>
      <c r="DU894" s="93"/>
      <c r="EE894" s="8"/>
      <c r="EF894" s="205"/>
      <c r="EG894" s="205"/>
      <c r="EH894" s="206"/>
      <c r="EI894" s="206"/>
      <c r="EJ894" s="205"/>
      <c r="EK894" s="207"/>
      <c r="EL894" s="205"/>
      <c r="EM894" s="207"/>
      <c r="EN894" s="205"/>
      <c r="EO894" s="207"/>
      <c r="EP894" s="207"/>
      <c r="EQ894" s="205"/>
      <c r="ER894" s="205"/>
      <c r="ES894" s="205"/>
      <c r="ET894" s="205"/>
      <c r="EU894" s="93"/>
      <c r="EV894" s="93"/>
    </row>
    <row r="895" spans="2:152">
      <c r="B895" s="8"/>
      <c r="C895" s="205"/>
      <c r="D895" s="205"/>
      <c r="E895" s="206"/>
      <c r="F895" s="206"/>
      <c r="G895" s="205"/>
      <c r="H895" s="207"/>
      <c r="I895" s="205"/>
      <c r="J895" s="207"/>
      <c r="K895" s="205"/>
      <c r="L895" s="205"/>
      <c r="M895" s="205"/>
      <c r="N895" s="205"/>
      <c r="O895" s="205"/>
      <c r="P895" s="205"/>
      <c r="Q895" s="205"/>
      <c r="CC895" s="8"/>
      <c r="CD895" s="205"/>
      <c r="CE895" s="205"/>
      <c r="CF895" s="206"/>
      <c r="CG895" s="206"/>
      <c r="CH895" s="205"/>
      <c r="CI895" s="207"/>
      <c r="CJ895" s="205"/>
      <c r="CK895" s="207"/>
      <c r="CL895" s="205"/>
      <c r="CM895" s="205"/>
      <c r="CN895" s="205"/>
      <c r="CO895" s="205"/>
      <c r="CP895" s="205"/>
      <c r="CQ895" s="93"/>
      <c r="CR895" s="93"/>
      <c r="CS895" s="191"/>
      <c r="CW895" s="210"/>
      <c r="DE895" s="8"/>
      <c r="DF895" s="205"/>
      <c r="DG895" s="205"/>
      <c r="DH895" s="206"/>
      <c r="DI895" s="206"/>
      <c r="DJ895" s="205"/>
      <c r="DK895" s="207"/>
      <c r="DL895" s="205"/>
      <c r="DM895" s="207"/>
      <c r="DN895" s="205"/>
      <c r="DO895" s="207"/>
      <c r="DP895" s="205"/>
      <c r="DQ895" s="205"/>
      <c r="DR895" s="205"/>
      <c r="DS895" s="205"/>
      <c r="DT895" s="93"/>
      <c r="DU895" s="93"/>
      <c r="EE895" s="8"/>
      <c r="EF895" s="205"/>
      <c r="EG895" s="205"/>
      <c r="EH895" s="206"/>
      <c r="EI895" s="206"/>
      <c r="EJ895" s="205"/>
      <c r="EK895" s="207"/>
      <c r="EL895" s="205"/>
      <c r="EM895" s="207"/>
      <c r="EN895" s="205"/>
      <c r="EO895" s="207"/>
      <c r="EP895" s="207"/>
      <c r="EQ895" s="205"/>
      <c r="ER895" s="205"/>
      <c r="ES895" s="205"/>
      <c r="ET895" s="205"/>
      <c r="EU895" s="93"/>
      <c r="EV895" s="93"/>
    </row>
    <row r="896" spans="2:152">
      <c r="B896" s="8"/>
      <c r="C896" s="205"/>
      <c r="D896" s="205"/>
      <c r="E896" s="206"/>
      <c r="F896" s="206"/>
      <c r="G896" s="205"/>
      <c r="H896" s="207"/>
      <c r="I896" s="205"/>
      <c r="J896" s="207"/>
      <c r="K896" s="205"/>
      <c r="L896" s="205"/>
      <c r="M896" s="205"/>
      <c r="N896" s="205"/>
      <c r="O896" s="205"/>
      <c r="P896" s="205"/>
      <c r="Q896" s="205"/>
      <c r="CC896" s="8"/>
      <c r="CD896" s="205"/>
      <c r="CE896" s="205"/>
      <c r="CF896" s="206"/>
      <c r="CG896" s="206"/>
      <c r="CH896" s="205"/>
      <c r="CI896" s="207"/>
      <c r="CJ896" s="205"/>
      <c r="CK896" s="207"/>
      <c r="CL896" s="205"/>
      <c r="CM896" s="205"/>
      <c r="CN896" s="205"/>
      <c r="CO896" s="205"/>
      <c r="CP896" s="205"/>
      <c r="CQ896" s="93"/>
      <c r="CR896" s="93"/>
      <c r="CS896" s="191"/>
      <c r="CW896" s="210"/>
      <c r="DE896" s="8"/>
      <c r="DF896" s="205"/>
      <c r="DG896" s="205"/>
      <c r="DH896" s="206"/>
      <c r="DI896" s="206"/>
      <c r="DJ896" s="205"/>
      <c r="DK896" s="207"/>
      <c r="DL896" s="205"/>
      <c r="DM896" s="207"/>
      <c r="DN896" s="205"/>
      <c r="DO896" s="207"/>
      <c r="DP896" s="205"/>
      <c r="DQ896" s="205"/>
      <c r="DR896" s="205"/>
      <c r="DS896" s="205"/>
      <c r="DT896" s="93"/>
      <c r="DU896" s="93"/>
      <c r="EE896" s="8"/>
      <c r="EF896" s="205"/>
      <c r="EG896" s="205"/>
      <c r="EH896" s="206"/>
      <c r="EI896" s="206"/>
      <c r="EJ896" s="205"/>
      <c r="EK896" s="207"/>
      <c r="EL896" s="205"/>
      <c r="EM896" s="207"/>
      <c r="EN896" s="205"/>
      <c r="EO896" s="207"/>
      <c r="EP896" s="207"/>
      <c r="EQ896" s="205"/>
      <c r="ER896" s="205"/>
      <c r="ES896" s="205"/>
      <c r="ET896" s="205"/>
      <c r="EU896" s="93"/>
      <c r="EV896" s="93"/>
    </row>
    <row r="897" spans="2:152">
      <c r="B897" s="8"/>
      <c r="C897" s="205"/>
      <c r="D897" s="205"/>
      <c r="E897" s="206"/>
      <c r="F897" s="206"/>
      <c r="G897" s="205"/>
      <c r="H897" s="207"/>
      <c r="I897" s="205"/>
      <c r="J897" s="207"/>
      <c r="K897" s="205"/>
      <c r="L897" s="205"/>
      <c r="M897" s="205"/>
      <c r="N897" s="205"/>
      <c r="O897" s="205"/>
      <c r="P897" s="205"/>
      <c r="Q897" s="205"/>
      <c r="CC897" s="8"/>
      <c r="CD897" s="205"/>
      <c r="CE897" s="205"/>
      <c r="CF897" s="206"/>
      <c r="CG897" s="206"/>
      <c r="CH897" s="205"/>
      <c r="CI897" s="207"/>
      <c r="CJ897" s="205"/>
      <c r="CK897" s="207"/>
      <c r="CL897" s="205"/>
      <c r="CM897" s="205"/>
      <c r="CN897" s="205"/>
      <c r="CO897" s="205"/>
      <c r="CP897" s="205"/>
      <c r="CQ897" s="93"/>
      <c r="CR897" s="93"/>
      <c r="CS897" s="191"/>
      <c r="CW897" s="210"/>
      <c r="DE897" s="8"/>
      <c r="DF897" s="205"/>
      <c r="DG897" s="205"/>
      <c r="DH897" s="206"/>
      <c r="DI897" s="206"/>
      <c r="DJ897" s="205"/>
      <c r="DK897" s="207"/>
      <c r="DL897" s="205"/>
      <c r="DM897" s="207"/>
      <c r="DN897" s="205"/>
      <c r="DO897" s="207"/>
      <c r="DP897" s="205"/>
      <c r="DQ897" s="205"/>
      <c r="DR897" s="205"/>
      <c r="DS897" s="205"/>
      <c r="DT897" s="93"/>
      <c r="DU897" s="93"/>
      <c r="EE897" s="8"/>
      <c r="EF897" s="205"/>
      <c r="EG897" s="205"/>
      <c r="EH897" s="206"/>
      <c r="EI897" s="206"/>
      <c r="EJ897" s="205"/>
      <c r="EK897" s="207"/>
      <c r="EL897" s="205"/>
      <c r="EM897" s="207"/>
      <c r="EN897" s="205"/>
      <c r="EO897" s="207"/>
      <c r="EP897" s="207"/>
      <c r="EQ897" s="205"/>
      <c r="ER897" s="205"/>
      <c r="ES897" s="205"/>
      <c r="ET897" s="205"/>
      <c r="EU897" s="93"/>
      <c r="EV897" s="93"/>
    </row>
    <row r="898" spans="2:152">
      <c r="B898" s="8"/>
      <c r="C898" s="205"/>
      <c r="D898" s="205"/>
      <c r="E898" s="206"/>
      <c r="F898" s="206"/>
      <c r="G898" s="205"/>
      <c r="H898" s="207"/>
      <c r="I898" s="205"/>
      <c r="J898" s="207"/>
      <c r="K898" s="205"/>
      <c r="L898" s="205"/>
      <c r="M898" s="205"/>
      <c r="N898" s="205"/>
      <c r="O898" s="205"/>
      <c r="P898" s="205"/>
      <c r="Q898" s="205"/>
      <c r="CC898" s="8"/>
      <c r="CD898" s="205"/>
      <c r="CE898" s="205"/>
      <c r="CF898" s="206"/>
      <c r="CG898" s="206"/>
      <c r="CH898" s="205"/>
      <c r="CI898" s="207"/>
      <c r="CJ898" s="205"/>
      <c r="CK898" s="207"/>
      <c r="CL898" s="205"/>
      <c r="CM898" s="205"/>
      <c r="CN898" s="205"/>
      <c r="CO898" s="205"/>
      <c r="CP898" s="205"/>
      <c r="CQ898" s="93"/>
      <c r="CR898" s="93"/>
      <c r="CS898" s="191"/>
      <c r="CW898" s="210"/>
      <c r="DE898" s="8"/>
      <c r="DF898" s="205"/>
      <c r="DG898" s="205"/>
      <c r="DH898" s="206"/>
      <c r="DI898" s="206"/>
      <c r="DJ898" s="205"/>
      <c r="DK898" s="207"/>
      <c r="DL898" s="205"/>
      <c r="DM898" s="207"/>
      <c r="DN898" s="205"/>
      <c r="DO898" s="207"/>
      <c r="DP898" s="205"/>
      <c r="DQ898" s="205"/>
      <c r="DR898" s="205"/>
      <c r="DS898" s="205"/>
      <c r="DT898" s="93"/>
      <c r="DU898" s="93"/>
      <c r="EE898" s="8"/>
      <c r="EF898" s="205"/>
      <c r="EG898" s="205"/>
      <c r="EH898" s="206"/>
      <c r="EI898" s="206"/>
      <c r="EJ898" s="205"/>
      <c r="EK898" s="207"/>
      <c r="EL898" s="205"/>
      <c r="EM898" s="207"/>
      <c r="EN898" s="205"/>
      <c r="EO898" s="207"/>
      <c r="EP898" s="207"/>
      <c r="EQ898" s="205"/>
      <c r="ER898" s="205"/>
      <c r="ES898" s="205"/>
      <c r="ET898" s="205"/>
      <c r="EU898" s="93"/>
      <c r="EV898" s="93"/>
    </row>
    <row r="899" spans="2:152">
      <c r="B899" s="8"/>
      <c r="C899" s="205"/>
      <c r="D899" s="205"/>
      <c r="E899" s="206"/>
      <c r="F899" s="206"/>
      <c r="G899" s="205"/>
      <c r="H899" s="207"/>
      <c r="I899" s="205"/>
      <c r="J899" s="207"/>
      <c r="K899" s="205"/>
      <c r="L899" s="205"/>
      <c r="M899" s="205"/>
      <c r="N899" s="205"/>
      <c r="O899" s="205"/>
      <c r="P899" s="205"/>
      <c r="Q899" s="205"/>
      <c r="CC899" s="8"/>
      <c r="CD899" s="205"/>
      <c r="CE899" s="205"/>
      <c r="CF899" s="206"/>
      <c r="CG899" s="206"/>
      <c r="CH899" s="205"/>
      <c r="CI899" s="207"/>
      <c r="CJ899" s="205"/>
      <c r="CK899" s="207"/>
      <c r="CL899" s="205"/>
      <c r="CM899" s="205"/>
      <c r="CN899" s="205"/>
      <c r="CO899" s="205"/>
      <c r="CP899" s="205"/>
      <c r="CQ899" s="93"/>
      <c r="CR899" s="93"/>
      <c r="CS899" s="191"/>
      <c r="CW899" s="210"/>
      <c r="DE899" s="8"/>
      <c r="DF899" s="205"/>
      <c r="DG899" s="205"/>
      <c r="DH899" s="206"/>
      <c r="DI899" s="206"/>
      <c r="DJ899" s="205"/>
      <c r="DK899" s="207"/>
      <c r="DL899" s="205"/>
      <c r="DM899" s="207"/>
      <c r="DN899" s="205"/>
      <c r="DO899" s="207"/>
      <c r="DP899" s="205"/>
      <c r="DQ899" s="205"/>
      <c r="DR899" s="205"/>
      <c r="DS899" s="205"/>
      <c r="DT899" s="93"/>
      <c r="DU899" s="93"/>
      <c r="EE899" s="8"/>
      <c r="EF899" s="205"/>
      <c r="EG899" s="205"/>
      <c r="EH899" s="206"/>
      <c r="EI899" s="206"/>
      <c r="EJ899" s="205"/>
      <c r="EK899" s="207"/>
      <c r="EL899" s="205"/>
      <c r="EM899" s="207"/>
      <c r="EN899" s="205"/>
      <c r="EO899" s="207"/>
      <c r="EP899" s="207"/>
      <c r="EQ899" s="205"/>
      <c r="ER899" s="205"/>
      <c r="ES899" s="205"/>
      <c r="ET899" s="205"/>
      <c r="EU899" s="93"/>
      <c r="EV899" s="93"/>
    </row>
    <row r="900" spans="2:152">
      <c r="B900" s="8"/>
      <c r="C900" s="205"/>
      <c r="D900" s="205"/>
      <c r="E900" s="206"/>
      <c r="F900" s="206"/>
      <c r="G900" s="205"/>
      <c r="H900" s="207"/>
      <c r="I900" s="205"/>
      <c r="J900" s="207"/>
      <c r="K900" s="205"/>
      <c r="L900" s="205"/>
      <c r="M900" s="205"/>
      <c r="N900" s="205"/>
      <c r="O900" s="205"/>
      <c r="P900" s="205"/>
      <c r="Q900" s="205"/>
      <c r="CC900" s="8"/>
      <c r="CD900" s="205"/>
      <c r="CE900" s="205"/>
      <c r="CF900" s="206"/>
      <c r="CG900" s="206"/>
      <c r="CH900" s="205"/>
      <c r="CI900" s="207"/>
      <c r="CJ900" s="205"/>
      <c r="CK900" s="207"/>
      <c r="CL900" s="205"/>
      <c r="CM900" s="205"/>
      <c r="CN900" s="205"/>
      <c r="CO900" s="205"/>
      <c r="CP900" s="205"/>
      <c r="CQ900" s="93"/>
      <c r="CR900" s="93"/>
      <c r="CS900" s="191"/>
      <c r="CW900" s="210"/>
      <c r="DE900" s="8"/>
      <c r="DF900" s="205"/>
      <c r="DG900" s="205"/>
      <c r="DH900" s="206"/>
      <c r="DI900" s="206"/>
      <c r="DJ900" s="205"/>
      <c r="DK900" s="207"/>
      <c r="DL900" s="205"/>
      <c r="DM900" s="207"/>
      <c r="DN900" s="205"/>
      <c r="DO900" s="207"/>
      <c r="DP900" s="205"/>
      <c r="DQ900" s="205"/>
      <c r="DR900" s="205"/>
      <c r="DS900" s="205"/>
      <c r="DT900" s="93"/>
      <c r="DU900" s="93"/>
      <c r="EE900" s="8"/>
      <c r="EF900" s="205"/>
      <c r="EG900" s="205"/>
      <c r="EH900" s="206"/>
      <c r="EI900" s="206"/>
      <c r="EJ900" s="205"/>
      <c r="EK900" s="207"/>
      <c r="EL900" s="205"/>
      <c r="EM900" s="207"/>
      <c r="EN900" s="205"/>
      <c r="EO900" s="207"/>
      <c r="EP900" s="207"/>
      <c r="EQ900" s="205"/>
      <c r="ER900" s="205"/>
      <c r="ES900" s="205"/>
      <c r="ET900" s="205"/>
      <c r="EU900" s="93"/>
      <c r="EV900" s="93"/>
    </row>
    <row r="901" spans="2:152">
      <c r="B901" s="8"/>
      <c r="C901" s="205"/>
      <c r="D901" s="205"/>
      <c r="E901" s="206"/>
      <c r="F901" s="206"/>
      <c r="G901" s="205"/>
      <c r="H901" s="207"/>
      <c r="I901" s="205"/>
      <c r="J901" s="207"/>
      <c r="K901" s="205"/>
      <c r="L901" s="205"/>
      <c r="M901" s="205"/>
      <c r="N901" s="205"/>
      <c r="O901" s="205"/>
      <c r="P901" s="205"/>
      <c r="Q901" s="205"/>
      <c r="CC901" s="8"/>
      <c r="CD901" s="205"/>
      <c r="CE901" s="205"/>
      <c r="CF901" s="206"/>
      <c r="CG901" s="206"/>
      <c r="CH901" s="205"/>
      <c r="CI901" s="207"/>
      <c r="CJ901" s="205"/>
      <c r="CK901" s="207"/>
      <c r="CL901" s="205"/>
      <c r="CM901" s="205"/>
      <c r="CN901" s="205"/>
      <c r="CO901" s="205"/>
      <c r="CP901" s="205"/>
      <c r="CQ901" s="93"/>
      <c r="CR901" s="93"/>
      <c r="CS901" s="191"/>
      <c r="CW901" s="210"/>
      <c r="DE901" s="8"/>
      <c r="DF901" s="205"/>
      <c r="DG901" s="205"/>
      <c r="DH901" s="206"/>
      <c r="DI901" s="206"/>
      <c r="DJ901" s="205"/>
      <c r="DK901" s="207"/>
      <c r="DL901" s="205"/>
      <c r="DM901" s="207"/>
      <c r="DN901" s="205"/>
      <c r="DO901" s="207"/>
      <c r="DP901" s="205"/>
      <c r="DQ901" s="205"/>
      <c r="DR901" s="205"/>
      <c r="DS901" s="205"/>
      <c r="DT901" s="93"/>
      <c r="DU901" s="93"/>
      <c r="EE901" s="8"/>
      <c r="EF901" s="205"/>
      <c r="EG901" s="205"/>
      <c r="EH901" s="206"/>
      <c r="EI901" s="206"/>
      <c r="EJ901" s="205"/>
      <c r="EK901" s="207"/>
      <c r="EL901" s="205"/>
      <c r="EM901" s="207"/>
      <c r="EN901" s="205"/>
      <c r="EO901" s="207"/>
      <c r="EP901" s="207"/>
      <c r="EQ901" s="205"/>
      <c r="ER901" s="205"/>
      <c r="ES901" s="205"/>
      <c r="ET901" s="205"/>
      <c r="EU901" s="93"/>
      <c r="EV901" s="93"/>
    </row>
    <row r="902" spans="2:152">
      <c r="B902" s="8"/>
      <c r="C902" s="205"/>
      <c r="D902" s="205"/>
      <c r="E902" s="206"/>
      <c r="F902" s="206"/>
      <c r="G902" s="205"/>
      <c r="H902" s="207"/>
      <c r="I902" s="205"/>
      <c r="J902" s="207"/>
      <c r="K902" s="205"/>
      <c r="L902" s="205"/>
      <c r="M902" s="205"/>
      <c r="N902" s="205"/>
      <c r="O902" s="205"/>
      <c r="P902" s="205"/>
      <c r="Q902" s="205"/>
      <c r="CC902" s="8"/>
      <c r="CD902" s="205"/>
      <c r="CE902" s="205"/>
      <c r="CF902" s="206"/>
      <c r="CG902" s="206"/>
      <c r="CH902" s="205"/>
      <c r="CI902" s="207"/>
      <c r="CJ902" s="205"/>
      <c r="CK902" s="207"/>
      <c r="CL902" s="205"/>
      <c r="CM902" s="205"/>
      <c r="CN902" s="205"/>
      <c r="CO902" s="205"/>
      <c r="CP902" s="205"/>
      <c r="CQ902" s="93"/>
      <c r="CR902" s="93"/>
      <c r="CS902" s="191"/>
      <c r="CW902" s="210"/>
      <c r="DE902" s="8"/>
      <c r="DF902" s="205"/>
      <c r="DG902" s="205"/>
      <c r="DH902" s="206"/>
      <c r="DI902" s="206"/>
      <c r="DJ902" s="205"/>
      <c r="DK902" s="207"/>
      <c r="DL902" s="205"/>
      <c r="DM902" s="207"/>
      <c r="DN902" s="205"/>
      <c r="DO902" s="207"/>
      <c r="DP902" s="205"/>
      <c r="DQ902" s="205"/>
      <c r="DR902" s="205"/>
      <c r="DS902" s="205"/>
      <c r="DT902" s="93"/>
      <c r="DU902" s="93"/>
      <c r="EE902" s="8"/>
      <c r="EF902" s="205"/>
      <c r="EG902" s="205"/>
      <c r="EH902" s="206"/>
      <c r="EI902" s="206"/>
      <c r="EJ902" s="205"/>
      <c r="EK902" s="207"/>
      <c r="EL902" s="205"/>
      <c r="EM902" s="207"/>
      <c r="EN902" s="205"/>
      <c r="EO902" s="207"/>
      <c r="EP902" s="207"/>
      <c r="EQ902" s="205"/>
      <c r="ER902" s="205"/>
      <c r="ES902" s="205"/>
      <c r="ET902" s="205"/>
      <c r="EU902" s="93"/>
      <c r="EV902" s="93"/>
    </row>
    <row r="903" spans="2:152">
      <c r="B903" s="8"/>
      <c r="C903" s="205"/>
      <c r="D903" s="205"/>
      <c r="E903" s="206"/>
      <c r="F903" s="206"/>
      <c r="G903" s="205"/>
      <c r="H903" s="207"/>
      <c r="I903" s="205"/>
      <c r="J903" s="207"/>
      <c r="K903" s="205"/>
      <c r="L903" s="205"/>
      <c r="M903" s="205"/>
      <c r="N903" s="205"/>
      <c r="O903" s="205"/>
      <c r="P903" s="205"/>
      <c r="Q903" s="205"/>
      <c r="CC903" s="8"/>
      <c r="CD903" s="205"/>
      <c r="CE903" s="205"/>
      <c r="CF903" s="206"/>
      <c r="CG903" s="206"/>
      <c r="CH903" s="205"/>
      <c r="CI903" s="207"/>
      <c r="CJ903" s="205"/>
      <c r="CK903" s="207"/>
      <c r="CL903" s="205"/>
      <c r="CM903" s="205"/>
      <c r="CN903" s="205"/>
      <c r="CO903" s="205"/>
      <c r="CP903" s="205"/>
      <c r="CQ903" s="93"/>
      <c r="CR903" s="93"/>
      <c r="CS903" s="191"/>
      <c r="CW903" s="210"/>
      <c r="DE903" s="8"/>
      <c r="DF903" s="205"/>
      <c r="DG903" s="205"/>
      <c r="DH903" s="206"/>
      <c r="DI903" s="206"/>
      <c r="DJ903" s="205"/>
      <c r="DK903" s="207"/>
      <c r="DL903" s="205"/>
      <c r="DM903" s="207"/>
      <c r="DN903" s="205"/>
      <c r="DO903" s="207"/>
      <c r="DP903" s="205"/>
      <c r="DQ903" s="205"/>
      <c r="DR903" s="205"/>
      <c r="DS903" s="205"/>
      <c r="DT903" s="93"/>
      <c r="DU903" s="93"/>
      <c r="EE903" s="8"/>
      <c r="EF903" s="205"/>
      <c r="EG903" s="205"/>
      <c r="EH903" s="206"/>
      <c r="EI903" s="206"/>
      <c r="EJ903" s="205"/>
      <c r="EK903" s="207"/>
      <c r="EL903" s="205"/>
      <c r="EM903" s="207"/>
      <c r="EN903" s="205"/>
      <c r="EO903" s="207"/>
      <c r="EP903" s="207"/>
      <c r="EQ903" s="205"/>
      <c r="ER903" s="205"/>
      <c r="ES903" s="205"/>
      <c r="ET903" s="205"/>
      <c r="EU903" s="93"/>
      <c r="EV903" s="93"/>
    </row>
    <row r="904" spans="2:152">
      <c r="B904" s="8"/>
      <c r="C904" s="205"/>
      <c r="D904" s="205"/>
      <c r="E904" s="206"/>
      <c r="F904" s="206"/>
      <c r="G904" s="205"/>
      <c r="H904" s="207"/>
      <c r="I904" s="205"/>
      <c r="J904" s="207"/>
      <c r="K904" s="205"/>
      <c r="L904" s="205"/>
      <c r="M904" s="205"/>
      <c r="N904" s="205"/>
      <c r="O904" s="205"/>
      <c r="P904" s="205"/>
      <c r="Q904" s="205"/>
      <c r="CC904" s="8"/>
      <c r="CD904" s="205"/>
      <c r="CE904" s="205"/>
      <c r="CF904" s="206"/>
      <c r="CG904" s="206"/>
      <c r="CH904" s="205"/>
      <c r="CI904" s="207"/>
      <c r="CJ904" s="205"/>
      <c r="CK904" s="207"/>
      <c r="CL904" s="205"/>
      <c r="CM904" s="205"/>
      <c r="CN904" s="205"/>
      <c r="CO904" s="205"/>
      <c r="CP904" s="205"/>
      <c r="CQ904" s="93"/>
      <c r="CR904" s="93"/>
      <c r="CS904" s="191"/>
      <c r="CW904" s="210"/>
      <c r="DE904" s="8"/>
      <c r="DF904" s="205"/>
      <c r="DG904" s="205"/>
      <c r="DH904" s="206"/>
      <c r="DI904" s="206"/>
      <c r="DJ904" s="205"/>
      <c r="DK904" s="207"/>
      <c r="DL904" s="205"/>
      <c r="DM904" s="207"/>
      <c r="DN904" s="205"/>
      <c r="DO904" s="207"/>
      <c r="DP904" s="205"/>
      <c r="DQ904" s="205"/>
      <c r="DR904" s="205"/>
      <c r="DS904" s="205"/>
      <c r="DT904" s="93"/>
      <c r="DU904" s="93"/>
      <c r="EE904" s="8"/>
      <c r="EF904" s="205"/>
      <c r="EG904" s="205"/>
      <c r="EH904" s="206"/>
      <c r="EI904" s="206"/>
      <c r="EJ904" s="205"/>
      <c r="EK904" s="207"/>
      <c r="EL904" s="205"/>
      <c r="EM904" s="207"/>
      <c r="EN904" s="205"/>
      <c r="EO904" s="207"/>
      <c r="EP904" s="207"/>
      <c r="EQ904" s="205"/>
      <c r="ER904" s="205"/>
      <c r="ES904" s="205"/>
      <c r="ET904" s="205"/>
      <c r="EU904" s="93"/>
      <c r="EV904" s="93"/>
    </row>
    <row r="905" spans="2:152">
      <c r="B905" s="8"/>
      <c r="C905" s="205"/>
      <c r="D905" s="205"/>
      <c r="E905" s="206"/>
      <c r="F905" s="206"/>
      <c r="G905" s="205"/>
      <c r="H905" s="207"/>
      <c r="I905" s="205"/>
      <c r="J905" s="207"/>
      <c r="K905" s="205"/>
      <c r="L905" s="205"/>
      <c r="M905" s="205"/>
      <c r="N905" s="205"/>
      <c r="O905" s="205"/>
      <c r="P905" s="205"/>
      <c r="Q905" s="205"/>
      <c r="CC905" s="8"/>
      <c r="CD905" s="205"/>
      <c r="CE905" s="205"/>
      <c r="CF905" s="206"/>
      <c r="CG905" s="206"/>
      <c r="CH905" s="205"/>
      <c r="CI905" s="207"/>
      <c r="CJ905" s="205"/>
      <c r="CK905" s="207"/>
      <c r="CL905" s="205"/>
      <c r="CM905" s="205"/>
      <c r="CN905" s="205"/>
      <c r="CO905" s="205"/>
      <c r="CP905" s="205"/>
      <c r="CQ905" s="93"/>
      <c r="CR905" s="93"/>
      <c r="CS905" s="191"/>
      <c r="CW905" s="210"/>
      <c r="DE905" s="8"/>
      <c r="DF905" s="205"/>
      <c r="DG905" s="205"/>
      <c r="DH905" s="206"/>
      <c r="DI905" s="206"/>
      <c r="DJ905" s="205"/>
      <c r="DK905" s="207"/>
      <c r="DL905" s="205"/>
      <c r="DM905" s="207"/>
      <c r="DN905" s="205"/>
      <c r="DO905" s="207"/>
      <c r="DP905" s="205"/>
      <c r="DQ905" s="205"/>
      <c r="DR905" s="205"/>
      <c r="DS905" s="205"/>
      <c r="DT905" s="93"/>
      <c r="DU905" s="93"/>
      <c r="EE905" s="8"/>
      <c r="EF905" s="205"/>
      <c r="EG905" s="205"/>
      <c r="EH905" s="206"/>
      <c r="EI905" s="206"/>
      <c r="EJ905" s="205"/>
      <c r="EK905" s="207"/>
      <c r="EL905" s="205"/>
      <c r="EM905" s="207"/>
      <c r="EN905" s="205"/>
      <c r="EO905" s="207"/>
      <c r="EP905" s="207"/>
      <c r="EQ905" s="205"/>
      <c r="ER905" s="205"/>
      <c r="ES905" s="205"/>
      <c r="ET905" s="205"/>
      <c r="EU905" s="93"/>
      <c r="EV905" s="93"/>
    </row>
    <row r="906" spans="2:152">
      <c r="B906" s="8"/>
      <c r="C906" s="205"/>
      <c r="D906" s="205"/>
      <c r="E906" s="206"/>
      <c r="F906" s="206"/>
      <c r="G906" s="205"/>
      <c r="H906" s="207"/>
      <c r="I906" s="205"/>
      <c r="J906" s="207"/>
      <c r="K906" s="205"/>
      <c r="L906" s="205"/>
      <c r="M906" s="205"/>
      <c r="N906" s="205"/>
      <c r="O906" s="205"/>
      <c r="P906" s="205"/>
      <c r="Q906" s="205"/>
      <c r="CC906" s="8"/>
      <c r="CD906" s="205"/>
      <c r="CE906" s="205"/>
      <c r="CF906" s="206"/>
      <c r="CG906" s="206"/>
      <c r="CH906" s="205"/>
      <c r="CI906" s="207"/>
      <c r="CJ906" s="205"/>
      <c r="CK906" s="207"/>
      <c r="CL906" s="205"/>
      <c r="CM906" s="205"/>
      <c r="CN906" s="205"/>
      <c r="CO906" s="205"/>
      <c r="CP906" s="205"/>
      <c r="CQ906" s="93"/>
      <c r="CR906" s="93"/>
      <c r="CS906" s="191"/>
      <c r="CW906" s="210"/>
      <c r="DE906" s="8"/>
      <c r="DF906" s="205"/>
      <c r="DG906" s="205"/>
      <c r="DH906" s="206"/>
      <c r="DI906" s="206"/>
      <c r="DJ906" s="205"/>
      <c r="DK906" s="207"/>
      <c r="DL906" s="205"/>
      <c r="DM906" s="207"/>
      <c r="DN906" s="205"/>
      <c r="DO906" s="207"/>
      <c r="DP906" s="205"/>
      <c r="DQ906" s="205"/>
      <c r="DR906" s="205"/>
      <c r="DS906" s="205"/>
      <c r="DT906" s="93"/>
      <c r="DU906" s="93"/>
      <c r="EE906" s="8"/>
      <c r="EF906" s="205"/>
      <c r="EG906" s="205"/>
      <c r="EH906" s="206"/>
      <c r="EI906" s="206"/>
      <c r="EJ906" s="205"/>
      <c r="EK906" s="207"/>
      <c r="EL906" s="205"/>
      <c r="EM906" s="207"/>
      <c r="EN906" s="205"/>
      <c r="EO906" s="207"/>
      <c r="EP906" s="207"/>
      <c r="EQ906" s="205"/>
      <c r="ER906" s="205"/>
      <c r="ES906" s="205"/>
      <c r="ET906" s="205"/>
      <c r="EU906" s="93"/>
      <c r="EV906" s="93"/>
    </row>
    <row r="907" spans="2:152">
      <c r="B907" s="8"/>
      <c r="C907" s="205"/>
      <c r="D907" s="205"/>
      <c r="E907" s="206"/>
      <c r="F907" s="206"/>
      <c r="G907" s="205"/>
      <c r="H907" s="207"/>
      <c r="I907" s="205"/>
      <c r="J907" s="207"/>
      <c r="K907" s="205"/>
      <c r="L907" s="205"/>
      <c r="M907" s="205"/>
      <c r="N907" s="205"/>
      <c r="O907" s="205"/>
      <c r="P907" s="205"/>
      <c r="Q907" s="205"/>
      <c r="CC907" s="8"/>
      <c r="CD907" s="205"/>
      <c r="CE907" s="205"/>
      <c r="CF907" s="206"/>
      <c r="CG907" s="206"/>
      <c r="CH907" s="205"/>
      <c r="CI907" s="207"/>
      <c r="CJ907" s="205"/>
      <c r="CK907" s="207"/>
      <c r="CL907" s="205"/>
      <c r="CM907" s="205"/>
      <c r="CN907" s="205"/>
      <c r="CO907" s="205"/>
      <c r="CP907" s="205"/>
      <c r="CQ907" s="93"/>
      <c r="CR907" s="93"/>
      <c r="CS907" s="191"/>
      <c r="CW907" s="210"/>
      <c r="DE907" s="8"/>
      <c r="DF907" s="205"/>
      <c r="DG907" s="205"/>
      <c r="DH907" s="206"/>
      <c r="DI907" s="206"/>
      <c r="DJ907" s="205"/>
      <c r="DK907" s="207"/>
      <c r="DL907" s="205"/>
      <c r="DM907" s="207"/>
      <c r="DN907" s="205"/>
      <c r="DO907" s="207"/>
      <c r="DP907" s="205"/>
      <c r="DQ907" s="205"/>
      <c r="DR907" s="205"/>
      <c r="DS907" s="205"/>
      <c r="DT907" s="93"/>
      <c r="DU907" s="93"/>
      <c r="EE907" s="8"/>
      <c r="EF907" s="205"/>
      <c r="EG907" s="205"/>
      <c r="EH907" s="206"/>
      <c r="EI907" s="206"/>
      <c r="EJ907" s="205"/>
      <c r="EK907" s="207"/>
      <c r="EL907" s="205"/>
      <c r="EM907" s="207"/>
      <c r="EN907" s="205"/>
      <c r="EO907" s="207"/>
      <c r="EP907" s="207"/>
      <c r="EQ907" s="205"/>
      <c r="ER907" s="205"/>
      <c r="ES907" s="205"/>
      <c r="ET907" s="205"/>
      <c r="EU907" s="93"/>
      <c r="EV907" s="93"/>
    </row>
    <row r="908" spans="2:152">
      <c r="B908" s="8"/>
      <c r="C908" s="205"/>
      <c r="D908" s="205"/>
      <c r="E908" s="206"/>
      <c r="F908" s="206"/>
      <c r="G908" s="205"/>
      <c r="H908" s="207"/>
      <c r="I908" s="205"/>
      <c r="J908" s="207"/>
      <c r="K908" s="205"/>
      <c r="L908" s="205"/>
      <c r="M908" s="205"/>
      <c r="N908" s="205"/>
      <c r="O908" s="205"/>
      <c r="P908" s="205"/>
      <c r="Q908" s="205"/>
      <c r="CC908" s="8"/>
      <c r="CD908" s="205"/>
      <c r="CE908" s="205"/>
      <c r="CF908" s="206"/>
      <c r="CG908" s="206"/>
      <c r="CH908" s="205"/>
      <c r="CI908" s="207"/>
      <c r="CJ908" s="205"/>
      <c r="CK908" s="207"/>
      <c r="CL908" s="205"/>
      <c r="CM908" s="205"/>
      <c r="CN908" s="205"/>
      <c r="CO908" s="205"/>
      <c r="CP908" s="205"/>
      <c r="CQ908" s="93"/>
      <c r="CR908" s="93"/>
      <c r="CS908" s="191"/>
      <c r="CW908" s="210"/>
      <c r="DE908" s="8"/>
      <c r="DF908" s="205"/>
      <c r="DG908" s="205"/>
      <c r="DH908" s="206"/>
      <c r="DI908" s="206"/>
      <c r="DJ908" s="205"/>
      <c r="DK908" s="207"/>
      <c r="DL908" s="205"/>
      <c r="DM908" s="207"/>
      <c r="DN908" s="205"/>
      <c r="DO908" s="207"/>
      <c r="DP908" s="205"/>
      <c r="DQ908" s="205"/>
      <c r="DR908" s="205"/>
      <c r="DS908" s="205"/>
      <c r="DT908" s="93"/>
      <c r="DU908" s="93"/>
      <c r="EE908" s="8"/>
      <c r="EF908" s="205"/>
      <c r="EG908" s="205"/>
      <c r="EH908" s="206"/>
      <c r="EI908" s="206"/>
      <c r="EJ908" s="205"/>
      <c r="EK908" s="207"/>
      <c r="EL908" s="205"/>
      <c r="EM908" s="207"/>
      <c r="EN908" s="205"/>
      <c r="EO908" s="207"/>
      <c r="EP908" s="207"/>
      <c r="EQ908" s="205"/>
      <c r="ER908" s="205"/>
      <c r="ES908" s="205"/>
      <c r="ET908" s="205"/>
      <c r="EU908" s="93"/>
      <c r="EV908" s="93"/>
    </row>
    <row r="909" spans="2:152">
      <c r="B909" s="8"/>
      <c r="C909" s="205"/>
      <c r="D909" s="205"/>
      <c r="E909" s="206"/>
      <c r="F909" s="206"/>
      <c r="G909" s="205"/>
      <c r="H909" s="207"/>
      <c r="I909" s="205"/>
      <c r="J909" s="207"/>
      <c r="K909" s="205"/>
      <c r="L909" s="205"/>
      <c r="M909" s="205"/>
      <c r="N909" s="205"/>
      <c r="O909" s="205"/>
      <c r="P909" s="205"/>
      <c r="Q909" s="205"/>
      <c r="CC909" s="8"/>
      <c r="CD909" s="205"/>
      <c r="CE909" s="205"/>
      <c r="CF909" s="206"/>
      <c r="CG909" s="206"/>
      <c r="CH909" s="205"/>
      <c r="CI909" s="207"/>
      <c r="CJ909" s="205"/>
      <c r="CK909" s="207"/>
      <c r="CL909" s="205"/>
      <c r="CM909" s="205"/>
      <c r="CN909" s="205"/>
      <c r="CO909" s="205"/>
      <c r="CP909" s="205"/>
      <c r="CQ909" s="93"/>
      <c r="CR909" s="93"/>
      <c r="CS909" s="191"/>
      <c r="CW909" s="210"/>
      <c r="DE909" s="8"/>
      <c r="DF909" s="205"/>
      <c r="DG909" s="205"/>
      <c r="DH909" s="206"/>
      <c r="DI909" s="206"/>
      <c r="DJ909" s="205"/>
      <c r="DK909" s="207"/>
      <c r="DL909" s="205"/>
      <c r="DM909" s="207"/>
      <c r="DN909" s="205"/>
      <c r="DO909" s="207"/>
      <c r="DP909" s="205"/>
      <c r="DQ909" s="205"/>
      <c r="DR909" s="205"/>
      <c r="DS909" s="205"/>
      <c r="DT909" s="93"/>
      <c r="DU909" s="93"/>
      <c r="EE909" s="8"/>
      <c r="EF909" s="205"/>
      <c r="EG909" s="205"/>
      <c r="EH909" s="206"/>
      <c r="EI909" s="206"/>
      <c r="EJ909" s="205"/>
      <c r="EK909" s="207"/>
      <c r="EL909" s="205"/>
      <c r="EM909" s="207"/>
      <c r="EN909" s="205"/>
      <c r="EO909" s="207"/>
      <c r="EP909" s="207"/>
      <c r="EQ909" s="205"/>
      <c r="ER909" s="205"/>
      <c r="ES909" s="205"/>
      <c r="ET909" s="205"/>
      <c r="EU909" s="93"/>
      <c r="EV909" s="93"/>
    </row>
    <row r="910" spans="2:152">
      <c r="B910" s="8"/>
      <c r="C910" s="205"/>
      <c r="D910" s="205"/>
      <c r="E910" s="206"/>
      <c r="F910" s="206"/>
      <c r="G910" s="205"/>
      <c r="H910" s="207"/>
      <c r="I910" s="205"/>
      <c r="J910" s="207"/>
      <c r="K910" s="205"/>
      <c r="L910" s="205"/>
      <c r="M910" s="205"/>
      <c r="N910" s="205"/>
      <c r="O910" s="205"/>
      <c r="P910" s="205"/>
      <c r="Q910" s="205"/>
      <c r="CC910" s="8"/>
      <c r="CD910" s="205"/>
      <c r="CE910" s="205"/>
      <c r="CF910" s="206"/>
      <c r="CG910" s="206"/>
      <c r="CH910" s="205"/>
      <c r="CI910" s="207"/>
      <c r="CJ910" s="205"/>
      <c r="CK910" s="207"/>
      <c r="CL910" s="205"/>
      <c r="CM910" s="205"/>
      <c r="CN910" s="205"/>
      <c r="CO910" s="205"/>
      <c r="CP910" s="205"/>
      <c r="CQ910" s="93"/>
      <c r="CR910" s="93"/>
      <c r="CS910" s="191"/>
      <c r="CW910" s="210"/>
      <c r="DE910" s="8"/>
      <c r="DF910" s="205"/>
      <c r="DG910" s="205"/>
      <c r="DH910" s="206"/>
      <c r="DI910" s="206"/>
      <c r="DJ910" s="205"/>
      <c r="DK910" s="207"/>
      <c r="DL910" s="205"/>
      <c r="DM910" s="207"/>
      <c r="DN910" s="205"/>
      <c r="DO910" s="207"/>
      <c r="DP910" s="205"/>
      <c r="DQ910" s="205"/>
      <c r="DR910" s="205"/>
      <c r="DS910" s="205"/>
      <c r="DT910" s="93"/>
      <c r="DU910" s="93"/>
      <c r="EE910" s="8"/>
      <c r="EF910" s="205"/>
      <c r="EG910" s="205"/>
      <c r="EH910" s="206"/>
      <c r="EI910" s="206"/>
      <c r="EJ910" s="205"/>
      <c r="EK910" s="207"/>
      <c r="EL910" s="205"/>
      <c r="EM910" s="207"/>
      <c r="EN910" s="205"/>
      <c r="EO910" s="207"/>
      <c r="EP910" s="207"/>
      <c r="EQ910" s="205"/>
      <c r="ER910" s="205"/>
      <c r="ES910" s="205"/>
      <c r="ET910" s="205"/>
      <c r="EU910" s="93"/>
      <c r="EV910" s="93"/>
    </row>
    <row r="911" spans="2:152">
      <c r="B911" s="8"/>
      <c r="C911" s="205"/>
      <c r="D911" s="205"/>
      <c r="E911" s="206"/>
      <c r="F911" s="206"/>
      <c r="G911" s="205"/>
      <c r="H911" s="207"/>
      <c r="I911" s="205"/>
      <c r="J911" s="207"/>
      <c r="K911" s="205"/>
      <c r="L911" s="205"/>
      <c r="M911" s="205"/>
      <c r="N911" s="205"/>
      <c r="O911" s="205"/>
      <c r="P911" s="205"/>
      <c r="Q911" s="205"/>
      <c r="CC911" s="8"/>
      <c r="CD911" s="205"/>
      <c r="CE911" s="205"/>
      <c r="CF911" s="206"/>
      <c r="CG911" s="206"/>
      <c r="CH911" s="205"/>
      <c r="CI911" s="207"/>
      <c r="CJ911" s="205"/>
      <c r="CK911" s="207"/>
      <c r="CL911" s="205"/>
      <c r="CM911" s="205"/>
      <c r="CN911" s="205"/>
      <c r="CO911" s="205"/>
      <c r="CP911" s="205"/>
      <c r="CQ911" s="93"/>
      <c r="CR911" s="93"/>
      <c r="CS911" s="191"/>
      <c r="CW911" s="210"/>
      <c r="DE911" s="8"/>
      <c r="DF911" s="205"/>
      <c r="DG911" s="205"/>
      <c r="DH911" s="206"/>
      <c r="DI911" s="206"/>
      <c r="DJ911" s="205"/>
      <c r="DK911" s="207"/>
      <c r="DL911" s="205"/>
      <c r="DM911" s="207"/>
      <c r="DN911" s="205"/>
      <c r="DO911" s="207"/>
      <c r="DP911" s="205"/>
      <c r="DQ911" s="205"/>
      <c r="DR911" s="205"/>
      <c r="DS911" s="205"/>
      <c r="DT911" s="93"/>
      <c r="DU911" s="93"/>
      <c r="EE911" s="8"/>
      <c r="EF911" s="205"/>
      <c r="EG911" s="205"/>
      <c r="EH911" s="206"/>
      <c r="EI911" s="206"/>
      <c r="EJ911" s="205"/>
      <c r="EK911" s="207"/>
      <c r="EL911" s="205"/>
      <c r="EM911" s="207"/>
      <c r="EN911" s="205"/>
      <c r="EO911" s="207"/>
      <c r="EP911" s="207"/>
      <c r="EQ911" s="205"/>
      <c r="ER911" s="205"/>
      <c r="ES911" s="205"/>
      <c r="ET911" s="205"/>
      <c r="EU911" s="93"/>
      <c r="EV911" s="93"/>
    </row>
    <row r="912" spans="2:152">
      <c r="B912" s="8"/>
      <c r="C912" s="205"/>
      <c r="D912" s="205"/>
      <c r="E912" s="206"/>
      <c r="F912" s="206"/>
      <c r="G912" s="205"/>
      <c r="H912" s="207"/>
      <c r="I912" s="205"/>
      <c r="J912" s="207"/>
      <c r="K912" s="205"/>
      <c r="L912" s="205"/>
      <c r="M912" s="205"/>
      <c r="N912" s="205"/>
      <c r="O912" s="205"/>
      <c r="P912" s="205"/>
      <c r="Q912" s="205"/>
      <c r="CC912" s="8"/>
      <c r="CD912" s="205"/>
      <c r="CE912" s="205"/>
      <c r="CF912" s="206"/>
      <c r="CG912" s="206"/>
      <c r="CH912" s="205"/>
      <c r="CI912" s="207"/>
      <c r="CJ912" s="205"/>
      <c r="CK912" s="207"/>
      <c r="CL912" s="205"/>
      <c r="CM912" s="205"/>
      <c r="CN912" s="205"/>
      <c r="CO912" s="205"/>
      <c r="CP912" s="205"/>
      <c r="CQ912" s="93"/>
      <c r="CR912" s="93"/>
      <c r="CS912" s="191"/>
      <c r="CW912" s="210"/>
      <c r="DE912" s="8"/>
      <c r="DF912" s="205"/>
      <c r="DG912" s="205"/>
      <c r="DH912" s="206"/>
      <c r="DI912" s="206"/>
      <c r="DJ912" s="205"/>
      <c r="DK912" s="207"/>
      <c r="DL912" s="205"/>
      <c r="DM912" s="207"/>
      <c r="DN912" s="205"/>
      <c r="DO912" s="207"/>
      <c r="DP912" s="205"/>
      <c r="DQ912" s="205"/>
      <c r="DR912" s="205"/>
      <c r="DS912" s="205"/>
      <c r="DT912" s="93"/>
      <c r="DU912" s="93"/>
      <c r="EE912" s="8"/>
      <c r="EF912" s="205"/>
      <c r="EG912" s="205"/>
      <c r="EH912" s="206"/>
      <c r="EI912" s="206"/>
      <c r="EJ912" s="205"/>
      <c r="EK912" s="207"/>
      <c r="EL912" s="205"/>
      <c r="EM912" s="207"/>
      <c r="EN912" s="205"/>
      <c r="EO912" s="207"/>
      <c r="EP912" s="207"/>
      <c r="EQ912" s="205"/>
      <c r="ER912" s="205"/>
      <c r="ES912" s="205"/>
      <c r="ET912" s="205"/>
      <c r="EU912" s="93"/>
      <c r="EV912" s="93"/>
    </row>
    <row r="913" spans="2:152">
      <c r="B913" s="8"/>
      <c r="C913" s="205"/>
      <c r="D913" s="205"/>
      <c r="E913" s="206"/>
      <c r="F913" s="206"/>
      <c r="G913" s="205"/>
      <c r="H913" s="207"/>
      <c r="I913" s="205"/>
      <c r="J913" s="207"/>
      <c r="K913" s="205"/>
      <c r="L913" s="205"/>
      <c r="M913" s="205"/>
      <c r="N913" s="205"/>
      <c r="O913" s="205"/>
      <c r="P913" s="205"/>
      <c r="Q913" s="205"/>
      <c r="CC913" s="8"/>
      <c r="CD913" s="205"/>
      <c r="CE913" s="205"/>
      <c r="CF913" s="206"/>
      <c r="CG913" s="206"/>
      <c r="CH913" s="205"/>
      <c r="CI913" s="207"/>
      <c r="CJ913" s="205"/>
      <c r="CK913" s="207"/>
      <c r="CL913" s="205"/>
      <c r="CM913" s="205"/>
      <c r="CN913" s="205"/>
      <c r="CO913" s="205"/>
      <c r="CP913" s="205"/>
      <c r="CQ913" s="93"/>
      <c r="CR913" s="93"/>
      <c r="CS913" s="191"/>
      <c r="CW913" s="210"/>
      <c r="DE913" s="8"/>
      <c r="DF913" s="205"/>
      <c r="DG913" s="205"/>
      <c r="DH913" s="206"/>
      <c r="DI913" s="206"/>
      <c r="DJ913" s="205"/>
      <c r="DK913" s="207"/>
      <c r="DL913" s="205"/>
      <c r="DM913" s="207"/>
      <c r="DN913" s="205"/>
      <c r="DO913" s="207"/>
      <c r="DP913" s="205"/>
      <c r="DQ913" s="205"/>
      <c r="DR913" s="205"/>
      <c r="DS913" s="205"/>
      <c r="DT913" s="93"/>
      <c r="DU913" s="93"/>
      <c r="EE913" s="8"/>
      <c r="EF913" s="205"/>
      <c r="EG913" s="205"/>
      <c r="EH913" s="206"/>
      <c r="EI913" s="206"/>
      <c r="EJ913" s="205"/>
      <c r="EK913" s="207"/>
      <c r="EL913" s="205"/>
      <c r="EM913" s="207"/>
      <c r="EN913" s="205"/>
      <c r="EO913" s="207"/>
      <c r="EP913" s="207"/>
      <c r="EQ913" s="205"/>
      <c r="ER913" s="205"/>
      <c r="ES913" s="205"/>
      <c r="ET913" s="205"/>
      <c r="EU913" s="93"/>
      <c r="EV913" s="93"/>
    </row>
    <row r="914" spans="2:152">
      <c r="B914" s="8"/>
      <c r="C914" s="205"/>
      <c r="D914" s="205"/>
      <c r="E914" s="206"/>
      <c r="F914" s="206"/>
      <c r="G914" s="205"/>
      <c r="H914" s="207"/>
      <c r="I914" s="205"/>
      <c r="J914" s="207"/>
      <c r="K914" s="205"/>
      <c r="L914" s="205"/>
      <c r="M914" s="205"/>
      <c r="N914" s="205"/>
      <c r="O914" s="205"/>
      <c r="P914" s="205"/>
      <c r="Q914" s="205"/>
      <c r="CC914" s="8"/>
      <c r="CD914" s="205"/>
      <c r="CE914" s="205"/>
      <c r="CF914" s="206"/>
      <c r="CG914" s="206"/>
      <c r="CH914" s="205"/>
      <c r="CI914" s="207"/>
      <c r="CJ914" s="205"/>
      <c r="CK914" s="207"/>
      <c r="CL914" s="205"/>
      <c r="CM914" s="205"/>
      <c r="CN914" s="205"/>
      <c r="CO914" s="205"/>
      <c r="CP914" s="205"/>
      <c r="CQ914" s="93"/>
      <c r="CR914" s="93"/>
      <c r="CS914" s="191"/>
      <c r="CW914" s="210"/>
      <c r="DE914" s="8"/>
      <c r="DF914" s="205"/>
      <c r="DG914" s="205"/>
      <c r="DH914" s="206"/>
      <c r="DI914" s="206"/>
      <c r="DJ914" s="205"/>
      <c r="DK914" s="207"/>
      <c r="DL914" s="205"/>
      <c r="DM914" s="207"/>
      <c r="DN914" s="205"/>
      <c r="DO914" s="207"/>
      <c r="DP914" s="205"/>
      <c r="DQ914" s="205"/>
      <c r="DR914" s="205"/>
      <c r="DS914" s="205"/>
      <c r="DT914" s="93"/>
      <c r="DU914" s="93"/>
      <c r="EE914" s="8"/>
      <c r="EF914" s="205"/>
      <c r="EG914" s="205"/>
      <c r="EH914" s="206"/>
      <c r="EI914" s="206"/>
      <c r="EJ914" s="205"/>
      <c r="EK914" s="207"/>
      <c r="EL914" s="205"/>
      <c r="EM914" s="207"/>
      <c r="EN914" s="205"/>
      <c r="EO914" s="207"/>
      <c r="EP914" s="207"/>
      <c r="EQ914" s="205"/>
      <c r="ER914" s="205"/>
      <c r="ES914" s="205"/>
      <c r="ET914" s="205"/>
      <c r="EU914" s="93"/>
      <c r="EV914" s="93"/>
    </row>
    <row r="915" spans="2:152">
      <c r="B915" s="8"/>
      <c r="C915" s="205"/>
      <c r="D915" s="205"/>
      <c r="E915" s="206"/>
      <c r="F915" s="206"/>
      <c r="G915" s="205"/>
      <c r="H915" s="207"/>
      <c r="I915" s="205"/>
      <c r="J915" s="207"/>
      <c r="K915" s="205"/>
      <c r="L915" s="205"/>
      <c r="M915" s="205"/>
      <c r="N915" s="205"/>
      <c r="O915" s="205"/>
      <c r="P915" s="205"/>
      <c r="Q915" s="205"/>
      <c r="CC915" s="8"/>
      <c r="CD915" s="205"/>
      <c r="CE915" s="205"/>
      <c r="CF915" s="206"/>
      <c r="CG915" s="206"/>
      <c r="CH915" s="205"/>
      <c r="CI915" s="207"/>
      <c r="CJ915" s="205"/>
      <c r="CK915" s="207"/>
      <c r="CL915" s="205"/>
      <c r="CM915" s="205"/>
      <c r="CN915" s="205"/>
      <c r="CO915" s="205"/>
      <c r="CP915" s="205"/>
      <c r="CQ915" s="93"/>
      <c r="CR915" s="93"/>
      <c r="CS915" s="191"/>
      <c r="CW915" s="210"/>
      <c r="DE915" s="8"/>
      <c r="DF915" s="205"/>
      <c r="DG915" s="205"/>
      <c r="DH915" s="206"/>
      <c r="DI915" s="206"/>
      <c r="DJ915" s="205"/>
      <c r="DK915" s="207"/>
      <c r="DL915" s="205"/>
      <c r="DM915" s="207"/>
      <c r="DN915" s="205"/>
      <c r="DO915" s="207"/>
      <c r="DP915" s="205"/>
      <c r="DQ915" s="205"/>
      <c r="DR915" s="205"/>
      <c r="DS915" s="205"/>
      <c r="DT915" s="93"/>
      <c r="DU915" s="93"/>
      <c r="EE915" s="8"/>
      <c r="EF915" s="205"/>
      <c r="EG915" s="205"/>
      <c r="EH915" s="206"/>
      <c r="EI915" s="206"/>
      <c r="EJ915" s="205"/>
      <c r="EK915" s="207"/>
      <c r="EL915" s="205"/>
      <c r="EM915" s="207"/>
      <c r="EN915" s="205"/>
      <c r="EO915" s="207"/>
      <c r="EP915" s="207"/>
      <c r="EQ915" s="205"/>
      <c r="ER915" s="205"/>
      <c r="ES915" s="205"/>
      <c r="ET915" s="205"/>
      <c r="EU915" s="93"/>
      <c r="EV915" s="93"/>
    </row>
    <row r="916" spans="2:152">
      <c r="B916" s="8"/>
      <c r="C916" s="205"/>
      <c r="D916" s="205"/>
      <c r="E916" s="206"/>
      <c r="F916" s="206"/>
      <c r="G916" s="205"/>
      <c r="H916" s="207"/>
      <c r="I916" s="205"/>
      <c r="J916" s="207"/>
      <c r="K916" s="205"/>
      <c r="L916" s="205"/>
      <c r="M916" s="205"/>
      <c r="N916" s="205"/>
      <c r="O916" s="205"/>
      <c r="P916" s="205"/>
      <c r="Q916" s="205"/>
      <c r="CC916" s="8"/>
      <c r="CD916" s="205"/>
      <c r="CE916" s="205"/>
      <c r="CF916" s="206"/>
      <c r="CG916" s="206"/>
      <c r="CH916" s="205"/>
      <c r="CI916" s="207"/>
      <c r="CJ916" s="205"/>
      <c r="CK916" s="207"/>
      <c r="CL916" s="205"/>
      <c r="CM916" s="205"/>
      <c r="CN916" s="205"/>
      <c r="CO916" s="205"/>
      <c r="CP916" s="205"/>
      <c r="CQ916" s="93"/>
      <c r="CR916" s="93"/>
      <c r="CS916" s="191"/>
      <c r="CW916" s="210"/>
      <c r="DE916" s="8"/>
      <c r="DF916" s="205"/>
      <c r="DG916" s="205"/>
      <c r="DH916" s="206"/>
      <c r="DI916" s="206"/>
      <c r="DJ916" s="205"/>
      <c r="DK916" s="207"/>
      <c r="DL916" s="205"/>
      <c r="DM916" s="207"/>
      <c r="DN916" s="205"/>
      <c r="DO916" s="207"/>
      <c r="DP916" s="205"/>
      <c r="DQ916" s="205"/>
      <c r="DR916" s="205"/>
      <c r="DS916" s="205"/>
      <c r="DT916" s="93"/>
      <c r="DU916" s="93"/>
      <c r="EE916" s="8"/>
      <c r="EF916" s="205"/>
      <c r="EG916" s="205"/>
      <c r="EH916" s="206"/>
      <c r="EI916" s="206"/>
      <c r="EJ916" s="205"/>
      <c r="EK916" s="207"/>
      <c r="EL916" s="205"/>
      <c r="EM916" s="207"/>
      <c r="EN916" s="205"/>
      <c r="EO916" s="207"/>
      <c r="EP916" s="207"/>
      <c r="EQ916" s="205"/>
      <c r="ER916" s="205"/>
      <c r="ES916" s="205"/>
      <c r="ET916" s="205"/>
      <c r="EU916" s="93"/>
      <c r="EV916" s="93"/>
    </row>
    <row r="917" spans="2:152">
      <c r="B917" s="8"/>
      <c r="C917" s="205"/>
      <c r="D917" s="205"/>
      <c r="E917" s="206"/>
      <c r="F917" s="206"/>
      <c r="G917" s="205"/>
      <c r="H917" s="207"/>
      <c r="I917" s="205"/>
      <c r="J917" s="207"/>
      <c r="K917" s="205"/>
      <c r="L917" s="205"/>
      <c r="M917" s="205"/>
      <c r="N917" s="205"/>
      <c r="O917" s="205"/>
      <c r="P917" s="205"/>
      <c r="Q917" s="205"/>
      <c r="CC917" s="8"/>
      <c r="CD917" s="205"/>
      <c r="CE917" s="205"/>
      <c r="CF917" s="206"/>
      <c r="CG917" s="206"/>
      <c r="CH917" s="205"/>
      <c r="CI917" s="207"/>
      <c r="CJ917" s="205"/>
      <c r="CK917" s="207"/>
      <c r="CL917" s="205"/>
      <c r="CM917" s="205"/>
      <c r="CN917" s="205"/>
      <c r="CO917" s="205"/>
      <c r="CP917" s="205"/>
      <c r="CQ917" s="93"/>
      <c r="CR917" s="93"/>
      <c r="CS917" s="191"/>
      <c r="CW917" s="210"/>
      <c r="DE917" s="8"/>
      <c r="DF917" s="205"/>
      <c r="DG917" s="205"/>
      <c r="DH917" s="206"/>
      <c r="DI917" s="206"/>
      <c r="DJ917" s="205"/>
      <c r="DK917" s="207"/>
      <c r="DL917" s="205"/>
      <c r="DM917" s="207"/>
      <c r="DN917" s="205"/>
      <c r="DO917" s="207"/>
      <c r="DP917" s="205"/>
      <c r="DQ917" s="205"/>
      <c r="DR917" s="205"/>
      <c r="DS917" s="205"/>
      <c r="DT917" s="93"/>
      <c r="DU917" s="93"/>
      <c r="EE917" s="8"/>
      <c r="EF917" s="205"/>
      <c r="EG917" s="205"/>
      <c r="EH917" s="206"/>
      <c r="EI917" s="206"/>
      <c r="EJ917" s="205"/>
      <c r="EK917" s="207"/>
      <c r="EL917" s="205"/>
      <c r="EM917" s="207"/>
      <c r="EN917" s="205"/>
      <c r="EO917" s="207"/>
      <c r="EP917" s="207"/>
      <c r="EQ917" s="205"/>
      <c r="ER917" s="205"/>
      <c r="ES917" s="205"/>
      <c r="ET917" s="205"/>
      <c r="EU917" s="93"/>
      <c r="EV917" s="93"/>
    </row>
    <row r="918" spans="2:152">
      <c r="B918" s="8"/>
      <c r="C918" s="205"/>
      <c r="D918" s="205"/>
      <c r="E918" s="206"/>
      <c r="F918" s="206"/>
      <c r="G918" s="205"/>
      <c r="H918" s="207"/>
      <c r="I918" s="205"/>
      <c r="J918" s="207"/>
      <c r="K918" s="205"/>
      <c r="L918" s="205"/>
      <c r="M918" s="205"/>
      <c r="N918" s="205"/>
      <c r="O918" s="205"/>
      <c r="P918" s="205"/>
      <c r="Q918" s="205"/>
      <c r="CC918" s="8"/>
      <c r="CD918" s="205"/>
      <c r="CE918" s="205"/>
      <c r="CF918" s="206"/>
      <c r="CG918" s="206"/>
      <c r="CH918" s="205"/>
      <c r="CI918" s="207"/>
      <c r="CJ918" s="205"/>
      <c r="CK918" s="207"/>
      <c r="CL918" s="205"/>
      <c r="CM918" s="205"/>
      <c r="CN918" s="205"/>
      <c r="CO918" s="205"/>
      <c r="CP918" s="205"/>
      <c r="CQ918" s="93"/>
      <c r="CR918" s="93"/>
      <c r="CS918" s="191"/>
      <c r="CW918" s="210"/>
      <c r="DE918" s="8"/>
      <c r="DF918" s="205"/>
      <c r="DG918" s="205"/>
      <c r="DH918" s="206"/>
      <c r="DI918" s="206"/>
      <c r="DJ918" s="205"/>
      <c r="DK918" s="207"/>
      <c r="DL918" s="205"/>
      <c r="DM918" s="207"/>
      <c r="DN918" s="205"/>
      <c r="DO918" s="207"/>
      <c r="DP918" s="205"/>
      <c r="DQ918" s="205"/>
      <c r="DR918" s="205"/>
      <c r="DS918" s="205"/>
      <c r="DT918" s="93"/>
      <c r="DU918" s="93"/>
      <c r="EE918" s="8"/>
      <c r="EF918" s="205"/>
      <c r="EG918" s="205"/>
      <c r="EH918" s="206"/>
      <c r="EI918" s="206"/>
      <c r="EJ918" s="205"/>
      <c r="EK918" s="207"/>
      <c r="EL918" s="205"/>
      <c r="EM918" s="207"/>
      <c r="EN918" s="205"/>
      <c r="EO918" s="207"/>
      <c r="EP918" s="207"/>
      <c r="EQ918" s="205"/>
      <c r="ER918" s="205"/>
      <c r="ES918" s="205"/>
      <c r="ET918" s="205"/>
      <c r="EU918" s="93"/>
      <c r="EV918" s="93"/>
    </row>
    <row r="919" spans="2:152">
      <c r="B919" s="8"/>
      <c r="C919" s="205"/>
      <c r="D919" s="205"/>
      <c r="E919" s="206"/>
      <c r="F919" s="206"/>
      <c r="G919" s="205"/>
      <c r="H919" s="207"/>
      <c r="I919" s="205"/>
      <c r="J919" s="207"/>
      <c r="K919" s="205"/>
      <c r="L919" s="205"/>
      <c r="M919" s="205"/>
      <c r="N919" s="205"/>
      <c r="O919" s="205"/>
      <c r="P919" s="205"/>
      <c r="Q919" s="205"/>
      <c r="CC919" s="8"/>
      <c r="CD919" s="205"/>
      <c r="CE919" s="205"/>
      <c r="CF919" s="206"/>
      <c r="CG919" s="206"/>
      <c r="CH919" s="205"/>
      <c r="CI919" s="207"/>
      <c r="CJ919" s="205"/>
      <c r="CK919" s="207"/>
      <c r="CL919" s="205"/>
      <c r="CM919" s="205"/>
      <c r="CN919" s="205"/>
      <c r="CO919" s="205"/>
      <c r="CP919" s="205"/>
      <c r="CQ919" s="93"/>
      <c r="CR919" s="93"/>
      <c r="CS919" s="191"/>
      <c r="CW919" s="210"/>
      <c r="DE919" s="8"/>
      <c r="DF919" s="205"/>
      <c r="DG919" s="205"/>
      <c r="DH919" s="206"/>
      <c r="DI919" s="206"/>
      <c r="DJ919" s="205"/>
      <c r="DK919" s="207"/>
      <c r="DL919" s="205"/>
      <c r="DM919" s="207"/>
      <c r="DN919" s="205"/>
      <c r="DO919" s="207"/>
      <c r="DP919" s="205"/>
      <c r="DQ919" s="205"/>
      <c r="DR919" s="205"/>
      <c r="DS919" s="205"/>
      <c r="DT919" s="93"/>
      <c r="DU919" s="93"/>
      <c r="EE919" s="8"/>
      <c r="EF919" s="205"/>
      <c r="EG919" s="205"/>
      <c r="EH919" s="206"/>
      <c r="EI919" s="206"/>
      <c r="EJ919" s="205"/>
      <c r="EK919" s="207"/>
      <c r="EL919" s="205"/>
      <c r="EM919" s="207"/>
      <c r="EN919" s="205"/>
      <c r="EO919" s="207"/>
      <c r="EP919" s="207"/>
      <c r="EQ919" s="205"/>
      <c r="ER919" s="205"/>
      <c r="ES919" s="205"/>
      <c r="ET919" s="205"/>
      <c r="EU919" s="93"/>
      <c r="EV919" s="93"/>
    </row>
    <row r="920" spans="2:152">
      <c r="B920" s="8"/>
      <c r="C920" s="205"/>
      <c r="D920" s="205"/>
      <c r="E920" s="206"/>
      <c r="F920" s="206"/>
      <c r="G920" s="205"/>
      <c r="H920" s="207"/>
      <c r="I920" s="205"/>
      <c r="J920" s="207"/>
      <c r="K920" s="205"/>
      <c r="L920" s="205"/>
      <c r="M920" s="205"/>
      <c r="N920" s="205"/>
      <c r="O920" s="205"/>
      <c r="P920" s="205"/>
      <c r="Q920" s="205"/>
      <c r="CC920" s="8"/>
      <c r="CD920" s="205"/>
      <c r="CE920" s="205"/>
      <c r="CF920" s="206"/>
      <c r="CG920" s="206"/>
      <c r="CH920" s="205"/>
      <c r="CI920" s="207"/>
      <c r="CJ920" s="205"/>
      <c r="CK920" s="207"/>
      <c r="CL920" s="205"/>
      <c r="CM920" s="205"/>
      <c r="CN920" s="205"/>
      <c r="CO920" s="205"/>
      <c r="CP920" s="205"/>
      <c r="CQ920" s="93"/>
      <c r="CR920" s="93"/>
      <c r="CS920" s="191"/>
      <c r="CW920" s="210"/>
      <c r="DE920" s="8"/>
      <c r="DF920" s="205"/>
      <c r="DG920" s="205"/>
      <c r="DH920" s="206"/>
      <c r="DI920" s="206"/>
      <c r="DJ920" s="205"/>
      <c r="DK920" s="207"/>
      <c r="DL920" s="205"/>
      <c r="DM920" s="207"/>
      <c r="DN920" s="205"/>
      <c r="DO920" s="207"/>
      <c r="DP920" s="205"/>
      <c r="DQ920" s="205"/>
      <c r="DR920" s="205"/>
      <c r="DS920" s="205"/>
      <c r="DT920" s="93"/>
      <c r="DU920" s="93"/>
      <c r="EE920" s="8"/>
      <c r="EF920" s="205"/>
      <c r="EG920" s="205"/>
      <c r="EH920" s="206"/>
      <c r="EI920" s="206"/>
      <c r="EJ920" s="205"/>
      <c r="EK920" s="207"/>
      <c r="EL920" s="205"/>
      <c r="EM920" s="207"/>
      <c r="EN920" s="205"/>
      <c r="EO920" s="207"/>
      <c r="EP920" s="207"/>
      <c r="EQ920" s="205"/>
      <c r="ER920" s="205"/>
      <c r="ES920" s="205"/>
      <c r="ET920" s="205"/>
      <c r="EU920" s="93"/>
      <c r="EV920" s="93"/>
    </row>
    <row r="921" spans="2:152">
      <c r="B921" s="8"/>
      <c r="C921" s="205"/>
      <c r="D921" s="205"/>
      <c r="E921" s="206"/>
      <c r="F921" s="206"/>
      <c r="G921" s="205"/>
      <c r="H921" s="207"/>
      <c r="I921" s="205"/>
      <c r="J921" s="207"/>
      <c r="K921" s="205"/>
      <c r="L921" s="205"/>
      <c r="M921" s="205"/>
      <c r="N921" s="205"/>
      <c r="O921" s="205"/>
      <c r="P921" s="205"/>
      <c r="Q921" s="205"/>
      <c r="CC921" s="8"/>
      <c r="CD921" s="205"/>
      <c r="CE921" s="205"/>
      <c r="CF921" s="206"/>
      <c r="CG921" s="206"/>
      <c r="CH921" s="205"/>
      <c r="CI921" s="207"/>
      <c r="CJ921" s="205"/>
      <c r="CK921" s="207"/>
      <c r="CL921" s="205"/>
      <c r="CM921" s="205"/>
      <c r="CN921" s="205"/>
      <c r="CO921" s="205"/>
      <c r="CP921" s="205"/>
      <c r="CQ921" s="93"/>
      <c r="CR921" s="93"/>
      <c r="CS921" s="191"/>
      <c r="CW921" s="210"/>
      <c r="DE921" s="8"/>
      <c r="DF921" s="205"/>
      <c r="DG921" s="205"/>
      <c r="DH921" s="206"/>
      <c r="DI921" s="206"/>
      <c r="DJ921" s="205"/>
      <c r="DK921" s="207"/>
      <c r="DL921" s="205"/>
      <c r="DM921" s="207"/>
      <c r="DN921" s="205"/>
      <c r="DO921" s="207"/>
      <c r="DP921" s="205"/>
      <c r="DQ921" s="205"/>
      <c r="DR921" s="205"/>
      <c r="DS921" s="205"/>
      <c r="DT921" s="93"/>
      <c r="DU921" s="93"/>
      <c r="EE921" s="8"/>
      <c r="EF921" s="205"/>
      <c r="EG921" s="205"/>
      <c r="EH921" s="206"/>
      <c r="EI921" s="206"/>
      <c r="EJ921" s="205"/>
      <c r="EK921" s="207"/>
      <c r="EL921" s="205"/>
      <c r="EM921" s="207"/>
      <c r="EN921" s="205"/>
      <c r="EO921" s="207"/>
      <c r="EP921" s="207"/>
      <c r="EQ921" s="205"/>
      <c r="ER921" s="205"/>
      <c r="ES921" s="205"/>
      <c r="ET921" s="205"/>
      <c r="EU921" s="93"/>
      <c r="EV921" s="93"/>
    </row>
    <row r="922" spans="2:152">
      <c r="B922" s="8"/>
      <c r="C922" s="205"/>
      <c r="D922" s="205"/>
      <c r="E922" s="206"/>
      <c r="F922" s="206"/>
      <c r="G922" s="205"/>
      <c r="H922" s="207"/>
      <c r="I922" s="205"/>
      <c r="J922" s="207"/>
      <c r="K922" s="205"/>
      <c r="L922" s="205"/>
      <c r="M922" s="205"/>
      <c r="N922" s="205"/>
      <c r="O922" s="205"/>
      <c r="P922" s="205"/>
      <c r="Q922" s="205"/>
      <c r="CC922" s="8"/>
      <c r="CD922" s="205"/>
      <c r="CE922" s="205"/>
      <c r="CF922" s="206"/>
      <c r="CG922" s="206"/>
      <c r="CH922" s="205"/>
      <c r="CI922" s="207"/>
      <c r="CJ922" s="205"/>
      <c r="CK922" s="207"/>
      <c r="CL922" s="205"/>
      <c r="CM922" s="205"/>
      <c r="CN922" s="205"/>
      <c r="CO922" s="205"/>
      <c r="CP922" s="205"/>
      <c r="CQ922" s="93"/>
      <c r="CR922" s="93"/>
      <c r="CS922" s="191"/>
      <c r="CW922" s="210"/>
      <c r="DE922" s="8"/>
      <c r="DF922" s="205"/>
      <c r="DG922" s="205"/>
      <c r="DH922" s="206"/>
      <c r="DI922" s="206"/>
      <c r="DJ922" s="205"/>
      <c r="DK922" s="207"/>
      <c r="DL922" s="205"/>
      <c r="DM922" s="207"/>
      <c r="DN922" s="205"/>
      <c r="DO922" s="207"/>
      <c r="DP922" s="205"/>
      <c r="DQ922" s="205"/>
      <c r="DR922" s="205"/>
      <c r="DS922" s="205"/>
      <c r="DT922" s="93"/>
      <c r="DU922" s="93"/>
      <c r="EE922" s="8"/>
      <c r="EF922" s="205"/>
      <c r="EG922" s="205"/>
      <c r="EH922" s="206"/>
      <c r="EI922" s="206"/>
      <c r="EJ922" s="205"/>
      <c r="EK922" s="207"/>
      <c r="EL922" s="205"/>
      <c r="EM922" s="207"/>
      <c r="EN922" s="205"/>
      <c r="EO922" s="207"/>
      <c r="EP922" s="207"/>
      <c r="EQ922" s="205"/>
      <c r="ER922" s="205"/>
      <c r="ES922" s="205"/>
      <c r="ET922" s="205"/>
      <c r="EU922" s="93"/>
      <c r="EV922" s="93"/>
    </row>
    <row r="923" spans="2:152">
      <c r="B923" s="8"/>
      <c r="C923" s="205"/>
      <c r="D923" s="205"/>
      <c r="E923" s="206"/>
      <c r="F923" s="206"/>
      <c r="G923" s="205"/>
      <c r="H923" s="207"/>
      <c r="I923" s="205"/>
      <c r="J923" s="207"/>
      <c r="K923" s="205"/>
      <c r="L923" s="205"/>
      <c r="M923" s="205"/>
      <c r="N923" s="205"/>
      <c r="O923" s="205"/>
      <c r="P923" s="205"/>
      <c r="Q923" s="205"/>
      <c r="CC923" s="8"/>
      <c r="CD923" s="205"/>
      <c r="CE923" s="205"/>
      <c r="CF923" s="206"/>
      <c r="CG923" s="206"/>
      <c r="CH923" s="205"/>
      <c r="CI923" s="207"/>
      <c r="CJ923" s="205"/>
      <c r="CK923" s="207"/>
      <c r="CL923" s="205"/>
      <c r="CM923" s="205"/>
      <c r="CN923" s="205"/>
      <c r="CO923" s="205"/>
      <c r="CP923" s="205"/>
      <c r="CQ923" s="93"/>
      <c r="CR923" s="93"/>
      <c r="CS923" s="191"/>
      <c r="CW923" s="210"/>
      <c r="DE923" s="8"/>
      <c r="DF923" s="205"/>
      <c r="DG923" s="205"/>
      <c r="DH923" s="206"/>
      <c r="DI923" s="206"/>
      <c r="DJ923" s="205"/>
      <c r="DK923" s="207"/>
      <c r="DL923" s="205"/>
      <c r="DM923" s="207"/>
      <c r="DN923" s="205"/>
      <c r="DO923" s="207"/>
      <c r="DP923" s="205"/>
      <c r="DQ923" s="205"/>
      <c r="DR923" s="205"/>
      <c r="DS923" s="205"/>
      <c r="DT923" s="93"/>
      <c r="DU923" s="93"/>
      <c r="EE923" s="8"/>
      <c r="EF923" s="205"/>
      <c r="EG923" s="205"/>
      <c r="EH923" s="206"/>
      <c r="EI923" s="206"/>
      <c r="EJ923" s="205"/>
      <c r="EK923" s="207"/>
      <c r="EL923" s="205"/>
      <c r="EM923" s="207"/>
      <c r="EN923" s="205"/>
      <c r="EO923" s="207"/>
      <c r="EP923" s="207"/>
      <c r="EQ923" s="205"/>
      <c r="ER923" s="205"/>
      <c r="ES923" s="205"/>
      <c r="ET923" s="205"/>
      <c r="EU923" s="93"/>
      <c r="EV923" s="93"/>
    </row>
    <row r="924" spans="2:152">
      <c r="B924" s="8"/>
      <c r="C924" s="205"/>
      <c r="D924" s="205"/>
      <c r="E924" s="206"/>
      <c r="F924" s="206"/>
      <c r="G924" s="205"/>
      <c r="H924" s="207"/>
      <c r="I924" s="205"/>
      <c r="J924" s="207"/>
      <c r="K924" s="205"/>
      <c r="L924" s="205"/>
      <c r="M924" s="205"/>
      <c r="N924" s="205"/>
      <c r="O924" s="205"/>
      <c r="P924" s="205"/>
      <c r="Q924" s="205"/>
      <c r="CC924" s="8"/>
      <c r="CD924" s="205"/>
      <c r="CE924" s="205"/>
      <c r="CF924" s="206"/>
      <c r="CG924" s="206"/>
      <c r="CH924" s="205"/>
      <c r="CI924" s="207"/>
      <c r="CJ924" s="205"/>
      <c r="CK924" s="207"/>
      <c r="CL924" s="205"/>
      <c r="CM924" s="205"/>
      <c r="CN924" s="205"/>
      <c r="CO924" s="205"/>
      <c r="CP924" s="205"/>
      <c r="CQ924" s="93"/>
      <c r="CR924" s="93"/>
      <c r="CS924" s="191"/>
      <c r="CW924" s="210"/>
      <c r="DE924" s="8"/>
      <c r="DF924" s="205"/>
      <c r="DG924" s="205"/>
      <c r="DH924" s="206"/>
      <c r="DI924" s="206"/>
      <c r="DJ924" s="205"/>
      <c r="DK924" s="207"/>
      <c r="DL924" s="205"/>
      <c r="DM924" s="207"/>
      <c r="DN924" s="205"/>
      <c r="DO924" s="207"/>
      <c r="DP924" s="205"/>
      <c r="DQ924" s="205"/>
      <c r="DR924" s="205"/>
      <c r="DS924" s="205"/>
      <c r="DT924" s="93"/>
      <c r="DU924" s="93"/>
      <c r="EE924" s="8"/>
      <c r="EF924" s="205"/>
      <c r="EG924" s="205"/>
      <c r="EH924" s="206"/>
      <c r="EI924" s="206"/>
      <c r="EJ924" s="205"/>
      <c r="EK924" s="207"/>
      <c r="EL924" s="205"/>
      <c r="EM924" s="207"/>
      <c r="EN924" s="205"/>
      <c r="EO924" s="207"/>
      <c r="EP924" s="207"/>
      <c r="EQ924" s="205"/>
      <c r="ER924" s="205"/>
      <c r="ES924" s="205"/>
      <c r="ET924" s="205"/>
      <c r="EU924" s="93"/>
      <c r="EV924" s="93"/>
    </row>
    <row r="925" spans="2:152">
      <c r="B925" s="8"/>
      <c r="C925" s="205"/>
      <c r="D925" s="205"/>
      <c r="E925" s="206"/>
      <c r="F925" s="206"/>
      <c r="G925" s="205"/>
      <c r="H925" s="207"/>
      <c r="I925" s="205"/>
      <c r="J925" s="207"/>
      <c r="K925" s="205"/>
      <c r="L925" s="205"/>
      <c r="M925" s="205"/>
      <c r="N925" s="205"/>
      <c r="O925" s="205"/>
      <c r="P925" s="205"/>
      <c r="Q925" s="205"/>
      <c r="CC925" s="8"/>
      <c r="CD925" s="205"/>
      <c r="CE925" s="205"/>
      <c r="CF925" s="206"/>
      <c r="CG925" s="206"/>
      <c r="CH925" s="205"/>
      <c r="CI925" s="207"/>
      <c r="CJ925" s="205"/>
      <c r="CK925" s="207"/>
      <c r="CL925" s="205"/>
      <c r="CM925" s="205"/>
      <c r="CN925" s="205"/>
      <c r="CO925" s="205"/>
      <c r="CP925" s="205"/>
      <c r="CQ925" s="93"/>
      <c r="CR925" s="93"/>
      <c r="CS925" s="191"/>
      <c r="CW925" s="210"/>
      <c r="DE925" s="8"/>
      <c r="DF925" s="205"/>
      <c r="DG925" s="205"/>
      <c r="DH925" s="206"/>
      <c r="DI925" s="206"/>
      <c r="DJ925" s="205"/>
      <c r="DK925" s="207"/>
      <c r="DL925" s="205"/>
      <c r="DM925" s="207"/>
      <c r="DN925" s="205"/>
      <c r="DO925" s="207"/>
      <c r="DP925" s="205"/>
      <c r="DQ925" s="205"/>
      <c r="DR925" s="205"/>
      <c r="DS925" s="205"/>
      <c r="DT925" s="93"/>
      <c r="DU925" s="93"/>
      <c r="EE925" s="8"/>
      <c r="EF925" s="205"/>
      <c r="EG925" s="205"/>
      <c r="EH925" s="206"/>
      <c r="EI925" s="206"/>
      <c r="EJ925" s="205"/>
      <c r="EK925" s="207"/>
      <c r="EL925" s="205"/>
      <c r="EM925" s="207"/>
      <c r="EN925" s="205"/>
      <c r="EO925" s="207"/>
      <c r="EP925" s="207"/>
      <c r="EQ925" s="205"/>
      <c r="ER925" s="205"/>
      <c r="ES925" s="205"/>
      <c r="ET925" s="205"/>
      <c r="EU925" s="93"/>
      <c r="EV925" s="93"/>
    </row>
    <row r="926" spans="2:152">
      <c r="B926" s="8"/>
      <c r="C926" s="205"/>
      <c r="D926" s="205"/>
      <c r="E926" s="206"/>
      <c r="F926" s="206"/>
      <c r="G926" s="205"/>
      <c r="H926" s="207"/>
      <c r="I926" s="205"/>
      <c r="J926" s="207"/>
      <c r="K926" s="205"/>
      <c r="L926" s="205"/>
      <c r="M926" s="205"/>
      <c r="N926" s="205"/>
      <c r="O926" s="205"/>
      <c r="P926" s="205"/>
      <c r="Q926" s="205"/>
      <c r="CC926" s="8"/>
      <c r="CD926" s="205"/>
      <c r="CE926" s="205"/>
      <c r="CF926" s="206"/>
      <c r="CG926" s="206"/>
      <c r="CH926" s="205"/>
      <c r="CI926" s="207"/>
      <c r="CJ926" s="205"/>
      <c r="CK926" s="207"/>
      <c r="CL926" s="205"/>
      <c r="CM926" s="205"/>
      <c r="CN926" s="205"/>
      <c r="CO926" s="205"/>
      <c r="CP926" s="205"/>
      <c r="CQ926" s="93"/>
      <c r="CR926" s="93"/>
      <c r="CS926" s="191"/>
      <c r="CW926" s="210"/>
      <c r="DE926" s="8"/>
      <c r="DF926" s="205"/>
      <c r="DG926" s="205"/>
      <c r="DH926" s="206"/>
      <c r="DI926" s="206"/>
      <c r="DJ926" s="205"/>
      <c r="DK926" s="207"/>
      <c r="DL926" s="205"/>
      <c r="DM926" s="207"/>
      <c r="DN926" s="205"/>
      <c r="DO926" s="207"/>
      <c r="DP926" s="205"/>
      <c r="DQ926" s="205"/>
      <c r="DR926" s="205"/>
      <c r="DS926" s="205"/>
      <c r="DT926" s="93"/>
      <c r="DU926" s="93"/>
      <c r="EE926" s="8"/>
      <c r="EF926" s="205"/>
      <c r="EG926" s="205"/>
      <c r="EH926" s="206"/>
      <c r="EI926" s="206"/>
      <c r="EJ926" s="205"/>
      <c r="EK926" s="207"/>
      <c r="EL926" s="205"/>
      <c r="EM926" s="207"/>
      <c r="EN926" s="205"/>
      <c r="EO926" s="207"/>
      <c r="EP926" s="207"/>
      <c r="EQ926" s="205"/>
      <c r="ER926" s="205"/>
      <c r="ES926" s="205"/>
      <c r="ET926" s="205"/>
      <c r="EU926" s="93"/>
      <c r="EV926" s="93"/>
    </row>
    <row r="927" spans="2:152">
      <c r="B927" s="8"/>
      <c r="C927" s="205"/>
      <c r="D927" s="205"/>
      <c r="E927" s="206"/>
      <c r="F927" s="206"/>
      <c r="G927" s="205"/>
      <c r="H927" s="207"/>
      <c r="I927" s="205"/>
      <c r="J927" s="207"/>
      <c r="K927" s="205"/>
      <c r="L927" s="205"/>
      <c r="M927" s="205"/>
      <c r="N927" s="205"/>
      <c r="O927" s="205"/>
      <c r="P927" s="205"/>
      <c r="Q927" s="205"/>
      <c r="CC927" s="8"/>
      <c r="CD927" s="205"/>
      <c r="CE927" s="205"/>
      <c r="CF927" s="206"/>
      <c r="CG927" s="206"/>
      <c r="CH927" s="205"/>
      <c r="CI927" s="207"/>
      <c r="CJ927" s="205"/>
      <c r="CK927" s="207"/>
      <c r="CL927" s="205"/>
      <c r="CM927" s="205"/>
      <c r="CN927" s="205"/>
      <c r="CO927" s="205"/>
      <c r="CP927" s="205"/>
      <c r="CQ927" s="93"/>
      <c r="CR927" s="93"/>
      <c r="CS927" s="191"/>
      <c r="CW927" s="210"/>
      <c r="DE927" s="8"/>
      <c r="DF927" s="205"/>
      <c r="DG927" s="205"/>
      <c r="DH927" s="206"/>
      <c r="DI927" s="206"/>
      <c r="DJ927" s="205"/>
      <c r="DK927" s="207"/>
      <c r="DL927" s="205"/>
      <c r="DM927" s="207"/>
      <c r="DN927" s="205"/>
      <c r="DO927" s="207"/>
      <c r="DP927" s="205"/>
      <c r="DQ927" s="205"/>
      <c r="DR927" s="205"/>
      <c r="DS927" s="205"/>
      <c r="DT927" s="93"/>
      <c r="DU927" s="93"/>
      <c r="EE927" s="8"/>
      <c r="EF927" s="205"/>
      <c r="EG927" s="205"/>
      <c r="EH927" s="206"/>
      <c r="EI927" s="206"/>
      <c r="EJ927" s="205"/>
      <c r="EK927" s="207"/>
      <c r="EL927" s="205"/>
      <c r="EM927" s="207"/>
      <c r="EN927" s="205"/>
      <c r="EO927" s="207"/>
      <c r="EP927" s="207"/>
      <c r="EQ927" s="205"/>
      <c r="ER927" s="205"/>
      <c r="ES927" s="205"/>
      <c r="ET927" s="205"/>
      <c r="EU927" s="93"/>
      <c r="EV927" s="93"/>
    </row>
    <row r="928" spans="2:152">
      <c r="B928" s="8"/>
      <c r="C928" s="205"/>
      <c r="D928" s="205"/>
      <c r="E928" s="206"/>
      <c r="F928" s="206"/>
      <c r="G928" s="205"/>
      <c r="H928" s="207"/>
      <c r="I928" s="205"/>
      <c r="J928" s="207"/>
      <c r="K928" s="205"/>
      <c r="L928" s="205"/>
      <c r="M928" s="205"/>
      <c r="N928" s="205"/>
      <c r="O928" s="205"/>
      <c r="P928" s="205"/>
      <c r="Q928" s="205"/>
      <c r="CC928" s="8"/>
      <c r="CD928" s="205"/>
      <c r="CE928" s="205"/>
      <c r="CF928" s="206"/>
      <c r="CG928" s="206"/>
      <c r="CH928" s="205"/>
      <c r="CI928" s="207"/>
      <c r="CJ928" s="205"/>
      <c r="CK928" s="207"/>
      <c r="CL928" s="205"/>
      <c r="CM928" s="205"/>
      <c r="CN928" s="205"/>
      <c r="CO928" s="205"/>
      <c r="CP928" s="205"/>
      <c r="CQ928" s="93"/>
      <c r="CR928" s="93"/>
      <c r="CS928" s="191"/>
      <c r="CW928" s="210"/>
      <c r="DE928" s="8"/>
      <c r="DF928" s="205"/>
      <c r="DG928" s="205"/>
      <c r="DH928" s="206"/>
      <c r="DI928" s="206"/>
      <c r="DJ928" s="205"/>
      <c r="DK928" s="207"/>
      <c r="DL928" s="205"/>
      <c r="DM928" s="207"/>
      <c r="DN928" s="205"/>
      <c r="DO928" s="207"/>
      <c r="DP928" s="205"/>
      <c r="DQ928" s="205"/>
      <c r="DR928" s="205"/>
      <c r="DS928" s="205"/>
      <c r="DT928" s="93"/>
      <c r="DU928" s="93"/>
      <c r="EE928" s="8"/>
      <c r="EF928" s="205"/>
      <c r="EG928" s="205"/>
      <c r="EH928" s="206"/>
      <c r="EI928" s="206"/>
      <c r="EJ928" s="205"/>
      <c r="EK928" s="207"/>
      <c r="EL928" s="205"/>
      <c r="EM928" s="207"/>
      <c r="EN928" s="205"/>
      <c r="EO928" s="207"/>
      <c r="EP928" s="207"/>
      <c r="EQ928" s="205"/>
      <c r="ER928" s="205"/>
      <c r="ES928" s="205"/>
      <c r="ET928" s="205"/>
      <c r="EU928" s="93"/>
      <c r="EV928" s="93"/>
    </row>
    <row r="929" spans="2:152">
      <c r="B929" s="8"/>
      <c r="C929" s="205"/>
      <c r="D929" s="205"/>
      <c r="E929" s="206"/>
      <c r="F929" s="206"/>
      <c r="G929" s="205"/>
      <c r="H929" s="207"/>
      <c r="I929" s="205"/>
      <c r="J929" s="207"/>
      <c r="K929" s="205"/>
      <c r="L929" s="205"/>
      <c r="M929" s="205"/>
      <c r="N929" s="205"/>
      <c r="O929" s="205"/>
      <c r="P929" s="205"/>
      <c r="Q929" s="205"/>
      <c r="CC929" s="8"/>
      <c r="CD929" s="205"/>
      <c r="CE929" s="205"/>
      <c r="CF929" s="206"/>
      <c r="CG929" s="206"/>
      <c r="CH929" s="205"/>
      <c r="CI929" s="207"/>
      <c r="CJ929" s="205"/>
      <c r="CK929" s="207"/>
      <c r="CL929" s="205"/>
      <c r="CM929" s="205"/>
      <c r="CN929" s="205"/>
      <c r="CO929" s="205"/>
      <c r="CP929" s="205"/>
      <c r="CQ929" s="93"/>
      <c r="CR929" s="93"/>
      <c r="CS929" s="191"/>
      <c r="CW929" s="210"/>
      <c r="DE929" s="8"/>
      <c r="DF929" s="205"/>
      <c r="DG929" s="205"/>
      <c r="DH929" s="206"/>
      <c r="DI929" s="206"/>
      <c r="DJ929" s="205"/>
      <c r="DK929" s="207"/>
      <c r="DL929" s="205"/>
      <c r="DM929" s="207"/>
      <c r="DN929" s="205"/>
      <c r="DO929" s="207"/>
      <c r="DP929" s="205"/>
      <c r="DQ929" s="205"/>
      <c r="DR929" s="205"/>
      <c r="DS929" s="205"/>
      <c r="DT929" s="93"/>
      <c r="DU929" s="93"/>
      <c r="EE929" s="8"/>
      <c r="EF929" s="205"/>
      <c r="EG929" s="205"/>
      <c r="EH929" s="206"/>
      <c r="EI929" s="206"/>
      <c r="EJ929" s="205"/>
      <c r="EK929" s="207"/>
      <c r="EL929" s="205"/>
      <c r="EM929" s="207"/>
      <c r="EN929" s="205"/>
      <c r="EO929" s="207"/>
      <c r="EP929" s="207"/>
      <c r="EQ929" s="205"/>
      <c r="ER929" s="205"/>
      <c r="ES929" s="205"/>
      <c r="ET929" s="205"/>
      <c r="EU929" s="93"/>
      <c r="EV929" s="93"/>
    </row>
    <row r="930" spans="2:152">
      <c r="B930" s="8"/>
      <c r="C930" s="205"/>
      <c r="D930" s="205"/>
      <c r="E930" s="206"/>
      <c r="F930" s="206"/>
      <c r="G930" s="205"/>
      <c r="H930" s="207"/>
      <c r="I930" s="205"/>
      <c r="J930" s="207"/>
      <c r="K930" s="205"/>
      <c r="L930" s="205"/>
      <c r="M930" s="205"/>
      <c r="N930" s="205"/>
      <c r="O930" s="205"/>
      <c r="P930" s="205"/>
      <c r="Q930" s="205"/>
      <c r="CC930" s="8"/>
      <c r="CD930" s="205"/>
      <c r="CE930" s="205"/>
      <c r="CF930" s="206"/>
      <c r="CG930" s="206"/>
      <c r="CH930" s="205"/>
      <c r="CI930" s="207"/>
      <c r="CJ930" s="205"/>
      <c r="CK930" s="207"/>
      <c r="CL930" s="205"/>
      <c r="CM930" s="205"/>
      <c r="CN930" s="205"/>
      <c r="CO930" s="205"/>
      <c r="CP930" s="205"/>
      <c r="CQ930" s="93"/>
      <c r="CR930" s="93"/>
      <c r="CS930" s="191"/>
      <c r="CW930" s="210"/>
      <c r="DE930" s="8"/>
      <c r="DF930" s="205"/>
      <c r="DG930" s="205"/>
      <c r="DH930" s="206"/>
      <c r="DI930" s="206"/>
      <c r="DJ930" s="205"/>
      <c r="DK930" s="207"/>
      <c r="DL930" s="205"/>
      <c r="DM930" s="207"/>
      <c r="DN930" s="205"/>
      <c r="DO930" s="207"/>
      <c r="DP930" s="205"/>
      <c r="DQ930" s="205"/>
      <c r="DR930" s="205"/>
      <c r="DS930" s="205"/>
      <c r="DT930" s="93"/>
      <c r="DU930" s="93"/>
      <c r="EE930" s="8"/>
      <c r="EF930" s="205"/>
      <c r="EG930" s="205"/>
      <c r="EH930" s="206"/>
      <c r="EI930" s="206"/>
      <c r="EJ930" s="205"/>
      <c r="EK930" s="207"/>
      <c r="EL930" s="205"/>
      <c r="EM930" s="207"/>
      <c r="EN930" s="205"/>
      <c r="EO930" s="207"/>
      <c r="EP930" s="207"/>
      <c r="EQ930" s="205"/>
      <c r="ER930" s="205"/>
      <c r="ES930" s="205"/>
      <c r="ET930" s="205"/>
      <c r="EU930" s="93"/>
      <c r="EV930" s="93"/>
    </row>
    <row r="931" spans="2:152">
      <c r="B931" s="8"/>
      <c r="C931" s="205"/>
      <c r="D931" s="205"/>
      <c r="E931" s="206"/>
      <c r="F931" s="206"/>
      <c r="G931" s="205"/>
      <c r="H931" s="207"/>
      <c r="I931" s="205"/>
      <c r="J931" s="207"/>
      <c r="K931" s="205"/>
      <c r="L931" s="205"/>
      <c r="M931" s="205"/>
      <c r="N931" s="205"/>
      <c r="O931" s="205"/>
      <c r="P931" s="205"/>
      <c r="Q931" s="205"/>
      <c r="CC931" s="8"/>
      <c r="CD931" s="205"/>
      <c r="CE931" s="205"/>
      <c r="CF931" s="206"/>
      <c r="CG931" s="206"/>
      <c r="CH931" s="205"/>
      <c r="CI931" s="207"/>
      <c r="CJ931" s="205"/>
      <c r="CK931" s="207"/>
      <c r="CL931" s="205"/>
      <c r="CM931" s="205"/>
      <c r="CN931" s="205"/>
      <c r="CO931" s="205"/>
      <c r="CP931" s="205"/>
      <c r="CQ931" s="93"/>
      <c r="CR931" s="93"/>
      <c r="CS931" s="191"/>
      <c r="CW931" s="210"/>
      <c r="DE931" s="8"/>
      <c r="DF931" s="205"/>
      <c r="DG931" s="205"/>
      <c r="DH931" s="206"/>
      <c r="DI931" s="206"/>
      <c r="DJ931" s="205"/>
      <c r="DK931" s="207"/>
      <c r="DL931" s="205"/>
      <c r="DM931" s="207"/>
      <c r="DN931" s="205"/>
      <c r="DO931" s="207"/>
      <c r="DP931" s="205"/>
      <c r="DQ931" s="205"/>
      <c r="DR931" s="205"/>
      <c r="DS931" s="205"/>
      <c r="DT931" s="93"/>
      <c r="DU931" s="93"/>
      <c r="EE931" s="8"/>
      <c r="EF931" s="205"/>
      <c r="EG931" s="205"/>
      <c r="EH931" s="206"/>
      <c r="EI931" s="206"/>
      <c r="EJ931" s="205"/>
      <c r="EK931" s="207"/>
      <c r="EL931" s="205"/>
      <c r="EM931" s="207"/>
      <c r="EN931" s="205"/>
      <c r="EO931" s="207"/>
      <c r="EP931" s="207"/>
      <c r="EQ931" s="205"/>
      <c r="ER931" s="205"/>
      <c r="ES931" s="205"/>
      <c r="ET931" s="205"/>
      <c r="EU931" s="93"/>
      <c r="EV931" s="93"/>
    </row>
    <row r="932" spans="2:152">
      <c r="B932" s="8"/>
      <c r="C932" s="205"/>
      <c r="D932" s="205"/>
      <c r="E932" s="206"/>
      <c r="F932" s="206"/>
      <c r="G932" s="205"/>
      <c r="H932" s="207"/>
      <c r="I932" s="205"/>
      <c r="J932" s="207"/>
      <c r="K932" s="205"/>
      <c r="L932" s="205"/>
      <c r="M932" s="205"/>
      <c r="N932" s="205"/>
      <c r="O932" s="205"/>
      <c r="P932" s="205"/>
      <c r="Q932" s="205"/>
      <c r="CC932" s="8"/>
      <c r="CD932" s="205"/>
      <c r="CE932" s="205"/>
      <c r="CF932" s="206"/>
      <c r="CG932" s="206"/>
      <c r="CH932" s="205"/>
      <c r="CI932" s="207"/>
      <c r="CJ932" s="205"/>
      <c r="CK932" s="207"/>
      <c r="CL932" s="205"/>
      <c r="CM932" s="205"/>
      <c r="CN932" s="205"/>
      <c r="CO932" s="205"/>
      <c r="CP932" s="205"/>
      <c r="CQ932" s="93"/>
      <c r="CR932" s="93"/>
      <c r="CS932" s="191"/>
      <c r="CW932" s="210"/>
      <c r="DE932" s="8"/>
      <c r="DF932" s="205"/>
      <c r="DG932" s="205"/>
      <c r="DH932" s="206"/>
      <c r="DI932" s="206"/>
      <c r="DJ932" s="205"/>
      <c r="DK932" s="207"/>
      <c r="DL932" s="205"/>
      <c r="DM932" s="207"/>
      <c r="DN932" s="205"/>
      <c r="DO932" s="207"/>
      <c r="DP932" s="205"/>
      <c r="DQ932" s="205"/>
      <c r="DR932" s="205"/>
      <c r="DS932" s="205"/>
      <c r="DT932" s="93"/>
      <c r="DU932" s="93"/>
      <c r="EE932" s="8"/>
      <c r="EF932" s="205"/>
      <c r="EG932" s="205"/>
      <c r="EH932" s="206"/>
      <c r="EI932" s="206"/>
      <c r="EJ932" s="205"/>
      <c r="EK932" s="207"/>
      <c r="EL932" s="205"/>
      <c r="EM932" s="207"/>
      <c r="EN932" s="205"/>
      <c r="EO932" s="207"/>
      <c r="EP932" s="207"/>
      <c r="EQ932" s="205"/>
      <c r="ER932" s="205"/>
      <c r="ES932" s="205"/>
      <c r="ET932" s="205"/>
      <c r="EU932" s="93"/>
      <c r="EV932" s="93"/>
    </row>
    <row r="933" spans="2:152">
      <c r="B933" s="8"/>
      <c r="C933" s="205"/>
      <c r="D933" s="205"/>
      <c r="E933" s="206"/>
      <c r="F933" s="206"/>
      <c r="G933" s="205"/>
      <c r="H933" s="207"/>
      <c r="I933" s="205"/>
      <c r="J933" s="207"/>
      <c r="K933" s="205"/>
      <c r="L933" s="205"/>
      <c r="M933" s="205"/>
      <c r="N933" s="205"/>
      <c r="O933" s="205"/>
      <c r="P933" s="205"/>
      <c r="Q933" s="205"/>
      <c r="CC933" s="8"/>
      <c r="CD933" s="205"/>
      <c r="CE933" s="205"/>
      <c r="CF933" s="206"/>
      <c r="CG933" s="206"/>
      <c r="CH933" s="205"/>
      <c r="CI933" s="207"/>
      <c r="CJ933" s="205"/>
      <c r="CK933" s="207"/>
      <c r="CL933" s="205"/>
      <c r="CM933" s="205"/>
      <c r="CN933" s="205"/>
      <c r="CO933" s="205"/>
      <c r="CP933" s="205"/>
      <c r="CQ933" s="93"/>
      <c r="CR933" s="93"/>
      <c r="CS933" s="191"/>
      <c r="CW933" s="210"/>
      <c r="DE933" s="8"/>
      <c r="DF933" s="205"/>
      <c r="DG933" s="205"/>
      <c r="DH933" s="206"/>
      <c r="DI933" s="206"/>
      <c r="DJ933" s="205"/>
      <c r="DK933" s="207"/>
      <c r="DL933" s="205"/>
      <c r="DM933" s="207"/>
      <c r="DN933" s="205"/>
      <c r="DO933" s="207"/>
      <c r="DP933" s="205"/>
      <c r="DQ933" s="205"/>
      <c r="DR933" s="205"/>
      <c r="DS933" s="205"/>
      <c r="DT933" s="93"/>
      <c r="DU933" s="93"/>
      <c r="EE933" s="8"/>
      <c r="EF933" s="205"/>
      <c r="EG933" s="205"/>
      <c r="EH933" s="206"/>
      <c r="EI933" s="206"/>
      <c r="EJ933" s="205"/>
      <c r="EK933" s="207"/>
      <c r="EL933" s="205"/>
      <c r="EM933" s="207"/>
      <c r="EN933" s="205"/>
      <c r="EO933" s="207"/>
      <c r="EP933" s="207"/>
      <c r="EQ933" s="205"/>
      <c r="ER933" s="205"/>
      <c r="ES933" s="205"/>
      <c r="ET933" s="205"/>
      <c r="EU933" s="93"/>
      <c r="EV933" s="93"/>
    </row>
    <row r="934" spans="2:152">
      <c r="B934" s="8"/>
      <c r="C934" s="205"/>
      <c r="D934" s="205"/>
      <c r="E934" s="206"/>
      <c r="F934" s="206"/>
      <c r="G934" s="205"/>
      <c r="H934" s="207"/>
      <c r="I934" s="205"/>
      <c r="J934" s="207"/>
      <c r="K934" s="205"/>
      <c r="L934" s="205"/>
      <c r="M934" s="205"/>
      <c r="N934" s="205"/>
      <c r="O934" s="205"/>
      <c r="P934" s="205"/>
      <c r="Q934" s="205"/>
      <c r="CC934" s="8"/>
      <c r="CD934" s="205"/>
      <c r="CE934" s="205"/>
      <c r="CF934" s="206"/>
      <c r="CG934" s="206"/>
      <c r="CH934" s="205"/>
      <c r="CI934" s="207"/>
      <c r="CJ934" s="205"/>
      <c r="CK934" s="207"/>
      <c r="CL934" s="205"/>
      <c r="CM934" s="205"/>
      <c r="CN934" s="205"/>
      <c r="CO934" s="205"/>
      <c r="CP934" s="205"/>
      <c r="CQ934" s="93"/>
      <c r="CR934" s="93"/>
      <c r="CS934" s="191"/>
      <c r="CW934" s="210"/>
      <c r="DE934" s="8"/>
      <c r="DF934" s="205"/>
      <c r="DG934" s="205"/>
      <c r="DH934" s="206"/>
      <c r="DI934" s="206"/>
      <c r="DJ934" s="205"/>
      <c r="DK934" s="207"/>
      <c r="DL934" s="205"/>
      <c r="DM934" s="207"/>
      <c r="DN934" s="205"/>
      <c r="DO934" s="207"/>
      <c r="DP934" s="205"/>
      <c r="DQ934" s="205"/>
      <c r="DR934" s="205"/>
      <c r="DS934" s="205"/>
      <c r="DT934" s="93"/>
      <c r="DU934" s="93"/>
      <c r="EE934" s="8"/>
      <c r="EF934" s="205"/>
      <c r="EG934" s="205"/>
      <c r="EH934" s="206"/>
      <c r="EI934" s="206"/>
      <c r="EJ934" s="205"/>
      <c r="EK934" s="207"/>
      <c r="EL934" s="205"/>
      <c r="EM934" s="207"/>
      <c r="EN934" s="205"/>
      <c r="EO934" s="207"/>
      <c r="EP934" s="207"/>
      <c r="EQ934" s="205"/>
      <c r="ER934" s="205"/>
      <c r="ES934" s="205"/>
      <c r="ET934" s="205"/>
      <c r="EU934" s="93"/>
      <c r="EV934" s="93"/>
    </row>
    <row r="935" spans="2:152">
      <c r="B935" s="8"/>
      <c r="C935" s="205"/>
      <c r="D935" s="205"/>
      <c r="E935" s="206"/>
      <c r="F935" s="206"/>
      <c r="G935" s="205"/>
      <c r="H935" s="207"/>
      <c r="I935" s="205"/>
      <c r="J935" s="207"/>
      <c r="K935" s="205"/>
      <c r="L935" s="205"/>
      <c r="M935" s="205"/>
      <c r="N935" s="205"/>
      <c r="O935" s="205"/>
      <c r="P935" s="205"/>
      <c r="Q935" s="205"/>
      <c r="CC935" s="8"/>
      <c r="CD935" s="205"/>
      <c r="CE935" s="205"/>
      <c r="CF935" s="206"/>
      <c r="CG935" s="206"/>
      <c r="CH935" s="205"/>
      <c r="CI935" s="207"/>
      <c r="CJ935" s="205"/>
      <c r="CK935" s="207"/>
      <c r="CL935" s="205"/>
      <c r="CM935" s="205"/>
      <c r="CN935" s="205"/>
      <c r="CO935" s="205"/>
      <c r="CP935" s="205"/>
      <c r="CQ935" s="93"/>
      <c r="CR935" s="93"/>
      <c r="CS935" s="191"/>
      <c r="CW935" s="210"/>
      <c r="DE935" s="8"/>
      <c r="DF935" s="205"/>
      <c r="DG935" s="205"/>
      <c r="DH935" s="206"/>
      <c r="DI935" s="206"/>
      <c r="DJ935" s="205"/>
      <c r="DK935" s="207"/>
      <c r="DL935" s="205"/>
      <c r="DM935" s="207"/>
      <c r="DN935" s="205"/>
      <c r="DO935" s="207"/>
      <c r="DP935" s="205"/>
      <c r="DQ935" s="205"/>
      <c r="DR935" s="205"/>
      <c r="DS935" s="205"/>
      <c r="DT935" s="93"/>
      <c r="DU935" s="93"/>
      <c r="EE935" s="8"/>
      <c r="EF935" s="205"/>
      <c r="EG935" s="205"/>
      <c r="EH935" s="206"/>
      <c r="EI935" s="206"/>
      <c r="EJ935" s="205"/>
      <c r="EK935" s="207"/>
      <c r="EL935" s="205"/>
      <c r="EM935" s="207"/>
      <c r="EN935" s="205"/>
      <c r="EO935" s="207"/>
      <c r="EP935" s="207"/>
      <c r="EQ935" s="205"/>
      <c r="ER935" s="205"/>
      <c r="ES935" s="205"/>
      <c r="ET935" s="205"/>
      <c r="EU935" s="93"/>
      <c r="EV935" s="93"/>
    </row>
    <row r="936" spans="2:152">
      <c r="B936" s="8"/>
      <c r="C936" s="205"/>
      <c r="D936" s="205"/>
      <c r="E936" s="206"/>
      <c r="F936" s="206"/>
      <c r="G936" s="205"/>
      <c r="H936" s="207"/>
      <c r="I936" s="205"/>
      <c r="J936" s="207"/>
      <c r="K936" s="205"/>
      <c r="L936" s="205"/>
      <c r="M936" s="205"/>
      <c r="N936" s="205"/>
      <c r="O936" s="205"/>
      <c r="P936" s="205"/>
      <c r="Q936" s="205"/>
      <c r="CC936" s="8"/>
      <c r="CD936" s="205"/>
      <c r="CE936" s="205"/>
      <c r="CF936" s="206"/>
      <c r="CG936" s="206"/>
      <c r="CH936" s="205"/>
      <c r="CI936" s="207"/>
      <c r="CJ936" s="205"/>
      <c r="CK936" s="207"/>
      <c r="CL936" s="205"/>
      <c r="CM936" s="205"/>
      <c r="CN936" s="205"/>
      <c r="CO936" s="205"/>
      <c r="CP936" s="205"/>
      <c r="CQ936" s="93"/>
      <c r="CR936" s="93"/>
      <c r="CS936" s="191"/>
      <c r="CW936" s="210"/>
      <c r="DE936" s="8"/>
      <c r="DF936" s="205"/>
      <c r="DG936" s="205"/>
      <c r="DH936" s="206"/>
      <c r="DI936" s="206"/>
      <c r="DJ936" s="205"/>
      <c r="DK936" s="207"/>
      <c r="DL936" s="205"/>
      <c r="DM936" s="207"/>
      <c r="DN936" s="205"/>
      <c r="DO936" s="207"/>
      <c r="DP936" s="205"/>
      <c r="DQ936" s="205"/>
      <c r="DR936" s="205"/>
      <c r="DS936" s="205"/>
      <c r="DT936" s="93"/>
      <c r="DU936" s="93"/>
      <c r="EE936" s="8"/>
      <c r="EF936" s="205"/>
      <c r="EG936" s="205"/>
      <c r="EH936" s="206"/>
      <c r="EI936" s="206"/>
      <c r="EJ936" s="205"/>
      <c r="EK936" s="207"/>
      <c r="EL936" s="205"/>
      <c r="EM936" s="207"/>
      <c r="EN936" s="205"/>
      <c r="EO936" s="207"/>
      <c r="EP936" s="207"/>
      <c r="EQ936" s="205"/>
      <c r="ER936" s="205"/>
      <c r="ES936" s="205"/>
      <c r="ET936" s="205"/>
      <c r="EU936" s="93"/>
      <c r="EV936" s="93"/>
    </row>
    <row r="937" spans="2:152">
      <c r="B937" s="8"/>
      <c r="C937" s="205"/>
      <c r="D937" s="205"/>
      <c r="E937" s="206"/>
      <c r="F937" s="206"/>
      <c r="G937" s="205"/>
      <c r="H937" s="207"/>
      <c r="I937" s="205"/>
      <c r="J937" s="207"/>
      <c r="K937" s="205"/>
      <c r="L937" s="205"/>
      <c r="M937" s="205"/>
      <c r="N937" s="205"/>
      <c r="O937" s="205"/>
      <c r="P937" s="205"/>
      <c r="Q937" s="205"/>
      <c r="CC937" s="8"/>
      <c r="CD937" s="205"/>
      <c r="CE937" s="205"/>
      <c r="CF937" s="206"/>
      <c r="CG937" s="206"/>
      <c r="CH937" s="205"/>
      <c r="CI937" s="207"/>
      <c r="CJ937" s="205"/>
      <c r="CK937" s="207"/>
      <c r="CL937" s="205"/>
      <c r="CM937" s="205"/>
      <c r="CN937" s="205"/>
      <c r="CO937" s="205"/>
      <c r="CP937" s="205"/>
      <c r="CQ937" s="93"/>
      <c r="CR937" s="93"/>
      <c r="CS937" s="191"/>
      <c r="CW937" s="210"/>
      <c r="DE937" s="8"/>
      <c r="DF937" s="205"/>
      <c r="DG937" s="205"/>
      <c r="DH937" s="206"/>
      <c r="DI937" s="206"/>
      <c r="DJ937" s="205"/>
      <c r="DK937" s="207"/>
      <c r="DL937" s="205"/>
      <c r="DM937" s="207"/>
      <c r="DN937" s="205"/>
      <c r="DO937" s="207"/>
      <c r="DP937" s="205"/>
      <c r="DQ937" s="205"/>
      <c r="DR937" s="205"/>
      <c r="DS937" s="205"/>
      <c r="DT937" s="93"/>
      <c r="DU937" s="93"/>
      <c r="EE937" s="8"/>
      <c r="EF937" s="205"/>
      <c r="EG937" s="205"/>
      <c r="EH937" s="206"/>
      <c r="EI937" s="206"/>
      <c r="EJ937" s="205"/>
      <c r="EK937" s="207"/>
      <c r="EL937" s="205"/>
      <c r="EM937" s="207"/>
      <c r="EN937" s="205"/>
      <c r="EO937" s="207"/>
      <c r="EP937" s="207"/>
      <c r="EQ937" s="205"/>
      <c r="ER937" s="205"/>
      <c r="ES937" s="205"/>
      <c r="ET937" s="205"/>
      <c r="EU937" s="93"/>
      <c r="EV937" s="93"/>
    </row>
    <row r="938" spans="2:152">
      <c r="B938" s="8"/>
      <c r="C938" s="205"/>
      <c r="D938" s="205"/>
      <c r="E938" s="206"/>
      <c r="F938" s="206"/>
      <c r="G938" s="205"/>
      <c r="H938" s="207"/>
      <c r="I938" s="205"/>
      <c r="J938" s="207"/>
      <c r="K938" s="205"/>
      <c r="L938" s="205"/>
      <c r="M938" s="205"/>
      <c r="N938" s="205"/>
      <c r="O938" s="205"/>
      <c r="P938" s="205"/>
      <c r="Q938" s="205"/>
      <c r="CC938" s="8"/>
      <c r="CD938" s="205"/>
      <c r="CE938" s="205"/>
      <c r="CF938" s="206"/>
      <c r="CG938" s="206"/>
      <c r="CH938" s="205"/>
      <c r="CI938" s="207"/>
      <c r="CJ938" s="205"/>
      <c r="CK938" s="207"/>
      <c r="CL938" s="205"/>
      <c r="CM938" s="205"/>
      <c r="CN938" s="205"/>
      <c r="CO938" s="205"/>
      <c r="CP938" s="205"/>
      <c r="CQ938" s="93"/>
      <c r="CR938" s="93"/>
      <c r="CS938" s="191"/>
      <c r="CW938" s="210"/>
      <c r="DE938" s="8"/>
      <c r="DF938" s="205"/>
      <c r="DG938" s="205"/>
      <c r="DH938" s="206"/>
      <c r="DI938" s="206"/>
      <c r="DJ938" s="205"/>
      <c r="DK938" s="207"/>
      <c r="DL938" s="205"/>
      <c r="DM938" s="207"/>
      <c r="DN938" s="205"/>
      <c r="DO938" s="207"/>
      <c r="DP938" s="205"/>
      <c r="DQ938" s="205"/>
      <c r="DR938" s="205"/>
      <c r="DS938" s="205"/>
      <c r="DT938" s="93"/>
      <c r="DU938" s="93"/>
      <c r="EE938" s="8"/>
      <c r="EF938" s="205"/>
      <c r="EG938" s="205"/>
      <c r="EH938" s="206"/>
      <c r="EI938" s="206"/>
      <c r="EJ938" s="205"/>
      <c r="EK938" s="207"/>
      <c r="EL938" s="205"/>
      <c r="EM938" s="207"/>
      <c r="EN938" s="205"/>
      <c r="EO938" s="207"/>
      <c r="EP938" s="207"/>
      <c r="EQ938" s="205"/>
      <c r="ER938" s="205"/>
      <c r="ES938" s="205"/>
      <c r="ET938" s="205"/>
      <c r="EU938" s="93"/>
      <c r="EV938" s="93"/>
    </row>
    <row r="939" spans="2:152">
      <c r="B939" s="8"/>
      <c r="C939" s="205"/>
      <c r="D939" s="205"/>
      <c r="E939" s="206"/>
      <c r="F939" s="206"/>
      <c r="G939" s="205"/>
      <c r="H939" s="207"/>
      <c r="I939" s="205"/>
      <c r="J939" s="207"/>
      <c r="K939" s="205"/>
      <c r="L939" s="205"/>
      <c r="M939" s="205"/>
      <c r="N939" s="205"/>
      <c r="O939" s="205"/>
      <c r="P939" s="205"/>
      <c r="Q939" s="205"/>
      <c r="CC939" s="8"/>
      <c r="CD939" s="205"/>
      <c r="CE939" s="205"/>
      <c r="CF939" s="206"/>
      <c r="CG939" s="206"/>
      <c r="CH939" s="205"/>
      <c r="CI939" s="207"/>
      <c r="CJ939" s="205"/>
      <c r="CK939" s="207"/>
      <c r="CL939" s="205"/>
      <c r="CM939" s="205"/>
      <c r="CN939" s="205"/>
      <c r="CO939" s="205"/>
      <c r="CP939" s="205"/>
      <c r="CQ939" s="93"/>
      <c r="CR939" s="93"/>
      <c r="CS939" s="191"/>
      <c r="CW939" s="210"/>
      <c r="DE939" s="8"/>
      <c r="DF939" s="205"/>
      <c r="DG939" s="205"/>
      <c r="DH939" s="206"/>
      <c r="DI939" s="206"/>
      <c r="DJ939" s="205"/>
      <c r="DK939" s="207"/>
      <c r="DL939" s="205"/>
      <c r="DM939" s="207"/>
      <c r="DN939" s="205"/>
      <c r="DO939" s="207"/>
      <c r="DP939" s="205"/>
      <c r="DQ939" s="205"/>
      <c r="DR939" s="205"/>
      <c r="DS939" s="205"/>
      <c r="DT939" s="93"/>
      <c r="DU939" s="93"/>
      <c r="EE939" s="8"/>
      <c r="EF939" s="205"/>
      <c r="EG939" s="205"/>
      <c r="EH939" s="206"/>
      <c r="EI939" s="206"/>
      <c r="EJ939" s="205"/>
      <c r="EK939" s="207"/>
      <c r="EL939" s="205"/>
      <c r="EM939" s="207"/>
      <c r="EN939" s="205"/>
      <c r="EO939" s="207"/>
      <c r="EP939" s="207"/>
      <c r="EQ939" s="205"/>
      <c r="ER939" s="205"/>
      <c r="ES939" s="205"/>
      <c r="ET939" s="205"/>
      <c r="EU939" s="93"/>
      <c r="EV939" s="93"/>
    </row>
    <row r="940" spans="2:152">
      <c r="B940" s="8"/>
      <c r="C940" s="205"/>
      <c r="D940" s="205"/>
      <c r="E940" s="206"/>
      <c r="F940" s="206"/>
      <c r="G940" s="205"/>
      <c r="H940" s="207"/>
      <c r="I940" s="205"/>
      <c r="J940" s="207"/>
      <c r="K940" s="205"/>
      <c r="L940" s="205"/>
      <c r="M940" s="205"/>
      <c r="N940" s="205"/>
      <c r="O940" s="205"/>
      <c r="P940" s="205"/>
      <c r="Q940" s="205"/>
      <c r="CC940" s="8"/>
      <c r="CD940" s="205"/>
      <c r="CE940" s="205"/>
      <c r="CF940" s="206"/>
      <c r="CG940" s="206"/>
      <c r="CH940" s="205"/>
      <c r="CI940" s="207"/>
      <c r="CJ940" s="205"/>
      <c r="CK940" s="207"/>
      <c r="CL940" s="205"/>
      <c r="CM940" s="205"/>
      <c r="CN940" s="205"/>
      <c r="CO940" s="205"/>
      <c r="CP940" s="205"/>
      <c r="CQ940" s="93"/>
      <c r="CR940" s="93"/>
      <c r="CS940" s="191"/>
      <c r="CW940" s="210"/>
      <c r="DE940" s="8"/>
      <c r="DF940" s="205"/>
      <c r="DG940" s="205"/>
      <c r="DH940" s="206"/>
      <c r="DI940" s="206"/>
      <c r="DJ940" s="205"/>
      <c r="DK940" s="207"/>
      <c r="DL940" s="205"/>
      <c r="DM940" s="207"/>
      <c r="DN940" s="205"/>
      <c r="DO940" s="207"/>
      <c r="DP940" s="205"/>
      <c r="DQ940" s="205"/>
      <c r="DR940" s="205"/>
      <c r="DS940" s="205"/>
      <c r="DT940" s="93"/>
      <c r="DU940" s="93"/>
      <c r="EE940" s="8"/>
      <c r="EF940" s="205"/>
      <c r="EG940" s="205"/>
      <c r="EH940" s="206"/>
      <c r="EI940" s="206"/>
      <c r="EJ940" s="205"/>
      <c r="EK940" s="207"/>
      <c r="EL940" s="205"/>
      <c r="EM940" s="207"/>
      <c r="EN940" s="205"/>
      <c r="EO940" s="207"/>
      <c r="EP940" s="207"/>
      <c r="EQ940" s="205"/>
      <c r="ER940" s="205"/>
      <c r="ES940" s="205"/>
      <c r="ET940" s="205"/>
      <c r="EU940" s="93"/>
      <c r="EV940" s="93"/>
    </row>
    <row r="941" spans="2:152">
      <c r="B941" s="8"/>
      <c r="C941" s="205"/>
      <c r="D941" s="205"/>
      <c r="E941" s="206"/>
      <c r="F941" s="206"/>
      <c r="G941" s="205"/>
      <c r="H941" s="207"/>
      <c r="I941" s="205"/>
      <c r="J941" s="207"/>
      <c r="K941" s="205"/>
      <c r="L941" s="205"/>
      <c r="M941" s="205"/>
      <c r="N941" s="205"/>
      <c r="O941" s="205"/>
      <c r="P941" s="205"/>
      <c r="Q941" s="205"/>
      <c r="CC941" s="8"/>
      <c r="CD941" s="205"/>
      <c r="CE941" s="205"/>
      <c r="CF941" s="206"/>
      <c r="CG941" s="206"/>
      <c r="CH941" s="205"/>
      <c r="CI941" s="207"/>
      <c r="CJ941" s="205"/>
      <c r="CK941" s="207"/>
      <c r="CL941" s="205"/>
      <c r="CM941" s="205"/>
      <c r="CN941" s="205"/>
      <c r="CO941" s="205"/>
      <c r="CP941" s="205"/>
      <c r="CQ941" s="93"/>
      <c r="CR941" s="93"/>
      <c r="CS941" s="191"/>
      <c r="CW941" s="210"/>
      <c r="DE941" s="8"/>
      <c r="DF941" s="205"/>
      <c r="DG941" s="205"/>
      <c r="DH941" s="206"/>
      <c r="DI941" s="206"/>
      <c r="DJ941" s="205"/>
      <c r="DK941" s="207"/>
      <c r="DL941" s="205"/>
      <c r="DM941" s="207"/>
      <c r="DN941" s="205"/>
      <c r="DO941" s="207"/>
      <c r="DP941" s="205"/>
      <c r="DQ941" s="205"/>
      <c r="DR941" s="205"/>
      <c r="DS941" s="205"/>
      <c r="DT941" s="93"/>
      <c r="DU941" s="93"/>
      <c r="EE941" s="8"/>
      <c r="EF941" s="205"/>
      <c r="EG941" s="205"/>
      <c r="EH941" s="206"/>
      <c r="EI941" s="206"/>
      <c r="EJ941" s="205"/>
      <c r="EK941" s="207"/>
      <c r="EL941" s="205"/>
      <c r="EM941" s="207"/>
      <c r="EN941" s="205"/>
      <c r="EO941" s="207"/>
      <c r="EP941" s="207"/>
      <c r="EQ941" s="205"/>
      <c r="ER941" s="205"/>
      <c r="ES941" s="205"/>
      <c r="ET941" s="205"/>
      <c r="EU941" s="93"/>
      <c r="EV941" s="93"/>
    </row>
    <row r="942" spans="2:152">
      <c r="B942" s="8"/>
      <c r="C942" s="205"/>
      <c r="D942" s="205"/>
      <c r="E942" s="206"/>
      <c r="F942" s="206"/>
      <c r="G942" s="205"/>
      <c r="H942" s="207"/>
      <c r="I942" s="205"/>
      <c r="J942" s="207"/>
      <c r="K942" s="205"/>
      <c r="L942" s="205"/>
      <c r="M942" s="205"/>
      <c r="N942" s="205"/>
      <c r="O942" s="205"/>
      <c r="P942" s="205"/>
      <c r="Q942" s="205"/>
      <c r="CC942" s="8"/>
      <c r="CD942" s="205"/>
      <c r="CE942" s="205"/>
      <c r="CF942" s="206"/>
      <c r="CG942" s="206"/>
      <c r="CH942" s="205"/>
      <c r="CI942" s="207"/>
      <c r="CJ942" s="205"/>
      <c r="CK942" s="207"/>
      <c r="CL942" s="205"/>
      <c r="CM942" s="205"/>
      <c r="CN942" s="205"/>
      <c r="CO942" s="205"/>
      <c r="CP942" s="205"/>
      <c r="CQ942" s="93"/>
      <c r="CR942" s="93"/>
      <c r="CS942" s="191"/>
      <c r="CW942" s="210"/>
      <c r="DE942" s="8"/>
      <c r="DF942" s="205"/>
      <c r="DG942" s="205"/>
      <c r="DH942" s="206"/>
      <c r="DI942" s="206"/>
      <c r="DJ942" s="205"/>
      <c r="DK942" s="207"/>
      <c r="DL942" s="205"/>
      <c r="DM942" s="207"/>
      <c r="DN942" s="205"/>
      <c r="DO942" s="207"/>
      <c r="DP942" s="205"/>
      <c r="DQ942" s="205"/>
      <c r="DR942" s="205"/>
      <c r="DS942" s="205"/>
      <c r="DT942" s="93"/>
      <c r="DU942" s="93"/>
      <c r="EE942" s="8"/>
      <c r="EF942" s="205"/>
      <c r="EG942" s="205"/>
      <c r="EH942" s="206"/>
      <c r="EI942" s="206"/>
      <c r="EJ942" s="205"/>
      <c r="EK942" s="207"/>
      <c r="EL942" s="205"/>
      <c r="EM942" s="207"/>
      <c r="EN942" s="205"/>
      <c r="EO942" s="207"/>
      <c r="EP942" s="207"/>
      <c r="EQ942" s="205"/>
      <c r="ER942" s="205"/>
      <c r="ES942" s="205"/>
      <c r="ET942" s="205"/>
      <c r="EU942" s="93"/>
      <c r="EV942" s="93"/>
    </row>
    <row r="943" spans="2:152">
      <c r="B943" s="8"/>
      <c r="C943" s="205"/>
      <c r="D943" s="205"/>
      <c r="E943" s="206"/>
      <c r="F943" s="206"/>
      <c r="G943" s="205"/>
      <c r="H943" s="207"/>
      <c r="I943" s="205"/>
      <c r="J943" s="207"/>
      <c r="K943" s="205"/>
      <c r="L943" s="205"/>
      <c r="M943" s="205"/>
      <c r="N943" s="205"/>
      <c r="O943" s="205"/>
      <c r="P943" s="205"/>
      <c r="Q943" s="205"/>
      <c r="CC943" s="8"/>
      <c r="CD943" s="205"/>
      <c r="CE943" s="205"/>
      <c r="CF943" s="206"/>
      <c r="CG943" s="206"/>
      <c r="CH943" s="205"/>
      <c r="CI943" s="207"/>
      <c r="CJ943" s="205"/>
      <c r="CK943" s="207"/>
      <c r="CL943" s="205"/>
      <c r="CM943" s="205"/>
      <c r="CN943" s="205"/>
      <c r="CO943" s="205"/>
      <c r="CP943" s="205"/>
      <c r="CQ943" s="93"/>
      <c r="CR943" s="93"/>
      <c r="CS943" s="191"/>
      <c r="CW943" s="210"/>
      <c r="DE943" s="8"/>
      <c r="DF943" s="205"/>
      <c r="DG943" s="205"/>
      <c r="DH943" s="206"/>
      <c r="DI943" s="206"/>
      <c r="DJ943" s="205"/>
      <c r="DK943" s="207"/>
      <c r="DL943" s="205"/>
      <c r="DM943" s="207"/>
      <c r="DN943" s="205"/>
      <c r="DO943" s="207"/>
      <c r="DP943" s="205"/>
      <c r="DQ943" s="205"/>
      <c r="DR943" s="205"/>
      <c r="DS943" s="205"/>
      <c r="DT943" s="93"/>
      <c r="DU943" s="93"/>
      <c r="EE943" s="8"/>
      <c r="EF943" s="205"/>
      <c r="EG943" s="205"/>
      <c r="EH943" s="206"/>
      <c r="EI943" s="206"/>
      <c r="EJ943" s="205"/>
      <c r="EK943" s="207"/>
      <c r="EL943" s="205"/>
      <c r="EM943" s="207"/>
      <c r="EN943" s="205"/>
      <c r="EO943" s="207"/>
      <c r="EP943" s="207"/>
      <c r="EQ943" s="205"/>
      <c r="ER943" s="205"/>
      <c r="ES943" s="205"/>
      <c r="ET943" s="205"/>
      <c r="EU943" s="93"/>
      <c r="EV943" s="93"/>
    </row>
    <row r="944" spans="2:152">
      <c r="B944" s="8"/>
      <c r="C944" s="205"/>
      <c r="D944" s="205"/>
      <c r="E944" s="206"/>
      <c r="F944" s="206"/>
      <c r="G944" s="205"/>
      <c r="H944" s="207"/>
      <c r="I944" s="205"/>
      <c r="J944" s="207"/>
      <c r="K944" s="205"/>
      <c r="L944" s="205"/>
      <c r="M944" s="205"/>
      <c r="N944" s="205"/>
      <c r="O944" s="205"/>
      <c r="P944" s="205"/>
      <c r="Q944" s="205"/>
      <c r="CC944" s="8"/>
      <c r="CD944" s="205"/>
      <c r="CE944" s="205"/>
      <c r="CF944" s="206"/>
      <c r="CG944" s="206"/>
      <c r="CH944" s="205"/>
      <c r="CI944" s="207"/>
      <c r="CJ944" s="205"/>
      <c r="CK944" s="207"/>
      <c r="CL944" s="205"/>
      <c r="CM944" s="205"/>
      <c r="CN944" s="205"/>
      <c r="CO944" s="205"/>
      <c r="CP944" s="205"/>
      <c r="CQ944" s="93"/>
      <c r="CR944" s="93"/>
      <c r="CS944" s="191"/>
      <c r="CW944" s="210"/>
      <c r="DE944" s="8"/>
      <c r="DF944" s="205"/>
      <c r="DG944" s="205"/>
      <c r="DH944" s="206"/>
      <c r="DI944" s="206"/>
      <c r="DJ944" s="205"/>
      <c r="DK944" s="207"/>
      <c r="DL944" s="205"/>
      <c r="DM944" s="207"/>
      <c r="DN944" s="205"/>
      <c r="DO944" s="207"/>
      <c r="DP944" s="205"/>
      <c r="DQ944" s="205"/>
      <c r="DR944" s="205"/>
      <c r="DS944" s="205"/>
      <c r="DT944" s="93"/>
      <c r="DU944" s="93"/>
      <c r="EE944" s="8"/>
      <c r="EF944" s="205"/>
      <c r="EG944" s="205"/>
      <c r="EH944" s="206"/>
      <c r="EI944" s="206"/>
      <c r="EJ944" s="205"/>
      <c r="EK944" s="207"/>
      <c r="EL944" s="205"/>
      <c r="EM944" s="207"/>
      <c r="EN944" s="205"/>
      <c r="EO944" s="207"/>
      <c r="EP944" s="207"/>
      <c r="EQ944" s="205"/>
      <c r="ER944" s="205"/>
      <c r="ES944" s="205"/>
      <c r="ET944" s="205"/>
      <c r="EU944" s="93"/>
      <c r="EV944" s="93"/>
    </row>
    <row r="945" spans="2:152">
      <c r="B945" s="8"/>
      <c r="C945" s="205"/>
      <c r="D945" s="205"/>
      <c r="E945" s="206"/>
      <c r="F945" s="206"/>
      <c r="G945" s="205"/>
      <c r="H945" s="207"/>
      <c r="I945" s="205"/>
      <c r="J945" s="207"/>
      <c r="K945" s="205"/>
      <c r="L945" s="205"/>
      <c r="M945" s="205"/>
      <c r="N945" s="205"/>
      <c r="O945" s="205"/>
      <c r="P945" s="205"/>
      <c r="Q945" s="205"/>
      <c r="CC945" s="8"/>
      <c r="CD945" s="205"/>
      <c r="CE945" s="205"/>
      <c r="CF945" s="206"/>
      <c r="CG945" s="206"/>
      <c r="CH945" s="205"/>
      <c r="CI945" s="207"/>
      <c r="CJ945" s="205"/>
      <c r="CK945" s="207"/>
      <c r="CL945" s="205"/>
      <c r="CM945" s="205"/>
      <c r="CN945" s="205"/>
      <c r="CO945" s="205"/>
      <c r="CP945" s="205"/>
      <c r="CQ945" s="93"/>
      <c r="CR945" s="93"/>
      <c r="CS945" s="191"/>
      <c r="CW945" s="210"/>
      <c r="DE945" s="8"/>
      <c r="DF945" s="205"/>
      <c r="DG945" s="205"/>
      <c r="DH945" s="206"/>
      <c r="DI945" s="206"/>
      <c r="DJ945" s="205"/>
      <c r="DK945" s="207"/>
      <c r="DL945" s="205"/>
      <c r="DM945" s="207"/>
      <c r="DN945" s="205"/>
      <c r="DO945" s="207"/>
      <c r="DP945" s="205"/>
      <c r="DQ945" s="205"/>
      <c r="DR945" s="205"/>
      <c r="DS945" s="205"/>
      <c r="DT945" s="93"/>
      <c r="DU945" s="93"/>
      <c r="EE945" s="8"/>
      <c r="EF945" s="205"/>
      <c r="EG945" s="205"/>
      <c r="EH945" s="206"/>
      <c r="EI945" s="206"/>
      <c r="EJ945" s="205"/>
      <c r="EK945" s="207"/>
      <c r="EL945" s="205"/>
      <c r="EM945" s="207"/>
      <c r="EN945" s="205"/>
      <c r="EO945" s="207"/>
      <c r="EP945" s="207"/>
      <c r="EQ945" s="205"/>
      <c r="ER945" s="205"/>
      <c r="ES945" s="205"/>
      <c r="ET945" s="205"/>
      <c r="EU945" s="93"/>
      <c r="EV945" s="93"/>
    </row>
    <row r="946" spans="2:152">
      <c r="B946" s="8"/>
      <c r="C946" s="205"/>
      <c r="D946" s="205"/>
      <c r="E946" s="206"/>
      <c r="F946" s="206"/>
      <c r="G946" s="205"/>
      <c r="H946" s="207"/>
      <c r="I946" s="205"/>
      <c r="J946" s="207"/>
      <c r="K946" s="205"/>
      <c r="L946" s="205"/>
      <c r="M946" s="205"/>
      <c r="N946" s="205"/>
      <c r="O946" s="205"/>
      <c r="P946" s="205"/>
      <c r="Q946" s="205"/>
      <c r="CC946" s="8"/>
      <c r="CD946" s="205"/>
      <c r="CE946" s="205"/>
      <c r="CF946" s="206"/>
      <c r="CG946" s="206"/>
      <c r="CH946" s="205"/>
      <c r="CI946" s="207"/>
      <c r="CJ946" s="205"/>
      <c r="CK946" s="207"/>
      <c r="CL946" s="205"/>
      <c r="CM946" s="205"/>
      <c r="CN946" s="205"/>
      <c r="CO946" s="205"/>
      <c r="CP946" s="205"/>
      <c r="CQ946" s="93"/>
      <c r="CR946" s="93"/>
      <c r="CS946" s="191"/>
      <c r="CW946" s="210"/>
      <c r="DE946" s="8"/>
      <c r="DF946" s="205"/>
      <c r="DG946" s="205"/>
      <c r="DH946" s="206"/>
      <c r="DI946" s="206"/>
      <c r="DJ946" s="205"/>
      <c r="DK946" s="207"/>
      <c r="DL946" s="205"/>
      <c r="DM946" s="207"/>
      <c r="DN946" s="205"/>
      <c r="DO946" s="207"/>
      <c r="DP946" s="205"/>
      <c r="DQ946" s="205"/>
      <c r="DR946" s="205"/>
      <c r="DS946" s="205"/>
      <c r="DT946" s="93"/>
      <c r="DU946" s="93"/>
      <c r="EE946" s="8"/>
      <c r="EF946" s="205"/>
      <c r="EG946" s="205"/>
      <c r="EH946" s="206"/>
      <c r="EI946" s="206"/>
      <c r="EJ946" s="205"/>
      <c r="EK946" s="207"/>
      <c r="EL946" s="205"/>
      <c r="EM946" s="207"/>
      <c r="EN946" s="205"/>
      <c r="EO946" s="207"/>
      <c r="EP946" s="207"/>
      <c r="EQ946" s="205"/>
      <c r="ER946" s="205"/>
      <c r="ES946" s="205"/>
      <c r="ET946" s="205"/>
      <c r="EU946" s="93"/>
      <c r="EV946" s="93"/>
    </row>
    <row r="947" spans="2:152">
      <c r="B947" s="8"/>
      <c r="C947" s="205"/>
      <c r="D947" s="205"/>
      <c r="E947" s="206"/>
      <c r="F947" s="206"/>
      <c r="G947" s="205"/>
      <c r="H947" s="207"/>
      <c r="I947" s="205"/>
      <c r="J947" s="207"/>
      <c r="K947" s="205"/>
      <c r="L947" s="205"/>
      <c r="M947" s="205"/>
      <c r="N947" s="205"/>
      <c r="O947" s="205"/>
      <c r="P947" s="205"/>
      <c r="Q947" s="205"/>
      <c r="CC947" s="8"/>
      <c r="CD947" s="205"/>
      <c r="CE947" s="205"/>
      <c r="CF947" s="206"/>
      <c r="CG947" s="206"/>
      <c r="CH947" s="205"/>
      <c r="CI947" s="207"/>
      <c r="CJ947" s="205"/>
      <c r="CK947" s="207"/>
      <c r="CL947" s="205"/>
      <c r="CM947" s="205"/>
      <c r="CN947" s="205"/>
      <c r="CO947" s="205"/>
      <c r="CP947" s="205"/>
      <c r="CQ947" s="93"/>
      <c r="CR947" s="93"/>
      <c r="CS947" s="191"/>
      <c r="CW947" s="210"/>
      <c r="DE947" s="8"/>
      <c r="DF947" s="205"/>
      <c r="DG947" s="205"/>
      <c r="DH947" s="206"/>
      <c r="DI947" s="206"/>
      <c r="DJ947" s="205"/>
      <c r="DK947" s="207"/>
      <c r="DL947" s="205"/>
      <c r="DM947" s="207"/>
      <c r="DN947" s="205"/>
      <c r="DO947" s="207"/>
      <c r="DP947" s="205"/>
      <c r="DQ947" s="205"/>
      <c r="DR947" s="205"/>
      <c r="DS947" s="205"/>
      <c r="DT947" s="93"/>
      <c r="DU947" s="93"/>
      <c r="EE947" s="8"/>
      <c r="EF947" s="205"/>
      <c r="EG947" s="205"/>
      <c r="EH947" s="206"/>
      <c r="EI947" s="206"/>
      <c r="EJ947" s="205"/>
      <c r="EK947" s="207"/>
      <c r="EL947" s="205"/>
      <c r="EM947" s="207"/>
      <c r="EN947" s="205"/>
      <c r="EO947" s="207"/>
      <c r="EP947" s="207"/>
      <c r="EQ947" s="205"/>
      <c r="ER947" s="205"/>
      <c r="ES947" s="205"/>
      <c r="ET947" s="205"/>
      <c r="EU947" s="93"/>
      <c r="EV947" s="93"/>
    </row>
    <row r="948" spans="2:152">
      <c r="B948" s="8"/>
      <c r="C948" s="205"/>
      <c r="D948" s="205"/>
      <c r="E948" s="206"/>
      <c r="F948" s="206"/>
      <c r="G948" s="205"/>
      <c r="H948" s="207"/>
      <c r="I948" s="205"/>
      <c r="J948" s="207"/>
      <c r="K948" s="205"/>
      <c r="L948" s="205"/>
      <c r="M948" s="205"/>
      <c r="N948" s="205"/>
      <c r="O948" s="205"/>
      <c r="P948" s="205"/>
      <c r="Q948" s="205"/>
      <c r="CC948" s="8"/>
      <c r="CD948" s="205"/>
      <c r="CE948" s="205"/>
      <c r="CF948" s="206"/>
      <c r="CG948" s="206"/>
      <c r="CH948" s="205"/>
      <c r="CI948" s="207"/>
      <c r="CJ948" s="205"/>
      <c r="CK948" s="207"/>
      <c r="CL948" s="205"/>
      <c r="CM948" s="205"/>
      <c r="CN948" s="205"/>
      <c r="CO948" s="205"/>
      <c r="CP948" s="205"/>
      <c r="CQ948" s="93"/>
      <c r="CR948" s="93"/>
      <c r="CS948" s="191"/>
      <c r="CW948" s="210"/>
      <c r="DE948" s="8"/>
      <c r="DF948" s="205"/>
      <c r="DG948" s="205"/>
      <c r="DH948" s="206"/>
      <c r="DI948" s="206"/>
      <c r="DJ948" s="205"/>
      <c r="DK948" s="207"/>
      <c r="DL948" s="205"/>
      <c r="DM948" s="207"/>
      <c r="DN948" s="205"/>
      <c r="DO948" s="207"/>
      <c r="DP948" s="205"/>
      <c r="DQ948" s="205"/>
      <c r="DR948" s="205"/>
      <c r="DS948" s="205"/>
      <c r="DT948" s="93"/>
      <c r="DU948" s="93"/>
      <c r="EE948" s="8"/>
      <c r="EF948" s="205"/>
      <c r="EG948" s="205"/>
      <c r="EH948" s="206"/>
      <c r="EI948" s="206"/>
      <c r="EJ948" s="205"/>
      <c r="EK948" s="207"/>
      <c r="EL948" s="205"/>
      <c r="EM948" s="207"/>
      <c r="EN948" s="205"/>
      <c r="EO948" s="207"/>
      <c r="EP948" s="207"/>
      <c r="EQ948" s="205"/>
      <c r="ER948" s="205"/>
      <c r="ES948" s="205"/>
      <c r="ET948" s="205"/>
      <c r="EU948" s="93"/>
      <c r="EV948" s="93"/>
    </row>
    <row r="949" spans="2:152">
      <c r="B949" s="8"/>
      <c r="C949" s="205"/>
      <c r="D949" s="205"/>
      <c r="E949" s="206"/>
      <c r="F949" s="206"/>
      <c r="G949" s="205"/>
      <c r="H949" s="207"/>
      <c r="I949" s="205"/>
      <c r="J949" s="207"/>
      <c r="K949" s="205"/>
      <c r="L949" s="205"/>
      <c r="M949" s="205"/>
      <c r="N949" s="205"/>
      <c r="O949" s="205"/>
      <c r="P949" s="205"/>
      <c r="Q949" s="205"/>
      <c r="CC949" s="8"/>
      <c r="CD949" s="205"/>
      <c r="CE949" s="205"/>
      <c r="CF949" s="206"/>
      <c r="CG949" s="206"/>
      <c r="CH949" s="205"/>
      <c r="CI949" s="207"/>
      <c r="CJ949" s="205"/>
      <c r="CK949" s="207"/>
      <c r="CL949" s="205"/>
      <c r="CM949" s="205"/>
      <c r="CN949" s="205"/>
      <c r="CO949" s="205"/>
      <c r="CP949" s="205"/>
      <c r="CQ949" s="93"/>
      <c r="CR949" s="93"/>
      <c r="CS949" s="191"/>
      <c r="CW949" s="210"/>
      <c r="DE949" s="8"/>
      <c r="DF949" s="205"/>
      <c r="DG949" s="205"/>
      <c r="DH949" s="206"/>
      <c r="DI949" s="206"/>
      <c r="DJ949" s="205"/>
      <c r="DK949" s="207"/>
      <c r="DL949" s="205"/>
      <c r="DM949" s="207"/>
      <c r="DN949" s="205"/>
      <c r="DO949" s="207"/>
      <c r="DP949" s="205"/>
      <c r="DQ949" s="205"/>
      <c r="DR949" s="205"/>
      <c r="DS949" s="205"/>
      <c r="DT949" s="93"/>
      <c r="DU949" s="93"/>
      <c r="EE949" s="8"/>
      <c r="EF949" s="205"/>
      <c r="EG949" s="205"/>
      <c r="EH949" s="206"/>
      <c r="EI949" s="206"/>
      <c r="EJ949" s="205"/>
      <c r="EK949" s="207"/>
      <c r="EL949" s="205"/>
      <c r="EM949" s="207"/>
      <c r="EN949" s="205"/>
      <c r="EO949" s="207"/>
      <c r="EP949" s="207"/>
      <c r="EQ949" s="205"/>
      <c r="ER949" s="205"/>
      <c r="ES949" s="205"/>
      <c r="ET949" s="205"/>
      <c r="EU949" s="93"/>
      <c r="EV949" s="93"/>
    </row>
    <row r="950" spans="2:152">
      <c r="B950" s="8"/>
      <c r="C950" s="205"/>
      <c r="D950" s="205"/>
      <c r="E950" s="206"/>
      <c r="F950" s="206"/>
      <c r="G950" s="205"/>
      <c r="H950" s="207"/>
      <c r="I950" s="205"/>
      <c r="J950" s="207"/>
      <c r="K950" s="205"/>
      <c r="L950" s="205"/>
      <c r="M950" s="205"/>
      <c r="N950" s="205"/>
      <c r="O950" s="205"/>
      <c r="P950" s="205"/>
      <c r="Q950" s="205"/>
      <c r="CC950" s="8"/>
      <c r="CD950" s="205"/>
      <c r="CE950" s="205"/>
      <c r="CF950" s="206"/>
      <c r="CG950" s="206"/>
      <c r="CH950" s="205"/>
      <c r="CI950" s="207"/>
      <c r="CJ950" s="205"/>
      <c r="CK950" s="207"/>
      <c r="CL950" s="205"/>
      <c r="CM950" s="205"/>
      <c r="CN950" s="205"/>
      <c r="CO950" s="205"/>
      <c r="CP950" s="205"/>
      <c r="CQ950" s="93"/>
      <c r="CR950" s="93"/>
      <c r="CS950" s="191"/>
      <c r="CW950" s="210"/>
      <c r="DE950" s="8"/>
      <c r="DF950" s="205"/>
      <c r="DG950" s="205"/>
      <c r="DH950" s="206"/>
      <c r="DI950" s="206"/>
      <c r="DJ950" s="205"/>
      <c r="DK950" s="207"/>
      <c r="DL950" s="205"/>
      <c r="DM950" s="207"/>
      <c r="DN950" s="205"/>
      <c r="DO950" s="207"/>
      <c r="DP950" s="205"/>
      <c r="DQ950" s="205"/>
      <c r="DR950" s="205"/>
      <c r="DS950" s="205"/>
      <c r="DT950" s="93"/>
      <c r="DU950" s="93"/>
      <c r="EE950" s="8"/>
      <c r="EF950" s="205"/>
      <c r="EG950" s="205"/>
      <c r="EH950" s="206"/>
      <c r="EI950" s="206"/>
      <c r="EJ950" s="205"/>
      <c r="EK950" s="207"/>
      <c r="EL950" s="205"/>
      <c r="EM950" s="207"/>
      <c r="EN950" s="205"/>
      <c r="EO950" s="207"/>
      <c r="EP950" s="207"/>
      <c r="EQ950" s="205"/>
      <c r="ER950" s="205"/>
      <c r="ES950" s="205"/>
      <c r="ET950" s="205"/>
      <c r="EU950" s="93"/>
      <c r="EV950" s="93"/>
    </row>
    <row r="951" spans="2:152">
      <c r="B951" s="8"/>
      <c r="C951" s="205"/>
      <c r="D951" s="205"/>
      <c r="E951" s="206"/>
      <c r="F951" s="206"/>
      <c r="G951" s="205"/>
      <c r="H951" s="207"/>
      <c r="I951" s="205"/>
      <c r="J951" s="207"/>
      <c r="K951" s="205"/>
      <c r="L951" s="205"/>
      <c r="M951" s="205"/>
      <c r="N951" s="205"/>
      <c r="O951" s="205"/>
      <c r="P951" s="205"/>
      <c r="Q951" s="205"/>
      <c r="CC951" s="8"/>
      <c r="CD951" s="205"/>
      <c r="CE951" s="205"/>
      <c r="CF951" s="206"/>
      <c r="CG951" s="206"/>
      <c r="CH951" s="205"/>
      <c r="CI951" s="207"/>
      <c r="CJ951" s="205"/>
      <c r="CK951" s="207"/>
      <c r="CL951" s="205"/>
      <c r="CM951" s="205"/>
      <c r="CN951" s="205"/>
      <c r="CO951" s="205"/>
      <c r="CP951" s="205"/>
      <c r="CQ951" s="93"/>
      <c r="CR951" s="93"/>
      <c r="CS951" s="191"/>
      <c r="CW951" s="210"/>
      <c r="DE951" s="8"/>
      <c r="DF951" s="205"/>
      <c r="DG951" s="205"/>
      <c r="DH951" s="206"/>
      <c r="DI951" s="206"/>
      <c r="DJ951" s="205"/>
      <c r="DK951" s="207"/>
      <c r="DL951" s="205"/>
      <c r="DM951" s="207"/>
      <c r="DN951" s="205"/>
      <c r="DO951" s="207"/>
      <c r="DP951" s="205"/>
      <c r="DQ951" s="205"/>
      <c r="DR951" s="205"/>
      <c r="DS951" s="205"/>
      <c r="DT951" s="93"/>
      <c r="DU951" s="93"/>
      <c r="EE951" s="8"/>
      <c r="EF951" s="205"/>
      <c r="EG951" s="205"/>
      <c r="EH951" s="206"/>
      <c r="EI951" s="206"/>
      <c r="EJ951" s="205"/>
      <c r="EK951" s="207"/>
      <c r="EL951" s="205"/>
      <c r="EM951" s="207"/>
      <c r="EN951" s="205"/>
      <c r="EO951" s="207"/>
      <c r="EP951" s="207"/>
      <c r="EQ951" s="205"/>
      <c r="ER951" s="205"/>
      <c r="ES951" s="205"/>
      <c r="ET951" s="205"/>
      <c r="EU951" s="93"/>
      <c r="EV951" s="93"/>
    </row>
    <row r="952" spans="2:152">
      <c r="B952" s="8"/>
      <c r="C952" s="205"/>
      <c r="D952" s="205"/>
      <c r="E952" s="206"/>
      <c r="F952" s="206"/>
      <c r="G952" s="205"/>
      <c r="H952" s="207"/>
      <c r="I952" s="205"/>
      <c r="J952" s="207"/>
      <c r="K952" s="205"/>
      <c r="L952" s="205"/>
      <c r="M952" s="205"/>
      <c r="N952" s="205"/>
      <c r="O952" s="205"/>
      <c r="P952" s="205"/>
      <c r="Q952" s="205"/>
      <c r="CC952" s="8"/>
      <c r="CD952" s="205"/>
      <c r="CE952" s="205"/>
      <c r="CF952" s="206"/>
      <c r="CG952" s="206"/>
      <c r="CH952" s="205"/>
      <c r="CI952" s="207"/>
      <c r="CJ952" s="205"/>
      <c r="CK952" s="207"/>
      <c r="CL952" s="205"/>
      <c r="CM952" s="205"/>
      <c r="CN952" s="205"/>
      <c r="CO952" s="205"/>
      <c r="CP952" s="205"/>
      <c r="CQ952" s="93"/>
      <c r="CR952" s="93"/>
      <c r="CS952" s="191"/>
      <c r="CW952" s="210"/>
      <c r="DE952" s="8"/>
      <c r="DF952" s="205"/>
      <c r="DG952" s="205"/>
      <c r="DH952" s="206"/>
      <c r="DI952" s="206"/>
      <c r="DJ952" s="205"/>
      <c r="DK952" s="207"/>
      <c r="DL952" s="205"/>
      <c r="DM952" s="207"/>
      <c r="DN952" s="205"/>
      <c r="DO952" s="207"/>
      <c r="DP952" s="205"/>
      <c r="DQ952" s="205"/>
      <c r="DR952" s="205"/>
      <c r="DS952" s="205"/>
      <c r="DT952" s="93"/>
      <c r="DU952" s="93"/>
      <c r="EE952" s="8"/>
      <c r="EF952" s="205"/>
      <c r="EG952" s="205"/>
      <c r="EH952" s="206"/>
      <c r="EI952" s="206"/>
      <c r="EJ952" s="205"/>
      <c r="EK952" s="207"/>
      <c r="EL952" s="205"/>
      <c r="EM952" s="207"/>
      <c r="EN952" s="205"/>
      <c r="EO952" s="207"/>
      <c r="EP952" s="207"/>
      <c r="EQ952" s="205"/>
      <c r="ER952" s="205"/>
      <c r="ES952" s="205"/>
      <c r="ET952" s="205"/>
      <c r="EU952" s="93"/>
      <c r="EV952" s="93"/>
    </row>
    <row r="953" spans="2:152">
      <c r="B953" s="8"/>
      <c r="C953" s="205"/>
      <c r="D953" s="205"/>
      <c r="E953" s="206"/>
      <c r="F953" s="206"/>
      <c r="G953" s="205"/>
      <c r="H953" s="207"/>
      <c r="I953" s="205"/>
      <c r="J953" s="207"/>
      <c r="K953" s="205"/>
      <c r="L953" s="205"/>
      <c r="M953" s="205"/>
      <c r="N953" s="205"/>
      <c r="O953" s="205"/>
      <c r="P953" s="205"/>
      <c r="Q953" s="205"/>
      <c r="CC953" s="8"/>
      <c r="CD953" s="205"/>
      <c r="CE953" s="205"/>
      <c r="CF953" s="206"/>
      <c r="CG953" s="206"/>
      <c r="CH953" s="205"/>
      <c r="CI953" s="207"/>
      <c r="CJ953" s="205"/>
      <c r="CK953" s="207"/>
      <c r="CL953" s="205"/>
      <c r="CM953" s="205"/>
      <c r="CN953" s="205"/>
      <c r="CO953" s="205"/>
      <c r="CP953" s="205"/>
      <c r="CQ953" s="93"/>
      <c r="CR953" s="93"/>
      <c r="CS953" s="191"/>
      <c r="CW953" s="210"/>
      <c r="DE953" s="8"/>
      <c r="DF953" s="205"/>
      <c r="DG953" s="205"/>
      <c r="DH953" s="206"/>
      <c r="DI953" s="206"/>
      <c r="DJ953" s="205"/>
      <c r="DK953" s="207"/>
      <c r="DL953" s="205"/>
      <c r="DM953" s="207"/>
      <c r="DN953" s="205"/>
      <c r="DO953" s="207"/>
      <c r="DP953" s="205"/>
      <c r="DQ953" s="205"/>
      <c r="DR953" s="205"/>
      <c r="DS953" s="205"/>
      <c r="DT953" s="93"/>
      <c r="DU953" s="93"/>
      <c r="EE953" s="8"/>
      <c r="EF953" s="205"/>
      <c r="EG953" s="205"/>
      <c r="EH953" s="206"/>
      <c r="EI953" s="206"/>
      <c r="EJ953" s="205"/>
      <c r="EK953" s="207"/>
      <c r="EL953" s="205"/>
      <c r="EM953" s="207"/>
      <c r="EN953" s="205"/>
      <c r="EO953" s="207"/>
      <c r="EP953" s="207"/>
      <c r="EQ953" s="205"/>
      <c r="ER953" s="205"/>
      <c r="ES953" s="205"/>
      <c r="ET953" s="205"/>
      <c r="EU953" s="93"/>
      <c r="EV953" s="93"/>
    </row>
    <row r="954" spans="2:152">
      <c r="B954" s="8"/>
      <c r="C954" s="205"/>
      <c r="D954" s="205"/>
      <c r="E954" s="206"/>
      <c r="F954" s="206"/>
      <c r="G954" s="205"/>
      <c r="H954" s="207"/>
      <c r="I954" s="205"/>
      <c r="J954" s="207"/>
      <c r="K954" s="205"/>
      <c r="L954" s="205"/>
      <c r="M954" s="205"/>
      <c r="N954" s="205"/>
      <c r="O954" s="205"/>
      <c r="P954" s="205"/>
      <c r="Q954" s="205"/>
      <c r="CC954" s="8"/>
      <c r="CD954" s="205"/>
      <c r="CE954" s="205"/>
      <c r="CF954" s="206"/>
      <c r="CG954" s="206"/>
      <c r="CH954" s="205"/>
      <c r="CI954" s="207"/>
      <c r="CJ954" s="205"/>
      <c r="CK954" s="207"/>
      <c r="CL954" s="205"/>
      <c r="CM954" s="205"/>
      <c r="CN954" s="205"/>
      <c r="CO954" s="205"/>
      <c r="CP954" s="205"/>
      <c r="CQ954" s="93"/>
      <c r="CR954" s="93"/>
      <c r="CS954" s="191"/>
      <c r="CW954" s="210"/>
      <c r="DE954" s="8"/>
      <c r="DF954" s="205"/>
      <c r="DG954" s="205"/>
      <c r="DH954" s="206"/>
      <c r="DI954" s="206"/>
      <c r="DJ954" s="205"/>
      <c r="DK954" s="207"/>
      <c r="DL954" s="205"/>
      <c r="DM954" s="207"/>
      <c r="DN954" s="205"/>
      <c r="DO954" s="207"/>
      <c r="DP954" s="205"/>
      <c r="DQ954" s="205"/>
      <c r="DR954" s="205"/>
      <c r="DS954" s="205"/>
      <c r="DT954" s="93"/>
      <c r="DU954" s="93"/>
      <c r="EE954" s="8"/>
      <c r="EF954" s="205"/>
      <c r="EG954" s="205"/>
      <c r="EH954" s="206"/>
      <c r="EI954" s="206"/>
      <c r="EJ954" s="205"/>
      <c r="EK954" s="207"/>
      <c r="EL954" s="205"/>
      <c r="EM954" s="207"/>
      <c r="EN954" s="205"/>
      <c r="EO954" s="207"/>
      <c r="EP954" s="207"/>
      <c r="EQ954" s="205"/>
      <c r="ER954" s="205"/>
      <c r="ES954" s="205"/>
      <c r="ET954" s="205"/>
      <c r="EU954" s="93"/>
      <c r="EV954" s="93"/>
    </row>
    <row r="955" spans="2:152">
      <c r="B955" s="8"/>
      <c r="C955" s="205"/>
      <c r="D955" s="205"/>
      <c r="E955" s="206"/>
      <c r="F955" s="206"/>
      <c r="G955" s="205"/>
      <c r="H955" s="207"/>
      <c r="I955" s="205"/>
      <c r="J955" s="207"/>
      <c r="K955" s="205"/>
      <c r="L955" s="205"/>
      <c r="M955" s="205"/>
      <c r="N955" s="205"/>
      <c r="O955" s="205"/>
      <c r="P955" s="205"/>
      <c r="Q955" s="205"/>
      <c r="CC955" s="8"/>
      <c r="CD955" s="205"/>
      <c r="CE955" s="205"/>
      <c r="CF955" s="206"/>
      <c r="CG955" s="206"/>
      <c r="CH955" s="205"/>
      <c r="CI955" s="207"/>
      <c r="CJ955" s="205"/>
      <c r="CK955" s="207"/>
      <c r="CL955" s="205"/>
      <c r="CM955" s="205"/>
      <c r="CN955" s="205"/>
      <c r="CO955" s="205"/>
      <c r="CP955" s="205"/>
      <c r="CQ955" s="93"/>
      <c r="CR955" s="93"/>
      <c r="CS955" s="191"/>
      <c r="CW955" s="210"/>
      <c r="DE955" s="8"/>
      <c r="DF955" s="205"/>
      <c r="DG955" s="205"/>
      <c r="DH955" s="206"/>
      <c r="DI955" s="206"/>
      <c r="DJ955" s="205"/>
      <c r="DK955" s="207"/>
      <c r="DL955" s="205"/>
      <c r="DM955" s="207"/>
      <c r="DN955" s="205"/>
      <c r="DO955" s="207"/>
      <c r="DP955" s="205"/>
      <c r="DQ955" s="205"/>
      <c r="DR955" s="205"/>
      <c r="DS955" s="205"/>
      <c r="DT955" s="93"/>
      <c r="DU955" s="93"/>
      <c r="EE955" s="8"/>
      <c r="EF955" s="205"/>
      <c r="EG955" s="205"/>
      <c r="EH955" s="206"/>
      <c r="EI955" s="206"/>
      <c r="EJ955" s="205"/>
      <c r="EK955" s="207"/>
      <c r="EL955" s="205"/>
      <c r="EM955" s="207"/>
      <c r="EN955" s="205"/>
      <c r="EO955" s="207"/>
      <c r="EP955" s="207"/>
      <c r="EQ955" s="205"/>
      <c r="ER955" s="205"/>
      <c r="ES955" s="205"/>
      <c r="ET955" s="205"/>
      <c r="EU955" s="93"/>
      <c r="EV955" s="93"/>
    </row>
    <row r="956" spans="2:152">
      <c r="B956" s="8"/>
      <c r="C956" s="205"/>
      <c r="D956" s="205"/>
      <c r="E956" s="206"/>
      <c r="F956" s="206"/>
      <c r="G956" s="205"/>
      <c r="H956" s="207"/>
      <c r="I956" s="205"/>
      <c r="J956" s="207"/>
      <c r="K956" s="205"/>
      <c r="L956" s="205"/>
      <c r="M956" s="205"/>
      <c r="N956" s="205"/>
      <c r="O956" s="205"/>
      <c r="P956" s="205"/>
      <c r="Q956" s="205"/>
      <c r="CC956" s="8"/>
      <c r="CD956" s="205"/>
      <c r="CE956" s="205"/>
      <c r="CF956" s="206"/>
      <c r="CG956" s="206"/>
      <c r="CH956" s="205"/>
      <c r="CI956" s="207"/>
      <c r="CJ956" s="205"/>
      <c r="CK956" s="207"/>
      <c r="CL956" s="205"/>
      <c r="CM956" s="205"/>
      <c r="CN956" s="205"/>
      <c r="CO956" s="205"/>
      <c r="CP956" s="205"/>
      <c r="CQ956" s="93"/>
      <c r="CR956" s="93"/>
      <c r="CS956" s="191"/>
      <c r="CW956" s="210"/>
      <c r="DE956" s="8"/>
      <c r="DF956" s="205"/>
      <c r="DG956" s="205"/>
      <c r="DH956" s="206"/>
      <c r="DI956" s="206"/>
      <c r="DJ956" s="205"/>
      <c r="DK956" s="207"/>
      <c r="DL956" s="205"/>
      <c r="DM956" s="207"/>
      <c r="DN956" s="205"/>
      <c r="DO956" s="207"/>
      <c r="DP956" s="205"/>
      <c r="DQ956" s="205"/>
      <c r="DR956" s="205"/>
      <c r="DS956" s="205"/>
      <c r="DT956" s="93"/>
      <c r="DU956" s="93"/>
      <c r="EE956" s="8"/>
      <c r="EF956" s="205"/>
      <c r="EG956" s="205"/>
      <c r="EH956" s="206"/>
      <c r="EI956" s="206"/>
      <c r="EJ956" s="205"/>
      <c r="EK956" s="207"/>
      <c r="EL956" s="205"/>
      <c r="EM956" s="207"/>
      <c r="EN956" s="205"/>
      <c r="EO956" s="207"/>
      <c r="EP956" s="207"/>
      <c r="EQ956" s="205"/>
      <c r="ER956" s="205"/>
      <c r="ES956" s="205"/>
      <c r="ET956" s="205"/>
      <c r="EU956" s="93"/>
      <c r="EV956" s="93"/>
    </row>
    <row r="957" spans="2:152">
      <c r="B957" s="8"/>
      <c r="C957" s="205"/>
      <c r="D957" s="205"/>
      <c r="E957" s="206"/>
      <c r="F957" s="206"/>
      <c r="G957" s="205"/>
      <c r="H957" s="207"/>
      <c r="I957" s="205"/>
      <c r="J957" s="207"/>
      <c r="K957" s="205"/>
      <c r="L957" s="205"/>
      <c r="M957" s="205"/>
      <c r="N957" s="205"/>
      <c r="O957" s="205"/>
      <c r="P957" s="205"/>
      <c r="Q957" s="205"/>
      <c r="CC957" s="8"/>
      <c r="CD957" s="205"/>
      <c r="CE957" s="205"/>
      <c r="CF957" s="206"/>
      <c r="CG957" s="206"/>
      <c r="CH957" s="205"/>
      <c r="CI957" s="207"/>
      <c r="CJ957" s="205"/>
      <c r="CK957" s="207"/>
      <c r="CL957" s="205"/>
      <c r="CM957" s="205"/>
      <c r="CN957" s="205"/>
      <c r="CO957" s="205"/>
      <c r="CP957" s="205"/>
      <c r="CQ957" s="93"/>
      <c r="CR957" s="93"/>
      <c r="CS957" s="191"/>
      <c r="CW957" s="210"/>
      <c r="DE957" s="8"/>
      <c r="DF957" s="205"/>
      <c r="DG957" s="205"/>
      <c r="DH957" s="206"/>
      <c r="DI957" s="206"/>
      <c r="DJ957" s="205"/>
      <c r="DK957" s="207"/>
      <c r="DL957" s="205"/>
      <c r="DM957" s="207"/>
      <c r="DN957" s="205"/>
      <c r="DO957" s="207"/>
      <c r="DP957" s="205"/>
      <c r="DQ957" s="205"/>
      <c r="DR957" s="205"/>
      <c r="DS957" s="205"/>
      <c r="DT957" s="93"/>
      <c r="DU957" s="93"/>
      <c r="EE957" s="8"/>
      <c r="EF957" s="205"/>
      <c r="EG957" s="205"/>
      <c r="EH957" s="206"/>
      <c r="EI957" s="206"/>
      <c r="EJ957" s="205"/>
      <c r="EK957" s="207"/>
      <c r="EL957" s="205"/>
      <c r="EM957" s="207"/>
      <c r="EN957" s="205"/>
      <c r="EO957" s="207"/>
      <c r="EP957" s="207"/>
      <c r="EQ957" s="205"/>
      <c r="ER957" s="205"/>
      <c r="ES957" s="205"/>
      <c r="ET957" s="205"/>
      <c r="EU957" s="93"/>
      <c r="EV957" s="93"/>
    </row>
    <row r="958" spans="2:152">
      <c r="B958" s="8"/>
      <c r="C958" s="205"/>
      <c r="D958" s="205"/>
      <c r="E958" s="206"/>
      <c r="F958" s="206"/>
      <c r="G958" s="205"/>
      <c r="H958" s="207"/>
      <c r="I958" s="205"/>
      <c r="J958" s="207"/>
      <c r="K958" s="205"/>
      <c r="L958" s="205"/>
      <c r="M958" s="205"/>
      <c r="N958" s="205"/>
      <c r="O958" s="205"/>
      <c r="P958" s="205"/>
      <c r="Q958" s="205"/>
      <c r="CC958" s="8"/>
      <c r="CD958" s="205"/>
      <c r="CE958" s="205"/>
      <c r="CF958" s="206"/>
      <c r="CG958" s="206"/>
      <c r="CH958" s="205"/>
      <c r="CI958" s="207"/>
      <c r="CJ958" s="205"/>
      <c r="CK958" s="207"/>
      <c r="CL958" s="205"/>
      <c r="CM958" s="205"/>
      <c r="CN958" s="205"/>
      <c r="CO958" s="205"/>
      <c r="CP958" s="205"/>
      <c r="CQ958" s="93"/>
      <c r="CR958" s="93"/>
      <c r="CS958" s="191"/>
      <c r="CW958" s="210"/>
      <c r="DE958" s="8"/>
      <c r="DF958" s="205"/>
      <c r="DG958" s="205"/>
      <c r="DH958" s="206"/>
      <c r="DI958" s="206"/>
      <c r="DJ958" s="205"/>
      <c r="DK958" s="207"/>
      <c r="DL958" s="205"/>
      <c r="DM958" s="207"/>
      <c r="DN958" s="205"/>
      <c r="DO958" s="207"/>
      <c r="DP958" s="205"/>
      <c r="DQ958" s="205"/>
      <c r="DR958" s="205"/>
      <c r="DS958" s="205"/>
      <c r="DT958" s="93"/>
      <c r="DU958" s="93"/>
      <c r="EE958" s="8"/>
      <c r="EF958" s="205"/>
      <c r="EG958" s="205"/>
      <c r="EH958" s="206"/>
      <c r="EI958" s="206"/>
      <c r="EJ958" s="205"/>
      <c r="EK958" s="207"/>
      <c r="EL958" s="205"/>
      <c r="EM958" s="207"/>
      <c r="EN958" s="205"/>
      <c r="EO958" s="207"/>
      <c r="EP958" s="207"/>
      <c r="EQ958" s="205"/>
      <c r="ER958" s="205"/>
      <c r="ES958" s="205"/>
      <c r="ET958" s="205"/>
      <c r="EU958" s="93"/>
      <c r="EV958" s="93"/>
    </row>
    <row r="959" spans="2:152">
      <c r="B959" s="8"/>
      <c r="C959" s="205"/>
      <c r="D959" s="205"/>
      <c r="E959" s="206"/>
      <c r="F959" s="206"/>
      <c r="G959" s="205"/>
      <c r="H959" s="207"/>
      <c r="I959" s="205"/>
      <c r="J959" s="207"/>
      <c r="K959" s="205"/>
      <c r="L959" s="205"/>
      <c r="M959" s="205"/>
      <c r="N959" s="205"/>
      <c r="O959" s="205"/>
      <c r="P959" s="205"/>
      <c r="Q959" s="205"/>
      <c r="CC959" s="8"/>
      <c r="CD959" s="205"/>
      <c r="CE959" s="205"/>
      <c r="CF959" s="206"/>
      <c r="CG959" s="206"/>
      <c r="CH959" s="205"/>
      <c r="CI959" s="207"/>
      <c r="CJ959" s="205"/>
      <c r="CK959" s="207"/>
      <c r="CL959" s="205"/>
      <c r="CM959" s="205"/>
      <c r="CN959" s="205"/>
      <c r="CO959" s="205"/>
      <c r="CP959" s="205"/>
      <c r="CQ959" s="93"/>
      <c r="CR959" s="93"/>
      <c r="CS959" s="191"/>
      <c r="CW959" s="210"/>
      <c r="DE959" s="8"/>
      <c r="DF959" s="205"/>
      <c r="DG959" s="205"/>
      <c r="DH959" s="206"/>
      <c r="DI959" s="206"/>
      <c r="DJ959" s="205"/>
      <c r="DK959" s="207"/>
      <c r="DL959" s="205"/>
      <c r="DM959" s="207"/>
      <c r="DN959" s="205"/>
      <c r="DO959" s="207"/>
      <c r="DP959" s="205"/>
      <c r="DQ959" s="205"/>
      <c r="DR959" s="205"/>
      <c r="DS959" s="205"/>
      <c r="DT959" s="93"/>
      <c r="DU959" s="93"/>
      <c r="EE959" s="8"/>
      <c r="EF959" s="205"/>
      <c r="EG959" s="205"/>
      <c r="EH959" s="206"/>
      <c r="EI959" s="206"/>
      <c r="EJ959" s="205"/>
      <c r="EK959" s="207"/>
      <c r="EL959" s="205"/>
      <c r="EM959" s="207"/>
      <c r="EN959" s="205"/>
      <c r="EO959" s="207"/>
      <c r="EP959" s="207"/>
      <c r="EQ959" s="205"/>
      <c r="ER959" s="205"/>
      <c r="ES959" s="205"/>
      <c r="ET959" s="205"/>
      <c r="EU959" s="93"/>
      <c r="EV959" s="93"/>
    </row>
    <row r="960" spans="2:152">
      <c r="B960" s="8"/>
      <c r="C960" s="205"/>
      <c r="D960" s="205"/>
      <c r="E960" s="206"/>
      <c r="F960" s="206"/>
      <c r="G960" s="205"/>
      <c r="H960" s="207"/>
      <c r="I960" s="205"/>
      <c r="J960" s="207"/>
      <c r="K960" s="205"/>
      <c r="L960" s="205"/>
      <c r="M960" s="205"/>
      <c r="N960" s="205"/>
      <c r="O960" s="205"/>
      <c r="P960" s="205"/>
      <c r="Q960" s="205"/>
      <c r="CC960" s="8"/>
      <c r="CD960" s="205"/>
      <c r="CE960" s="205"/>
      <c r="CF960" s="206"/>
      <c r="CG960" s="206"/>
      <c r="CH960" s="205"/>
      <c r="CI960" s="207"/>
      <c r="CJ960" s="205"/>
      <c r="CK960" s="207"/>
      <c r="CL960" s="205"/>
      <c r="CM960" s="205"/>
      <c r="CN960" s="205"/>
      <c r="CO960" s="205"/>
      <c r="CP960" s="205"/>
      <c r="CQ960" s="93"/>
      <c r="CR960" s="93"/>
      <c r="CS960" s="191"/>
      <c r="CW960" s="210"/>
      <c r="DE960" s="8"/>
      <c r="DF960" s="205"/>
      <c r="DG960" s="205"/>
      <c r="DH960" s="206"/>
      <c r="DI960" s="206"/>
      <c r="DJ960" s="205"/>
      <c r="DK960" s="207"/>
      <c r="DL960" s="205"/>
      <c r="DM960" s="207"/>
      <c r="DN960" s="205"/>
      <c r="DO960" s="207"/>
      <c r="DP960" s="205"/>
      <c r="DQ960" s="205"/>
      <c r="DR960" s="205"/>
      <c r="DS960" s="205"/>
      <c r="DT960" s="93"/>
      <c r="DU960" s="93"/>
      <c r="EE960" s="8"/>
      <c r="EF960" s="205"/>
      <c r="EG960" s="205"/>
      <c r="EH960" s="206"/>
      <c r="EI960" s="206"/>
      <c r="EJ960" s="205"/>
      <c r="EK960" s="207"/>
      <c r="EL960" s="205"/>
      <c r="EM960" s="207"/>
      <c r="EN960" s="205"/>
      <c r="EO960" s="207"/>
      <c r="EP960" s="207"/>
      <c r="EQ960" s="205"/>
      <c r="ER960" s="205"/>
      <c r="ES960" s="205"/>
      <c r="ET960" s="205"/>
      <c r="EU960" s="93"/>
      <c r="EV960" s="93"/>
    </row>
    <row r="961" spans="2:152">
      <c r="B961" s="8"/>
      <c r="C961" s="205"/>
      <c r="D961" s="205"/>
      <c r="E961" s="206"/>
      <c r="F961" s="206"/>
      <c r="G961" s="205"/>
      <c r="H961" s="207"/>
      <c r="I961" s="205"/>
      <c r="J961" s="207"/>
      <c r="K961" s="205"/>
      <c r="L961" s="205"/>
      <c r="M961" s="205"/>
      <c r="N961" s="205"/>
      <c r="O961" s="205"/>
      <c r="P961" s="205"/>
      <c r="Q961" s="205"/>
      <c r="CC961" s="8"/>
      <c r="CD961" s="205"/>
      <c r="CE961" s="205"/>
      <c r="CF961" s="206"/>
      <c r="CG961" s="206"/>
      <c r="CH961" s="205"/>
      <c r="CI961" s="207"/>
      <c r="CJ961" s="205"/>
      <c r="CK961" s="207"/>
      <c r="CL961" s="205"/>
      <c r="CM961" s="205"/>
      <c r="CN961" s="205"/>
      <c r="CO961" s="205"/>
      <c r="CP961" s="205"/>
      <c r="CQ961" s="93"/>
      <c r="CR961" s="93"/>
      <c r="CS961" s="191"/>
      <c r="CW961" s="210"/>
      <c r="DE961" s="8"/>
      <c r="DF961" s="205"/>
      <c r="DG961" s="205"/>
      <c r="DH961" s="206"/>
      <c r="DI961" s="206"/>
      <c r="DJ961" s="205"/>
      <c r="DK961" s="207"/>
      <c r="DL961" s="205"/>
      <c r="DM961" s="207"/>
      <c r="DN961" s="205"/>
      <c r="DO961" s="207"/>
      <c r="DP961" s="205"/>
      <c r="DQ961" s="205"/>
      <c r="DR961" s="205"/>
      <c r="DS961" s="205"/>
      <c r="DT961" s="93"/>
      <c r="DU961" s="93"/>
      <c r="EE961" s="8"/>
      <c r="EF961" s="205"/>
      <c r="EG961" s="205"/>
      <c r="EH961" s="206"/>
      <c r="EI961" s="206"/>
      <c r="EJ961" s="205"/>
      <c r="EK961" s="207"/>
      <c r="EL961" s="205"/>
      <c r="EM961" s="207"/>
      <c r="EN961" s="205"/>
      <c r="EO961" s="207"/>
      <c r="EP961" s="207"/>
      <c r="EQ961" s="205"/>
      <c r="ER961" s="205"/>
      <c r="ES961" s="205"/>
      <c r="ET961" s="205"/>
      <c r="EU961" s="93"/>
      <c r="EV961" s="93"/>
    </row>
    <row r="962" spans="2:152">
      <c r="B962" s="8"/>
      <c r="C962" s="205"/>
      <c r="D962" s="205"/>
      <c r="E962" s="206"/>
      <c r="F962" s="206"/>
      <c r="G962" s="205"/>
      <c r="H962" s="207"/>
      <c r="I962" s="205"/>
      <c r="J962" s="207"/>
      <c r="K962" s="205"/>
      <c r="L962" s="205"/>
      <c r="M962" s="205"/>
      <c r="N962" s="205"/>
      <c r="O962" s="205"/>
      <c r="P962" s="205"/>
      <c r="Q962" s="205"/>
      <c r="CC962" s="8"/>
      <c r="CD962" s="205"/>
      <c r="CE962" s="205"/>
      <c r="CF962" s="206"/>
      <c r="CG962" s="206"/>
      <c r="CH962" s="205"/>
      <c r="CI962" s="207"/>
      <c r="CJ962" s="205"/>
      <c r="CK962" s="207"/>
      <c r="CL962" s="205"/>
      <c r="CM962" s="205"/>
      <c r="CN962" s="205"/>
      <c r="CO962" s="205"/>
      <c r="CP962" s="205"/>
      <c r="CQ962" s="93"/>
      <c r="CR962" s="93"/>
      <c r="CS962" s="191"/>
      <c r="CW962" s="210"/>
      <c r="DE962" s="8"/>
      <c r="DF962" s="205"/>
      <c r="DG962" s="205"/>
      <c r="DH962" s="206"/>
      <c r="DI962" s="206"/>
      <c r="DJ962" s="205"/>
      <c r="DK962" s="207"/>
      <c r="DL962" s="205"/>
      <c r="DM962" s="207"/>
      <c r="DN962" s="205"/>
      <c r="DO962" s="207"/>
      <c r="DP962" s="205"/>
      <c r="DQ962" s="205"/>
      <c r="DR962" s="205"/>
      <c r="DS962" s="205"/>
      <c r="DT962" s="93"/>
      <c r="DU962" s="93"/>
      <c r="EE962" s="8"/>
      <c r="EF962" s="205"/>
      <c r="EG962" s="205"/>
      <c r="EH962" s="206"/>
      <c r="EI962" s="206"/>
      <c r="EJ962" s="205"/>
      <c r="EK962" s="207"/>
      <c r="EL962" s="205"/>
      <c r="EM962" s="207"/>
      <c r="EN962" s="205"/>
      <c r="EO962" s="207"/>
      <c r="EP962" s="207"/>
      <c r="EQ962" s="205"/>
      <c r="ER962" s="205"/>
      <c r="ES962" s="205"/>
      <c r="ET962" s="205"/>
      <c r="EU962" s="93"/>
      <c r="EV962" s="93"/>
    </row>
    <row r="963" spans="2:152">
      <c r="B963" s="8"/>
      <c r="C963" s="205"/>
      <c r="D963" s="205"/>
      <c r="E963" s="206"/>
      <c r="F963" s="206"/>
      <c r="G963" s="205"/>
      <c r="H963" s="207"/>
      <c r="I963" s="205"/>
      <c r="J963" s="207"/>
      <c r="K963" s="205"/>
      <c r="L963" s="205"/>
      <c r="M963" s="205"/>
      <c r="N963" s="205"/>
      <c r="O963" s="205"/>
      <c r="P963" s="205"/>
      <c r="Q963" s="205"/>
      <c r="CC963" s="8"/>
      <c r="CD963" s="205"/>
      <c r="CE963" s="205"/>
      <c r="CF963" s="206"/>
      <c r="CG963" s="206"/>
      <c r="CH963" s="205"/>
      <c r="CI963" s="207"/>
      <c r="CJ963" s="205"/>
      <c r="CK963" s="207"/>
      <c r="CL963" s="205"/>
      <c r="CM963" s="205"/>
      <c r="CN963" s="205"/>
      <c r="CO963" s="205"/>
      <c r="CP963" s="205"/>
      <c r="CQ963" s="93"/>
      <c r="CR963" s="93"/>
      <c r="CS963" s="191"/>
      <c r="CW963" s="210"/>
      <c r="DE963" s="8"/>
      <c r="DF963" s="205"/>
      <c r="DG963" s="205"/>
      <c r="DH963" s="206"/>
      <c r="DI963" s="206"/>
      <c r="DJ963" s="205"/>
      <c r="DK963" s="207"/>
      <c r="DL963" s="205"/>
      <c r="DM963" s="207"/>
      <c r="DN963" s="205"/>
      <c r="DO963" s="207"/>
      <c r="DP963" s="205"/>
      <c r="DQ963" s="205"/>
      <c r="DR963" s="205"/>
      <c r="DS963" s="205"/>
      <c r="DT963" s="93"/>
      <c r="DU963" s="93"/>
      <c r="EE963" s="8"/>
      <c r="EF963" s="205"/>
      <c r="EG963" s="205"/>
      <c r="EH963" s="206"/>
      <c r="EI963" s="206"/>
      <c r="EJ963" s="205"/>
      <c r="EK963" s="207"/>
      <c r="EL963" s="205"/>
      <c r="EM963" s="207"/>
      <c r="EN963" s="205"/>
      <c r="EO963" s="207"/>
      <c r="EP963" s="207"/>
      <c r="EQ963" s="205"/>
      <c r="ER963" s="205"/>
      <c r="ES963" s="205"/>
      <c r="ET963" s="205"/>
      <c r="EU963" s="93"/>
      <c r="EV963" s="93"/>
    </row>
    <row r="964" spans="2:152">
      <c r="B964" s="8"/>
      <c r="C964" s="205"/>
      <c r="D964" s="205"/>
      <c r="E964" s="206"/>
      <c r="F964" s="206"/>
      <c r="G964" s="205"/>
      <c r="H964" s="207"/>
      <c r="I964" s="205"/>
      <c r="J964" s="207"/>
      <c r="K964" s="205"/>
      <c r="L964" s="205"/>
      <c r="M964" s="205"/>
      <c r="N964" s="205"/>
      <c r="O964" s="205"/>
      <c r="P964" s="205"/>
      <c r="Q964" s="205"/>
      <c r="CC964" s="8"/>
      <c r="CD964" s="205"/>
      <c r="CE964" s="205"/>
      <c r="CF964" s="206"/>
      <c r="CG964" s="206"/>
      <c r="CH964" s="205"/>
      <c r="CI964" s="207"/>
      <c r="CJ964" s="205"/>
      <c r="CK964" s="207"/>
      <c r="CL964" s="205"/>
      <c r="CM964" s="205"/>
      <c r="CN964" s="205"/>
      <c r="CO964" s="205"/>
      <c r="CP964" s="205"/>
      <c r="CQ964" s="93"/>
      <c r="CR964" s="93"/>
      <c r="CS964" s="191"/>
      <c r="CW964" s="210"/>
      <c r="DE964" s="8"/>
      <c r="DF964" s="205"/>
      <c r="DG964" s="205"/>
      <c r="DH964" s="206"/>
      <c r="DI964" s="206"/>
      <c r="DJ964" s="205"/>
      <c r="DK964" s="207"/>
      <c r="DL964" s="205"/>
      <c r="DM964" s="207"/>
      <c r="DN964" s="205"/>
      <c r="DO964" s="207"/>
      <c r="DP964" s="205"/>
      <c r="DQ964" s="205"/>
      <c r="DR964" s="205"/>
      <c r="DS964" s="205"/>
      <c r="DT964" s="93"/>
      <c r="DU964" s="93"/>
      <c r="EE964" s="8"/>
      <c r="EF964" s="205"/>
      <c r="EG964" s="205"/>
      <c r="EH964" s="206"/>
      <c r="EI964" s="206"/>
      <c r="EJ964" s="205"/>
      <c r="EK964" s="207"/>
      <c r="EL964" s="205"/>
      <c r="EM964" s="207"/>
      <c r="EN964" s="205"/>
      <c r="EO964" s="207"/>
      <c r="EP964" s="207"/>
      <c r="EQ964" s="205"/>
      <c r="ER964" s="205"/>
      <c r="ES964" s="205"/>
      <c r="ET964" s="205"/>
      <c r="EU964" s="93"/>
      <c r="EV964" s="93"/>
    </row>
    <row r="965" spans="2:152">
      <c r="B965" s="8"/>
      <c r="C965" s="205"/>
      <c r="D965" s="205"/>
      <c r="E965" s="206"/>
      <c r="F965" s="206"/>
      <c r="G965" s="205"/>
      <c r="H965" s="207"/>
      <c r="I965" s="205"/>
      <c r="J965" s="207"/>
      <c r="K965" s="205"/>
      <c r="L965" s="205"/>
      <c r="M965" s="205"/>
      <c r="N965" s="205"/>
      <c r="O965" s="205"/>
      <c r="P965" s="205"/>
      <c r="Q965" s="205"/>
      <c r="CC965" s="8"/>
      <c r="CD965" s="205"/>
      <c r="CE965" s="205"/>
      <c r="CF965" s="206"/>
      <c r="CG965" s="206"/>
      <c r="CH965" s="205"/>
      <c r="CI965" s="207"/>
      <c r="CJ965" s="205"/>
      <c r="CK965" s="207"/>
      <c r="CL965" s="205"/>
      <c r="CM965" s="205"/>
      <c r="CN965" s="205"/>
      <c r="CO965" s="205"/>
      <c r="CP965" s="205"/>
      <c r="CQ965" s="93"/>
      <c r="CR965" s="93"/>
      <c r="CS965" s="191"/>
      <c r="CW965" s="210"/>
      <c r="DE965" s="8"/>
      <c r="DF965" s="205"/>
      <c r="DG965" s="205"/>
      <c r="DH965" s="206"/>
      <c r="DI965" s="206"/>
      <c r="DJ965" s="205"/>
      <c r="DK965" s="207"/>
      <c r="DL965" s="205"/>
      <c r="DM965" s="207"/>
      <c r="DN965" s="205"/>
      <c r="DO965" s="207"/>
      <c r="DP965" s="205"/>
      <c r="DQ965" s="205"/>
      <c r="DR965" s="205"/>
      <c r="DS965" s="205"/>
      <c r="DT965" s="93"/>
      <c r="DU965" s="93"/>
      <c r="EE965" s="8"/>
      <c r="EF965" s="205"/>
      <c r="EG965" s="205"/>
      <c r="EH965" s="206"/>
      <c r="EI965" s="206"/>
      <c r="EJ965" s="205"/>
      <c r="EK965" s="207"/>
      <c r="EL965" s="205"/>
      <c r="EM965" s="207"/>
      <c r="EN965" s="205"/>
      <c r="EO965" s="207"/>
      <c r="EP965" s="207"/>
      <c r="EQ965" s="205"/>
      <c r="ER965" s="205"/>
      <c r="ES965" s="205"/>
      <c r="ET965" s="205"/>
      <c r="EU965" s="93"/>
      <c r="EV965" s="93"/>
    </row>
    <row r="966" spans="2:152">
      <c r="B966" s="8"/>
      <c r="C966" s="205"/>
      <c r="D966" s="205"/>
      <c r="E966" s="206"/>
      <c r="F966" s="206"/>
      <c r="G966" s="205"/>
      <c r="H966" s="207"/>
      <c r="I966" s="205"/>
      <c r="J966" s="207"/>
      <c r="K966" s="205"/>
      <c r="L966" s="205"/>
      <c r="M966" s="205"/>
      <c r="N966" s="205"/>
      <c r="O966" s="205"/>
      <c r="P966" s="205"/>
      <c r="Q966" s="205"/>
      <c r="CC966" s="8"/>
      <c r="CD966" s="205"/>
      <c r="CE966" s="205"/>
      <c r="CF966" s="206"/>
      <c r="CG966" s="206"/>
      <c r="CH966" s="205"/>
      <c r="CI966" s="207"/>
      <c r="CJ966" s="205"/>
      <c r="CK966" s="207"/>
      <c r="CL966" s="205"/>
      <c r="CM966" s="205"/>
      <c r="CN966" s="205"/>
      <c r="CO966" s="205"/>
      <c r="CP966" s="205"/>
      <c r="CQ966" s="93"/>
      <c r="CR966" s="93"/>
      <c r="CS966" s="191"/>
      <c r="CW966" s="210"/>
      <c r="DE966" s="8"/>
      <c r="DF966" s="205"/>
      <c r="DG966" s="205"/>
      <c r="DH966" s="206"/>
      <c r="DI966" s="206"/>
      <c r="DJ966" s="205"/>
      <c r="DK966" s="207"/>
      <c r="DL966" s="205"/>
      <c r="DM966" s="207"/>
      <c r="DN966" s="205"/>
      <c r="DO966" s="207"/>
      <c r="DP966" s="205"/>
      <c r="DQ966" s="205"/>
      <c r="DR966" s="205"/>
      <c r="DS966" s="205"/>
      <c r="DT966" s="93"/>
      <c r="DU966" s="93"/>
      <c r="EE966" s="8"/>
      <c r="EF966" s="205"/>
      <c r="EG966" s="205"/>
      <c r="EH966" s="206"/>
      <c r="EI966" s="206"/>
      <c r="EJ966" s="205"/>
      <c r="EK966" s="207"/>
      <c r="EL966" s="205"/>
      <c r="EM966" s="207"/>
      <c r="EN966" s="205"/>
      <c r="EO966" s="207"/>
      <c r="EP966" s="207"/>
      <c r="EQ966" s="205"/>
      <c r="ER966" s="205"/>
      <c r="ES966" s="205"/>
      <c r="ET966" s="205"/>
      <c r="EU966" s="93"/>
      <c r="EV966" s="93"/>
    </row>
    <row r="967" spans="2:152">
      <c r="B967" s="8"/>
      <c r="C967" s="205"/>
      <c r="D967" s="205"/>
      <c r="E967" s="206"/>
      <c r="F967" s="206"/>
      <c r="G967" s="205"/>
      <c r="H967" s="207"/>
      <c r="I967" s="205"/>
      <c r="J967" s="207"/>
      <c r="K967" s="205"/>
      <c r="L967" s="205"/>
      <c r="M967" s="205"/>
      <c r="N967" s="205"/>
      <c r="O967" s="205"/>
      <c r="P967" s="205"/>
      <c r="Q967" s="205"/>
      <c r="CC967" s="8"/>
      <c r="CD967" s="205"/>
      <c r="CE967" s="205"/>
      <c r="CF967" s="206"/>
      <c r="CG967" s="206"/>
      <c r="CH967" s="205"/>
      <c r="CI967" s="207"/>
      <c r="CJ967" s="205"/>
      <c r="CK967" s="207"/>
      <c r="CL967" s="205"/>
      <c r="CM967" s="205"/>
      <c r="CN967" s="205"/>
      <c r="CO967" s="205"/>
      <c r="CP967" s="205"/>
      <c r="CQ967" s="93"/>
      <c r="CR967" s="93"/>
      <c r="CS967" s="191"/>
      <c r="CW967" s="210"/>
      <c r="DE967" s="8"/>
      <c r="DF967" s="205"/>
      <c r="DG967" s="205"/>
      <c r="DH967" s="206"/>
      <c r="DI967" s="206"/>
      <c r="DJ967" s="205"/>
      <c r="DK967" s="207"/>
      <c r="DL967" s="205"/>
      <c r="DM967" s="207"/>
      <c r="DN967" s="205"/>
      <c r="DO967" s="207"/>
      <c r="DP967" s="205"/>
      <c r="DQ967" s="205"/>
      <c r="DR967" s="205"/>
      <c r="DS967" s="205"/>
      <c r="DT967" s="93"/>
      <c r="DU967" s="93"/>
      <c r="EE967" s="8"/>
      <c r="EF967" s="205"/>
      <c r="EG967" s="205"/>
      <c r="EH967" s="206"/>
      <c r="EI967" s="206"/>
      <c r="EJ967" s="205"/>
      <c r="EK967" s="207"/>
      <c r="EL967" s="205"/>
      <c r="EM967" s="207"/>
      <c r="EN967" s="205"/>
      <c r="EO967" s="207"/>
      <c r="EP967" s="207"/>
      <c r="EQ967" s="205"/>
      <c r="ER967" s="205"/>
      <c r="ES967" s="205"/>
      <c r="ET967" s="205"/>
      <c r="EU967" s="93"/>
      <c r="EV967" s="93"/>
    </row>
    <row r="968" spans="2:152">
      <c r="B968" s="8"/>
      <c r="C968" s="205"/>
      <c r="D968" s="205"/>
      <c r="E968" s="206"/>
      <c r="F968" s="206"/>
      <c r="G968" s="205"/>
      <c r="H968" s="207"/>
      <c r="I968" s="205"/>
      <c r="J968" s="207"/>
      <c r="K968" s="205"/>
      <c r="L968" s="205"/>
      <c r="M968" s="205"/>
      <c r="N968" s="205"/>
      <c r="O968" s="205"/>
      <c r="P968" s="205"/>
      <c r="Q968" s="205"/>
      <c r="CC968" s="8"/>
      <c r="CD968" s="205"/>
      <c r="CE968" s="205"/>
      <c r="CF968" s="206"/>
      <c r="CG968" s="206"/>
      <c r="CH968" s="205"/>
      <c r="CI968" s="207"/>
      <c r="CJ968" s="205"/>
      <c r="CK968" s="207"/>
      <c r="CL968" s="205"/>
      <c r="CM968" s="205"/>
      <c r="CN968" s="205"/>
      <c r="CO968" s="205"/>
      <c r="CP968" s="205"/>
      <c r="CQ968" s="93"/>
      <c r="CR968" s="93"/>
      <c r="CS968" s="191"/>
      <c r="CW968" s="210"/>
      <c r="DE968" s="8"/>
      <c r="DF968" s="205"/>
      <c r="DG968" s="205"/>
      <c r="DH968" s="206"/>
      <c r="DI968" s="206"/>
      <c r="DJ968" s="205"/>
      <c r="DK968" s="207"/>
      <c r="DL968" s="205"/>
      <c r="DM968" s="207"/>
      <c r="DN968" s="205"/>
      <c r="DO968" s="207"/>
      <c r="DP968" s="205"/>
      <c r="DQ968" s="205"/>
      <c r="DR968" s="205"/>
      <c r="DS968" s="205"/>
      <c r="DT968" s="93"/>
      <c r="DU968" s="93"/>
      <c r="EE968" s="8"/>
      <c r="EF968" s="205"/>
      <c r="EG968" s="205"/>
      <c r="EH968" s="206"/>
      <c r="EI968" s="206"/>
      <c r="EJ968" s="205"/>
      <c r="EK968" s="207"/>
      <c r="EL968" s="205"/>
      <c r="EM968" s="207"/>
      <c r="EN968" s="205"/>
      <c r="EO968" s="207"/>
      <c r="EP968" s="207"/>
      <c r="EQ968" s="205"/>
      <c r="ER968" s="205"/>
      <c r="ES968" s="205"/>
      <c r="ET968" s="205"/>
      <c r="EU968" s="93"/>
      <c r="EV968" s="93"/>
    </row>
    <row r="969" spans="2:152">
      <c r="B969" s="8"/>
      <c r="C969" s="205"/>
      <c r="D969" s="205"/>
      <c r="E969" s="206"/>
      <c r="F969" s="206"/>
      <c r="G969" s="205"/>
      <c r="H969" s="207"/>
      <c r="I969" s="205"/>
      <c r="J969" s="207"/>
      <c r="K969" s="205"/>
      <c r="L969" s="205"/>
      <c r="M969" s="205"/>
      <c r="N969" s="205"/>
      <c r="O969" s="205"/>
      <c r="P969" s="205"/>
      <c r="Q969" s="205"/>
      <c r="CC969" s="8"/>
      <c r="CD969" s="205"/>
      <c r="CE969" s="205"/>
      <c r="CF969" s="206"/>
      <c r="CG969" s="206"/>
      <c r="CH969" s="205"/>
      <c r="CI969" s="207"/>
      <c r="CJ969" s="205"/>
      <c r="CK969" s="207"/>
      <c r="CL969" s="205"/>
      <c r="CM969" s="205"/>
      <c r="CN969" s="205"/>
      <c r="CO969" s="205"/>
      <c r="CP969" s="205"/>
      <c r="CQ969" s="93"/>
      <c r="CR969" s="93"/>
      <c r="CS969" s="191"/>
      <c r="CW969" s="210"/>
      <c r="DE969" s="8"/>
      <c r="DF969" s="205"/>
      <c r="DG969" s="205"/>
      <c r="DH969" s="206"/>
      <c r="DI969" s="206"/>
      <c r="DJ969" s="205"/>
      <c r="DK969" s="207"/>
      <c r="DL969" s="205"/>
      <c r="DM969" s="207"/>
      <c r="DN969" s="205"/>
      <c r="DO969" s="207"/>
      <c r="DP969" s="205"/>
      <c r="DQ969" s="205"/>
      <c r="DR969" s="205"/>
      <c r="DS969" s="205"/>
      <c r="DT969" s="93"/>
      <c r="DU969" s="93"/>
      <c r="EE969" s="8"/>
      <c r="EF969" s="205"/>
      <c r="EG969" s="205"/>
      <c r="EH969" s="206"/>
      <c r="EI969" s="206"/>
      <c r="EJ969" s="205"/>
      <c r="EK969" s="207"/>
      <c r="EL969" s="205"/>
      <c r="EM969" s="207"/>
      <c r="EN969" s="205"/>
      <c r="EO969" s="207"/>
      <c r="EP969" s="207"/>
      <c r="EQ969" s="205"/>
      <c r="ER969" s="205"/>
      <c r="ES969" s="205"/>
      <c r="ET969" s="205"/>
      <c r="EU969" s="93"/>
      <c r="EV969" s="93"/>
    </row>
    <row r="970" spans="2:152">
      <c r="B970" s="8"/>
      <c r="C970" s="205"/>
      <c r="D970" s="205"/>
      <c r="E970" s="206"/>
      <c r="F970" s="206"/>
      <c r="G970" s="205"/>
      <c r="H970" s="207"/>
      <c r="I970" s="205"/>
      <c r="J970" s="207"/>
      <c r="K970" s="205"/>
      <c r="L970" s="205"/>
      <c r="M970" s="205"/>
      <c r="N970" s="205"/>
      <c r="O970" s="205"/>
      <c r="P970" s="205"/>
      <c r="Q970" s="205"/>
      <c r="CC970" s="8"/>
      <c r="CD970" s="205"/>
      <c r="CE970" s="205"/>
      <c r="CF970" s="206"/>
      <c r="CG970" s="206"/>
      <c r="CH970" s="205"/>
      <c r="CI970" s="207"/>
      <c r="CJ970" s="205"/>
      <c r="CK970" s="207"/>
      <c r="CL970" s="205"/>
      <c r="CM970" s="205"/>
      <c r="CN970" s="205"/>
      <c r="CO970" s="205"/>
      <c r="CP970" s="205"/>
      <c r="CQ970" s="93"/>
      <c r="CR970" s="93"/>
      <c r="CS970" s="191"/>
      <c r="CW970" s="210"/>
      <c r="DE970" s="8"/>
      <c r="DF970" s="205"/>
      <c r="DG970" s="205"/>
      <c r="DH970" s="206"/>
      <c r="DI970" s="206"/>
      <c r="DJ970" s="205"/>
      <c r="DK970" s="207"/>
      <c r="DL970" s="205"/>
      <c r="DM970" s="207"/>
      <c r="DN970" s="205"/>
      <c r="DO970" s="207"/>
      <c r="DP970" s="205"/>
      <c r="DQ970" s="205"/>
      <c r="DR970" s="205"/>
      <c r="DS970" s="205"/>
      <c r="DT970" s="93"/>
      <c r="DU970" s="93"/>
      <c r="EE970" s="8"/>
      <c r="EF970" s="205"/>
      <c r="EG970" s="205"/>
      <c r="EH970" s="206"/>
      <c r="EI970" s="206"/>
      <c r="EJ970" s="205"/>
      <c r="EK970" s="207"/>
      <c r="EL970" s="205"/>
      <c r="EM970" s="207"/>
      <c r="EN970" s="205"/>
      <c r="EO970" s="207"/>
      <c r="EP970" s="207"/>
      <c r="EQ970" s="205"/>
      <c r="ER970" s="205"/>
      <c r="ES970" s="205"/>
      <c r="ET970" s="205"/>
      <c r="EU970" s="93"/>
      <c r="EV970" s="93"/>
    </row>
    <row r="971" spans="2:152">
      <c r="B971" s="8"/>
      <c r="C971" s="205"/>
      <c r="D971" s="205"/>
      <c r="E971" s="206"/>
      <c r="F971" s="206"/>
      <c r="G971" s="205"/>
      <c r="H971" s="207"/>
      <c r="I971" s="205"/>
      <c r="J971" s="207"/>
      <c r="K971" s="205"/>
      <c r="L971" s="205"/>
      <c r="M971" s="205"/>
      <c r="N971" s="205"/>
      <c r="O971" s="205"/>
      <c r="P971" s="205"/>
      <c r="Q971" s="205"/>
      <c r="CC971" s="8"/>
      <c r="CD971" s="205"/>
      <c r="CE971" s="205"/>
      <c r="CF971" s="206"/>
      <c r="CG971" s="206"/>
      <c r="CH971" s="205"/>
      <c r="CI971" s="207"/>
      <c r="CJ971" s="205"/>
      <c r="CK971" s="207"/>
      <c r="CL971" s="205"/>
      <c r="CM971" s="205"/>
      <c r="CN971" s="205"/>
      <c r="CO971" s="205"/>
      <c r="CP971" s="205"/>
      <c r="CQ971" s="93"/>
      <c r="CR971" s="93"/>
      <c r="CS971" s="191"/>
      <c r="CW971" s="210"/>
      <c r="DE971" s="8"/>
      <c r="DF971" s="205"/>
      <c r="DG971" s="205"/>
      <c r="DH971" s="206"/>
      <c r="DI971" s="206"/>
      <c r="DJ971" s="205"/>
      <c r="DK971" s="207"/>
      <c r="DL971" s="205"/>
      <c r="DM971" s="207"/>
      <c r="DN971" s="205"/>
      <c r="DO971" s="207"/>
      <c r="DP971" s="205"/>
      <c r="DQ971" s="205"/>
      <c r="DR971" s="205"/>
      <c r="DS971" s="205"/>
      <c r="DT971" s="93"/>
      <c r="DU971" s="93"/>
      <c r="EE971" s="8"/>
      <c r="EF971" s="205"/>
      <c r="EG971" s="205"/>
      <c r="EH971" s="206"/>
      <c r="EI971" s="206"/>
      <c r="EJ971" s="205"/>
      <c r="EK971" s="207"/>
      <c r="EL971" s="205"/>
      <c r="EM971" s="207"/>
      <c r="EN971" s="205"/>
      <c r="EO971" s="207"/>
      <c r="EP971" s="207"/>
      <c r="EQ971" s="205"/>
      <c r="ER971" s="205"/>
      <c r="ES971" s="205"/>
      <c r="ET971" s="205"/>
      <c r="EU971" s="93"/>
      <c r="EV971" s="93"/>
    </row>
    <row r="972" spans="2:152">
      <c r="B972" s="8"/>
      <c r="C972" s="205"/>
      <c r="D972" s="205"/>
      <c r="E972" s="206"/>
      <c r="F972" s="206"/>
      <c r="G972" s="205"/>
      <c r="H972" s="207"/>
      <c r="I972" s="205"/>
      <c r="J972" s="207"/>
      <c r="K972" s="205"/>
      <c r="L972" s="205"/>
      <c r="M972" s="205"/>
      <c r="N972" s="205"/>
      <c r="O972" s="205"/>
      <c r="P972" s="205"/>
      <c r="Q972" s="205"/>
      <c r="CC972" s="8"/>
      <c r="CD972" s="205"/>
      <c r="CE972" s="205"/>
      <c r="CF972" s="206"/>
      <c r="CG972" s="206"/>
      <c r="CH972" s="205"/>
      <c r="CI972" s="207"/>
      <c r="CJ972" s="205"/>
      <c r="CK972" s="207"/>
      <c r="CL972" s="205"/>
      <c r="CM972" s="205"/>
      <c r="CN972" s="205"/>
      <c r="CO972" s="205"/>
      <c r="CP972" s="205"/>
      <c r="CQ972" s="93"/>
      <c r="CR972" s="93"/>
      <c r="CS972" s="191"/>
      <c r="CW972" s="210"/>
      <c r="DE972" s="8"/>
      <c r="DF972" s="205"/>
      <c r="DG972" s="205"/>
      <c r="DH972" s="206"/>
      <c r="DI972" s="206"/>
      <c r="DJ972" s="205"/>
      <c r="DK972" s="207"/>
      <c r="DL972" s="205"/>
      <c r="DM972" s="207"/>
      <c r="DN972" s="205"/>
      <c r="DO972" s="207"/>
      <c r="DP972" s="205"/>
      <c r="DQ972" s="205"/>
      <c r="DR972" s="205"/>
      <c r="DS972" s="205"/>
      <c r="DT972" s="93"/>
      <c r="DU972" s="93"/>
      <c r="EE972" s="8"/>
      <c r="EF972" s="205"/>
      <c r="EG972" s="205"/>
      <c r="EH972" s="206"/>
      <c r="EI972" s="206"/>
      <c r="EJ972" s="205"/>
      <c r="EK972" s="207"/>
      <c r="EL972" s="205"/>
      <c r="EM972" s="207"/>
      <c r="EN972" s="205"/>
      <c r="EO972" s="207"/>
      <c r="EP972" s="207"/>
      <c r="EQ972" s="205"/>
      <c r="ER972" s="205"/>
      <c r="ES972" s="205"/>
      <c r="ET972" s="205"/>
      <c r="EU972" s="93"/>
      <c r="EV972" s="93"/>
    </row>
    <row r="973" spans="2:152">
      <c r="B973" s="8"/>
      <c r="C973" s="205"/>
      <c r="D973" s="205"/>
      <c r="E973" s="206"/>
      <c r="F973" s="206"/>
      <c r="G973" s="205"/>
      <c r="H973" s="207"/>
      <c r="I973" s="205"/>
      <c r="J973" s="207"/>
      <c r="K973" s="205"/>
      <c r="L973" s="205"/>
      <c r="M973" s="205"/>
      <c r="N973" s="205"/>
      <c r="O973" s="205"/>
      <c r="P973" s="205"/>
      <c r="Q973" s="205"/>
      <c r="CC973" s="8"/>
      <c r="CD973" s="205"/>
      <c r="CE973" s="205"/>
      <c r="CF973" s="206"/>
      <c r="CG973" s="206"/>
      <c r="CH973" s="205"/>
      <c r="CI973" s="207"/>
      <c r="CJ973" s="205"/>
      <c r="CK973" s="207"/>
      <c r="CL973" s="205"/>
      <c r="CM973" s="205"/>
      <c r="CN973" s="205"/>
      <c r="CO973" s="205"/>
      <c r="CP973" s="205"/>
      <c r="CQ973" s="93"/>
      <c r="CR973" s="93"/>
      <c r="CS973" s="191"/>
      <c r="CW973" s="210"/>
      <c r="DE973" s="8"/>
      <c r="DF973" s="205"/>
      <c r="DG973" s="205"/>
      <c r="DH973" s="206"/>
      <c r="DI973" s="206"/>
      <c r="DJ973" s="205"/>
      <c r="DK973" s="207"/>
      <c r="DL973" s="205"/>
      <c r="DM973" s="207"/>
      <c r="DN973" s="205"/>
      <c r="DO973" s="207"/>
      <c r="DP973" s="205"/>
      <c r="DQ973" s="205"/>
      <c r="DR973" s="205"/>
      <c r="DS973" s="205"/>
      <c r="DT973" s="93"/>
      <c r="DU973" s="93"/>
      <c r="EE973" s="8"/>
      <c r="EF973" s="205"/>
      <c r="EG973" s="205"/>
      <c r="EH973" s="206"/>
      <c r="EI973" s="206"/>
      <c r="EJ973" s="205"/>
      <c r="EK973" s="207"/>
      <c r="EL973" s="205"/>
      <c r="EM973" s="207"/>
      <c r="EN973" s="205"/>
      <c r="EO973" s="207"/>
      <c r="EP973" s="207"/>
      <c r="EQ973" s="205"/>
      <c r="ER973" s="205"/>
      <c r="ES973" s="205"/>
      <c r="ET973" s="205"/>
      <c r="EU973" s="93"/>
      <c r="EV973" s="93"/>
    </row>
    <row r="974" spans="2:152">
      <c r="B974" s="8"/>
      <c r="C974" s="205"/>
      <c r="D974" s="205"/>
      <c r="E974" s="206"/>
      <c r="F974" s="206"/>
      <c r="G974" s="205"/>
      <c r="H974" s="207"/>
      <c r="I974" s="205"/>
      <c r="J974" s="207"/>
      <c r="K974" s="205"/>
      <c r="L974" s="205"/>
      <c r="M974" s="205"/>
      <c r="N974" s="205"/>
      <c r="O974" s="205"/>
      <c r="P974" s="205"/>
      <c r="Q974" s="205"/>
      <c r="CC974" s="8"/>
      <c r="CD974" s="205"/>
      <c r="CE974" s="205"/>
      <c r="CF974" s="206"/>
      <c r="CG974" s="206"/>
      <c r="CH974" s="205"/>
      <c r="CI974" s="207"/>
      <c r="CJ974" s="205"/>
      <c r="CK974" s="207"/>
      <c r="CL974" s="205"/>
      <c r="CM974" s="205"/>
      <c r="CN974" s="205"/>
      <c r="CO974" s="205"/>
      <c r="CP974" s="205"/>
      <c r="CQ974" s="93"/>
      <c r="CR974" s="93"/>
      <c r="CS974" s="191"/>
      <c r="CW974" s="210"/>
      <c r="DE974" s="8"/>
      <c r="DF974" s="205"/>
      <c r="DG974" s="205"/>
      <c r="DH974" s="206"/>
      <c r="DI974" s="206"/>
      <c r="DJ974" s="205"/>
      <c r="DK974" s="207"/>
      <c r="DL974" s="205"/>
      <c r="DM974" s="207"/>
      <c r="DN974" s="205"/>
      <c r="DO974" s="207"/>
      <c r="DP974" s="205"/>
      <c r="DQ974" s="205"/>
      <c r="DR974" s="205"/>
      <c r="DS974" s="205"/>
      <c r="DT974" s="93"/>
      <c r="DU974" s="93"/>
      <c r="EE974" s="8"/>
      <c r="EF974" s="205"/>
      <c r="EG974" s="205"/>
      <c r="EH974" s="206"/>
      <c r="EI974" s="206"/>
      <c r="EJ974" s="205"/>
      <c r="EK974" s="207"/>
      <c r="EL974" s="205"/>
      <c r="EM974" s="207"/>
      <c r="EN974" s="205"/>
      <c r="EO974" s="207"/>
      <c r="EP974" s="207"/>
      <c r="EQ974" s="205"/>
      <c r="ER974" s="205"/>
      <c r="ES974" s="205"/>
      <c r="ET974" s="205"/>
      <c r="EU974" s="93"/>
      <c r="EV974" s="93"/>
    </row>
    <row r="975" spans="2:152">
      <c r="B975" s="8"/>
      <c r="C975" s="205"/>
      <c r="D975" s="205"/>
      <c r="E975" s="206"/>
      <c r="F975" s="206"/>
      <c r="G975" s="205"/>
      <c r="H975" s="207"/>
      <c r="I975" s="205"/>
      <c r="J975" s="207"/>
      <c r="K975" s="205"/>
      <c r="L975" s="205"/>
      <c r="M975" s="205"/>
      <c r="N975" s="205"/>
      <c r="O975" s="205"/>
      <c r="P975" s="205"/>
      <c r="Q975" s="205"/>
      <c r="CC975" s="8"/>
      <c r="CD975" s="205"/>
      <c r="CE975" s="205"/>
      <c r="CF975" s="206"/>
      <c r="CG975" s="206"/>
      <c r="CH975" s="205"/>
      <c r="CI975" s="207"/>
      <c r="CJ975" s="205"/>
      <c r="CK975" s="207"/>
      <c r="CL975" s="205"/>
      <c r="CM975" s="205"/>
      <c r="CN975" s="205"/>
      <c r="CO975" s="205"/>
      <c r="CP975" s="205"/>
      <c r="CQ975" s="93"/>
      <c r="CR975" s="93"/>
      <c r="CS975" s="191"/>
      <c r="CW975" s="210"/>
      <c r="DE975" s="8"/>
      <c r="DF975" s="205"/>
      <c r="DG975" s="205"/>
      <c r="DH975" s="206"/>
      <c r="DI975" s="206"/>
      <c r="DJ975" s="205"/>
      <c r="DK975" s="207"/>
      <c r="DL975" s="205"/>
      <c r="DM975" s="207"/>
      <c r="DN975" s="205"/>
      <c r="DO975" s="207"/>
      <c r="DP975" s="205"/>
      <c r="DQ975" s="205"/>
      <c r="DR975" s="205"/>
      <c r="DS975" s="205"/>
      <c r="DT975" s="93"/>
      <c r="DU975" s="93"/>
      <c r="EE975" s="8"/>
      <c r="EF975" s="205"/>
      <c r="EG975" s="205"/>
      <c r="EH975" s="206"/>
      <c r="EI975" s="206"/>
      <c r="EJ975" s="205"/>
      <c r="EK975" s="207"/>
      <c r="EL975" s="205"/>
      <c r="EM975" s="207"/>
      <c r="EN975" s="205"/>
      <c r="EO975" s="207"/>
      <c r="EP975" s="207"/>
      <c r="EQ975" s="205"/>
      <c r="ER975" s="205"/>
      <c r="ES975" s="205"/>
      <c r="ET975" s="205"/>
      <c r="EU975" s="93"/>
      <c r="EV975" s="93"/>
    </row>
    <row r="976" spans="2:152">
      <c r="B976" s="8"/>
      <c r="C976" s="205"/>
      <c r="D976" s="205"/>
      <c r="E976" s="206"/>
      <c r="F976" s="206"/>
      <c r="G976" s="205"/>
      <c r="H976" s="207"/>
      <c r="I976" s="205"/>
      <c r="J976" s="207"/>
      <c r="K976" s="205"/>
      <c r="L976" s="205"/>
      <c r="M976" s="205"/>
      <c r="N976" s="205"/>
      <c r="O976" s="205"/>
      <c r="P976" s="205"/>
      <c r="Q976" s="205"/>
      <c r="CC976" s="8"/>
      <c r="CD976" s="205"/>
      <c r="CE976" s="205"/>
      <c r="CF976" s="206"/>
      <c r="CG976" s="206"/>
      <c r="CH976" s="205"/>
      <c r="CI976" s="207"/>
      <c r="CJ976" s="205"/>
      <c r="CK976" s="207"/>
      <c r="CL976" s="205"/>
      <c r="CM976" s="205"/>
      <c r="CN976" s="205"/>
      <c r="CO976" s="205"/>
      <c r="CP976" s="205"/>
      <c r="CQ976" s="93"/>
      <c r="CR976" s="93"/>
      <c r="CS976" s="191"/>
      <c r="CW976" s="210"/>
      <c r="DE976" s="8"/>
      <c r="DF976" s="205"/>
      <c r="DG976" s="205"/>
      <c r="DH976" s="206"/>
      <c r="DI976" s="206"/>
      <c r="DJ976" s="205"/>
      <c r="DK976" s="207"/>
      <c r="DL976" s="205"/>
      <c r="DM976" s="207"/>
      <c r="DN976" s="205"/>
      <c r="DO976" s="207"/>
      <c r="DP976" s="205"/>
      <c r="DQ976" s="205"/>
      <c r="DR976" s="205"/>
      <c r="DS976" s="205"/>
      <c r="DT976" s="93"/>
      <c r="DU976" s="93"/>
      <c r="EE976" s="8"/>
      <c r="EF976" s="205"/>
      <c r="EG976" s="205"/>
      <c r="EH976" s="206"/>
      <c r="EI976" s="206"/>
      <c r="EJ976" s="205"/>
      <c r="EK976" s="207"/>
      <c r="EL976" s="205"/>
      <c r="EM976" s="207"/>
      <c r="EN976" s="205"/>
      <c r="EO976" s="207"/>
      <c r="EP976" s="207"/>
      <c r="EQ976" s="205"/>
      <c r="ER976" s="205"/>
      <c r="ES976" s="205"/>
      <c r="ET976" s="205"/>
      <c r="EU976" s="93"/>
      <c r="EV976" s="93"/>
    </row>
    <row r="977" spans="2:152">
      <c r="B977" s="8"/>
      <c r="C977" s="205"/>
      <c r="D977" s="205"/>
      <c r="E977" s="206"/>
      <c r="F977" s="206"/>
      <c r="G977" s="205"/>
      <c r="H977" s="207"/>
      <c r="I977" s="205"/>
      <c r="J977" s="207"/>
      <c r="K977" s="205"/>
      <c r="L977" s="205"/>
      <c r="M977" s="205"/>
      <c r="N977" s="205"/>
      <c r="O977" s="205"/>
      <c r="P977" s="205"/>
      <c r="Q977" s="205"/>
      <c r="CC977" s="8"/>
      <c r="CD977" s="205"/>
      <c r="CE977" s="205"/>
      <c r="CF977" s="206"/>
      <c r="CG977" s="206"/>
      <c r="CH977" s="205"/>
      <c r="CI977" s="207"/>
      <c r="CJ977" s="205"/>
      <c r="CK977" s="207"/>
      <c r="CL977" s="205"/>
      <c r="CM977" s="205"/>
      <c r="CN977" s="205"/>
      <c r="CO977" s="205"/>
      <c r="CP977" s="205"/>
      <c r="CQ977" s="93"/>
      <c r="CR977" s="93"/>
      <c r="CS977" s="191"/>
      <c r="CW977" s="210"/>
      <c r="DE977" s="8"/>
      <c r="DF977" s="205"/>
      <c r="DG977" s="205"/>
      <c r="DH977" s="206"/>
      <c r="DI977" s="206"/>
      <c r="DJ977" s="205"/>
      <c r="DK977" s="207"/>
      <c r="DL977" s="205"/>
      <c r="DM977" s="207"/>
      <c r="DN977" s="205"/>
      <c r="DO977" s="207"/>
      <c r="DP977" s="205"/>
      <c r="DQ977" s="205"/>
      <c r="DR977" s="205"/>
      <c r="DS977" s="205"/>
      <c r="DT977" s="93"/>
      <c r="DU977" s="93"/>
      <c r="EE977" s="8"/>
      <c r="EF977" s="205"/>
      <c r="EG977" s="205"/>
      <c r="EH977" s="206"/>
      <c r="EI977" s="206"/>
      <c r="EJ977" s="205"/>
      <c r="EK977" s="207"/>
      <c r="EL977" s="205"/>
      <c r="EM977" s="207"/>
      <c r="EN977" s="205"/>
      <c r="EO977" s="207"/>
      <c r="EP977" s="207"/>
      <c r="EQ977" s="205"/>
      <c r="ER977" s="205"/>
      <c r="ES977" s="205"/>
      <c r="ET977" s="205"/>
      <c r="EU977" s="93"/>
      <c r="EV977" s="93"/>
    </row>
    <row r="978" spans="2:152">
      <c r="B978" s="8"/>
      <c r="C978" s="205"/>
      <c r="D978" s="205"/>
      <c r="E978" s="206"/>
      <c r="F978" s="206"/>
      <c r="G978" s="205"/>
      <c r="H978" s="207"/>
      <c r="I978" s="205"/>
      <c r="J978" s="207"/>
      <c r="K978" s="205"/>
      <c r="L978" s="205"/>
      <c r="M978" s="205"/>
      <c r="N978" s="205"/>
      <c r="O978" s="205"/>
      <c r="P978" s="205"/>
      <c r="Q978" s="205"/>
      <c r="CC978" s="8"/>
      <c r="CD978" s="205"/>
      <c r="CE978" s="205"/>
      <c r="CF978" s="206"/>
      <c r="CG978" s="206"/>
      <c r="CH978" s="205"/>
      <c r="CI978" s="207"/>
      <c r="CJ978" s="205"/>
      <c r="CK978" s="207"/>
      <c r="CL978" s="205"/>
      <c r="CM978" s="205"/>
      <c r="CN978" s="205"/>
      <c r="CO978" s="205"/>
      <c r="CP978" s="205"/>
      <c r="CQ978" s="93"/>
      <c r="CR978" s="93"/>
      <c r="CS978" s="191"/>
      <c r="CW978" s="210"/>
      <c r="DE978" s="8"/>
      <c r="DF978" s="205"/>
      <c r="DG978" s="205"/>
      <c r="DH978" s="206"/>
      <c r="DI978" s="206"/>
      <c r="DJ978" s="205"/>
      <c r="DK978" s="207"/>
      <c r="DL978" s="205"/>
      <c r="DM978" s="207"/>
      <c r="DN978" s="205"/>
      <c r="DO978" s="207"/>
      <c r="DP978" s="205"/>
      <c r="DQ978" s="205"/>
      <c r="DR978" s="205"/>
      <c r="DS978" s="205"/>
      <c r="DT978" s="93"/>
      <c r="DU978" s="93"/>
      <c r="EE978" s="8"/>
      <c r="EF978" s="205"/>
      <c r="EG978" s="205"/>
      <c r="EH978" s="206"/>
      <c r="EI978" s="206"/>
      <c r="EJ978" s="205"/>
      <c r="EK978" s="207"/>
      <c r="EL978" s="205"/>
      <c r="EM978" s="207"/>
      <c r="EN978" s="205"/>
      <c r="EO978" s="207"/>
      <c r="EP978" s="207"/>
      <c r="EQ978" s="205"/>
      <c r="ER978" s="205"/>
      <c r="ES978" s="205"/>
      <c r="ET978" s="205"/>
      <c r="EU978" s="93"/>
      <c r="EV978" s="93"/>
    </row>
    <row r="979" spans="2:152">
      <c r="B979" s="8"/>
      <c r="C979" s="205"/>
      <c r="D979" s="205"/>
      <c r="E979" s="206"/>
      <c r="F979" s="206"/>
      <c r="G979" s="205"/>
      <c r="H979" s="207"/>
      <c r="I979" s="205"/>
      <c r="J979" s="207"/>
      <c r="K979" s="205"/>
      <c r="L979" s="205"/>
      <c r="M979" s="205"/>
      <c r="N979" s="205"/>
      <c r="O979" s="205"/>
      <c r="P979" s="205"/>
      <c r="Q979" s="205"/>
      <c r="CC979" s="8"/>
      <c r="CD979" s="205"/>
      <c r="CE979" s="205"/>
      <c r="CF979" s="206"/>
      <c r="CG979" s="206"/>
      <c r="CH979" s="205"/>
      <c r="CI979" s="207"/>
      <c r="CJ979" s="205"/>
      <c r="CK979" s="207"/>
      <c r="CL979" s="205"/>
      <c r="CM979" s="205"/>
      <c r="CN979" s="205"/>
      <c r="CO979" s="205"/>
      <c r="CP979" s="205"/>
      <c r="CQ979" s="93"/>
      <c r="CR979" s="93"/>
      <c r="CS979" s="191"/>
      <c r="CW979" s="210"/>
      <c r="DE979" s="8"/>
      <c r="DF979" s="205"/>
      <c r="DG979" s="205"/>
      <c r="DH979" s="206"/>
      <c r="DI979" s="206"/>
      <c r="DJ979" s="205"/>
      <c r="DK979" s="207"/>
      <c r="DL979" s="205"/>
      <c r="DM979" s="207"/>
      <c r="DN979" s="205"/>
      <c r="DO979" s="207"/>
      <c r="DP979" s="205"/>
      <c r="DQ979" s="205"/>
      <c r="DR979" s="205"/>
      <c r="DS979" s="205"/>
      <c r="DT979" s="93"/>
      <c r="DU979" s="93"/>
      <c r="EE979" s="8"/>
      <c r="EF979" s="205"/>
      <c r="EG979" s="205"/>
      <c r="EH979" s="206"/>
      <c r="EI979" s="206"/>
      <c r="EJ979" s="205"/>
      <c r="EK979" s="207"/>
      <c r="EL979" s="205"/>
      <c r="EM979" s="207"/>
      <c r="EN979" s="205"/>
      <c r="EO979" s="207"/>
      <c r="EP979" s="207"/>
      <c r="EQ979" s="205"/>
      <c r="ER979" s="205"/>
      <c r="ES979" s="205"/>
      <c r="ET979" s="205"/>
      <c r="EU979" s="93"/>
      <c r="EV979" s="93"/>
    </row>
    <row r="980" spans="2:152">
      <c r="B980" s="8"/>
      <c r="C980" s="205"/>
      <c r="D980" s="205"/>
      <c r="E980" s="206"/>
      <c r="F980" s="206"/>
      <c r="G980" s="205"/>
      <c r="H980" s="207"/>
      <c r="I980" s="205"/>
      <c r="J980" s="207"/>
      <c r="K980" s="205"/>
      <c r="L980" s="205"/>
      <c r="M980" s="205"/>
      <c r="N980" s="205"/>
      <c r="O980" s="205"/>
      <c r="P980" s="205"/>
      <c r="Q980" s="205"/>
      <c r="CC980" s="8"/>
      <c r="CD980" s="205"/>
      <c r="CE980" s="205"/>
      <c r="CF980" s="206"/>
      <c r="CG980" s="206"/>
      <c r="CH980" s="205"/>
      <c r="CI980" s="207"/>
      <c r="CJ980" s="205"/>
      <c r="CK980" s="207"/>
      <c r="CL980" s="205"/>
      <c r="CM980" s="205"/>
      <c r="CN980" s="205"/>
      <c r="CO980" s="205"/>
      <c r="CP980" s="205"/>
      <c r="CQ980" s="93"/>
      <c r="CR980" s="93"/>
      <c r="CS980" s="191"/>
      <c r="CW980" s="210"/>
      <c r="DE980" s="8"/>
      <c r="DF980" s="205"/>
      <c r="DG980" s="205"/>
      <c r="DH980" s="206"/>
      <c r="DI980" s="206"/>
      <c r="DJ980" s="205"/>
      <c r="DK980" s="207"/>
      <c r="DL980" s="205"/>
      <c r="DM980" s="207"/>
      <c r="DN980" s="205"/>
      <c r="DO980" s="207"/>
      <c r="DP980" s="205"/>
      <c r="DQ980" s="205"/>
      <c r="DR980" s="205"/>
      <c r="DS980" s="205"/>
      <c r="DT980" s="93"/>
      <c r="DU980" s="93"/>
      <c r="EE980" s="8"/>
      <c r="EF980" s="205"/>
      <c r="EG980" s="205"/>
      <c r="EH980" s="206"/>
      <c r="EI980" s="206"/>
      <c r="EJ980" s="205"/>
      <c r="EK980" s="207"/>
      <c r="EL980" s="205"/>
      <c r="EM980" s="207"/>
      <c r="EN980" s="205"/>
      <c r="EO980" s="207"/>
      <c r="EP980" s="207"/>
      <c r="EQ980" s="205"/>
      <c r="ER980" s="205"/>
      <c r="ES980" s="205"/>
      <c r="ET980" s="205"/>
      <c r="EU980" s="93"/>
      <c r="EV980" s="93"/>
    </row>
    <row r="981" spans="2:152">
      <c r="B981" s="8"/>
      <c r="C981" s="205"/>
      <c r="D981" s="205"/>
      <c r="E981" s="206"/>
      <c r="F981" s="206"/>
      <c r="G981" s="205"/>
      <c r="H981" s="207"/>
      <c r="I981" s="205"/>
      <c r="J981" s="207"/>
      <c r="K981" s="205"/>
      <c r="L981" s="205"/>
      <c r="M981" s="205"/>
      <c r="N981" s="205"/>
      <c r="O981" s="205"/>
      <c r="P981" s="205"/>
      <c r="Q981" s="205"/>
      <c r="CC981" s="8"/>
      <c r="CD981" s="205"/>
      <c r="CE981" s="205"/>
      <c r="CF981" s="206"/>
      <c r="CG981" s="206"/>
      <c r="CH981" s="205"/>
      <c r="CI981" s="207"/>
      <c r="CJ981" s="205"/>
      <c r="CK981" s="207"/>
      <c r="CL981" s="205"/>
      <c r="CM981" s="205"/>
      <c r="CN981" s="205"/>
      <c r="CO981" s="205"/>
      <c r="CP981" s="205"/>
      <c r="CQ981" s="93"/>
      <c r="CR981" s="93"/>
      <c r="CS981" s="191"/>
      <c r="CW981" s="210"/>
      <c r="DE981" s="8"/>
      <c r="DF981" s="205"/>
      <c r="DG981" s="205"/>
      <c r="DH981" s="206"/>
      <c r="DI981" s="206"/>
      <c r="DJ981" s="205"/>
      <c r="DK981" s="207"/>
      <c r="DL981" s="205"/>
      <c r="DM981" s="207"/>
      <c r="DN981" s="205"/>
      <c r="DO981" s="207"/>
      <c r="DP981" s="205"/>
      <c r="DQ981" s="205"/>
      <c r="DR981" s="205"/>
      <c r="DS981" s="205"/>
      <c r="DT981" s="93"/>
      <c r="DU981" s="93"/>
      <c r="EE981" s="8"/>
      <c r="EF981" s="205"/>
      <c r="EG981" s="205"/>
      <c r="EH981" s="206"/>
      <c r="EI981" s="206"/>
      <c r="EJ981" s="205"/>
      <c r="EK981" s="207"/>
      <c r="EL981" s="205"/>
      <c r="EM981" s="207"/>
      <c r="EN981" s="205"/>
      <c r="EO981" s="207"/>
      <c r="EP981" s="207"/>
      <c r="EQ981" s="205"/>
      <c r="ER981" s="205"/>
      <c r="ES981" s="205"/>
      <c r="ET981" s="205"/>
      <c r="EU981" s="93"/>
      <c r="EV981" s="93"/>
    </row>
    <row r="982" spans="2:152">
      <c r="B982" s="8"/>
      <c r="C982" s="205"/>
      <c r="D982" s="205"/>
      <c r="E982" s="206"/>
      <c r="F982" s="206"/>
      <c r="G982" s="205"/>
      <c r="H982" s="207"/>
      <c r="I982" s="205"/>
      <c r="J982" s="207"/>
      <c r="K982" s="205"/>
      <c r="L982" s="205"/>
      <c r="M982" s="205"/>
      <c r="N982" s="205"/>
      <c r="O982" s="205"/>
      <c r="P982" s="205"/>
      <c r="Q982" s="205"/>
      <c r="CC982" s="8"/>
      <c r="CD982" s="205"/>
      <c r="CE982" s="205"/>
      <c r="CF982" s="206"/>
      <c r="CG982" s="206"/>
      <c r="CH982" s="205"/>
      <c r="CI982" s="207"/>
      <c r="CJ982" s="205"/>
      <c r="CK982" s="207"/>
      <c r="CL982" s="205"/>
      <c r="CM982" s="205"/>
      <c r="CN982" s="205"/>
      <c r="CO982" s="205"/>
      <c r="CP982" s="205"/>
      <c r="CQ982" s="93"/>
      <c r="CR982" s="93"/>
      <c r="CS982" s="191"/>
      <c r="CW982" s="210"/>
      <c r="DE982" s="8"/>
      <c r="DF982" s="205"/>
      <c r="DG982" s="205"/>
      <c r="DH982" s="206"/>
      <c r="DI982" s="206"/>
      <c r="DJ982" s="205"/>
      <c r="DK982" s="207"/>
      <c r="DL982" s="205"/>
      <c r="DM982" s="207"/>
      <c r="DN982" s="205"/>
      <c r="DO982" s="207"/>
      <c r="DP982" s="205"/>
      <c r="DQ982" s="205"/>
      <c r="DR982" s="205"/>
      <c r="DS982" s="205"/>
      <c r="DT982" s="93"/>
      <c r="DU982" s="93"/>
      <c r="EE982" s="8"/>
      <c r="EF982" s="205"/>
      <c r="EG982" s="205"/>
      <c r="EH982" s="206"/>
      <c r="EI982" s="206"/>
      <c r="EJ982" s="205"/>
      <c r="EK982" s="207"/>
      <c r="EL982" s="205"/>
      <c r="EM982" s="207"/>
      <c r="EN982" s="205"/>
      <c r="EO982" s="207"/>
      <c r="EP982" s="207"/>
      <c r="EQ982" s="205"/>
      <c r="ER982" s="205"/>
      <c r="ES982" s="205"/>
      <c r="ET982" s="205"/>
      <c r="EU982" s="93"/>
      <c r="EV982" s="93"/>
    </row>
    <row r="983" spans="2:152">
      <c r="B983" s="8"/>
      <c r="C983" s="205"/>
      <c r="D983" s="205"/>
      <c r="E983" s="206"/>
      <c r="F983" s="206"/>
      <c r="G983" s="205"/>
      <c r="H983" s="207"/>
      <c r="I983" s="205"/>
      <c r="J983" s="207"/>
      <c r="K983" s="205"/>
      <c r="L983" s="205"/>
      <c r="M983" s="205"/>
      <c r="N983" s="205"/>
      <c r="O983" s="205"/>
      <c r="P983" s="205"/>
      <c r="Q983" s="205"/>
      <c r="CC983" s="8"/>
      <c r="CD983" s="205"/>
      <c r="CE983" s="205"/>
      <c r="CF983" s="206"/>
      <c r="CG983" s="206"/>
      <c r="CH983" s="205"/>
      <c r="CI983" s="207"/>
      <c r="CJ983" s="205"/>
      <c r="CK983" s="207"/>
      <c r="CL983" s="205"/>
      <c r="CM983" s="205"/>
      <c r="CN983" s="205"/>
      <c r="CO983" s="205"/>
      <c r="CP983" s="205"/>
      <c r="CQ983" s="93"/>
      <c r="CR983" s="93"/>
      <c r="CS983" s="191"/>
      <c r="CW983" s="210"/>
      <c r="DE983" s="8"/>
      <c r="DF983" s="205"/>
      <c r="DG983" s="205"/>
      <c r="DH983" s="206"/>
      <c r="DI983" s="206"/>
      <c r="DJ983" s="205"/>
      <c r="DK983" s="207"/>
      <c r="DL983" s="205"/>
      <c r="DM983" s="207"/>
      <c r="DN983" s="205"/>
      <c r="DO983" s="207"/>
      <c r="DP983" s="205"/>
      <c r="DQ983" s="205"/>
      <c r="DR983" s="205"/>
      <c r="DS983" s="205"/>
      <c r="DT983" s="93"/>
      <c r="DU983" s="93"/>
      <c r="EE983" s="8"/>
      <c r="EF983" s="205"/>
      <c r="EG983" s="205"/>
      <c r="EH983" s="206"/>
      <c r="EI983" s="206"/>
      <c r="EJ983" s="205"/>
      <c r="EK983" s="207"/>
      <c r="EL983" s="205"/>
      <c r="EM983" s="207"/>
      <c r="EN983" s="205"/>
      <c r="EO983" s="207"/>
      <c r="EP983" s="207"/>
      <c r="EQ983" s="205"/>
      <c r="ER983" s="205"/>
      <c r="ES983" s="205"/>
      <c r="ET983" s="205"/>
      <c r="EU983" s="93"/>
      <c r="EV983" s="93"/>
    </row>
    <row r="984" spans="2:152">
      <c r="B984" s="8"/>
      <c r="C984" s="205"/>
      <c r="D984" s="205"/>
      <c r="E984" s="206"/>
      <c r="F984" s="206"/>
      <c r="G984" s="205"/>
      <c r="H984" s="207"/>
      <c r="I984" s="205"/>
      <c r="J984" s="207"/>
      <c r="K984" s="205"/>
      <c r="L984" s="205"/>
      <c r="M984" s="205"/>
      <c r="N984" s="205"/>
      <c r="O984" s="205"/>
      <c r="P984" s="205"/>
      <c r="Q984" s="205"/>
      <c r="CC984" s="8"/>
      <c r="CD984" s="205"/>
      <c r="CE984" s="205"/>
      <c r="CF984" s="206"/>
      <c r="CG984" s="206"/>
      <c r="CH984" s="205"/>
      <c r="CI984" s="207"/>
      <c r="CJ984" s="205"/>
      <c r="CK984" s="207"/>
      <c r="CL984" s="205"/>
      <c r="CM984" s="205"/>
      <c r="CN984" s="205"/>
      <c r="CO984" s="205"/>
      <c r="CP984" s="205"/>
      <c r="CQ984" s="93"/>
      <c r="CR984" s="93"/>
      <c r="CS984" s="191"/>
      <c r="CW984" s="210"/>
      <c r="DE984" s="8"/>
      <c r="DF984" s="205"/>
      <c r="DG984" s="205"/>
      <c r="DH984" s="206"/>
      <c r="DI984" s="206"/>
      <c r="DJ984" s="205"/>
      <c r="DK984" s="207"/>
      <c r="DL984" s="205"/>
      <c r="DM984" s="207"/>
      <c r="DN984" s="205"/>
      <c r="DO984" s="207"/>
      <c r="DP984" s="205"/>
      <c r="DQ984" s="205"/>
      <c r="DR984" s="205"/>
      <c r="DS984" s="205"/>
      <c r="DT984" s="93"/>
      <c r="DU984" s="93"/>
      <c r="EE984" s="8"/>
      <c r="EF984" s="205"/>
      <c r="EG984" s="205"/>
      <c r="EH984" s="206"/>
      <c r="EI984" s="206"/>
      <c r="EJ984" s="205"/>
      <c r="EK984" s="207"/>
      <c r="EL984" s="205"/>
      <c r="EM984" s="207"/>
      <c r="EN984" s="205"/>
      <c r="EO984" s="207"/>
      <c r="EP984" s="207"/>
      <c r="EQ984" s="205"/>
      <c r="ER984" s="205"/>
      <c r="ES984" s="205"/>
      <c r="ET984" s="205"/>
      <c r="EU984" s="93"/>
      <c r="EV984" s="93"/>
    </row>
    <row r="985" spans="2:152">
      <c r="B985" s="8"/>
      <c r="C985" s="205"/>
      <c r="D985" s="205"/>
      <c r="E985" s="206"/>
      <c r="F985" s="206"/>
      <c r="G985" s="205"/>
      <c r="H985" s="207"/>
      <c r="I985" s="205"/>
      <c r="J985" s="207"/>
      <c r="K985" s="205"/>
      <c r="L985" s="205"/>
      <c r="M985" s="205"/>
      <c r="N985" s="205"/>
      <c r="O985" s="205"/>
      <c r="P985" s="205"/>
      <c r="Q985" s="205"/>
      <c r="CC985" s="8"/>
      <c r="CD985" s="205"/>
      <c r="CE985" s="205"/>
      <c r="CF985" s="206"/>
      <c r="CG985" s="206"/>
      <c r="CH985" s="205"/>
      <c r="CI985" s="207"/>
      <c r="CJ985" s="205"/>
      <c r="CK985" s="207"/>
      <c r="CL985" s="205"/>
      <c r="CM985" s="205"/>
      <c r="CN985" s="205"/>
      <c r="CO985" s="205"/>
      <c r="CP985" s="205"/>
      <c r="CQ985" s="93"/>
      <c r="CR985" s="93"/>
      <c r="CS985" s="191"/>
      <c r="CW985" s="210"/>
      <c r="DE985" s="8"/>
      <c r="DF985" s="205"/>
      <c r="DG985" s="205"/>
      <c r="DH985" s="206"/>
      <c r="DI985" s="206"/>
      <c r="DJ985" s="205"/>
      <c r="DK985" s="207"/>
      <c r="DL985" s="205"/>
      <c r="DM985" s="207"/>
      <c r="DN985" s="205"/>
      <c r="DO985" s="207"/>
      <c r="DP985" s="205"/>
      <c r="DQ985" s="205"/>
      <c r="DR985" s="205"/>
      <c r="DS985" s="205"/>
      <c r="DT985" s="93"/>
      <c r="DU985" s="93"/>
      <c r="EE985" s="8"/>
      <c r="EF985" s="205"/>
      <c r="EG985" s="205"/>
      <c r="EH985" s="206"/>
      <c r="EI985" s="206"/>
      <c r="EJ985" s="205"/>
      <c r="EK985" s="207"/>
      <c r="EL985" s="205"/>
      <c r="EM985" s="207"/>
      <c r="EN985" s="205"/>
      <c r="EO985" s="207"/>
      <c r="EP985" s="207"/>
      <c r="EQ985" s="205"/>
      <c r="ER985" s="205"/>
      <c r="ES985" s="205"/>
      <c r="ET985" s="205"/>
      <c r="EU985" s="93"/>
      <c r="EV985" s="93"/>
    </row>
    <row r="986" spans="2:152">
      <c r="B986" s="8"/>
      <c r="C986" s="205"/>
      <c r="D986" s="205"/>
      <c r="E986" s="206"/>
      <c r="F986" s="206"/>
      <c r="G986" s="205"/>
      <c r="H986" s="207"/>
      <c r="I986" s="205"/>
      <c r="J986" s="207"/>
      <c r="K986" s="205"/>
      <c r="L986" s="205"/>
      <c r="M986" s="205"/>
      <c r="N986" s="205"/>
      <c r="O986" s="205"/>
      <c r="P986" s="205"/>
      <c r="Q986" s="205"/>
      <c r="CC986" s="8"/>
      <c r="CD986" s="205"/>
      <c r="CE986" s="205"/>
      <c r="CF986" s="206"/>
      <c r="CG986" s="206"/>
      <c r="CH986" s="205"/>
      <c r="CI986" s="207"/>
      <c r="CJ986" s="205"/>
      <c r="CK986" s="207"/>
      <c r="CL986" s="205"/>
      <c r="CM986" s="205"/>
      <c r="CN986" s="205"/>
      <c r="CO986" s="205"/>
      <c r="CP986" s="205"/>
      <c r="CQ986" s="93"/>
      <c r="CR986" s="93"/>
      <c r="CS986" s="191"/>
      <c r="CW986" s="210"/>
      <c r="DE986" s="8"/>
      <c r="DF986" s="205"/>
      <c r="DG986" s="205"/>
      <c r="DH986" s="206"/>
      <c r="DI986" s="206"/>
      <c r="DJ986" s="205"/>
      <c r="DK986" s="207"/>
      <c r="DL986" s="205"/>
      <c r="DM986" s="207"/>
      <c r="DN986" s="205"/>
      <c r="DO986" s="207"/>
      <c r="DP986" s="205"/>
      <c r="DQ986" s="205"/>
      <c r="DR986" s="205"/>
      <c r="DS986" s="205"/>
      <c r="DT986" s="93"/>
      <c r="DU986" s="93"/>
      <c r="EE986" s="8"/>
      <c r="EF986" s="205"/>
      <c r="EG986" s="205"/>
      <c r="EH986" s="206"/>
      <c r="EI986" s="206"/>
      <c r="EJ986" s="205"/>
      <c r="EK986" s="207"/>
      <c r="EL986" s="205"/>
      <c r="EM986" s="207"/>
      <c r="EN986" s="205"/>
      <c r="EO986" s="207"/>
      <c r="EP986" s="207"/>
      <c r="EQ986" s="205"/>
      <c r="ER986" s="205"/>
      <c r="ES986" s="205"/>
      <c r="ET986" s="205"/>
      <c r="EU986" s="93"/>
      <c r="EV986" s="93"/>
    </row>
    <row r="987" spans="2:152">
      <c r="B987" s="8"/>
      <c r="C987" s="205"/>
      <c r="D987" s="205"/>
      <c r="E987" s="206"/>
      <c r="F987" s="206"/>
      <c r="G987" s="205"/>
      <c r="H987" s="207"/>
      <c r="I987" s="205"/>
      <c r="J987" s="207"/>
      <c r="K987" s="205"/>
      <c r="L987" s="205"/>
      <c r="M987" s="205"/>
      <c r="N987" s="205"/>
      <c r="O987" s="205"/>
      <c r="P987" s="205"/>
      <c r="Q987" s="205"/>
      <c r="CC987" s="8"/>
      <c r="CD987" s="205"/>
      <c r="CE987" s="205"/>
      <c r="CF987" s="206"/>
      <c r="CG987" s="206"/>
      <c r="CH987" s="205"/>
      <c r="CI987" s="207"/>
      <c r="CJ987" s="205"/>
      <c r="CK987" s="207"/>
      <c r="CL987" s="205"/>
      <c r="CM987" s="205"/>
      <c r="CN987" s="205"/>
      <c r="CO987" s="205"/>
      <c r="CP987" s="205"/>
      <c r="CQ987" s="93"/>
      <c r="CR987" s="93"/>
      <c r="CS987" s="191"/>
      <c r="CW987" s="210"/>
      <c r="DE987" s="8"/>
      <c r="DF987" s="205"/>
      <c r="DG987" s="205"/>
      <c r="DH987" s="206"/>
      <c r="DI987" s="206"/>
      <c r="DJ987" s="205"/>
      <c r="DK987" s="207"/>
      <c r="DL987" s="205"/>
      <c r="DM987" s="207"/>
      <c r="DN987" s="205"/>
      <c r="DO987" s="207"/>
      <c r="DP987" s="205"/>
      <c r="DQ987" s="205"/>
      <c r="DR987" s="205"/>
      <c r="DS987" s="205"/>
      <c r="DT987" s="93"/>
      <c r="DU987" s="93"/>
      <c r="EE987" s="8"/>
      <c r="EF987" s="205"/>
      <c r="EG987" s="205"/>
      <c r="EH987" s="206"/>
      <c r="EI987" s="206"/>
      <c r="EJ987" s="205"/>
      <c r="EK987" s="207"/>
      <c r="EL987" s="205"/>
      <c r="EM987" s="207"/>
      <c r="EN987" s="205"/>
      <c r="EO987" s="207"/>
      <c r="EP987" s="207"/>
      <c r="EQ987" s="205"/>
      <c r="ER987" s="205"/>
      <c r="ES987" s="205"/>
      <c r="ET987" s="205"/>
      <c r="EU987" s="93"/>
      <c r="EV987" s="93"/>
    </row>
    <row r="988" spans="2:152">
      <c r="B988" s="8"/>
      <c r="C988" s="205"/>
      <c r="D988" s="205"/>
      <c r="E988" s="206"/>
      <c r="F988" s="206"/>
      <c r="G988" s="205"/>
      <c r="H988" s="207"/>
      <c r="I988" s="205"/>
      <c r="J988" s="207"/>
      <c r="K988" s="205"/>
      <c r="L988" s="205"/>
      <c r="M988" s="205"/>
      <c r="N988" s="205"/>
      <c r="O988" s="205"/>
      <c r="P988" s="205"/>
      <c r="Q988" s="205"/>
      <c r="CC988" s="8"/>
      <c r="CD988" s="205"/>
      <c r="CE988" s="205"/>
      <c r="CF988" s="206"/>
      <c r="CG988" s="206"/>
      <c r="CH988" s="205"/>
      <c r="CI988" s="207"/>
      <c r="CJ988" s="205"/>
      <c r="CK988" s="207"/>
      <c r="CL988" s="205"/>
      <c r="CM988" s="205"/>
      <c r="CN988" s="205"/>
      <c r="CO988" s="205"/>
      <c r="CP988" s="205"/>
      <c r="CQ988" s="93"/>
      <c r="CR988" s="93"/>
      <c r="CS988" s="191"/>
      <c r="CW988" s="210"/>
      <c r="DE988" s="8"/>
      <c r="DF988" s="205"/>
      <c r="DG988" s="205"/>
      <c r="DH988" s="206"/>
      <c r="DI988" s="206"/>
      <c r="DJ988" s="205"/>
      <c r="DK988" s="207"/>
      <c r="DL988" s="205"/>
      <c r="DM988" s="207"/>
      <c r="DN988" s="205"/>
      <c r="DO988" s="207"/>
      <c r="DP988" s="205"/>
      <c r="DQ988" s="205"/>
      <c r="DR988" s="205"/>
      <c r="DS988" s="205"/>
      <c r="DT988" s="93"/>
      <c r="DU988" s="93"/>
      <c r="EE988" s="8"/>
      <c r="EF988" s="205"/>
      <c r="EG988" s="205"/>
      <c r="EH988" s="206"/>
      <c r="EI988" s="206"/>
      <c r="EJ988" s="205"/>
      <c r="EK988" s="207"/>
      <c r="EL988" s="205"/>
      <c r="EM988" s="207"/>
      <c r="EN988" s="205"/>
      <c r="EO988" s="207"/>
      <c r="EP988" s="207"/>
      <c r="EQ988" s="205"/>
      <c r="ER988" s="205"/>
      <c r="ES988" s="205"/>
      <c r="ET988" s="205"/>
      <c r="EU988" s="93"/>
      <c r="EV988" s="93"/>
    </row>
    <row r="989" spans="2:152">
      <c r="B989" s="8"/>
      <c r="C989" s="205"/>
      <c r="D989" s="205"/>
      <c r="E989" s="206"/>
      <c r="F989" s="206"/>
      <c r="G989" s="205"/>
      <c r="H989" s="207"/>
      <c r="I989" s="205"/>
      <c r="J989" s="207"/>
      <c r="K989" s="205"/>
      <c r="L989" s="205"/>
      <c r="M989" s="205"/>
      <c r="N989" s="205"/>
      <c r="O989" s="205"/>
      <c r="P989" s="205"/>
      <c r="Q989" s="205"/>
      <c r="CC989" s="8"/>
      <c r="CD989" s="205"/>
      <c r="CE989" s="205"/>
      <c r="CF989" s="206"/>
      <c r="CG989" s="206"/>
      <c r="CH989" s="205"/>
      <c r="CI989" s="207"/>
      <c r="CJ989" s="205"/>
      <c r="CK989" s="207"/>
      <c r="CL989" s="205"/>
      <c r="CM989" s="205"/>
      <c r="CN989" s="205"/>
      <c r="CO989" s="205"/>
      <c r="CP989" s="205"/>
      <c r="CQ989" s="93"/>
      <c r="CR989" s="93"/>
      <c r="CS989" s="191"/>
      <c r="CW989" s="210"/>
      <c r="DE989" s="8"/>
      <c r="DF989" s="205"/>
      <c r="DG989" s="205"/>
      <c r="DH989" s="206"/>
      <c r="DI989" s="206"/>
      <c r="DJ989" s="205"/>
      <c r="DK989" s="207"/>
      <c r="DL989" s="205"/>
      <c r="DM989" s="207"/>
      <c r="DN989" s="205"/>
      <c r="DO989" s="207"/>
      <c r="DP989" s="205"/>
      <c r="DQ989" s="205"/>
      <c r="DR989" s="205"/>
      <c r="DS989" s="205"/>
      <c r="DT989" s="93"/>
      <c r="DU989" s="93"/>
      <c r="EE989" s="8"/>
      <c r="EF989" s="205"/>
      <c r="EG989" s="205"/>
      <c r="EH989" s="206"/>
      <c r="EI989" s="206"/>
      <c r="EJ989" s="205"/>
      <c r="EK989" s="207"/>
      <c r="EL989" s="205"/>
      <c r="EM989" s="207"/>
      <c r="EN989" s="205"/>
      <c r="EO989" s="207"/>
      <c r="EP989" s="207"/>
      <c r="EQ989" s="205"/>
      <c r="ER989" s="205"/>
      <c r="ES989" s="205"/>
      <c r="ET989" s="205"/>
      <c r="EU989" s="93"/>
      <c r="EV989" s="93"/>
    </row>
    <row r="990" spans="2:152">
      <c r="B990" s="8"/>
      <c r="C990" s="205"/>
      <c r="D990" s="205"/>
      <c r="E990" s="206"/>
      <c r="F990" s="206"/>
      <c r="G990" s="205"/>
      <c r="H990" s="207"/>
      <c r="I990" s="205"/>
      <c r="J990" s="207"/>
      <c r="K990" s="205"/>
      <c r="L990" s="205"/>
      <c r="M990" s="205"/>
      <c r="N990" s="205"/>
      <c r="O990" s="205"/>
      <c r="P990" s="205"/>
      <c r="Q990" s="205"/>
      <c r="CC990" s="8"/>
      <c r="CD990" s="205"/>
      <c r="CE990" s="205"/>
      <c r="CF990" s="206"/>
      <c r="CG990" s="206"/>
      <c r="CH990" s="205"/>
      <c r="CI990" s="207"/>
      <c r="CJ990" s="205"/>
      <c r="CK990" s="207"/>
      <c r="CL990" s="205"/>
      <c r="CM990" s="205"/>
      <c r="CN990" s="205"/>
      <c r="CO990" s="205"/>
      <c r="CP990" s="205"/>
      <c r="CQ990" s="93"/>
      <c r="CR990" s="93"/>
      <c r="CS990" s="191"/>
      <c r="CW990" s="210"/>
      <c r="DE990" s="8"/>
      <c r="DF990" s="205"/>
      <c r="DG990" s="205"/>
      <c r="DH990" s="206"/>
      <c r="DI990" s="206"/>
      <c r="DJ990" s="205"/>
      <c r="DK990" s="207"/>
      <c r="DL990" s="205"/>
      <c r="DM990" s="207"/>
      <c r="DN990" s="205"/>
      <c r="DO990" s="207"/>
      <c r="DP990" s="205"/>
      <c r="DQ990" s="205"/>
      <c r="DR990" s="205"/>
      <c r="DS990" s="205"/>
      <c r="DT990" s="93"/>
      <c r="DU990" s="93"/>
      <c r="EE990" s="8"/>
      <c r="EF990" s="205"/>
      <c r="EG990" s="205"/>
      <c r="EH990" s="206"/>
      <c r="EI990" s="206"/>
      <c r="EJ990" s="205"/>
      <c r="EK990" s="207"/>
      <c r="EL990" s="205"/>
      <c r="EM990" s="207"/>
      <c r="EN990" s="205"/>
      <c r="EO990" s="207"/>
      <c r="EP990" s="207"/>
      <c r="EQ990" s="205"/>
      <c r="ER990" s="205"/>
      <c r="ES990" s="205"/>
      <c r="ET990" s="205"/>
      <c r="EU990" s="93"/>
      <c r="EV990" s="93"/>
    </row>
    <row r="991" spans="2:152">
      <c r="B991" s="8"/>
      <c r="C991" s="205"/>
      <c r="D991" s="205"/>
      <c r="E991" s="206"/>
      <c r="F991" s="206"/>
      <c r="G991" s="205"/>
      <c r="H991" s="207"/>
      <c r="I991" s="205"/>
      <c r="J991" s="207"/>
      <c r="K991" s="205"/>
      <c r="L991" s="205"/>
      <c r="M991" s="205"/>
      <c r="N991" s="205"/>
      <c r="O991" s="205"/>
      <c r="P991" s="205"/>
      <c r="Q991" s="205"/>
      <c r="CC991" s="8"/>
      <c r="CD991" s="205"/>
      <c r="CE991" s="205"/>
      <c r="CF991" s="206"/>
      <c r="CG991" s="206"/>
      <c r="CH991" s="205"/>
      <c r="CI991" s="207"/>
      <c r="CJ991" s="205"/>
      <c r="CK991" s="207"/>
      <c r="CL991" s="205"/>
      <c r="CM991" s="205"/>
      <c r="CN991" s="205"/>
      <c r="CO991" s="205"/>
      <c r="CP991" s="205"/>
      <c r="CQ991" s="93"/>
      <c r="CR991" s="93"/>
      <c r="CS991" s="191"/>
      <c r="CW991" s="210"/>
      <c r="DE991" s="8"/>
      <c r="DF991" s="205"/>
      <c r="DG991" s="205"/>
      <c r="DH991" s="206"/>
      <c r="DI991" s="206"/>
      <c r="DJ991" s="205"/>
      <c r="DK991" s="207"/>
      <c r="DL991" s="205"/>
      <c r="DM991" s="207"/>
      <c r="DN991" s="205"/>
      <c r="DO991" s="207"/>
      <c r="DP991" s="205"/>
      <c r="DQ991" s="205"/>
      <c r="DR991" s="205"/>
      <c r="DS991" s="205"/>
      <c r="DT991" s="93"/>
      <c r="DU991" s="93"/>
      <c r="EE991" s="8"/>
      <c r="EF991" s="205"/>
      <c r="EG991" s="205"/>
      <c r="EH991" s="206"/>
      <c r="EI991" s="206"/>
      <c r="EJ991" s="205"/>
      <c r="EK991" s="207"/>
      <c r="EL991" s="205"/>
      <c r="EM991" s="207"/>
      <c r="EN991" s="205"/>
      <c r="EO991" s="207"/>
      <c r="EP991" s="207"/>
      <c r="EQ991" s="205"/>
      <c r="ER991" s="205"/>
      <c r="ES991" s="205"/>
      <c r="ET991" s="205"/>
      <c r="EU991" s="93"/>
      <c r="EV991" s="93"/>
    </row>
    <row r="992" spans="2:152">
      <c r="B992" s="8"/>
      <c r="C992" s="205"/>
      <c r="D992" s="205"/>
      <c r="E992" s="206"/>
      <c r="F992" s="206"/>
      <c r="G992" s="205"/>
      <c r="H992" s="207"/>
      <c r="I992" s="205"/>
      <c r="J992" s="207"/>
      <c r="K992" s="205"/>
      <c r="L992" s="205"/>
      <c r="M992" s="205"/>
      <c r="N992" s="205"/>
      <c r="O992" s="205"/>
      <c r="P992" s="205"/>
      <c r="Q992" s="205"/>
      <c r="CC992" s="8"/>
      <c r="CD992" s="205"/>
      <c r="CE992" s="205"/>
      <c r="CF992" s="206"/>
      <c r="CG992" s="206"/>
      <c r="CH992" s="205"/>
      <c r="CI992" s="207"/>
      <c r="CJ992" s="205"/>
      <c r="CK992" s="207"/>
      <c r="CL992" s="205"/>
      <c r="CM992" s="205"/>
      <c r="CN992" s="205"/>
      <c r="CO992" s="205"/>
      <c r="CP992" s="205"/>
      <c r="CQ992" s="93"/>
      <c r="CR992" s="93"/>
      <c r="CS992" s="191"/>
      <c r="CW992" s="210"/>
      <c r="DE992" s="8"/>
      <c r="DF992" s="205"/>
      <c r="DG992" s="205"/>
      <c r="DH992" s="206"/>
      <c r="DI992" s="206"/>
      <c r="DJ992" s="205"/>
      <c r="DK992" s="207"/>
      <c r="DL992" s="205"/>
      <c r="DM992" s="207"/>
      <c r="DN992" s="205"/>
      <c r="DO992" s="207"/>
      <c r="DP992" s="205"/>
      <c r="DQ992" s="205"/>
      <c r="DR992" s="205"/>
      <c r="DS992" s="205"/>
      <c r="DT992" s="93"/>
      <c r="DU992" s="93"/>
      <c r="EE992" s="8"/>
      <c r="EF992" s="205"/>
      <c r="EG992" s="205"/>
      <c r="EH992" s="206"/>
      <c r="EI992" s="206"/>
      <c r="EJ992" s="205"/>
      <c r="EK992" s="207"/>
      <c r="EL992" s="205"/>
      <c r="EM992" s="207"/>
      <c r="EN992" s="205"/>
      <c r="EO992" s="207"/>
      <c r="EP992" s="207"/>
      <c r="EQ992" s="205"/>
      <c r="ER992" s="205"/>
      <c r="ES992" s="205"/>
      <c r="ET992" s="205"/>
      <c r="EU992" s="93"/>
      <c r="EV992" s="93"/>
    </row>
    <row r="993" spans="2:152">
      <c r="B993" s="8"/>
      <c r="C993" s="205"/>
      <c r="D993" s="205"/>
      <c r="E993" s="206"/>
      <c r="F993" s="206"/>
      <c r="G993" s="205"/>
      <c r="H993" s="207"/>
      <c r="I993" s="205"/>
      <c r="J993" s="207"/>
      <c r="K993" s="205"/>
      <c r="L993" s="205"/>
      <c r="M993" s="205"/>
      <c r="N993" s="205"/>
      <c r="O993" s="205"/>
      <c r="P993" s="205"/>
      <c r="Q993" s="205"/>
      <c r="CC993" s="8"/>
      <c r="CD993" s="205"/>
      <c r="CE993" s="205"/>
      <c r="CF993" s="206"/>
      <c r="CG993" s="206"/>
      <c r="CH993" s="205"/>
      <c r="CI993" s="207"/>
      <c r="CJ993" s="205"/>
      <c r="CK993" s="207"/>
      <c r="CL993" s="205"/>
      <c r="CM993" s="205"/>
      <c r="CN993" s="205"/>
      <c r="CO993" s="205"/>
      <c r="CP993" s="205"/>
      <c r="CQ993" s="93"/>
      <c r="CR993" s="93"/>
      <c r="CS993" s="191"/>
      <c r="CW993" s="210"/>
      <c r="DE993" s="8"/>
      <c r="DF993" s="205"/>
      <c r="DG993" s="205"/>
      <c r="DH993" s="206"/>
      <c r="DI993" s="206"/>
      <c r="DJ993" s="205"/>
      <c r="DK993" s="207"/>
      <c r="DL993" s="205"/>
      <c r="DM993" s="207"/>
      <c r="DN993" s="205"/>
      <c r="DO993" s="207"/>
      <c r="DP993" s="205"/>
      <c r="DQ993" s="205"/>
      <c r="DR993" s="205"/>
      <c r="DS993" s="205"/>
      <c r="DT993" s="93"/>
      <c r="DU993" s="93"/>
      <c r="EE993" s="8"/>
      <c r="EF993" s="205"/>
      <c r="EG993" s="205"/>
      <c r="EH993" s="206"/>
      <c r="EI993" s="206"/>
      <c r="EJ993" s="205"/>
      <c r="EK993" s="207"/>
      <c r="EL993" s="205"/>
      <c r="EM993" s="207"/>
      <c r="EN993" s="205"/>
      <c r="EO993" s="207"/>
      <c r="EP993" s="207"/>
      <c r="EQ993" s="205"/>
      <c r="ER993" s="205"/>
      <c r="ES993" s="205"/>
      <c r="ET993" s="205"/>
      <c r="EU993" s="93"/>
      <c r="EV993" s="93"/>
    </row>
    <row r="994" spans="2:152">
      <c r="B994" s="8"/>
      <c r="C994" s="205"/>
      <c r="D994" s="205"/>
      <c r="E994" s="206"/>
      <c r="F994" s="206"/>
      <c r="G994" s="205"/>
      <c r="H994" s="207"/>
      <c r="I994" s="205"/>
      <c r="J994" s="207"/>
      <c r="K994" s="205"/>
      <c r="L994" s="205"/>
      <c r="M994" s="205"/>
      <c r="N994" s="205"/>
      <c r="O994" s="205"/>
      <c r="P994" s="205"/>
      <c r="Q994" s="205"/>
      <c r="CC994" s="8"/>
      <c r="CD994" s="205"/>
      <c r="CE994" s="205"/>
      <c r="CF994" s="206"/>
      <c r="CG994" s="206"/>
      <c r="CH994" s="205"/>
      <c r="CI994" s="207"/>
      <c r="CJ994" s="205"/>
      <c r="CK994" s="207"/>
      <c r="CL994" s="205"/>
      <c r="CM994" s="205"/>
      <c r="CN994" s="205"/>
      <c r="CO994" s="205"/>
      <c r="CP994" s="205"/>
      <c r="CQ994" s="93"/>
      <c r="CR994" s="93"/>
      <c r="CS994" s="191"/>
      <c r="CW994" s="210"/>
      <c r="DE994" s="8"/>
      <c r="DF994" s="205"/>
      <c r="DG994" s="205"/>
      <c r="DH994" s="206"/>
      <c r="DI994" s="206"/>
      <c r="DJ994" s="205"/>
      <c r="DK994" s="207"/>
      <c r="DL994" s="205"/>
      <c r="DM994" s="207"/>
      <c r="DN994" s="205"/>
      <c r="DO994" s="207"/>
      <c r="DP994" s="205"/>
      <c r="DQ994" s="205"/>
      <c r="DR994" s="205"/>
      <c r="DS994" s="205"/>
      <c r="DT994" s="93"/>
      <c r="DU994" s="93"/>
      <c r="EE994" s="8"/>
      <c r="EF994" s="205"/>
      <c r="EG994" s="205"/>
      <c r="EH994" s="206"/>
      <c r="EI994" s="206"/>
      <c r="EJ994" s="205"/>
      <c r="EK994" s="207"/>
      <c r="EL994" s="205"/>
      <c r="EM994" s="207"/>
      <c r="EN994" s="205"/>
      <c r="EO994" s="207"/>
      <c r="EP994" s="207"/>
      <c r="EQ994" s="205"/>
      <c r="ER994" s="205"/>
      <c r="ES994" s="205"/>
      <c r="ET994" s="205"/>
      <c r="EU994" s="93"/>
      <c r="EV994" s="93"/>
    </row>
    <row r="995" spans="2:152">
      <c r="B995" s="8"/>
      <c r="C995" s="205"/>
      <c r="D995" s="205"/>
      <c r="E995" s="206"/>
      <c r="F995" s="206"/>
      <c r="G995" s="205"/>
      <c r="H995" s="207"/>
      <c r="I995" s="205"/>
      <c r="J995" s="207"/>
      <c r="K995" s="205"/>
      <c r="L995" s="205"/>
      <c r="M995" s="205"/>
      <c r="N995" s="205"/>
      <c r="O995" s="205"/>
      <c r="P995" s="205"/>
      <c r="Q995" s="205"/>
      <c r="CC995" s="8"/>
      <c r="CD995" s="205"/>
      <c r="CE995" s="205"/>
      <c r="CF995" s="206"/>
      <c r="CG995" s="206"/>
      <c r="CH995" s="205"/>
      <c r="CI995" s="207"/>
      <c r="CJ995" s="205"/>
      <c r="CK995" s="207"/>
      <c r="CL995" s="205"/>
      <c r="CM995" s="205"/>
      <c r="CN995" s="205"/>
      <c r="CO995" s="205"/>
      <c r="CP995" s="205"/>
      <c r="CQ995" s="93"/>
      <c r="CR995" s="93"/>
      <c r="CS995" s="191"/>
      <c r="CW995" s="210"/>
      <c r="DE995" s="8"/>
      <c r="DF995" s="205"/>
      <c r="DG995" s="205"/>
      <c r="DH995" s="206"/>
      <c r="DI995" s="206"/>
      <c r="DJ995" s="205"/>
      <c r="DK995" s="207"/>
      <c r="DL995" s="205"/>
      <c r="DM995" s="207"/>
      <c r="DN995" s="205"/>
      <c r="DO995" s="207"/>
      <c r="DP995" s="205"/>
      <c r="DQ995" s="205"/>
      <c r="DR995" s="205"/>
      <c r="DS995" s="205"/>
      <c r="DT995" s="93"/>
      <c r="DU995" s="93"/>
      <c r="EE995" s="8"/>
      <c r="EF995" s="205"/>
      <c r="EG995" s="205"/>
      <c r="EH995" s="206"/>
      <c r="EI995" s="206"/>
      <c r="EJ995" s="205"/>
      <c r="EK995" s="207"/>
      <c r="EL995" s="205"/>
      <c r="EM995" s="207"/>
      <c r="EN995" s="205"/>
      <c r="EO995" s="207"/>
      <c r="EP995" s="207"/>
      <c r="EQ995" s="205"/>
      <c r="ER995" s="205"/>
      <c r="ES995" s="205"/>
      <c r="ET995" s="205"/>
      <c r="EU995" s="93"/>
      <c r="EV995" s="93"/>
    </row>
    <row r="996" spans="2:152">
      <c r="B996" s="8"/>
      <c r="C996" s="205"/>
      <c r="D996" s="205"/>
      <c r="E996" s="206"/>
      <c r="F996" s="206"/>
      <c r="G996" s="205"/>
      <c r="H996" s="207"/>
      <c r="I996" s="205"/>
      <c r="J996" s="207"/>
      <c r="K996" s="205"/>
      <c r="L996" s="205"/>
      <c r="M996" s="205"/>
      <c r="N996" s="205"/>
      <c r="O996" s="205"/>
      <c r="P996" s="205"/>
      <c r="Q996" s="205"/>
      <c r="CC996" s="8"/>
      <c r="CD996" s="205"/>
      <c r="CE996" s="205"/>
      <c r="CF996" s="206"/>
      <c r="CG996" s="206"/>
      <c r="CH996" s="205"/>
      <c r="CI996" s="207"/>
      <c r="CJ996" s="205"/>
      <c r="CK996" s="207"/>
      <c r="CL996" s="205"/>
      <c r="CM996" s="205"/>
      <c r="CN996" s="205"/>
      <c r="CO996" s="205"/>
      <c r="CP996" s="205"/>
      <c r="CQ996" s="93"/>
      <c r="CR996" s="93"/>
      <c r="CS996" s="191"/>
      <c r="CW996" s="210"/>
      <c r="DE996" s="8"/>
      <c r="DF996" s="205"/>
      <c r="DG996" s="205"/>
      <c r="DH996" s="206"/>
      <c r="DI996" s="206"/>
      <c r="DJ996" s="205"/>
      <c r="DK996" s="207"/>
      <c r="DL996" s="205"/>
      <c r="DM996" s="207"/>
      <c r="DN996" s="205"/>
      <c r="DO996" s="207"/>
      <c r="DP996" s="205"/>
      <c r="DQ996" s="205"/>
      <c r="DR996" s="205"/>
      <c r="DS996" s="205"/>
      <c r="DT996" s="93"/>
      <c r="DU996" s="93"/>
      <c r="EE996" s="8"/>
      <c r="EF996" s="205"/>
      <c r="EG996" s="205"/>
      <c r="EH996" s="206"/>
      <c r="EI996" s="206"/>
      <c r="EJ996" s="205"/>
      <c r="EK996" s="207"/>
      <c r="EL996" s="205"/>
      <c r="EM996" s="207"/>
      <c r="EN996" s="205"/>
      <c r="EO996" s="207"/>
      <c r="EP996" s="207"/>
      <c r="EQ996" s="205"/>
      <c r="ER996" s="205"/>
      <c r="ES996" s="205"/>
      <c r="ET996" s="205"/>
      <c r="EU996" s="93"/>
      <c r="EV996" s="93"/>
    </row>
    <row r="997" spans="2:152">
      <c r="B997" s="8"/>
      <c r="C997" s="205"/>
      <c r="D997" s="205"/>
      <c r="E997" s="206"/>
      <c r="F997" s="206"/>
      <c r="G997" s="205"/>
      <c r="H997" s="207"/>
      <c r="I997" s="205"/>
      <c r="J997" s="207"/>
      <c r="K997" s="205"/>
      <c r="L997" s="205"/>
      <c r="M997" s="205"/>
      <c r="N997" s="205"/>
      <c r="O997" s="205"/>
      <c r="P997" s="205"/>
      <c r="Q997" s="205"/>
      <c r="CC997" s="8"/>
      <c r="CD997" s="205"/>
      <c r="CE997" s="205"/>
      <c r="CF997" s="206"/>
      <c r="CG997" s="206"/>
      <c r="CH997" s="205"/>
      <c r="CI997" s="207"/>
      <c r="CJ997" s="205"/>
      <c r="CK997" s="207"/>
      <c r="CL997" s="205"/>
      <c r="CM997" s="205"/>
      <c r="CN997" s="205"/>
      <c r="CO997" s="205"/>
      <c r="CP997" s="205"/>
      <c r="CQ997" s="93"/>
      <c r="CR997" s="93"/>
      <c r="CS997" s="191"/>
      <c r="CW997" s="210"/>
      <c r="DE997" s="8"/>
      <c r="DF997" s="205"/>
      <c r="DG997" s="205"/>
      <c r="DH997" s="206"/>
      <c r="DI997" s="206"/>
      <c r="DJ997" s="205"/>
      <c r="DK997" s="207"/>
      <c r="DL997" s="205"/>
      <c r="DM997" s="207"/>
      <c r="DN997" s="205"/>
      <c r="DO997" s="207"/>
      <c r="DP997" s="205"/>
      <c r="DQ997" s="205"/>
      <c r="DR997" s="205"/>
      <c r="DS997" s="205"/>
      <c r="DT997" s="93"/>
      <c r="DU997" s="93"/>
      <c r="EE997" s="8"/>
      <c r="EF997" s="205"/>
      <c r="EG997" s="205"/>
      <c r="EH997" s="206"/>
      <c r="EI997" s="206"/>
      <c r="EJ997" s="205"/>
      <c r="EK997" s="207"/>
      <c r="EL997" s="205"/>
      <c r="EM997" s="207"/>
      <c r="EN997" s="205"/>
      <c r="EO997" s="207"/>
      <c r="EP997" s="207"/>
      <c r="EQ997" s="205"/>
      <c r="ER997" s="205"/>
      <c r="ES997" s="205"/>
      <c r="ET997" s="205"/>
      <c r="EU997" s="93"/>
      <c r="EV997" s="93"/>
    </row>
    <row r="998" spans="2:152">
      <c r="B998" s="8"/>
      <c r="C998" s="205"/>
      <c r="D998" s="205"/>
      <c r="E998" s="206"/>
      <c r="F998" s="206"/>
      <c r="G998" s="205"/>
      <c r="H998" s="207"/>
      <c r="I998" s="205"/>
      <c r="J998" s="207"/>
      <c r="K998" s="205"/>
      <c r="L998" s="205"/>
      <c r="M998" s="205"/>
      <c r="N998" s="205"/>
      <c r="O998" s="205"/>
      <c r="P998" s="205"/>
      <c r="Q998" s="205"/>
      <c r="CC998" s="8"/>
      <c r="CD998" s="205"/>
      <c r="CE998" s="205"/>
      <c r="CF998" s="206"/>
      <c r="CG998" s="206"/>
      <c r="CH998" s="205"/>
      <c r="CI998" s="207"/>
      <c r="CJ998" s="205"/>
      <c r="CK998" s="207"/>
      <c r="CL998" s="205"/>
      <c r="CM998" s="205"/>
      <c r="CN998" s="205"/>
      <c r="CO998" s="205"/>
      <c r="CP998" s="205"/>
      <c r="CQ998" s="93"/>
      <c r="CR998" s="93"/>
      <c r="CS998" s="191"/>
      <c r="CW998" s="210"/>
      <c r="DE998" s="8"/>
      <c r="DF998" s="205"/>
      <c r="DG998" s="205"/>
      <c r="DH998" s="206"/>
      <c r="DI998" s="206"/>
      <c r="DJ998" s="205"/>
      <c r="DK998" s="207"/>
      <c r="DL998" s="205"/>
      <c r="DM998" s="207"/>
      <c r="DN998" s="205"/>
      <c r="DO998" s="207"/>
      <c r="DP998" s="205"/>
      <c r="DQ998" s="205"/>
      <c r="DR998" s="205"/>
      <c r="DS998" s="205"/>
      <c r="DT998" s="93"/>
      <c r="DU998" s="93"/>
      <c r="EE998" s="8"/>
      <c r="EF998" s="205"/>
      <c r="EG998" s="205"/>
      <c r="EH998" s="206"/>
      <c r="EI998" s="206"/>
      <c r="EJ998" s="205"/>
      <c r="EK998" s="207"/>
      <c r="EL998" s="205"/>
      <c r="EM998" s="207"/>
      <c r="EN998" s="205"/>
      <c r="EO998" s="207"/>
      <c r="EP998" s="207"/>
      <c r="EQ998" s="205"/>
      <c r="ER998" s="205"/>
      <c r="ES998" s="205"/>
      <c r="ET998" s="205"/>
      <c r="EU998" s="93"/>
      <c r="EV998" s="93"/>
    </row>
    <row r="999" spans="2:152">
      <c r="B999" s="8"/>
      <c r="C999" s="205"/>
      <c r="D999" s="205"/>
      <c r="E999" s="206"/>
      <c r="F999" s="206"/>
      <c r="G999" s="205"/>
      <c r="H999" s="207"/>
      <c r="I999" s="205"/>
      <c r="J999" s="207"/>
      <c r="K999" s="205"/>
      <c r="L999" s="205"/>
      <c r="M999" s="205"/>
      <c r="N999" s="205"/>
      <c r="O999" s="205"/>
      <c r="P999" s="205"/>
      <c r="Q999" s="205"/>
      <c r="CC999" s="8"/>
      <c r="CD999" s="205"/>
      <c r="CE999" s="205"/>
      <c r="CF999" s="206"/>
      <c r="CG999" s="206"/>
      <c r="CH999" s="205"/>
      <c r="CI999" s="207"/>
      <c r="CJ999" s="205"/>
      <c r="CK999" s="207"/>
      <c r="CL999" s="205"/>
      <c r="CM999" s="205"/>
      <c r="CN999" s="205"/>
      <c r="CO999" s="205"/>
      <c r="CP999" s="205"/>
      <c r="CQ999" s="93"/>
      <c r="CR999" s="93"/>
      <c r="CS999" s="191"/>
      <c r="CW999" s="210"/>
      <c r="DE999" s="8"/>
      <c r="DF999" s="205"/>
      <c r="DG999" s="205"/>
      <c r="DH999" s="206"/>
      <c r="DI999" s="206"/>
      <c r="DJ999" s="205"/>
      <c r="DK999" s="207"/>
      <c r="DL999" s="205"/>
      <c r="DM999" s="207"/>
      <c r="DN999" s="205"/>
      <c r="DO999" s="207"/>
      <c r="DP999" s="205"/>
      <c r="DQ999" s="205"/>
      <c r="DR999" s="205"/>
      <c r="DS999" s="205"/>
      <c r="DT999" s="93"/>
      <c r="DU999" s="93"/>
      <c r="EE999" s="8"/>
      <c r="EF999" s="205"/>
      <c r="EG999" s="205"/>
      <c r="EH999" s="206"/>
      <c r="EI999" s="206"/>
      <c r="EJ999" s="205"/>
      <c r="EK999" s="207"/>
      <c r="EL999" s="205"/>
      <c r="EM999" s="207"/>
      <c r="EN999" s="205"/>
      <c r="EO999" s="207"/>
      <c r="EP999" s="207"/>
      <c r="EQ999" s="205"/>
      <c r="ER999" s="205"/>
      <c r="ES999" s="205"/>
      <c r="ET999" s="205"/>
      <c r="EU999" s="93"/>
      <c r="EV999" s="93"/>
    </row>
    <row r="1000" spans="2:152">
      <c r="B1000" s="8"/>
      <c r="C1000" s="205"/>
      <c r="D1000" s="205"/>
      <c r="E1000" s="206"/>
      <c r="F1000" s="206"/>
      <c r="G1000" s="205"/>
      <c r="H1000" s="207"/>
      <c r="I1000" s="205"/>
      <c r="J1000" s="207"/>
      <c r="K1000" s="205"/>
      <c r="L1000" s="205"/>
      <c r="M1000" s="205"/>
      <c r="N1000" s="205"/>
      <c r="O1000" s="205"/>
      <c r="P1000" s="205"/>
      <c r="Q1000" s="205"/>
      <c r="CC1000" s="8"/>
      <c r="CD1000" s="205"/>
      <c r="CE1000" s="205"/>
      <c r="CF1000" s="206"/>
      <c r="CG1000" s="206"/>
      <c r="CH1000" s="205"/>
      <c r="CI1000" s="207"/>
      <c r="CJ1000" s="205"/>
      <c r="CK1000" s="207"/>
      <c r="CL1000" s="205"/>
      <c r="CM1000" s="205"/>
      <c r="CN1000" s="205"/>
      <c r="CO1000" s="205"/>
      <c r="CP1000" s="205"/>
      <c r="CQ1000" s="93"/>
      <c r="CR1000" s="93"/>
      <c r="CS1000" s="191"/>
      <c r="CW1000" s="210"/>
      <c r="DE1000" s="8"/>
      <c r="DF1000" s="205"/>
      <c r="DG1000" s="205"/>
      <c r="DH1000" s="206"/>
      <c r="DI1000" s="206"/>
      <c r="DJ1000" s="205"/>
      <c r="DK1000" s="207"/>
      <c r="DL1000" s="205"/>
      <c r="DM1000" s="207"/>
      <c r="DN1000" s="205"/>
      <c r="DO1000" s="207"/>
      <c r="DP1000" s="205"/>
      <c r="DQ1000" s="205"/>
      <c r="DR1000" s="205"/>
      <c r="DS1000" s="205"/>
      <c r="DT1000" s="93"/>
      <c r="DU1000" s="93"/>
      <c r="EE1000" s="8"/>
      <c r="EF1000" s="205"/>
      <c r="EG1000" s="205"/>
      <c r="EH1000" s="206"/>
      <c r="EI1000" s="206"/>
      <c r="EJ1000" s="205"/>
      <c r="EK1000" s="207"/>
      <c r="EL1000" s="205"/>
      <c r="EM1000" s="207"/>
      <c r="EN1000" s="205"/>
      <c r="EO1000" s="207"/>
      <c r="EP1000" s="207"/>
      <c r="EQ1000" s="205"/>
      <c r="ER1000" s="205"/>
      <c r="ES1000" s="205"/>
      <c r="ET1000" s="205"/>
      <c r="EU1000" s="93"/>
      <c r="EV1000" s="93"/>
    </row>
    <row r="1001" spans="2:152">
      <c r="B1001" s="8"/>
      <c r="C1001" s="205"/>
      <c r="D1001" s="205"/>
      <c r="E1001" s="206"/>
      <c r="F1001" s="206"/>
      <c r="G1001" s="205"/>
      <c r="H1001" s="207"/>
      <c r="I1001" s="205"/>
      <c r="J1001" s="207"/>
      <c r="K1001" s="205"/>
      <c r="L1001" s="205"/>
      <c r="M1001" s="205"/>
      <c r="N1001" s="205"/>
      <c r="O1001" s="205"/>
      <c r="P1001" s="205"/>
      <c r="Q1001" s="205"/>
      <c r="CC1001" s="8"/>
      <c r="CD1001" s="205"/>
      <c r="CE1001" s="205"/>
      <c r="CF1001" s="206"/>
      <c r="CG1001" s="206"/>
      <c r="CH1001" s="205"/>
      <c r="CI1001" s="207"/>
      <c r="CJ1001" s="205"/>
      <c r="CK1001" s="207"/>
      <c r="CL1001" s="205"/>
      <c r="CM1001" s="205"/>
      <c r="CN1001" s="205"/>
      <c r="CO1001" s="205"/>
      <c r="CP1001" s="205"/>
      <c r="CQ1001" s="93"/>
      <c r="CR1001" s="93"/>
      <c r="CS1001" s="191"/>
      <c r="CW1001" s="210"/>
      <c r="DE1001" s="8"/>
      <c r="DF1001" s="205"/>
      <c r="DG1001" s="205"/>
      <c r="DH1001" s="206"/>
      <c r="DI1001" s="206"/>
      <c r="DJ1001" s="205"/>
      <c r="DK1001" s="207"/>
      <c r="DL1001" s="205"/>
      <c r="DM1001" s="207"/>
      <c r="DN1001" s="205"/>
      <c r="DO1001" s="207"/>
      <c r="DP1001" s="205"/>
      <c r="DQ1001" s="205"/>
      <c r="DR1001" s="205"/>
      <c r="DS1001" s="205"/>
      <c r="DT1001" s="93"/>
      <c r="DU1001" s="93"/>
      <c r="EE1001" s="8"/>
      <c r="EF1001" s="205"/>
      <c r="EG1001" s="205"/>
      <c r="EH1001" s="206"/>
      <c r="EI1001" s="206"/>
      <c r="EJ1001" s="205"/>
      <c r="EK1001" s="207"/>
      <c r="EL1001" s="205"/>
      <c r="EM1001" s="207"/>
      <c r="EN1001" s="205"/>
      <c r="EO1001" s="207"/>
      <c r="EP1001" s="207"/>
      <c r="EQ1001" s="205"/>
      <c r="ER1001" s="205"/>
      <c r="ES1001" s="205"/>
      <c r="ET1001" s="205"/>
      <c r="EU1001" s="93"/>
      <c r="EV1001" s="93"/>
    </row>
    <row r="1002" spans="2:152">
      <c r="B1002" s="8"/>
      <c r="C1002" s="205"/>
      <c r="D1002" s="205"/>
      <c r="E1002" s="206"/>
      <c r="F1002" s="206"/>
      <c r="G1002" s="205"/>
      <c r="H1002" s="207"/>
      <c r="I1002" s="205"/>
      <c r="J1002" s="207"/>
      <c r="K1002" s="205"/>
      <c r="L1002" s="205"/>
      <c r="M1002" s="205"/>
      <c r="N1002" s="205"/>
      <c r="O1002" s="205"/>
      <c r="P1002" s="205"/>
      <c r="Q1002" s="205"/>
      <c r="CC1002" s="8"/>
      <c r="CD1002" s="205"/>
      <c r="CE1002" s="205"/>
      <c r="CF1002" s="206"/>
      <c r="CG1002" s="206"/>
      <c r="CH1002" s="205"/>
      <c r="CI1002" s="207"/>
      <c r="CJ1002" s="205"/>
      <c r="CK1002" s="207"/>
      <c r="CL1002" s="205"/>
      <c r="CM1002" s="205"/>
      <c r="CN1002" s="205"/>
      <c r="CO1002" s="205"/>
      <c r="CP1002" s="205"/>
      <c r="CQ1002" s="93"/>
      <c r="CR1002" s="93"/>
      <c r="CS1002" s="191"/>
      <c r="CW1002" s="210"/>
      <c r="DE1002" s="8"/>
      <c r="DF1002" s="205"/>
      <c r="DG1002" s="205"/>
      <c r="DH1002" s="206"/>
      <c r="DI1002" s="206"/>
      <c r="DJ1002" s="205"/>
      <c r="DK1002" s="207"/>
      <c r="DL1002" s="205"/>
      <c r="DM1002" s="207"/>
      <c r="DN1002" s="205"/>
      <c r="DO1002" s="207"/>
      <c r="DP1002" s="205"/>
      <c r="DQ1002" s="205"/>
      <c r="DR1002" s="205"/>
      <c r="DS1002" s="205"/>
      <c r="DT1002" s="93"/>
      <c r="DU1002" s="93"/>
      <c r="EE1002" s="8"/>
      <c r="EF1002" s="205"/>
      <c r="EG1002" s="205"/>
      <c r="EH1002" s="206"/>
      <c r="EI1002" s="206"/>
      <c r="EJ1002" s="205"/>
      <c r="EK1002" s="207"/>
      <c r="EL1002" s="205"/>
      <c r="EM1002" s="207"/>
      <c r="EN1002" s="205"/>
      <c r="EO1002" s="207"/>
      <c r="EP1002" s="207"/>
      <c r="EQ1002" s="205"/>
      <c r="ER1002" s="205"/>
      <c r="ES1002" s="205"/>
      <c r="ET1002" s="205"/>
      <c r="EU1002" s="93"/>
      <c r="EV1002" s="93"/>
    </row>
    <row r="1003" spans="2:152">
      <c r="B1003" s="8"/>
      <c r="C1003" s="205"/>
      <c r="D1003" s="205"/>
      <c r="E1003" s="206"/>
      <c r="F1003" s="206"/>
      <c r="G1003" s="205"/>
      <c r="H1003" s="207"/>
      <c r="I1003" s="205"/>
      <c r="J1003" s="207"/>
      <c r="K1003" s="205"/>
      <c r="L1003" s="205"/>
      <c r="M1003" s="205"/>
      <c r="N1003" s="205"/>
      <c r="O1003" s="205"/>
      <c r="P1003" s="205"/>
      <c r="Q1003" s="205"/>
      <c r="CC1003" s="8"/>
      <c r="CD1003" s="205"/>
      <c r="CE1003" s="205"/>
      <c r="CF1003" s="206"/>
      <c r="CG1003" s="206"/>
      <c r="CH1003" s="205"/>
      <c r="CI1003" s="207"/>
      <c r="CJ1003" s="205"/>
      <c r="CK1003" s="207"/>
      <c r="CL1003" s="205"/>
      <c r="CM1003" s="205"/>
      <c r="CN1003" s="205"/>
      <c r="CO1003" s="205"/>
      <c r="CP1003" s="205"/>
      <c r="CQ1003" s="93"/>
      <c r="CR1003" s="93"/>
      <c r="CS1003" s="191"/>
      <c r="CW1003" s="210"/>
      <c r="DE1003" s="8"/>
      <c r="DF1003" s="205"/>
      <c r="DG1003" s="205"/>
      <c r="DH1003" s="206"/>
      <c r="DI1003" s="206"/>
      <c r="DJ1003" s="205"/>
      <c r="DK1003" s="207"/>
      <c r="DL1003" s="205"/>
      <c r="DM1003" s="207"/>
      <c r="DN1003" s="205"/>
      <c r="DO1003" s="207"/>
      <c r="DP1003" s="205"/>
      <c r="DQ1003" s="205"/>
      <c r="DR1003" s="205"/>
      <c r="DS1003" s="205"/>
      <c r="DT1003" s="93"/>
      <c r="DU1003" s="93"/>
      <c r="EE1003" s="8"/>
      <c r="EF1003" s="205"/>
      <c r="EG1003" s="205"/>
      <c r="EH1003" s="206"/>
      <c r="EI1003" s="206"/>
      <c r="EJ1003" s="205"/>
      <c r="EK1003" s="207"/>
      <c r="EL1003" s="205"/>
      <c r="EM1003" s="207"/>
      <c r="EN1003" s="205"/>
      <c r="EO1003" s="207"/>
      <c r="EP1003" s="207"/>
      <c r="EQ1003" s="205"/>
      <c r="ER1003" s="205"/>
      <c r="ES1003" s="205"/>
      <c r="ET1003" s="205"/>
      <c r="EU1003" s="93"/>
      <c r="EV1003" s="93"/>
    </row>
    <row r="1004" spans="2:152">
      <c r="B1004" s="8"/>
      <c r="C1004" s="205"/>
      <c r="D1004" s="205"/>
      <c r="E1004" s="206"/>
      <c r="F1004" s="206"/>
      <c r="G1004" s="205"/>
      <c r="H1004" s="207"/>
      <c r="I1004" s="205"/>
      <c r="J1004" s="207"/>
      <c r="K1004" s="205"/>
      <c r="L1004" s="205"/>
      <c r="M1004" s="205"/>
      <c r="N1004" s="205"/>
      <c r="O1004" s="205"/>
      <c r="P1004" s="205"/>
      <c r="Q1004" s="205"/>
      <c r="CC1004" s="8"/>
      <c r="CD1004" s="205"/>
      <c r="CE1004" s="205"/>
      <c r="CF1004" s="206"/>
      <c r="CG1004" s="206"/>
      <c r="CH1004" s="205"/>
      <c r="CI1004" s="207"/>
      <c r="CJ1004" s="205"/>
      <c r="CK1004" s="207"/>
      <c r="CL1004" s="205"/>
      <c r="CM1004" s="205"/>
      <c r="CN1004" s="205"/>
      <c r="CO1004" s="205"/>
      <c r="CP1004" s="205"/>
      <c r="CQ1004" s="93"/>
      <c r="CR1004" s="93"/>
      <c r="CS1004" s="191"/>
      <c r="CW1004" s="210"/>
      <c r="DE1004" s="8"/>
      <c r="DF1004" s="205"/>
      <c r="DG1004" s="205"/>
      <c r="DH1004" s="206"/>
      <c r="DI1004" s="206"/>
      <c r="DJ1004" s="205"/>
      <c r="DK1004" s="207"/>
      <c r="DL1004" s="205"/>
      <c r="DM1004" s="207"/>
      <c r="DN1004" s="205"/>
      <c r="DO1004" s="207"/>
      <c r="DP1004" s="205"/>
      <c r="DQ1004" s="205"/>
      <c r="DR1004" s="205"/>
      <c r="DS1004" s="205"/>
      <c r="DT1004" s="93"/>
      <c r="DU1004" s="93"/>
      <c r="EE1004" s="8"/>
      <c r="EF1004" s="205"/>
      <c r="EG1004" s="205"/>
      <c r="EH1004" s="206"/>
      <c r="EI1004" s="206"/>
      <c r="EJ1004" s="205"/>
      <c r="EK1004" s="207"/>
      <c r="EL1004" s="205"/>
      <c r="EM1004" s="207"/>
      <c r="EN1004" s="205"/>
      <c r="EO1004" s="207"/>
      <c r="EP1004" s="207"/>
      <c r="EQ1004" s="205"/>
      <c r="ER1004" s="205"/>
      <c r="ES1004" s="205"/>
      <c r="ET1004" s="205"/>
      <c r="EU1004" s="93"/>
      <c r="EV1004" s="93"/>
    </row>
    <row r="1005" spans="2:152">
      <c r="B1005" s="8"/>
      <c r="C1005" s="205"/>
      <c r="D1005" s="205"/>
      <c r="E1005" s="206"/>
      <c r="F1005" s="206"/>
      <c r="G1005" s="205"/>
      <c r="H1005" s="207"/>
      <c r="I1005" s="205"/>
      <c r="J1005" s="207"/>
      <c r="K1005" s="205"/>
      <c r="L1005" s="205"/>
      <c r="M1005" s="205"/>
      <c r="N1005" s="205"/>
      <c r="O1005" s="205"/>
      <c r="P1005" s="205"/>
      <c r="Q1005" s="205"/>
      <c r="CC1005" s="8"/>
      <c r="CD1005" s="205"/>
      <c r="CE1005" s="205"/>
      <c r="CF1005" s="206"/>
      <c r="CG1005" s="206"/>
      <c r="CH1005" s="205"/>
      <c r="CI1005" s="207"/>
      <c r="CJ1005" s="205"/>
      <c r="CK1005" s="207"/>
      <c r="CL1005" s="205"/>
      <c r="CM1005" s="205"/>
      <c r="CN1005" s="205"/>
      <c r="CO1005" s="205"/>
      <c r="CP1005" s="205"/>
      <c r="CQ1005" s="93"/>
      <c r="CR1005" s="93"/>
      <c r="CS1005" s="191"/>
      <c r="CW1005" s="210"/>
      <c r="DE1005" s="8"/>
      <c r="DF1005" s="205"/>
      <c r="DG1005" s="205"/>
      <c r="DH1005" s="206"/>
      <c r="DI1005" s="206"/>
      <c r="DJ1005" s="205"/>
      <c r="DK1005" s="207"/>
      <c r="DL1005" s="205"/>
      <c r="DM1005" s="207"/>
      <c r="DN1005" s="205"/>
      <c r="DO1005" s="207"/>
      <c r="DP1005" s="205"/>
      <c r="DQ1005" s="205"/>
      <c r="DR1005" s="205"/>
      <c r="DS1005" s="205"/>
      <c r="DT1005" s="93"/>
      <c r="DU1005" s="93"/>
      <c r="EE1005" s="8"/>
      <c r="EF1005" s="205"/>
      <c r="EG1005" s="205"/>
      <c r="EH1005" s="206"/>
      <c r="EI1005" s="206"/>
      <c r="EJ1005" s="205"/>
      <c r="EK1005" s="207"/>
      <c r="EL1005" s="205"/>
      <c r="EM1005" s="207"/>
      <c r="EN1005" s="205"/>
      <c r="EO1005" s="207"/>
      <c r="EP1005" s="207"/>
      <c r="EQ1005" s="205"/>
      <c r="ER1005" s="205"/>
      <c r="ES1005" s="205"/>
      <c r="ET1005" s="205"/>
      <c r="EU1005" s="93"/>
      <c r="EV1005" s="93"/>
    </row>
    <row r="1006" spans="2:152">
      <c r="B1006" s="8"/>
      <c r="C1006" s="205"/>
      <c r="D1006" s="205"/>
      <c r="E1006" s="206"/>
      <c r="F1006" s="206"/>
      <c r="G1006" s="205"/>
      <c r="H1006" s="207"/>
      <c r="I1006" s="205"/>
      <c r="J1006" s="207"/>
      <c r="K1006" s="205"/>
      <c r="L1006" s="205"/>
      <c r="M1006" s="205"/>
      <c r="N1006" s="205"/>
      <c r="O1006" s="205"/>
      <c r="P1006" s="205"/>
      <c r="Q1006" s="205"/>
      <c r="CC1006" s="8"/>
      <c r="CD1006" s="205"/>
      <c r="CE1006" s="205"/>
      <c r="CF1006" s="206"/>
      <c r="CG1006" s="206"/>
      <c r="CH1006" s="205"/>
      <c r="CI1006" s="207"/>
      <c r="CJ1006" s="205"/>
      <c r="CK1006" s="207"/>
      <c r="CL1006" s="205"/>
      <c r="CM1006" s="205"/>
      <c r="CN1006" s="205"/>
      <c r="CO1006" s="205"/>
      <c r="CP1006" s="205"/>
      <c r="CQ1006" s="93"/>
      <c r="CR1006" s="93"/>
      <c r="CS1006" s="191"/>
      <c r="CW1006" s="210"/>
      <c r="DE1006" s="8"/>
      <c r="DF1006" s="205"/>
      <c r="DG1006" s="205"/>
      <c r="DH1006" s="206"/>
      <c r="DI1006" s="206"/>
      <c r="DJ1006" s="205"/>
      <c r="DK1006" s="207"/>
      <c r="DL1006" s="205"/>
      <c r="DM1006" s="207"/>
      <c r="DN1006" s="205"/>
      <c r="DO1006" s="207"/>
      <c r="DP1006" s="205"/>
      <c r="DQ1006" s="205"/>
      <c r="DR1006" s="205"/>
      <c r="DS1006" s="205"/>
      <c r="DT1006" s="93"/>
      <c r="DU1006" s="93"/>
      <c r="EE1006" s="8"/>
      <c r="EF1006" s="205"/>
      <c r="EG1006" s="205"/>
      <c r="EH1006" s="206"/>
      <c r="EI1006" s="206"/>
      <c r="EJ1006" s="205"/>
      <c r="EK1006" s="207"/>
      <c r="EL1006" s="205"/>
      <c r="EM1006" s="207"/>
      <c r="EN1006" s="205"/>
      <c r="EO1006" s="207"/>
      <c r="EP1006" s="207"/>
      <c r="EQ1006" s="205"/>
      <c r="ER1006" s="205"/>
      <c r="ES1006" s="205"/>
      <c r="ET1006" s="205"/>
      <c r="EU1006" s="93"/>
      <c r="EV1006" s="93"/>
    </row>
    <row r="1007" spans="2:152">
      <c r="B1007" s="8"/>
      <c r="C1007" s="205"/>
      <c r="D1007" s="205"/>
      <c r="E1007" s="206"/>
      <c r="F1007" s="206"/>
      <c r="G1007" s="205"/>
      <c r="H1007" s="207"/>
      <c r="I1007" s="205"/>
      <c r="J1007" s="207"/>
      <c r="K1007" s="205"/>
      <c r="L1007" s="205"/>
      <c r="M1007" s="205"/>
      <c r="N1007" s="205"/>
      <c r="O1007" s="205"/>
      <c r="P1007" s="205"/>
      <c r="Q1007" s="205"/>
      <c r="CC1007" s="8"/>
      <c r="CD1007" s="205"/>
      <c r="CE1007" s="205"/>
      <c r="CF1007" s="206"/>
      <c r="CG1007" s="206"/>
      <c r="CH1007" s="205"/>
      <c r="CI1007" s="207"/>
      <c r="CJ1007" s="205"/>
      <c r="CK1007" s="207"/>
      <c r="CL1007" s="205"/>
      <c r="CM1007" s="205"/>
      <c r="CN1007" s="205"/>
      <c r="CO1007" s="205"/>
      <c r="CP1007" s="205"/>
      <c r="CQ1007" s="93"/>
      <c r="CR1007" s="93"/>
      <c r="CS1007" s="191"/>
      <c r="CW1007" s="210"/>
      <c r="DE1007" s="8"/>
      <c r="DF1007" s="205"/>
      <c r="DG1007" s="205"/>
      <c r="DH1007" s="206"/>
      <c r="DI1007" s="206"/>
      <c r="DJ1007" s="205"/>
      <c r="DK1007" s="207"/>
      <c r="DL1007" s="205"/>
      <c r="DM1007" s="207"/>
      <c r="DN1007" s="205"/>
      <c r="DO1007" s="207"/>
      <c r="DP1007" s="205"/>
      <c r="DQ1007" s="205"/>
      <c r="DR1007" s="205"/>
      <c r="DS1007" s="205"/>
      <c r="DT1007" s="93"/>
      <c r="DU1007" s="93"/>
      <c r="EE1007" s="8"/>
      <c r="EF1007" s="205"/>
      <c r="EG1007" s="205"/>
      <c r="EH1007" s="206"/>
      <c r="EI1007" s="206"/>
      <c r="EJ1007" s="205"/>
      <c r="EK1007" s="207"/>
      <c r="EL1007" s="205"/>
      <c r="EM1007" s="207"/>
      <c r="EN1007" s="205"/>
      <c r="EO1007" s="207"/>
      <c r="EP1007" s="207"/>
      <c r="EQ1007" s="205"/>
      <c r="ER1007" s="205"/>
      <c r="ES1007" s="205"/>
      <c r="ET1007" s="205"/>
      <c r="EU1007" s="93"/>
      <c r="EV1007" s="93"/>
    </row>
    <row r="1008" spans="2:152">
      <c r="B1008" s="8"/>
      <c r="C1008" s="205"/>
      <c r="D1008" s="205"/>
      <c r="E1008" s="206"/>
      <c r="F1008" s="206"/>
      <c r="G1008" s="205"/>
      <c r="H1008" s="207"/>
      <c r="I1008" s="205"/>
      <c r="J1008" s="207"/>
      <c r="K1008" s="205"/>
      <c r="L1008" s="205"/>
      <c r="M1008" s="205"/>
      <c r="N1008" s="205"/>
      <c r="O1008" s="205"/>
      <c r="P1008" s="205"/>
      <c r="Q1008" s="205"/>
      <c r="CC1008" s="8"/>
      <c r="CD1008" s="205"/>
      <c r="CE1008" s="205"/>
      <c r="CF1008" s="206"/>
      <c r="CG1008" s="206"/>
      <c r="CH1008" s="205"/>
      <c r="CI1008" s="207"/>
      <c r="CJ1008" s="205"/>
      <c r="CK1008" s="207"/>
      <c r="CL1008" s="205"/>
      <c r="CM1008" s="205"/>
      <c r="CN1008" s="205"/>
      <c r="CO1008" s="205"/>
      <c r="CP1008" s="205"/>
      <c r="CQ1008" s="93"/>
      <c r="CR1008" s="93"/>
      <c r="CS1008" s="191"/>
      <c r="CW1008" s="210"/>
      <c r="DE1008" s="8"/>
      <c r="DF1008" s="205"/>
      <c r="DG1008" s="205"/>
      <c r="DH1008" s="206"/>
      <c r="DI1008" s="206"/>
      <c r="DJ1008" s="205"/>
      <c r="DK1008" s="207"/>
      <c r="DL1008" s="205"/>
      <c r="DM1008" s="207"/>
      <c r="DN1008" s="205"/>
      <c r="DO1008" s="207"/>
      <c r="DP1008" s="205"/>
      <c r="DQ1008" s="205"/>
      <c r="DR1008" s="205"/>
      <c r="DS1008" s="205"/>
      <c r="DT1008" s="93"/>
      <c r="DU1008" s="93"/>
      <c r="EE1008" s="8"/>
      <c r="EF1008" s="205"/>
      <c r="EG1008" s="205"/>
      <c r="EH1008" s="206"/>
      <c r="EI1008" s="206"/>
      <c r="EJ1008" s="205"/>
      <c r="EK1008" s="207"/>
      <c r="EL1008" s="205"/>
      <c r="EM1008" s="207"/>
      <c r="EN1008" s="205"/>
      <c r="EO1008" s="207"/>
      <c r="EP1008" s="207"/>
      <c r="EQ1008" s="205"/>
      <c r="ER1008" s="205"/>
      <c r="ES1008" s="205"/>
      <c r="ET1008" s="205"/>
      <c r="EU1008" s="93"/>
      <c r="EV1008" s="93"/>
    </row>
    <row r="1009" spans="2:152">
      <c r="B1009" s="8"/>
      <c r="C1009" s="205"/>
      <c r="D1009" s="205"/>
      <c r="E1009" s="206"/>
      <c r="F1009" s="206"/>
      <c r="G1009" s="205"/>
      <c r="H1009" s="207"/>
      <c r="I1009" s="205"/>
      <c r="J1009" s="207"/>
      <c r="K1009" s="205"/>
      <c r="L1009" s="205"/>
      <c r="M1009" s="205"/>
      <c r="N1009" s="205"/>
      <c r="O1009" s="205"/>
      <c r="P1009" s="205"/>
      <c r="Q1009" s="205"/>
      <c r="CC1009" s="8"/>
      <c r="CD1009" s="205"/>
      <c r="CE1009" s="205"/>
      <c r="CF1009" s="206"/>
      <c r="CG1009" s="206"/>
      <c r="CH1009" s="205"/>
      <c r="CI1009" s="207"/>
      <c r="CJ1009" s="205"/>
      <c r="CK1009" s="207"/>
      <c r="CL1009" s="205"/>
      <c r="CM1009" s="205"/>
      <c r="CN1009" s="205"/>
      <c r="CO1009" s="205"/>
      <c r="CP1009" s="205"/>
      <c r="CQ1009" s="93"/>
      <c r="CR1009" s="93"/>
      <c r="CS1009" s="191"/>
      <c r="CW1009" s="210"/>
      <c r="DE1009" s="8"/>
      <c r="DF1009" s="205"/>
      <c r="DG1009" s="205"/>
      <c r="DH1009" s="206"/>
      <c r="DI1009" s="206"/>
      <c r="DJ1009" s="205"/>
      <c r="DK1009" s="207"/>
      <c r="DL1009" s="205"/>
      <c r="DM1009" s="207"/>
      <c r="DN1009" s="205"/>
      <c r="DO1009" s="207"/>
      <c r="DP1009" s="205"/>
      <c r="DQ1009" s="205"/>
      <c r="DR1009" s="205"/>
      <c r="DS1009" s="205"/>
      <c r="DT1009" s="93"/>
      <c r="DU1009" s="93"/>
      <c r="EE1009" s="8"/>
      <c r="EF1009" s="205"/>
      <c r="EG1009" s="205"/>
      <c r="EH1009" s="206"/>
      <c r="EI1009" s="206"/>
      <c r="EJ1009" s="205"/>
      <c r="EK1009" s="207"/>
      <c r="EL1009" s="205"/>
      <c r="EM1009" s="207"/>
      <c r="EN1009" s="205"/>
      <c r="EO1009" s="207"/>
      <c r="EP1009" s="207"/>
      <c r="EQ1009" s="205"/>
      <c r="ER1009" s="205"/>
      <c r="ES1009" s="205"/>
      <c r="ET1009" s="205"/>
      <c r="EU1009" s="93"/>
      <c r="EV1009" s="93"/>
    </row>
    <row r="1010" spans="2:152">
      <c r="B1010" s="8"/>
      <c r="C1010" s="205"/>
      <c r="D1010" s="205"/>
      <c r="E1010" s="206"/>
      <c r="F1010" s="206"/>
      <c r="G1010" s="205"/>
      <c r="H1010" s="207"/>
      <c r="I1010" s="205"/>
      <c r="J1010" s="207"/>
      <c r="K1010" s="205"/>
      <c r="L1010" s="205"/>
      <c r="M1010" s="205"/>
      <c r="N1010" s="205"/>
      <c r="O1010" s="205"/>
      <c r="P1010" s="205"/>
      <c r="Q1010" s="205"/>
      <c r="CC1010" s="8"/>
      <c r="CD1010" s="205"/>
      <c r="CE1010" s="205"/>
      <c r="CF1010" s="206"/>
      <c r="CG1010" s="206"/>
      <c r="CH1010" s="205"/>
      <c r="CI1010" s="207"/>
      <c r="CJ1010" s="205"/>
      <c r="CK1010" s="207"/>
      <c r="CL1010" s="205"/>
      <c r="CM1010" s="205"/>
      <c r="CN1010" s="205"/>
      <c r="CO1010" s="205"/>
      <c r="CP1010" s="205"/>
      <c r="CQ1010" s="93"/>
      <c r="CR1010" s="93"/>
      <c r="CS1010" s="191"/>
      <c r="CW1010" s="210"/>
      <c r="DE1010" s="8"/>
      <c r="DF1010" s="205"/>
      <c r="DG1010" s="205"/>
      <c r="DH1010" s="206"/>
      <c r="DI1010" s="206"/>
      <c r="DJ1010" s="205"/>
      <c r="DK1010" s="207"/>
      <c r="DL1010" s="205"/>
      <c r="DM1010" s="207"/>
      <c r="DN1010" s="205"/>
      <c r="DO1010" s="207"/>
      <c r="DP1010" s="205"/>
      <c r="DQ1010" s="205"/>
      <c r="DR1010" s="205"/>
      <c r="DS1010" s="205"/>
      <c r="DT1010" s="93"/>
      <c r="DU1010" s="93"/>
      <c r="EE1010" s="8"/>
      <c r="EF1010" s="205"/>
      <c r="EG1010" s="205"/>
      <c r="EH1010" s="206"/>
      <c r="EI1010" s="206"/>
      <c r="EJ1010" s="205"/>
      <c r="EK1010" s="207"/>
      <c r="EL1010" s="205"/>
      <c r="EM1010" s="207"/>
      <c r="EN1010" s="205"/>
      <c r="EO1010" s="207"/>
      <c r="EP1010" s="207"/>
      <c r="EQ1010" s="205"/>
      <c r="ER1010" s="205"/>
      <c r="ES1010" s="205"/>
      <c r="ET1010" s="205"/>
      <c r="EU1010" s="93"/>
      <c r="EV1010" s="93"/>
    </row>
    <row r="1011" spans="2:152">
      <c r="B1011" s="8"/>
      <c r="C1011" s="205"/>
      <c r="D1011" s="205"/>
      <c r="E1011" s="206"/>
      <c r="F1011" s="206"/>
      <c r="G1011" s="205"/>
      <c r="H1011" s="207"/>
      <c r="I1011" s="205"/>
      <c r="J1011" s="207"/>
      <c r="K1011" s="205"/>
      <c r="L1011" s="205"/>
      <c r="M1011" s="205"/>
      <c r="N1011" s="205"/>
      <c r="O1011" s="205"/>
      <c r="P1011" s="205"/>
      <c r="Q1011" s="205"/>
      <c r="CC1011" s="8"/>
      <c r="CD1011" s="205"/>
      <c r="CE1011" s="205"/>
      <c r="CF1011" s="206"/>
      <c r="CG1011" s="206"/>
      <c r="CH1011" s="205"/>
      <c r="CI1011" s="207"/>
      <c r="CJ1011" s="205"/>
      <c r="CK1011" s="207"/>
      <c r="CL1011" s="205"/>
      <c r="CM1011" s="205"/>
      <c r="CN1011" s="205"/>
      <c r="CO1011" s="205"/>
      <c r="CP1011" s="205"/>
      <c r="CQ1011" s="93"/>
      <c r="CR1011" s="93"/>
      <c r="CS1011" s="191"/>
      <c r="CW1011" s="210"/>
      <c r="DE1011" s="8"/>
      <c r="DF1011" s="205"/>
      <c r="DG1011" s="205"/>
      <c r="DH1011" s="206"/>
      <c r="DI1011" s="206"/>
      <c r="DJ1011" s="205"/>
      <c r="DK1011" s="207"/>
      <c r="DL1011" s="205"/>
      <c r="DM1011" s="207"/>
      <c r="DN1011" s="205"/>
      <c r="DO1011" s="207"/>
      <c r="DP1011" s="205"/>
      <c r="DQ1011" s="205"/>
      <c r="DR1011" s="205"/>
      <c r="DS1011" s="205"/>
      <c r="DT1011" s="93"/>
      <c r="DU1011" s="93"/>
      <c r="EE1011" s="8"/>
      <c r="EF1011" s="205"/>
      <c r="EG1011" s="205"/>
      <c r="EH1011" s="206"/>
      <c r="EI1011" s="206"/>
      <c r="EJ1011" s="205"/>
      <c r="EK1011" s="207"/>
      <c r="EL1011" s="205"/>
      <c r="EM1011" s="207"/>
      <c r="EN1011" s="205"/>
      <c r="EO1011" s="207"/>
      <c r="EP1011" s="207"/>
      <c r="EQ1011" s="205"/>
      <c r="ER1011" s="205"/>
      <c r="ES1011" s="205"/>
      <c r="ET1011" s="205"/>
      <c r="EU1011" s="93"/>
      <c r="EV1011" s="93"/>
    </row>
    <row r="1012" spans="2:152">
      <c r="B1012" s="8"/>
      <c r="C1012" s="205"/>
      <c r="D1012" s="205"/>
      <c r="E1012" s="206"/>
      <c r="F1012" s="206"/>
      <c r="G1012" s="205"/>
      <c r="H1012" s="207"/>
      <c r="I1012" s="205"/>
      <c r="J1012" s="207"/>
      <c r="K1012" s="205"/>
      <c r="L1012" s="205"/>
      <c r="M1012" s="205"/>
      <c r="N1012" s="205"/>
      <c r="O1012" s="205"/>
      <c r="P1012" s="205"/>
      <c r="Q1012" s="205"/>
      <c r="CC1012" s="8"/>
      <c r="CD1012" s="205"/>
      <c r="CE1012" s="205"/>
      <c r="CF1012" s="206"/>
      <c r="CG1012" s="206"/>
      <c r="CH1012" s="205"/>
      <c r="CI1012" s="207"/>
      <c r="CJ1012" s="205"/>
      <c r="CK1012" s="207"/>
      <c r="CL1012" s="205"/>
      <c r="CM1012" s="205"/>
      <c r="CN1012" s="205"/>
      <c r="CO1012" s="205"/>
      <c r="CP1012" s="205"/>
      <c r="CQ1012" s="93"/>
      <c r="CR1012" s="93"/>
      <c r="CS1012" s="191"/>
      <c r="CW1012" s="210"/>
      <c r="DE1012" s="8"/>
      <c r="DF1012" s="205"/>
      <c r="DG1012" s="205"/>
      <c r="DH1012" s="206"/>
      <c r="DI1012" s="206"/>
      <c r="DJ1012" s="205"/>
      <c r="DK1012" s="207"/>
      <c r="DL1012" s="205"/>
      <c r="DM1012" s="207"/>
      <c r="DN1012" s="205"/>
      <c r="DO1012" s="207"/>
      <c r="DP1012" s="205"/>
      <c r="DQ1012" s="205"/>
      <c r="DR1012" s="205"/>
      <c r="DS1012" s="205"/>
      <c r="DT1012" s="93"/>
      <c r="DU1012" s="93"/>
      <c r="EE1012" s="8"/>
      <c r="EF1012" s="205"/>
      <c r="EG1012" s="205"/>
      <c r="EH1012" s="206"/>
      <c r="EI1012" s="206"/>
      <c r="EJ1012" s="205"/>
      <c r="EK1012" s="207"/>
      <c r="EL1012" s="205"/>
      <c r="EM1012" s="207"/>
      <c r="EN1012" s="205"/>
      <c r="EO1012" s="207"/>
      <c r="EP1012" s="207"/>
      <c r="EQ1012" s="205"/>
      <c r="ER1012" s="205"/>
      <c r="ES1012" s="205"/>
      <c r="ET1012" s="205"/>
      <c r="EU1012" s="93"/>
      <c r="EV1012" s="93"/>
    </row>
    <row r="1013" spans="2:152">
      <c r="B1013" s="8"/>
      <c r="C1013" s="205"/>
      <c r="D1013" s="205"/>
      <c r="E1013" s="206"/>
      <c r="F1013" s="206"/>
      <c r="G1013" s="205"/>
      <c r="H1013" s="207"/>
      <c r="I1013" s="205"/>
      <c r="J1013" s="207"/>
      <c r="K1013" s="205"/>
      <c r="L1013" s="205"/>
      <c r="M1013" s="205"/>
      <c r="N1013" s="205"/>
      <c r="O1013" s="205"/>
      <c r="P1013" s="205"/>
      <c r="Q1013" s="205"/>
      <c r="CC1013" s="8"/>
      <c r="CD1013" s="205"/>
      <c r="CE1013" s="205"/>
      <c r="CF1013" s="206"/>
      <c r="CG1013" s="206"/>
      <c r="CH1013" s="205"/>
      <c r="CI1013" s="207"/>
      <c r="CJ1013" s="205"/>
      <c r="CK1013" s="207"/>
      <c r="CL1013" s="205"/>
      <c r="CM1013" s="205"/>
      <c r="CN1013" s="205"/>
      <c r="CO1013" s="205"/>
      <c r="CP1013" s="205"/>
      <c r="CQ1013" s="93"/>
      <c r="CR1013" s="93"/>
      <c r="CS1013" s="191"/>
      <c r="CW1013" s="210"/>
      <c r="DE1013" s="8"/>
      <c r="DF1013" s="205"/>
      <c r="DG1013" s="205"/>
      <c r="DH1013" s="206"/>
      <c r="DI1013" s="206"/>
      <c r="DJ1013" s="205"/>
      <c r="DK1013" s="207"/>
      <c r="DL1013" s="205"/>
      <c r="DM1013" s="207"/>
      <c r="DN1013" s="205"/>
      <c r="DO1013" s="207"/>
      <c r="DP1013" s="205"/>
      <c r="DQ1013" s="205"/>
      <c r="DR1013" s="205"/>
      <c r="DS1013" s="205"/>
      <c r="DT1013" s="93"/>
      <c r="DU1013" s="93"/>
      <c r="EE1013" s="8"/>
      <c r="EF1013" s="205"/>
      <c r="EG1013" s="205"/>
      <c r="EH1013" s="206"/>
      <c r="EI1013" s="206"/>
      <c r="EJ1013" s="205"/>
      <c r="EK1013" s="207"/>
      <c r="EL1013" s="205"/>
      <c r="EM1013" s="207"/>
      <c r="EN1013" s="205"/>
      <c r="EO1013" s="207"/>
      <c r="EP1013" s="207"/>
      <c r="EQ1013" s="205"/>
      <c r="ER1013" s="205"/>
      <c r="ES1013" s="205"/>
      <c r="ET1013" s="205"/>
      <c r="EU1013" s="93"/>
      <c r="EV1013" s="93"/>
    </row>
    <row r="1014" spans="2:152">
      <c r="B1014" s="8"/>
      <c r="C1014" s="205"/>
      <c r="D1014" s="205"/>
      <c r="E1014" s="206"/>
      <c r="F1014" s="206"/>
      <c r="G1014" s="205"/>
      <c r="H1014" s="207"/>
      <c r="I1014" s="205"/>
      <c r="J1014" s="207"/>
      <c r="K1014" s="205"/>
      <c r="L1014" s="205"/>
      <c r="M1014" s="205"/>
      <c r="N1014" s="205"/>
      <c r="O1014" s="205"/>
      <c r="P1014" s="205"/>
      <c r="Q1014" s="205"/>
      <c r="CC1014" s="8"/>
      <c r="CD1014" s="205"/>
      <c r="CE1014" s="205"/>
      <c r="CF1014" s="206"/>
      <c r="CG1014" s="206"/>
      <c r="CH1014" s="205"/>
      <c r="CI1014" s="207"/>
      <c r="CJ1014" s="205"/>
      <c r="CK1014" s="207"/>
      <c r="CL1014" s="205"/>
      <c r="CM1014" s="205"/>
      <c r="CN1014" s="205"/>
      <c r="CO1014" s="205"/>
      <c r="CP1014" s="205"/>
      <c r="CQ1014" s="93"/>
      <c r="CR1014" s="93"/>
      <c r="CS1014" s="191"/>
      <c r="CW1014" s="210"/>
      <c r="DE1014" s="8"/>
      <c r="DF1014" s="205"/>
      <c r="DG1014" s="205"/>
      <c r="DH1014" s="206"/>
      <c r="DI1014" s="206"/>
      <c r="DJ1014" s="205"/>
      <c r="DK1014" s="207"/>
      <c r="DL1014" s="205"/>
      <c r="DM1014" s="207"/>
      <c r="DN1014" s="205"/>
      <c r="DO1014" s="207"/>
      <c r="DP1014" s="205"/>
      <c r="DQ1014" s="205"/>
      <c r="DR1014" s="205"/>
      <c r="DS1014" s="205"/>
      <c r="DT1014" s="93"/>
      <c r="DU1014" s="93"/>
      <c r="EE1014" s="8"/>
      <c r="EF1014" s="205"/>
      <c r="EG1014" s="205"/>
      <c r="EH1014" s="206"/>
      <c r="EI1014" s="206"/>
      <c r="EJ1014" s="205"/>
      <c r="EK1014" s="207"/>
      <c r="EL1014" s="205"/>
      <c r="EM1014" s="207"/>
      <c r="EN1014" s="205"/>
      <c r="EO1014" s="207"/>
      <c r="EP1014" s="207"/>
      <c r="EQ1014" s="205"/>
      <c r="ER1014" s="205"/>
      <c r="ES1014" s="205"/>
      <c r="ET1014" s="205"/>
      <c r="EU1014" s="93"/>
      <c r="EV1014" s="93"/>
    </row>
    <row r="1015" spans="2:152">
      <c r="B1015" s="8"/>
      <c r="C1015" s="205"/>
      <c r="D1015" s="205"/>
      <c r="E1015" s="206"/>
      <c r="F1015" s="206"/>
      <c r="G1015" s="205"/>
      <c r="H1015" s="207"/>
      <c r="I1015" s="205"/>
      <c r="J1015" s="207"/>
      <c r="K1015" s="205"/>
      <c r="L1015" s="205"/>
      <c r="M1015" s="205"/>
      <c r="N1015" s="205"/>
      <c r="O1015" s="205"/>
      <c r="P1015" s="205"/>
      <c r="Q1015" s="205"/>
      <c r="CC1015" s="8"/>
      <c r="CD1015" s="205"/>
      <c r="CE1015" s="205"/>
      <c r="CF1015" s="206"/>
      <c r="CG1015" s="206"/>
      <c r="CH1015" s="205"/>
      <c r="CI1015" s="207"/>
      <c r="CJ1015" s="205"/>
      <c r="CK1015" s="207"/>
      <c r="CL1015" s="205"/>
      <c r="CM1015" s="205"/>
      <c r="CN1015" s="205"/>
      <c r="CO1015" s="205"/>
      <c r="CP1015" s="205"/>
      <c r="CQ1015" s="93"/>
      <c r="CR1015" s="93"/>
      <c r="CS1015" s="191"/>
      <c r="CW1015" s="210"/>
      <c r="DE1015" s="8"/>
      <c r="DF1015" s="205"/>
      <c r="DG1015" s="205"/>
      <c r="DH1015" s="206"/>
      <c r="DI1015" s="206"/>
      <c r="DJ1015" s="205"/>
      <c r="DK1015" s="207"/>
      <c r="DL1015" s="205"/>
      <c r="DM1015" s="207"/>
      <c r="DN1015" s="205"/>
      <c r="DO1015" s="207"/>
      <c r="DP1015" s="205"/>
      <c r="DQ1015" s="205"/>
      <c r="DR1015" s="205"/>
      <c r="DS1015" s="205"/>
      <c r="DT1015" s="93"/>
      <c r="DU1015" s="93"/>
      <c r="EE1015" s="8"/>
      <c r="EF1015" s="205"/>
      <c r="EG1015" s="205"/>
      <c r="EH1015" s="206"/>
      <c r="EI1015" s="206"/>
      <c r="EJ1015" s="205"/>
      <c r="EK1015" s="207"/>
      <c r="EL1015" s="205"/>
      <c r="EM1015" s="207"/>
      <c r="EN1015" s="205"/>
      <c r="EO1015" s="207"/>
      <c r="EP1015" s="207"/>
      <c r="EQ1015" s="205"/>
      <c r="ER1015" s="205"/>
      <c r="ES1015" s="205"/>
      <c r="ET1015" s="205"/>
      <c r="EU1015" s="93"/>
      <c r="EV1015" s="93"/>
    </row>
    <row r="1016" spans="2:152">
      <c r="B1016" s="8"/>
      <c r="C1016" s="205"/>
      <c r="D1016" s="205"/>
      <c r="E1016" s="206"/>
      <c r="F1016" s="206"/>
      <c r="G1016" s="205"/>
      <c r="H1016" s="207"/>
      <c r="I1016" s="205"/>
      <c r="J1016" s="207"/>
      <c r="K1016" s="205"/>
      <c r="L1016" s="205"/>
      <c r="M1016" s="205"/>
      <c r="N1016" s="205"/>
      <c r="O1016" s="205"/>
      <c r="P1016" s="205"/>
      <c r="Q1016" s="205"/>
      <c r="CC1016" s="8"/>
      <c r="CD1016" s="205"/>
      <c r="CE1016" s="205"/>
      <c r="CF1016" s="206"/>
      <c r="CG1016" s="206"/>
      <c r="CH1016" s="205"/>
      <c r="CI1016" s="207"/>
      <c r="CJ1016" s="205"/>
      <c r="CK1016" s="207"/>
      <c r="CL1016" s="205"/>
      <c r="CM1016" s="205"/>
      <c r="CN1016" s="205"/>
      <c r="CO1016" s="205"/>
      <c r="CP1016" s="205"/>
      <c r="CQ1016" s="93"/>
      <c r="CR1016" s="93"/>
      <c r="CS1016" s="191"/>
      <c r="CW1016" s="210"/>
      <c r="DE1016" s="8"/>
      <c r="DF1016" s="205"/>
      <c r="DG1016" s="205"/>
      <c r="DH1016" s="206"/>
      <c r="DI1016" s="206"/>
      <c r="DJ1016" s="205"/>
      <c r="DK1016" s="207"/>
      <c r="DL1016" s="205"/>
      <c r="DM1016" s="207"/>
      <c r="DN1016" s="205"/>
      <c r="DO1016" s="207"/>
      <c r="DP1016" s="205"/>
      <c r="DQ1016" s="205"/>
      <c r="DR1016" s="205"/>
      <c r="DS1016" s="205"/>
      <c r="DT1016" s="93"/>
      <c r="DU1016" s="93"/>
      <c r="EE1016" s="8"/>
      <c r="EF1016" s="205"/>
      <c r="EG1016" s="205"/>
      <c r="EH1016" s="206"/>
      <c r="EI1016" s="206"/>
      <c r="EJ1016" s="205"/>
      <c r="EK1016" s="207"/>
      <c r="EL1016" s="205"/>
      <c r="EM1016" s="207"/>
      <c r="EN1016" s="205"/>
      <c r="EO1016" s="207"/>
      <c r="EP1016" s="207"/>
      <c r="EQ1016" s="205"/>
      <c r="ER1016" s="205"/>
      <c r="ES1016" s="205"/>
      <c r="ET1016" s="205"/>
      <c r="EU1016" s="93"/>
      <c r="EV1016" s="93"/>
    </row>
    <row r="1017" spans="2:152">
      <c r="B1017" s="8"/>
      <c r="C1017" s="205"/>
      <c r="D1017" s="205"/>
      <c r="E1017" s="206"/>
      <c r="F1017" s="206"/>
      <c r="G1017" s="205"/>
      <c r="H1017" s="207"/>
      <c r="I1017" s="205"/>
      <c r="J1017" s="207"/>
      <c r="K1017" s="205"/>
      <c r="L1017" s="205"/>
      <c r="M1017" s="205"/>
      <c r="N1017" s="205"/>
      <c r="O1017" s="205"/>
      <c r="P1017" s="205"/>
      <c r="Q1017" s="205"/>
      <c r="CC1017" s="8"/>
      <c r="CD1017" s="205"/>
      <c r="CE1017" s="205"/>
      <c r="CF1017" s="206"/>
      <c r="CG1017" s="206"/>
      <c r="CH1017" s="205"/>
      <c r="CI1017" s="207"/>
      <c r="CJ1017" s="205"/>
      <c r="CK1017" s="207"/>
      <c r="CL1017" s="205"/>
      <c r="CM1017" s="205"/>
      <c r="CN1017" s="205"/>
      <c r="CO1017" s="205"/>
      <c r="CP1017" s="205"/>
      <c r="CQ1017" s="93"/>
      <c r="CR1017" s="93"/>
      <c r="CS1017" s="191"/>
      <c r="CW1017" s="210"/>
      <c r="DE1017" s="8"/>
      <c r="DF1017" s="205"/>
      <c r="DG1017" s="205"/>
      <c r="DH1017" s="206"/>
      <c r="DI1017" s="206"/>
      <c r="DJ1017" s="205"/>
      <c r="DK1017" s="207"/>
      <c r="DL1017" s="205"/>
      <c r="DM1017" s="207"/>
      <c r="DN1017" s="205"/>
      <c r="DO1017" s="207"/>
      <c r="DP1017" s="205"/>
      <c r="DQ1017" s="205"/>
      <c r="DR1017" s="205"/>
      <c r="DS1017" s="205"/>
      <c r="DT1017" s="93"/>
      <c r="DU1017" s="93"/>
      <c r="EE1017" s="8"/>
      <c r="EF1017" s="205"/>
      <c r="EG1017" s="205"/>
      <c r="EH1017" s="206"/>
      <c r="EI1017" s="206"/>
      <c r="EJ1017" s="205"/>
      <c r="EK1017" s="207"/>
      <c r="EL1017" s="205"/>
      <c r="EM1017" s="207"/>
      <c r="EN1017" s="205"/>
      <c r="EO1017" s="207"/>
      <c r="EP1017" s="207"/>
      <c r="EQ1017" s="205"/>
      <c r="ER1017" s="205"/>
      <c r="ES1017" s="205"/>
      <c r="ET1017" s="205"/>
      <c r="EU1017" s="93"/>
      <c r="EV1017" s="93"/>
    </row>
    <row r="1018" spans="2:152">
      <c r="B1018" s="8"/>
      <c r="C1018" s="205"/>
      <c r="D1018" s="205"/>
      <c r="E1018" s="206"/>
      <c r="F1018" s="206"/>
      <c r="G1018" s="205"/>
      <c r="H1018" s="207"/>
      <c r="I1018" s="205"/>
      <c r="J1018" s="207"/>
      <c r="K1018" s="205"/>
      <c r="L1018" s="205"/>
      <c r="M1018" s="205"/>
      <c r="N1018" s="205"/>
      <c r="O1018" s="205"/>
      <c r="P1018" s="205"/>
      <c r="Q1018" s="205"/>
      <c r="CC1018" s="8"/>
      <c r="CD1018" s="205"/>
      <c r="CE1018" s="205"/>
      <c r="CF1018" s="206"/>
      <c r="CG1018" s="206"/>
      <c r="CH1018" s="205"/>
      <c r="CI1018" s="207"/>
      <c r="CJ1018" s="205"/>
      <c r="CK1018" s="207"/>
      <c r="CL1018" s="205"/>
      <c r="CM1018" s="205"/>
      <c r="CN1018" s="205"/>
      <c r="CO1018" s="205"/>
      <c r="CP1018" s="205"/>
      <c r="CQ1018" s="93"/>
      <c r="CR1018" s="93"/>
      <c r="CS1018" s="191"/>
      <c r="CW1018" s="210"/>
      <c r="DE1018" s="8"/>
      <c r="DF1018" s="205"/>
      <c r="DG1018" s="205"/>
      <c r="DH1018" s="206"/>
      <c r="DI1018" s="206"/>
      <c r="DJ1018" s="205"/>
      <c r="DK1018" s="207"/>
      <c r="DL1018" s="205"/>
      <c r="DM1018" s="207"/>
      <c r="DN1018" s="205"/>
      <c r="DO1018" s="207"/>
      <c r="DP1018" s="205"/>
      <c r="DQ1018" s="205"/>
      <c r="DR1018" s="205"/>
      <c r="DS1018" s="205"/>
      <c r="DT1018" s="93"/>
      <c r="DU1018" s="93"/>
      <c r="EE1018" s="8"/>
      <c r="EF1018" s="205"/>
      <c r="EG1018" s="205"/>
      <c r="EH1018" s="206"/>
      <c r="EI1018" s="206"/>
      <c r="EJ1018" s="205"/>
      <c r="EK1018" s="207"/>
      <c r="EL1018" s="205"/>
      <c r="EM1018" s="207"/>
      <c r="EN1018" s="205"/>
      <c r="EO1018" s="207"/>
      <c r="EP1018" s="207"/>
      <c r="EQ1018" s="205"/>
      <c r="ER1018" s="205"/>
      <c r="ES1018" s="205"/>
      <c r="ET1018" s="205"/>
      <c r="EU1018" s="93"/>
      <c r="EV1018" s="93"/>
    </row>
    <row r="1019" spans="2:152">
      <c r="B1019" s="8"/>
      <c r="C1019" s="205"/>
      <c r="D1019" s="205"/>
      <c r="E1019" s="206"/>
      <c r="F1019" s="206"/>
      <c r="G1019" s="205"/>
      <c r="H1019" s="207"/>
      <c r="I1019" s="205"/>
      <c r="J1019" s="207"/>
      <c r="K1019" s="205"/>
      <c r="L1019" s="205"/>
      <c r="M1019" s="205"/>
      <c r="N1019" s="205"/>
      <c r="O1019" s="205"/>
      <c r="P1019" s="205"/>
      <c r="Q1019" s="205"/>
      <c r="CC1019" s="8"/>
      <c r="CD1019" s="205"/>
      <c r="CE1019" s="205"/>
      <c r="CF1019" s="206"/>
      <c r="CG1019" s="206"/>
      <c r="CH1019" s="205"/>
      <c r="CI1019" s="207"/>
      <c r="CJ1019" s="205"/>
      <c r="CK1019" s="207"/>
      <c r="CL1019" s="205"/>
      <c r="CM1019" s="205"/>
      <c r="CN1019" s="205"/>
      <c r="CO1019" s="205"/>
      <c r="CP1019" s="205"/>
      <c r="CQ1019" s="93"/>
      <c r="CR1019" s="93"/>
      <c r="CS1019" s="191"/>
      <c r="CW1019" s="210"/>
      <c r="DE1019" s="8"/>
      <c r="DF1019" s="205"/>
      <c r="DG1019" s="205"/>
      <c r="DH1019" s="206"/>
      <c r="DI1019" s="206"/>
      <c r="DJ1019" s="205"/>
      <c r="DK1019" s="207"/>
      <c r="DL1019" s="205"/>
      <c r="DM1019" s="207"/>
      <c r="DN1019" s="205"/>
      <c r="DO1019" s="207"/>
      <c r="DP1019" s="205"/>
      <c r="DQ1019" s="205"/>
      <c r="DR1019" s="205"/>
      <c r="DS1019" s="205"/>
      <c r="DT1019" s="93"/>
      <c r="DU1019" s="93"/>
      <c r="EE1019" s="8"/>
      <c r="EF1019" s="205"/>
      <c r="EG1019" s="205"/>
      <c r="EH1019" s="206"/>
      <c r="EI1019" s="206"/>
      <c r="EJ1019" s="205"/>
      <c r="EK1019" s="207"/>
      <c r="EL1019" s="205"/>
      <c r="EM1019" s="207"/>
      <c r="EN1019" s="205"/>
      <c r="EO1019" s="207"/>
      <c r="EP1019" s="207"/>
      <c r="EQ1019" s="205"/>
      <c r="ER1019" s="205"/>
      <c r="ES1019" s="205"/>
      <c r="ET1019" s="205"/>
      <c r="EU1019" s="93"/>
      <c r="EV1019" s="93"/>
    </row>
    <row r="1020" spans="2:152">
      <c r="B1020" s="8"/>
      <c r="C1020" s="205"/>
      <c r="D1020" s="205"/>
      <c r="E1020" s="206"/>
      <c r="F1020" s="206"/>
      <c r="G1020" s="205"/>
      <c r="H1020" s="207"/>
      <c r="I1020" s="205"/>
      <c r="J1020" s="207"/>
      <c r="K1020" s="205"/>
      <c r="L1020" s="205"/>
      <c r="M1020" s="205"/>
      <c r="N1020" s="205"/>
      <c r="O1020" s="205"/>
      <c r="P1020" s="205"/>
      <c r="Q1020" s="205"/>
      <c r="CC1020" s="8"/>
      <c r="CD1020" s="205"/>
      <c r="CE1020" s="205"/>
      <c r="CF1020" s="206"/>
      <c r="CG1020" s="206"/>
      <c r="CH1020" s="205"/>
      <c r="CI1020" s="207"/>
      <c r="CJ1020" s="205"/>
      <c r="CK1020" s="207"/>
      <c r="CL1020" s="205"/>
      <c r="CM1020" s="205"/>
      <c r="CN1020" s="205"/>
      <c r="CO1020" s="205"/>
      <c r="CP1020" s="205"/>
      <c r="CQ1020" s="93"/>
      <c r="CR1020" s="93"/>
      <c r="CS1020" s="191"/>
      <c r="CW1020" s="210"/>
      <c r="DE1020" s="8"/>
      <c r="DF1020" s="205"/>
      <c r="DG1020" s="205"/>
      <c r="DH1020" s="206"/>
      <c r="DI1020" s="206"/>
      <c r="DJ1020" s="205"/>
      <c r="DK1020" s="207"/>
      <c r="DL1020" s="205"/>
      <c r="DM1020" s="207"/>
      <c r="DN1020" s="205"/>
      <c r="DO1020" s="207"/>
      <c r="DP1020" s="205"/>
      <c r="DQ1020" s="205"/>
      <c r="DR1020" s="205"/>
      <c r="DS1020" s="205"/>
      <c r="DT1020" s="93"/>
      <c r="DU1020" s="93"/>
      <c r="EE1020" s="8"/>
      <c r="EF1020" s="205"/>
      <c r="EG1020" s="205"/>
      <c r="EH1020" s="206"/>
      <c r="EI1020" s="206"/>
      <c r="EJ1020" s="205"/>
      <c r="EK1020" s="207"/>
      <c r="EL1020" s="205"/>
      <c r="EM1020" s="207"/>
      <c r="EN1020" s="205"/>
      <c r="EO1020" s="207"/>
      <c r="EP1020" s="207"/>
      <c r="EQ1020" s="205"/>
      <c r="ER1020" s="205"/>
      <c r="ES1020" s="205"/>
      <c r="ET1020" s="205"/>
      <c r="EU1020" s="93"/>
      <c r="EV1020" s="93"/>
    </row>
    <row r="1021" spans="2:152">
      <c r="B1021" s="8"/>
      <c r="C1021" s="205"/>
      <c r="D1021" s="205"/>
      <c r="E1021" s="206"/>
      <c r="F1021" s="206"/>
      <c r="G1021" s="205"/>
      <c r="H1021" s="207"/>
      <c r="I1021" s="205"/>
      <c r="J1021" s="207"/>
      <c r="K1021" s="205"/>
      <c r="L1021" s="205"/>
      <c r="M1021" s="205"/>
      <c r="N1021" s="205"/>
      <c r="O1021" s="205"/>
      <c r="P1021" s="205"/>
      <c r="Q1021" s="205"/>
      <c r="CC1021" s="8"/>
      <c r="CD1021" s="205"/>
      <c r="CE1021" s="205"/>
      <c r="CF1021" s="206"/>
      <c r="CG1021" s="206"/>
      <c r="CH1021" s="205"/>
      <c r="CI1021" s="207"/>
      <c r="CJ1021" s="205"/>
      <c r="CK1021" s="207"/>
      <c r="CL1021" s="205"/>
      <c r="CM1021" s="205"/>
      <c r="CN1021" s="205"/>
      <c r="CO1021" s="205"/>
      <c r="CP1021" s="205"/>
      <c r="CQ1021" s="93"/>
      <c r="CR1021" s="93"/>
      <c r="CS1021" s="191"/>
      <c r="CW1021" s="210"/>
      <c r="DE1021" s="8"/>
      <c r="DF1021" s="205"/>
      <c r="DG1021" s="205"/>
      <c r="DH1021" s="206"/>
      <c r="DI1021" s="206"/>
      <c r="DJ1021" s="205"/>
      <c r="DK1021" s="207"/>
      <c r="DL1021" s="205"/>
      <c r="DM1021" s="207"/>
      <c r="DN1021" s="205"/>
      <c r="DO1021" s="207"/>
      <c r="DP1021" s="205"/>
      <c r="DQ1021" s="205"/>
      <c r="DR1021" s="205"/>
      <c r="DS1021" s="205"/>
      <c r="DT1021" s="93"/>
      <c r="DU1021" s="93"/>
      <c r="EE1021" s="8"/>
      <c r="EF1021" s="205"/>
      <c r="EG1021" s="205"/>
      <c r="EH1021" s="206"/>
      <c r="EI1021" s="206"/>
      <c r="EJ1021" s="205"/>
      <c r="EK1021" s="207"/>
      <c r="EL1021" s="205"/>
      <c r="EM1021" s="207"/>
      <c r="EN1021" s="205"/>
      <c r="EO1021" s="207"/>
      <c r="EP1021" s="207"/>
      <c r="EQ1021" s="205"/>
      <c r="ER1021" s="205"/>
      <c r="ES1021" s="205"/>
      <c r="ET1021" s="205"/>
      <c r="EU1021" s="93"/>
      <c r="EV1021" s="93"/>
    </row>
    <row r="1022" spans="2:152">
      <c r="B1022" s="8"/>
      <c r="C1022" s="205"/>
      <c r="D1022" s="205"/>
      <c r="E1022" s="206"/>
      <c r="F1022" s="206"/>
      <c r="G1022" s="205"/>
      <c r="H1022" s="207"/>
      <c r="I1022" s="205"/>
      <c r="J1022" s="207"/>
      <c r="K1022" s="205"/>
      <c r="L1022" s="205"/>
      <c r="M1022" s="205"/>
      <c r="N1022" s="205"/>
      <c r="O1022" s="205"/>
      <c r="P1022" s="205"/>
      <c r="Q1022" s="205"/>
      <c r="CC1022" s="8"/>
      <c r="CD1022" s="205"/>
      <c r="CE1022" s="205"/>
      <c r="CF1022" s="206"/>
      <c r="CG1022" s="206"/>
      <c r="CH1022" s="205"/>
      <c r="CI1022" s="207"/>
      <c r="CJ1022" s="205"/>
      <c r="CK1022" s="207"/>
      <c r="CL1022" s="205"/>
      <c r="CM1022" s="205"/>
      <c r="CN1022" s="205"/>
      <c r="CO1022" s="205"/>
      <c r="CP1022" s="205"/>
      <c r="CQ1022" s="93"/>
      <c r="CR1022" s="93"/>
      <c r="CS1022" s="191"/>
      <c r="CW1022" s="210"/>
      <c r="DE1022" s="8"/>
      <c r="DF1022" s="205"/>
      <c r="DG1022" s="205"/>
      <c r="DH1022" s="206"/>
      <c r="DI1022" s="206"/>
      <c r="DJ1022" s="205"/>
      <c r="DK1022" s="207"/>
      <c r="DL1022" s="205"/>
      <c r="DM1022" s="207"/>
      <c r="DN1022" s="205"/>
      <c r="DO1022" s="207"/>
      <c r="DP1022" s="205"/>
      <c r="DQ1022" s="205"/>
      <c r="DR1022" s="205"/>
      <c r="DS1022" s="205"/>
      <c r="DT1022" s="93"/>
      <c r="DU1022" s="93"/>
      <c r="EE1022" s="8"/>
      <c r="EF1022" s="205"/>
      <c r="EG1022" s="205"/>
      <c r="EH1022" s="206"/>
      <c r="EI1022" s="206"/>
      <c r="EJ1022" s="205"/>
      <c r="EK1022" s="207"/>
      <c r="EL1022" s="205"/>
      <c r="EM1022" s="207"/>
      <c r="EN1022" s="205"/>
      <c r="EO1022" s="207"/>
      <c r="EP1022" s="207"/>
      <c r="EQ1022" s="205"/>
      <c r="ER1022" s="205"/>
      <c r="ES1022" s="205"/>
      <c r="ET1022" s="205"/>
      <c r="EU1022" s="93"/>
      <c r="EV1022" s="93"/>
    </row>
    <row r="1023" spans="2:152">
      <c r="B1023" s="8"/>
      <c r="C1023" s="205"/>
      <c r="D1023" s="205"/>
      <c r="E1023" s="206"/>
      <c r="F1023" s="206"/>
      <c r="G1023" s="205"/>
      <c r="H1023" s="207"/>
      <c r="I1023" s="205"/>
      <c r="J1023" s="207"/>
      <c r="K1023" s="205"/>
      <c r="L1023" s="205"/>
      <c r="M1023" s="205"/>
      <c r="N1023" s="205"/>
      <c r="O1023" s="205"/>
      <c r="P1023" s="205"/>
      <c r="Q1023" s="205"/>
      <c r="CC1023" s="8"/>
      <c r="CD1023" s="205"/>
      <c r="CE1023" s="205"/>
      <c r="CF1023" s="206"/>
      <c r="CG1023" s="206"/>
      <c r="CH1023" s="205"/>
      <c r="CI1023" s="207"/>
      <c r="CJ1023" s="205"/>
      <c r="CK1023" s="207"/>
      <c r="CL1023" s="205"/>
      <c r="CM1023" s="205"/>
      <c r="CN1023" s="205"/>
      <c r="CO1023" s="205"/>
      <c r="CP1023" s="205"/>
      <c r="CQ1023" s="93"/>
      <c r="CR1023" s="93"/>
      <c r="CS1023" s="191"/>
      <c r="CW1023" s="210"/>
      <c r="DE1023" s="8"/>
      <c r="DF1023" s="205"/>
      <c r="DG1023" s="205"/>
      <c r="DH1023" s="206"/>
      <c r="DI1023" s="206"/>
      <c r="DJ1023" s="205"/>
      <c r="DK1023" s="207"/>
      <c r="DL1023" s="205"/>
      <c r="DM1023" s="207"/>
      <c r="DN1023" s="205"/>
      <c r="DO1023" s="207"/>
      <c r="DP1023" s="205"/>
      <c r="DQ1023" s="205"/>
      <c r="DR1023" s="205"/>
      <c r="DS1023" s="205"/>
      <c r="DT1023" s="93"/>
      <c r="DU1023" s="93"/>
      <c r="EE1023" s="8"/>
      <c r="EF1023" s="205"/>
      <c r="EG1023" s="205"/>
      <c r="EH1023" s="206"/>
      <c r="EI1023" s="206"/>
      <c r="EJ1023" s="205"/>
      <c r="EK1023" s="207"/>
      <c r="EL1023" s="205"/>
      <c r="EM1023" s="207"/>
      <c r="EN1023" s="205"/>
      <c r="EO1023" s="207"/>
      <c r="EP1023" s="207"/>
      <c r="EQ1023" s="205"/>
      <c r="ER1023" s="205"/>
      <c r="ES1023" s="205"/>
      <c r="ET1023" s="205"/>
      <c r="EU1023" s="93"/>
      <c r="EV1023" s="93"/>
    </row>
    <row r="1024" spans="2:152">
      <c r="B1024" s="8"/>
      <c r="C1024" s="205"/>
      <c r="D1024" s="205"/>
      <c r="E1024" s="206"/>
      <c r="F1024" s="206"/>
      <c r="G1024" s="205"/>
      <c r="H1024" s="207"/>
      <c r="I1024" s="205"/>
      <c r="J1024" s="207"/>
      <c r="K1024" s="205"/>
      <c r="L1024" s="205"/>
      <c r="M1024" s="205"/>
      <c r="N1024" s="205"/>
      <c r="O1024" s="205"/>
      <c r="P1024" s="205"/>
      <c r="Q1024" s="205"/>
      <c r="CC1024" s="8"/>
      <c r="CD1024" s="205"/>
      <c r="CE1024" s="205"/>
      <c r="CF1024" s="206"/>
      <c r="CG1024" s="206"/>
      <c r="CH1024" s="205"/>
      <c r="CI1024" s="207"/>
      <c r="CJ1024" s="205"/>
      <c r="CK1024" s="207"/>
      <c r="CL1024" s="205"/>
      <c r="CM1024" s="205"/>
      <c r="CN1024" s="205"/>
      <c r="CO1024" s="205"/>
      <c r="CP1024" s="205"/>
      <c r="CQ1024" s="93"/>
      <c r="CR1024" s="93"/>
      <c r="CS1024" s="191"/>
      <c r="CW1024" s="210"/>
      <c r="DE1024" s="8"/>
      <c r="DF1024" s="205"/>
      <c r="DG1024" s="205"/>
      <c r="DH1024" s="206"/>
      <c r="DI1024" s="206"/>
      <c r="DJ1024" s="205"/>
      <c r="DK1024" s="207"/>
      <c r="DL1024" s="205"/>
      <c r="DM1024" s="207"/>
      <c r="DN1024" s="205"/>
      <c r="DO1024" s="207"/>
      <c r="DP1024" s="205"/>
      <c r="DQ1024" s="205"/>
      <c r="DR1024" s="205"/>
      <c r="DS1024" s="205"/>
      <c r="DT1024" s="93"/>
      <c r="DU1024" s="93"/>
      <c r="EE1024" s="8"/>
      <c r="EF1024" s="205"/>
      <c r="EG1024" s="205"/>
      <c r="EH1024" s="206"/>
      <c r="EI1024" s="206"/>
      <c r="EJ1024" s="205"/>
      <c r="EK1024" s="207"/>
      <c r="EL1024" s="205"/>
      <c r="EM1024" s="207"/>
      <c r="EN1024" s="205"/>
      <c r="EO1024" s="207"/>
      <c r="EP1024" s="207"/>
      <c r="EQ1024" s="205"/>
      <c r="ER1024" s="205"/>
      <c r="ES1024" s="205"/>
      <c r="ET1024" s="205"/>
      <c r="EU1024" s="93"/>
      <c r="EV1024" s="93"/>
    </row>
    <row r="1025" spans="2:152">
      <c r="B1025" s="8"/>
      <c r="C1025" s="205"/>
      <c r="D1025" s="205"/>
      <c r="E1025" s="206"/>
      <c r="F1025" s="206"/>
      <c r="G1025" s="205"/>
      <c r="H1025" s="207"/>
      <c r="I1025" s="205"/>
      <c r="J1025" s="207"/>
      <c r="K1025" s="205"/>
      <c r="L1025" s="205"/>
      <c r="M1025" s="205"/>
      <c r="N1025" s="205"/>
      <c r="O1025" s="205"/>
      <c r="P1025" s="205"/>
      <c r="Q1025" s="205"/>
      <c r="CC1025" s="8"/>
      <c r="CD1025" s="205"/>
      <c r="CE1025" s="205"/>
      <c r="CF1025" s="206"/>
      <c r="CG1025" s="206"/>
      <c r="CH1025" s="205"/>
      <c r="CI1025" s="207"/>
      <c r="CJ1025" s="205"/>
      <c r="CK1025" s="207"/>
      <c r="CL1025" s="205"/>
      <c r="CM1025" s="205"/>
      <c r="CN1025" s="205"/>
      <c r="CO1025" s="205"/>
      <c r="CP1025" s="205"/>
      <c r="CQ1025" s="93"/>
      <c r="CR1025" s="93"/>
      <c r="CS1025" s="191"/>
      <c r="CW1025" s="210"/>
      <c r="DE1025" s="8"/>
      <c r="DF1025" s="205"/>
      <c r="DG1025" s="205"/>
      <c r="DH1025" s="206"/>
      <c r="DI1025" s="206"/>
      <c r="DJ1025" s="205"/>
      <c r="DK1025" s="207"/>
      <c r="DL1025" s="205"/>
      <c r="DM1025" s="207"/>
      <c r="DN1025" s="205"/>
      <c r="DO1025" s="207"/>
      <c r="DP1025" s="205"/>
      <c r="DQ1025" s="205"/>
      <c r="DR1025" s="205"/>
      <c r="DS1025" s="205"/>
      <c r="DT1025" s="93"/>
      <c r="DU1025" s="93"/>
      <c r="EE1025" s="8"/>
      <c r="EF1025" s="205"/>
      <c r="EG1025" s="205"/>
      <c r="EH1025" s="206"/>
      <c r="EI1025" s="206"/>
      <c r="EJ1025" s="205"/>
      <c r="EK1025" s="207"/>
      <c r="EL1025" s="205"/>
      <c r="EM1025" s="207"/>
      <c r="EN1025" s="205"/>
      <c r="EO1025" s="207"/>
      <c r="EP1025" s="207"/>
      <c r="EQ1025" s="205"/>
      <c r="ER1025" s="205"/>
      <c r="ES1025" s="205"/>
      <c r="ET1025" s="205"/>
      <c r="EU1025" s="93"/>
      <c r="EV1025" s="93"/>
    </row>
    <row r="1026" spans="2:152">
      <c r="B1026" s="8"/>
      <c r="C1026" s="205"/>
      <c r="D1026" s="205"/>
      <c r="E1026" s="206"/>
      <c r="F1026" s="206"/>
      <c r="G1026" s="205"/>
      <c r="H1026" s="207"/>
      <c r="I1026" s="205"/>
      <c r="J1026" s="207"/>
      <c r="K1026" s="205"/>
      <c r="L1026" s="205"/>
      <c r="M1026" s="205"/>
      <c r="N1026" s="205"/>
      <c r="O1026" s="205"/>
      <c r="P1026" s="205"/>
      <c r="Q1026" s="205"/>
      <c r="CC1026" s="8"/>
      <c r="CD1026" s="205"/>
      <c r="CE1026" s="205"/>
      <c r="CF1026" s="206"/>
      <c r="CG1026" s="206"/>
      <c r="CH1026" s="205"/>
      <c r="CI1026" s="207"/>
      <c r="CJ1026" s="205"/>
      <c r="CK1026" s="207"/>
      <c r="CL1026" s="205"/>
      <c r="CM1026" s="205"/>
      <c r="CN1026" s="205"/>
      <c r="CO1026" s="205"/>
      <c r="CP1026" s="205"/>
      <c r="CQ1026" s="93"/>
      <c r="CR1026" s="93"/>
      <c r="CS1026" s="191"/>
      <c r="CW1026" s="210"/>
      <c r="DE1026" s="8"/>
      <c r="DF1026" s="205"/>
      <c r="DG1026" s="205"/>
      <c r="DH1026" s="206"/>
      <c r="DI1026" s="206"/>
      <c r="DJ1026" s="205"/>
      <c r="DK1026" s="207"/>
      <c r="DL1026" s="205"/>
      <c r="DM1026" s="207"/>
      <c r="DN1026" s="205"/>
      <c r="DO1026" s="207"/>
      <c r="DP1026" s="205"/>
      <c r="DQ1026" s="205"/>
      <c r="DR1026" s="205"/>
      <c r="DS1026" s="205"/>
      <c r="DT1026" s="93"/>
      <c r="DU1026" s="93"/>
      <c r="EE1026" s="8"/>
      <c r="EF1026" s="205"/>
      <c r="EG1026" s="205"/>
      <c r="EH1026" s="206"/>
      <c r="EI1026" s="206"/>
      <c r="EJ1026" s="205"/>
      <c r="EK1026" s="207"/>
      <c r="EL1026" s="205"/>
      <c r="EM1026" s="207"/>
      <c r="EN1026" s="205"/>
      <c r="EO1026" s="207"/>
      <c r="EP1026" s="207"/>
      <c r="EQ1026" s="205"/>
      <c r="ER1026" s="205"/>
      <c r="ES1026" s="205"/>
      <c r="ET1026" s="205"/>
      <c r="EU1026" s="93"/>
      <c r="EV1026" s="93"/>
    </row>
    <row r="1027" spans="2:152">
      <c r="B1027" s="8"/>
      <c r="C1027" s="205"/>
      <c r="D1027" s="205"/>
      <c r="E1027" s="206"/>
      <c r="F1027" s="206"/>
      <c r="G1027" s="205"/>
      <c r="H1027" s="207"/>
      <c r="I1027" s="205"/>
      <c r="J1027" s="207"/>
      <c r="K1027" s="205"/>
      <c r="L1027" s="205"/>
      <c r="M1027" s="205"/>
      <c r="N1027" s="205"/>
      <c r="O1027" s="205"/>
      <c r="P1027" s="205"/>
      <c r="Q1027" s="205"/>
      <c r="CC1027" s="8"/>
      <c r="CD1027" s="205"/>
      <c r="CE1027" s="205"/>
      <c r="CF1027" s="206"/>
      <c r="CG1027" s="206"/>
      <c r="CH1027" s="205"/>
      <c r="CI1027" s="207"/>
      <c r="CJ1027" s="205"/>
      <c r="CK1027" s="207"/>
      <c r="CL1027" s="205"/>
      <c r="CM1027" s="205"/>
      <c r="CN1027" s="205"/>
      <c r="CO1027" s="205"/>
      <c r="CP1027" s="205"/>
      <c r="CQ1027" s="93"/>
      <c r="CR1027" s="93"/>
      <c r="CS1027" s="191"/>
      <c r="CW1027" s="210"/>
      <c r="DE1027" s="8"/>
      <c r="DF1027" s="205"/>
      <c r="DG1027" s="205"/>
      <c r="DH1027" s="206"/>
      <c r="DI1027" s="206"/>
      <c r="DJ1027" s="205"/>
      <c r="DK1027" s="207"/>
      <c r="DL1027" s="205"/>
      <c r="DM1027" s="207"/>
      <c r="DN1027" s="205"/>
      <c r="DO1027" s="207"/>
      <c r="DP1027" s="205"/>
      <c r="DQ1027" s="205"/>
      <c r="DR1027" s="205"/>
      <c r="DS1027" s="205"/>
      <c r="DT1027" s="93"/>
      <c r="DU1027" s="93"/>
      <c r="EE1027" s="8"/>
      <c r="EF1027" s="205"/>
      <c r="EG1027" s="205"/>
      <c r="EH1027" s="206"/>
      <c r="EI1027" s="206"/>
      <c r="EJ1027" s="205"/>
      <c r="EK1027" s="207"/>
      <c r="EL1027" s="205"/>
      <c r="EM1027" s="207"/>
      <c r="EN1027" s="205"/>
      <c r="EO1027" s="207"/>
      <c r="EP1027" s="207"/>
      <c r="EQ1027" s="205"/>
      <c r="ER1027" s="205"/>
      <c r="ES1027" s="205"/>
      <c r="ET1027" s="205"/>
      <c r="EU1027" s="93"/>
      <c r="EV1027" s="93"/>
    </row>
    <row r="1028" spans="2:152">
      <c r="B1028" s="8"/>
      <c r="C1028" s="205"/>
      <c r="D1028" s="205"/>
      <c r="E1028" s="206"/>
      <c r="F1028" s="206"/>
      <c r="G1028" s="205"/>
      <c r="H1028" s="207"/>
      <c r="I1028" s="205"/>
      <c r="J1028" s="207"/>
      <c r="K1028" s="205"/>
      <c r="L1028" s="205"/>
      <c r="M1028" s="205"/>
      <c r="N1028" s="205"/>
      <c r="O1028" s="205"/>
      <c r="P1028" s="205"/>
      <c r="Q1028" s="205"/>
      <c r="CC1028" s="8"/>
      <c r="CD1028" s="205"/>
      <c r="CE1028" s="205"/>
      <c r="CF1028" s="206"/>
      <c r="CG1028" s="206"/>
      <c r="CH1028" s="205"/>
      <c r="CI1028" s="207"/>
      <c r="CJ1028" s="205"/>
      <c r="CK1028" s="207"/>
      <c r="CL1028" s="205"/>
      <c r="CM1028" s="205"/>
      <c r="CN1028" s="205"/>
      <c r="CO1028" s="205"/>
      <c r="CP1028" s="205"/>
      <c r="CQ1028" s="93"/>
      <c r="CR1028" s="93"/>
      <c r="CS1028" s="191"/>
      <c r="CW1028" s="210"/>
      <c r="DE1028" s="8"/>
      <c r="DF1028" s="205"/>
      <c r="DG1028" s="205"/>
      <c r="DH1028" s="206"/>
      <c r="DI1028" s="206"/>
      <c r="DJ1028" s="205"/>
      <c r="DK1028" s="207"/>
      <c r="DL1028" s="205"/>
      <c r="DM1028" s="207"/>
      <c r="DN1028" s="205"/>
      <c r="DO1028" s="207"/>
      <c r="DP1028" s="205"/>
      <c r="DQ1028" s="205"/>
      <c r="DR1028" s="205"/>
      <c r="DS1028" s="205"/>
      <c r="DT1028" s="93"/>
      <c r="DU1028" s="93"/>
      <c r="EE1028" s="8"/>
      <c r="EF1028" s="205"/>
      <c r="EG1028" s="205"/>
      <c r="EH1028" s="206"/>
      <c r="EI1028" s="206"/>
      <c r="EJ1028" s="205"/>
      <c r="EK1028" s="207"/>
      <c r="EL1028" s="205"/>
      <c r="EM1028" s="207"/>
      <c r="EN1028" s="205"/>
      <c r="EO1028" s="207"/>
      <c r="EP1028" s="207"/>
      <c r="EQ1028" s="205"/>
      <c r="ER1028" s="205"/>
      <c r="ES1028" s="205"/>
      <c r="ET1028" s="205"/>
      <c r="EU1028" s="93"/>
      <c r="EV1028" s="93"/>
    </row>
    <row r="1029" spans="2:152">
      <c r="B1029" s="8"/>
      <c r="C1029" s="205"/>
      <c r="D1029" s="205"/>
      <c r="E1029" s="206"/>
      <c r="F1029" s="206"/>
      <c r="G1029" s="205"/>
      <c r="H1029" s="207"/>
      <c r="I1029" s="205"/>
      <c r="J1029" s="207"/>
      <c r="K1029" s="205"/>
      <c r="L1029" s="205"/>
      <c r="M1029" s="205"/>
      <c r="N1029" s="205"/>
      <c r="O1029" s="205"/>
      <c r="P1029" s="205"/>
      <c r="Q1029" s="205"/>
      <c r="CC1029" s="8"/>
      <c r="CD1029" s="205"/>
      <c r="CE1029" s="205"/>
      <c r="CF1029" s="206"/>
      <c r="CG1029" s="206"/>
      <c r="CH1029" s="205"/>
      <c r="CI1029" s="207"/>
      <c r="CJ1029" s="205"/>
      <c r="CK1029" s="207"/>
      <c r="CL1029" s="205"/>
      <c r="CM1029" s="205"/>
      <c r="CN1029" s="205"/>
      <c r="CO1029" s="205"/>
      <c r="CP1029" s="205"/>
      <c r="CQ1029" s="93"/>
      <c r="CR1029" s="93"/>
      <c r="CS1029" s="191"/>
      <c r="CW1029" s="210"/>
      <c r="DE1029" s="8"/>
      <c r="DF1029" s="205"/>
      <c r="DG1029" s="205"/>
      <c r="DH1029" s="206"/>
      <c r="DI1029" s="206"/>
      <c r="DJ1029" s="205"/>
      <c r="DK1029" s="207"/>
      <c r="DL1029" s="205"/>
      <c r="DM1029" s="207"/>
      <c r="DN1029" s="205"/>
      <c r="DO1029" s="207"/>
      <c r="DP1029" s="205"/>
      <c r="DQ1029" s="205"/>
      <c r="DR1029" s="205"/>
      <c r="DS1029" s="205"/>
      <c r="DT1029" s="93"/>
      <c r="DU1029" s="93"/>
      <c r="EE1029" s="8"/>
      <c r="EF1029" s="205"/>
      <c r="EG1029" s="205"/>
      <c r="EH1029" s="206"/>
      <c r="EI1029" s="206"/>
      <c r="EJ1029" s="205"/>
      <c r="EK1029" s="207"/>
      <c r="EL1029" s="205"/>
      <c r="EM1029" s="207"/>
      <c r="EN1029" s="205"/>
      <c r="EO1029" s="207"/>
      <c r="EP1029" s="207"/>
      <c r="EQ1029" s="205"/>
      <c r="ER1029" s="205"/>
      <c r="ES1029" s="205"/>
      <c r="ET1029" s="205"/>
      <c r="EU1029" s="93"/>
      <c r="EV1029" s="93"/>
    </row>
    <row r="1030" spans="2:152">
      <c r="B1030" s="8"/>
      <c r="C1030" s="205"/>
      <c r="D1030" s="205"/>
      <c r="E1030" s="206"/>
      <c r="F1030" s="206"/>
      <c r="G1030" s="205"/>
      <c r="H1030" s="207"/>
      <c r="I1030" s="205"/>
      <c r="J1030" s="207"/>
      <c r="K1030" s="205"/>
      <c r="L1030" s="205"/>
      <c r="M1030" s="205"/>
      <c r="N1030" s="205"/>
      <c r="O1030" s="205"/>
      <c r="P1030" s="205"/>
      <c r="Q1030" s="205"/>
      <c r="CC1030" s="8"/>
      <c r="CD1030" s="205"/>
      <c r="CE1030" s="205"/>
      <c r="CF1030" s="206"/>
      <c r="CG1030" s="206"/>
      <c r="CH1030" s="205"/>
      <c r="CI1030" s="207"/>
      <c r="CJ1030" s="205"/>
      <c r="CK1030" s="207"/>
      <c r="CL1030" s="205"/>
      <c r="CM1030" s="205"/>
      <c r="CN1030" s="205"/>
      <c r="CO1030" s="205"/>
      <c r="CP1030" s="205"/>
      <c r="CQ1030" s="93"/>
      <c r="CR1030" s="93"/>
      <c r="CS1030" s="191"/>
      <c r="CW1030" s="210"/>
      <c r="DE1030" s="8"/>
      <c r="DF1030" s="205"/>
      <c r="DG1030" s="205"/>
      <c r="DH1030" s="206"/>
      <c r="DI1030" s="206"/>
      <c r="DJ1030" s="205"/>
      <c r="DK1030" s="207"/>
      <c r="DL1030" s="205"/>
      <c r="DM1030" s="207"/>
      <c r="DN1030" s="205"/>
      <c r="DO1030" s="207"/>
      <c r="DP1030" s="205"/>
      <c r="DQ1030" s="205"/>
      <c r="DR1030" s="205"/>
      <c r="DS1030" s="205"/>
      <c r="DT1030" s="93"/>
      <c r="DU1030" s="93"/>
      <c r="EE1030" s="8"/>
      <c r="EF1030" s="205"/>
      <c r="EG1030" s="205"/>
      <c r="EH1030" s="206"/>
      <c r="EI1030" s="206"/>
      <c r="EJ1030" s="205"/>
      <c r="EK1030" s="207"/>
      <c r="EL1030" s="205"/>
      <c r="EM1030" s="207"/>
      <c r="EN1030" s="205"/>
      <c r="EO1030" s="207"/>
      <c r="EP1030" s="207"/>
      <c r="EQ1030" s="205"/>
      <c r="ER1030" s="205"/>
      <c r="ES1030" s="205"/>
      <c r="ET1030" s="205"/>
      <c r="EU1030" s="93"/>
      <c r="EV1030" s="93"/>
    </row>
    <row r="1031" spans="2:152">
      <c r="B1031" s="8"/>
      <c r="C1031" s="205"/>
      <c r="D1031" s="205"/>
      <c r="E1031" s="206"/>
      <c r="F1031" s="206"/>
      <c r="G1031" s="205"/>
      <c r="H1031" s="207"/>
      <c r="I1031" s="205"/>
      <c r="J1031" s="207"/>
      <c r="K1031" s="205"/>
      <c r="L1031" s="205"/>
      <c r="M1031" s="205"/>
      <c r="N1031" s="205"/>
      <c r="O1031" s="205"/>
      <c r="P1031" s="205"/>
      <c r="Q1031" s="205"/>
      <c r="CC1031" s="8"/>
      <c r="CD1031" s="205"/>
      <c r="CE1031" s="205"/>
      <c r="CF1031" s="206"/>
      <c r="CG1031" s="206"/>
      <c r="CH1031" s="205"/>
      <c r="CI1031" s="207"/>
      <c r="CJ1031" s="205"/>
      <c r="CK1031" s="207"/>
      <c r="CL1031" s="205"/>
      <c r="CM1031" s="205"/>
      <c r="CN1031" s="205"/>
      <c r="CO1031" s="205"/>
      <c r="CP1031" s="205"/>
      <c r="CQ1031" s="93"/>
      <c r="CR1031" s="93"/>
      <c r="CS1031" s="191"/>
      <c r="CW1031" s="210"/>
      <c r="DE1031" s="8"/>
      <c r="DF1031" s="205"/>
      <c r="DG1031" s="205"/>
      <c r="DH1031" s="206"/>
      <c r="DI1031" s="206"/>
      <c r="DJ1031" s="205"/>
      <c r="DK1031" s="207"/>
      <c r="DL1031" s="205"/>
      <c r="DM1031" s="207"/>
      <c r="DN1031" s="205"/>
      <c r="DO1031" s="207"/>
      <c r="DP1031" s="205"/>
      <c r="DQ1031" s="205"/>
      <c r="DR1031" s="205"/>
      <c r="DS1031" s="205"/>
      <c r="DT1031" s="93"/>
      <c r="DU1031" s="93"/>
      <c r="EE1031" s="8"/>
      <c r="EF1031" s="205"/>
      <c r="EG1031" s="205"/>
      <c r="EH1031" s="206"/>
      <c r="EI1031" s="206"/>
      <c r="EJ1031" s="205"/>
      <c r="EK1031" s="207"/>
      <c r="EL1031" s="205"/>
      <c r="EM1031" s="207"/>
      <c r="EN1031" s="205"/>
      <c r="EO1031" s="207"/>
      <c r="EP1031" s="207"/>
      <c r="EQ1031" s="205"/>
      <c r="ER1031" s="205"/>
      <c r="ES1031" s="205"/>
      <c r="ET1031" s="205"/>
      <c r="EU1031" s="93"/>
      <c r="EV1031" s="93"/>
    </row>
    <row r="1032" spans="2:152">
      <c r="B1032" s="8"/>
      <c r="C1032" s="205"/>
      <c r="D1032" s="205"/>
      <c r="E1032" s="206"/>
      <c r="F1032" s="206"/>
      <c r="G1032" s="205"/>
      <c r="H1032" s="207"/>
      <c r="I1032" s="205"/>
      <c r="J1032" s="207"/>
      <c r="K1032" s="205"/>
      <c r="L1032" s="205"/>
      <c r="M1032" s="205"/>
      <c r="N1032" s="205"/>
      <c r="O1032" s="205"/>
      <c r="P1032" s="205"/>
      <c r="Q1032" s="205"/>
      <c r="CC1032" s="8"/>
      <c r="CD1032" s="205"/>
      <c r="CE1032" s="205"/>
      <c r="CF1032" s="206"/>
      <c r="CG1032" s="206"/>
      <c r="CH1032" s="205"/>
      <c r="CI1032" s="207"/>
      <c r="CJ1032" s="205"/>
      <c r="CK1032" s="207"/>
      <c r="CL1032" s="205"/>
      <c r="CM1032" s="205"/>
      <c r="CN1032" s="205"/>
      <c r="CO1032" s="205"/>
      <c r="CP1032" s="205"/>
      <c r="CQ1032" s="93"/>
      <c r="CR1032" s="93"/>
      <c r="CS1032" s="191"/>
      <c r="CW1032" s="210"/>
      <c r="DE1032" s="8"/>
      <c r="DF1032" s="205"/>
      <c r="DG1032" s="205"/>
      <c r="DH1032" s="206"/>
      <c r="DI1032" s="206"/>
      <c r="DJ1032" s="205"/>
      <c r="DK1032" s="207"/>
      <c r="DL1032" s="205"/>
      <c r="DM1032" s="207"/>
      <c r="DN1032" s="205"/>
      <c r="DO1032" s="207"/>
      <c r="DP1032" s="205"/>
      <c r="DQ1032" s="205"/>
      <c r="DR1032" s="205"/>
      <c r="DS1032" s="205"/>
      <c r="DT1032" s="93"/>
      <c r="DU1032" s="93"/>
      <c r="EE1032" s="8"/>
      <c r="EF1032" s="205"/>
      <c r="EG1032" s="205"/>
      <c r="EH1032" s="206"/>
      <c r="EI1032" s="206"/>
      <c r="EJ1032" s="205"/>
      <c r="EK1032" s="207"/>
      <c r="EL1032" s="205"/>
      <c r="EM1032" s="207"/>
      <c r="EN1032" s="205"/>
      <c r="EO1032" s="207"/>
      <c r="EP1032" s="207"/>
      <c r="EQ1032" s="205"/>
      <c r="ER1032" s="205"/>
      <c r="ES1032" s="205"/>
      <c r="ET1032" s="205"/>
      <c r="EU1032" s="93"/>
      <c r="EV1032" s="93"/>
    </row>
    <row r="1033" spans="2:152">
      <c r="B1033" s="8"/>
      <c r="C1033" s="205"/>
      <c r="D1033" s="205"/>
      <c r="E1033" s="206"/>
      <c r="F1033" s="206"/>
      <c r="G1033" s="205"/>
      <c r="H1033" s="207"/>
      <c r="I1033" s="205"/>
      <c r="J1033" s="207"/>
      <c r="K1033" s="205"/>
      <c r="L1033" s="205"/>
      <c r="M1033" s="205"/>
      <c r="N1033" s="205"/>
      <c r="O1033" s="205"/>
      <c r="P1033" s="205"/>
      <c r="Q1033" s="205"/>
      <c r="CC1033" s="8"/>
      <c r="CD1033" s="205"/>
      <c r="CE1033" s="205"/>
      <c r="CF1033" s="206"/>
      <c r="CG1033" s="206"/>
      <c r="CH1033" s="205"/>
      <c r="CI1033" s="207"/>
      <c r="CJ1033" s="205"/>
      <c r="CK1033" s="207"/>
      <c r="CL1033" s="205"/>
      <c r="CM1033" s="205"/>
      <c r="CN1033" s="205"/>
      <c r="CO1033" s="205"/>
      <c r="CP1033" s="205"/>
      <c r="CQ1033" s="93"/>
      <c r="CR1033" s="93"/>
      <c r="CS1033" s="191"/>
      <c r="CW1033" s="210"/>
      <c r="DE1033" s="8"/>
      <c r="DF1033" s="205"/>
      <c r="DG1033" s="205"/>
      <c r="DH1033" s="206"/>
      <c r="DI1033" s="206"/>
      <c r="DJ1033" s="205"/>
      <c r="DK1033" s="207"/>
      <c r="DL1033" s="205"/>
      <c r="DM1033" s="207"/>
      <c r="DN1033" s="205"/>
      <c r="DO1033" s="207"/>
      <c r="DP1033" s="205"/>
      <c r="DQ1033" s="205"/>
      <c r="DR1033" s="205"/>
      <c r="DS1033" s="205"/>
      <c r="DT1033" s="93"/>
      <c r="DU1033" s="93"/>
      <c r="EE1033" s="8"/>
      <c r="EF1033" s="205"/>
      <c r="EG1033" s="205"/>
      <c r="EH1033" s="206"/>
      <c r="EI1033" s="206"/>
      <c r="EJ1033" s="205"/>
      <c r="EK1033" s="207"/>
      <c r="EL1033" s="205"/>
      <c r="EM1033" s="207"/>
      <c r="EN1033" s="205"/>
      <c r="EO1033" s="207"/>
      <c r="EP1033" s="207"/>
      <c r="EQ1033" s="205"/>
      <c r="ER1033" s="205"/>
      <c r="ES1033" s="205"/>
      <c r="ET1033" s="205"/>
      <c r="EU1033" s="93"/>
      <c r="EV1033" s="93"/>
    </row>
    <row r="1034" spans="2:152">
      <c r="B1034" s="8"/>
      <c r="C1034" s="205"/>
      <c r="D1034" s="205"/>
      <c r="E1034" s="206"/>
      <c r="F1034" s="206"/>
      <c r="G1034" s="205"/>
      <c r="H1034" s="207"/>
      <c r="I1034" s="205"/>
      <c r="J1034" s="207"/>
      <c r="K1034" s="205"/>
      <c r="L1034" s="205"/>
      <c r="M1034" s="205"/>
      <c r="N1034" s="205"/>
      <c r="O1034" s="205"/>
      <c r="P1034" s="205"/>
      <c r="Q1034" s="205"/>
      <c r="CC1034" s="8"/>
      <c r="CD1034" s="205"/>
      <c r="CE1034" s="205"/>
      <c r="CF1034" s="206"/>
      <c r="CG1034" s="206"/>
      <c r="CH1034" s="205"/>
      <c r="CI1034" s="207"/>
      <c r="CJ1034" s="205"/>
      <c r="CK1034" s="207"/>
      <c r="CL1034" s="205"/>
      <c r="CM1034" s="205"/>
      <c r="CN1034" s="205"/>
      <c r="CO1034" s="205"/>
      <c r="CP1034" s="205"/>
      <c r="CQ1034" s="93"/>
      <c r="CR1034" s="93"/>
      <c r="CS1034" s="191"/>
      <c r="CW1034" s="210"/>
      <c r="DE1034" s="8"/>
      <c r="DF1034" s="205"/>
      <c r="DG1034" s="205"/>
      <c r="DH1034" s="206"/>
      <c r="DI1034" s="206"/>
      <c r="DJ1034" s="205"/>
      <c r="DK1034" s="207"/>
      <c r="DL1034" s="205"/>
      <c r="DM1034" s="207"/>
      <c r="DN1034" s="205"/>
      <c r="DO1034" s="207"/>
      <c r="DP1034" s="205"/>
      <c r="DQ1034" s="205"/>
      <c r="DR1034" s="205"/>
      <c r="DS1034" s="205"/>
      <c r="DT1034" s="93"/>
      <c r="DU1034" s="93"/>
      <c r="EE1034" s="8"/>
      <c r="EF1034" s="205"/>
      <c r="EG1034" s="205"/>
      <c r="EH1034" s="206"/>
      <c r="EI1034" s="206"/>
      <c r="EJ1034" s="205"/>
      <c r="EK1034" s="207"/>
      <c r="EL1034" s="205"/>
      <c r="EM1034" s="207"/>
      <c r="EN1034" s="205"/>
      <c r="EO1034" s="207"/>
      <c r="EP1034" s="207"/>
      <c r="EQ1034" s="205"/>
      <c r="ER1034" s="205"/>
      <c r="ES1034" s="205"/>
      <c r="ET1034" s="205"/>
      <c r="EU1034" s="93"/>
      <c r="EV1034" s="93"/>
    </row>
    <row r="1035" spans="2:152">
      <c r="B1035" s="8"/>
      <c r="C1035" s="205"/>
      <c r="D1035" s="205"/>
      <c r="E1035" s="206"/>
      <c r="F1035" s="206"/>
      <c r="G1035" s="205"/>
      <c r="H1035" s="207"/>
      <c r="I1035" s="205"/>
      <c r="J1035" s="207"/>
      <c r="K1035" s="205"/>
      <c r="L1035" s="205"/>
      <c r="M1035" s="205"/>
      <c r="N1035" s="205"/>
      <c r="O1035" s="205"/>
      <c r="P1035" s="205"/>
      <c r="Q1035" s="205"/>
      <c r="CC1035" s="8"/>
      <c r="CD1035" s="205"/>
      <c r="CE1035" s="205"/>
      <c r="CF1035" s="206"/>
      <c r="CG1035" s="206"/>
      <c r="CH1035" s="205"/>
      <c r="CI1035" s="207"/>
      <c r="CJ1035" s="205"/>
      <c r="CK1035" s="207"/>
      <c r="CL1035" s="205"/>
      <c r="CM1035" s="205"/>
      <c r="CN1035" s="205"/>
      <c r="CO1035" s="205"/>
      <c r="CP1035" s="205"/>
      <c r="CQ1035" s="93"/>
      <c r="CR1035" s="93"/>
      <c r="CS1035" s="191"/>
      <c r="CW1035" s="210"/>
      <c r="DE1035" s="8"/>
      <c r="DF1035" s="205"/>
      <c r="DG1035" s="205"/>
      <c r="DH1035" s="206"/>
      <c r="DI1035" s="206"/>
      <c r="DJ1035" s="205"/>
      <c r="DK1035" s="207"/>
      <c r="DL1035" s="205"/>
      <c r="DM1035" s="207"/>
      <c r="DN1035" s="205"/>
      <c r="DO1035" s="207"/>
      <c r="DP1035" s="205"/>
      <c r="DQ1035" s="205"/>
      <c r="DR1035" s="205"/>
      <c r="DS1035" s="205"/>
      <c r="DT1035" s="93"/>
      <c r="DU1035" s="93"/>
      <c r="EE1035" s="8"/>
      <c r="EF1035" s="205"/>
      <c r="EG1035" s="205"/>
      <c r="EH1035" s="206"/>
      <c r="EI1035" s="206"/>
      <c r="EJ1035" s="205"/>
      <c r="EK1035" s="207"/>
      <c r="EL1035" s="205"/>
      <c r="EM1035" s="207"/>
      <c r="EN1035" s="205"/>
      <c r="EO1035" s="207"/>
      <c r="EP1035" s="207"/>
      <c r="EQ1035" s="205"/>
      <c r="ER1035" s="205"/>
      <c r="ES1035" s="205"/>
      <c r="ET1035" s="205"/>
      <c r="EU1035" s="93"/>
      <c r="EV1035" s="93"/>
    </row>
    <row r="1036" spans="2:152">
      <c r="B1036" s="8"/>
      <c r="C1036" s="205"/>
      <c r="D1036" s="205"/>
      <c r="E1036" s="206"/>
      <c r="F1036" s="206"/>
      <c r="G1036" s="205"/>
      <c r="H1036" s="207"/>
      <c r="I1036" s="205"/>
      <c r="J1036" s="207"/>
      <c r="K1036" s="205"/>
      <c r="L1036" s="205"/>
      <c r="M1036" s="205"/>
      <c r="N1036" s="205"/>
      <c r="O1036" s="205"/>
      <c r="P1036" s="205"/>
      <c r="Q1036" s="205"/>
      <c r="CC1036" s="8"/>
      <c r="CD1036" s="205"/>
      <c r="CE1036" s="205"/>
      <c r="CF1036" s="206"/>
      <c r="CG1036" s="206"/>
      <c r="CH1036" s="205"/>
      <c r="CI1036" s="207"/>
      <c r="CJ1036" s="205"/>
      <c r="CK1036" s="207"/>
      <c r="CL1036" s="205"/>
      <c r="CM1036" s="205"/>
      <c r="CN1036" s="205"/>
      <c r="CO1036" s="205"/>
      <c r="CP1036" s="205"/>
      <c r="CQ1036" s="93"/>
      <c r="CR1036" s="93"/>
      <c r="CS1036" s="191"/>
      <c r="CW1036" s="210"/>
      <c r="DE1036" s="8"/>
      <c r="DF1036" s="205"/>
      <c r="DG1036" s="205"/>
      <c r="DH1036" s="206"/>
      <c r="DI1036" s="206"/>
      <c r="DJ1036" s="205"/>
      <c r="DK1036" s="207"/>
      <c r="DL1036" s="205"/>
      <c r="DM1036" s="207"/>
      <c r="DN1036" s="205"/>
      <c r="DO1036" s="207"/>
      <c r="DP1036" s="205"/>
      <c r="DQ1036" s="205"/>
      <c r="DR1036" s="205"/>
      <c r="DS1036" s="205"/>
      <c r="DT1036" s="93"/>
      <c r="DU1036" s="93"/>
      <c r="EE1036" s="8"/>
      <c r="EF1036" s="205"/>
      <c r="EG1036" s="205"/>
      <c r="EH1036" s="206"/>
      <c r="EI1036" s="206"/>
      <c r="EJ1036" s="205"/>
      <c r="EK1036" s="207"/>
      <c r="EL1036" s="205"/>
      <c r="EM1036" s="207"/>
      <c r="EN1036" s="205"/>
      <c r="EO1036" s="207"/>
      <c r="EP1036" s="207"/>
      <c r="EQ1036" s="205"/>
      <c r="ER1036" s="205"/>
      <c r="ES1036" s="205"/>
      <c r="ET1036" s="205"/>
      <c r="EU1036" s="93"/>
      <c r="EV1036" s="93"/>
    </row>
    <row r="1037" spans="2:152">
      <c r="B1037" s="8"/>
      <c r="C1037" s="205"/>
      <c r="D1037" s="205"/>
      <c r="E1037" s="206"/>
      <c r="F1037" s="206"/>
      <c r="G1037" s="205"/>
      <c r="H1037" s="207"/>
      <c r="I1037" s="205"/>
      <c r="J1037" s="207"/>
      <c r="K1037" s="205"/>
      <c r="L1037" s="205"/>
      <c r="M1037" s="205"/>
      <c r="N1037" s="205"/>
      <c r="O1037" s="205"/>
      <c r="P1037" s="205"/>
      <c r="Q1037" s="205"/>
      <c r="CC1037" s="8"/>
      <c r="CD1037" s="205"/>
      <c r="CE1037" s="205"/>
      <c r="CF1037" s="206"/>
      <c r="CG1037" s="206"/>
      <c r="CH1037" s="205"/>
      <c r="CI1037" s="207"/>
      <c r="CJ1037" s="205"/>
      <c r="CK1037" s="207"/>
      <c r="CL1037" s="205"/>
      <c r="CM1037" s="205"/>
      <c r="CN1037" s="205"/>
      <c r="CO1037" s="205"/>
      <c r="CP1037" s="205"/>
      <c r="CQ1037" s="93"/>
      <c r="CR1037" s="93"/>
      <c r="CS1037" s="191"/>
      <c r="CW1037" s="210"/>
      <c r="DE1037" s="8"/>
      <c r="DF1037" s="205"/>
      <c r="DG1037" s="205"/>
      <c r="DH1037" s="206"/>
      <c r="DI1037" s="206"/>
      <c r="DJ1037" s="205"/>
      <c r="DK1037" s="207"/>
      <c r="DL1037" s="205"/>
      <c r="DM1037" s="207"/>
      <c r="DN1037" s="205"/>
      <c r="DO1037" s="207"/>
      <c r="DP1037" s="205"/>
      <c r="DQ1037" s="205"/>
      <c r="DR1037" s="205"/>
      <c r="DS1037" s="205"/>
      <c r="DT1037" s="93"/>
      <c r="DU1037" s="93"/>
      <c r="EE1037" s="8"/>
      <c r="EF1037" s="205"/>
      <c r="EG1037" s="205"/>
      <c r="EH1037" s="206"/>
      <c r="EI1037" s="206"/>
      <c r="EJ1037" s="205"/>
      <c r="EK1037" s="207"/>
      <c r="EL1037" s="205"/>
      <c r="EM1037" s="207"/>
      <c r="EN1037" s="205"/>
      <c r="EO1037" s="207"/>
      <c r="EP1037" s="207"/>
      <c r="EQ1037" s="205"/>
      <c r="ER1037" s="205"/>
      <c r="ES1037" s="205"/>
      <c r="ET1037" s="205"/>
      <c r="EU1037" s="93"/>
      <c r="EV1037" s="93"/>
    </row>
    <row r="1038" spans="2:152">
      <c r="B1038" s="8"/>
      <c r="C1038" s="205"/>
      <c r="D1038" s="205"/>
      <c r="E1038" s="206"/>
      <c r="F1038" s="206"/>
      <c r="G1038" s="205"/>
      <c r="H1038" s="207"/>
      <c r="I1038" s="205"/>
      <c r="J1038" s="207"/>
      <c r="K1038" s="205"/>
      <c r="L1038" s="205"/>
      <c r="M1038" s="205"/>
      <c r="N1038" s="205"/>
      <c r="O1038" s="205"/>
      <c r="P1038" s="205"/>
      <c r="Q1038" s="205"/>
      <c r="CC1038" s="8"/>
      <c r="CD1038" s="205"/>
      <c r="CE1038" s="205"/>
      <c r="CF1038" s="206"/>
      <c r="CG1038" s="206"/>
      <c r="CH1038" s="205"/>
      <c r="CI1038" s="207"/>
      <c r="CJ1038" s="205"/>
      <c r="CK1038" s="207"/>
      <c r="CL1038" s="205"/>
      <c r="CM1038" s="205"/>
      <c r="CN1038" s="205"/>
      <c r="CO1038" s="205"/>
      <c r="CP1038" s="205"/>
      <c r="CQ1038" s="93"/>
      <c r="CR1038" s="93"/>
      <c r="CS1038" s="191"/>
      <c r="CW1038" s="210"/>
      <c r="DE1038" s="8"/>
      <c r="DF1038" s="205"/>
      <c r="DG1038" s="205"/>
      <c r="DH1038" s="206"/>
      <c r="DI1038" s="206"/>
      <c r="DJ1038" s="205"/>
      <c r="DK1038" s="207"/>
      <c r="DL1038" s="205"/>
      <c r="DM1038" s="207"/>
      <c r="DN1038" s="205"/>
      <c r="DO1038" s="207"/>
      <c r="DP1038" s="205"/>
      <c r="DQ1038" s="205"/>
      <c r="DR1038" s="205"/>
      <c r="DS1038" s="205"/>
      <c r="DT1038" s="93"/>
      <c r="DU1038" s="93"/>
      <c r="EE1038" s="8"/>
      <c r="EF1038" s="205"/>
      <c r="EG1038" s="205"/>
      <c r="EH1038" s="206"/>
      <c r="EI1038" s="206"/>
      <c r="EJ1038" s="205"/>
      <c r="EK1038" s="207"/>
      <c r="EL1038" s="205"/>
      <c r="EM1038" s="207"/>
      <c r="EN1038" s="205"/>
      <c r="EO1038" s="207"/>
      <c r="EP1038" s="207"/>
      <c r="EQ1038" s="205"/>
      <c r="ER1038" s="205"/>
      <c r="ES1038" s="205"/>
      <c r="ET1038" s="205"/>
      <c r="EU1038" s="93"/>
      <c r="EV1038" s="93"/>
    </row>
    <row r="1039" spans="2:152">
      <c r="B1039" s="8"/>
      <c r="C1039" s="205"/>
      <c r="D1039" s="205"/>
      <c r="E1039" s="206"/>
      <c r="F1039" s="206"/>
      <c r="G1039" s="205"/>
      <c r="H1039" s="207"/>
      <c r="I1039" s="205"/>
      <c r="J1039" s="207"/>
      <c r="K1039" s="205"/>
      <c r="L1039" s="205"/>
      <c r="M1039" s="205"/>
      <c r="N1039" s="205"/>
      <c r="O1039" s="205"/>
      <c r="P1039" s="205"/>
      <c r="Q1039" s="205"/>
      <c r="CC1039" s="8"/>
      <c r="CD1039" s="205"/>
      <c r="CE1039" s="205"/>
      <c r="CF1039" s="206"/>
      <c r="CG1039" s="206"/>
      <c r="CH1039" s="205"/>
      <c r="CI1039" s="207"/>
      <c r="CJ1039" s="205"/>
      <c r="CK1039" s="207"/>
      <c r="CL1039" s="205"/>
      <c r="CM1039" s="205"/>
      <c r="CN1039" s="205"/>
      <c r="CO1039" s="205"/>
      <c r="CP1039" s="205"/>
      <c r="CQ1039" s="93"/>
      <c r="CR1039" s="93"/>
      <c r="CS1039" s="191"/>
      <c r="CW1039" s="210"/>
      <c r="DE1039" s="8"/>
      <c r="DF1039" s="205"/>
      <c r="DG1039" s="205"/>
      <c r="DH1039" s="206"/>
      <c r="DI1039" s="206"/>
      <c r="DJ1039" s="205"/>
      <c r="DK1039" s="207"/>
      <c r="DL1039" s="205"/>
      <c r="DM1039" s="207"/>
      <c r="DN1039" s="205"/>
      <c r="DO1039" s="207"/>
      <c r="DP1039" s="205"/>
      <c r="DQ1039" s="205"/>
      <c r="DR1039" s="205"/>
      <c r="DS1039" s="205"/>
      <c r="DT1039" s="93"/>
      <c r="DU1039" s="93"/>
      <c r="EE1039" s="8"/>
      <c r="EF1039" s="205"/>
      <c r="EG1039" s="205"/>
      <c r="EH1039" s="206"/>
      <c r="EI1039" s="206"/>
      <c r="EJ1039" s="205"/>
      <c r="EK1039" s="207"/>
      <c r="EL1039" s="205"/>
      <c r="EM1039" s="207"/>
      <c r="EN1039" s="205"/>
      <c r="EO1039" s="207"/>
      <c r="EP1039" s="207"/>
      <c r="EQ1039" s="205"/>
      <c r="ER1039" s="205"/>
      <c r="ES1039" s="205"/>
      <c r="ET1039" s="205"/>
      <c r="EU1039" s="93"/>
      <c r="EV1039" s="93"/>
    </row>
    <row r="1040" spans="2:152">
      <c r="B1040" s="8"/>
      <c r="C1040" s="205"/>
      <c r="D1040" s="205"/>
      <c r="E1040" s="206"/>
      <c r="F1040" s="206"/>
      <c r="G1040" s="205"/>
      <c r="H1040" s="207"/>
      <c r="I1040" s="205"/>
      <c r="J1040" s="207"/>
      <c r="K1040" s="205"/>
      <c r="L1040" s="205"/>
      <c r="M1040" s="205"/>
      <c r="N1040" s="205"/>
      <c r="O1040" s="205"/>
      <c r="P1040" s="205"/>
      <c r="Q1040" s="205"/>
      <c r="CC1040" s="8"/>
      <c r="CD1040" s="205"/>
      <c r="CE1040" s="205"/>
      <c r="CF1040" s="206"/>
      <c r="CG1040" s="206"/>
      <c r="CH1040" s="205"/>
      <c r="CI1040" s="207"/>
      <c r="CJ1040" s="205"/>
      <c r="CK1040" s="207"/>
      <c r="CL1040" s="205"/>
      <c r="CM1040" s="205"/>
      <c r="CN1040" s="205"/>
      <c r="CO1040" s="205"/>
      <c r="CP1040" s="205"/>
      <c r="CQ1040" s="93"/>
      <c r="CR1040" s="93"/>
      <c r="CS1040" s="191"/>
      <c r="CW1040" s="210"/>
      <c r="DE1040" s="8"/>
      <c r="DF1040" s="205"/>
      <c r="DG1040" s="205"/>
      <c r="DH1040" s="206"/>
      <c r="DI1040" s="206"/>
      <c r="DJ1040" s="205"/>
      <c r="DK1040" s="207"/>
      <c r="DL1040" s="205"/>
      <c r="DM1040" s="207"/>
      <c r="DN1040" s="205"/>
      <c r="DO1040" s="207"/>
      <c r="DP1040" s="205"/>
      <c r="DQ1040" s="205"/>
      <c r="DR1040" s="205"/>
      <c r="DS1040" s="205"/>
      <c r="DT1040" s="93"/>
      <c r="DU1040" s="93"/>
      <c r="EE1040" s="8"/>
      <c r="EF1040" s="205"/>
      <c r="EG1040" s="205"/>
      <c r="EH1040" s="206"/>
      <c r="EI1040" s="206"/>
      <c r="EJ1040" s="205"/>
      <c r="EK1040" s="207"/>
      <c r="EL1040" s="205"/>
      <c r="EM1040" s="207"/>
      <c r="EN1040" s="205"/>
      <c r="EO1040" s="207"/>
      <c r="EP1040" s="207"/>
      <c r="EQ1040" s="205"/>
      <c r="ER1040" s="205"/>
      <c r="ES1040" s="205"/>
      <c r="ET1040" s="205"/>
      <c r="EU1040" s="93"/>
      <c r="EV1040" s="93"/>
    </row>
    <row r="1041" spans="2:152">
      <c r="B1041" s="8"/>
      <c r="C1041" s="205"/>
      <c r="D1041" s="205"/>
      <c r="E1041" s="206"/>
      <c r="F1041" s="206"/>
      <c r="G1041" s="205"/>
      <c r="H1041" s="207"/>
      <c r="I1041" s="205"/>
      <c r="J1041" s="207"/>
      <c r="K1041" s="205"/>
      <c r="L1041" s="205"/>
      <c r="M1041" s="205"/>
      <c r="N1041" s="205"/>
      <c r="O1041" s="205"/>
      <c r="P1041" s="205"/>
      <c r="Q1041" s="205"/>
      <c r="CC1041" s="8"/>
      <c r="CD1041" s="205"/>
      <c r="CE1041" s="205"/>
      <c r="CF1041" s="206"/>
      <c r="CG1041" s="206"/>
      <c r="CH1041" s="205"/>
      <c r="CI1041" s="207"/>
      <c r="CJ1041" s="205"/>
      <c r="CK1041" s="207"/>
      <c r="CL1041" s="205"/>
      <c r="CM1041" s="205"/>
      <c r="CN1041" s="205"/>
      <c r="CO1041" s="205"/>
      <c r="CP1041" s="205"/>
      <c r="CQ1041" s="93"/>
      <c r="CR1041" s="93"/>
      <c r="CS1041" s="191"/>
      <c r="CW1041" s="210"/>
      <c r="DE1041" s="8"/>
      <c r="DF1041" s="205"/>
      <c r="DG1041" s="205"/>
      <c r="DH1041" s="206"/>
      <c r="DI1041" s="206"/>
      <c r="DJ1041" s="205"/>
      <c r="DK1041" s="207"/>
      <c r="DL1041" s="205"/>
      <c r="DM1041" s="207"/>
      <c r="DN1041" s="205"/>
      <c r="DO1041" s="207"/>
      <c r="DP1041" s="205"/>
      <c r="DQ1041" s="205"/>
      <c r="DR1041" s="205"/>
      <c r="DS1041" s="205"/>
      <c r="DT1041" s="93"/>
      <c r="DU1041" s="93"/>
      <c r="EE1041" s="8"/>
      <c r="EF1041" s="205"/>
      <c r="EG1041" s="205"/>
      <c r="EH1041" s="206"/>
      <c r="EI1041" s="206"/>
      <c r="EJ1041" s="205"/>
      <c r="EK1041" s="207"/>
      <c r="EL1041" s="205"/>
      <c r="EM1041" s="207"/>
      <c r="EN1041" s="205"/>
      <c r="EO1041" s="207"/>
      <c r="EP1041" s="207"/>
      <c r="EQ1041" s="205"/>
      <c r="ER1041" s="205"/>
      <c r="ES1041" s="205"/>
      <c r="ET1041" s="205"/>
      <c r="EU1041" s="93"/>
      <c r="EV1041" s="93"/>
    </row>
    <row r="1042" spans="2:152">
      <c r="B1042" s="8"/>
      <c r="C1042" s="205"/>
      <c r="D1042" s="205"/>
      <c r="E1042" s="206"/>
      <c r="F1042" s="206"/>
      <c r="G1042" s="205"/>
      <c r="H1042" s="207"/>
      <c r="I1042" s="205"/>
      <c r="J1042" s="207"/>
      <c r="K1042" s="205"/>
      <c r="L1042" s="205"/>
      <c r="M1042" s="205"/>
      <c r="N1042" s="205"/>
      <c r="O1042" s="205"/>
      <c r="P1042" s="205"/>
      <c r="Q1042" s="205"/>
      <c r="CC1042" s="8"/>
      <c r="CD1042" s="205"/>
      <c r="CE1042" s="205"/>
      <c r="CF1042" s="206"/>
      <c r="CG1042" s="206"/>
      <c r="CH1042" s="205"/>
      <c r="CI1042" s="207"/>
      <c r="CJ1042" s="205"/>
      <c r="CK1042" s="207"/>
      <c r="CL1042" s="205"/>
      <c r="CM1042" s="205"/>
      <c r="CN1042" s="205"/>
      <c r="CO1042" s="205"/>
      <c r="CP1042" s="205"/>
      <c r="CQ1042" s="93"/>
      <c r="CR1042" s="93"/>
      <c r="CS1042" s="191"/>
      <c r="CW1042" s="210"/>
      <c r="DE1042" s="8"/>
      <c r="DF1042" s="205"/>
      <c r="DG1042" s="205"/>
      <c r="DH1042" s="206"/>
      <c r="DI1042" s="206"/>
      <c r="DJ1042" s="205"/>
      <c r="DK1042" s="207"/>
      <c r="DL1042" s="205"/>
      <c r="DM1042" s="207"/>
      <c r="DN1042" s="205"/>
      <c r="DO1042" s="207"/>
      <c r="DP1042" s="205"/>
      <c r="DQ1042" s="205"/>
      <c r="DR1042" s="205"/>
      <c r="DS1042" s="205"/>
      <c r="DT1042" s="93"/>
      <c r="DU1042" s="93"/>
      <c r="EE1042" s="8"/>
      <c r="EF1042" s="205"/>
      <c r="EG1042" s="205"/>
      <c r="EH1042" s="206"/>
      <c r="EI1042" s="206"/>
      <c r="EJ1042" s="205"/>
      <c r="EK1042" s="207"/>
      <c r="EL1042" s="205"/>
      <c r="EM1042" s="207"/>
      <c r="EN1042" s="205"/>
      <c r="EO1042" s="207"/>
      <c r="EP1042" s="207"/>
      <c r="EQ1042" s="205"/>
      <c r="ER1042" s="205"/>
      <c r="ES1042" s="205"/>
      <c r="ET1042" s="205"/>
      <c r="EU1042" s="93"/>
      <c r="EV1042" s="93"/>
    </row>
    <row r="1043" spans="2:152">
      <c r="B1043" s="8"/>
      <c r="C1043" s="205"/>
      <c r="D1043" s="205"/>
      <c r="E1043" s="206"/>
      <c r="F1043" s="206"/>
      <c r="G1043" s="205"/>
      <c r="H1043" s="207"/>
      <c r="I1043" s="205"/>
      <c r="J1043" s="207"/>
      <c r="K1043" s="205"/>
      <c r="L1043" s="205"/>
      <c r="M1043" s="205"/>
      <c r="N1043" s="205"/>
      <c r="O1043" s="205"/>
      <c r="P1043" s="205"/>
      <c r="Q1043" s="205"/>
      <c r="CC1043" s="8"/>
      <c r="CD1043" s="205"/>
      <c r="CE1043" s="205"/>
      <c r="CF1043" s="206"/>
      <c r="CG1043" s="206"/>
      <c r="CH1043" s="205"/>
      <c r="CI1043" s="207"/>
      <c r="CJ1043" s="205"/>
      <c r="CK1043" s="207"/>
      <c r="CL1043" s="205"/>
      <c r="CM1043" s="205"/>
      <c r="CN1043" s="205"/>
      <c r="CO1043" s="205"/>
      <c r="CP1043" s="205"/>
      <c r="CQ1043" s="93"/>
      <c r="CR1043" s="93"/>
      <c r="CS1043" s="191"/>
      <c r="CW1043" s="210"/>
      <c r="DE1043" s="8"/>
      <c r="DF1043" s="205"/>
      <c r="DG1043" s="205"/>
      <c r="DH1043" s="206"/>
      <c r="DI1043" s="206"/>
      <c r="DJ1043" s="205"/>
      <c r="DK1043" s="207"/>
      <c r="DL1043" s="205"/>
      <c r="DM1043" s="207"/>
      <c r="DN1043" s="205"/>
      <c r="DO1043" s="207"/>
      <c r="DP1043" s="205"/>
      <c r="DQ1043" s="205"/>
      <c r="DR1043" s="205"/>
      <c r="DS1043" s="205"/>
      <c r="DT1043" s="93"/>
      <c r="DU1043" s="93"/>
      <c r="EE1043" s="8"/>
      <c r="EF1043" s="205"/>
      <c r="EG1043" s="205"/>
      <c r="EH1043" s="206"/>
      <c r="EI1043" s="206"/>
      <c r="EJ1043" s="205"/>
      <c r="EK1043" s="207"/>
      <c r="EL1043" s="205"/>
      <c r="EM1043" s="207"/>
      <c r="EN1043" s="205"/>
      <c r="EO1043" s="207"/>
      <c r="EP1043" s="207"/>
      <c r="EQ1043" s="205"/>
      <c r="ER1043" s="205"/>
      <c r="ES1043" s="205"/>
      <c r="ET1043" s="205"/>
      <c r="EU1043" s="93"/>
      <c r="EV1043" s="93"/>
    </row>
    <row r="1044" spans="2:152">
      <c r="B1044" s="8"/>
      <c r="C1044" s="205"/>
      <c r="D1044" s="205"/>
      <c r="E1044" s="206"/>
      <c r="F1044" s="206"/>
      <c r="G1044" s="205"/>
      <c r="H1044" s="207"/>
      <c r="I1044" s="205"/>
      <c r="J1044" s="207"/>
      <c r="K1044" s="205"/>
      <c r="L1044" s="205"/>
      <c r="M1044" s="205"/>
      <c r="N1044" s="205"/>
      <c r="O1044" s="205"/>
      <c r="P1044" s="205"/>
      <c r="Q1044" s="205"/>
      <c r="CC1044" s="8"/>
      <c r="CD1044" s="205"/>
      <c r="CE1044" s="205"/>
      <c r="CF1044" s="206"/>
      <c r="CG1044" s="206"/>
      <c r="CH1044" s="205"/>
      <c r="CI1044" s="207"/>
      <c r="CJ1044" s="205"/>
      <c r="CK1044" s="207"/>
      <c r="CL1044" s="205"/>
      <c r="CM1044" s="205"/>
      <c r="CN1044" s="205"/>
      <c r="CO1044" s="205"/>
      <c r="CP1044" s="205"/>
      <c r="CQ1044" s="93"/>
      <c r="CR1044" s="93"/>
      <c r="CS1044" s="191"/>
      <c r="CW1044" s="210"/>
      <c r="DE1044" s="8"/>
      <c r="DF1044" s="205"/>
      <c r="DG1044" s="205"/>
      <c r="DH1044" s="206"/>
      <c r="DI1044" s="206"/>
      <c r="DJ1044" s="205"/>
      <c r="DK1044" s="207"/>
      <c r="DL1044" s="205"/>
      <c r="DM1044" s="207"/>
      <c r="DN1044" s="205"/>
      <c r="DO1044" s="207"/>
      <c r="DP1044" s="205"/>
      <c r="DQ1044" s="205"/>
      <c r="DR1044" s="205"/>
      <c r="DS1044" s="205"/>
      <c r="DT1044" s="93"/>
      <c r="DU1044" s="93"/>
      <c r="EE1044" s="8"/>
      <c r="EF1044" s="205"/>
      <c r="EG1044" s="205"/>
      <c r="EH1044" s="206"/>
      <c r="EI1044" s="206"/>
      <c r="EJ1044" s="205"/>
      <c r="EK1044" s="207"/>
      <c r="EL1044" s="205"/>
      <c r="EM1044" s="207"/>
      <c r="EN1044" s="205"/>
      <c r="EO1044" s="207"/>
      <c r="EP1044" s="207"/>
      <c r="EQ1044" s="205"/>
      <c r="ER1044" s="205"/>
      <c r="ES1044" s="205"/>
      <c r="ET1044" s="205"/>
      <c r="EU1044" s="93"/>
      <c r="EV1044" s="93"/>
    </row>
    <row r="1045" spans="2:152">
      <c r="B1045" s="8"/>
      <c r="C1045" s="205"/>
      <c r="D1045" s="205"/>
      <c r="E1045" s="206"/>
      <c r="F1045" s="206"/>
      <c r="G1045" s="205"/>
      <c r="H1045" s="207"/>
      <c r="I1045" s="205"/>
      <c r="J1045" s="207"/>
      <c r="K1045" s="205"/>
      <c r="L1045" s="205"/>
      <c r="M1045" s="205"/>
      <c r="N1045" s="205"/>
      <c r="O1045" s="205"/>
      <c r="P1045" s="205"/>
      <c r="Q1045" s="205"/>
      <c r="CC1045" s="8"/>
      <c r="CD1045" s="205"/>
      <c r="CE1045" s="205"/>
      <c r="CF1045" s="206"/>
      <c r="CG1045" s="206"/>
      <c r="CH1045" s="205"/>
      <c r="CI1045" s="207"/>
      <c r="CJ1045" s="205"/>
      <c r="CK1045" s="207"/>
      <c r="CL1045" s="205"/>
      <c r="CM1045" s="205"/>
      <c r="CN1045" s="205"/>
      <c r="CO1045" s="205"/>
      <c r="CP1045" s="205"/>
      <c r="CQ1045" s="93"/>
      <c r="CR1045" s="93"/>
      <c r="CS1045" s="191"/>
      <c r="CW1045" s="210"/>
      <c r="DE1045" s="8"/>
      <c r="DF1045" s="205"/>
      <c r="DG1045" s="205"/>
      <c r="DH1045" s="206"/>
      <c r="DI1045" s="206"/>
      <c r="DJ1045" s="205"/>
      <c r="DK1045" s="207"/>
      <c r="DL1045" s="205"/>
      <c r="DM1045" s="207"/>
      <c r="DN1045" s="205"/>
      <c r="DO1045" s="207"/>
      <c r="DP1045" s="205"/>
      <c r="DQ1045" s="205"/>
      <c r="DR1045" s="205"/>
      <c r="DS1045" s="205"/>
      <c r="DT1045" s="93"/>
      <c r="DU1045" s="93"/>
      <c r="EE1045" s="8"/>
      <c r="EF1045" s="205"/>
      <c r="EG1045" s="205"/>
      <c r="EH1045" s="206"/>
      <c r="EI1045" s="206"/>
      <c r="EJ1045" s="205"/>
      <c r="EK1045" s="207"/>
      <c r="EL1045" s="205"/>
      <c r="EM1045" s="207"/>
      <c r="EN1045" s="205"/>
      <c r="EO1045" s="207"/>
      <c r="EP1045" s="207"/>
      <c r="EQ1045" s="205"/>
      <c r="ER1045" s="205"/>
      <c r="ES1045" s="205"/>
      <c r="ET1045" s="205"/>
      <c r="EU1045" s="93"/>
      <c r="EV1045" s="93"/>
    </row>
    <row r="1046" spans="2:152">
      <c r="B1046" s="8"/>
      <c r="C1046" s="205"/>
      <c r="D1046" s="205"/>
      <c r="E1046" s="206"/>
      <c r="F1046" s="206"/>
      <c r="G1046" s="205"/>
      <c r="H1046" s="207"/>
      <c r="I1046" s="205"/>
      <c r="J1046" s="207"/>
      <c r="K1046" s="205"/>
      <c r="L1046" s="205"/>
      <c r="M1046" s="205"/>
      <c r="N1046" s="205"/>
      <c r="O1046" s="205"/>
      <c r="P1046" s="205"/>
      <c r="Q1046" s="205"/>
      <c r="CC1046" s="8"/>
      <c r="CD1046" s="205"/>
      <c r="CE1046" s="205"/>
      <c r="CF1046" s="206"/>
      <c r="CG1046" s="206"/>
      <c r="CH1046" s="205"/>
      <c r="CI1046" s="207"/>
      <c r="CJ1046" s="205"/>
      <c r="CK1046" s="207"/>
      <c r="CL1046" s="205"/>
      <c r="CM1046" s="205"/>
      <c r="CN1046" s="205"/>
      <c r="CO1046" s="205"/>
      <c r="CP1046" s="205"/>
      <c r="CQ1046" s="93"/>
      <c r="CR1046" s="93"/>
      <c r="CS1046" s="191"/>
      <c r="CW1046" s="210"/>
      <c r="DE1046" s="8"/>
      <c r="DF1046" s="205"/>
      <c r="DG1046" s="205"/>
      <c r="DH1046" s="206"/>
      <c r="DI1046" s="206"/>
      <c r="DJ1046" s="205"/>
      <c r="DK1046" s="207"/>
      <c r="DL1046" s="205"/>
      <c r="DM1046" s="207"/>
      <c r="DN1046" s="205"/>
      <c r="DO1046" s="207"/>
      <c r="DP1046" s="205"/>
      <c r="DQ1046" s="205"/>
      <c r="DR1046" s="205"/>
      <c r="DS1046" s="205"/>
      <c r="DT1046" s="93"/>
      <c r="DU1046" s="93"/>
      <c r="EE1046" s="8"/>
      <c r="EF1046" s="205"/>
      <c r="EG1046" s="205"/>
      <c r="EH1046" s="206"/>
      <c r="EI1046" s="206"/>
      <c r="EJ1046" s="205"/>
      <c r="EK1046" s="207"/>
      <c r="EL1046" s="205"/>
      <c r="EM1046" s="207"/>
      <c r="EN1046" s="205"/>
      <c r="EO1046" s="207"/>
      <c r="EP1046" s="207"/>
      <c r="EQ1046" s="205"/>
      <c r="ER1046" s="205"/>
      <c r="ES1046" s="205"/>
      <c r="ET1046" s="205"/>
      <c r="EU1046" s="93"/>
      <c r="EV1046" s="93"/>
    </row>
    <row r="1047" spans="2:152">
      <c r="B1047" s="8"/>
      <c r="C1047" s="205"/>
      <c r="D1047" s="205"/>
      <c r="E1047" s="206"/>
      <c r="F1047" s="206"/>
      <c r="G1047" s="205"/>
      <c r="H1047" s="207"/>
      <c r="I1047" s="205"/>
      <c r="J1047" s="207"/>
      <c r="K1047" s="205"/>
      <c r="L1047" s="205"/>
      <c r="M1047" s="205"/>
      <c r="N1047" s="205"/>
      <c r="O1047" s="205"/>
      <c r="P1047" s="205"/>
      <c r="Q1047" s="205"/>
      <c r="CC1047" s="8"/>
      <c r="CD1047" s="205"/>
      <c r="CE1047" s="205"/>
      <c r="CF1047" s="206"/>
      <c r="CG1047" s="206"/>
      <c r="CH1047" s="205"/>
      <c r="CI1047" s="207"/>
      <c r="CJ1047" s="205"/>
      <c r="CK1047" s="207"/>
      <c r="CL1047" s="205"/>
      <c r="CM1047" s="205"/>
      <c r="CN1047" s="205"/>
      <c r="CO1047" s="205"/>
      <c r="CP1047" s="205"/>
      <c r="CQ1047" s="93"/>
      <c r="CR1047" s="93"/>
      <c r="CS1047" s="191"/>
      <c r="CW1047" s="210"/>
      <c r="DE1047" s="8"/>
      <c r="DF1047" s="205"/>
      <c r="DG1047" s="205"/>
      <c r="DH1047" s="206"/>
      <c r="DI1047" s="206"/>
      <c r="DJ1047" s="205"/>
      <c r="DK1047" s="207"/>
      <c r="DL1047" s="205"/>
      <c r="DM1047" s="207"/>
      <c r="DN1047" s="205"/>
      <c r="DO1047" s="207"/>
      <c r="DP1047" s="205"/>
      <c r="DQ1047" s="205"/>
      <c r="DR1047" s="205"/>
      <c r="DS1047" s="205"/>
      <c r="DT1047" s="93"/>
      <c r="DU1047" s="93"/>
      <c r="EE1047" s="8"/>
      <c r="EF1047" s="205"/>
      <c r="EG1047" s="205"/>
      <c r="EH1047" s="206"/>
      <c r="EI1047" s="206"/>
      <c r="EJ1047" s="205"/>
      <c r="EK1047" s="207"/>
      <c r="EL1047" s="205"/>
      <c r="EM1047" s="207"/>
      <c r="EN1047" s="205"/>
      <c r="EO1047" s="207"/>
      <c r="EP1047" s="207"/>
      <c r="EQ1047" s="205"/>
      <c r="ER1047" s="205"/>
      <c r="ES1047" s="205"/>
      <c r="ET1047" s="205"/>
      <c r="EU1047" s="93"/>
      <c r="EV1047" s="93"/>
    </row>
    <row r="1048" spans="2:152">
      <c r="B1048" s="8"/>
      <c r="C1048" s="205"/>
      <c r="D1048" s="205"/>
      <c r="E1048" s="206"/>
      <c r="F1048" s="206"/>
      <c r="G1048" s="205"/>
      <c r="H1048" s="207"/>
      <c r="I1048" s="205"/>
      <c r="J1048" s="207"/>
      <c r="K1048" s="205"/>
      <c r="L1048" s="205"/>
      <c r="M1048" s="205"/>
      <c r="N1048" s="205"/>
      <c r="O1048" s="205"/>
      <c r="P1048" s="205"/>
      <c r="Q1048" s="205"/>
      <c r="CC1048" s="8"/>
      <c r="CD1048" s="205"/>
      <c r="CE1048" s="205"/>
      <c r="CF1048" s="206"/>
      <c r="CG1048" s="206"/>
      <c r="CH1048" s="205"/>
      <c r="CI1048" s="207"/>
      <c r="CJ1048" s="205"/>
      <c r="CK1048" s="207"/>
      <c r="CL1048" s="205"/>
      <c r="CM1048" s="205"/>
      <c r="CN1048" s="205"/>
      <c r="CO1048" s="205"/>
      <c r="CP1048" s="205"/>
      <c r="CQ1048" s="93"/>
      <c r="CR1048" s="93"/>
      <c r="CS1048" s="191"/>
      <c r="CW1048" s="210"/>
      <c r="DE1048" s="8"/>
      <c r="DF1048" s="205"/>
      <c r="DG1048" s="205"/>
      <c r="DH1048" s="206"/>
      <c r="DI1048" s="206"/>
      <c r="DJ1048" s="205"/>
      <c r="DK1048" s="207"/>
      <c r="DL1048" s="205"/>
      <c r="DM1048" s="207"/>
      <c r="DN1048" s="205"/>
      <c r="DO1048" s="207"/>
      <c r="DP1048" s="205"/>
      <c r="DQ1048" s="205"/>
      <c r="DR1048" s="205"/>
      <c r="DS1048" s="205"/>
      <c r="DT1048" s="93"/>
      <c r="DU1048" s="93"/>
      <c r="EE1048" s="8"/>
      <c r="EF1048" s="205"/>
      <c r="EG1048" s="205"/>
      <c r="EH1048" s="206"/>
      <c r="EI1048" s="206"/>
      <c r="EJ1048" s="205"/>
      <c r="EK1048" s="207"/>
      <c r="EL1048" s="205"/>
      <c r="EM1048" s="207"/>
      <c r="EN1048" s="205"/>
      <c r="EO1048" s="207"/>
      <c r="EP1048" s="207"/>
      <c r="EQ1048" s="205"/>
      <c r="ER1048" s="205"/>
      <c r="ES1048" s="205"/>
      <c r="ET1048" s="205"/>
      <c r="EU1048" s="93"/>
      <c r="EV1048" s="93"/>
    </row>
    <row r="1049" spans="2:152">
      <c r="B1049" s="8"/>
      <c r="C1049" s="205"/>
      <c r="D1049" s="205"/>
      <c r="E1049" s="206"/>
      <c r="F1049" s="206"/>
      <c r="G1049" s="205"/>
      <c r="H1049" s="207"/>
      <c r="I1049" s="205"/>
      <c r="J1049" s="207"/>
      <c r="K1049" s="205"/>
      <c r="L1049" s="205"/>
      <c r="M1049" s="205"/>
      <c r="N1049" s="205"/>
      <c r="O1049" s="205"/>
      <c r="P1049" s="205"/>
      <c r="Q1049" s="205"/>
      <c r="CC1049" s="8"/>
      <c r="CD1049" s="205"/>
      <c r="CE1049" s="205"/>
      <c r="CF1049" s="206"/>
      <c r="CG1049" s="206"/>
      <c r="CH1049" s="205"/>
      <c r="CI1049" s="207"/>
      <c r="CJ1049" s="205"/>
      <c r="CK1049" s="207"/>
      <c r="CL1049" s="205"/>
      <c r="CM1049" s="205"/>
      <c r="CN1049" s="205"/>
      <c r="CO1049" s="205"/>
      <c r="CP1049" s="205"/>
      <c r="CQ1049" s="93"/>
      <c r="CR1049" s="93"/>
      <c r="CS1049" s="191"/>
      <c r="CW1049" s="210"/>
      <c r="DE1049" s="8"/>
      <c r="DF1049" s="205"/>
      <c r="DG1049" s="205"/>
      <c r="DH1049" s="206"/>
      <c r="DI1049" s="206"/>
      <c r="DJ1049" s="205"/>
      <c r="DK1049" s="207"/>
      <c r="DL1049" s="205"/>
      <c r="DM1049" s="207"/>
      <c r="DN1049" s="205"/>
      <c r="DO1049" s="207"/>
      <c r="DP1049" s="205"/>
      <c r="DQ1049" s="205"/>
      <c r="DR1049" s="205"/>
      <c r="DS1049" s="205"/>
      <c r="DT1049" s="93"/>
      <c r="DU1049" s="93"/>
      <c r="EE1049" s="8"/>
      <c r="EF1049" s="205"/>
      <c r="EG1049" s="205"/>
      <c r="EH1049" s="206"/>
      <c r="EI1049" s="206"/>
      <c r="EJ1049" s="205"/>
      <c r="EK1049" s="207"/>
      <c r="EL1049" s="205"/>
      <c r="EM1049" s="207"/>
      <c r="EN1049" s="205"/>
      <c r="EO1049" s="207"/>
      <c r="EP1049" s="207"/>
      <c r="EQ1049" s="205"/>
      <c r="ER1049" s="205"/>
      <c r="ES1049" s="205"/>
      <c r="ET1049" s="205"/>
      <c r="EU1049" s="93"/>
      <c r="EV1049" s="93"/>
    </row>
    <row r="1050" spans="2:152">
      <c r="B1050" s="8"/>
      <c r="C1050" s="205"/>
      <c r="D1050" s="205"/>
      <c r="E1050" s="206"/>
      <c r="F1050" s="206"/>
      <c r="G1050" s="205"/>
      <c r="H1050" s="207"/>
      <c r="I1050" s="205"/>
      <c r="J1050" s="207"/>
      <c r="K1050" s="205"/>
      <c r="L1050" s="205"/>
      <c r="M1050" s="205"/>
      <c r="N1050" s="205"/>
      <c r="O1050" s="205"/>
      <c r="P1050" s="205"/>
      <c r="Q1050" s="205"/>
      <c r="CC1050" s="8"/>
      <c r="CD1050" s="205"/>
      <c r="CE1050" s="205"/>
      <c r="CF1050" s="206"/>
      <c r="CG1050" s="206"/>
      <c r="CH1050" s="205"/>
      <c r="CI1050" s="207"/>
      <c r="CJ1050" s="205"/>
      <c r="CK1050" s="207"/>
      <c r="CL1050" s="205"/>
      <c r="CM1050" s="205"/>
      <c r="CN1050" s="205"/>
      <c r="CO1050" s="205"/>
      <c r="CP1050" s="205"/>
      <c r="CQ1050" s="93"/>
      <c r="CR1050" s="93"/>
      <c r="CS1050" s="191"/>
      <c r="CW1050" s="210"/>
      <c r="DE1050" s="8"/>
      <c r="DF1050" s="205"/>
      <c r="DG1050" s="205"/>
      <c r="DH1050" s="206"/>
      <c r="DI1050" s="206"/>
      <c r="DJ1050" s="205"/>
      <c r="DK1050" s="207"/>
      <c r="DL1050" s="205"/>
      <c r="DM1050" s="207"/>
      <c r="DN1050" s="205"/>
      <c r="DO1050" s="207"/>
      <c r="DP1050" s="205"/>
      <c r="DQ1050" s="205"/>
      <c r="DR1050" s="205"/>
      <c r="DS1050" s="205"/>
      <c r="DT1050" s="93"/>
      <c r="DU1050" s="93"/>
      <c r="EE1050" s="8"/>
      <c r="EF1050" s="205"/>
      <c r="EG1050" s="205"/>
      <c r="EH1050" s="206"/>
      <c r="EI1050" s="206"/>
      <c r="EJ1050" s="205"/>
      <c r="EK1050" s="207"/>
      <c r="EL1050" s="205"/>
      <c r="EM1050" s="207"/>
      <c r="EN1050" s="205"/>
      <c r="EO1050" s="207"/>
      <c r="EP1050" s="207"/>
      <c r="EQ1050" s="205"/>
      <c r="ER1050" s="205"/>
      <c r="ES1050" s="205"/>
      <c r="ET1050" s="205"/>
      <c r="EU1050" s="93"/>
      <c r="EV1050" s="93"/>
    </row>
    <row r="1051" spans="2:152">
      <c r="B1051" s="8"/>
      <c r="C1051" s="205"/>
      <c r="D1051" s="205"/>
      <c r="E1051" s="206"/>
      <c r="F1051" s="206"/>
      <c r="G1051" s="205"/>
      <c r="H1051" s="207"/>
      <c r="I1051" s="205"/>
      <c r="J1051" s="207"/>
      <c r="K1051" s="205"/>
      <c r="L1051" s="205"/>
      <c r="M1051" s="205"/>
      <c r="N1051" s="205"/>
      <c r="O1051" s="205"/>
      <c r="P1051" s="205"/>
      <c r="Q1051" s="205"/>
      <c r="CC1051" s="8"/>
      <c r="CD1051" s="205"/>
      <c r="CE1051" s="205"/>
      <c r="CF1051" s="206"/>
      <c r="CG1051" s="206"/>
      <c r="CH1051" s="205"/>
      <c r="CI1051" s="207"/>
      <c r="CJ1051" s="205"/>
      <c r="CK1051" s="207"/>
      <c r="CL1051" s="205"/>
      <c r="CM1051" s="205"/>
      <c r="CN1051" s="205"/>
      <c r="CO1051" s="205"/>
      <c r="CP1051" s="205"/>
      <c r="CQ1051" s="93"/>
      <c r="CR1051" s="93"/>
      <c r="CS1051" s="191"/>
      <c r="CW1051" s="210"/>
      <c r="DE1051" s="8"/>
      <c r="DF1051" s="205"/>
      <c r="DG1051" s="205"/>
      <c r="DH1051" s="206"/>
      <c r="DI1051" s="206"/>
      <c r="DJ1051" s="205"/>
      <c r="DK1051" s="207"/>
      <c r="DL1051" s="205"/>
      <c r="DM1051" s="207"/>
      <c r="DN1051" s="205"/>
      <c r="DO1051" s="207"/>
      <c r="DP1051" s="205"/>
      <c r="DQ1051" s="205"/>
      <c r="DR1051" s="205"/>
      <c r="DS1051" s="205"/>
      <c r="DT1051" s="93"/>
      <c r="DU1051" s="93"/>
      <c r="EE1051" s="8"/>
      <c r="EF1051" s="205"/>
      <c r="EG1051" s="205"/>
      <c r="EH1051" s="206"/>
      <c r="EI1051" s="206"/>
      <c r="EJ1051" s="205"/>
      <c r="EK1051" s="207"/>
      <c r="EL1051" s="205"/>
      <c r="EM1051" s="207"/>
      <c r="EN1051" s="205"/>
      <c r="EO1051" s="207"/>
      <c r="EP1051" s="207"/>
      <c r="EQ1051" s="205"/>
      <c r="ER1051" s="205"/>
      <c r="ES1051" s="205"/>
      <c r="ET1051" s="205"/>
      <c r="EU1051" s="93"/>
      <c r="EV1051" s="93"/>
    </row>
    <row r="1052" spans="2:152">
      <c r="B1052" s="8"/>
      <c r="C1052" s="205"/>
      <c r="D1052" s="205"/>
      <c r="E1052" s="206"/>
      <c r="F1052" s="206"/>
      <c r="G1052" s="205"/>
      <c r="H1052" s="207"/>
      <c r="I1052" s="205"/>
      <c r="J1052" s="207"/>
      <c r="K1052" s="205"/>
      <c r="L1052" s="205"/>
      <c r="M1052" s="205"/>
      <c r="N1052" s="205"/>
      <c r="O1052" s="205"/>
      <c r="P1052" s="205"/>
      <c r="Q1052" s="205"/>
      <c r="CC1052" s="8"/>
      <c r="CD1052" s="205"/>
      <c r="CE1052" s="205"/>
      <c r="CF1052" s="206"/>
      <c r="CG1052" s="206"/>
      <c r="CH1052" s="205"/>
      <c r="CI1052" s="207"/>
      <c r="CJ1052" s="205"/>
      <c r="CK1052" s="207"/>
      <c r="CL1052" s="205"/>
      <c r="CM1052" s="205"/>
      <c r="CN1052" s="205"/>
      <c r="CO1052" s="205"/>
      <c r="CP1052" s="205"/>
      <c r="CQ1052" s="93"/>
      <c r="CR1052" s="93"/>
      <c r="CS1052" s="191"/>
      <c r="CW1052" s="210"/>
      <c r="DE1052" s="8"/>
      <c r="DF1052" s="205"/>
      <c r="DG1052" s="205"/>
      <c r="DH1052" s="206"/>
      <c r="DI1052" s="206"/>
      <c r="DJ1052" s="205"/>
      <c r="DK1052" s="207"/>
      <c r="DL1052" s="205"/>
      <c r="DM1052" s="207"/>
      <c r="DN1052" s="205"/>
      <c r="DO1052" s="207"/>
      <c r="DP1052" s="205"/>
      <c r="DQ1052" s="205"/>
      <c r="DR1052" s="205"/>
      <c r="DS1052" s="205"/>
      <c r="DT1052" s="93"/>
      <c r="DU1052" s="93"/>
      <c r="EE1052" s="8"/>
      <c r="EF1052" s="205"/>
      <c r="EG1052" s="205"/>
      <c r="EH1052" s="206"/>
      <c r="EI1052" s="206"/>
      <c r="EJ1052" s="205"/>
      <c r="EK1052" s="207"/>
      <c r="EL1052" s="205"/>
      <c r="EM1052" s="207"/>
      <c r="EN1052" s="205"/>
      <c r="EO1052" s="207"/>
      <c r="EP1052" s="207"/>
      <c r="EQ1052" s="205"/>
      <c r="ER1052" s="205"/>
      <c r="ES1052" s="205"/>
      <c r="ET1052" s="205"/>
      <c r="EU1052" s="93"/>
      <c r="EV1052" s="93"/>
    </row>
    <row r="1053" spans="2:152">
      <c r="B1053" s="8"/>
      <c r="C1053" s="205"/>
      <c r="D1053" s="205"/>
      <c r="E1053" s="206"/>
      <c r="F1053" s="206"/>
      <c r="G1053" s="205"/>
      <c r="H1053" s="207"/>
      <c r="I1053" s="205"/>
      <c r="J1053" s="207"/>
      <c r="K1053" s="205"/>
      <c r="L1053" s="205"/>
      <c r="M1053" s="205"/>
      <c r="N1053" s="205"/>
      <c r="O1053" s="205"/>
      <c r="P1053" s="205"/>
      <c r="Q1053" s="205"/>
      <c r="CC1053" s="8"/>
      <c r="CD1053" s="205"/>
      <c r="CE1053" s="205"/>
      <c r="CF1053" s="206"/>
      <c r="CG1053" s="206"/>
      <c r="CH1053" s="205"/>
      <c r="CI1053" s="207"/>
      <c r="CJ1053" s="205"/>
      <c r="CK1053" s="207"/>
      <c r="CL1053" s="205"/>
      <c r="CM1053" s="205"/>
      <c r="CN1053" s="205"/>
      <c r="CO1053" s="205"/>
      <c r="CP1053" s="205"/>
      <c r="CQ1053" s="93"/>
      <c r="CR1053" s="93"/>
      <c r="CS1053" s="191"/>
      <c r="CW1053" s="210"/>
      <c r="DE1053" s="8"/>
      <c r="DF1053" s="205"/>
      <c r="DG1053" s="205"/>
      <c r="DH1053" s="206"/>
      <c r="DI1053" s="206"/>
      <c r="DJ1053" s="205"/>
      <c r="DK1053" s="207"/>
      <c r="DL1053" s="205"/>
      <c r="DM1053" s="207"/>
      <c r="DN1053" s="205"/>
      <c r="DO1053" s="207"/>
      <c r="DP1053" s="205"/>
      <c r="DQ1053" s="205"/>
      <c r="DR1053" s="205"/>
      <c r="DS1053" s="205"/>
      <c r="DT1053" s="93"/>
      <c r="DU1053" s="93"/>
      <c r="EE1053" s="8"/>
      <c r="EF1053" s="205"/>
      <c r="EG1053" s="205"/>
      <c r="EH1053" s="206"/>
      <c r="EI1053" s="206"/>
      <c r="EJ1053" s="205"/>
      <c r="EK1053" s="207"/>
      <c r="EL1053" s="205"/>
      <c r="EM1053" s="207"/>
      <c r="EN1053" s="205"/>
      <c r="EO1053" s="207"/>
      <c r="EP1053" s="207"/>
      <c r="EQ1053" s="205"/>
      <c r="ER1053" s="205"/>
      <c r="ES1053" s="205"/>
      <c r="ET1053" s="205"/>
      <c r="EU1053" s="93"/>
      <c r="EV1053" s="93"/>
    </row>
    <row r="1054" spans="2:152">
      <c r="B1054" s="8"/>
      <c r="C1054" s="205"/>
      <c r="D1054" s="205"/>
      <c r="E1054" s="206"/>
      <c r="F1054" s="206"/>
      <c r="G1054" s="205"/>
      <c r="H1054" s="207"/>
      <c r="I1054" s="205"/>
      <c r="J1054" s="207"/>
      <c r="K1054" s="205"/>
      <c r="L1054" s="205"/>
      <c r="M1054" s="205"/>
      <c r="N1054" s="205"/>
      <c r="O1054" s="205"/>
      <c r="P1054" s="205"/>
      <c r="Q1054" s="205"/>
      <c r="CC1054" s="8"/>
      <c r="CD1054" s="205"/>
      <c r="CE1054" s="205"/>
      <c r="CF1054" s="206"/>
      <c r="CG1054" s="206"/>
      <c r="CH1054" s="205"/>
      <c r="CI1054" s="207"/>
      <c r="CJ1054" s="205"/>
      <c r="CK1054" s="207"/>
      <c r="CL1054" s="205"/>
      <c r="CM1054" s="205"/>
      <c r="CN1054" s="205"/>
      <c r="CO1054" s="205"/>
      <c r="CP1054" s="205"/>
      <c r="CQ1054" s="93"/>
      <c r="CR1054" s="93"/>
      <c r="CS1054" s="191"/>
      <c r="CW1054" s="210"/>
      <c r="DE1054" s="8"/>
      <c r="DF1054" s="205"/>
      <c r="DG1054" s="205"/>
      <c r="DH1054" s="206"/>
      <c r="DI1054" s="206"/>
      <c r="DJ1054" s="205"/>
      <c r="DK1054" s="207"/>
      <c r="DL1054" s="205"/>
      <c r="DM1054" s="207"/>
      <c r="DN1054" s="205"/>
      <c r="DO1054" s="207"/>
      <c r="DP1054" s="205"/>
      <c r="DQ1054" s="205"/>
      <c r="DR1054" s="205"/>
      <c r="DS1054" s="205"/>
      <c r="DT1054" s="93"/>
      <c r="DU1054" s="93"/>
      <c r="EE1054" s="8"/>
      <c r="EF1054" s="205"/>
      <c r="EG1054" s="205"/>
      <c r="EH1054" s="206"/>
      <c r="EI1054" s="206"/>
      <c r="EJ1054" s="205"/>
      <c r="EK1054" s="207"/>
      <c r="EL1054" s="205"/>
      <c r="EM1054" s="207"/>
      <c r="EN1054" s="205"/>
      <c r="EO1054" s="207"/>
      <c r="EP1054" s="207"/>
      <c r="EQ1054" s="205"/>
      <c r="ER1054" s="205"/>
      <c r="ES1054" s="205"/>
      <c r="ET1054" s="205"/>
      <c r="EU1054" s="93"/>
      <c r="EV1054" s="93"/>
    </row>
    <row r="1055" spans="2:152">
      <c r="B1055" s="8"/>
      <c r="C1055" s="205"/>
      <c r="D1055" s="205"/>
      <c r="E1055" s="206"/>
      <c r="F1055" s="206"/>
      <c r="G1055" s="205"/>
      <c r="H1055" s="207"/>
      <c r="I1055" s="205"/>
      <c r="J1055" s="207"/>
      <c r="K1055" s="205"/>
      <c r="L1055" s="205"/>
      <c r="M1055" s="205"/>
      <c r="N1055" s="205"/>
      <c r="O1055" s="205"/>
      <c r="P1055" s="205"/>
      <c r="Q1055" s="205"/>
      <c r="CC1055" s="8"/>
      <c r="CD1055" s="205"/>
      <c r="CE1055" s="205"/>
      <c r="CF1055" s="206"/>
      <c r="CG1055" s="206"/>
      <c r="CH1055" s="205"/>
      <c r="CI1055" s="207"/>
      <c r="CJ1055" s="205"/>
      <c r="CK1055" s="207"/>
      <c r="CL1055" s="205"/>
      <c r="CM1055" s="205"/>
      <c r="CN1055" s="205"/>
      <c r="CO1055" s="205"/>
      <c r="CP1055" s="205"/>
      <c r="CQ1055" s="93"/>
      <c r="CR1055" s="93"/>
      <c r="CS1055" s="191"/>
      <c r="CW1055" s="210"/>
      <c r="DE1055" s="8"/>
      <c r="DF1055" s="205"/>
      <c r="DG1055" s="205"/>
      <c r="DH1055" s="206"/>
      <c r="DI1055" s="206"/>
      <c r="DJ1055" s="205"/>
      <c r="DK1055" s="207"/>
      <c r="DL1055" s="205"/>
      <c r="DM1055" s="207"/>
      <c r="DN1055" s="205"/>
      <c r="DO1055" s="207"/>
      <c r="DP1055" s="205"/>
      <c r="DQ1055" s="205"/>
      <c r="DR1055" s="205"/>
      <c r="DS1055" s="205"/>
      <c r="DT1055" s="93"/>
      <c r="DU1055" s="93"/>
      <c r="EE1055" s="8"/>
      <c r="EF1055" s="205"/>
      <c r="EG1055" s="205"/>
      <c r="EH1055" s="206"/>
      <c r="EI1055" s="206"/>
      <c r="EJ1055" s="205"/>
      <c r="EK1055" s="207"/>
      <c r="EL1055" s="205"/>
      <c r="EM1055" s="207"/>
      <c r="EN1055" s="205"/>
      <c r="EO1055" s="207"/>
      <c r="EP1055" s="207"/>
      <c r="EQ1055" s="205"/>
      <c r="ER1055" s="205"/>
      <c r="ES1055" s="205"/>
      <c r="ET1055" s="205"/>
      <c r="EU1055" s="93"/>
      <c r="EV1055" s="93"/>
    </row>
    <row r="1056" spans="2:152">
      <c r="B1056" s="8"/>
      <c r="C1056" s="205"/>
      <c r="D1056" s="205"/>
      <c r="E1056" s="206"/>
      <c r="F1056" s="206"/>
      <c r="G1056" s="205"/>
      <c r="H1056" s="207"/>
      <c r="I1056" s="205"/>
      <c r="J1056" s="207"/>
      <c r="K1056" s="205"/>
      <c r="L1056" s="205"/>
      <c r="M1056" s="205"/>
      <c r="N1056" s="205"/>
      <c r="O1056" s="205"/>
      <c r="P1056" s="205"/>
      <c r="Q1056" s="205"/>
      <c r="CC1056" s="8"/>
      <c r="CD1056" s="205"/>
      <c r="CE1056" s="205"/>
      <c r="CF1056" s="206"/>
      <c r="CG1056" s="206"/>
      <c r="CH1056" s="205"/>
      <c r="CI1056" s="207"/>
      <c r="CJ1056" s="205"/>
      <c r="CK1056" s="207"/>
      <c r="CL1056" s="205"/>
      <c r="CM1056" s="205"/>
      <c r="CN1056" s="205"/>
      <c r="CO1056" s="205"/>
      <c r="CP1056" s="205"/>
      <c r="CQ1056" s="93"/>
      <c r="CR1056" s="93"/>
      <c r="CS1056" s="191"/>
      <c r="CW1056" s="210"/>
      <c r="DE1056" s="8"/>
      <c r="DF1056" s="205"/>
      <c r="DG1056" s="205"/>
      <c r="DH1056" s="206"/>
      <c r="DI1056" s="206"/>
      <c r="DJ1056" s="205"/>
      <c r="DK1056" s="207"/>
      <c r="DL1056" s="205"/>
      <c r="DM1056" s="207"/>
      <c r="DN1056" s="205"/>
      <c r="DO1056" s="207"/>
      <c r="DP1056" s="205"/>
      <c r="DQ1056" s="205"/>
      <c r="DR1056" s="205"/>
      <c r="DS1056" s="205"/>
      <c r="DT1056" s="93"/>
      <c r="DU1056" s="93"/>
      <c r="EE1056" s="8"/>
      <c r="EF1056" s="205"/>
      <c r="EG1056" s="205"/>
      <c r="EH1056" s="206"/>
      <c r="EI1056" s="206"/>
      <c r="EJ1056" s="205"/>
      <c r="EK1056" s="207"/>
      <c r="EL1056" s="205"/>
      <c r="EM1056" s="207"/>
      <c r="EN1056" s="205"/>
      <c r="EO1056" s="207"/>
      <c r="EP1056" s="207"/>
      <c r="EQ1056" s="205"/>
      <c r="ER1056" s="205"/>
      <c r="ES1056" s="205"/>
      <c r="ET1056" s="205"/>
      <c r="EU1056" s="93"/>
      <c r="EV1056" s="93"/>
    </row>
    <row r="1057" spans="2:152">
      <c r="B1057" s="8"/>
      <c r="C1057" s="205"/>
      <c r="D1057" s="205"/>
      <c r="E1057" s="206"/>
      <c r="F1057" s="206"/>
      <c r="G1057" s="205"/>
      <c r="H1057" s="207"/>
      <c r="I1057" s="205"/>
      <c r="J1057" s="207"/>
      <c r="K1057" s="205"/>
      <c r="L1057" s="205"/>
      <c r="M1057" s="205"/>
      <c r="N1057" s="205"/>
      <c r="O1057" s="205"/>
      <c r="P1057" s="205"/>
      <c r="Q1057" s="205"/>
      <c r="CC1057" s="8"/>
      <c r="CD1057" s="205"/>
      <c r="CE1057" s="205"/>
      <c r="CF1057" s="206"/>
      <c r="CG1057" s="206"/>
      <c r="CH1057" s="205"/>
      <c r="CI1057" s="207"/>
      <c r="CJ1057" s="205"/>
      <c r="CK1057" s="207"/>
      <c r="CL1057" s="205"/>
      <c r="CM1057" s="205"/>
      <c r="CN1057" s="205"/>
      <c r="CO1057" s="205"/>
      <c r="CP1057" s="205"/>
      <c r="CQ1057" s="93"/>
      <c r="CR1057" s="93"/>
      <c r="CS1057" s="191"/>
      <c r="CW1057" s="210"/>
      <c r="DE1057" s="8"/>
      <c r="DF1057" s="205"/>
      <c r="DG1057" s="205"/>
      <c r="DH1057" s="206"/>
      <c r="DI1057" s="206"/>
      <c r="DJ1057" s="205"/>
      <c r="DK1057" s="207"/>
      <c r="DL1057" s="205"/>
      <c r="DM1057" s="207"/>
      <c r="DN1057" s="205"/>
      <c r="DO1057" s="207"/>
      <c r="DP1057" s="205"/>
      <c r="DQ1057" s="205"/>
      <c r="DR1057" s="205"/>
      <c r="DS1057" s="205"/>
      <c r="DT1057" s="93"/>
      <c r="DU1057" s="93"/>
      <c r="EE1057" s="8"/>
      <c r="EF1057" s="205"/>
      <c r="EG1057" s="205"/>
      <c r="EH1057" s="206"/>
      <c r="EI1057" s="206"/>
      <c r="EJ1057" s="205"/>
      <c r="EK1057" s="207"/>
      <c r="EL1057" s="205"/>
      <c r="EM1057" s="207"/>
      <c r="EN1057" s="205"/>
      <c r="EO1057" s="207"/>
      <c r="EP1057" s="207"/>
      <c r="EQ1057" s="205"/>
      <c r="ER1057" s="205"/>
      <c r="ES1057" s="205"/>
      <c r="ET1057" s="205"/>
      <c r="EU1057" s="93"/>
      <c r="EV1057" s="93"/>
    </row>
    <row r="1058" spans="2:152">
      <c r="B1058" s="8"/>
      <c r="C1058" s="205"/>
      <c r="D1058" s="205"/>
      <c r="E1058" s="206"/>
      <c r="F1058" s="206"/>
      <c r="G1058" s="205"/>
      <c r="H1058" s="207"/>
      <c r="I1058" s="205"/>
      <c r="J1058" s="207"/>
      <c r="K1058" s="205"/>
      <c r="L1058" s="205"/>
      <c r="M1058" s="205"/>
      <c r="N1058" s="205"/>
      <c r="O1058" s="205"/>
      <c r="P1058" s="205"/>
      <c r="Q1058" s="205"/>
      <c r="CC1058" s="8"/>
      <c r="CD1058" s="205"/>
      <c r="CE1058" s="205"/>
      <c r="CF1058" s="206"/>
      <c r="CG1058" s="206"/>
      <c r="CH1058" s="205"/>
      <c r="CI1058" s="207"/>
      <c r="CJ1058" s="205"/>
      <c r="CK1058" s="207"/>
      <c r="CL1058" s="205"/>
      <c r="CM1058" s="205"/>
      <c r="CN1058" s="205"/>
      <c r="CO1058" s="205"/>
      <c r="CP1058" s="205"/>
      <c r="CQ1058" s="93"/>
      <c r="CR1058" s="93"/>
      <c r="CS1058" s="191"/>
      <c r="CW1058" s="210"/>
      <c r="DE1058" s="8"/>
      <c r="DF1058" s="205"/>
      <c r="DG1058" s="205"/>
      <c r="DH1058" s="206"/>
      <c r="DI1058" s="206"/>
      <c r="DJ1058" s="205"/>
      <c r="DK1058" s="207"/>
      <c r="DL1058" s="205"/>
      <c r="DM1058" s="207"/>
      <c r="DN1058" s="205"/>
      <c r="DO1058" s="207"/>
      <c r="DP1058" s="205"/>
      <c r="DQ1058" s="205"/>
      <c r="DR1058" s="205"/>
      <c r="DS1058" s="205"/>
      <c r="DT1058" s="93"/>
      <c r="DU1058" s="93"/>
      <c r="EE1058" s="8"/>
      <c r="EF1058" s="205"/>
      <c r="EG1058" s="205"/>
      <c r="EH1058" s="206"/>
      <c r="EI1058" s="206"/>
      <c r="EJ1058" s="205"/>
      <c r="EK1058" s="207"/>
      <c r="EL1058" s="205"/>
      <c r="EM1058" s="207"/>
      <c r="EN1058" s="205"/>
      <c r="EO1058" s="207"/>
      <c r="EP1058" s="207"/>
      <c r="EQ1058" s="205"/>
      <c r="ER1058" s="205"/>
      <c r="ES1058" s="205"/>
      <c r="ET1058" s="205"/>
      <c r="EU1058" s="93"/>
      <c r="EV1058" s="93"/>
    </row>
    <row r="1059" spans="2:152">
      <c r="B1059" s="8"/>
      <c r="C1059" s="205"/>
      <c r="D1059" s="205"/>
      <c r="E1059" s="206"/>
      <c r="F1059" s="206"/>
      <c r="G1059" s="205"/>
      <c r="H1059" s="207"/>
      <c r="I1059" s="205"/>
      <c r="J1059" s="207"/>
      <c r="K1059" s="205"/>
      <c r="L1059" s="205"/>
      <c r="M1059" s="205"/>
      <c r="N1059" s="205"/>
      <c r="O1059" s="205"/>
      <c r="P1059" s="205"/>
      <c r="Q1059" s="205"/>
      <c r="CC1059" s="8"/>
      <c r="CD1059" s="205"/>
      <c r="CE1059" s="205"/>
      <c r="CF1059" s="206"/>
      <c r="CG1059" s="206"/>
      <c r="CH1059" s="205"/>
      <c r="CI1059" s="207"/>
      <c r="CJ1059" s="205"/>
      <c r="CK1059" s="207"/>
      <c r="CL1059" s="205"/>
      <c r="CM1059" s="205"/>
      <c r="CN1059" s="205"/>
      <c r="CO1059" s="205"/>
      <c r="CP1059" s="205"/>
      <c r="CQ1059" s="93"/>
      <c r="CR1059" s="93"/>
      <c r="CS1059" s="191"/>
      <c r="CW1059" s="210"/>
      <c r="DE1059" s="8"/>
      <c r="DF1059" s="205"/>
      <c r="DG1059" s="205"/>
      <c r="DH1059" s="206"/>
      <c r="DI1059" s="206"/>
      <c r="DJ1059" s="205"/>
      <c r="DK1059" s="207"/>
      <c r="DL1059" s="205"/>
      <c r="DM1059" s="207"/>
      <c r="DN1059" s="205"/>
      <c r="DO1059" s="207"/>
      <c r="DP1059" s="205"/>
      <c r="DQ1059" s="205"/>
      <c r="DR1059" s="205"/>
      <c r="DS1059" s="205"/>
      <c r="DT1059" s="93"/>
      <c r="DU1059" s="93"/>
      <c r="EE1059" s="8"/>
      <c r="EF1059" s="205"/>
      <c r="EG1059" s="205"/>
      <c r="EH1059" s="206"/>
      <c r="EI1059" s="206"/>
      <c r="EJ1059" s="205"/>
      <c r="EK1059" s="207"/>
      <c r="EL1059" s="205"/>
      <c r="EM1059" s="207"/>
      <c r="EN1059" s="205"/>
      <c r="EO1059" s="207"/>
      <c r="EP1059" s="207"/>
      <c r="EQ1059" s="205"/>
      <c r="ER1059" s="205"/>
      <c r="ES1059" s="205"/>
      <c r="ET1059" s="205"/>
      <c r="EU1059" s="93"/>
      <c r="EV1059" s="93"/>
    </row>
    <row r="1060" spans="2:152">
      <c r="B1060" s="8"/>
      <c r="C1060" s="205"/>
      <c r="D1060" s="205"/>
      <c r="E1060" s="206"/>
      <c r="F1060" s="206"/>
      <c r="G1060" s="205"/>
      <c r="H1060" s="207"/>
      <c r="I1060" s="205"/>
      <c r="J1060" s="207"/>
      <c r="K1060" s="205"/>
      <c r="L1060" s="205"/>
      <c r="M1060" s="205"/>
      <c r="N1060" s="205"/>
      <c r="O1060" s="205"/>
      <c r="P1060" s="205"/>
      <c r="Q1060" s="205"/>
      <c r="CC1060" s="8"/>
      <c r="CD1060" s="205"/>
      <c r="CE1060" s="205"/>
      <c r="CF1060" s="206"/>
      <c r="CG1060" s="206"/>
      <c r="CH1060" s="205"/>
      <c r="CI1060" s="207"/>
      <c r="CJ1060" s="205"/>
      <c r="CK1060" s="207"/>
      <c r="CL1060" s="205"/>
      <c r="CM1060" s="205"/>
      <c r="CN1060" s="205"/>
      <c r="CO1060" s="205"/>
      <c r="CP1060" s="205"/>
      <c r="CQ1060" s="93"/>
      <c r="CR1060" s="93"/>
      <c r="CS1060" s="191"/>
      <c r="CW1060" s="210"/>
      <c r="DE1060" s="8"/>
      <c r="DF1060" s="205"/>
      <c r="DG1060" s="205"/>
      <c r="DH1060" s="206"/>
      <c r="DI1060" s="206"/>
      <c r="DJ1060" s="205"/>
      <c r="DK1060" s="207"/>
      <c r="DL1060" s="205"/>
      <c r="DM1060" s="207"/>
      <c r="DN1060" s="205"/>
      <c r="DO1060" s="207"/>
      <c r="DP1060" s="205"/>
      <c r="DQ1060" s="205"/>
      <c r="DR1060" s="205"/>
      <c r="DS1060" s="205"/>
      <c r="DT1060" s="93"/>
      <c r="DU1060" s="93"/>
      <c r="EE1060" s="8"/>
      <c r="EF1060" s="205"/>
      <c r="EG1060" s="205"/>
      <c r="EH1060" s="206"/>
      <c r="EI1060" s="206"/>
      <c r="EJ1060" s="205"/>
      <c r="EK1060" s="207"/>
      <c r="EL1060" s="205"/>
      <c r="EM1060" s="207"/>
      <c r="EN1060" s="205"/>
      <c r="EO1060" s="207"/>
      <c r="EP1060" s="207"/>
      <c r="EQ1060" s="205"/>
      <c r="ER1060" s="205"/>
      <c r="ES1060" s="205"/>
      <c r="ET1060" s="205"/>
      <c r="EU1060" s="93"/>
      <c r="EV1060" s="93"/>
    </row>
    <row r="1061" spans="2:152">
      <c r="B1061" s="8"/>
      <c r="C1061" s="205"/>
      <c r="D1061" s="205"/>
      <c r="E1061" s="206"/>
      <c r="F1061" s="206"/>
      <c r="G1061" s="205"/>
      <c r="H1061" s="207"/>
      <c r="I1061" s="205"/>
      <c r="J1061" s="207"/>
      <c r="K1061" s="205"/>
      <c r="L1061" s="205"/>
      <c r="M1061" s="205"/>
      <c r="N1061" s="205"/>
      <c r="O1061" s="205"/>
      <c r="P1061" s="205"/>
      <c r="Q1061" s="205"/>
      <c r="CC1061" s="8"/>
      <c r="CD1061" s="205"/>
      <c r="CE1061" s="205"/>
      <c r="CF1061" s="206"/>
      <c r="CG1061" s="206"/>
      <c r="CH1061" s="205"/>
      <c r="CI1061" s="207"/>
      <c r="CJ1061" s="205"/>
      <c r="CK1061" s="207"/>
      <c r="CL1061" s="205"/>
      <c r="CM1061" s="205"/>
      <c r="CN1061" s="205"/>
      <c r="CO1061" s="205"/>
      <c r="CP1061" s="205"/>
      <c r="CQ1061" s="93"/>
      <c r="CR1061" s="93"/>
      <c r="CS1061" s="191"/>
      <c r="CW1061" s="210"/>
      <c r="DE1061" s="8"/>
      <c r="DF1061" s="205"/>
      <c r="DG1061" s="205"/>
      <c r="DH1061" s="206"/>
      <c r="DI1061" s="206"/>
      <c r="DJ1061" s="205"/>
      <c r="DK1061" s="207"/>
      <c r="DL1061" s="205"/>
      <c r="DM1061" s="207"/>
      <c r="DN1061" s="205"/>
      <c r="DO1061" s="207"/>
      <c r="DP1061" s="205"/>
      <c r="DQ1061" s="205"/>
      <c r="DR1061" s="205"/>
      <c r="DS1061" s="205"/>
      <c r="DT1061" s="93"/>
      <c r="DU1061" s="93"/>
      <c r="EE1061" s="8"/>
      <c r="EF1061" s="205"/>
      <c r="EG1061" s="205"/>
      <c r="EH1061" s="206"/>
      <c r="EI1061" s="206"/>
      <c r="EJ1061" s="205"/>
      <c r="EK1061" s="207"/>
      <c r="EL1061" s="205"/>
      <c r="EM1061" s="207"/>
      <c r="EN1061" s="205"/>
      <c r="EO1061" s="207"/>
      <c r="EP1061" s="207"/>
      <c r="EQ1061" s="205"/>
      <c r="ER1061" s="205"/>
      <c r="ES1061" s="205"/>
      <c r="ET1061" s="205"/>
      <c r="EU1061" s="93"/>
      <c r="EV1061" s="93"/>
    </row>
    <row r="1062" spans="2:152">
      <c r="B1062" s="8"/>
      <c r="C1062" s="205"/>
      <c r="D1062" s="205"/>
      <c r="E1062" s="206"/>
      <c r="F1062" s="206"/>
      <c r="G1062" s="205"/>
      <c r="H1062" s="207"/>
      <c r="I1062" s="205"/>
      <c r="J1062" s="207"/>
      <c r="K1062" s="205"/>
      <c r="L1062" s="205"/>
      <c r="M1062" s="205"/>
      <c r="N1062" s="205"/>
      <c r="O1062" s="205"/>
      <c r="P1062" s="205"/>
      <c r="Q1062" s="205"/>
      <c r="CC1062" s="8"/>
      <c r="CD1062" s="205"/>
      <c r="CE1062" s="205"/>
      <c r="CF1062" s="206"/>
      <c r="CG1062" s="206"/>
      <c r="CH1062" s="205"/>
      <c r="CI1062" s="207"/>
      <c r="CJ1062" s="205"/>
      <c r="CK1062" s="207"/>
      <c r="CL1062" s="205"/>
      <c r="CM1062" s="205"/>
      <c r="CN1062" s="205"/>
      <c r="CO1062" s="205"/>
      <c r="CP1062" s="205"/>
      <c r="CQ1062" s="93"/>
      <c r="CR1062" s="93"/>
      <c r="CS1062" s="191"/>
      <c r="CW1062" s="210"/>
      <c r="DE1062" s="8"/>
      <c r="DF1062" s="205"/>
      <c r="DG1062" s="205"/>
      <c r="DH1062" s="206"/>
      <c r="DI1062" s="206"/>
      <c r="DJ1062" s="205"/>
      <c r="DK1062" s="207"/>
      <c r="DL1062" s="205"/>
      <c r="DM1062" s="207"/>
      <c r="DN1062" s="205"/>
      <c r="DO1062" s="207"/>
      <c r="DP1062" s="205"/>
      <c r="DQ1062" s="205"/>
      <c r="DR1062" s="205"/>
      <c r="DS1062" s="205"/>
      <c r="DT1062" s="93"/>
      <c r="DU1062" s="93"/>
      <c r="EE1062" s="8"/>
      <c r="EF1062" s="205"/>
      <c r="EG1062" s="205"/>
      <c r="EH1062" s="206"/>
      <c r="EI1062" s="206"/>
      <c r="EJ1062" s="205"/>
      <c r="EK1062" s="207"/>
      <c r="EL1062" s="205"/>
      <c r="EM1062" s="207"/>
      <c r="EN1062" s="205"/>
      <c r="EO1062" s="207"/>
      <c r="EP1062" s="207"/>
      <c r="EQ1062" s="205"/>
      <c r="ER1062" s="205"/>
      <c r="ES1062" s="205"/>
      <c r="ET1062" s="205"/>
      <c r="EU1062" s="93"/>
      <c r="EV1062" s="93"/>
    </row>
    <row r="1063" spans="2:152">
      <c r="B1063" s="8"/>
      <c r="C1063" s="205"/>
      <c r="D1063" s="205"/>
      <c r="E1063" s="206"/>
      <c r="F1063" s="206"/>
      <c r="G1063" s="205"/>
      <c r="H1063" s="207"/>
      <c r="I1063" s="205"/>
      <c r="J1063" s="207"/>
      <c r="K1063" s="205"/>
      <c r="L1063" s="205"/>
      <c r="M1063" s="205"/>
      <c r="N1063" s="205"/>
      <c r="O1063" s="205"/>
      <c r="P1063" s="205"/>
      <c r="Q1063" s="205"/>
      <c r="CC1063" s="8"/>
      <c r="CD1063" s="205"/>
      <c r="CE1063" s="205"/>
      <c r="CF1063" s="206"/>
      <c r="CG1063" s="206"/>
      <c r="CH1063" s="205"/>
      <c r="CI1063" s="207"/>
      <c r="CJ1063" s="205"/>
      <c r="CK1063" s="207"/>
      <c r="CL1063" s="205"/>
      <c r="CM1063" s="205"/>
      <c r="CN1063" s="205"/>
      <c r="CO1063" s="205"/>
      <c r="CP1063" s="205"/>
      <c r="CQ1063" s="93"/>
      <c r="CR1063" s="93"/>
      <c r="CS1063" s="191"/>
      <c r="CW1063" s="210"/>
      <c r="DE1063" s="8"/>
      <c r="DF1063" s="205"/>
      <c r="DG1063" s="205"/>
      <c r="DH1063" s="206"/>
      <c r="DI1063" s="206"/>
      <c r="DJ1063" s="205"/>
      <c r="DK1063" s="207"/>
      <c r="DL1063" s="205"/>
      <c r="DM1063" s="207"/>
      <c r="DN1063" s="205"/>
      <c r="DO1063" s="207"/>
      <c r="DP1063" s="205"/>
      <c r="DQ1063" s="205"/>
      <c r="DR1063" s="205"/>
      <c r="DS1063" s="205"/>
      <c r="DT1063" s="93"/>
      <c r="DU1063" s="93"/>
      <c r="EE1063" s="8"/>
      <c r="EF1063" s="205"/>
      <c r="EG1063" s="205"/>
      <c r="EH1063" s="206"/>
      <c r="EI1063" s="206"/>
      <c r="EJ1063" s="205"/>
      <c r="EK1063" s="207"/>
      <c r="EL1063" s="205"/>
      <c r="EM1063" s="207"/>
      <c r="EN1063" s="205"/>
      <c r="EO1063" s="207"/>
      <c r="EP1063" s="207"/>
      <c r="EQ1063" s="205"/>
      <c r="ER1063" s="205"/>
      <c r="ES1063" s="205"/>
      <c r="ET1063" s="205"/>
      <c r="EU1063" s="93"/>
      <c r="EV1063" s="93"/>
    </row>
    <row r="1064" spans="2:152">
      <c r="B1064" s="8"/>
      <c r="C1064" s="205"/>
      <c r="D1064" s="205"/>
      <c r="E1064" s="206"/>
      <c r="F1064" s="206"/>
      <c r="G1064" s="205"/>
      <c r="H1064" s="207"/>
      <c r="I1064" s="205"/>
      <c r="J1064" s="207"/>
      <c r="K1064" s="205"/>
      <c r="L1064" s="205"/>
      <c r="M1064" s="205"/>
      <c r="N1064" s="205"/>
      <c r="O1064" s="205"/>
      <c r="P1064" s="205"/>
      <c r="Q1064" s="205"/>
      <c r="CC1064" s="8"/>
      <c r="CD1064" s="205"/>
      <c r="CE1064" s="205"/>
      <c r="CF1064" s="206"/>
      <c r="CG1064" s="206"/>
      <c r="CH1064" s="205"/>
      <c r="CI1064" s="207"/>
      <c r="CJ1064" s="205"/>
      <c r="CK1064" s="207"/>
      <c r="CL1064" s="205"/>
      <c r="CM1064" s="205"/>
      <c r="CN1064" s="205"/>
      <c r="CO1064" s="205"/>
      <c r="CP1064" s="205"/>
      <c r="CQ1064" s="93"/>
      <c r="CR1064" s="93"/>
      <c r="CS1064" s="191"/>
      <c r="CW1064" s="210"/>
      <c r="DE1064" s="8"/>
      <c r="DF1064" s="205"/>
      <c r="DG1064" s="205"/>
      <c r="DH1064" s="206"/>
      <c r="DI1064" s="206"/>
      <c r="DJ1064" s="205"/>
      <c r="DK1064" s="207"/>
      <c r="DL1064" s="205"/>
      <c r="DM1064" s="207"/>
      <c r="DN1064" s="205"/>
      <c r="DO1064" s="207"/>
      <c r="DP1064" s="205"/>
      <c r="DQ1064" s="205"/>
      <c r="DR1064" s="205"/>
      <c r="DS1064" s="205"/>
      <c r="DT1064" s="93"/>
      <c r="DU1064" s="93"/>
      <c r="EE1064" s="8"/>
      <c r="EF1064" s="205"/>
      <c r="EG1064" s="205"/>
      <c r="EH1064" s="206"/>
      <c r="EI1064" s="206"/>
      <c r="EJ1064" s="205"/>
      <c r="EK1064" s="207"/>
      <c r="EL1064" s="205"/>
      <c r="EM1064" s="207"/>
      <c r="EN1064" s="205"/>
      <c r="EO1064" s="207"/>
      <c r="EP1064" s="207"/>
      <c r="EQ1064" s="205"/>
      <c r="ER1064" s="205"/>
      <c r="ES1064" s="205"/>
      <c r="ET1064" s="205"/>
      <c r="EU1064" s="93"/>
      <c r="EV1064" s="93"/>
    </row>
    <row r="1065" spans="2:152">
      <c r="B1065" s="8"/>
      <c r="C1065" s="205"/>
      <c r="D1065" s="205"/>
      <c r="E1065" s="206"/>
      <c r="F1065" s="206"/>
      <c r="G1065" s="205"/>
      <c r="H1065" s="207"/>
      <c r="I1065" s="205"/>
      <c r="J1065" s="207"/>
      <c r="K1065" s="205"/>
      <c r="L1065" s="205"/>
      <c r="M1065" s="205"/>
      <c r="N1065" s="205"/>
      <c r="O1065" s="205"/>
      <c r="P1065" s="205"/>
      <c r="Q1065" s="205"/>
      <c r="CC1065" s="8"/>
      <c r="CD1065" s="205"/>
      <c r="CE1065" s="205"/>
      <c r="CF1065" s="206"/>
      <c r="CG1065" s="206"/>
      <c r="CH1065" s="205"/>
      <c r="CI1065" s="207"/>
      <c r="CJ1065" s="205"/>
      <c r="CK1065" s="207"/>
      <c r="CL1065" s="205"/>
      <c r="CM1065" s="205"/>
      <c r="CN1065" s="205"/>
      <c r="CO1065" s="205"/>
      <c r="CP1065" s="205"/>
      <c r="CQ1065" s="93"/>
      <c r="CR1065" s="93"/>
      <c r="CS1065" s="191"/>
      <c r="CW1065" s="210"/>
      <c r="DE1065" s="8"/>
      <c r="DF1065" s="205"/>
      <c r="DG1065" s="205"/>
      <c r="DH1065" s="206"/>
      <c r="DI1065" s="206"/>
      <c r="DJ1065" s="205"/>
      <c r="DK1065" s="207"/>
      <c r="DL1065" s="205"/>
      <c r="DM1065" s="207"/>
      <c r="DN1065" s="205"/>
      <c r="DO1065" s="207"/>
      <c r="DP1065" s="205"/>
      <c r="DQ1065" s="205"/>
      <c r="DR1065" s="205"/>
      <c r="DS1065" s="205"/>
      <c r="DT1065" s="93"/>
      <c r="DU1065" s="93"/>
      <c r="EE1065" s="8"/>
      <c r="EF1065" s="205"/>
      <c r="EG1065" s="205"/>
      <c r="EH1065" s="206"/>
      <c r="EI1065" s="206"/>
      <c r="EJ1065" s="205"/>
      <c r="EK1065" s="207"/>
      <c r="EL1065" s="205"/>
      <c r="EM1065" s="207"/>
      <c r="EN1065" s="205"/>
      <c r="EO1065" s="207"/>
      <c r="EP1065" s="207"/>
      <c r="EQ1065" s="205"/>
      <c r="ER1065" s="205"/>
      <c r="ES1065" s="205"/>
      <c r="ET1065" s="205"/>
      <c r="EU1065" s="93"/>
      <c r="EV1065" s="93"/>
    </row>
    <row r="1066" spans="2:152">
      <c r="B1066" s="8"/>
      <c r="C1066" s="205"/>
      <c r="D1066" s="205"/>
      <c r="E1066" s="206"/>
      <c r="F1066" s="206"/>
      <c r="G1066" s="205"/>
      <c r="H1066" s="207"/>
      <c r="I1066" s="205"/>
      <c r="J1066" s="207"/>
      <c r="K1066" s="205"/>
      <c r="L1066" s="205"/>
      <c r="M1066" s="205"/>
      <c r="N1066" s="205"/>
      <c r="O1066" s="205"/>
      <c r="P1066" s="205"/>
      <c r="Q1066" s="205"/>
      <c r="CC1066" s="8"/>
      <c r="CD1066" s="205"/>
      <c r="CE1066" s="205"/>
      <c r="CF1066" s="206"/>
      <c r="CG1066" s="206"/>
      <c r="CH1066" s="205"/>
      <c r="CI1066" s="207"/>
      <c r="CJ1066" s="205"/>
      <c r="CK1066" s="207"/>
      <c r="CL1066" s="205"/>
      <c r="CM1066" s="205"/>
      <c r="CN1066" s="205"/>
      <c r="CO1066" s="205"/>
      <c r="CP1066" s="205"/>
      <c r="CQ1066" s="93"/>
      <c r="CR1066" s="93"/>
      <c r="CS1066" s="191"/>
      <c r="CW1066" s="210"/>
      <c r="DE1066" s="8"/>
      <c r="DF1066" s="205"/>
      <c r="DG1066" s="205"/>
      <c r="DH1066" s="206"/>
      <c r="DI1066" s="206"/>
      <c r="DJ1066" s="205"/>
      <c r="DK1066" s="207"/>
      <c r="DL1066" s="205"/>
      <c r="DM1066" s="207"/>
      <c r="DN1066" s="205"/>
      <c r="DO1066" s="207"/>
      <c r="DP1066" s="205"/>
      <c r="DQ1066" s="205"/>
      <c r="DR1066" s="205"/>
      <c r="DS1066" s="205"/>
      <c r="DT1066" s="93"/>
      <c r="DU1066" s="93"/>
      <c r="EE1066" s="8"/>
      <c r="EF1066" s="205"/>
      <c r="EG1066" s="205"/>
      <c r="EH1066" s="206"/>
      <c r="EI1066" s="206"/>
      <c r="EJ1066" s="205"/>
      <c r="EK1066" s="207"/>
      <c r="EL1066" s="205"/>
      <c r="EM1066" s="207"/>
      <c r="EN1066" s="205"/>
      <c r="EO1066" s="207"/>
      <c r="EP1066" s="207"/>
      <c r="EQ1066" s="205"/>
      <c r="ER1066" s="205"/>
      <c r="ES1066" s="205"/>
      <c r="ET1066" s="205"/>
      <c r="EU1066" s="93"/>
      <c r="EV1066" s="93"/>
    </row>
    <row r="1067" spans="2:152">
      <c r="B1067" s="8"/>
      <c r="C1067" s="205"/>
      <c r="D1067" s="205"/>
      <c r="E1067" s="206"/>
      <c r="F1067" s="206"/>
      <c r="G1067" s="205"/>
      <c r="H1067" s="207"/>
      <c r="I1067" s="205"/>
      <c r="J1067" s="207"/>
      <c r="K1067" s="205"/>
      <c r="L1067" s="205"/>
      <c r="M1067" s="205"/>
      <c r="N1067" s="205"/>
      <c r="O1067" s="205"/>
      <c r="P1067" s="205"/>
      <c r="Q1067" s="205"/>
      <c r="CC1067" s="8"/>
      <c r="CD1067" s="205"/>
      <c r="CE1067" s="205"/>
      <c r="CF1067" s="206"/>
      <c r="CG1067" s="206"/>
      <c r="CH1067" s="205"/>
      <c r="CI1067" s="207"/>
      <c r="CJ1067" s="205"/>
      <c r="CK1067" s="207"/>
      <c r="CL1067" s="205"/>
      <c r="CM1067" s="205"/>
      <c r="CN1067" s="205"/>
      <c r="CO1067" s="205"/>
      <c r="CP1067" s="205"/>
      <c r="CQ1067" s="93"/>
      <c r="CR1067" s="93"/>
      <c r="CS1067" s="191"/>
      <c r="CW1067" s="210"/>
      <c r="DE1067" s="8"/>
      <c r="DF1067" s="205"/>
      <c r="DG1067" s="205"/>
      <c r="DH1067" s="206"/>
      <c r="DI1067" s="206"/>
      <c r="DJ1067" s="205"/>
      <c r="DK1067" s="207"/>
      <c r="DL1067" s="205"/>
      <c r="DM1067" s="207"/>
      <c r="DN1067" s="205"/>
      <c r="DO1067" s="207"/>
      <c r="DP1067" s="205"/>
      <c r="DQ1067" s="205"/>
      <c r="DR1067" s="205"/>
      <c r="DS1067" s="205"/>
      <c r="DT1067" s="93"/>
      <c r="DU1067" s="93"/>
      <c r="EE1067" s="8"/>
      <c r="EF1067" s="205"/>
      <c r="EG1067" s="205"/>
      <c r="EH1067" s="206"/>
      <c r="EI1067" s="206"/>
      <c r="EJ1067" s="205"/>
      <c r="EK1067" s="207"/>
      <c r="EL1067" s="205"/>
      <c r="EM1067" s="207"/>
      <c r="EN1067" s="205"/>
      <c r="EO1067" s="207"/>
      <c r="EP1067" s="207"/>
      <c r="EQ1067" s="205"/>
      <c r="ER1067" s="205"/>
      <c r="ES1067" s="205"/>
      <c r="ET1067" s="205"/>
      <c r="EU1067" s="93"/>
      <c r="EV1067" s="93"/>
    </row>
    <row r="1068" spans="2:152">
      <c r="B1068" s="8"/>
      <c r="C1068" s="205"/>
      <c r="D1068" s="205"/>
      <c r="E1068" s="206"/>
      <c r="F1068" s="206"/>
      <c r="G1068" s="205"/>
      <c r="H1068" s="207"/>
      <c r="I1068" s="205"/>
      <c r="J1068" s="207"/>
      <c r="K1068" s="205"/>
      <c r="L1068" s="205"/>
      <c r="M1068" s="205"/>
      <c r="N1068" s="205"/>
      <c r="O1068" s="205"/>
      <c r="P1068" s="205"/>
      <c r="Q1068" s="205"/>
      <c r="CC1068" s="8"/>
      <c r="CD1068" s="205"/>
      <c r="CE1068" s="205"/>
      <c r="CF1068" s="206"/>
      <c r="CG1068" s="206"/>
      <c r="CH1068" s="205"/>
      <c r="CI1068" s="207"/>
      <c r="CJ1068" s="205"/>
      <c r="CK1068" s="207"/>
      <c r="CL1068" s="205"/>
      <c r="CM1068" s="205"/>
      <c r="CN1068" s="205"/>
      <c r="CO1068" s="205"/>
      <c r="CP1068" s="205"/>
      <c r="CQ1068" s="93"/>
      <c r="CR1068" s="93"/>
      <c r="CS1068" s="191"/>
      <c r="CW1068" s="210"/>
      <c r="DE1068" s="8"/>
      <c r="DF1068" s="205"/>
      <c r="DG1068" s="205"/>
      <c r="DH1068" s="206"/>
      <c r="DI1068" s="206"/>
      <c r="DJ1068" s="205"/>
      <c r="DK1068" s="207"/>
      <c r="DL1068" s="205"/>
      <c r="DM1068" s="207"/>
      <c r="DN1068" s="205"/>
      <c r="DO1068" s="207"/>
      <c r="DP1068" s="205"/>
      <c r="DQ1068" s="205"/>
      <c r="DR1068" s="205"/>
      <c r="DS1068" s="205"/>
      <c r="DT1068" s="93"/>
      <c r="DU1068" s="93"/>
      <c r="EE1068" s="8"/>
      <c r="EF1068" s="205"/>
      <c r="EG1068" s="205"/>
      <c r="EH1068" s="206"/>
      <c r="EI1068" s="206"/>
      <c r="EJ1068" s="205"/>
      <c r="EK1068" s="207"/>
      <c r="EL1068" s="205"/>
      <c r="EM1068" s="207"/>
      <c r="EN1068" s="205"/>
      <c r="EO1068" s="207"/>
      <c r="EP1068" s="207"/>
      <c r="EQ1068" s="205"/>
      <c r="ER1068" s="205"/>
      <c r="ES1068" s="205"/>
      <c r="ET1068" s="205"/>
      <c r="EU1068" s="93"/>
      <c r="EV1068" s="93"/>
    </row>
    <row r="1069" spans="2:152">
      <c r="B1069" s="8"/>
      <c r="C1069" s="205"/>
      <c r="D1069" s="205"/>
      <c r="E1069" s="206"/>
      <c r="F1069" s="206"/>
      <c r="G1069" s="205"/>
      <c r="H1069" s="207"/>
      <c r="I1069" s="205"/>
      <c r="J1069" s="207"/>
      <c r="K1069" s="205"/>
      <c r="L1069" s="205"/>
      <c r="M1069" s="205"/>
      <c r="N1069" s="205"/>
      <c r="O1069" s="205"/>
      <c r="P1069" s="205"/>
      <c r="Q1069" s="205"/>
      <c r="CC1069" s="8"/>
      <c r="CD1069" s="205"/>
      <c r="CE1069" s="205"/>
      <c r="CF1069" s="206"/>
      <c r="CG1069" s="206"/>
      <c r="CH1069" s="205"/>
      <c r="CI1069" s="207"/>
      <c r="CJ1069" s="205"/>
      <c r="CK1069" s="207"/>
      <c r="CL1069" s="205"/>
      <c r="CM1069" s="205"/>
      <c r="CN1069" s="205"/>
      <c r="CO1069" s="205"/>
      <c r="CP1069" s="205"/>
      <c r="CQ1069" s="93"/>
      <c r="CR1069" s="93"/>
      <c r="CS1069" s="191"/>
      <c r="CW1069" s="210"/>
      <c r="DE1069" s="8"/>
      <c r="DF1069" s="205"/>
      <c r="DG1069" s="205"/>
      <c r="DH1069" s="206"/>
      <c r="DI1069" s="206"/>
      <c r="DJ1069" s="205"/>
      <c r="DK1069" s="207"/>
      <c r="DL1069" s="205"/>
      <c r="DM1069" s="207"/>
      <c r="DN1069" s="205"/>
      <c r="DO1069" s="207"/>
      <c r="DP1069" s="205"/>
      <c r="DQ1069" s="205"/>
      <c r="DR1069" s="205"/>
      <c r="DS1069" s="205"/>
      <c r="DT1069" s="93"/>
      <c r="DU1069" s="93"/>
      <c r="EE1069" s="8"/>
      <c r="EF1069" s="205"/>
      <c r="EG1069" s="205"/>
      <c r="EH1069" s="206"/>
      <c r="EI1069" s="206"/>
      <c r="EJ1069" s="205"/>
      <c r="EK1069" s="207"/>
      <c r="EL1069" s="205"/>
      <c r="EM1069" s="207"/>
      <c r="EN1069" s="205"/>
      <c r="EO1069" s="207"/>
      <c r="EP1069" s="207"/>
      <c r="EQ1069" s="205"/>
      <c r="ER1069" s="205"/>
      <c r="ES1069" s="205"/>
      <c r="ET1069" s="205"/>
      <c r="EU1069" s="93"/>
      <c r="EV1069" s="93"/>
    </row>
    <row r="1070" spans="2:152">
      <c r="B1070" s="8"/>
      <c r="C1070" s="205"/>
      <c r="D1070" s="205"/>
      <c r="E1070" s="206"/>
      <c r="F1070" s="206"/>
      <c r="G1070" s="205"/>
      <c r="H1070" s="207"/>
      <c r="I1070" s="205"/>
      <c r="J1070" s="207"/>
      <c r="K1070" s="205"/>
      <c r="L1070" s="205"/>
      <c r="M1070" s="205"/>
      <c r="N1070" s="205"/>
      <c r="O1070" s="205"/>
      <c r="P1070" s="205"/>
      <c r="Q1070" s="205"/>
      <c r="CC1070" s="8"/>
      <c r="CD1070" s="205"/>
      <c r="CE1070" s="205"/>
      <c r="CF1070" s="206"/>
      <c r="CG1070" s="206"/>
      <c r="CH1070" s="205"/>
      <c r="CI1070" s="207"/>
      <c r="CJ1070" s="205"/>
      <c r="CK1070" s="207"/>
      <c r="CL1070" s="205"/>
      <c r="CM1070" s="205"/>
      <c r="CN1070" s="205"/>
      <c r="CO1070" s="205"/>
      <c r="CP1070" s="205"/>
      <c r="CQ1070" s="93"/>
      <c r="CR1070" s="93"/>
      <c r="CS1070" s="191"/>
      <c r="CW1070" s="210"/>
      <c r="DE1070" s="8"/>
      <c r="DF1070" s="205"/>
      <c r="DG1070" s="205"/>
      <c r="DH1070" s="206"/>
      <c r="DI1070" s="206"/>
      <c r="DJ1070" s="205"/>
      <c r="DK1070" s="207"/>
      <c r="DL1070" s="205"/>
      <c r="DM1070" s="207"/>
      <c r="DN1070" s="205"/>
      <c r="DO1070" s="207"/>
      <c r="DP1070" s="205"/>
      <c r="DQ1070" s="205"/>
      <c r="DR1070" s="205"/>
      <c r="DS1070" s="205"/>
      <c r="DT1070" s="93"/>
      <c r="DU1070" s="93"/>
      <c r="EE1070" s="8"/>
      <c r="EF1070" s="205"/>
      <c r="EG1070" s="205"/>
      <c r="EH1070" s="206"/>
      <c r="EI1070" s="206"/>
      <c r="EJ1070" s="205"/>
      <c r="EK1070" s="207"/>
      <c r="EL1070" s="205"/>
      <c r="EM1070" s="207"/>
      <c r="EN1070" s="205"/>
      <c r="EO1070" s="207"/>
      <c r="EP1070" s="207"/>
      <c r="EQ1070" s="205"/>
      <c r="ER1070" s="205"/>
      <c r="ES1070" s="205"/>
      <c r="ET1070" s="205"/>
      <c r="EU1070" s="93"/>
      <c r="EV1070" s="93"/>
    </row>
    <row r="1071" spans="2:152">
      <c r="B1071" s="8"/>
      <c r="C1071" s="205"/>
      <c r="D1071" s="205"/>
      <c r="E1071" s="206"/>
      <c r="F1071" s="206"/>
      <c r="G1071" s="205"/>
      <c r="H1071" s="207"/>
      <c r="I1071" s="205"/>
      <c r="J1071" s="207"/>
      <c r="K1071" s="205"/>
      <c r="L1071" s="205"/>
      <c r="M1071" s="205"/>
      <c r="N1071" s="205"/>
      <c r="O1071" s="205"/>
      <c r="P1071" s="205"/>
      <c r="Q1071" s="205"/>
      <c r="CC1071" s="8"/>
      <c r="CD1071" s="205"/>
      <c r="CE1071" s="205"/>
      <c r="CF1071" s="206"/>
      <c r="CG1071" s="206"/>
      <c r="CH1071" s="205"/>
      <c r="CI1071" s="207"/>
      <c r="CJ1071" s="205"/>
      <c r="CK1071" s="207"/>
      <c r="CL1071" s="205"/>
      <c r="CM1071" s="205"/>
      <c r="CN1071" s="205"/>
      <c r="CO1071" s="205"/>
      <c r="CP1071" s="205"/>
      <c r="CQ1071" s="93"/>
      <c r="CR1071" s="93"/>
      <c r="CS1071" s="191"/>
      <c r="CW1071" s="210"/>
      <c r="DE1071" s="8"/>
      <c r="DF1071" s="205"/>
      <c r="DG1071" s="205"/>
      <c r="DH1071" s="206"/>
      <c r="DI1071" s="206"/>
      <c r="DJ1071" s="205"/>
      <c r="DK1071" s="207"/>
      <c r="DL1071" s="205"/>
      <c r="DM1071" s="207"/>
      <c r="DN1071" s="205"/>
      <c r="DO1071" s="207"/>
      <c r="DP1071" s="205"/>
      <c r="DQ1071" s="205"/>
      <c r="DR1071" s="205"/>
      <c r="DS1071" s="205"/>
      <c r="DT1071" s="93"/>
      <c r="DU1071" s="93"/>
      <c r="EE1071" s="8"/>
      <c r="EF1071" s="205"/>
      <c r="EG1071" s="205"/>
      <c r="EH1071" s="206"/>
      <c r="EI1071" s="206"/>
      <c r="EJ1071" s="205"/>
      <c r="EK1071" s="207"/>
      <c r="EL1071" s="205"/>
      <c r="EM1071" s="207"/>
      <c r="EN1071" s="205"/>
      <c r="EO1071" s="207"/>
      <c r="EP1071" s="207"/>
      <c r="EQ1071" s="205"/>
      <c r="ER1071" s="205"/>
      <c r="ES1071" s="205"/>
      <c r="ET1071" s="205"/>
      <c r="EU1071" s="93"/>
      <c r="EV1071" s="93"/>
    </row>
    <row r="1072" spans="2:152">
      <c r="B1072" s="8"/>
      <c r="C1072" s="205"/>
      <c r="D1072" s="205"/>
      <c r="E1072" s="206"/>
      <c r="F1072" s="206"/>
      <c r="G1072" s="205"/>
      <c r="H1072" s="207"/>
      <c r="I1072" s="205"/>
      <c r="J1072" s="207"/>
      <c r="K1072" s="205"/>
      <c r="L1072" s="205"/>
      <c r="M1072" s="205"/>
      <c r="N1072" s="205"/>
      <c r="O1072" s="205"/>
      <c r="P1072" s="205"/>
      <c r="Q1072" s="205"/>
      <c r="CC1072" s="8"/>
      <c r="CD1072" s="205"/>
      <c r="CE1072" s="205"/>
      <c r="CF1072" s="206"/>
      <c r="CG1072" s="206"/>
      <c r="CH1072" s="205"/>
      <c r="CI1072" s="207"/>
      <c r="CJ1072" s="205"/>
      <c r="CK1072" s="207"/>
      <c r="CL1072" s="205"/>
      <c r="CM1072" s="205"/>
      <c r="CN1072" s="205"/>
      <c r="CO1072" s="205"/>
      <c r="CP1072" s="205"/>
      <c r="CQ1072" s="93"/>
      <c r="CR1072" s="93"/>
      <c r="CS1072" s="191"/>
      <c r="CW1072" s="210"/>
      <c r="DE1072" s="8"/>
      <c r="DF1072" s="205"/>
      <c r="DG1072" s="205"/>
      <c r="DH1072" s="206"/>
      <c r="DI1072" s="206"/>
      <c r="DJ1072" s="205"/>
      <c r="DK1072" s="207"/>
      <c r="DL1072" s="205"/>
      <c r="DM1072" s="207"/>
      <c r="DN1072" s="205"/>
      <c r="DO1072" s="207"/>
      <c r="DP1072" s="205"/>
      <c r="DQ1072" s="205"/>
      <c r="DR1072" s="205"/>
      <c r="DS1072" s="205"/>
      <c r="DT1072" s="93"/>
      <c r="DU1072" s="93"/>
      <c r="EE1072" s="8"/>
      <c r="EF1072" s="205"/>
      <c r="EG1072" s="205"/>
      <c r="EH1072" s="206"/>
      <c r="EI1072" s="206"/>
      <c r="EJ1072" s="205"/>
      <c r="EK1072" s="207"/>
      <c r="EL1072" s="205"/>
      <c r="EM1072" s="207"/>
      <c r="EN1072" s="205"/>
      <c r="EO1072" s="207"/>
      <c r="EP1072" s="207"/>
      <c r="EQ1072" s="205"/>
      <c r="ER1072" s="205"/>
      <c r="ES1072" s="205"/>
      <c r="ET1072" s="205"/>
      <c r="EU1072" s="93"/>
      <c r="EV1072" s="93"/>
    </row>
    <row r="1073" spans="2:152">
      <c r="B1073" s="8"/>
      <c r="C1073" s="205"/>
      <c r="D1073" s="205"/>
      <c r="E1073" s="206"/>
      <c r="F1073" s="206"/>
      <c r="G1073" s="205"/>
      <c r="H1073" s="207"/>
      <c r="I1073" s="205"/>
      <c r="J1073" s="207"/>
      <c r="K1073" s="205"/>
      <c r="L1073" s="205"/>
      <c r="M1073" s="205"/>
      <c r="N1073" s="205"/>
      <c r="O1073" s="205"/>
      <c r="P1073" s="205"/>
      <c r="Q1073" s="205"/>
      <c r="CC1073" s="8"/>
      <c r="CD1073" s="205"/>
      <c r="CE1073" s="205"/>
      <c r="CF1073" s="206"/>
      <c r="CG1073" s="206"/>
      <c r="CH1073" s="205"/>
      <c r="CI1073" s="207"/>
      <c r="CJ1073" s="205"/>
      <c r="CK1073" s="207"/>
      <c r="CL1073" s="205"/>
      <c r="CM1073" s="205"/>
      <c r="CN1073" s="205"/>
      <c r="CO1073" s="205"/>
      <c r="CP1073" s="205"/>
      <c r="CQ1073" s="93"/>
      <c r="CR1073" s="93"/>
      <c r="CS1073" s="191"/>
      <c r="CW1073" s="210"/>
      <c r="DE1073" s="8"/>
      <c r="DF1073" s="205"/>
      <c r="DG1073" s="205"/>
      <c r="DH1073" s="206"/>
      <c r="DI1073" s="206"/>
      <c r="DJ1073" s="205"/>
      <c r="DK1073" s="207"/>
      <c r="DL1073" s="205"/>
      <c r="DM1073" s="207"/>
      <c r="DN1073" s="205"/>
      <c r="DO1073" s="207"/>
      <c r="DP1073" s="205"/>
      <c r="DQ1073" s="205"/>
      <c r="DR1073" s="205"/>
      <c r="DS1073" s="205"/>
      <c r="DT1073" s="93"/>
      <c r="DU1073" s="93"/>
      <c r="EE1073" s="8"/>
      <c r="EF1073" s="205"/>
      <c r="EG1073" s="205"/>
      <c r="EH1073" s="206"/>
      <c r="EI1073" s="206"/>
      <c r="EJ1073" s="205"/>
      <c r="EK1073" s="207"/>
      <c r="EL1073" s="205"/>
      <c r="EM1073" s="207"/>
      <c r="EN1073" s="205"/>
      <c r="EO1073" s="207"/>
      <c r="EP1073" s="207"/>
      <c r="EQ1073" s="205"/>
      <c r="ER1073" s="205"/>
      <c r="ES1073" s="205"/>
      <c r="ET1073" s="205"/>
      <c r="EU1073" s="93"/>
      <c r="EV1073" s="93"/>
    </row>
    <row r="1074" spans="2:152">
      <c r="B1074" s="8"/>
      <c r="C1074" s="205"/>
      <c r="D1074" s="205"/>
      <c r="E1074" s="206"/>
      <c r="F1074" s="206"/>
      <c r="G1074" s="205"/>
      <c r="H1074" s="207"/>
      <c r="I1074" s="205"/>
      <c r="J1074" s="207"/>
      <c r="K1074" s="205"/>
      <c r="L1074" s="205"/>
      <c r="M1074" s="205"/>
      <c r="N1074" s="205"/>
      <c r="O1074" s="205"/>
      <c r="P1074" s="205"/>
      <c r="Q1074" s="205"/>
      <c r="CC1074" s="8"/>
      <c r="CD1074" s="205"/>
      <c r="CE1074" s="205"/>
      <c r="CF1074" s="206"/>
      <c r="CG1074" s="206"/>
      <c r="CH1074" s="205"/>
      <c r="CI1074" s="207"/>
      <c r="CJ1074" s="205"/>
      <c r="CK1074" s="207"/>
      <c r="CL1074" s="205"/>
      <c r="CM1074" s="205"/>
      <c r="CN1074" s="205"/>
      <c r="CO1074" s="205"/>
      <c r="CP1074" s="205"/>
      <c r="CQ1074" s="93"/>
      <c r="CR1074" s="93"/>
      <c r="CS1074" s="191"/>
      <c r="CW1074" s="210"/>
      <c r="DE1074" s="8"/>
      <c r="DF1074" s="205"/>
      <c r="DG1074" s="205"/>
      <c r="DH1074" s="206"/>
      <c r="DI1074" s="206"/>
      <c r="DJ1074" s="205"/>
      <c r="DK1074" s="207"/>
      <c r="DL1074" s="205"/>
      <c r="DM1074" s="207"/>
      <c r="DN1074" s="205"/>
      <c r="DO1074" s="207"/>
      <c r="DP1074" s="205"/>
      <c r="DQ1074" s="205"/>
      <c r="DR1074" s="205"/>
      <c r="DS1074" s="205"/>
      <c r="DT1074" s="93"/>
      <c r="DU1074" s="93"/>
      <c r="EE1074" s="8"/>
      <c r="EF1074" s="205"/>
      <c r="EG1074" s="205"/>
      <c r="EH1074" s="206"/>
      <c r="EI1074" s="206"/>
      <c r="EJ1074" s="205"/>
      <c r="EK1074" s="207"/>
      <c r="EL1074" s="205"/>
      <c r="EM1074" s="207"/>
      <c r="EN1074" s="205"/>
      <c r="EO1074" s="207"/>
      <c r="EP1074" s="207"/>
      <c r="EQ1074" s="205"/>
      <c r="ER1074" s="205"/>
      <c r="ES1074" s="205"/>
      <c r="ET1074" s="205"/>
      <c r="EU1074" s="93"/>
      <c r="EV1074" s="93"/>
    </row>
    <row r="1075" spans="2:152">
      <c r="B1075" s="8"/>
      <c r="C1075" s="205"/>
      <c r="D1075" s="205"/>
      <c r="E1075" s="206"/>
      <c r="F1075" s="206"/>
      <c r="G1075" s="205"/>
      <c r="H1075" s="207"/>
      <c r="I1075" s="205"/>
      <c r="J1075" s="207"/>
      <c r="K1075" s="205"/>
      <c r="L1075" s="205"/>
      <c r="M1075" s="205"/>
      <c r="N1075" s="205"/>
      <c r="O1075" s="205"/>
      <c r="P1075" s="205"/>
      <c r="Q1075" s="205"/>
      <c r="CC1075" s="8"/>
      <c r="CD1075" s="205"/>
      <c r="CE1075" s="205"/>
      <c r="CF1075" s="206"/>
      <c r="CG1075" s="206"/>
      <c r="CH1075" s="205"/>
      <c r="CI1075" s="207"/>
      <c r="CJ1075" s="205"/>
      <c r="CK1075" s="207"/>
      <c r="CL1075" s="205"/>
      <c r="CM1075" s="205"/>
      <c r="CN1075" s="205"/>
      <c r="CO1075" s="205"/>
      <c r="CP1075" s="205"/>
      <c r="CQ1075" s="93"/>
      <c r="CR1075" s="93"/>
      <c r="CS1075" s="191"/>
      <c r="CW1075" s="210"/>
      <c r="DE1075" s="8"/>
      <c r="DF1075" s="205"/>
      <c r="DG1075" s="205"/>
      <c r="DH1075" s="206"/>
      <c r="DI1075" s="206"/>
      <c r="DJ1075" s="205"/>
      <c r="DK1075" s="207"/>
      <c r="DL1075" s="205"/>
      <c r="DM1075" s="207"/>
      <c r="DN1075" s="205"/>
      <c r="DO1075" s="207"/>
      <c r="DP1075" s="205"/>
      <c r="DQ1075" s="205"/>
      <c r="DR1075" s="205"/>
      <c r="DS1075" s="205"/>
      <c r="DT1075" s="93"/>
      <c r="DU1075" s="93"/>
      <c r="EE1075" s="8"/>
      <c r="EF1075" s="205"/>
      <c r="EG1075" s="205"/>
      <c r="EH1075" s="206"/>
      <c r="EI1075" s="206"/>
      <c r="EJ1075" s="205"/>
      <c r="EK1075" s="207"/>
      <c r="EL1075" s="205"/>
      <c r="EM1075" s="207"/>
      <c r="EN1075" s="205"/>
      <c r="EO1075" s="207"/>
      <c r="EP1075" s="207"/>
      <c r="EQ1075" s="205"/>
      <c r="ER1075" s="205"/>
      <c r="ES1075" s="205"/>
      <c r="ET1075" s="205"/>
      <c r="EU1075" s="93"/>
      <c r="EV1075" s="93"/>
    </row>
    <row r="1076" spans="2:152">
      <c r="B1076" s="8"/>
      <c r="C1076" s="205"/>
      <c r="D1076" s="205"/>
      <c r="E1076" s="206"/>
      <c r="F1076" s="206"/>
      <c r="G1076" s="205"/>
      <c r="H1076" s="207"/>
      <c r="I1076" s="205"/>
      <c r="J1076" s="207"/>
      <c r="K1076" s="205"/>
      <c r="L1076" s="205"/>
      <c r="M1076" s="205"/>
      <c r="N1076" s="205"/>
      <c r="O1076" s="205"/>
      <c r="P1076" s="205"/>
      <c r="Q1076" s="205"/>
      <c r="CC1076" s="8"/>
      <c r="CD1076" s="205"/>
      <c r="CE1076" s="205"/>
      <c r="CF1076" s="206"/>
      <c r="CG1076" s="206"/>
      <c r="CH1076" s="205"/>
      <c r="CI1076" s="207"/>
      <c r="CJ1076" s="205"/>
      <c r="CK1076" s="207"/>
      <c r="CL1076" s="205"/>
      <c r="CM1076" s="205"/>
      <c r="CN1076" s="205"/>
      <c r="CO1076" s="205"/>
      <c r="CP1076" s="205"/>
      <c r="CQ1076" s="93"/>
      <c r="CR1076" s="93"/>
      <c r="CS1076" s="191"/>
      <c r="CW1076" s="210"/>
      <c r="DE1076" s="8"/>
      <c r="DF1076" s="205"/>
      <c r="DG1076" s="205"/>
      <c r="DH1076" s="206"/>
      <c r="DI1076" s="206"/>
      <c r="DJ1076" s="205"/>
      <c r="DK1076" s="207"/>
      <c r="DL1076" s="205"/>
      <c r="DM1076" s="207"/>
      <c r="DN1076" s="205"/>
      <c r="DO1076" s="207"/>
      <c r="DP1076" s="205"/>
      <c r="DQ1076" s="205"/>
      <c r="DR1076" s="205"/>
      <c r="DS1076" s="205"/>
      <c r="DT1076" s="93"/>
      <c r="DU1076" s="93"/>
      <c r="EE1076" s="8"/>
      <c r="EF1076" s="205"/>
      <c r="EG1076" s="205"/>
      <c r="EH1076" s="206"/>
      <c r="EI1076" s="206"/>
      <c r="EJ1076" s="205"/>
      <c r="EK1076" s="207"/>
      <c r="EL1076" s="205"/>
      <c r="EM1076" s="207"/>
      <c r="EN1076" s="205"/>
      <c r="EO1076" s="207"/>
      <c r="EP1076" s="207"/>
      <c r="EQ1076" s="205"/>
      <c r="ER1076" s="205"/>
      <c r="ES1076" s="205"/>
      <c r="ET1076" s="205"/>
      <c r="EU1076" s="93"/>
      <c r="EV1076" s="93"/>
    </row>
    <row r="1077" spans="2:152">
      <c r="B1077" s="8"/>
      <c r="C1077" s="205"/>
      <c r="D1077" s="205"/>
      <c r="E1077" s="206"/>
      <c r="F1077" s="206"/>
      <c r="G1077" s="205"/>
      <c r="H1077" s="207"/>
      <c r="I1077" s="205"/>
      <c r="J1077" s="207"/>
      <c r="K1077" s="205"/>
      <c r="L1077" s="205"/>
      <c r="M1077" s="205"/>
      <c r="N1077" s="205"/>
      <c r="O1077" s="205"/>
      <c r="P1077" s="205"/>
      <c r="Q1077" s="205"/>
      <c r="CC1077" s="8"/>
      <c r="CD1077" s="205"/>
      <c r="CE1077" s="205"/>
      <c r="CF1077" s="206"/>
      <c r="CG1077" s="206"/>
      <c r="CH1077" s="205"/>
      <c r="CI1077" s="207"/>
      <c r="CJ1077" s="205"/>
      <c r="CK1077" s="207"/>
      <c r="CL1077" s="205"/>
      <c r="CM1077" s="205"/>
      <c r="CN1077" s="205"/>
      <c r="CO1077" s="205"/>
      <c r="CP1077" s="205"/>
      <c r="CQ1077" s="93"/>
      <c r="CR1077" s="93"/>
      <c r="CS1077" s="191"/>
      <c r="CW1077" s="210"/>
      <c r="DE1077" s="8"/>
      <c r="DF1077" s="205"/>
      <c r="DG1077" s="205"/>
      <c r="DH1077" s="206"/>
      <c r="DI1077" s="206"/>
      <c r="DJ1077" s="205"/>
      <c r="DK1077" s="207"/>
      <c r="DL1077" s="205"/>
      <c r="DM1077" s="207"/>
      <c r="DN1077" s="205"/>
      <c r="DO1077" s="207"/>
      <c r="DP1077" s="205"/>
      <c r="DQ1077" s="205"/>
      <c r="DR1077" s="205"/>
      <c r="DS1077" s="205"/>
      <c r="DT1077" s="93"/>
      <c r="DU1077" s="93"/>
      <c r="EE1077" s="8"/>
      <c r="EF1077" s="205"/>
      <c r="EG1077" s="205"/>
      <c r="EH1077" s="206"/>
      <c r="EI1077" s="206"/>
      <c r="EJ1077" s="205"/>
      <c r="EK1077" s="207"/>
      <c r="EL1077" s="205"/>
      <c r="EM1077" s="207"/>
      <c r="EN1077" s="205"/>
      <c r="EO1077" s="207"/>
      <c r="EP1077" s="207"/>
      <c r="EQ1077" s="205"/>
      <c r="ER1077" s="205"/>
      <c r="ES1077" s="205"/>
      <c r="ET1077" s="205"/>
      <c r="EU1077" s="93"/>
      <c r="EV1077" s="93"/>
    </row>
    <row r="1078" spans="2:152">
      <c r="B1078" s="8"/>
      <c r="C1078" s="205"/>
      <c r="D1078" s="205"/>
      <c r="E1078" s="206"/>
      <c r="F1078" s="206"/>
      <c r="G1078" s="205"/>
      <c r="H1078" s="207"/>
      <c r="I1078" s="205"/>
      <c r="J1078" s="207"/>
      <c r="K1078" s="205"/>
      <c r="L1078" s="205"/>
      <c r="M1078" s="205"/>
      <c r="N1078" s="205"/>
      <c r="O1078" s="205"/>
      <c r="P1078" s="205"/>
      <c r="Q1078" s="205"/>
      <c r="CC1078" s="8"/>
      <c r="CD1078" s="205"/>
      <c r="CE1078" s="205"/>
      <c r="CF1078" s="206"/>
      <c r="CG1078" s="206"/>
      <c r="CH1078" s="205"/>
      <c r="CI1078" s="207"/>
      <c r="CJ1078" s="205"/>
      <c r="CK1078" s="207"/>
      <c r="CL1078" s="205"/>
      <c r="CM1078" s="205"/>
      <c r="CN1078" s="205"/>
      <c r="CO1078" s="205"/>
      <c r="CP1078" s="205"/>
      <c r="CQ1078" s="93"/>
      <c r="CR1078" s="93"/>
      <c r="CS1078" s="191"/>
      <c r="CW1078" s="210"/>
      <c r="DE1078" s="8"/>
      <c r="DF1078" s="205"/>
      <c r="DG1078" s="205"/>
      <c r="DH1078" s="206"/>
      <c r="DI1078" s="206"/>
      <c r="DJ1078" s="205"/>
      <c r="DK1078" s="207"/>
      <c r="DL1078" s="205"/>
      <c r="DM1078" s="207"/>
      <c r="DN1078" s="205"/>
      <c r="DO1078" s="207"/>
      <c r="DP1078" s="205"/>
      <c r="DQ1078" s="205"/>
      <c r="DR1078" s="205"/>
      <c r="DS1078" s="205"/>
      <c r="DT1078" s="93"/>
      <c r="DU1078" s="93"/>
      <c r="EE1078" s="8"/>
      <c r="EF1078" s="205"/>
      <c r="EG1078" s="205"/>
      <c r="EH1078" s="206"/>
      <c r="EI1078" s="206"/>
      <c r="EJ1078" s="205"/>
      <c r="EK1078" s="207"/>
      <c r="EL1078" s="205"/>
      <c r="EM1078" s="207"/>
      <c r="EN1078" s="205"/>
      <c r="EO1078" s="207"/>
      <c r="EP1078" s="207"/>
      <c r="EQ1078" s="205"/>
      <c r="ER1078" s="205"/>
      <c r="ES1078" s="205"/>
      <c r="ET1078" s="205"/>
      <c r="EU1078" s="93"/>
      <c r="EV1078" s="93"/>
    </row>
    <row r="1079" spans="2:152">
      <c r="B1079" s="8"/>
      <c r="C1079" s="205"/>
      <c r="D1079" s="205"/>
      <c r="E1079" s="206"/>
      <c r="F1079" s="206"/>
      <c r="G1079" s="205"/>
      <c r="H1079" s="207"/>
      <c r="I1079" s="205"/>
      <c r="J1079" s="207"/>
      <c r="K1079" s="205"/>
      <c r="L1079" s="205"/>
      <c r="M1079" s="205"/>
      <c r="N1079" s="205"/>
      <c r="O1079" s="205"/>
      <c r="P1079" s="205"/>
      <c r="Q1079" s="205"/>
      <c r="CC1079" s="8"/>
      <c r="CD1079" s="205"/>
      <c r="CE1079" s="205"/>
      <c r="CF1079" s="206"/>
      <c r="CG1079" s="206"/>
      <c r="CH1079" s="205"/>
      <c r="CI1079" s="207"/>
      <c r="CJ1079" s="205"/>
      <c r="CK1079" s="207"/>
      <c r="CL1079" s="205"/>
      <c r="CM1079" s="205"/>
      <c r="CN1079" s="205"/>
      <c r="CO1079" s="205"/>
      <c r="CP1079" s="205"/>
      <c r="CQ1079" s="93"/>
      <c r="CR1079" s="93"/>
      <c r="CS1079" s="191"/>
      <c r="CW1079" s="210"/>
      <c r="DE1079" s="8"/>
      <c r="DF1079" s="205"/>
      <c r="DG1079" s="205"/>
      <c r="DH1079" s="206"/>
      <c r="DI1079" s="206"/>
      <c r="DJ1079" s="205"/>
      <c r="DK1079" s="207"/>
      <c r="DL1079" s="205"/>
      <c r="DM1079" s="207"/>
      <c r="DN1079" s="205"/>
      <c r="DO1079" s="207"/>
      <c r="DP1079" s="205"/>
      <c r="DQ1079" s="205"/>
      <c r="DR1079" s="205"/>
      <c r="DS1079" s="205"/>
      <c r="DT1079" s="93"/>
      <c r="DU1079" s="93"/>
      <c r="EE1079" s="8"/>
      <c r="EF1079" s="205"/>
      <c r="EG1079" s="205"/>
      <c r="EH1079" s="206"/>
      <c r="EI1079" s="206"/>
      <c r="EJ1079" s="205"/>
      <c r="EK1079" s="207"/>
      <c r="EL1079" s="205"/>
      <c r="EM1079" s="207"/>
      <c r="EN1079" s="205"/>
      <c r="EO1079" s="207"/>
      <c r="EP1079" s="207"/>
      <c r="EQ1079" s="205"/>
      <c r="ER1079" s="205"/>
      <c r="ES1079" s="205"/>
      <c r="ET1079" s="205"/>
      <c r="EU1079" s="93"/>
      <c r="EV1079" s="93"/>
    </row>
    <row r="1080" spans="2:152">
      <c r="B1080" s="8"/>
      <c r="C1080" s="205"/>
      <c r="D1080" s="205"/>
      <c r="E1080" s="206"/>
      <c r="F1080" s="206"/>
      <c r="G1080" s="205"/>
      <c r="H1080" s="207"/>
      <c r="I1080" s="205"/>
      <c r="J1080" s="207"/>
      <c r="K1080" s="205"/>
      <c r="L1080" s="205"/>
      <c r="M1080" s="205"/>
      <c r="N1080" s="205"/>
      <c r="O1080" s="205"/>
      <c r="P1080" s="205"/>
      <c r="Q1080" s="205"/>
      <c r="CC1080" s="8"/>
      <c r="CD1080" s="205"/>
      <c r="CE1080" s="205"/>
      <c r="CF1080" s="206"/>
      <c r="CG1080" s="206"/>
      <c r="CH1080" s="205"/>
      <c r="CI1080" s="207"/>
      <c r="CJ1080" s="205"/>
      <c r="CK1080" s="207"/>
      <c r="CL1080" s="205"/>
      <c r="CM1080" s="205"/>
      <c r="CN1080" s="205"/>
      <c r="CO1080" s="205"/>
      <c r="CP1080" s="205"/>
      <c r="CQ1080" s="93"/>
      <c r="CR1080" s="93"/>
      <c r="CS1080" s="191"/>
      <c r="CW1080" s="210"/>
      <c r="DE1080" s="8"/>
      <c r="DF1080" s="205"/>
      <c r="DG1080" s="205"/>
      <c r="DH1080" s="206"/>
      <c r="DI1080" s="206"/>
      <c r="DJ1080" s="205"/>
      <c r="DK1080" s="207"/>
      <c r="DL1080" s="205"/>
      <c r="DM1080" s="207"/>
      <c r="DN1080" s="205"/>
      <c r="DO1080" s="207"/>
      <c r="DP1080" s="205"/>
      <c r="DQ1080" s="205"/>
      <c r="DR1080" s="205"/>
      <c r="DS1080" s="205"/>
      <c r="DT1080" s="93"/>
      <c r="DU1080" s="93"/>
      <c r="EE1080" s="8"/>
      <c r="EF1080" s="205"/>
      <c r="EG1080" s="205"/>
      <c r="EH1080" s="206"/>
      <c r="EI1080" s="206"/>
      <c r="EJ1080" s="205"/>
      <c r="EK1080" s="207"/>
      <c r="EL1080" s="205"/>
      <c r="EM1080" s="207"/>
      <c r="EN1080" s="205"/>
      <c r="EO1080" s="207"/>
      <c r="EP1080" s="207"/>
      <c r="EQ1080" s="205"/>
      <c r="ER1080" s="205"/>
      <c r="ES1080" s="205"/>
      <c r="ET1080" s="205"/>
      <c r="EU1080" s="93"/>
      <c r="EV1080" s="93"/>
    </row>
    <row r="1081" spans="2:152">
      <c r="B1081" s="8"/>
      <c r="C1081" s="205"/>
      <c r="D1081" s="205"/>
      <c r="E1081" s="206"/>
      <c r="F1081" s="206"/>
      <c r="G1081" s="205"/>
      <c r="H1081" s="207"/>
      <c r="I1081" s="205"/>
      <c r="J1081" s="207"/>
      <c r="K1081" s="205"/>
      <c r="L1081" s="205"/>
      <c r="M1081" s="205"/>
      <c r="N1081" s="205"/>
      <c r="O1081" s="205"/>
      <c r="P1081" s="205"/>
      <c r="Q1081" s="205"/>
      <c r="CC1081" s="8"/>
      <c r="CD1081" s="205"/>
      <c r="CE1081" s="205"/>
      <c r="CF1081" s="206"/>
      <c r="CG1081" s="206"/>
      <c r="CH1081" s="205"/>
      <c r="CI1081" s="207"/>
      <c r="CJ1081" s="205"/>
      <c r="CK1081" s="207"/>
      <c r="CL1081" s="205"/>
      <c r="CM1081" s="205"/>
      <c r="CN1081" s="205"/>
      <c r="CO1081" s="205"/>
      <c r="CP1081" s="205"/>
      <c r="CQ1081" s="93"/>
      <c r="CR1081" s="93"/>
      <c r="CS1081" s="191"/>
      <c r="CW1081" s="210"/>
      <c r="DE1081" s="8"/>
      <c r="DF1081" s="205"/>
      <c r="DG1081" s="205"/>
      <c r="DH1081" s="206"/>
      <c r="DI1081" s="206"/>
      <c r="DJ1081" s="205"/>
      <c r="DK1081" s="207"/>
      <c r="DL1081" s="205"/>
      <c r="DM1081" s="207"/>
      <c r="DN1081" s="205"/>
      <c r="DO1081" s="207"/>
      <c r="DP1081" s="205"/>
      <c r="DQ1081" s="205"/>
      <c r="DR1081" s="205"/>
      <c r="DS1081" s="205"/>
      <c r="DT1081" s="93"/>
      <c r="DU1081" s="93"/>
      <c r="EE1081" s="8"/>
      <c r="EF1081" s="205"/>
      <c r="EG1081" s="205"/>
      <c r="EH1081" s="206"/>
      <c r="EI1081" s="206"/>
      <c r="EJ1081" s="205"/>
      <c r="EK1081" s="207"/>
      <c r="EL1081" s="205"/>
      <c r="EM1081" s="207"/>
      <c r="EN1081" s="205"/>
      <c r="EO1081" s="207"/>
      <c r="EP1081" s="207"/>
      <c r="EQ1081" s="205"/>
      <c r="ER1081" s="205"/>
      <c r="ES1081" s="205"/>
      <c r="ET1081" s="205"/>
      <c r="EU1081" s="93"/>
      <c r="EV1081" s="93"/>
    </row>
    <row r="1082" spans="2:152">
      <c r="B1082" s="8"/>
      <c r="C1082" s="205"/>
      <c r="D1082" s="205"/>
      <c r="E1082" s="206"/>
      <c r="F1082" s="206"/>
      <c r="G1082" s="205"/>
      <c r="H1082" s="207"/>
      <c r="I1082" s="205"/>
      <c r="J1082" s="207"/>
      <c r="K1082" s="205"/>
      <c r="L1082" s="205"/>
      <c r="M1082" s="205"/>
      <c r="N1082" s="205"/>
      <c r="O1082" s="205"/>
      <c r="P1082" s="205"/>
      <c r="Q1082" s="205"/>
      <c r="CC1082" s="8"/>
      <c r="CD1082" s="205"/>
      <c r="CE1082" s="205"/>
      <c r="CF1082" s="206"/>
      <c r="CG1082" s="206"/>
      <c r="CH1082" s="205"/>
      <c r="CI1082" s="207"/>
      <c r="CJ1082" s="205"/>
      <c r="CK1082" s="207"/>
      <c r="CL1082" s="205"/>
      <c r="CM1082" s="205"/>
      <c r="CN1082" s="205"/>
      <c r="CO1082" s="205"/>
      <c r="CP1082" s="205"/>
      <c r="CQ1082" s="93"/>
      <c r="CR1082" s="93"/>
      <c r="CS1082" s="191"/>
      <c r="CW1082" s="210"/>
      <c r="DE1082" s="8"/>
      <c r="DF1082" s="205"/>
      <c r="DG1082" s="205"/>
      <c r="DH1082" s="206"/>
      <c r="DI1082" s="206"/>
      <c r="DJ1082" s="205"/>
      <c r="DK1082" s="207"/>
      <c r="DL1082" s="205"/>
      <c r="DM1082" s="207"/>
      <c r="DN1082" s="205"/>
      <c r="DO1082" s="207"/>
      <c r="DP1082" s="205"/>
      <c r="DQ1082" s="205"/>
      <c r="DR1082" s="205"/>
      <c r="DS1082" s="205"/>
      <c r="DT1082" s="93"/>
      <c r="DU1082" s="93"/>
      <c r="EE1082" s="8"/>
      <c r="EF1082" s="205"/>
      <c r="EG1082" s="205"/>
      <c r="EH1082" s="206"/>
      <c r="EI1082" s="206"/>
      <c r="EJ1082" s="205"/>
      <c r="EK1082" s="207"/>
      <c r="EL1082" s="205"/>
      <c r="EM1082" s="207"/>
      <c r="EN1082" s="205"/>
      <c r="EO1082" s="207"/>
      <c r="EP1082" s="207"/>
      <c r="EQ1082" s="205"/>
      <c r="ER1082" s="205"/>
      <c r="ES1082" s="205"/>
      <c r="ET1082" s="205"/>
      <c r="EU1082" s="93"/>
      <c r="EV1082" s="93"/>
    </row>
    <row r="1083" spans="2:152">
      <c r="B1083" s="8"/>
      <c r="C1083" s="205"/>
      <c r="D1083" s="205"/>
      <c r="E1083" s="206"/>
      <c r="F1083" s="206"/>
      <c r="G1083" s="205"/>
      <c r="H1083" s="207"/>
      <c r="I1083" s="205"/>
      <c r="J1083" s="207"/>
      <c r="K1083" s="205"/>
      <c r="L1083" s="205"/>
      <c r="M1083" s="205"/>
      <c r="N1083" s="205"/>
      <c r="O1083" s="205"/>
      <c r="P1083" s="205"/>
      <c r="Q1083" s="205"/>
      <c r="CC1083" s="8"/>
      <c r="CD1083" s="205"/>
      <c r="CE1083" s="205"/>
      <c r="CF1083" s="206"/>
      <c r="CG1083" s="206"/>
      <c r="CH1083" s="205"/>
      <c r="CI1083" s="207"/>
      <c r="CJ1083" s="205"/>
      <c r="CK1083" s="207"/>
      <c r="CL1083" s="205"/>
      <c r="CM1083" s="205"/>
      <c r="CN1083" s="205"/>
      <c r="CO1083" s="205"/>
      <c r="CP1083" s="205"/>
      <c r="CQ1083" s="93"/>
      <c r="CR1083" s="93"/>
      <c r="CS1083" s="191"/>
      <c r="CW1083" s="210"/>
      <c r="DE1083" s="8"/>
      <c r="DF1083" s="205"/>
      <c r="DG1083" s="205"/>
      <c r="DH1083" s="206"/>
      <c r="DI1083" s="206"/>
      <c r="DJ1083" s="205"/>
      <c r="DK1083" s="207"/>
      <c r="DL1083" s="205"/>
      <c r="DM1083" s="207"/>
      <c r="DN1083" s="205"/>
      <c r="DO1083" s="207"/>
      <c r="DP1083" s="205"/>
      <c r="DQ1083" s="205"/>
      <c r="DR1083" s="205"/>
      <c r="DS1083" s="205"/>
      <c r="DT1083" s="93"/>
      <c r="DU1083" s="93"/>
      <c r="EE1083" s="8"/>
      <c r="EF1083" s="205"/>
      <c r="EG1083" s="205"/>
      <c r="EH1083" s="206"/>
      <c r="EI1083" s="206"/>
      <c r="EJ1083" s="205"/>
      <c r="EK1083" s="207"/>
      <c r="EL1083" s="205"/>
      <c r="EM1083" s="207"/>
      <c r="EN1083" s="205"/>
      <c r="EO1083" s="207"/>
      <c r="EP1083" s="207"/>
      <c r="EQ1083" s="205"/>
      <c r="ER1083" s="205"/>
      <c r="ES1083" s="205"/>
      <c r="ET1083" s="205"/>
      <c r="EU1083" s="93"/>
      <c r="EV1083" s="93"/>
    </row>
    <row r="1084" spans="2:152">
      <c r="B1084" s="8"/>
      <c r="C1084" s="205"/>
      <c r="D1084" s="205"/>
      <c r="E1084" s="206"/>
      <c r="F1084" s="206"/>
      <c r="G1084" s="205"/>
      <c r="H1084" s="207"/>
      <c r="I1084" s="205"/>
      <c r="J1084" s="207"/>
      <c r="K1084" s="205"/>
      <c r="L1084" s="205"/>
      <c r="M1084" s="205"/>
      <c r="N1084" s="205"/>
      <c r="O1084" s="205"/>
      <c r="P1084" s="205"/>
      <c r="Q1084" s="205"/>
      <c r="CC1084" s="8"/>
      <c r="CD1084" s="205"/>
      <c r="CE1084" s="205"/>
      <c r="CF1084" s="206"/>
      <c r="CG1084" s="206"/>
      <c r="CH1084" s="205"/>
      <c r="CI1084" s="207"/>
      <c r="CJ1084" s="205"/>
      <c r="CK1084" s="207"/>
      <c r="CL1084" s="205"/>
      <c r="CM1084" s="205"/>
      <c r="CN1084" s="205"/>
      <c r="CO1084" s="205"/>
      <c r="CP1084" s="205"/>
      <c r="CQ1084" s="93"/>
      <c r="CR1084" s="93"/>
      <c r="CS1084" s="191"/>
      <c r="CW1084" s="210"/>
      <c r="DE1084" s="8"/>
      <c r="DF1084" s="205"/>
      <c r="DG1084" s="205"/>
      <c r="DH1084" s="206"/>
      <c r="DI1084" s="206"/>
      <c r="DJ1084" s="205"/>
      <c r="DK1084" s="207"/>
      <c r="DL1084" s="205"/>
      <c r="DM1084" s="207"/>
      <c r="DN1084" s="205"/>
      <c r="DO1084" s="207"/>
      <c r="DP1084" s="205"/>
      <c r="DQ1084" s="205"/>
      <c r="DR1084" s="205"/>
      <c r="DS1084" s="205"/>
      <c r="DT1084" s="93"/>
      <c r="DU1084" s="93"/>
      <c r="EE1084" s="8"/>
      <c r="EF1084" s="205"/>
      <c r="EG1084" s="205"/>
      <c r="EH1084" s="206"/>
      <c r="EI1084" s="206"/>
      <c r="EJ1084" s="205"/>
      <c r="EK1084" s="207"/>
      <c r="EL1084" s="205"/>
      <c r="EM1084" s="207"/>
      <c r="EN1084" s="205"/>
      <c r="EO1084" s="207"/>
      <c r="EP1084" s="207"/>
      <c r="EQ1084" s="205"/>
      <c r="ER1084" s="205"/>
      <c r="ES1084" s="205"/>
      <c r="ET1084" s="205"/>
      <c r="EU1084" s="93"/>
      <c r="EV1084" s="93"/>
    </row>
    <row r="1085" spans="2:152">
      <c r="B1085" s="8"/>
      <c r="C1085" s="205"/>
      <c r="D1085" s="205"/>
      <c r="E1085" s="206"/>
      <c r="F1085" s="206"/>
      <c r="G1085" s="205"/>
      <c r="H1085" s="207"/>
      <c r="I1085" s="205"/>
      <c r="J1085" s="207"/>
      <c r="K1085" s="205"/>
      <c r="L1085" s="205"/>
      <c r="M1085" s="205"/>
      <c r="N1085" s="205"/>
      <c r="O1085" s="205"/>
      <c r="P1085" s="205"/>
      <c r="Q1085" s="205"/>
      <c r="CC1085" s="8"/>
      <c r="CD1085" s="205"/>
      <c r="CE1085" s="205"/>
      <c r="CF1085" s="206"/>
      <c r="CG1085" s="206"/>
      <c r="CH1085" s="205"/>
      <c r="CI1085" s="207"/>
      <c r="CJ1085" s="205"/>
      <c r="CK1085" s="207"/>
      <c r="CL1085" s="205"/>
      <c r="CM1085" s="205"/>
      <c r="CN1085" s="205"/>
      <c r="CO1085" s="205"/>
      <c r="CP1085" s="205"/>
      <c r="CQ1085" s="93"/>
      <c r="CR1085" s="93"/>
      <c r="CS1085" s="191"/>
      <c r="CW1085" s="210"/>
      <c r="DE1085" s="8"/>
      <c r="DF1085" s="205"/>
      <c r="DG1085" s="205"/>
      <c r="DH1085" s="206"/>
      <c r="DI1085" s="206"/>
      <c r="DJ1085" s="205"/>
      <c r="DK1085" s="207"/>
      <c r="DL1085" s="205"/>
      <c r="DM1085" s="207"/>
      <c r="DN1085" s="205"/>
      <c r="DO1085" s="207"/>
      <c r="DP1085" s="205"/>
      <c r="DQ1085" s="205"/>
      <c r="DR1085" s="205"/>
      <c r="DS1085" s="205"/>
      <c r="DT1085" s="93"/>
      <c r="DU1085" s="93"/>
      <c r="EE1085" s="8"/>
      <c r="EF1085" s="205"/>
      <c r="EG1085" s="205"/>
      <c r="EH1085" s="206"/>
      <c r="EI1085" s="206"/>
      <c r="EJ1085" s="205"/>
      <c r="EK1085" s="207"/>
      <c r="EL1085" s="205"/>
      <c r="EM1085" s="207"/>
      <c r="EN1085" s="205"/>
      <c r="EO1085" s="207"/>
      <c r="EP1085" s="207"/>
      <c r="EQ1085" s="205"/>
      <c r="ER1085" s="205"/>
      <c r="ES1085" s="205"/>
      <c r="ET1085" s="205"/>
      <c r="EU1085" s="93"/>
      <c r="EV1085" s="93"/>
    </row>
    <row r="1086" spans="2:152">
      <c r="B1086" s="8"/>
      <c r="C1086" s="205"/>
      <c r="D1086" s="205"/>
      <c r="E1086" s="206"/>
      <c r="F1086" s="206"/>
      <c r="G1086" s="205"/>
      <c r="H1086" s="207"/>
      <c r="I1086" s="205"/>
      <c r="J1086" s="207"/>
      <c r="K1086" s="205"/>
      <c r="L1086" s="205"/>
      <c r="M1086" s="205"/>
      <c r="N1086" s="205"/>
      <c r="O1086" s="205"/>
      <c r="P1086" s="205"/>
      <c r="Q1086" s="205"/>
      <c r="CC1086" s="8"/>
      <c r="CD1086" s="205"/>
      <c r="CE1086" s="205"/>
      <c r="CF1086" s="206"/>
      <c r="CG1086" s="206"/>
      <c r="CH1086" s="205"/>
      <c r="CI1086" s="207"/>
      <c r="CJ1086" s="205"/>
      <c r="CK1086" s="207"/>
      <c r="CL1086" s="205"/>
      <c r="CM1086" s="205"/>
      <c r="CN1086" s="205"/>
      <c r="CO1086" s="205"/>
      <c r="CP1086" s="205"/>
      <c r="CQ1086" s="93"/>
      <c r="CR1086" s="93"/>
      <c r="CS1086" s="191"/>
      <c r="CW1086" s="210"/>
      <c r="DE1086" s="8"/>
      <c r="DF1086" s="205"/>
      <c r="DG1086" s="205"/>
      <c r="DH1086" s="206"/>
      <c r="DI1086" s="206"/>
      <c r="DJ1086" s="205"/>
      <c r="DK1086" s="207"/>
      <c r="DL1086" s="205"/>
      <c r="DM1086" s="207"/>
      <c r="DN1086" s="205"/>
      <c r="DO1086" s="207"/>
      <c r="DP1086" s="205"/>
      <c r="DQ1086" s="205"/>
      <c r="DR1086" s="205"/>
      <c r="DS1086" s="205"/>
      <c r="DT1086" s="93"/>
      <c r="DU1086" s="93"/>
      <c r="EE1086" s="8"/>
      <c r="EF1086" s="205"/>
      <c r="EG1086" s="205"/>
      <c r="EH1086" s="206"/>
      <c r="EI1086" s="206"/>
      <c r="EJ1086" s="205"/>
      <c r="EK1086" s="207"/>
      <c r="EL1086" s="205"/>
      <c r="EM1086" s="207"/>
      <c r="EN1086" s="205"/>
      <c r="EO1086" s="207"/>
      <c r="EP1086" s="207"/>
      <c r="EQ1086" s="205"/>
      <c r="ER1086" s="205"/>
      <c r="ES1086" s="205"/>
      <c r="ET1086" s="205"/>
      <c r="EU1086" s="93"/>
      <c r="EV1086" s="93"/>
    </row>
    <row r="1087" spans="2:152">
      <c r="B1087" s="8"/>
      <c r="C1087" s="205"/>
      <c r="D1087" s="205"/>
      <c r="E1087" s="206"/>
      <c r="F1087" s="206"/>
      <c r="G1087" s="205"/>
      <c r="H1087" s="207"/>
      <c r="I1087" s="205"/>
      <c r="J1087" s="207"/>
      <c r="K1087" s="205"/>
      <c r="L1087" s="205"/>
      <c r="M1087" s="205"/>
      <c r="N1087" s="205"/>
      <c r="O1087" s="205"/>
      <c r="P1087" s="205"/>
      <c r="Q1087" s="205"/>
      <c r="CC1087" s="8"/>
      <c r="CD1087" s="205"/>
      <c r="CE1087" s="205"/>
      <c r="CF1087" s="206"/>
      <c r="CG1087" s="206"/>
      <c r="CH1087" s="205"/>
      <c r="CI1087" s="207"/>
      <c r="CJ1087" s="205"/>
      <c r="CK1087" s="207"/>
      <c r="CL1087" s="205"/>
      <c r="CM1087" s="205"/>
      <c r="CN1087" s="205"/>
      <c r="CO1087" s="205"/>
      <c r="CP1087" s="205"/>
      <c r="CQ1087" s="93"/>
      <c r="CR1087" s="93"/>
      <c r="CS1087" s="191"/>
      <c r="CW1087" s="210"/>
      <c r="DE1087" s="8"/>
      <c r="DF1087" s="205"/>
      <c r="DG1087" s="205"/>
      <c r="DH1087" s="206"/>
      <c r="DI1087" s="206"/>
      <c r="DJ1087" s="205"/>
      <c r="DK1087" s="207"/>
      <c r="DL1087" s="205"/>
      <c r="DM1087" s="207"/>
      <c r="DN1087" s="205"/>
      <c r="DO1087" s="207"/>
      <c r="DP1087" s="205"/>
      <c r="DQ1087" s="205"/>
      <c r="DR1087" s="205"/>
      <c r="DS1087" s="205"/>
      <c r="DT1087" s="93"/>
      <c r="DU1087" s="93"/>
      <c r="EE1087" s="8"/>
      <c r="EF1087" s="205"/>
      <c r="EG1087" s="205"/>
      <c r="EH1087" s="206"/>
      <c r="EI1087" s="206"/>
      <c r="EJ1087" s="205"/>
      <c r="EK1087" s="207"/>
      <c r="EL1087" s="205"/>
      <c r="EM1087" s="207"/>
      <c r="EN1087" s="205"/>
      <c r="EO1087" s="207"/>
      <c r="EP1087" s="207"/>
      <c r="EQ1087" s="205"/>
      <c r="ER1087" s="205"/>
      <c r="ES1087" s="205"/>
      <c r="ET1087" s="205"/>
      <c r="EU1087" s="93"/>
      <c r="EV1087" s="93"/>
    </row>
    <row r="1088" spans="2:152">
      <c r="B1088" s="8"/>
      <c r="C1088" s="205"/>
      <c r="D1088" s="205"/>
      <c r="E1088" s="206"/>
      <c r="F1088" s="206"/>
      <c r="G1088" s="205"/>
      <c r="H1088" s="207"/>
      <c r="I1088" s="205"/>
      <c r="J1088" s="207"/>
      <c r="K1088" s="205"/>
      <c r="L1088" s="205"/>
      <c r="M1088" s="205"/>
      <c r="N1088" s="205"/>
      <c r="O1088" s="205"/>
      <c r="P1088" s="205"/>
      <c r="Q1088" s="205"/>
      <c r="CC1088" s="8"/>
      <c r="CD1088" s="205"/>
      <c r="CE1088" s="205"/>
      <c r="CF1088" s="206"/>
      <c r="CG1088" s="206"/>
      <c r="CH1088" s="205"/>
      <c r="CI1088" s="207"/>
      <c r="CJ1088" s="205"/>
      <c r="CK1088" s="207"/>
      <c r="CL1088" s="205"/>
      <c r="CM1088" s="205"/>
      <c r="CN1088" s="205"/>
      <c r="CO1088" s="205"/>
      <c r="CP1088" s="205"/>
      <c r="CQ1088" s="93"/>
      <c r="CR1088" s="93"/>
      <c r="CS1088" s="191"/>
      <c r="CW1088" s="210"/>
      <c r="DE1088" s="8"/>
      <c r="DF1088" s="205"/>
      <c r="DG1088" s="205"/>
      <c r="DH1088" s="206"/>
      <c r="DI1088" s="206"/>
      <c r="DJ1088" s="205"/>
      <c r="DK1088" s="207"/>
      <c r="DL1088" s="205"/>
      <c r="DM1088" s="207"/>
      <c r="DN1088" s="205"/>
      <c r="DO1088" s="207"/>
      <c r="DP1088" s="205"/>
      <c r="DQ1088" s="205"/>
      <c r="DR1088" s="205"/>
      <c r="DS1088" s="205"/>
      <c r="DT1088" s="93"/>
      <c r="DU1088" s="93"/>
      <c r="EE1088" s="8"/>
      <c r="EF1088" s="205"/>
      <c r="EG1088" s="205"/>
      <c r="EH1088" s="206"/>
      <c r="EI1088" s="206"/>
      <c r="EJ1088" s="205"/>
      <c r="EK1088" s="207"/>
      <c r="EL1088" s="205"/>
      <c r="EM1088" s="207"/>
      <c r="EN1088" s="205"/>
      <c r="EO1088" s="207"/>
      <c r="EP1088" s="207"/>
      <c r="EQ1088" s="205"/>
      <c r="ER1088" s="205"/>
      <c r="ES1088" s="205"/>
      <c r="ET1088" s="205"/>
      <c r="EU1088" s="93"/>
      <c r="EV1088" s="93"/>
    </row>
    <row r="1089" spans="2:152">
      <c r="B1089" s="8"/>
      <c r="C1089" s="205"/>
      <c r="D1089" s="205"/>
      <c r="E1089" s="206"/>
      <c r="F1089" s="206"/>
      <c r="G1089" s="205"/>
      <c r="H1089" s="207"/>
      <c r="I1089" s="205"/>
      <c r="J1089" s="207"/>
      <c r="K1089" s="205"/>
      <c r="L1089" s="205"/>
      <c r="M1089" s="205"/>
      <c r="N1089" s="205"/>
      <c r="O1089" s="205"/>
      <c r="P1089" s="205"/>
      <c r="Q1089" s="205"/>
      <c r="CC1089" s="8"/>
      <c r="CD1089" s="205"/>
      <c r="CE1089" s="205"/>
      <c r="CF1089" s="206"/>
      <c r="CG1089" s="206"/>
      <c r="CH1089" s="205"/>
      <c r="CI1089" s="207"/>
      <c r="CJ1089" s="205"/>
      <c r="CK1089" s="207"/>
      <c r="CL1089" s="205"/>
      <c r="CM1089" s="205"/>
      <c r="CN1089" s="205"/>
      <c r="CO1089" s="205"/>
      <c r="CP1089" s="205"/>
      <c r="CQ1089" s="93"/>
      <c r="CR1089" s="93"/>
      <c r="CS1089" s="191"/>
      <c r="CW1089" s="210"/>
      <c r="DE1089" s="8"/>
      <c r="DF1089" s="205"/>
      <c r="DG1089" s="205"/>
      <c r="DH1089" s="206"/>
      <c r="DI1089" s="206"/>
      <c r="DJ1089" s="205"/>
      <c r="DK1089" s="207"/>
      <c r="DL1089" s="205"/>
      <c r="DM1089" s="207"/>
      <c r="DN1089" s="205"/>
      <c r="DO1089" s="207"/>
      <c r="DP1089" s="205"/>
      <c r="DQ1089" s="205"/>
      <c r="DR1089" s="205"/>
      <c r="DS1089" s="205"/>
      <c r="DT1089" s="93"/>
      <c r="DU1089" s="93"/>
      <c r="EE1089" s="8"/>
      <c r="EF1089" s="205"/>
      <c r="EG1089" s="205"/>
      <c r="EH1089" s="206"/>
      <c r="EI1089" s="206"/>
      <c r="EJ1089" s="205"/>
      <c r="EK1089" s="207"/>
      <c r="EL1089" s="205"/>
      <c r="EM1089" s="207"/>
      <c r="EN1089" s="205"/>
      <c r="EO1089" s="207"/>
      <c r="EP1089" s="207"/>
      <c r="EQ1089" s="205"/>
      <c r="ER1089" s="205"/>
      <c r="ES1089" s="205"/>
      <c r="ET1089" s="205"/>
      <c r="EU1089" s="93"/>
      <c r="EV1089" s="93"/>
    </row>
    <row r="1090" spans="2:152">
      <c r="B1090" s="8"/>
      <c r="C1090" s="205"/>
      <c r="D1090" s="205"/>
      <c r="E1090" s="206"/>
      <c r="F1090" s="206"/>
      <c r="G1090" s="205"/>
      <c r="H1090" s="207"/>
      <c r="I1090" s="205"/>
      <c r="J1090" s="207"/>
      <c r="K1090" s="205"/>
      <c r="L1090" s="205"/>
      <c r="M1090" s="205"/>
      <c r="N1090" s="205"/>
      <c r="O1090" s="205"/>
      <c r="P1090" s="205"/>
      <c r="Q1090" s="205"/>
      <c r="CC1090" s="8"/>
      <c r="CD1090" s="205"/>
      <c r="CE1090" s="205"/>
      <c r="CF1090" s="206"/>
      <c r="CG1090" s="206"/>
      <c r="CH1090" s="205"/>
      <c r="CI1090" s="207"/>
      <c r="CJ1090" s="205"/>
      <c r="CK1090" s="207"/>
      <c r="CL1090" s="205"/>
      <c r="CM1090" s="205"/>
      <c r="CN1090" s="205"/>
      <c r="CO1090" s="205"/>
      <c r="CP1090" s="205"/>
      <c r="CQ1090" s="93"/>
      <c r="CR1090" s="93"/>
      <c r="CS1090" s="191"/>
      <c r="CW1090" s="210"/>
      <c r="DE1090" s="8"/>
      <c r="DF1090" s="205"/>
      <c r="DG1090" s="205"/>
      <c r="DH1090" s="206"/>
      <c r="DI1090" s="206"/>
      <c r="DJ1090" s="205"/>
      <c r="DK1090" s="207"/>
      <c r="DL1090" s="205"/>
      <c r="DM1090" s="207"/>
      <c r="DN1090" s="205"/>
      <c r="DO1090" s="207"/>
      <c r="DP1090" s="205"/>
      <c r="DQ1090" s="205"/>
      <c r="DR1090" s="205"/>
      <c r="DS1090" s="205"/>
      <c r="DT1090" s="93"/>
      <c r="DU1090" s="93"/>
      <c r="EE1090" s="8"/>
      <c r="EF1090" s="205"/>
      <c r="EG1090" s="205"/>
      <c r="EH1090" s="206"/>
      <c r="EI1090" s="206"/>
      <c r="EJ1090" s="205"/>
      <c r="EK1090" s="207"/>
      <c r="EL1090" s="205"/>
      <c r="EM1090" s="207"/>
      <c r="EN1090" s="205"/>
      <c r="EO1090" s="207"/>
      <c r="EP1090" s="207"/>
      <c r="EQ1090" s="205"/>
      <c r="ER1090" s="205"/>
      <c r="ES1090" s="205"/>
      <c r="ET1090" s="205"/>
      <c r="EU1090" s="93"/>
      <c r="EV1090" s="93"/>
    </row>
    <row r="1091" spans="2:152">
      <c r="B1091" s="8"/>
      <c r="C1091" s="205"/>
      <c r="D1091" s="205"/>
      <c r="E1091" s="206"/>
      <c r="F1091" s="206"/>
      <c r="G1091" s="205"/>
      <c r="H1091" s="207"/>
      <c r="I1091" s="205"/>
      <c r="J1091" s="207"/>
      <c r="K1091" s="205"/>
      <c r="L1091" s="205"/>
      <c r="M1091" s="205"/>
      <c r="N1091" s="205"/>
      <c r="O1091" s="205"/>
      <c r="P1091" s="205"/>
      <c r="Q1091" s="205"/>
      <c r="CC1091" s="8"/>
      <c r="CD1091" s="205"/>
      <c r="CE1091" s="205"/>
      <c r="CF1091" s="206"/>
      <c r="CG1091" s="206"/>
      <c r="CH1091" s="205"/>
      <c r="CI1091" s="207"/>
      <c r="CJ1091" s="205"/>
      <c r="CK1091" s="207"/>
      <c r="CL1091" s="205"/>
      <c r="CM1091" s="205"/>
      <c r="CN1091" s="205"/>
      <c r="CO1091" s="205"/>
      <c r="CP1091" s="205"/>
      <c r="CQ1091" s="93"/>
      <c r="CR1091" s="93"/>
      <c r="CS1091" s="191"/>
      <c r="CW1091" s="210"/>
      <c r="DE1091" s="8"/>
      <c r="DF1091" s="205"/>
      <c r="DG1091" s="205"/>
      <c r="DH1091" s="206"/>
      <c r="DI1091" s="206"/>
      <c r="DJ1091" s="205"/>
      <c r="DK1091" s="207"/>
      <c r="DL1091" s="205"/>
      <c r="DM1091" s="207"/>
      <c r="DN1091" s="205"/>
      <c r="DO1091" s="207"/>
      <c r="DP1091" s="205"/>
      <c r="DQ1091" s="205"/>
      <c r="DR1091" s="205"/>
      <c r="DS1091" s="205"/>
      <c r="DT1091" s="93"/>
      <c r="DU1091" s="93"/>
      <c r="EE1091" s="8"/>
      <c r="EF1091" s="205"/>
      <c r="EG1091" s="205"/>
      <c r="EH1091" s="206"/>
      <c r="EI1091" s="206"/>
      <c r="EJ1091" s="205"/>
      <c r="EK1091" s="207"/>
      <c r="EL1091" s="205"/>
      <c r="EM1091" s="207"/>
      <c r="EN1091" s="205"/>
      <c r="EO1091" s="207"/>
      <c r="EP1091" s="207"/>
      <c r="EQ1091" s="205"/>
      <c r="ER1091" s="205"/>
      <c r="ES1091" s="205"/>
      <c r="ET1091" s="205"/>
      <c r="EU1091" s="93"/>
      <c r="EV1091" s="93"/>
    </row>
    <row r="1092" spans="2:152">
      <c r="B1092" s="8"/>
      <c r="C1092" s="205"/>
      <c r="D1092" s="205"/>
      <c r="E1092" s="206"/>
      <c r="F1092" s="206"/>
      <c r="G1092" s="205"/>
      <c r="H1092" s="207"/>
      <c r="I1092" s="205"/>
      <c r="J1092" s="207"/>
      <c r="K1092" s="205"/>
      <c r="L1092" s="205"/>
      <c r="M1092" s="205"/>
      <c r="N1092" s="205"/>
      <c r="O1092" s="205"/>
      <c r="P1092" s="205"/>
      <c r="Q1092" s="205"/>
      <c r="CC1092" s="8"/>
      <c r="CD1092" s="205"/>
      <c r="CE1092" s="205"/>
      <c r="CF1092" s="206"/>
      <c r="CG1092" s="206"/>
      <c r="CH1092" s="205"/>
      <c r="CI1092" s="207"/>
      <c r="CJ1092" s="205"/>
      <c r="CK1092" s="207"/>
      <c r="CL1092" s="205"/>
      <c r="CM1092" s="205"/>
      <c r="CN1092" s="205"/>
      <c r="CO1092" s="205"/>
      <c r="CP1092" s="205"/>
      <c r="CQ1092" s="93"/>
      <c r="CR1092" s="93"/>
      <c r="CS1092" s="191"/>
      <c r="CW1092" s="210"/>
      <c r="DE1092" s="8"/>
      <c r="DF1092" s="205"/>
      <c r="DG1092" s="205"/>
      <c r="DH1092" s="206"/>
      <c r="DI1092" s="206"/>
      <c r="DJ1092" s="205"/>
      <c r="DK1092" s="207"/>
      <c r="DL1092" s="205"/>
      <c r="DM1092" s="207"/>
      <c r="DN1092" s="205"/>
      <c r="DO1092" s="207"/>
      <c r="DP1092" s="205"/>
      <c r="DQ1092" s="205"/>
      <c r="DR1092" s="205"/>
      <c r="DS1092" s="205"/>
      <c r="DT1092" s="93"/>
      <c r="DU1092" s="93"/>
      <c r="EE1092" s="8"/>
      <c r="EF1092" s="205"/>
      <c r="EG1092" s="205"/>
      <c r="EH1092" s="206"/>
      <c r="EI1092" s="206"/>
      <c r="EJ1092" s="205"/>
      <c r="EK1092" s="207"/>
      <c r="EL1092" s="205"/>
      <c r="EM1092" s="207"/>
      <c r="EN1092" s="205"/>
      <c r="EO1092" s="207"/>
      <c r="EP1092" s="207"/>
      <c r="EQ1092" s="205"/>
      <c r="ER1092" s="205"/>
      <c r="ES1092" s="205"/>
      <c r="ET1092" s="205"/>
      <c r="EU1092" s="93"/>
      <c r="EV1092" s="93"/>
    </row>
    <row r="1093" spans="2:152">
      <c r="B1093" s="8"/>
      <c r="C1093" s="205"/>
      <c r="D1093" s="205"/>
      <c r="E1093" s="206"/>
      <c r="F1093" s="206"/>
      <c r="G1093" s="205"/>
      <c r="H1093" s="207"/>
      <c r="I1093" s="205"/>
      <c r="J1093" s="207"/>
      <c r="K1093" s="205"/>
      <c r="L1093" s="205"/>
      <c r="M1093" s="205"/>
      <c r="N1093" s="205"/>
      <c r="O1093" s="205"/>
      <c r="P1093" s="205"/>
      <c r="Q1093" s="205"/>
      <c r="CC1093" s="8"/>
      <c r="CD1093" s="205"/>
      <c r="CE1093" s="205"/>
      <c r="CF1093" s="206"/>
      <c r="CG1093" s="206"/>
      <c r="CH1093" s="205"/>
      <c r="CI1093" s="207"/>
      <c r="CJ1093" s="205"/>
      <c r="CK1093" s="207"/>
      <c r="CL1093" s="205"/>
      <c r="CM1093" s="205"/>
      <c r="CN1093" s="205"/>
      <c r="CO1093" s="205"/>
      <c r="CP1093" s="205"/>
      <c r="CQ1093" s="93"/>
      <c r="CR1093" s="93"/>
      <c r="CS1093" s="191"/>
      <c r="CW1093" s="210"/>
      <c r="DE1093" s="8"/>
      <c r="DF1093" s="205"/>
      <c r="DG1093" s="205"/>
      <c r="DH1093" s="206"/>
      <c r="DI1093" s="206"/>
      <c r="DJ1093" s="205"/>
      <c r="DK1093" s="207"/>
      <c r="DL1093" s="205"/>
      <c r="DM1093" s="207"/>
      <c r="DN1093" s="205"/>
      <c r="DO1093" s="207"/>
      <c r="DP1093" s="205"/>
      <c r="DQ1093" s="205"/>
      <c r="DR1093" s="205"/>
      <c r="DS1093" s="205"/>
      <c r="DT1093" s="93"/>
      <c r="DU1093" s="93"/>
      <c r="EE1093" s="8"/>
      <c r="EF1093" s="205"/>
      <c r="EG1093" s="205"/>
      <c r="EH1093" s="206"/>
      <c r="EI1093" s="206"/>
      <c r="EJ1093" s="205"/>
      <c r="EK1093" s="207"/>
      <c r="EL1093" s="205"/>
      <c r="EM1093" s="207"/>
      <c r="EN1093" s="205"/>
      <c r="EO1093" s="207"/>
      <c r="EP1093" s="207"/>
      <c r="EQ1093" s="205"/>
      <c r="ER1093" s="205"/>
      <c r="ES1093" s="205"/>
      <c r="ET1093" s="205"/>
      <c r="EU1093" s="93"/>
      <c r="EV1093" s="93"/>
    </row>
    <row r="1094" spans="2:152">
      <c r="B1094" s="8"/>
      <c r="C1094" s="205"/>
      <c r="D1094" s="205"/>
      <c r="E1094" s="206"/>
      <c r="F1094" s="206"/>
      <c r="G1094" s="205"/>
      <c r="H1094" s="207"/>
      <c r="I1094" s="205"/>
      <c r="J1094" s="207"/>
      <c r="K1094" s="205"/>
      <c r="L1094" s="205"/>
      <c r="M1094" s="205"/>
      <c r="N1094" s="205"/>
      <c r="O1094" s="205"/>
      <c r="P1094" s="205"/>
      <c r="Q1094" s="205"/>
      <c r="CC1094" s="8"/>
      <c r="CD1094" s="205"/>
      <c r="CE1094" s="205"/>
      <c r="CF1094" s="206"/>
      <c r="CG1094" s="206"/>
      <c r="CH1094" s="205"/>
      <c r="CI1094" s="207"/>
      <c r="CJ1094" s="205"/>
      <c r="CK1094" s="207"/>
      <c r="CL1094" s="205"/>
      <c r="CM1094" s="205"/>
      <c r="CN1094" s="205"/>
      <c r="CO1094" s="205"/>
      <c r="CP1094" s="205"/>
      <c r="CQ1094" s="93"/>
      <c r="CR1094" s="93"/>
      <c r="CS1094" s="191"/>
      <c r="CW1094" s="210"/>
      <c r="DE1094" s="8"/>
      <c r="DF1094" s="205"/>
      <c r="DG1094" s="205"/>
      <c r="DH1094" s="206"/>
      <c r="DI1094" s="206"/>
      <c r="DJ1094" s="205"/>
      <c r="DK1094" s="207"/>
      <c r="DL1094" s="205"/>
      <c r="DM1094" s="207"/>
      <c r="DN1094" s="205"/>
      <c r="DO1094" s="207"/>
      <c r="DP1094" s="205"/>
      <c r="DQ1094" s="205"/>
      <c r="DR1094" s="205"/>
      <c r="DS1094" s="205"/>
      <c r="DT1094" s="93"/>
      <c r="DU1094" s="93"/>
      <c r="EE1094" s="8"/>
      <c r="EF1094" s="205"/>
      <c r="EG1094" s="205"/>
      <c r="EH1094" s="206"/>
      <c r="EI1094" s="206"/>
      <c r="EJ1094" s="205"/>
      <c r="EK1094" s="207"/>
      <c r="EL1094" s="205"/>
      <c r="EM1094" s="207"/>
      <c r="EN1094" s="205"/>
      <c r="EO1094" s="207"/>
      <c r="EP1094" s="207"/>
      <c r="EQ1094" s="205"/>
      <c r="ER1094" s="205"/>
      <c r="ES1094" s="205"/>
      <c r="ET1094" s="205"/>
      <c r="EU1094" s="93"/>
      <c r="EV1094" s="93"/>
    </row>
    <row r="1095" spans="2:152">
      <c r="B1095" s="8"/>
      <c r="C1095" s="205"/>
      <c r="D1095" s="205"/>
      <c r="E1095" s="206"/>
      <c r="F1095" s="206"/>
      <c r="G1095" s="205"/>
      <c r="H1095" s="207"/>
      <c r="I1095" s="205"/>
      <c r="J1095" s="207"/>
      <c r="K1095" s="205"/>
      <c r="L1095" s="205"/>
      <c r="M1095" s="205"/>
      <c r="N1095" s="205"/>
      <c r="O1095" s="205"/>
      <c r="P1095" s="205"/>
      <c r="Q1095" s="205"/>
      <c r="CC1095" s="8"/>
      <c r="CD1095" s="205"/>
      <c r="CE1095" s="205"/>
      <c r="CF1095" s="206"/>
      <c r="CG1095" s="206"/>
      <c r="CH1095" s="205"/>
      <c r="CI1095" s="207"/>
      <c r="CJ1095" s="205"/>
      <c r="CK1095" s="207"/>
      <c r="CL1095" s="205"/>
      <c r="CM1095" s="205"/>
      <c r="CN1095" s="205"/>
      <c r="CO1095" s="205"/>
      <c r="CP1095" s="205"/>
      <c r="CQ1095" s="93"/>
      <c r="CR1095" s="93"/>
      <c r="CS1095" s="191"/>
      <c r="CW1095" s="210"/>
      <c r="DE1095" s="8"/>
      <c r="DF1095" s="205"/>
      <c r="DG1095" s="205"/>
      <c r="DH1095" s="206"/>
      <c r="DI1095" s="206"/>
      <c r="DJ1095" s="205"/>
      <c r="DK1095" s="207"/>
      <c r="DL1095" s="205"/>
      <c r="DM1095" s="207"/>
      <c r="DN1095" s="205"/>
      <c r="DO1095" s="207"/>
      <c r="DP1095" s="205"/>
      <c r="DQ1095" s="205"/>
      <c r="DR1095" s="205"/>
      <c r="DS1095" s="205"/>
      <c r="DT1095" s="93"/>
      <c r="DU1095" s="93"/>
      <c r="EE1095" s="8"/>
      <c r="EF1095" s="205"/>
      <c r="EG1095" s="205"/>
      <c r="EH1095" s="206"/>
      <c r="EI1095" s="206"/>
      <c r="EJ1095" s="205"/>
      <c r="EK1095" s="207"/>
      <c r="EL1095" s="205"/>
      <c r="EM1095" s="207"/>
      <c r="EN1095" s="205"/>
      <c r="EO1095" s="207"/>
      <c r="EP1095" s="207"/>
      <c r="EQ1095" s="205"/>
      <c r="ER1095" s="205"/>
      <c r="ES1095" s="205"/>
      <c r="ET1095" s="205"/>
      <c r="EU1095" s="93"/>
      <c r="EV1095" s="93"/>
    </row>
    <row r="1096" spans="2:152">
      <c r="B1096" s="8"/>
      <c r="C1096" s="205"/>
      <c r="D1096" s="205"/>
      <c r="E1096" s="206"/>
      <c r="F1096" s="206"/>
      <c r="G1096" s="205"/>
      <c r="H1096" s="207"/>
      <c r="I1096" s="205"/>
      <c r="J1096" s="207"/>
      <c r="K1096" s="205"/>
      <c r="L1096" s="205"/>
      <c r="M1096" s="205"/>
      <c r="N1096" s="205"/>
      <c r="O1096" s="205"/>
      <c r="P1096" s="205"/>
      <c r="Q1096" s="205"/>
      <c r="CC1096" s="8"/>
      <c r="CD1096" s="205"/>
      <c r="CE1096" s="205"/>
      <c r="CF1096" s="206"/>
      <c r="CG1096" s="206"/>
      <c r="CH1096" s="205"/>
      <c r="CI1096" s="207"/>
      <c r="CJ1096" s="205"/>
      <c r="CK1096" s="207"/>
      <c r="CL1096" s="205"/>
      <c r="CM1096" s="205"/>
      <c r="CN1096" s="205"/>
      <c r="CO1096" s="205"/>
      <c r="CP1096" s="205"/>
      <c r="CQ1096" s="93"/>
      <c r="CR1096" s="93"/>
      <c r="CS1096" s="191"/>
      <c r="CW1096" s="210"/>
      <c r="DE1096" s="8"/>
      <c r="DF1096" s="205"/>
      <c r="DG1096" s="205"/>
      <c r="DH1096" s="206"/>
      <c r="DI1096" s="206"/>
      <c r="DJ1096" s="205"/>
      <c r="DK1096" s="207"/>
      <c r="DL1096" s="205"/>
      <c r="DM1096" s="207"/>
      <c r="DN1096" s="205"/>
      <c r="DO1096" s="207"/>
      <c r="DP1096" s="205"/>
      <c r="DQ1096" s="205"/>
      <c r="DR1096" s="205"/>
      <c r="DS1096" s="205"/>
      <c r="DT1096" s="93"/>
      <c r="DU1096" s="93"/>
      <c r="EE1096" s="8"/>
      <c r="EF1096" s="205"/>
      <c r="EG1096" s="205"/>
      <c r="EH1096" s="206"/>
      <c r="EI1096" s="206"/>
      <c r="EJ1096" s="205"/>
      <c r="EK1096" s="207"/>
      <c r="EL1096" s="205"/>
      <c r="EM1096" s="207"/>
      <c r="EN1096" s="205"/>
      <c r="EO1096" s="207"/>
      <c r="EP1096" s="207"/>
      <c r="EQ1096" s="205"/>
      <c r="ER1096" s="205"/>
      <c r="ES1096" s="205"/>
      <c r="ET1096" s="205"/>
      <c r="EU1096" s="93"/>
      <c r="EV1096" s="93"/>
    </row>
    <row r="1097" spans="2:152">
      <c r="B1097" s="8"/>
      <c r="C1097" s="205"/>
      <c r="D1097" s="205"/>
      <c r="E1097" s="206"/>
      <c r="F1097" s="206"/>
      <c r="G1097" s="205"/>
      <c r="H1097" s="207"/>
      <c r="I1097" s="205"/>
      <c r="J1097" s="207"/>
      <c r="K1097" s="205"/>
      <c r="L1097" s="205"/>
      <c r="M1097" s="205"/>
      <c r="N1097" s="205"/>
      <c r="O1097" s="205"/>
      <c r="P1097" s="205"/>
      <c r="Q1097" s="205"/>
      <c r="CC1097" s="8"/>
      <c r="CD1097" s="205"/>
      <c r="CE1097" s="205"/>
      <c r="CF1097" s="206"/>
      <c r="CG1097" s="206"/>
      <c r="CH1097" s="205"/>
      <c r="CI1097" s="207"/>
      <c r="CJ1097" s="205"/>
      <c r="CK1097" s="207"/>
      <c r="CL1097" s="205"/>
      <c r="CM1097" s="205"/>
      <c r="CN1097" s="205"/>
      <c r="CO1097" s="205"/>
      <c r="CP1097" s="205"/>
      <c r="CQ1097" s="93"/>
      <c r="CR1097" s="93"/>
      <c r="CS1097" s="191"/>
      <c r="CW1097" s="210"/>
      <c r="DE1097" s="8"/>
      <c r="DF1097" s="205"/>
      <c r="DG1097" s="205"/>
      <c r="DH1097" s="206"/>
      <c r="DI1097" s="206"/>
      <c r="DJ1097" s="205"/>
      <c r="DK1097" s="207"/>
      <c r="DL1097" s="205"/>
      <c r="DM1097" s="207"/>
      <c r="DN1097" s="205"/>
      <c r="DO1097" s="207"/>
      <c r="DP1097" s="205"/>
      <c r="DQ1097" s="205"/>
      <c r="DR1097" s="205"/>
      <c r="DS1097" s="205"/>
      <c r="DT1097" s="93"/>
      <c r="DU1097" s="93"/>
      <c r="EE1097" s="8"/>
      <c r="EF1097" s="205"/>
      <c r="EG1097" s="205"/>
      <c r="EH1097" s="206"/>
      <c r="EI1097" s="206"/>
      <c r="EJ1097" s="205"/>
      <c r="EK1097" s="207"/>
      <c r="EL1097" s="205"/>
      <c r="EM1097" s="207"/>
      <c r="EN1097" s="205"/>
      <c r="EO1097" s="207"/>
      <c r="EP1097" s="207"/>
      <c r="EQ1097" s="205"/>
      <c r="ER1097" s="205"/>
      <c r="ES1097" s="205"/>
      <c r="ET1097" s="205"/>
      <c r="EU1097" s="93"/>
      <c r="EV1097" s="93"/>
    </row>
    <row r="1098" spans="2:152">
      <c r="B1098" s="8"/>
      <c r="C1098" s="205"/>
      <c r="D1098" s="205"/>
      <c r="E1098" s="206"/>
      <c r="F1098" s="206"/>
      <c r="G1098" s="205"/>
      <c r="H1098" s="207"/>
      <c r="I1098" s="205"/>
      <c r="J1098" s="207"/>
      <c r="K1098" s="205"/>
      <c r="L1098" s="205"/>
      <c r="M1098" s="205"/>
      <c r="N1098" s="205"/>
      <c r="O1098" s="205"/>
      <c r="P1098" s="205"/>
      <c r="Q1098" s="205"/>
      <c r="CC1098" s="8"/>
      <c r="CD1098" s="205"/>
      <c r="CE1098" s="205"/>
      <c r="CF1098" s="206"/>
      <c r="CG1098" s="206"/>
      <c r="CH1098" s="205"/>
      <c r="CI1098" s="207"/>
      <c r="CJ1098" s="205"/>
      <c r="CK1098" s="207"/>
      <c r="CL1098" s="205"/>
      <c r="CM1098" s="205"/>
      <c r="CN1098" s="205"/>
      <c r="CO1098" s="205"/>
      <c r="CP1098" s="205"/>
      <c r="CQ1098" s="93"/>
      <c r="CR1098" s="93"/>
      <c r="CS1098" s="191"/>
      <c r="CW1098" s="210"/>
      <c r="DE1098" s="8"/>
      <c r="DF1098" s="205"/>
      <c r="DG1098" s="205"/>
      <c r="DH1098" s="206"/>
      <c r="DI1098" s="206"/>
      <c r="DJ1098" s="205"/>
      <c r="DK1098" s="207"/>
      <c r="DL1098" s="205"/>
      <c r="DM1098" s="207"/>
      <c r="DN1098" s="205"/>
      <c r="DO1098" s="207"/>
      <c r="DP1098" s="205"/>
      <c r="DQ1098" s="205"/>
      <c r="DR1098" s="205"/>
      <c r="DS1098" s="205"/>
      <c r="DT1098" s="93"/>
      <c r="DU1098" s="93"/>
      <c r="EE1098" s="8"/>
      <c r="EF1098" s="205"/>
      <c r="EG1098" s="205"/>
      <c r="EH1098" s="206"/>
      <c r="EI1098" s="206"/>
      <c r="EJ1098" s="205"/>
      <c r="EK1098" s="207"/>
      <c r="EL1098" s="205"/>
      <c r="EM1098" s="207"/>
      <c r="EN1098" s="205"/>
      <c r="EO1098" s="207"/>
      <c r="EP1098" s="207"/>
      <c r="EQ1098" s="205"/>
      <c r="ER1098" s="205"/>
      <c r="ES1098" s="205"/>
      <c r="ET1098" s="205"/>
      <c r="EU1098" s="93"/>
      <c r="EV1098" s="93"/>
    </row>
    <row r="1099" spans="2:152">
      <c r="B1099" s="8"/>
      <c r="C1099" s="205"/>
      <c r="D1099" s="205"/>
      <c r="E1099" s="206"/>
      <c r="F1099" s="206"/>
      <c r="G1099" s="205"/>
      <c r="H1099" s="207"/>
      <c r="I1099" s="205"/>
      <c r="J1099" s="207"/>
      <c r="K1099" s="205"/>
      <c r="L1099" s="205"/>
      <c r="M1099" s="205"/>
      <c r="N1099" s="205"/>
      <c r="O1099" s="205"/>
      <c r="P1099" s="205"/>
      <c r="Q1099" s="205"/>
      <c r="CC1099" s="8"/>
      <c r="CD1099" s="205"/>
      <c r="CE1099" s="205"/>
      <c r="CF1099" s="206"/>
      <c r="CG1099" s="206"/>
      <c r="CH1099" s="205"/>
      <c r="CI1099" s="207"/>
      <c r="CJ1099" s="205"/>
      <c r="CK1099" s="207"/>
      <c r="CL1099" s="205"/>
      <c r="CM1099" s="205"/>
      <c r="CN1099" s="205"/>
      <c r="CO1099" s="205"/>
      <c r="CP1099" s="205"/>
      <c r="CQ1099" s="93"/>
      <c r="CR1099" s="93"/>
      <c r="CS1099" s="191"/>
      <c r="CW1099" s="210"/>
      <c r="DE1099" s="8"/>
      <c r="DF1099" s="205"/>
      <c r="DG1099" s="205"/>
      <c r="DH1099" s="206"/>
      <c r="DI1099" s="206"/>
      <c r="DJ1099" s="205"/>
      <c r="DK1099" s="207"/>
      <c r="DL1099" s="205"/>
      <c r="DM1099" s="207"/>
      <c r="DN1099" s="205"/>
      <c r="DO1099" s="207"/>
      <c r="DP1099" s="205"/>
      <c r="DQ1099" s="205"/>
      <c r="DR1099" s="205"/>
      <c r="DS1099" s="205"/>
      <c r="DT1099" s="93"/>
      <c r="DU1099" s="93"/>
      <c r="EE1099" s="8"/>
      <c r="EF1099" s="205"/>
      <c r="EG1099" s="205"/>
      <c r="EH1099" s="206"/>
      <c r="EI1099" s="206"/>
      <c r="EJ1099" s="205"/>
      <c r="EK1099" s="207"/>
      <c r="EL1099" s="205"/>
      <c r="EM1099" s="207"/>
      <c r="EN1099" s="205"/>
      <c r="EO1099" s="207"/>
      <c r="EP1099" s="207"/>
      <c r="EQ1099" s="205"/>
      <c r="ER1099" s="205"/>
      <c r="ES1099" s="205"/>
      <c r="ET1099" s="205"/>
      <c r="EU1099" s="93"/>
      <c r="EV1099" s="93"/>
    </row>
    <row r="1100" spans="2:152">
      <c r="B1100" s="8"/>
      <c r="C1100" s="205"/>
      <c r="D1100" s="205"/>
      <c r="E1100" s="206"/>
      <c r="F1100" s="206"/>
      <c r="G1100" s="205"/>
      <c r="H1100" s="207"/>
      <c r="I1100" s="205"/>
      <c r="J1100" s="207"/>
      <c r="K1100" s="205"/>
      <c r="L1100" s="205"/>
      <c r="M1100" s="205"/>
      <c r="N1100" s="205"/>
      <c r="O1100" s="205"/>
      <c r="P1100" s="205"/>
      <c r="Q1100" s="205"/>
      <c r="CC1100" s="8"/>
      <c r="CD1100" s="205"/>
      <c r="CE1100" s="205"/>
      <c r="CF1100" s="206"/>
      <c r="CG1100" s="206"/>
      <c r="CH1100" s="205"/>
      <c r="CI1100" s="207"/>
      <c r="CJ1100" s="205"/>
      <c r="CK1100" s="207"/>
      <c r="CL1100" s="205"/>
      <c r="CM1100" s="205"/>
      <c r="CN1100" s="205"/>
      <c r="CO1100" s="205"/>
      <c r="CP1100" s="205"/>
      <c r="CQ1100" s="93"/>
      <c r="CR1100" s="93"/>
      <c r="CS1100" s="191"/>
      <c r="CW1100" s="210"/>
      <c r="DE1100" s="8"/>
      <c r="DF1100" s="205"/>
      <c r="DG1100" s="205"/>
      <c r="DH1100" s="206"/>
      <c r="DI1100" s="206"/>
      <c r="DJ1100" s="205"/>
      <c r="DK1100" s="207"/>
      <c r="DL1100" s="205"/>
      <c r="DM1100" s="207"/>
      <c r="DN1100" s="205"/>
      <c r="DO1100" s="207"/>
      <c r="DP1100" s="205"/>
      <c r="DQ1100" s="205"/>
      <c r="DR1100" s="205"/>
      <c r="DS1100" s="205"/>
      <c r="DT1100" s="93"/>
      <c r="DU1100" s="93"/>
      <c r="EE1100" s="8"/>
      <c r="EF1100" s="205"/>
      <c r="EG1100" s="205"/>
      <c r="EH1100" s="206"/>
      <c r="EI1100" s="206"/>
      <c r="EJ1100" s="205"/>
      <c r="EK1100" s="207"/>
      <c r="EL1100" s="205"/>
      <c r="EM1100" s="207"/>
      <c r="EN1100" s="205"/>
      <c r="EO1100" s="207"/>
      <c r="EP1100" s="207"/>
      <c r="EQ1100" s="205"/>
      <c r="ER1100" s="205"/>
      <c r="ES1100" s="205"/>
      <c r="ET1100" s="205"/>
      <c r="EU1100" s="93"/>
      <c r="EV1100" s="93"/>
    </row>
    <row r="1101" spans="2:152">
      <c r="B1101" s="8"/>
      <c r="C1101" s="205"/>
      <c r="D1101" s="205"/>
      <c r="E1101" s="206"/>
      <c r="F1101" s="206"/>
      <c r="G1101" s="205"/>
      <c r="H1101" s="207"/>
      <c r="I1101" s="205"/>
      <c r="J1101" s="207"/>
      <c r="K1101" s="205"/>
      <c r="L1101" s="205"/>
      <c r="M1101" s="205"/>
      <c r="N1101" s="205"/>
      <c r="O1101" s="205"/>
      <c r="P1101" s="205"/>
      <c r="Q1101" s="205"/>
      <c r="CC1101" s="8"/>
      <c r="CD1101" s="205"/>
      <c r="CE1101" s="205"/>
      <c r="CF1101" s="206"/>
      <c r="CG1101" s="206"/>
      <c r="CH1101" s="205"/>
      <c r="CI1101" s="207"/>
      <c r="CJ1101" s="205"/>
      <c r="CK1101" s="207"/>
      <c r="CL1101" s="205"/>
      <c r="CM1101" s="205"/>
      <c r="CN1101" s="205"/>
      <c r="CO1101" s="205"/>
      <c r="CP1101" s="205"/>
      <c r="CQ1101" s="93"/>
      <c r="CR1101" s="93"/>
      <c r="CS1101" s="191"/>
      <c r="CW1101" s="210"/>
      <c r="DE1101" s="8"/>
      <c r="DF1101" s="205"/>
      <c r="DG1101" s="205"/>
      <c r="DH1101" s="206"/>
      <c r="DI1101" s="206"/>
      <c r="DJ1101" s="205"/>
      <c r="DK1101" s="207"/>
      <c r="DL1101" s="205"/>
      <c r="DM1101" s="207"/>
      <c r="DN1101" s="205"/>
      <c r="DO1101" s="207"/>
      <c r="DP1101" s="205"/>
      <c r="DQ1101" s="205"/>
      <c r="DR1101" s="205"/>
      <c r="DS1101" s="205"/>
      <c r="DT1101" s="93"/>
      <c r="DU1101" s="93"/>
      <c r="EE1101" s="8"/>
      <c r="EF1101" s="205"/>
      <c r="EG1101" s="205"/>
      <c r="EH1101" s="206"/>
      <c r="EI1101" s="206"/>
      <c r="EJ1101" s="205"/>
      <c r="EK1101" s="207"/>
      <c r="EL1101" s="205"/>
      <c r="EM1101" s="207"/>
      <c r="EN1101" s="205"/>
      <c r="EO1101" s="207"/>
      <c r="EP1101" s="207"/>
      <c r="EQ1101" s="205"/>
      <c r="ER1101" s="205"/>
      <c r="ES1101" s="205"/>
      <c r="ET1101" s="205"/>
      <c r="EU1101" s="93"/>
      <c r="EV1101" s="93"/>
    </row>
    <row r="1102" spans="2:152">
      <c r="B1102" s="8"/>
      <c r="C1102" s="205"/>
      <c r="D1102" s="205"/>
      <c r="E1102" s="206"/>
      <c r="F1102" s="206"/>
      <c r="G1102" s="205"/>
      <c r="H1102" s="207"/>
      <c r="I1102" s="205"/>
      <c r="J1102" s="207"/>
      <c r="K1102" s="205"/>
      <c r="L1102" s="205"/>
      <c r="M1102" s="205"/>
      <c r="N1102" s="205"/>
      <c r="O1102" s="205"/>
      <c r="P1102" s="205"/>
      <c r="Q1102" s="205"/>
      <c r="CC1102" s="8"/>
      <c r="CD1102" s="205"/>
      <c r="CE1102" s="205"/>
      <c r="CF1102" s="206"/>
      <c r="CG1102" s="206"/>
      <c r="CH1102" s="205"/>
      <c r="CI1102" s="207"/>
      <c r="CJ1102" s="205"/>
      <c r="CK1102" s="207"/>
      <c r="CL1102" s="205"/>
      <c r="CM1102" s="205"/>
      <c r="CN1102" s="205"/>
      <c r="CO1102" s="205"/>
      <c r="CP1102" s="205"/>
      <c r="CQ1102" s="93"/>
      <c r="CR1102" s="93"/>
      <c r="CS1102" s="191"/>
      <c r="CW1102" s="210"/>
      <c r="DE1102" s="8"/>
      <c r="DF1102" s="205"/>
      <c r="DG1102" s="205"/>
      <c r="DH1102" s="206"/>
      <c r="DI1102" s="206"/>
      <c r="DJ1102" s="205"/>
      <c r="DK1102" s="207"/>
      <c r="DL1102" s="205"/>
      <c r="DM1102" s="207"/>
      <c r="DN1102" s="205"/>
      <c r="DO1102" s="207"/>
      <c r="DP1102" s="205"/>
      <c r="DQ1102" s="205"/>
      <c r="DR1102" s="205"/>
      <c r="DS1102" s="205"/>
      <c r="DT1102" s="93"/>
      <c r="DU1102" s="93"/>
      <c r="EE1102" s="8"/>
      <c r="EF1102" s="205"/>
      <c r="EG1102" s="205"/>
      <c r="EH1102" s="206"/>
      <c r="EI1102" s="206"/>
      <c r="EJ1102" s="205"/>
      <c r="EK1102" s="207"/>
      <c r="EL1102" s="205"/>
      <c r="EM1102" s="207"/>
      <c r="EN1102" s="205"/>
      <c r="EO1102" s="207"/>
      <c r="EP1102" s="207"/>
      <c r="EQ1102" s="205"/>
      <c r="ER1102" s="205"/>
      <c r="ES1102" s="205"/>
      <c r="ET1102" s="205"/>
      <c r="EU1102" s="93"/>
      <c r="EV1102" s="93"/>
    </row>
    <row r="1103" spans="2:152">
      <c r="B1103" s="8"/>
      <c r="C1103" s="205"/>
      <c r="D1103" s="205"/>
      <c r="E1103" s="206"/>
      <c r="F1103" s="206"/>
      <c r="G1103" s="205"/>
      <c r="H1103" s="207"/>
      <c r="I1103" s="205"/>
      <c r="J1103" s="207"/>
      <c r="K1103" s="205"/>
      <c r="L1103" s="205"/>
      <c r="M1103" s="205"/>
      <c r="N1103" s="205"/>
      <c r="O1103" s="205"/>
      <c r="P1103" s="205"/>
      <c r="Q1103" s="205"/>
      <c r="CC1103" s="8"/>
      <c r="CD1103" s="205"/>
      <c r="CE1103" s="205"/>
      <c r="CF1103" s="206"/>
      <c r="CG1103" s="206"/>
      <c r="CH1103" s="205"/>
      <c r="CI1103" s="207"/>
      <c r="CJ1103" s="205"/>
      <c r="CK1103" s="207"/>
      <c r="CL1103" s="205"/>
      <c r="CM1103" s="205"/>
      <c r="CN1103" s="205"/>
      <c r="CO1103" s="205"/>
      <c r="CP1103" s="205"/>
      <c r="CQ1103" s="93"/>
      <c r="CR1103" s="93"/>
      <c r="CS1103" s="191"/>
      <c r="CW1103" s="210"/>
      <c r="DE1103" s="8"/>
      <c r="DF1103" s="205"/>
      <c r="DG1103" s="205"/>
      <c r="DH1103" s="206"/>
      <c r="DI1103" s="206"/>
      <c r="DJ1103" s="205"/>
      <c r="DK1103" s="207"/>
      <c r="DL1103" s="205"/>
      <c r="DM1103" s="207"/>
      <c r="DN1103" s="205"/>
      <c r="DO1103" s="207"/>
      <c r="DP1103" s="205"/>
      <c r="DQ1103" s="205"/>
      <c r="DR1103" s="205"/>
      <c r="DS1103" s="205"/>
      <c r="DT1103" s="93"/>
      <c r="DU1103" s="93"/>
      <c r="EE1103" s="8"/>
      <c r="EF1103" s="205"/>
      <c r="EG1103" s="205"/>
      <c r="EH1103" s="206"/>
      <c r="EI1103" s="206"/>
      <c r="EJ1103" s="205"/>
      <c r="EK1103" s="207"/>
      <c r="EL1103" s="205"/>
      <c r="EM1103" s="207"/>
      <c r="EN1103" s="205"/>
      <c r="EO1103" s="207"/>
      <c r="EP1103" s="207"/>
      <c r="EQ1103" s="205"/>
      <c r="ER1103" s="205"/>
      <c r="ES1103" s="205"/>
      <c r="ET1103" s="205"/>
      <c r="EU1103" s="93"/>
      <c r="EV1103" s="93"/>
    </row>
    <row r="1104" spans="2:152">
      <c r="B1104" s="8"/>
      <c r="C1104" s="205"/>
      <c r="D1104" s="205"/>
      <c r="E1104" s="206"/>
      <c r="F1104" s="206"/>
      <c r="G1104" s="205"/>
      <c r="H1104" s="207"/>
      <c r="I1104" s="205"/>
      <c r="J1104" s="207"/>
      <c r="K1104" s="205"/>
      <c r="L1104" s="205"/>
      <c r="M1104" s="205"/>
      <c r="N1104" s="205"/>
      <c r="O1104" s="205"/>
      <c r="P1104" s="205"/>
      <c r="Q1104" s="205"/>
      <c r="CC1104" s="8"/>
      <c r="CD1104" s="205"/>
      <c r="CE1104" s="205"/>
      <c r="CF1104" s="206"/>
      <c r="CG1104" s="206"/>
      <c r="CH1104" s="205"/>
      <c r="CI1104" s="207"/>
      <c r="CJ1104" s="205"/>
      <c r="CK1104" s="207"/>
      <c r="CL1104" s="205"/>
      <c r="CM1104" s="205"/>
      <c r="CN1104" s="205"/>
      <c r="CO1104" s="205"/>
      <c r="CP1104" s="205"/>
      <c r="CQ1104" s="93"/>
      <c r="CR1104" s="93"/>
      <c r="CS1104" s="191"/>
      <c r="CW1104" s="210"/>
      <c r="DE1104" s="8"/>
      <c r="DF1104" s="205"/>
      <c r="DG1104" s="205"/>
      <c r="DH1104" s="206"/>
      <c r="DI1104" s="206"/>
      <c r="DJ1104" s="205"/>
      <c r="DK1104" s="207"/>
      <c r="DL1104" s="205"/>
      <c r="DM1104" s="207"/>
      <c r="DN1104" s="205"/>
      <c r="DO1104" s="207"/>
      <c r="DP1104" s="205"/>
      <c r="DQ1104" s="205"/>
      <c r="DR1104" s="205"/>
      <c r="DS1104" s="205"/>
      <c r="DT1104" s="93"/>
      <c r="DU1104" s="93"/>
      <c r="EE1104" s="8"/>
      <c r="EF1104" s="205"/>
      <c r="EG1104" s="205"/>
      <c r="EH1104" s="206"/>
      <c r="EI1104" s="206"/>
      <c r="EJ1104" s="205"/>
      <c r="EK1104" s="207"/>
      <c r="EL1104" s="205"/>
      <c r="EM1104" s="207"/>
      <c r="EN1104" s="205"/>
      <c r="EO1104" s="207"/>
      <c r="EP1104" s="207"/>
      <c r="EQ1104" s="205"/>
      <c r="ER1104" s="205"/>
      <c r="ES1104" s="205"/>
      <c r="ET1104" s="205"/>
      <c r="EU1104" s="93"/>
      <c r="EV1104" s="93"/>
    </row>
    <row r="1105" spans="2:152">
      <c r="B1105" s="8"/>
      <c r="C1105" s="205"/>
      <c r="D1105" s="205"/>
      <c r="E1105" s="206"/>
      <c r="F1105" s="206"/>
      <c r="G1105" s="205"/>
      <c r="H1105" s="207"/>
      <c r="I1105" s="205"/>
      <c r="J1105" s="207"/>
      <c r="K1105" s="205"/>
      <c r="L1105" s="205"/>
      <c r="M1105" s="205"/>
      <c r="N1105" s="205"/>
      <c r="O1105" s="205"/>
      <c r="P1105" s="205"/>
      <c r="Q1105" s="205"/>
      <c r="CC1105" s="8"/>
      <c r="CD1105" s="205"/>
      <c r="CE1105" s="205"/>
      <c r="CF1105" s="206"/>
      <c r="CG1105" s="206"/>
      <c r="CH1105" s="205"/>
      <c r="CI1105" s="207"/>
      <c r="CJ1105" s="205"/>
      <c r="CK1105" s="207"/>
      <c r="CL1105" s="205"/>
      <c r="CM1105" s="205"/>
      <c r="CN1105" s="205"/>
      <c r="CO1105" s="205"/>
      <c r="CP1105" s="205"/>
      <c r="CQ1105" s="93"/>
      <c r="CR1105" s="93"/>
      <c r="CS1105" s="191"/>
      <c r="CW1105" s="210"/>
      <c r="DE1105" s="8"/>
      <c r="DF1105" s="205"/>
      <c r="DG1105" s="205"/>
      <c r="DH1105" s="206"/>
      <c r="DI1105" s="206"/>
      <c r="DJ1105" s="205"/>
      <c r="DK1105" s="207"/>
      <c r="DL1105" s="205"/>
      <c r="DM1105" s="207"/>
      <c r="DN1105" s="205"/>
      <c r="DO1105" s="207"/>
      <c r="DP1105" s="205"/>
      <c r="DQ1105" s="205"/>
      <c r="DR1105" s="205"/>
      <c r="DS1105" s="205"/>
      <c r="DT1105" s="93"/>
      <c r="DU1105" s="93"/>
      <c r="EE1105" s="8"/>
      <c r="EF1105" s="205"/>
      <c r="EG1105" s="205"/>
      <c r="EH1105" s="206"/>
      <c r="EI1105" s="206"/>
      <c r="EJ1105" s="205"/>
      <c r="EK1105" s="207"/>
      <c r="EL1105" s="205"/>
      <c r="EM1105" s="207"/>
      <c r="EN1105" s="205"/>
      <c r="EO1105" s="207"/>
      <c r="EP1105" s="207"/>
      <c r="EQ1105" s="205"/>
      <c r="ER1105" s="205"/>
      <c r="ES1105" s="205"/>
      <c r="ET1105" s="205"/>
      <c r="EU1105" s="93"/>
      <c r="EV1105" s="93"/>
    </row>
    <row r="1106" spans="2:152">
      <c r="B1106" s="8"/>
      <c r="C1106" s="205"/>
      <c r="D1106" s="205"/>
      <c r="E1106" s="206"/>
      <c r="F1106" s="206"/>
      <c r="G1106" s="205"/>
      <c r="H1106" s="207"/>
      <c r="I1106" s="205"/>
      <c r="J1106" s="207"/>
      <c r="K1106" s="205"/>
      <c r="L1106" s="205"/>
      <c r="M1106" s="205"/>
      <c r="N1106" s="205"/>
      <c r="O1106" s="205"/>
      <c r="P1106" s="205"/>
      <c r="Q1106" s="205"/>
      <c r="CC1106" s="8"/>
      <c r="CD1106" s="205"/>
      <c r="CE1106" s="205"/>
      <c r="CF1106" s="206"/>
      <c r="CG1106" s="206"/>
      <c r="CH1106" s="205"/>
      <c r="CI1106" s="207"/>
      <c r="CJ1106" s="205"/>
      <c r="CK1106" s="207"/>
      <c r="CL1106" s="205"/>
      <c r="CM1106" s="205"/>
      <c r="CN1106" s="205"/>
      <c r="CO1106" s="205"/>
      <c r="CP1106" s="205"/>
      <c r="CQ1106" s="93"/>
      <c r="CR1106" s="93"/>
      <c r="CS1106" s="191"/>
      <c r="CW1106" s="210"/>
      <c r="DE1106" s="8"/>
      <c r="DF1106" s="205"/>
      <c r="DG1106" s="205"/>
      <c r="DH1106" s="206"/>
      <c r="DI1106" s="206"/>
      <c r="DJ1106" s="205"/>
      <c r="DK1106" s="207"/>
      <c r="DL1106" s="205"/>
      <c r="DM1106" s="207"/>
      <c r="DN1106" s="205"/>
      <c r="DO1106" s="207"/>
      <c r="DP1106" s="205"/>
      <c r="DQ1106" s="205"/>
      <c r="DR1106" s="205"/>
      <c r="DS1106" s="205"/>
      <c r="DT1106" s="93"/>
      <c r="DU1106" s="93"/>
      <c r="EE1106" s="8"/>
      <c r="EF1106" s="205"/>
      <c r="EG1106" s="205"/>
      <c r="EH1106" s="206"/>
      <c r="EI1106" s="206"/>
      <c r="EJ1106" s="205"/>
      <c r="EK1106" s="207"/>
      <c r="EL1106" s="205"/>
      <c r="EM1106" s="207"/>
      <c r="EN1106" s="205"/>
      <c r="EO1106" s="207"/>
      <c r="EP1106" s="207"/>
      <c r="EQ1106" s="205"/>
      <c r="ER1106" s="205"/>
      <c r="ES1106" s="205"/>
      <c r="ET1106" s="205"/>
      <c r="EU1106" s="93"/>
      <c r="EV1106" s="93"/>
    </row>
    <row r="1107" spans="2:152">
      <c r="B1107" s="8"/>
      <c r="C1107" s="205"/>
      <c r="D1107" s="205"/>
      <c r="E1107" s="206"/>
      <c r="F1107" s="206"/>
      <c r="G1107" s="205"/>
      <c r="H1107" s="207"/>
      <c r="I1107" s="205"/>
      <c r="J1107" s="207"/>
      <c r="K1107" s="205"/>
      <c r="L1107" s="205"/>
      <c r="M1107" s="205"/>
      <c r="N1107" s="205"/>
      <c r="O1107" s="205"/>
      <c r="P1107" s="205"/>
      <c r="Q1107" s="205"/>
      <c r="CC1107" s="8"/>
      <c r="CD1107" s="205"/>
      <c r="CE1107" s="205"/>
      <c r="CF1107" s="206"/>
      <c r="CG1107" s="206"/>
      <c r="CH1107" s="205"/>
      <c r="CI1107" s="207"/>
      <c r="CJ1107" s="205"/>
      <c r="CK1107" s="207"/>
      <c r="CL1107" s="205"/>
      <c r="CM1107" s="205"/>
      <c r="CN1107" s="205"/>
      <c r="CO1107" s="205"/>
      <c r="CP1107" s="205"/>
      <c r="CQ1107" s="93"/>
      <c r="CR1107" s="93"/>
      <c r="CS1107" s="191"/>
      <c r="CW1107" s="210"/>
      <c r="DE1107" s="8"/>
      <c r="DF1107" s="205"/>
      <c r="DG1107" s="205"/>
      <c r="DH1107" s="206"/>
      <c r="DI1107" s="206"/>
      <c r="DJ1107" s="205"/>
      <c r="DK1107" s="207"/>
      <c r="DL1107" s="205"/>
      <c r="DM1107" s="207"/>
      <c r="DN1107" s="205"/>
      <c r="DO1107" s="207"/>
      <c r="DP1107" s="205"/>
      <c r="DQ1107" s="205"/>
      <c r="DR1107" s="205"/>
      <c r="DS1107" s="205"/>
      <c r="DT1107" s="93"/>
      <c r="DU1107" s="93"/>
      <c r="EE1107" s="8"/>
      <c r="EF1107" s="205"/>
      <c r="EG1107" s="205"/>
      <c r="EH1107" s="206"/>
      <c r="EI1107" s="206"/>
      <c r="EJ1107" s="205"/>
      <c r="EK1107" s="207"/>
      <c r="EL1107" s="205"/>
      <c r="EM1107" s="207"/>
      <c r="EN1107" s="205"/>
      <c r="EO1107" s="207"/>
      <c r="EP1107" s="207"/>
      <c r="EQ1107" s="205"/>
      <c r="ER1107" s="205"/>
      <c r="ES1107" s="205"/>
      <c r="ET1107" s="205"/>
      <c r="EU1107" s="93"/>
      <c r="EV1107" s="93"/>
    </row>
    <row r="1108" spans="2:152">
      <c r="B1108" s="8"/>
      <c r="C1108" s="205"/>
      <c r="D1108" s="205"/>
      <c r="E1108" s="206"/>
      <c r="F1108" s="206"/>
      <c r="G1108" s="205"/>
      <c r="H1108" s="207"/>
      <c r="I1108" s="205"/>
      <c r="J1108" s="207"/>
      <c r="K1108" s="205"/>
      <c r="L1108" s="205"/>
      <c r="M1108" s="205"/>
      <c r="N1108" s="205"/>
      <c r="O1108" s="205"/>
      <c r="P1108" s="205"/>
      <c r="Q1108" s="205"/>
      <c r="CC1108" s="8"/>
      <c r="CD1108" s="205"/>
      <c r="CE1108" s="205"/>
      <c r="CF1108" s="206"/>
      <c r="CG1108" s="206"/>
      <c r="CH1108" s="205"/>
      <c r="CI1108" s="207"/>
      <c r="CJ1108" s="205"/>
      <c r="CK1108" s="207"/>
      <c r="CL1108" s="205"/>
      <c r="CM1108" s="205"/>
      <c r="CN1108" s="205"/>
      <c r="CO1108" s="205"/>
      <c r="CP1108" s="205"/>
      <c r="CQ1108" s="93"/>
      <c r="CR1108" s="93"/>
      <c r="CS1108" s="191"/>
      <c r="CW1108" s="210"/>
      <c r="DE1108" s="8"/>
      <c r="DF1108" s="205"/>
      <c r="DG1108" s="205"/>
      <c r="DH1108" s="206"/>
      <c r="DI1108" s="206"/>
      <c r="DJ1108" s="205"/>
      <c r="DK1108" s="207"/>
      <c r="DL1108" s="205"/>
      <c r="DM1108" s="207"/>
      <c r="DN1108" s="205"/>
      <c r="DO1108" s="207"/>
      <c r="DP1108" s="205"/>
      <c r="DQ1108" s="205"/>
      <c r="DR1108" s="205"/>
      <c r="DS1108" s="205"/>
      <c r="DT1108" s="93"/>
      <c r="DU1108" s="93"/>
      <c r="EE1108" s="8"/>
      <c r="EF1108" s="205"/>
      <c r="EG1108" s="205"/>
      <c r="EH1108" s="206"/>
      <c r="EI1108" s="206"/>
      <c r="EJ1108" s="205"/>
      <c r="EK1108" s="207"/>
      <c r="EL1108" s="205"/>
      <c r="EM1108" s="207"/>
      <c r="EN1108" s="205"/>
      <c r="EO1108" s="207"/>
      <c r="EP1108" s="207"/>
      <c r="EQ1108" s="205"/>
      <c r="ER1108" s="205"/>
      <c r="ES1108" s="205"/>
      <c r="ET1108" s="205"/>
      <c r="EU1108" s="93"/>
      <c r="EV1108" s="93"/>
    </row>
    <row r="1109" spans="2:152">
      <c r="B1109" s="8"/>
      <c r="C1109" s="205"/>
      <c r="D1109" s="205"/>
      <c r="E1109" s="206"/>
      <c r="F1109" s="206"/>
      <c r="G1109" s="205"/>
      <c r="H1109" s="207"/>
      <c r="I1109" s="205"/>
      <c r="J1109" s="207"/>
      <c r="K1109" s="205"/>
      <c r="L1109" s="205"/>
      <c r="M1109" s="205"/>
      <c r="N1109" s="205"/>
      <c r="O1109" s="205"/>
      <c r="P1109" s="205"/>
      <c r="Q1109" s="205"/>
      <c r="CC1109" s="8"/>
      <c r="CD1109" s="205"/>
      <c r="CE1109" s="205"/>
      <c r="CF1109" s="206"/>
      <c r="CG1109" s="206"/>
      <c r="CH1109" s="205"/>
      <c r="CI1109" s="207"/>
      <c r="CJ1109" s="205"/>
      <c r="CK1109" s="207"/>
      <c r="CL1109" s="205"/>
      <c r="CM1109" s="205"/>
      <c r="CN1109" s="205"/>
      <c r="CO1109" s="205"/>
      <c r="CP1109" s="205"/>
      <c r="CQ1109" s="93"/>
      <c r="CR1109" s="93"/>
      <c r="CS1109" s="191"/>
      <c r="CW1109" s="210"/>
      <c r="DE1109" s="8"/>
      <c r="DF1109" s="205"/>
      <c r="DG1109" s="205"/>
      <c r="DH1109" s="206"/>
      <c r="DI1109" s="206"/>
      <c r="DJ1109" s="205"/>
      <c r="DK1109" s="207"/>
      <c r="DL1109" s="205"/>
      <c r="DM1109" s="207"/>
      <c r="DN1109" s="205"/>
      <c r="DO1109" s="207"/>
      <c r="DP1109" s="205"/>
      <c r="DQ1109" s="205"/>
      <c r="DR1109" s="205"/>
      <c r="DS1109" s="205"/>
      <c r="DT1109" s="93"/>
      <c r="DU1109" s="93"/>
      <c r="EE1109" s="8"/>
      <c r="EF1109" s="205"/>
      <c r="EG1109" s="205"/>
      <c r="EH1109" s="206"/>
      <c r="EI1109" s="206"/>
      <c r="EJ1109" s="205"/>
      <c r="EK1109" s="207"/>
      <c r="EL1109" s="205"/>
      <c r="EM1109" s="207"/>
      <c r="EN1109" s="205"/>
      <c r="EO1109" s="207"/>
      <c r="EP1109" s="207"/>
      <c r="EQ1109" s="205"/>
      <c r="ER1109" s="205"/>
      <c r="ES1109" s="205"/>
      <c r="ET1109" s="205"/>
      <c r="EU1109" s="93"/>
      <c r="EV1109" s="93"/>
    </row>
    <row r="1110" spans="2:152">
      <c r="B1110" s="8"/>
      <c r="C1110" s="205"/>
      <c r="D1110" s="205"/>
      <c r="E1110" s="206"/>
      <c r="F1110" s="206"/>
      <c r="G1110" s="205"/>
      <c r="H1110" s="207"/>
      <c r="I1110" s="205"/>
      <c r="J1110" s="207"/>
      <c r="K1110" s="205"/>
      <c r="L1110" s="205"/>
      <c r="M1110" s="205"/>
      <c r="N1110" s="205"/>
      <c r="O1110" s="205"/>
      <c r="P1110" s="205"/>
      <c r="Q1110" s="205"/>
      <c r="CC1110" s="8"/>
      <c r="CD1110" s="205"/>
      <c r="CE1110" s="205"/>
      <c r="CF1110" s="206"/>
      <c r="CG1110" s="206"/>
      <c r="CH1110" s="205"/>
      <c r="CI1110" s="207"/>
      <c r="CJ1110" s="205"/>
      <c r="CK1110" s="207"/>
      <c r="CL1110" s="205"/>
      <c r="CM1110" s="205"/>
      <c r="CN1110" s="205"/>
      <c r="CO1110" s="205"/>
      <c r="CP1110" s="205"/>
      <c r="CQ1110" s="93"/>
      <c r="CR1110" s="93"/>
      <c r="CS1110" s="191"/>
      <c r="CW1110" s="210"/>
      <c r="DE1110" s="8"/>
      <c r="DF1110" s="205"/>
      <c r="DG1110" s="205"/>
      <c r="DH1110" s="206"/>
      <c r="DI1110" s="206"/>
      <c r="DJ1110" s="205"/>
      <c r="DK1110" s="207"/>
      <c r="DL1110" s="205"/>
      <c r="DM1110" s="207"/>
      <c r="DN1110" s="205"/>
      <c r="DO1110" s="207"/>
      <c r="DP1110" s="205"/>
      <c r="DQ1110" s="205"/>
      <c r="DR1110" s="205"/>
      <c r="DS1110" s="205"/>
      <c r="DT1110" s="93"/>
      <c r="DU1110" s="93"/>
      <c r="EE1110" s="8"/>
      <c r="EF1110" s="205"/>
      <c r="EG1110" s="205"/>
      <c r="EH1110" s="206"/>
      <c r="EI1110" s="206"/>
      <c r="EJ1110" s="205"/>
      <c r="EK1110" s="207"/>
      <c r="EL1110" s="205"/>
      <c r="EM1110" s="207"/>
      <c r="EN1110" s="205"/>
      <c r="EO1110" s="207"/>
      <c r="EP1110" s="207"/>
      <c r="EQ1110" s="205"/>
      <c r="ER1110" s="205"/>
      <c r="ES1110" s="205"/>
      <c r="ET1110" s="205"/>
      <c r="EU1110" s="93"/>
      <c r="EV1110" s="93"/>
    </row>
    <row r="1111" spans="2:152">
      <c r="B1111" s="8"/>
      <c r="C1111" s="205"/>
      <c r="D1111" s="205"/>
      <c r="E1111" s="206"/>
      <c r="F1111" s="206"/>
      <c r="G1111" s="205"/>
      <c r="H1111" s="207"/>
      <c r="I1111" s="205"/>
      <c r="J1111" s="207"/>
      <c r="K1111" s="205"/>
      <c r="L1111" s="205"/>
      <c r="M1111" s="205"/>
      <c r="N1111" s="205"/>
      <c r="O1111" s="205"/>
      <c r="P1111" s="205"/>
      <c r="Q1111" s="205"/>
      <c r="CC1111" s="8"/>
      <c r="CD1111" s="205"/>
      <c r="CE1111" s="205"/>
      <c r="CF1111" s="206"/>
      <c r="CG1111" s="206"/>
      <c r="CH1111" s="205"/>
      <c r="CI1111" s="207"/>
      <c r="CJ1111" s="205"/>
      <c r="CK1111" s="207"/>
      <c r="CL1111" s="205"/>
      <c r="CM1111" s="205"/>
      <c r="CN1111" s="205"/>
      <c r="CO1111" s="205"/>
      <c r="CP1111" s="205"/>
      <c r="CQ1111" s="93"/>
      <c r="CR1111" s="93"/>
      <c r="CS1111" s="191"/>
      <c r="CW1111" s="210"/>
      <c r="DE1111" s="8"/>
      <c r="DF1111" s="205"/>
      <c r="DG1111" s="205"/>
      <c r="DH1111" s="206"/>
      <c r="DI1111" s="206"/>
      <c r="DJ1111" s="205"/>
      <c r="DK1111" s="207"/>
      <c r="DL1111" s="205"/>
      <c r="DM1111" s="207"/>
      <c r="DN1111" s="205"/>
      <c r="DO1111" s="207"/>
      <c r="DP1111" s="205"/>
      <c r="DQ1111" s="205"/>
      <c r="DR1111" s="205"/>
      <c r="DS1111" s="205"/>
      <c r="DT1111" s="93"/>
      <c r="DU1111" s="93"/>
      <c r="EE1111" s="8"/>
      <c r="EF1111" s="205"/>
      <c r="EG1111" s="205"/>
      <c r="EH1111" s="206"/>
      <c r="EI1111" s="206"/>
      <c r="EJ1111" s="205"/>
      <c r="EK1111" s="207"/>
      <c r="EL1111" s="205"/>
      <c r="EM1111" s="207"/>
      <c r="EN1111" s="205"/>
      <c r="EO1111" s="207"/>
      <c r="EP1111" s="207"/>
      <c r="EQ1111" s="205"/>
      <c r="ER1111" s="205"/>
      <c r="ES1111" s="205"/>
      <c r="ET1111" s="205"/>
      <c r="EU1111" s="93"/>
      <c r="EV1111" s="93"/>
    </row>
    <row r="1112" spans="2:152">
      <c r="B1112" s="8"/>
      <c r="C1112" s="205"/>
      <c r="D1112" s="205"/>
      <c r="E1112" s="206"/>
      <c r="F1112" s="206"/>
      <c r="G1112" s="205"/>
      <c r="H1112" s="207"/>
      <c r="I1112" s="205"/>
      <c r="J1112" s="207"/>
      <c r="K1112" s="205"/>
      <c r="L1112" s="205"/>
      <c r="M1112" s="205"/>
      <c r="N1112" s="205"/>
      <c r="O1112" s="205"/>
      <c r="P1112" s="205"/>
      <c r="Q1112" s="205"/>
      <c r="CC1112" s="8"/>
      <c r="CD1112" s="205"/>
      <c r="CE1112" s="205"/>
      <c r="CF1112" s="206"/>
      <c r="CG1112" s="206"/>
      <c r="CH1112" s="205"/>
      <c r="CI1112" s="207"/>
      <c r="CJ1112" s="205"/>
      <c r="CK1112" s="207"/>
      <c r="CL1112" s="205"/>
      <c r="CM1112" s="205"/>
      <c r="CN1112" s="205"/>
      <c r="CO1112" s="205"/>
      <c r="CP1112" s="205"/>
      <c r="CQ1112" s="93"/>
      <c r="CR1112" s="93"/>
      <c r="CS1112" s="191"/>
      <c r="CW1112" s="210"/>
      <c r="DE1112" s="8"/>
      <c r="DF1112" s="205"/>
      <c r="DG1112" s="205"/>
      <c r="DH1112" s="206"/>
      <c r="DI1112" s="206"/>
      <c r="DJ1112" s="205"/>
      <c r="DK1112" s="207"/>
      <c r="DL1112" s="205"/>
      <c r="DM1112" s="207"/>
      <c r="DN1112" s="205"/>
      <c r="DO1112" s="207"/>
      <c r="DP1112" s="205"/>
      <c r="DQ1112" s="205"/>
      <c r="DR1112" s="205"/>
      <c r="DS1112" s="205"/>
      <c r="DT1112" s="93"/>
      <c r="DU1112" s="93"/>
      <c r="EE1112" s="8"/>
      <c r="EF1112" s="205"/>
      <c r="EG1112" s="205"/>
      <c r="EH1112" s="206"/>
      <c r="EI1112" s="206"/>
      <c r="EJ1112" s="205"/>
      <c r="EK1112" s="207"/>
      <c r="EL1112" s="205"/>
      <c r="EM1112" s="207"/>
      <c r="EN1112" s="205"/>
      <c r="EO1112" s="207"/>
      <c r="EP1112" s="207"/>
      <c r="EQ1112" s="205"/>
      <c r="ER1112" s="205"/>
      <c r="ES1112" s="205"/>
      <c r="ET1112" s="205"/>
      <c r="EU1112" s="93"/>
      <c r="EV1112" s="93"/>
    </row>
    <row r="1113" spans="2:152">
      <c r="B1113" s="8"/>
      <c r="C1113" s="205"/>
      <c r="D1113" s="205"/>
      <c r="E1113" s="206"/>
      <c r="F1113" s="206"/>
      <c r="G1113" s="205"/>
      <c r="H1113" s="207"/>
      <c r="I1113" s="205"/>
      <c r="J1113" s="207"/>
      <c r="K1113" s="205"/>
      <c r="L1113" s="205"/>
      <c r="M1113" s="205"/>
      <c r="N1113" s="205"/>
      <c r="O1113" s="205"/>
      <c r="P1113" s="205"/>
      <c r="Q1113" s="205"/>
      <c r="CC1113" s="8"/>
      <c r="CD1113" s="205"/>
      <c r="CE1113" s="205"/>
      <c r="CF1113" s="206"/>
      <c r="CG1113" s="206"/>
      <c r="CH1113" s="205"/>
      <c r="CI1113" s="207"/>
      <c r="CJ1113" s="205"/>
      <c r="CK1113" s="207"/>
      <c r="CL1113" s="205"/>
      <c r="CM1113" s="205"/>
      <c r="CN1113" s="205"/>
      <c r="CO1113" s="205"/>
      <c r="CP1113" s="205"/>
      <c r="CQ1113" s="93"/>
      <c r="CR1113" s="93"/>
      <c r="CS1113" s="191"/>
      <c r="CW1113" s="210"/>
      <c r="DE1113" s="8"/>
      <c r="DF1113" s="205"/>
      <c r="DG1113" s="205"/>
      <c r="DH1113" s="206"/>
      <c r="DI1113" s="206"/>
      <c r="DJ1113" s="205"/>
      <c r="DK1113" s="207"/>
      <c r="DL1113" s="205"/>
      <c r="DM1113" s="207"/>
      <c r="DN1113" s="205"/>
      <c r="DO1113" s="207"/>
      <c r="DP1113" s="205"/>
      <c r="DQ1113" s="205"/>
      <c r="DR1113" s="205"/>
      <c r="DS1113" s="205"/>
      <c r="DT1113" s="93"/>
      <c r="DU1113" s="93"/>
      <c r="EE1113" s="8"/>
      <c r="EF1113" s="205"/>
      <c r="EG1113" s="205"/>
      <c r="EH1113" s="206"/>
      <c r="EI1113" s="206"/>
      <c r="EJ1113" s="205"/>
      <c r="EK1113" s="207"/>
      <c r="EL1113" s="205"/>
      <c r="EM1113" s="207"/>
      <c r="EN1113" s="205"/>
      <c r="EO1113" s="207"/>
      <c r="EP1113" s="207"/>
      <c r="EQ1113" s="205"/>
      <c r="ER1113" s="205"/>
      <c r="ES1113" s="205"/>
      <c r="ET1113" s="205"/>
      <c r="EU1113" s="93"/>
      <c r="EV1113" s="93"/>
    </row>
    <row r="1114" spans="2:152">
      <c r="B1114" s="8"/>
      <c r="C1114" s="205"/>
      <c r="D1114" s="205"/>
      <c r="E1114" s="206"/>
      <c r="F1114" s="206"/>
      <c r="G1114" s="205"/>
      <c r="H1114" s="207"/>
      <c r="I1114" s="205"/>
      <c r="J1114" s="207"/>
      <c r="K1114" s="205"/>
      <c r="L1114" s="205"/>
      <c r="M1114" s="205"/>
      <c r="N1114" s="205"/>
      <c r="O1114" s="205"/>
      <c r="P1114" s="205"/>
      <c r="Q1114" s="205"/>
      <c r="CC1114" s="8"/>
      <c r="CD1114" s="205"/>
      <c r="CE1114" s="205"/>
      <c r="CF1114" s="206"/>
      <c r="CG1114" s="206"/>
      <c r="CH1114" s="205"/>
      <c r="CI1114" s="207"/>
      <c r="CJ1114" s="205"/>
      <c r="CK1114" s="207"/>
      <c r="CL1114" s="205"/>
      <c r="CM1114" s="205"/>
      <c r="CN1114" s="205"/>
      <c r="CO1114" s="205"/>
      <c r="CP1114" s="205"/>
      <c r="CQ1114" s="93"/>
      <c r="CR1114" s="93"/>
      <c r="CS1114" s="191"/>
      <c r="CW1114" s="210"/>
      <c r="DE1114" s="8"/>
      <c r="DF1114" s="205"/>
      <c r="DG1114" s="205"/>
      <c r="DH1114" s="206"/>
      <c r="DI1114" s="206"/>
      <c r="DJ1114" s="205"/>
      <c r="DK1114" s="207"/>
      <c r="DL1114" s="205"/>
      <c r="DM1114" s="207"/>
      <c r="DN1114" s="205"/>
      <c r="DO1114" s="207"/>
      <c r="DP1114" s="205"/>
      <c r="DQ1114" s="205"/>
      <c r="DR1114" s="205"/>
      <c r="DS1114" s="205"/>
      <c r="DT1114" s="93"/>
      <c r="DU1114" s="93"/>
      <c r="EE1114" s="8"/>
      <c r="EF1114" s="205"/>
      <c r="EG1114" s="205"/>
      <c r="EH1114" s="206"/>
      <c r="EI1114" s="206"/>
      <c r="EJ1114" s="205"/>
      <c r="EK1114" s="207"/>
      <c r="EL1114" s="205"/>
      <c r="EM1114" s="207"/>
      <c r="EN1114" s="205"/>
      <c r="EO1114" s="207"/>
      <c r="EP1114" s="207"/>
      <c r="EQ1114" s="205"/>
      <c r="ER1114" s="205"/>
      <c r="ES1114" s="205"/>
      <c r="ET1114" s="205"/>
      <c r="EU1114" s="93"/>
      <c r="EV1114" s="93"/>
    </row>
    <row r="1115" spans="2:152">
      <c r="B1115" s="8"/>
      <c r="C1115" s="205"/>
      <c r="D1115" s="205"/>
      <c r="E1115" s="206"/>
      <c r="F1115" s="206"/>
      <c r="G1115" s="205"/>
      <c r="H1115" s="207"/>
      <c r="I1115" s="205"/>
      <c r="J1115" s="207"/>
      <c r="K1115" s="205"/>
      <c r="L1115" s="205"/>
      <c r="M1115" s="205"/>
      <c r="N1115" s="205"/>
      <c r="O1115" s="205"/>
      <c r="P1115" s="205"/>
      <c r="Q1115" s="205"/>
      <c r="CC1115" s="8"/>
      <c r="CD1115" s="205"/>
      <c r="CE1115" s="205"/>
      <c r="CF1115" s="206"/>
      <c r="CG1115" s="206"/>
      <c r="CH1115" s="205"/>
      <c r="CI1115" s="207"/>
      <c r="CJ1115" s="205"/>
      <c r="CK1115" s="207"/>
      <c r="CL1115" s="205"/>
      <c r="CM1115" s="205"/>
      <c r="CN1115" s="205"/>
      <c r="CO1115" s="205"/>
      <c r="CP1115" s="205"/>
      <c r="CQ1115" s="93"/>
      <c r="CR1115" s="93"/>
      <c r="CS1115" s="191"/>
      <c r="CW1115" s="210"/>
      <c r="DE1115" s="8"/>
      <c r="DF1115" s="205"/>
      <c r="DG1115" s="205"/>
      <c r="DH1115" s="206"/>
      <c r="DI1115" s="206"/>
      <c r="DJ1115" s="205"/>
      <c r="DK1115" s="207"/>
      <c r="DL1115" s="205"/>
      <c r="DM1115" s="207"/>
      <c r="DN1115" s="205"/>
      <c r="DO1115" s="207"/>
      <c r="DP1115" s="205"/>
      <c r="DQ1115" s="205"/>
      <c r="DR1115" s="205"/>
      <c r="DS1115" s="205"/>
      <c r="DT1115" s="93"/>
      <c r="DU1115" s="93"/>
      <c r="EE1115" s="8"/>
      <c r="EF1115" s="205"/>
      <c r="EG1115" s="205"/>
      <c r="EH1115" s="206"/>
      <c r="EI1115" s="206"/>
      <c r="EJ1115" s="205"/>
      <c r="EK1115" s="207"/>
      <c r="EL1115" s="205"/>
      <c r="EM1115" s="207"/>
      <c r="EN1115" s="205"/>
      <c r="EO1115" s="207"/>
      <c r="EP1115" s="207"/>
      <c r="EQ1115" s="205"/>
      <c r="ER1115" s="205"/>
      <c r="ES1115" s="205"/>
      <c r="ET1115" s="205"/>
      <c r="EU1115" s="93"/>
      <c r="EV1115" s="93"/>
    </row>
    <row r="1116" spans="2:152">
      <c r="B1116" s="8"/>
      <c r="C1116" s="205"/>
      <c r="D1116" s="205"/>
      <c r="E1116" s="206"/>
      <c r="F1116" s="206"/>
      <c r="G1116" s="205"/>
      <c r="H1116" s="207"/>
      <c r="I1116" s="205"/>
      <c r="J1116" s="207"/>
      <c r="K1116" s="205"/>
      <c r="L1116" s="205"/>
      <c r="M1116" s="205"/>
      <c r="N1116" s="205"/>
      <c r="O1116" s="205"/>
      <c r="P1116" s="205"/>
      <c r="Q1116" s="205"/>
      <c r="CC1116" s="8"/>
      <c r="CD1116" s="205"/>
      <c r="CE1116" s="205"/>
      <c r="CF1116" s="206"/>
      <c r="CG1116" s="206"/>
      <c r="CH1116" s="205"/>
      <c r="CI1116" s="207"/>
      <c r="CJ1116" s="205"/>
      <c r="CK1116" s="207"/>
      <c r="CL1116" s="205"/>
      <c r="CM1116" s="205"/>
      <c r="CN1116" s="205"/>
      <c r="CO1116" s="205"/>
      <c r="CP1116" s="205"/>
      <c r="CQ1116" s="93"/>
      <c r="CR1116" s="93"/>
      <c r="CS1116" s="191"/>
      <c r="CW1116" s="210"/>
      <c r="DE1116" s="8"/>
      <c r="DF1116" s="205"/>
      <c r="DG1116" s="205"/>
      <c r="DH1116" s="206"/>
      <c r="DI1116" s="206"/>
      <c r="DJ1116" s="205"/>
      <c r="DK1116" s="207"/>
      <c r="DL1116" s="205"/>
      <c r="DM1116" s="207"/>
      <c r="DN1116" s="205"/>
      <c r="DO1116" s="207"/>
      <c r="DP1116" s="205"/>
      <c r="DQ1116" s="205"/>
      <c r="DR1116" s="205"/>
      <c r="DS1116" s="205"/>
      <c r="DT1116" s="93"/>
      <c r="DU1116" s="93"/>
      <c r="EE1116" s="8"/>
      <c r="EF1116" s="205"/>
      <c r="EG1116" s="205"/>
      <c r="EH1116" s="206"/>
      <c r="EI1116" s="206"/>
      <c r="EJ1116" s="205"/>
      <c r="EK1116" s="207"/>
      <c r="EL1116" s="205"/>
      <c r="EM1116" s="207"/>
      <c r="EN1116" s="205"/>
      <c r="EO1116" s="207"/>
      <c r="EP1116" s="207"/>
      <c r="EQ1116" s="205"/>
      <c r="ER1116" s="205"/>
      <c r="ES1116" s="205"/>
      <c r="ET1116" s="205"/>
      <c r="EU1116" s="93"/>
      <c r="EV1116" s="93"/>
    </row>
    <row r="1117" spans="2:152">
      <c r="B1117" s="8"/>
      <c r="C1117" s="205"/>
      <c r="D1117" s="205"/>
      <c r="E1117" s="206"/>
      <c r="F1117" s="206"/>
      <c r="G1117" s="205"/>
      <c r="H1117" s="207"/>
      <c r="I1117" s="205"/>
      <c r="J1117" s="207"/>
      <c r="K1117" s="205"/>
      <c r="L1117" s="205"/>
      <c r="M1117" s="205"/>
      <c r="N1117" s="205"/>
      <c r="O1117" s="205"/>
      <c r="P1117" s="205"/>
      <c r="Q1117" s="205"/>
      <c r="CC1117" s="8"/>
      <c r="CD1117" s="205"/>
      <c r="CE1117" s="205"/>
      <c r="CF1117" s="206"/>
      <c r="CG1117" s="206"/>
      <c r="CH1117" s="205"/>
      <c r="CI1117" s="207"/>
      <c r="CJ1117" s="205"/>
      <c r="CK1117" s="207"/>
      <c r="CL1117" s="205"/>
      <c r="CM1117" s="205"/>
      <c r="CN1117" s="205"/>
      <c r="CO1117" s="205"/>
      <c r="CP1117" s="205"/>
      <c r="CQ1117" s="93"/>
      <c r="CR1117" s="93"/>
      <c r="CS1117" s="191"/>
      <c r="CW1117" s="210"/>
      <c r="DE1117" s="8"/>
      <c r="DF1117" s="205"/>
      <c r="DG1117" s="205"/>
      <c r="DH1117" s="206"/>
      <c r="DI1117" s="206"/>
      <c r="DJ1117" s="205"/>
      <c r="DK1117" s="207"/>
      <c r="DL1117" s="205"/>
      <c r="DM1117" s="207"/>
      <c r="DN1117" s="205"/>
      <c r="DO1117" s="207"/>
      <c r="DP1117" s="205"/>
      <c r="DQ1117" s="205"/>
      <c r="DR1117" s="205"/>
      <c r="DS1117" s="205"/>
      <c r="DT1117" s="93"/>
      <c r="DU1117" s="93"/>
      <c r="EE1117" s="8"/>
      <c r="EF1117" s="205"/>
      <c r="EG1117" s="205"/>
      <c r="EH1117" s="206"/>
      <c r="EI1117" s="206"/>
      <c r="EJ1117" s="205"/>
      <c r="EK1117" s="207"/>
      <c r="EL1117" s="205"/>
      <c r="EM1117" s="207"/>
      <c r="EN1117" s="205"/>
      <c r="EO1117" s="207"/>
      <c r="EP1117" s="207"/>
      <c r="EQ1117" s="205"/>
      <c r="ER1117" s="205"/>
      <c r="ES1117" s="205"/>
      <c r="ET1117" s="205"/>
      <c r="EU1117" s="93"/>
      <c r="EV1117" s="93"/>
    </row>
    <row r="1118" spans="2:152">
      <c r="B1118" s="8"/>
      <c r="C1118" s="205"/>
      <c r="D1118" s="205"/>
      <c r="E1118" s="206"/>
      <c r="F1118" s="206"/>
      <c r="G1118" s="205"/>
      <c r="H1118" s="207"/>
      <c r="I1118" s="205"/>
      <c r="J1118" s="207"/>
      <c r="K1118" s="205"/>
      <c r="L1118" s="205"/>
      <c r="M1118" s="205"/>
      <c r="N1118" s="205"/>
      <c r="O1118" s="205"/>
      <c r="P1118" s="205"/>
      <c r="Q1118" s="205"/>
      <c r="CC1118" s="8"/>
      <c r="CD1118" s="205"/>
      <c r="CE1118" s="205"/>
      <c r="CF1118" s="206"/>
      <c r="CG1118" s="206"/>
      <c r="CH1118" s="205"/>
      <c r="CI1118" s="207"/>
      <c r="CJ1118" s="205"/>
      <c r="CK1118" s="207"/>
      <c r="CL1118" s="205"/>
      <c r="CM1118" s="205"/>
      <c r="CN1118" s="205"/>
      <c r="CO1118" s="205"/>
      <c r="CP1118" s="205"/>
      <c r="CQ1118" s="93"/>
      <c r="CR1118" s="93"/>
      <c r="CS1118" s="191"/>
      <c r="CW1118" s="210"/>
      <c r="DE1118" s="8"/>
      <c r="DF1118" s="205"/>
      <c r="DG1118" s="205"/>
      <c r="DH1118" s="206"/>
      <c r="DI1118" s="206"/>
      <c r="DJ1118" s="205"/>
      <c r="DK1118" s="207"/>
      <c r="DL1118" s="205"/>
      <c r="DM1118" s="207"/>
      <c r="DN1118" s="205"/>
      <c r="DO1118" s="207"/>
      <c r="DP1118" s="205"/>
      <c r="DQ1118" s="205"/>
      <c r="DR1118" s="205"/>
      <c r="DS1118" s="205"/>
      <c r="DT1118" s="93"/>
      <c r="DU1118" s="93"/>
      <c r="EE1118" s="8"/>
      <c r="EF1118" s="205"/>
      <c r="EG1118" s="205"/>
      <c r="EH1118" s="206"/>
      <c r="EI1118" s="206"/>
      <c r="EJ1118" s="205"/>
      <c r="EK1118" s="207"/>
      <c r="EL1118" s="205"/>
      <c r="EM1118" s="207"/>
      <c r="EN1118" s="205"/>
      <c r="EO1118" s="207"/>
      <c r="EP1118" s="207"/>
      <c r="EQ1118" s="205"/>
      <c r="ER1118" s="205"/>
      <c r="ES1118" s="205"/>
      <c r="ET1118" s="205"/>
      <c r="EU1118" s="93"/>
      <c r="EV1118" s="93"/>
    </row>
    <row r="1119" spans="2:152">
      <c r="B1119" s="8"/>
      <c r="C1119" s="205"/>
      <c r="D1119" s="205"/>
      <c r="E1119" s="206"/>
      <c r="F1119" s="206"/>
      <c r="G1119" s="205"/>
      <c r="H1119" s="207"/>
      <c r="I1119" s="205"/>
      <c r="J1119" s="207"/>
      <c r="K1119" s="205"/>
      <c r="L1119" s="205"/>
      <c r="M1119" s="205"/>
      <c r="N1119" s="205"/>
      <c r="O1119" s="205"/>
      <c r="P1119" s="205"/>
      <c r="Q1119" s="205"/>
      <c r="CC1119" s="8"/>
      <c r="CD1119" s="205"/>
      <c r="CE1119" s="205"/>
      <c r="CF1119" s="206"/>
      <c r="CG1119" s="206"/>
      <c r="CH1119" s="205"/>
      <c r="CI1119" s="207"/>
      <c r="CJ1119" s="205"/>
      <c r="CK1119" s="207"/>
      <c r="CL1119" s="205"/>
      <c r="CM1119" s="205"/>
      <c r="CN1119" s="205"/>
      <c r="CO1119" s="205"/>
      <c r="CP1119" s="205"/>
      <c r="CQ1119" s="93"/>
      <c r="CR1119" s="93"/>
      <c r="CS1119" s="191"/>
      <c r="CW1119" s="210"/>
      <c r="DE1119" s="8"/>
      <c r="DF1119" s="205"/>
      <c r="DG1119" s="205"/>
      <c r="DH1119" s="206"/>
      <c r="DI1119" s="206"/>
      <c r="DJ1119" s="205"/>
      <c r="DK1119" s="207"/>
      <c r="DL1119" s="205"/>
      <c r="DM1119" s="207"/>
      <c r="DN1119" s="205"/>
      <c r="DO1119" s="207"/>
      <c r="DP1119" s="205"/>
      <c r="DQ1119" s="205"/>
      <c r="DR1119" s="205"/>
      <c r="DS1119" s="205"/>
      <c r="DT1119" s="93"/>
      <c r="DU1119" s="93"/>
      <c r="EE1119" s="8"/>
      <c r="EF1119" s="205"/>
      <c r="EG1119" s="205"/>
      <c r="EH1119" s="206"/>
      <c r="EI1119" s="206"/>
      <c r="EJ1119" s="205"/>
      <c r="EK1119" s="207"/>
      <c r="EL1119" s="205"/>
      <c r="EM1119" s="207"/>
      <c r="EN1119" s="205"/>
      <c r="EO1119" s="207"/>
      <c r="EP1119" s="207"/>
      <c r="EQ1119" s="205"/>
      <c r="ER1119" s="205"/>
      <c r="ES1119" s="205"/>
      <c r="ET1119" s="205"/>
      <c r="EU1119" s="93"/>
      <c r="EV1119" s="93"/>
    </row>
    <row r="1120" spans="2:152">
      <c r="B1120" s="8"/>
      <c r="C1120" s="205"/>
      <c r="D1120" s="205"/>
      <c r="E1120" s="206"/>
      <c r="F1120" s="206"/>
      <c r="G1120" s="205"/>
      <c r="H1120" s="207"/>
      <c r="I1120" s="205"/>
      <c r="J1120" s="207"/>
      <c r="K1120" s="205"/>
      <c r="L1120" s="205"/>
      <c r="M1120" s="205"/>
      <c r="N1120" s="205"/>
      <c r="O1120" s="205"/>
      <c r="P1120" s="205"/>
      <c r="Q1120" s="205"/>
      <c r="CC1120" s="8"/>
      <c r="CD1120" s="205"/>
      <c r="CE1120" s="205"/>
      <c r="CF1120" s="206"/>
      <c r="CG1120" s="206"/>
      <c r="CH1120" s="205"/>
      <c r="CI1120" s="207"/>
      <c r="CJ1120" s="205"/>
      <c r="CK1120" s="207"/>
      <c r="CL1120" s="205"/>
      <c r="CM1120" s="205"/>
      <c r="CN1120" s="205"/>
      <c r="CO1120" s="205"/>
      <c r="CP1120" s="205"/>
      <c r="CQ1120" s="93"/>
      <c r="CR1120" s="93"/>
      <c r="CS1120" s="191"/>
      <c r="CW1120" s="210"/>
      <c r="DE1120" s="8"/>
      <c r="DF1120" s="205"/>
      <c r="DG1120" s="205"/>
      <c r="DH1120" s="206"/>
      <c r="DI1120" s="206"/>
      <c r="DJ1120" s="205"/>
      <c r="DK1120" s="207"/>
      <c r="DL1120" s="205"/>
      <c r="DM1120" s="207"/>
      <c r="DN1120" s="205"/>
      <c r="DO1120" s="207"/>
      <c r="DP1120" s="205"/>
      <c r="DQ1120" s="205"/>
      <c r="DR1120" s="205"/>
      <c r="DS1120" s="205"/>
      <c r="DT1120" s="93"/>
      <c r="DU1120" s="93"/>
      <c r="EE1120" s="8"/>
      <c r="EF1120" s="205"/>
      <c r="EG1120" s="205"/>
      <c r="EH1120" s="206"/>
      <c r="EI1120" s="206"/>
      <c r="EJ1120" s="205"/>
      <c r="EK1120" s="207"/>
      <c r="EL1120" s="205"/>
      <c r="EM1120" s="207"/>
      <c r="EN1120" s="205"/>
      <c r="EO1120" s="207"/>
      <c r="EP1120" s="207"/>
      <c r="EQ1120" s="205"/>
      <c r="ER1120" s="205"/>
      <c r="ES1120" s="205"/>
      <c r="ET1120" s="205"/>
      <c r="EU1120" s="93"/>
      <c r="EV1120" s="93"/>
    </row>
    <row r="1121" spans="2:152">
      <c r="B1121" s="8"/>
      <c r="C1121" s="205"/>
      <c r="D1121" s="205"/>
      <c r="E1121" s="206"/>
      <c r="F1121" s="206"/>
      <c r="G1121" s="205"/>
      <c r="H1121" s="207"/>
      <c r="I1121" s="205"/>
      <c r="J1121" s="207"/>
      <c r="K1121" s="205"/>
      <c r="L1121" s="205"/>
      <c r="M1121" s="205"/>
      <c r="N1121" s="205"/>
      <c r="O1121" s="205"/>
      <c r="P1121" s="205"/>
      <c r="Q1121" s="205"/>
      <c r="CC1121" s="8"/>
      <c r="CD1121" s="205"/>
      <c r="CE1121" s="205"/>
      <c r="CF1121" s="206"/>
      <c r="CG1121" s="206"/>
      <c r="CH1121" s="205"/>
      <c r="CI1121" s="207"/>
      <c r="CJ1121" s="205"/>
      <c r="CK1121" s="207"/>
      <c r="CL1121" s="205"/>
      <c r="CM1121" s="205"/>
      <c r="CN1121" s="205"/>
      <c r="CO1121" s="205"/>
      <c r="CP1121" s="205"/>
      <c r="CQ1121" s="93"/>
      <c r="CR1121" s="93"/>
      <c r="CS1121" s="191"/>
      <c r="CW1121" s="210"/>
      <c r="DE1121" s="8"/>
      <c r="DF1121" s="205"/>
      <c r="DG1121" s="205"/>
      <c r="DH1121" s="206"/>
      <c r="DI1121" s="206"/>
      <c r="DJ1121" s="205"/>
      <c r="DK1121" s="207"/>
      <c r="DL1121" s="205"/>
      <c r="DM1121" s="207"/>
      <c r="DN1121" s="205"/>
      <c r="DO1121" s="207"/>
      <c r="DP1121" s="205"/>
      <c r="DQ1121" s="205"/>
      <c r="DR1121" s="205"/>
      <c r="DS1121" s="205"/>
      <c r="DT1121" s="93"/>
      <c r="DU1121" s="93"/>
      <c r="EE1121" s="8"/>
      <c r="EF1121" s="205"/>
      <c r="EG1121" s="205"/>
      <c r="EH1121" s="206"/>
      <c r="EI1121" s="206"/>
      <c r="EJ1121" s="205"/>
      <c r="EK1121" s="207"/>
      <c r="EL1121" s="205"/>
      <c r="EM1121" s="207"/>
      <c r="EN1121" s="205"/>
      <c r="EO1121" s="207"/>
      <c r="EP1121" s="207"/>
      <c r="EQ1121" s="205"/>
      <c r="ER1121" s="205"/>
      <c r="ES1121" s="205"/>
      <c r="ET1121" s="205"/>
      <c r="EU1121" s="93"/>
      <c r="EV1121" s="93"/>
    </row>
    <row r="1122" spans="2:152">
      <c r="B1122" s="8"/>
      <c r="C1122" s="205"/>
      <c r="D1122" s="205"/>
      <c r="E1122" s="206"/>
      <c r="F1122" s="206"/>
      <c r="G1122" s="205"/>
      <c r="H1122" s="207"/>
      <c r="I1122" s="205"/>
      <c r="J1122" s="207"/>
      <c r="K1122" s="205"/>
      <c r="L1122" s="205"/>
      <c r="M1122" s="205"/>
      <c r="N1122" s="205"/>
      <c r="O1122" s="205"/>
      <c r="P1122" s="205"/>
      <c r="Q1122" s="205"/>
      <c r="CC1122" s="8"/>
      <c r="CD1122" s="205"/>
      <c r="CE1122" s="205"/>
      <c r="CF1122" s="206"/>
      <c r="CG1122" s="206"/>
      <c r="CH1122" s="205"/>
      <c r="CI1122" s="207"/>
      <c r="CJ1122" s="205"/>
      <c r="CK1122" s="207"/>
      <c r="CL1122" s="205"/>
      <c r="CM1122" s="205"/>
      <c r="CN1122" s="205"/>
      <c r="CO1122" s="205"/>
      <c r="CP1122" s="205"/>
      <c r="CQ1122" s="93"/>
      <c r="CR1122" s="93"/>
      <c r="CS1122" s="191"/>
      <c r="CW1122" s="210"/>
      <c r="DE1122" s="8"/>
      <c r="DF1122" s="205"/>
      <c r="DG1122" s="205"/>
      <c r="DH1122" s="206"/>
      <c r="DI1122" s="206"/>
      <c r="DJ1122" s="205"/>
      <c r="DK1122" s="207"/>
      <c r="DL1122" s="205"/>
      <c r="DM1122" s="207"/>
      <c r="DN1122" s="205"/>
      <c r="DO1122" s="207"/>
      <c r="DP1122" s="205"/>
      <c r="DQ1122" s="205"/>
      <c r="DR1122" s="205"/>
      <c r="DS1122" s="205"/>
      <c r="DT1122" s="93"/>
      <c r="DU1122" s="93"/>
      <c r="EE1122" s="8"/>
      <c r="EF1122" s="205"/>
      <c r="EG1122" s="205"/>
      <c r="EH1122" s="206"/>
      <c r="EI1122" s="206"/>
      <c r="EJ1122" s="205"/>
      <c r="EK1122" s="207"/>
      <c r="EL1122" s="205"/>
      <c r="EM1122" s="207"/>
      <c r="EN1122" s="205"/>
      <c r="EO1122" s="207"/>
      <c r="EP1122" s="207"/>
      <c r="EQ1122" s="205"/>
      <c r="ER1122" s="205"/>
      <c r="ES1122" s="205"/>
      <c r="ET1122" s="205"/>
      <c r="EU1122" s="93"/>
      <c r="EV1122" s="93"/>
    </row>
    <row r="1123" spans="2:152">
      <c r="B1123" s="8"/>
      <c r="C1123" s="205"/>
      <c r="D1123" s="205"/>
      <c r="E1123" s="206"/>
      <c r="F1123" s="206"/>
      <c r="G1123" s="205"/>
      <c r="H1123" s="207"/>
      <c r="I1123" s="205"/>
      <c r="J1123" s="207"/>
      <c r="K1123" s="205"/>
      <c r="L1123" s="205"/>
      <c r="M1123" s="205"/>
      <c r="N1123" s="205"/>
      <c r="O1123" s="205"/>
      <c r="P1123" s="205"/>
      <c r="Q1123" s="205"/>
      <c r="CC1123" s="8"/>
      <c r="CD1123" s="205"/>
      <c r="CE1123" s="205"/>
      <c r="CF1123" s="206"/>
      <c r="CG1123" s="206"/>
      <c r="CH1123" s="205"/>
      <c r="CI1123" s="207"/>
      <c r="CJ1123" s="205"/>
      <c r="CK1123" s="207"/>
      <c r="CL1123" s="205"/>
      <c r="CM1123" s="205"/>
      <c r="CN1123" s="205"/>
      <c r="CO1123" s="205"/>
      <c r="CP1123" s="205"/>
      <c r="CQ1123" s="93"/>
      <c r="CR1123" s="93"/>
      <c r="CS1123" s="191"/>
      <c r="CW1123" s="210"/>
      <c r="DE1123" s="8"/>
      <c r="DF1123" s="205"/>
      <c r="DG1123" s="205"/>
      <c r="DH1123" s="206"/>
      <c r="DI1123" s="206"/>
      <c r="DJ1123" s="205"/>
      <c r="DK1123" s="207"/>
      <c r="DL1123" s="205"/>
      <c r="DM1123" s="207"/>
      <c r="DN1123" s="205"/>
      <c r="DO1123" s="207"/>
      <c r="DP1123" s="205"/>
      <c r="DQ1123" s="205"/>
      <c r="DR1123" s="205"/>
      <c r="DS1123" s="205"/>
      <c r="DT1123" s="93"/>
      <c r="DU1123" s="93"/>
      <c r="EE1123" s="8"/>
      <c r="EF1123" s="205"/>
      <c r="EG1123" s="205"/>
      <c r="EH1123" s="206"/>
      <c r="EI1123" s="206"/>
      <c r="EJ1123" s="205"/>
      <c r="EK1123" s="207"/>
      <c r="EL1123" s="205"/>
      <c r="EM1123" s="207"/>
      <c r="EN1123" s="205"/>
      <c r="EO1123" s="207"/>
      <c r="EP1123" s="207"/>
      <c r="EQ1123" s="205"/>
      <c r="ER1123" s="205"/>
      <c r="ES1123" s="205"/>
      <c r="ET1123" s="205"/>
      <c r="EU1123" s="93"/>
      <c r="EV1123" s="93"/>
    </row>
    <row r="1124" spans="2:152">
      <c r="B1124" s="8"/>
      <c r="C1124" s="205"/>
      <c r="D1124" s="205"/>
      <c r="E1124" s="206"/>
      <c r="F1124" s="206"/>
      <c r="G1124" s="205"/>
      <c r="H1124" s="207"/>
      <c r="I1124" s="205"/>
      <c r="J1124" s="207"/>
      <c r="K1124" s="205"/>
      <c r="L1124" s="205"/>
      <c r="M1124" s="205"/>
      <c r="N1124" s="205"/>
      <c r="O1124" s="205"/>
      <c r="P1124" s="205"/>
      <c r="Q1124" s="205"/>
      <c r="CC1124" s="8"/>
      <c r="CD1124" s="205"/>
      <c r="CE1124" s="205"/>
      <c r="CF1124" s="206"/>
      <c r="CG1124" s="206"/>
      <c r="CH1124" s="205"/>
      <c r="CI1124" s="207"/>
      <c r="CJ1124" s="205"/>
      <c r="CK1124" s="207"/>
      <c r="CL1124" s="205"/>
      <c r="CM1124" s="205"/>
      <c r="CN1124" s="205"/>
      <c r="CO1124" s="205"/>
      <c r="CP1124" s="205"/>
      <c r="CQ1124" s="93"/>
      <c r="CR1124" s="93"/>
      <c r="CS1124" s="191"/>
      <c r="CW1124" s="210"/>
      <c r="DE1124" s="8"/>
      <c r="DF1124" s="205"/>
      <c r="DG1124" s="205"/>
      <c r="DH1124" s="206"/>
      <c r="DI1124" s="206"/>
      <c r="DJ1124" s="205"/>
      <c r="DK1124" s="207"/>
      <c r="DL1124" s="205"/>
      <c r="DM1124" s="207"/>
      <c r="DN1124" s="205"/>
      <c r="DO1124" s="207"/>
      <c r="DP1124" s="205"/>
      <c r="DQ1124" s="205"/>
      <c r="DR1124" s="205"/>
      <c r="DS1124" s="205"/>
      <c r="DT1124" s="93"/>
      <c r="DU1124" s="93"/>
      <c r="EE1124" s="8"/>
      <c r="EF1124" s="205"/>
      <c r="EG1124" s="205"/>
      <c r="EH1124" s="206"/>
      <c r="EI1124" s="206"/>
      <c r="EJ1124" s="205"/>
      <c r="EK1124" s="207"/>
      <c r="EL1124" s="205"/>
      <c r="EM1124" s="207"/>
      <c r="EN1124" s="205"/>
      <c r="EO1124" s="207"/>
      <c r="EP1124" s="207"/>
      <c r="EQ1124" s="205"/>
      <c r="ER1124" s="205"/>
      <c r="ES1124" s="205"/>
      <c r="ET1124" s="205"/>
      <c r="EU1124" s="93"/>
      <c r="EV1124" s="93"/>
    </row>
    <row r="1125" spans="2:152">
      <c r="B1125" s="8"/>
      <c r="C1125" s="205"/>
      <c r="D1125" s="205"/>
      <c r="E1125" s="206"/>
      <c r="F1125" s="206"/>
      <c r="G1125" s="205"/>
      <c r="H1125" s="207"/>
      <c r="I1125" s="205"/>
      <c r="J1125" s="207"/>
      <c r="K1125" s="205"/>
      <c r="L1125" s="205"/>
      <c r="M1125" s="205"/>
      <c r="N1125" s="205"/>
      <c r="O1125" s="205"/>
      <c r="P1125" s="205"/>
      <c r="Q1125" s="205"/>
      <c r="CC1125" s="8"/>
      <c r="CD1125" s="205"/>
      <c r="CE1125" s="205"/>
      <c r="CF1125" s="206"/>
      <c r="CG1125" s="206"/>
      <c r="CH1125" s="205"/>
      <c r="CI1125" s="207"/>
      <c r="CJ1125" s="205"/>
      <c r="CK1125" s="207"/>
      <c r="CL1125" s="205"/>
      <c r="CM1125" s="205"/>
      <c r="CN1125" s="205"/>
      <c r="CO1125" s="205"/>
      <c r="CP1125" s="205"/>
      <c r="CQ1125" s="93"/>
      <c r="CR1125" s="93"/>
      <c r="CS1125" s="191"/>
      <c r="CW1125" s="210"/>
      <c r="DE1125" s="8"/>
      <c r="DF1125" s="205"/>
      <c r="DG1125" s="205"/>
      <c r="DH1125" s="206"/>
      <c r="DI1125" s="206"/>
      <c r="DJ1125" s="205"/>
      <c r="DK1125" s="207"/>
      <c r="DL1125" s="205"/>
      <c r="DM1125" s="207"/>
      <c r="DN1125" s="205"/>
      <c r="DO1125" s="207"/>
      <c r="DP1125" s="205"/>
      <c r="DQ1125" s="205"/>
      <c r="DR1125" s="205"/>
      <c r="DS1125" s="205"/>
      <c r="DT1125" s="93"/>
      <c r="DU1125" s="93"/>
      <c r="EE1125" s="8"/>
      <c r="EF1125" s="205"/>
      <c r="EG1125" s="205"/>
      <c r="EH1125" s="206"/>
      <c r="EI1125" s="206"/>
      <c r="EJ1125" s="205"/>
      <c r="EK1125" s="207"/>
      <c r="EL1125" s="205"/>
      <c r="EM1125" s="207"/>
      <c r="EN1125" s="205"/>
      <c r="EO1125" s="207"/>
      <c r="EP1125" s="207"/>
      <c r="EQ1125" s="205"/>
      <c r="ER1125" s="205"/>
      <c r="ES1125" s="205"/>
      <c r="ET1125" s="205"/>
      <c r="EU1125" s="93"/>
      <c r="EV1125" s="93"/>
    </row>
    <row r="1126" spans="2:152">
      <c r="B1126" s="8"/>
      <c r="C1126" s="205"/>
      <c r="D1126" s="205"/>
      <c r="E1126" s="206"/>
      <c r="F1126" s="206"/>
      <c r="G1126" s="205"/>
      <c r="H1126" s="207"/>
      <c r="I1126" s="205"/>
      <c r="J1126" s="207"/>
      <c r="K1126" s="205"/>
      <c r="L1126" s="205"/>
      <c r="M1126" s="205"/>
      <c r="N1126" s="205"/>
      <c r="O1126" s="205"/>
      <c r="P1126" s="205"/>
      <c r="Q1126" s="205"/>
      <c r="CC1126" s="8"/>
      <c r="CD1126" s="205"/>
      <c r="CE1126" s="205"/>
      <c r="CF1126" s="206"/>
      <c r="CG1126" s="206"/>
      <c r="CH1126" s="205"/>
      <c r="CI1126" s="207"/>
      <c r="CJ1126" s="205"/>
      <c r="CK1126" s="207"/>
      <c r="CL1126" s="205"/>
      <c r="CM1126" s="205"/>
      <c r="CN1126" s="205"/>
      <c r="CO1126" s="205"/>
      <c r="CP1126" s="205"/>
      <c r="CQ1126" s="93"/>
      <c r="CR1126" s="93"/>
      <c r="CS1126" s="191"/>
      <c r="CW1126" s="210"/>
      <c r="DE1126" s="8"/>
      <c r="DF1126" s="205"/>
      <c r="DG1126" s="205"/>
      <c r="DH1126" s="206"/>
      <c r="DI1126" s="206"/>
      <c r="DJ1126" s="205"/>
      <c r="DK1126" s="207"/>
      <c r="DL1126" s="205"/>
      <c r="DM1126" s="207"/>
      <c r="DN1126" s="205"/>
      <c r="DO1126" s="207"/>
      <c r="DP1126" s="205"/>
      <c r="DQ1126" s="205"/>
      <c r="DR1126" s="205"/>
      <c r="DS1126" s="205"/>
      <c r="DT1126" s="93"/>
      <c r="DU1126" s="93"/>
      <c r="EE1126" s="8"/>
      <c r="EF1126" s="205"/>
      <c r="EG1126" s="205"/>
      <c r="EH1126" s="206"/>
      <c r="EI1126" s="206"/>
      <c r="EJ1126" s="205"/>
      <c r="EK1126" s="207"/>
      <c r="EL1126" s="205"/>
      <c r="EM1126" s="207"/>
      <c r="EN1126" s="205"/>
      <c r="EO1126" s="207"/>
      <c r="EP1126" s="207"/>
      <c r="EQ1126" s="205"/>
      <c r="ER1126" s="205"/>
      <c r="ES1126" s="205"/>
      <c r="ET1126" s="205"/>
      <c r="EU1126" s="93"/>
      <c r="EV1126" s="93"/>
    </row>
    <row r="1127" spans="2:152">
      <c r="B1127" s="8"/>
      <c r="C1127" s="205"/>
      <c r="D1127" s="205"/>
      <c r="E1127" s="206"/>
      <c r="F1127" s="206"/>
      <c r="G1127" s="205"/>
      <c r="H1127" s="207"/>
      <c r="I1127" s="205"/>
      <c r="J1127" s="207"/>
      <c r="K1127" s="205"/>
      <c r="L1127" s="205"/>
      <c r="M1127" s="205"/>
      <c r="N1127" s="205"/>
      <c r="O1127" s="205"/>
      <c r="P1127" s="205"/>
      <c r="Q1127" s="205"/>
      <c r="CC1127" s="8"/>
      <c r="CD1127" s="205"/>
      <c r="CE1127" s="205"/>
      <c r="CF1127" s="206"/>
      <c r="CG1127" s="206"/>
      <c r="CH1127" s="205"/>
      <c r="CI1127" s="207"/>
      <c r="CJ1127" s="205"/>
      <c r="CK1127" s="207"/>
      <c r="CL1127" s="205"/>
      <c r="CM1127" s="205"/>
      <c r="CN1127" s="205"/>
      <c r="CO1127" s="205"/>
      <c r="CP1127" s="205"/>
      <c r="CQ1127" s="93"/>
      <c r="CR1127" s="93"/>
      <c r="CS1127" s="191"/>
      <c r="CW1127" s="210"/>
      <c r="DE1127" s="8"/>
      <c r="DF1127" s="205"/>
      <c r="DG1127" s="205"/>
      <c r="DH1127" s="206"/>
      <c r="DI1127" s="206"/>
      <c r="DJ1127" s="205"/>
      <c r="DK1127" s="207"/>
      <c r="DL1127" s="205"/>
      <c r="DM1127" s="207"/>
      <c r="DN1127" s="205"/>
      <c r="DO1127" s="207"/>
      <c r="DP1127" s="205"/>
      <c r="DQ1127" s="205"/>
      <c r="DR1127" s="205"/>
      <c r="DS1127" s="205"/>
      <c r="DT1127" s="93"/>
      <c r="DU1127" s="93"/>
      <c r="EE1127" s="8"/>
      <c r="EF1127" s="205"/>
      <c r="EG1127" s="205"/>
      <c r="EH1127" s="206"/>
      <c r="EI1127" s="206"/>
      <c r="EJ1127" s="205"/>
      <c r="EK1127" s="207"/>
      <c r="EL1127" s="205"/>
      <c r="EM1127" s="207"/>
      <c r="EN1127" s="205"/>
      <c r="EO1127" s="207"/>
      <c r="EP1127" s="207"/>
      <c r="EQ1127" s="205"/>
      <c r="ER1127" s="205"/>
      <c r="ES1127" s="205"/>
      <c r="ET1127" s="205"/>
      <c r="EU1127" s="93"/>
      <c r="EV1127" s="93"/>
    </row>
    <row r="1128" spans="2:152">
      <c r="B1128" s="8"/>
      <c r="C1128" s="205"/>
      <c r="D1128" s="205"/>
      <c r="E1128" s="206"/>
      <c r="F1128" s="206"/>
      <c r="G1128" s="205"/>
      <c r="H1128" s="207"/>
      <c r="I1128" s="205"/>
      <c r="J1128" s="207"/>
      <c r="K1128" s="205"/>
      <c r="L1128" s="205"/>
      <c r="M1128" s="205"/>
      <c r="N1128" s="205"/>
      <c r="O1128" s="205"/>
      <c r="P1128" s="205"/>
      <c r="Q1128" s="205"/>
      <c r="CC1128" s="8"/>
      <c r="CD1128" s="205"/>
      <c r="CE1128" s="205"/>
      <c r="CF1128" s="206"/>
      <c r="CG1128" s="206"/>
      <c r="CH1128" s="205"/>
      <c r="CI1128" s="207"/>
      <c r="CJ1128" s="205"/>
      <c r="CK1128" s="207"/>
      <c r="CL1128" s="205"/>
      <c r="CM1128" s="205"/>
      <c r="CN1128" s="205"/>
      <c r="CO1128" s="205"/>
      <c r="CP1128" s="205"/>
      <c r="CQ1128" s="93"/>
      <c r="CR1128" s="93"/>
      <c r="CS1128" s="191"/>
      <c r="CW1128" s="210"/>
      <c r="DE1128" s="8"/>
      <c r="DF1128" s="205"/>
      <c r="DG1128" s="205"/>
      <c r="DH1128" s="206"/>
      <c r="DI1128" s="206"/>
      <c r="DJ1128" s="205"/>
      <c r="DK1128" s="207"/>
      <c r="DL1128" s="205"/>
      <c r="DM1128" s="207"/>
      <c r="DN1128" s="205"/>
      <c r="DO1128" s="207"/>
      <c r="DP1128" s="205"/>
      <c r="DQ1128" s="205"/>
      <c r="DR1128" s="205"/>
      <c r="DS1128" s="205"/>
      <c r="DT1128" s="93"/>
      <c r="DU1128" s="93"/>
      <c r="EE1128" s="8"/>
      <c r="EF1128" s="205"/>
      <c r="EG1128" s="205"/>
      <c r="EH1128" s="206"/>
      <c r="EI1128" s="206"/>
      <c r="EJ1128" s="205"/>
      <c r="EK1128" s="207"/>
      <c r="EL1128" s="205"/>
      <c r="EM1128" s="207"/>
      <c r="EN1128" s="205"/>
      <c r="EO1128" s="207"/>
      <c r="EP1128" s="207"/>
      <c r="EQ1128" s="205"/>
      <c r="ER1128" s="205"/>
      <c r="ES1128" s="205"/>
      <c r="ET1128" s="205"/>
      <c r="EU1128" s="93"/>
      <c r="EV1128" s="93"/>
    </row>
    <row r="1129" spans="2:152">
      <c r="B1129" s="8"/>
      <c r="C1129" s="205"/>
      <c r="D1129" s="205"/>
      <c r="E1129" s="206"/>
      <c r="F1129" s="206"/>
      <c r="G1129" s="205"/>
      <c r="H1129" s="207"/>
      <c r="I1129" s="205"/>
      <c r="J1129" s="207"/>
      <c r="K1129" s="205"/>
      <c r="L1129" s="205"/>
      <c r="M1129" s="205"/>
      <c r="N1129" s="205"/>
      <c r="O1129" s="205"/>
      <c r="P1129" s="205"/>
      <c r="Q1129" s="205"/>
      <c r="CC1129" s="8"/>
      <c r="CD1129" s="205"/>
      <c r="CE1129" s="205"/>
      <c r="CF1129" s="206"/>
      <c r="CG1129" s="206"/>
      <c r="CH1129" s="205"/>
      <c r="CI1129" s="207"/>
      <c r="CJ1129" s="205"/>
      <c r="CK1129" s="207"/>
      <c r="CL1129" s="205"/>
      <c r="CM1129" s="205"/>
      <c r="CN1129" s="205"/>
      <c r="CO1129" s="205"/>
      <c r="CP1129" s="205"/>
      <c r="CQ1129" s="93"/>
      <c r="CR1129" s="93"/>
      <c r="CS1129" s="191"/>
      <c r="CW1129" s="210"/>
      <c r="DE1129" s="8"/>
      <c r="DF1129" s="205"/>
      <c r="DG1129" s="205"/>
      <c r="DH1129" s="206"/>
      <c r="DI1129" s="206"/>
      <c r="DJ1129" s="205"/>
      <c r="DK1129" s="207"/>
      <c r="DL1129" s="205"/>
      <c r="DM1129" s="207"/>
      <c r="DN1129" s="205"/>
      <c r="DO1129" s="207"/>
      <c r="DP1129" s="205"/>
      <c r="DQ1129" s="205"/>
      <c r="DR1129" s="205"/>
      <c r="DS1129" s="205"/>
      <c r="DT1129" s="93"/>
      <c r="DU1129" s="93"/>
      <c r="EE1129" s="8"/>
      <c r="EF1129" s="205"/>
      <c r="EG1129" s="205"/>
      <c r="EH1129" s="206"/>
      <c r="EI1129" s="206"/>
      <c r="EJ1129" s="205"/>
      <c r="EK1129" s="207"/>
      <c r="EL1129" s="205"/>
      <c r="EM1129" s="207"/>
      <c r="EN1129" s="205"/>
      <c r="EO1129" s="207"/>
      <c r="EP1129" s="207"/>
      <c r="EQ1129" s="205"/>
      <c r="ER1129" s="205"/>
      <c r="ES1129" s="205"/>
      <c r="ET1129" s="205"/>
      <c r="EU1129" s="93"/>
      <c r="EV1129" s="93"/>
    </row>
    <row r="1130" spans="2:152">
      <c r="B1130" s="8"/>
      <c r="C1130" s="205"/>
      <c r="D1130" s="205"/>
      <c r="E1130" s="206"/>
      <c r="F1130" s="206"/>
      <c r="G1130" s="205"/>
      <c r="H1130" s="207"/>
      <c r="I1130" s="205"/>
      <c r="J1130" s="207"/>
      <c r="K1130" s="205"/>
      <c r="L1130" s="205"/>
      <c r="M1130" s="205"/>
      <c r="N1130" s="205"/>
      <c r="O1130" s="205"/>
      <c r="P1130" s="205"/>
      <c r="Q1130" s="205"/>
      <c r="CC1130" s="8"/>
      <c r="CD1130" s="205"/>
      <c r="CE1130" s="205"/>
      <c r="CF1130" s="206"/>
      <c r="CG1130" s="206"/>
      <c r="CH1130" s="205"/>
      <c r="CI1130" s="207"/>
      <c r="CJ1130" s="205"/>
      <c r="CK1130" s="207"/>
      <c r="CL1130" s="205"/>
      <c r="CM1130" s="205"/>
      <c r="CN1130" s="205"/>
      <c r="CO1130" s="205"/>
      <c r="CP1130" s="205"/>
      <c r="CQ1130" s="93"/>
      <c r="CR1130" s="93"/>
      <c r="CS1130" s="191"/>
      <c r="CW1130" s="210"/>
      <c r="DE1130" s="8"/>
      <c r="DF1130" s="205"/>
      <c r="DG1130" s="205"/>
      <c r="DH1130" s="206"/>
      <c r="DI1130" s="206"/>
      <c r="DJ1130" s="205"/>
      <c r="DK1130" s="207"/>
      <c r="DL1130" s="205"/>
      <c r="DM1130" s="207"/>
      <c r="DN1130" s="205"/>
      <c r="DO1130" s="207"/>
      <c r="DP1130" s="205"/>
      <c r="DQ1130" s="205"/>
      <c r="DR1130" s="205"/>
      <c r="DS1130" s="205"/>
      <c r="DT1130" s="93"/>
      <c r="DU1130" s="93"/>
      <c r="EE1130" s="8"/>
      <c r="EF1130" s="205"/>
      <c r="EG1130" s="205"/>
      <c r="EH1130" s="206"/>
      <c r="EI1130" s="206"/>
      <c r="EJ1130" s="205"/>
      <c r="EK1130" s="207"/>
      <c r="EL1130" s="205"/>
      <c r="EM1130" s="207"/>
      <c r="EN1130" s="205"/>
      <c r="EO1130" s="207"/>
      <c r="EP1130" s="207"/>
      <c r="EQ1130" s="205"/>
      <c r="ER1130" s="205"/>
      <c r="ES1130" s="205"/>
      <c r="ET1130" s="205"/>
      <c r="EU1130" s="93"/>
      <c r="EV1130" s="93"/>
    </row>
    <row r="1131" spans="2:152">
      <c r="B1131" s="8"/>
      <c r="C1131" s="205"/>
      <c r="D1131" s="205"/>
      <c r="E1131" s="206"/>
      <c r="F1131" s="206"/>
      <c r="G1131" s="205"/>
      <c r="H1131" s="207"/>
      <c r="I1131" s="205"/>
      <c r="J1131" s="207"/>
      <c r="K1131" s="205"/>
      <c r="L1131" s="205"/>
      <c r="M1131" s="205"/>
      <c r="N1131" s="205"/>
      <c r="O1131" s="205"/>
      <c r="P1131" s="205"/>
      <c r="Q1131" s="205"/>
      <c r="CC1131" s="8"/>
      <c r="CD1131" s="205"/>
      <c r="CE1131" s="205"/>
      <c r="CF1131" s="206"/>
      <c r="CG1131" s="206"/>
      <c r="CH1131" s="205"/>
      <c r="CI1131" s="207"/>
      <c r="CJ1131" s="205"/>
      <c r="CK1131" s="207"/>
      <c r="CL1131" s="205"/>
      <c r="CM1131" s="205"/>
      <c r="CN1131" s="205"/>
      <c r="CO1131" s="205"/>
      <c r="CP1131" s="205"/>
      <c r="CQ1131" s="93"/>
      <c r="CR1131" s="93"/>
      <c r="CS1131" s="191"/>
      <c r="CW1131" s="210"/>
      <c r="DE1131" s="8"/>
      <c r="DF1131" s="205"/>
      <c r="DG1131" s="205"/>
      <c r="DH1131" s="206"/>
      <c r="DI1131" s="206"/>
      <c r="DJ1131" s="205"/>
      <c r="DK1131" s="207"/>
      <c r="DL1131" s="205"/>
      <c r="DM1131" s="207"/>
      <c r="DN1131" s="205"/>
      <c r="DO1131" s="207"/>
      <c r="DP1131" s="205"/>
      <c r="DQ1131" s="205"/>
      <c r="DR1131" s="205"/>
      <c r="DS1131" s="205"/>
      <c r="DT1131" s="93"/>
      <c r="DU1131" s="93"/>
      <c r="EE1131" s="8"/>
      <c r="EF1131" s="205"/>
      <c r="EG1131" s="205"/>
      <c r="EH1131" s="206"/>
      <c r="EI1131" s="206"/>
      <c r="EJ1131" s="205"/>
      <c r="EK1131" s="207"/>
      <c r="EL1131" s="205"/>
      <c r="EM1131" s="207"/>
      <c r="EN1131" s="205"/>
      <c r="EO1131" s="207"/>
      <c r="EP1131" s="207"/>
      <c r="EQ1131" s="205"/>
      <c r="ER1131" s="205"/>
      <c r="ES1131" s="205"/>
      <c r="ET1131" s="205"/>
      <c r="EU1131" s="93"/>
      <c r="EV1131" s="93"/>
    </row>
    <row r="1132" spans="2:152">
      <c r="B1132" s="8"/>
      <c r="C1132" s="205"/>
      <c r="D1132" s="205"/>
      <c r="E1132" s="206"/>
      <c r="F1132" s="206"/>
      <c r="G1132" s="205"/>
      <c r="H1132" s="207"/>
      <c r="I1132" s="205"/>
      <c r="J1132" s="207"/>
      <c r="K1132" s="205"/>
      <c r="L1132" s="205"/>
      <c r="M1132" s="205"/>
      <c r="N1132" s="205"/>
      <c r="O1132" s="205"/>
      <c r="P1132" s="205"/>
      <c r="Q1132" s="205"/>
      <c r="CC1132" s="8"/>
      <c r="CD1132" s="205"/>
      <c r="CE1132" s="205"/>
      <c r="CF1132" s="206"/>
      <c r="CG1132" s="206"/>
      <c r="CH1132" s="205"/>
      <c r="CI1132" s="207"/>
      <c r="CJ1132" s="205"/>
      <c r="CK1132" s="207"/>
      <c r="CL1132" s="205"/>
      <c r="CM1132" s="205"/>
      <c r="CN1132" s="205"/>
      <c r="CO1132" s="205"/>
      <c r="CP1132" s="205"/>
      <c r="CQ1132" s="93"/>
      <c r="CR1132" s="93"/>
      <c r="CS1132" s="191"/>
      <c r="CW1132" s="210"/>
      <c r="DE1132" s="8"/>
      <c r="DF1132" s="205"/>
      <c r="DG1132" s="205"/>
      <c r="DH1132" s="206"/>
      <c r="DI1132" s="206"/>
      <c r="DJ1132" s="205"/>
      <c r="DK1132" s="207"/>
      <c r="DL1132" s="205"/>
      <c r="DM1132" s="207"/>
      <c r="DN1132" s="205"/>
      <c r="DO1132" s="207"/>
      <c r="DP1132" s="205"/>
      <c r="DQ1132" s="205"/>
      <c r="DR1132" s="205"/>
      <c r="DS1132" s="205"/>
      <c r="DT1132" s="93"/>
      <c r="DU1132" s="93"/>
      <c r="EE1132" s="8"/>
      <c r="EF1132" s="205"/>
      <c r="EG1132" s="205"/>
      <c r="EH1132" s="206"/>
      <c r="EI1132" s="206"/>
      <c r="EJ1132" s="205"/>
      <c r="EK1132" s="207"/>
      <c r="EL1132" s="205"/>
      <c r="EM1132" s="207"/>
      <c r="EN1132" s="205"/>
      <c r="EO1132" s="207"/>
      <c r="EP1132" s="207"/>
      <c r="EQ1132" s="205"/>
      <c r="ER1132" s="205"/>
      <c r="ES1132" s="205"/>
      <c r="ET1132" s="205"/>
      <c r="EU1132" s="93"/>
      <c r="EV1132" s="93"/>
    </row>
    <row r="1133" spans="2:152">
      <c r="B1133" s="8"/>
      <c r="C1133" s="205"/>
      <c r="D1133" s="205"/>
      <c r="E1133" s="206"/>
      <c r="F1133" s="206"/>
      <c r="G1133" s="205"/>
      <c r="H1133" s="207"/>
      <c r="I1133" s="205"/>
      <c r="J1133" s="207"/>
      <c r="K1133" s="205"/>
      <c r="L1133" s="205"/>
      <c r="M1133" s="205"/>
      <c r="N1133" s="205"/>
      <c r="O1133" s="205"/>
      <c r="P1133" s="205"/>
      <c r="Q1133" s="205"/>
      <c r="CC1133" s="8"/>
      <c r="CD1133" s="205"/>
      <c r="CE1133" s="205"/>
      <c r="CF1133" s="206"/>
      <c r="CG1133" s="206"/>
      <c r="CH1133" s="205"/>
      <c r="CI1133" s="207"/>
      <c r="CJ1133" s="205"/>
      <c r="CK1133" s="207"/>
      <c r="CL1133" s="205"/>
      <c r="CM1133" s="205"/>
      <c r="CN1133" s="205"/>
      <c r="CO1133" s="205"/>
      <c r="CP1133" s="205"/>
      <c r="CQ1133" s="93"/>
      <c r="CR1133" s="93"/>
      <c r="CS1133" s="191"/>
      <c r="CW1133" s="210"/>
      <c r="DE1133" s="8"/>
      <c r="DF1133" s="205"/>
      <c r="DG1133" s="205"/>
      <c r="DH1133" s="206"/>
      <c r="DI1133" s="206"/>
      <c r="DJ1133" s="205"/>
      <c r="DK1133" s="207"/>
      <c r="DL1133" s="205"/>
      <c r="DM1133" s="207"/>
      <c r="DN1133" s="205"/>
      <c r="DO1133" s="207"/>
      <c r="DP1133" s="205"/>
      <c r="DQ1133" s="205"/>
      <c r="DR1133" s="205"/>
      <c r="DS1133" s="205"/>
      <c r="DT1133" s="93"/>
      <c r="DU1133" s="93"/>
      <c r="EE1133" s="8"/>
      <c r="EF1133" s="205"/>
      <c r="EG1133" s="205"/>
      <c r="EH1133" s="206"/>
      <c r="EI1133" s="206"/>
      <c r="EJ1133" s="205"/>
      <c r="EK1133" s="207"/>
      <c r="EL1133" s="205"/>
      <c r="EM1133" s="207"/>
      <c r="EN1133" s="205"/>
      <c r="EO1133" s="207"/>
      <c r="EP1133" s="207"/>
      <c r="EQ1133" s="205"/>
      <c r="ER1133" s="205"/>
      <c r="ES1133" s="205"/>
      <c r="ET1133" s="205"/>
      <c r="EU1133" s="93"/>
      <c r="EV1133" s="93"/>
    </row>
    <row r="1134" spans="2:152">
      <c r="B1134" s="8"/>
      <c r="C1134" s="205"/>
      <c r="D1134" s="205"/>
      <c r="E1134" s="206"/>
      <c r="F1134" s="206"/>
      <c r="G1134" s="205"/>
      <c r="H1134" s="207"/>
      <c r="I1134" s="205"/>
      <c r="J1134" s="207"/>
      <c r="K1134" s="205"/>
      <c r="L1134" s="205"/>
      <c r="M1134" s="205"/>
      <c r="N1134" s="205"/>
      <c r="O1134" s="205"/>
      <c r="P1134" s="205"/>
      <c r="Q1134" s="205"/>
      <c r="CC1134" s="8"/>
      <c r="CD1134" s="205"/>
      <c r="CE1134" s="205"/>
      <c r="CF1134" s="206"/>
      <c r="CG1134" s="206"/>
      <c r="CH1134" s="205"/>
      <c r="CI1134" s="207"/>
      <c r="CJ1134" s="205"/>
      <c r="CK1134" s="207"/>
      <c r="CL1134" s="205"/>
      <c r="CM1134" s="205"/>
      <c r="CN1134" s="205"/>
      <c r="CO1134" s="205"/>
      <c r="CP1134" s="205"/>
      <c r="CQ1134" s="93"/>
      <c r="CR1134" s="93"/>
      <c r="CS1134" s="191"/>
      <c r="CW1134" s="210"/>
      <c r="DE1134" s="8"/>
      <c r="DF1134" s="205"/>
      <c r="DG1134" s="205"/>
      <c r="DH1134" s="206"/>
      <c r="DI1134" s="206"/>
      <c r="DJ1134" s="205"/>
      <c r="DK1134" s="207"/>
      <c r="DL1134" s="205"/>
      <c r="DM1134" s="207"/>
      <c r="DN1134" s="205"/>
      <c r="DO1134" s="207"/>
      <c r="DP1134" s="205"/>
      <c r="DQ1134" s="205"/>
      <c r="DR1134" s="205"/>
      <c r="DS1134" s="205"/>
      <c r="DT1134" s="93"/>
      <c r="DU1134" s="93"/>
      <c r="EE1134" s="8"/>
      <c r="EF1134" s="205"/>
      <c r="EG1134" s="205"/>
      <c r="EH1134" s="206"/>
      <c r="EI1134" s="206"/>
      <c r="EJ1134" s="205"/>
      <c r="EK1134" s="207"/>
      <c r="EL1134" s="205"/>
      <c r="EM1134" s="207"/>
      <c r="EN1134" s="205"/>
      <c r="EO1134" s="207"/>
      <c r="EP1134" s="207"/>
      <c r="EQ1134" s="205"/>
      <c r="ER1134" s="205"/>
      <c r="ES1134" s="205"/>
      <c r="ET1134" s="205"/>
      <c r="EU1134" s="93"/>
      <c r="EV1134" s="93"/>
    </row>
    <row r="1135" spans="2:152">
      <c r="B1135" s="8"/>
      <c r="C1135" s="205"/>
      <c r="D1135" s="205"/>
      <c r="E1135" s="206"/>
      <c r="F1135" s="206"/>
      <c r="G1135" s="205"/>
      <c r="H1135" s="207"/>
      <c r="I1135" s="205"/>
      <c r="J1135" s="207"/>
      <c r="K1135" s="205"/>
      <c r="L1135" s="205"/>
      <c r="M1135" s="205"/>
      <c r="N1135" s="205"/>
      <c r="O1135" s="205"/>
      <c r="P1135" s="205"/>
      <c r="Q1135" s="205"/>
      <c r="CC1135" s="8"/>
      <c r="CD1135" s="205"/>
      <c r="CE1135" s="205"/>
      <c r="CF1135" s="206"/>
      <c r="CG1135" s="206"/>
      <c r="CH1135" s="205"/>
      <c r="CI1135" s="207"/>
      <c r="CJ1135" s="205"/>
      <c r="CK1135" s="207"/>
      <c r="CL1135" s="205"/>
      <c r="CM1135" s="205"/>
      <c r="CN1135" s="205"/>
      <c r="CO1135" s="205"/>
      <c r="CP1135" s="205"/>
      <c r="CQ1135" s="93"/>
      <c r="CR1135" s="93"/>
      <c r="CS1135" s="191"/>
      <c r="CW1135" s="210"/>
      <c r="DE1135" s="8"/>
      <c r="DF1135" s="205"/>
      <c r="DG1135" s="205"/>
      <c r="DH1135" s="206"/>
      <c r="DI1135" s="206"/>
      <c r="DJ1135" s="205"/>
      <c r="DK1135" s="207"/>
      <c r="DL1135" s="205"/>
      <c r="DM1135" s="207"/>
      <c r="DN1135" s="205"/>
      <c r="DO1135" s="207"/>
      <c r="DP1135" s="205"/>
      <c r="DQ1135" s="205"/>
      <c r="DR1135" s="205"/>
      <c r="DS1135" s="205"/>
      <c r="DT1135" s="93"/>
      <c r="DU1135" s="93"/>
      <c r="EE1135" s="8"/>
      <c r="EF1135" s="205"/>
      <c r="EG1135" s="205"/>
      <c r="EH1135" s="206"/>
      <c r="EI1135" s="206"/>
      <c r="EJ1135" s="205"/>
      <c r="EK1135" s="207"/>
      <c r="EL1135" s="205"/>
      <c r="EM1135" s="207"/>
      <c r="EN1135" s="205"/>
      <c r="EO1135" s="207"/>
      <c r="EP1135" s="207"/>
      <c r="EQ1135" s="205"/>
      <c r="ER1135" s="205"/>
      <c r="ES1135" s="205"/>
      <c r="ET1135" s="205"/>
      <c r="EU1135" s="93"/>
      <c r="EV1135" s="93"/>
    </row>
    <row r="1136" spans="2:152">
      <c r="B1136" s="8"/>
      <c r="C1136" s="205"/>
      <c r="D1136" s="205"/>
      <c r="E1136" s="206"/>
      <c r="F1136" s="206"/>
      <c r="G1136" s="205"/>
      <c r="H1136" s="207"/>
      <c r="I1136" s="205"/>
      <c r="J1136" s="207"/>
      <c r="K1136" s="205"/>
      <c r="L1136" s="205"/>
      <c r="M1136" s="205"/>
      <c r="N1136" s="205"/>
      <c r="O1136" s="205"/>
      <c r="P1136" s="205"/>
      <c r="Q1136" s="205"/>
      <c r="CC1136" s="8"/>
      <c r="CD1136" s="205"/>
      <c r="CE1136" s="205"/>
      <c r="CF1136" s="206"/>
      <c r="CG1136" s="206"/>
      <c r="CH1136" s="205"/>
      <c r="CI1136" s="207"/>
      <c r="CJ1136" s="205"/>
      <c r="CK1136" s="207"/>
      <c r="CL1136" s="205"/>
      <c r="CM1136" s="205"/>
      <c r="CN1136" s="205"/>
      <c r="CO1136" s="205"/>
      <c r="CP1136" s="205"/>
      <c r="CQ1136" s="93"/>
      <c r="CR1136" s="93"/>
      <c r="CS1136" s="191"/>
      <c r="CW1136" s="210"/>
      <c r="DE1136" s="8"/>
      <c r="DF1136" s="205"/>
      <c r="DG1136" s="205"/>
      <c r="DH1136" s="206"/>
      <c r="DI1136" s="206"/>
      <c r="DJ1136" s="205"/>
      <c r="DK1136" s="207"/>
      <c r="DL1136" s="205"/>
      <c r="DM1136" s="207"/>
      <c r="DN1136" s="205"/>
      <c r="DO1136" s="207"/>
      <c r="DP1136" s="205"/>
      <c r="DQ1136" s="205"/>
      <c r="DR1136" s="205"/>
      <c r="DS1136" s="205"/>
      <c r="DT1136" s="93"/>
      <c r="DU1136" s="93"/>
      <c r="EE1136" s="8"/>
      <c r="EF1136" s="205"/>
      <c r="EG1136" s="205"/>
      <c r="EH1136" s="206"/>
      <c r="EI1136" s="206"/>
      <c r="EJ1136" s="205"/>
      <c r="EK1136" s="207"/>
      <c r="EL1136" s="205"/>
      <c r="EM1136" s="207"/>
      <c r="EN1136" s="205"/>
      <c r="EO1136" s="207"/>
      <c r="EP1136" s="207"/>
      <c r="EQ1136" s="205"/>
      <c r="ER1136" s="205"/>
      <c r="ES1136" s="205"/>
      <c r="ET1136" s="205"/>
      <c r="EU1136" s="93"/>
      <c r="EV1136" s="93"/>
    </row>
    <row r="1137" spans="2:152">
      <c r="B1137" s="8"/>
      <c r="C1137" s="205"/>
      <c r="D1137" s="205"/>
      <c r="E1137" s="206"/>
      <c r="F1137" s="206"/>
      <c r="G1137" s="205"/>
      <c r="H1137" s="207"/>
      <c r="I1137" s="205"/>
      <c r="J1137" s="207"/>
      <c r="K1137" s="205"/>
      <c r="L1137" s="205"/>
      <c r="M1137" s="205"/>
      <c r="N1137" s="205"/>
      <c r="O1137" s="205"/>
      <c r="P1137" s="205"/>
      <c r="Q1137" s="205"/>
      <c r="CC1137" s="8"/>
      <c r="CD1137" s="205"/>
      <c r="CE1137" s="205"/>
      <c r="CF1137" s="206"/>
      <c r="CG1137" s="206"/>
      <c r="CH1137" s="205"/>
      <c r="CI1137" s="207"/>
      <c r="CJ1137" s="205"/>
      <c r="CK1137" s="207"/>
      <c r="CL1137" s="205"/>
      <c r="CM1137" s="205"/>
      <c r="CN1137" s="205"/>
      <c r="CO1137" s="205"/>
      <c r="CP1137" s="205"/>
      <c r="CQ1137" s="93"/>
      <c r="CR1137" s="93"/>
      <c r="CS1137" s="191"/>
      <c r="CW1137" s="210"/>
      <c r="DE1137" s="8"/>
      <c r="DF1137" s="205"/>
      <c r="DG1137" s="205"/>
      <c r="DH1137" s="206"/>
      <c r="DI1137" s="206"/>
      <c r="DJ1137" s="205"/>
      <c r="DK1137" s="207"/>
      <c r="DL1137" s="205"/>
      <c r="DM1137" s="207"/>
      <c r="DN1137" s="205"/>
      <c r="DO1137" s="207"/>
      <c r="DP1137" s="205"/>
      <c r="DQ1137" s="205"/>
      <c r="DR1137" s="205"/>
      <c r="DS1137" s="205"/>
      <c r="DT1137" s="93"/>
      <c r="DU1137" s="93"/>
      <c r="EE1137" s="8"/>
      <c r="EF1137" s="205"/>
      <c r="EG1137" s="205"/>
      <c r="EH1137" s="206"/>
      <c r="EI1137" s="206"/>
      <c r="EJ1137" s="205"/>
      <c r="EK1137" s="207"/>
      <c r="EL1137" s="205"/>
      <c r="EM1137" s="207"/>
      <c r="EN1137" s="205"/>
      <c r="EO1137" s="207"/>
      <c r="EP1137" s="207"/>
      <c r="EQ1137" s="205"/>
      <c r="ER1137" s="205"/>
      <c r="ES1137" s="205"/>
      <c r="ET1137" s="205"/>
      <c r="EU1137" s="93"/>
      <c r="EV1137" s="93"/>
    </row>
    <row r="1138" spans="2:152">
      <c r="B1138" s="8"/>
      <c r="C1138" s="205"/>
      <c r="D1138" s="205"/>
      <c r="E1138" s="206"/>
      <c r="F1138" s="206"/>
      <c r="G1138" s="205"/>
      <c r="H1138" s="207"/>
      <c r="I1138" s="205"/>
      <c r="J1138" s="207"/>
      <c r="K1138" s="205"/>
      <c r="L1138" s="205"/>
      <c r="M1138" s="205"/>
      <c r="N1138" s="205"/>
      <c r="O1138" s="205"/>
      <c r="P1138" s="205"/>
      <c r="Q1138" s="205"/>
      <c r="CC1138" s="8"/>
      <c r="CD1138" s="205"/>
      <c r="CE1138" s="205"/>
      <c r="CF1138" s="206"/>
      <c r="CG1138" s="206"/>
      <c r="CH1138" s="205"/>
      <c r="CI1138" s="207"/>
      <c r="CJ1138" s="205"/>
      <c r="CK1138" s="207"/>
      <c r="CL1138" s="205"/>
      <c r="CM1138" s="205"/>
      <c r="CN1138" s="205"/>
      <c r="CO1138" s="205"/>
      <c r="CP1138" s="205"/>
      <c r="CQ1138" s="93"/>
      <c r="CR1138" s="93"/>
      <c r="CS1138" s="191"/>
      <c r="CW1138" s="210"/>
      <c r="DE1138" s="8"/>
      <c r="DF1138" s="205"/>
      <c r="DG1138" s="205"/>
      <c r="DH1138" s="206"/>
      <c r="DI1138" s="206"/>
      <c r="DJ1138" s="205"/>
      <c r="DK1138" s="207"/>
      <c r="DL1138" s="205"/>
      <c r="DM1138" s="207"/>
      <c r="DN1138" s="205"/>
      <c r="DO1138" s="207"/>
      <c r="DP1138" s="205"/>
      <c r="DQ1138" s="205"/>
      <c r="DR1138" s="205"/>
      <c r="DS1138" s="205"/>
      <c r="DT1138" s="93"/>
      <c r="DU1138" s="93"/>
      <c r="EE1138" s="8"/>
      <c r="EF1138" s="205"/>
      <c r="EG1138" s="205"/>
      <c r="EH1138" s="206"/>
      <c r="EI1138" s="206"/>
      <c r="EJ1138" s="205"/>
      <c r="EK1138" s="207"/>
      <c r="EL1138" s="205"/>
      <c r="EM1138" s="207"/>
      <c r="EN1138" s="205"/>
      <c r="EO1138" s="207"/>
      <c r="EP1138" s="207"/>
      <c r="EQ1138" s="205"/>
      <c r="ER1138" s="205"/>
      <c r="ES1138" s="205"/>
      <c r="ET1138" s="205"/>
      <c r="EU1138" s="93"/>
      <c r="EV1138" s="93"/>
    </row>
    <row r="1139" spans="2:152">
      <c r="B1139" s="8"/>
      <c r="C1139" s="205"/>
      <c r="D1139" s="205"/>
      <c r="E1139" s="206"/>
      <c r="F1139" s="206"/>
      <c r="G1139" s="205"/>
      <c r="H1139" s="207"/>
      <c r="I1139" s="205"/>
      <c r="J1139" s="207"/>
      <c r="K1139" s="205"/>
      <c r="L1139" s="205"/>
      <c r="M1139" s="205"/>
      <c r="N1139" s="205"/>
      <c r="O1139" s="205"/>
      <c r="P1139" s="205"/>
      <c r="Q1139" s="205"/>
      <c r="CC1139" s="8"/>
      <c r="CD1139" s="205"/>
      <c r="CE1139" s="205"/>
      <c r="CF1139" s="206"/>
      <c r="CG1139" s="206"/>
      <c r="CH1139" s="205"/>
      <c r="CI1139" s="207"/>
      <c r="CJ1139" s="205"/>
      <c r="CK1139" s="207"/>
      <c r="CL1139" s="205"/>
      <c r="CM1139" s="205"/>
      <c r="CN1139" s="205"/>
      <c r="CO1139" s="205"/>
      <c r="CP1139" s="205"/>
      <c r="CQ1139" s="93"/>
      <c r="CR1139" s="93"/>
      <c r="CS1139" s="191"/>
      <c r="CW1139" s="210"/>
      <c r="DE1139" s="8"/>
      <c r="DF1139" s="205"/>
      <c r="DG1139" s="205"/>
      <c r="DH1139" s="206"/>
      <c r="DI1139" s="206"/>
      <c r="DJ1139" s="205"/>
      <c r="DK1139" s="207"/>
      <c r="DL1139" s="205"/>
      <c r="DM1139" s="207"/>
      <c r="DN1139" s="205"/>
      <c r="DO1139" s="207"/>
      <c r="DP1139" s="205"/>
      <c r="DQ1139" s="205"/>
      <c r="DR1139" s="205"/>
      <c r="DS1139" s="205"/>
      <c r="DT1139" s="93"/>
      <c r="DU1139" s="93"/>
      <c r="EE1139" s="8"/>
      <c r="EF1139" s="205"/>
      <c r="EG1139" s="205"/>
      <c r="EH1139" s="206"/>
      <c r="EI1139" s="206"/>
      <c r="EJ1139" s="205"/>
      <c r="EK1139" s="207"/>
      <c r="EL1139" s="205"/>
      <c r="EM1139" s="207"/>
      <c r="EN1139" s="205"/>
      <c r="EO1139" s="207"/>
      <c r="EP1139" s="207"/>
      <c r="EQ1139" s="205"/>
      <c r="ER1139" s="205"/>
      <c r="ES1139" s="205"/>
      <c r="ET1139" s="205"/>
      <c r="EU1139" s="93"/>
      <c r="EV1139" s="93"/>
    </row>
    <row r="1140" spans="2:152">
      <c r="B1140" s="8"/>
      <c r="C1140" s="205"/>
      <c r="D1140" s="205"/>
      <c r="E1140" s="206"/>
      <c r="F1140" s="206"/>
      <c r="G1140" s="205"/>
      <c r="H1140" s="207"/>
      <c r="I1140" s="205"/>
      <c r="J1140" s="207"/>
      <c r="K1140" s="205"/>
      <c r="L1140" s="205"/>
      <c r="M1140" s="205"/>
      <c r="N1140" s="205"/>
      <c r="O1140" s="205"/>
      <c r="P1140" s="205"/>
      <c r="Q1140" s="205"/>
      <c r="CC1140" s="8"/>
      <c r="CD1140" s="205"/>
      <c r="CE1140" s="205"/>
      <c r="CF1140" s="206"/>
      <c r="CG1140" s="206"/>
      <c r="CH1140" s="205"/>
      <c r="CI1140" s="207"/>
      <c r="CJ1140" s="205"/>
      <c r="CK1140" s="207"/>
      <c r="CL1140" s="205"/>
      <c r="CM1140" s="205"/>
      <c r="CN1140" s="205"/>
      <c r="CO1140" s="205"/>
      <c r="CP1140" s="205"/>
      <c r="CQ1140" s="93"/>
      <c r="CR1140" s="93"/>
      <c r="CS1140" s="191"/>
      <c r="CW1140" s="210"/>
      <c r="DE1140" s="8"/>
      <c r="DF1140" s="205"/>
      <c r="DG1140" s="205"/>
      <c r="DH1140" s="206"/>
      <c r="DI1140" s="206"/>
      <c r="DJ1140" s="205"/>
      <c r="DK1140" s="207"/>
      <c r="DL1140" s="205"/>
      <c r="DM1140" s="207"/>
      <c r="DN1140" s="205"/>
      <c r="DO1140" s="207"/>
      <c r="DP1140" s="205"/>
      <c r="DQ1140" s="205"/>
      <c r="DR1140" s="205"/>
      <c r="DS1140" s="205"/>
      <c r="DT1140" s="93"/>
      <c r="DU1140" s="93"/>
      <c r="EE1140" s="8"/>
      <c r="EF1140" s="205"/>
      <c r="EG1140" s="205"/>
      <c r="EH1140" s="206"/>
      <c r="EI1140" s="206"/>
      <c r="EJ1140" s="205"/>
      <c r="EK1140" s="207"/>
      <c r="EL1140" s="205"/>
      <c r="EM1140" s="207"/>
      <c r="EN1140" s="205"/>
      <c r="EO1140" s="207"/>
      <c r="EP1140" s="207"/>
      <c r="EQ1140" s="205"/>
      <c r="ER1140" s="205"/>
      <c r="ES1140" s="205"/>
      <c r="ET1140" s="205"/>
      <c r="EU1140" s="93"/>
      <c r="EV1140" s="93"/>
    </row>
    <row r="1141" spans="2:152">
      <c r="B1141" s="8"/>
      <c r="C1141" s="205"/>
      <c r="D1141" s="205"/>
      <c r="E1141" s="206"/>
      <c r="F1141" s="206"/>
      <c r="G1141" s="205"/>
      <c r="H1141" s="207"/>
      <c r="I1141" s="205"/>
      <c r="J1141" s="207"/>
      <c r="K1141" s="205"/>
      <c r="L1141" s="205"/>
      <c r="M1141" s="205"/>
      <c r="N1141" s="205"/>
      <c r="O1141" s="205"/>
      <c r="P1141" s="205"/>
      <c r="Q1141" s="205"/>
      <c r="CC1141" s="8"/>
      <c r="CD1141" s="205"/>
      <c r="CE1141" s="205"/>
      <c r="CF1141" s="206"/>
      <c r="CG1141" s="206"/>
      <c r="CH1141" s="205"/>
      <c r="CI1141" s="207"/>
      <c r="CJ1141" s="205"/>
      <c r="CK1141" s="207"/>
      <c r="CL1141" s="205"/>
      <c r="CM1141" s="205"/>
      <c r="CN1141" s="205"/>
      <c r="CO1141" s="205"/>
      <c r="CP1141" s="205"/>
      <c r="CQ1141" s="93"/>
      <c r="CR1141" s="93"/>
      <c r="CS1141" s="191"/>
      <c r="CW1141" s="210"/>
      <c r="DE1141" s="8"/>
      <c r="DF1141" s="205"/>
      <c r="DG1141" s="205"/>
      <c r="DH1141" s="206"/>
      <c r="DI1141" s="206"/>
      <c r="DJ1141" s="205"/>
      <c r="DK1141" s="207"/>
      <c r="DL1141" s="205"/>
      <c r="DM1141" s="207"/>
      <c r="DN1141" s="205"/>
      <c r="DO1141" s="207"/>
      <c r="DP1141" s="205"/>
      <c r="DQ1141" s="205"/>
      <c r="DR1141" s="205"/>
      <c r="DS1141" s="205"/>
      <c r="DT1141" s="93"/>
      <c r="DU1141" s="93"/>
      <c r="EE1141" s="8"/>
      <c r="EF1141" s="205"/>
      <c r="EG1141" s="205"/>
      <c r="EH1141" s="206"/>
      <c r="EI1141" s="206"/>
      <c r="EJ1141" s="205"/>
      <c r="EK1141" s="207"/>
      <c r="EL1141" s="205"/>
      <c r="EM1141" s="207"/>
      <c r="EN1141" s="205"/>
      <c r="EO1141" s="207"/>
      <c r="EP1141" s="207"/>
      <c r="EQ1141" s="205"/>
      <c r="ER1141" s="205"/>
      <c r="ES1141" s="205"/>
      <c r="ET1141" s="205"/>
      <c r="EU1141" s="93"/>
      <c r="EV1141" s="93"/>
    </row>
    <row r="1142" spans="2:152">
      <c r="B1142" s="8"/>
      <c r="C1142" s="205"/>
      <c r="D1142" s="205"/>
      <c r="E1142" s="206"/>
      <c r="F1142" s="206"/>
      <c r="G1142" s="205"/>
      <c r="H1142" s="207"/>
      <c r="I1142" s="205"/>
      <c r="J1142" s="207"/>
      <c r="K1142" s="205"/>
      <c r="L1142" s="205"/>
      <c r="M1142" s="205"/>
      <c r="N1142" s="205"/>
      <c r="O1142" s="205"/>
      <c r="P1142" s="205"/>
      <c r="Q1142" s="205"/>
      <c r="CC1142" s="8"/>
      <c r="CD1142" s="205"/>
      <c r="CE1142" s="205"/>
      <c r="CF1142" s="206"/>
      <c r="CG1142" s="206"/>
      <c r="CH1142" s="205"/>
      <c r="CI1142" s="207"/>
      <c r="CJ1142" s="205"/>
      <c r="CK1142" s="207"/>
      <c r="CL1142" s="205"/>
      <c r="CM1142" s="205"/>
      <c r="CN1142" s="205"/>
      <c r="CO1142" s="205"/>
      <c r="CP1142" s="205"/>
      <c r="CQ1142" s="93"/>
      <c r="CR1142" s="93"/>
      <c r="CS1142" s="191"/>
      <c r="CW1142" s="210"/>
      <c r="DE1142" s="8"/>
      <c r="DF1142" s="205"/>
      <c r="DG1142" s="205"/>
      <c r="DH1142" s="206"/>
      <c r="DI1142" s="206"/>
      <c r="DJ1142" s="205"/>
      <c r="DK1142" s="207"/>
      <c r="DL1142" s="205"/>
      <c r="DM1142" s="207"/>
      <c r="DN1142" s="205"/>
      <c r="DO1142" s="207"/>
      <c r="DP1142" s="205"/>
      <c r="DQ1142" s="205"/>
      <c r="DR1142" s="205"/>
      <c r="DS1142" s="205"/>
      <c r="DT1142" s="93"/>
      <c r="DU1142" s="93"/>
      <c r="EE1142" s="8"/>
      <c r="EF1142" s="205"/>
      <c r="EG1142" s="205"/>
      <c r="EH1142" s="206"/>
      <c r="EI1142" s="206"/>
      <c r="EJ1142" s="205"/>
      <c r="EK1142" s="207"/>
      <c r="EL1142" s="205"/>
      <c r="EM1142" s="207"/>
      <c r="EN1142" s="205"/>
      <c r="EO1142" s="207"/>
      <c r="EP1142" s="207"/>
      <c r="EQ1142" s="205"/>
      <c r="ER1142" s="205"/>
      <c r="ES1142" s="205"/>
      <c r="ET1142" s="205"/>
      <c r="EU1142" s="93"/>
      <c r="EV1142" s="93"/>
    </row>
    <row r="1143" spans="2:152">
      <c r="B1143" s="8"/>
      <c r="C1143" s="205"/>
      <c r="D1143" s="205"/>
      <c r="E1143" s="206"/>
      <c r="F1143" s="206"/>
      <c r="G1143" s="205"/>
      <c r="H1143" s="207"/>
      <c r="I1143" s="205"/>
      <c r="J1143" s="207"/>
      <c r="K1143" s="205"/>
      <c r="L1143" s="205"/>
      <c r="M1143" s="205"/>
      <c r="N1143" s="205"/>
      <c r="O1143" s="205"/>
      <c r="P1143" s="205"/>
      <c r="Q1143" s="205"/>
      <c r="CC1143" s="8"/>
      <c r="CD1143" s="205"/>
      <c r="CE1143" s="205"/>
      <c r="CF1143" s="206"/>
      <c r="CG1143" s="206"/>
      <c r="CH1143" s="205"/>
      <c r="CI1143" s="207"/>
      <c r="CJ1143" s="205"/>
      <c r="CK1143" s="207"/>
      <c r="CL1143" s="205"/>
      <c r="CM1143" s="205"/>
      <c r="CN1143" s="205"/>
      <c r="CO1143" s="205"/>
      <c r="CP1143" s="205"/>
      <c r="CQ1143" s="93"/>
      <c r="CR1143" s="93"/>
      <c r="CS1143" s="191"/>
      <c r="CW1143" s="210"/>
      <c r="DE1143" s="8"/>
      <c r="DF1143" s="205"/>
      <c r="DG1143" s="205"/>
      <c r="DH1143" s="206"/>
      <c r="DI1143" s="206"/>
      <c r="DJ1143" s="205"/>
      <c r="DK1143" s="207"/>
      <c r="DL1143" s="205"/>
      <c r="DM1143" s="207"/>
      <c r="DN1143" s="205"/>
      <c r="DO1143" s="207"/>
      <c r="DP1143" s="205"/>
      <c r="DQ1143" s="205"/>
      <c r="DR1143" s="205"/>
      <c r="DS1143" s="205"/>
      <c r="DT1143" s="93"/>
      <c r="DU1143" s="93"/>
      <c r="EE1143" s="8"/>
      <c r="EF1143" s="205"/>
      <c r="EG1143" s="205"/>
      <c r="EH1143" s="206"/>
      <c r="EI1143" s="206"/>
      <c r="EJ1143" s="205"/>
      <c r="EK1143" s="207"/>
      <c r="EL1143" s="205"/>
      <c r="EM1143" s="207"/>
      <c r="EN1143" s="205"/>
      <c r="EO1143" s="207"/>
      <c r="EP1143" s="207"/>
      <c r="EQ1143" s="205"/>
      <c r="ER1143" s="205"/>
      <c r="ES1143" s="205"/>
      <c r="ET1143" s="205"/>
      <c r="EU1143" s="93"/>
      <c r="EV1143" s="93"/>
    </row>
    <row r="1144" spans="2:152">
      <c r="B1144" s="8"/>
      <c r="C1144" s="205"/>
      <c r="D1144" s="205"/>
      <c r="E1144" s="206"/>
      <c r="F1144" s="206"/>
      <c r="G1144" s="205"/>
      <c r="H1144" s="207"/>
      <c r="I1144" s="205"/>
      <c r="J1144" s="207"/>
      <c r="K1144" s="205"/>
      <c r="L1144" s="205"/>
      <c r="M1144" s="205"/>
      <c r="N1144" s="205"/>
      <c r="O1144" s="205"/>
      <c r="P1144" s="205"/>
      <c r="Q1144" s="205"/>
      <c r="CC1144" s="8"/>
      <c r="CD1144" s="205"/>
      <c r="CE1144" s="205"/>
      <c r="CF1144" s="206"/>
      <c r="CG1144" s="206"/>
      <c r="CH1144" s="205"/>
      <c r="CI1144" s="207"/>
      <c r="CJ1144" s="205"/>
      <c r="CK1144" s="207"/>
      <c r="CL1144" s="205"/>
      <c r="CM1144" s="205"/>
      <c r="CN1144" s="205"/>
      <c r="CO1144" s="205"/>
      <c r="CP1144" s="205"/>
      <c r="CQ1144" s="93"/>
      <c r="CR1144" s="93"/>
      <c r="CS1144" s="191"/>
      <c r="CW1144" s="210"/>
      <c r="DE1144" s="8"/>
      <c r="DF1144" s="205"/>
      <c r="DG1144" s="205"/>
      <c r="DH1144" s="206"/>
      <c r="DI1144" s="206"/>
      <c r="DJ1144" s="205"/>
      <c r="DK1144" s="207"/>
      <c r="DL1144" s="205"/>
      <c r="DM1144" s="207"/>
      <c r="DN1144" s="205"/>
      <c r="DO1144" s="207"/>
      <c r="DP1144" s="205"/>
      <c r="DQ1144" s="205"/>
      <c r="DR1144" s="205"/>
      <c r="DS1144" s="205"/>
      <c r="DT1144" s="93"/>
      <c r="DU1144" s="93"/>
      <c r="EE1144" s="8"/>
      <c r="EF1144" s="205"/>
      <c r="EG1144" s="205"/>
      <c r="EH1144" s="206"/>
      <c r="EI1144" s="206"/>
      <c r="EJ1144" s="205"/>
      <c r="EK1144" s="207"/>
      <c r="EL1144" s="205"/>
      <c r="EM1144" s="207"/>
      <c r="EN1144" s="205"/>
      <c r="EO1144" s="207"/>
      <c r="EP1144" s="207"/>
      <c r="EQ1144" s="205"/>
      <c r="ER1144" s="205"/>
      <c r="ES1144" s="205"/>
      <c r="ET1144" s="205"/>
      <c r="EU1144" s="93"/>
      <c r="EV1144" s="93"/>
    </row>
    <row r="1145" spans="2:152">
      <c r="B1145" s="8"/>
      <c r="C1145" s="205"/>
      <c r="D1145" s="205"/>
      <c r="E1145" s="206"/>
      <c r="F1145" s="206"/>
      <c r="G1145" s="205"/>
      <c r="H1145" s="207"/>
      <c r="I1145" s="205"/>
      <c r="J1145" s="207"/>
      <c r="K1145" s="205"/>
      <c r="L1145" s="205"/>
      <c r="M1145" s="205"/>
      <c r="N1145" s="205"/>
      <c r="O1145" s="205"/>
      <c r="P1145" s="205"/>
      <c r="Q1145" s="205"/>
      <c r="CC1145" s="8"/>
      <c r="CD1145" s="205"/>
      <c r="CE1145" s="205"/>
      <c r="CF1145" s="206"/>
      <c r="CG1145" s="206"/>
      <c r="CH1145" s="205"/>
      <c r="CI1145" s="207"/>
      <c r="CJ1145" s="205"/>
      <c r="CK1145" s="207"/>
      <c r="CL1145" s="205"/>
      <c r="CM1145" s="205"/>
      <c r="CN1145" s="205"/>
      <c r="CO1145" s="205"/>
      <c r="CP1145" s="205"/>
      <c r="CQ1145" s="93"/>
      <c r="CR1145" s="93"/>
      <c r="CS1145" s="191"/>
      <c r="CW1145" s="210"/>
      <c r="DE1145" s="8"/>
      <c r="DF1145" s="205"/>
      <c r="DG1145" s="205"/>
      <c r="DH1145" s="206"/>
      <c r="DI1145" s="206"/>
      <c r="DJ1145" s="205"/>
      <c r="DK1145" s="207"/>
      <c r="DL1145" s="205"/>
      <c r="DM1145" s="207"/>
      <c r="DN1145" s="205"/>
      <c r="DO1145" s="207"/>
      <c r="DP1145" s="205"/>
      <c r="DQ1145" s="205"/>
      <c r="DR1145" s="205"/>
      <c r="DS1145" s="205"/>
      <c r="DT1145" s="93"/>
      <c r="DU1145" s="93"/>
      <c r="EE1145" s="8"/>
      <c r="EF1145" s="205"/>
      <c r="EG1145" s="205"/>
      <c r="EH1145" s="206"/>
      <c r="EI1145" s="206"/>
      <c r="EJ1145" s="205"/>
      <c r="EK1145" s="207"/>
      <c r="EL1145" s="205"/>
      <c r="EM1145" s="207"/>
      <c r="EN1145" s="205"/>
      <c r="EO1145" s="207"/>
      <c r="EP1145" s="207"/>
      <c r="EQ1145" s="205"/>
      <c r="ER1145" s="205"/>
      <c r="ES1145" s="205"/>
      <c r="ET1145" s="205"/>
      <c r="EU1145" s="93"/>
      <c r="EV1145" s="93"/>
    </row>
    <row r="1146" spans="2:152">
      <c r="B1146" s="8"/>
      <c r="C1146" s="205"/>
      <c r="D1146" s="205"/>
      <c r="E1146" s="206"/>
      <c r="F1146" s="206"/>
      <c r="G1146" s="205"/>
      <c r="H1146" s="207"/>
      <c r="I1146" s="205"/>
      <c r="J1146" s="207"/>
      <c r="K1146" s="205"/>
      <c r="L1146" s="205"/>
      <c r="M1146" s="205"/>
      <c r="N1146" s="205"/>
      <c r="O1146" s="205"/>
      <c r="P1146" s="205"/>
      <c r="Q1146" s="205"/>
      <c r="CC1146" s="8"/>
      <c r="CD1146" s="205"/>
      <c r="CE1146" s="205"/>
      <c r="CF1146" s="206"/>
      <c r="CG1146" s="206"/>
      <c r="CH1146" s="205"/>
      <c r="CI1146" s="207"/>
      <c r="CJ1146" s="205"/>
      <c r="CK1146" s="207"/>
      <c r="CL1146" s="205"/>
      <c r="CM1146" s="205"/>
      <c r="CN1146" s="205"/>
      <c r="CO1146" s="205"/>
      <c r="CP1146" s="205"/>
      <c r="CQ1146" s="93"/>
      <c r="CR1146" s="93"/>
      <c r="CS1146" s="191"/>
      <c r="CW1146" s="210"/>
      <c r="DE1146" s="8"/>
      <c r="DF1146" s="205"/>
      <c r="DG1146" s="205"/>
      <c r="DH1146" s="206"/>
      <c r="DI1146" s="206"/>
      <c r="DJ1146" s="205"/>
      <c r="DK1146" s="207"/>
      <c r="DL1146" s="205"/>
      <c r="DM1146" s="207"/>
      <c r="DN1146" s="205"/>
      <c r="DO1146" s="207"/>
      <c r="DP1146" s="205"/>
      <c r="DQ1146" s="205"/>
      <c r="DR1146" s="205"/>
      <c r="DS1146" s="205"/>
      <c r="DT1146" s="93"/>
      <c r="DU1146" s="93"/>
      <c r="EE1146" s="8"/>
      <c r="EF1146" s="205"/>
      <c r="EG1146" s="205"/>
      <c r="EH1146" s="206"/>
      <c r="EI1146" s="206"/>
      <c r="EJ1146" s="205"/>
      <c r="EK1146" s="207"/>
      <c r="EL1146" s="205"/>
      <c r="EM1146" s="207"/>
      <c r="EN1146" s="205"/>
      <c r="EO1146" s="207"/>
      <c r="EP1146" s="207"/>
      <c r="EQ1146" s="205"/>
      <c r="ER1146" s="205"/>
      <c r="ES1146" s="205"/>
      <c r="ET1146" s="205"/>
      <c r="EU1146" s="93"/>
      <c r="EV1146" s="93"/>
    </row>
    <row r="1147" spans="2:152">
      <c r="B1147" s="8"/>
      <c r="C1147" s="205"/>
      <c r="D1147" s="205"/>
      <c r="E1147" s="206"/>
      <c r="F1147" s="206"/>
      <c r="G1147" s="205"/>
      <c r="H1147" s="207"/>
      <c r="I1147" s="205"/>
      <c r="J1147" s="207"/>
      <c r="K1147" s="205"/>
      <c r="L1147" s="205"/>
      <c r="M1147" s="205"/>
      <c r="N1147" s="205"/>
      <c r="O1147" s="205"/>
      <c r="P1147" s="205"/>
      <c r="Q1147" s="205"/>
      <c r="CC1147" s="8"/>
      <c r="CD1147" s="205"/>
      <c r="CE1147" s="205"/>
      <c r="CF1147" s="206"/>
      <c r="CG1147" s="206"/>
      <c r="CH1147" s="205"/>
      <c r="CI1147" s="207"/>
      <c r="CJ1147" s="205"/>
      <c r="CK1147" s="207"/>
      <c r="CL1147" s="205"/>
      <c r="CM1147" s="205"/>
      <c r="CN1147" s="205"/>
      <c r="CO1147" s="205"/>
      <c r="CP1147" s="205"/>
      <c r="CQ1147" s="93"/>
      <c r="CR1147" s="93"/>
      <c r="CS1147" s="191"/>
      <c r="CW1147" s="210"/>
      <c r="DE1147" s="8"/>
      <c r="DF1147" s="205"/>
      <c r="DG1147" s="205"/>
      <c r="DH1147" s="206"/>
      <c r="DI1147" s="206"/>
      <c r="DJ1147" s="205"/>
      <c r="DK1147" s="207"/>
      <c r="DL1147" s="205"/>
      <c r="DM1147" s="207"/>
      <c r="DN1147" s="205"/>
      <c r="DO1147" s="207"/>
      <c r="DP1147" s="205"/>
      <c r="DQ1147" s="205"/>
      <c r="DR1147" s="205"/>
      <c r="DS1147" s="205"/>
      <c r="DT1147" s="93"/>
      <c r="DU1147" s="93"/>
      <c r="EE1147" s="8"/>
      <c r="EF1147" s="205"/>
      <c r="EG1147" s="205"/>
      <c r="EH1147" s="206"/>
      <c r="EI1147" s="206"/>
      <c r="EJ1147" s="205"/>
      <c r="EK1147" s="207"/>
      <c r="EL1147" s="205"/>
      <c r="EM1147" s="207"/>
      <c r="EN1147" s="205"/>
      <c r="EO1147" s="207"/>
      <c r="EP1147" s="207"/>
      <c r="EQ1147" s="205"/>
      <c r="ER1147" s="205"/>
      <c r="ES1147" s="205"/>
      <c r="ET1147" s="205"/>
      <c r="EU1147" s="93"/>
      <c r="EV1147" s="93"/>
    </row>
    <row r="1148" spans="2:152">
      <c r="B1148" s="8"/>
      <c r="C1148" s="205"/>
      <c r="D1148" s="205"/>
      <c r="E1148" s="206"/>
      <c r="F1148" s="206"/>
      <c r="G1148" s="205"/>
      <c r="H1148" s="207"/>
      <c r="I1148" s="205"/>
      <c r="J1148" s="207"/>
      <c r="K1148" s="205"/>
      <c r="L1148" s="205"/>
      <c r="M1148" s="205"/>
      <c r="N1148" s="205"/>
      <c r="O1148" s="205"/>
      <c r="P1148" s="205"/>
      <c r="Q1148" s="205"/>
      <c r="CC1148" s="8"/>
      <c r="CD1148" s="205"/>
      <c r="CE1148" s="205"/>
      <c r="CF1148" s="206"/>
      <c r="CG1148" s="206"/>
      <c r="CH1148" s="205"/>
      <c r="CI1148" s="207"/>
      <c r="CJ1148" s="205"/>
      <c r="CK1148" s="207"/>
      <c r="CL1148" s="205"/>
      <c r="CM1148" s="205"/>
      <c r="CN1148" s="205"/>
      <c r="CO1148" s="205"/>
      <c r="CP1148" s="205"/>
      <c r="CQ1148" s="93"/>
      <c r="CR1148" s="93"/>
      <c r="CS1148" s="191"/>
      <c r="CW1148" s="210"/>
      <c r="DE1148" s="8"/>
      <c r="DF1148" s="205"/>
      <c r="DG1148" s="205"/>
      <c r="DH1148" s="206"/>
      <c r="DI1148" s="206"/>
      <c r="DJ1148" s="205"/>
      <c r="DK1148" s="207"/>
      <c r="DL1148" s="205"/>
      <c r="DM1148" s="207"/>
      <c r="DN1148" s="205"/>
      <c r="DO1148" s="207"/>
      <c r="DP1148" s="205"/>
      <c r="DQ1148" s="205"/>
      <c r="DR1148" s="205"/>
      <c r="DS1148" s="205"/>
      <c r="DT1148" s="93"/>
      <c r="DU1148" s="93"/>
      <c r="EE1148" s="8"/>
      <c r="EF1148" s="205"/>
      <c r="EG1148" s="205"/>
      <c r="EH1148" s="206"/>
      <c r="EI1148" s="206"/>
      <c r="EJ1148" s="205"/>
      <c r="EK1148" s="207"/>
      <c r="EL1148" s="205"/>
      <c r="EM1148" s="207"/>
      <c r="EN1148" s="205"/>
      <c r="EO1148" s="207"/>
      <c r="EP1148" s="207"/>
      <c r="EQ1148" s="205"/>
      <c r="ER1148" s="205"/>
      <c r="ES1148" s="205"/>
      <c r="ET1148" s="205"/>
      <c r="EU1148" s="93"/>
      <c r="EV1148" s="93"/>
    </row>
    <row r="1149" spans="2:152">
      <c r="B1149" s="8"/>
      <c r="C1149" s="205"/>
      <c r="D1149" s="205"/>
      <c r="E1149" s="206"/>
      <c r="F1149" s="206"/>
      <c r="G1149" s="205"/>
      <c r="H1149" s="207"/>
      <c r="I1149" s="205"/>
      <c r="J1149" s="207"/>
      <c r="K1149" s="205"/>
      <c r="L1149" s="205"/>
      <c r="M1149" s="205"/>
      <c r="N1149" s="205"/>
      <c r="O1149" s="205"/>
      <c r="P1149" s="205"/>
      <c r="Q1149" s="205"/>
      <c r="CC1149" s="8"/>
      <c r="CD1149" s="205"/>
      <c r="CE1149" s="205"/>
      <c r="CF1149" s="206"/>
      <c r="CG1149" s="206"/>
      <c r="CH1149" s="205"/>
      <c r="CI1149" s="207"/>
      <c r="CJ1149" s="205"/>
      <c r="CK1149" s="207"/>
      <c r="CL1149" s="205"/>
      <c r="CM1149" s="205"/>
      <c r="CN1149" s="205"/>
      <c r="CO1149" s="205"/>
      <c r="CP1149" s="205"/>
      <c r="CQ1149" s="93"/>
      <c r="CR1149" s="93"/>
      <c r="CS1149" s="191"/>
      <c r="CW1149" s="210"/>
      <c r="DE1149" s="8"/>
      <c r="DF1149" s="205"/>
      <c r="DG1149" s="205"/>
      <c r="DH1149" s="206"/>
      <c r="DI1149" s="206"/>
      <c r="DJ1149" s="205"/>
      <c r="DK1149" s="207"/>
      <c r="DL1149" s="205"/>
      <c r="DM1149" s="207"/>
      <c r="DN1149" s="205"/>
      <c r="DO1149" s="207"/>
      <c r="DP1149" s="205"/>
      <c r="DQ1149" s="205"/>
      <c r="DR1149" s="205"/>
      <c r="DS1149" s="205"/>
      <c r="DT1149" s="93"/>
      <c r="DU1149" s="93"/>
      <c r="EE1149" s="8"/>
      <c r="EF1149" s="205"/>
      <c r="EG1149" s="205"/>
      <c r="EH1149" s="206"/>
      <c r="EI1149" s="206"/>
      <c r="EJ1149" s="205"/>
      <c r="EK1149" s="207"/>
      <c r="EL1149" s="205"/>
      <c r="EM1149" s="207"/>
      <c r="EN1149" s="205"/>
      <c r="EO1149" s="207"/>
      <c r="EP1149" s="207"/>
      <c r="EQ1149" s="205"/>
      <c r="ER1149" s="205"/>
      <c r="ES1149" s="205"/>
      <c r="ET1149" s="205"/>
      <c r="EU1149" s="93"/>
      <c r="EV1149" s="93"/>
    </row>
    <row r="1150" spans="2:152">
      <c r="B1150" s="8"/>
      <c r="C1150" s="205"/>
      <c r="D1150" s="205"/>
      <c r="E1150" s="206"/>
      <c r="F1150" s="206"/>
      <c r="G1150" s="205"/>
      <c r="H1150" s="207"/>
      <c r="I1150" s="205"/>
      <c r="J1150" s="207"/>
      <c r="K1150" s="205"/>
      <c r="L1150" s="205"/>
      <c r="M1150" s="205"/>
      <c r="N1150" s="205"/>
      <c r="O1150" s="205"/>
      <c r="P1150" s="205"/>
      <c r="Q1150" s="205"/>
      <c r="CC1150" s="8"/>
      <c r="CD1150" s="205"/>
      <c r="CE1150" s="205"/>
      <c r="CF1150" s="206"/>
      <c r="CG1150" s="206"/>
      <c r="CH1150" s="205"/>
      <c r="CI1150" s="207"/>
      <c r="CJ1150" s="205"/>
      <c r="CK1150" s="207"/>
      <c r="CL1150" s="205"/>
      <c r="CM1150" s="205"/>
      <c r="CN1150" s="205"/>
      <c r="CO1150" s="205"/>
      <c r="CP1150" s="205"/>
      <c r="CQ1150" s="93"/>
      <c r="CR1150" s="93"/>
      <c r="CS1150" s="191"/>
      <c r="CW1150" s="210"/>
      <c r="DE1150" s="8"/>
      <c r="DF1150" s="205"/>
      <c r="DG1150" s="205"/>
      <c r="DH1150" s="206"/>
      <c r="DI1150" s="206"/>
      <c r="DJ1150" s="205"/>
      <c r="DK1150" s="207"/>
      <c r="DL1150" s="205"/>
      <c r="DM1150" s="207"/>
      <c r="DN1150" s="205"/>
      <c r="DO1150" s="207"/>
      <c r="DP1150" s="205"/>
      <c r="DQ1150" s="205"/>
      <c r="DR1150" s="205"/>
      <c r="DS1150" s="205"/>
      <c r="DT1150" s="93"/>
      <c r="DU1150" s="93"/>
      <c r="EE1150" s="8"/>
      <c r="EF1150" s="205"/>
      <c r="EG1150" s="205"/>
      <c r="EH1150" s="206"/>
      <c r="EI1150" s="206"/>
      <c r="EJ1150" s="205"/>
      <c r="EK1150" s="207"/>
      <c r="EL1150" s="205"/>
      <c r="EM1150" s="207"/>
      <c r="EN1150" s="205"/>
      <c r="EO1150" s="207"/>
      <c r="EP1150" s="207"/>
      <c r="EQ1150" s="205"/>
      <c r="ER1150" s="205"/>
      <c r="ES1150" s="205"/>
      <c r="ET1150" s="205"/>
      <c r="EU1150" s="93"/>
      <c r="EV1150" s="93"/>
    </row>
    <row r="1151" spans="2:152">
      <c r="B1151" s="8"/>
      <c r="C1151" s="205"/>
      <c r="D1151" s="205"/>
      <c r="E1151" s="206"/>
      <c r="F1151" s="206"/>
      <c r="G1151" s="205"/>
      <c r="H1151" s="207"/>
      <c r="I1151" s="205"/>
      <c r="J1151" s="207"/>
      <c r="K1151" s="205"/>
      <c r="L1151" s="205"/>
      <c r="M1151" s="205"/>
      <c r="N1151" s="205"/>
      <c r="O1151" s="205"/>
      <c r="P1151" s="205"/>
      <c r="Q1151" s="205"/>
      <c r="CC1151" s="8"/>
      <c r="CD1151" s="205"/>
      <c r="CE1151" s="205"/>
      <c r="CF1151" s="206"/>
      <c r="CG1151" s="206"/>
      <c r="CH1151" s="205"/>
      <c r="CI1151" s="207"/>
      <c r="CJ1151" s="205"/>
      <c r="CK1151" s="207"/>
      <c r="CL1151" s="205"/>
      <c r="CM1151" s="205"/>
      <c r="CN1151" s="205"/>
      <c r="CO1151" s="205"/>
      <c r="CP1151" s="205"/>
      <c r="CQ1151" s="93"/>
      <c r="CR1151" s="93"/>
      <c r="CS1151" s="191"/>
      <c r="CW1151" s="210"/>
      <c r="DE1151" s="8"/>
      <c r="DF1151" s="205"/>
      <c r="DG1151" s="205"/>
      <c r="DH1151" s="206"/>
      <c r="DI1151" s="206"/>
      <c r="DJ1151" s="205"/>
      <c r="DK1151" s="207"/>
      <c r="DL1151" s="205"/>
      <c r="DM1151" s="207"/>
      <c r="DN1151" s="205"/>
      <c r="DO1151" s="207"/>
      <c r="DP1151" s="205"/>
      <c r="DQ1151" s="205"/>
      <c r="DR1151" s="205"/>
      <c r="DS1151" s="205"/>
      <c r="DT1151" s="93"/>
      <c r="DU1151" s="93"/>
      <c r="EE1151" s="8"/>
      <c r="EF1151" s="205"/>
      <c r="EG1151" s="205"/>
      <c r="EH1151" s="206"/>
      <c r="EI1151" s="206"/>
      <c r="EJ1151" s="205"/>
      <c r="EK1151" s="207"/>
      <c r="EL1151" s="205"/>
      <c r="EM1151" s="207"/>
      <c r="EN1151" s="205"/>
      <c r="EO1151" s="207"/>
      <c r="EP1151" s="207"/>
      <c r="EQ1151" s="205"/>
      <c r="ER1151" s="205"/>
      <c r="ES1151" s="205"/>
      <c r="ET1151" s="205"/>
      <c r="EU1151" s="93"/>
      <c r="EV1151" s="93"/>
    </row>
    <row r="1152" spans="2:152">
      <c r="B1152" s="8"/>
      <c r="C1152" s="205"/>
      <c r="D1152" s="205"/>
      <c r="E1152" s="206"/>
      <c r="F1152" s="206"/>
      <c r="G1152" s="205"/>
      <c r="H1152" s="207"/>
      <c r="I1152" s="205"/>
      <c r="J1152" s="207"/>
      <c r="K1152" s="205"/>
      <c r="L1152" s="205"/>
      <c r="M1152" s="205"/>
      <c r="N1152" s="205"/>
      <c r="O1152" s="205"/>
      <c r="P1152" s="205"/>
      <c r="Q1152" s="205"/>
      <c r="CC1152" s="8"/>
      <c r="CD1152" s="205"/>
      <c r="CE1152" s="205"/>
      <c r="CF1152" s="206"/>
      <c r="CG1152" s="206"/>
      <c r="CH1152" s="205"/>
      <c r="CI1152" s="207"/>
      <c r="CJ1152" s="205"/>
      <c r="CK1152" s="207"/>
      <c r="CL1152" s="205"/>
      <c r="CM1152" s="205"/>
      <c r="CN1152" s="205"/>
      <c r="CO1152" s="205"/>
      <c r="CP1152" s="205"/>
      <c r="CQ1152" s="93"/>
      <c r="CR1152" s="93"/>
      <c r="CS1152" s="191"/>
      <c r="CW1152" s="210"/>
      <c r="DE1152" s="8"/>
      <c r="DF1152" s="205"/>
      <c r="DG1152" s="205"/>
      <c r="DH1152" s="206"/>
      <c r="DI1152" s="206"/>
      <c r="DJ1152" s="205"/>
      <c r="DK1152" s="207"/>
      <c r="DL1152" s="205"/>
      <c r="DM1152" s="207"/>
      <c r="DN1152" s="205"/>
      <c r="DO1152" s="207"/>
      <c r="DP1152" s="205"/>
      <c r="DQ1152" s="205"/>
      <c r="DR1152" s="205"/>
      <c r="DS1152" s="205"/>
      <c r="DT1152" s="93"/>
      <c r="DU1152" s="93"/>
      <c r="EE1152" s="8"/>
      <c r="EF1152" s="205"/>
      <c r="EG1152" s="205"/>
      <c r="EH1152" s="206"/>
      <c r="EI1152" s="206"/>
      <c r="EJ1152" s="205"/>
      <c r="EK1152" s="207"/>
      <c r="EL1152" s="205"/>
      <c r="EM1152" s="207"/>
      <c r="EN1152" s="205"/>
      <c r="EO1152" s="207"/>
      <c r="EP1152" s="207"/>
      <c r="EQ1152" s="205"/>
      <c r="ER1152" s="205"/>
      <c r="ES1152" s="205"/>
      <c r="ET1152" s="205"/>
      <c r="EU1152" s="93"/>
      <c r="EV1152" s="93"/>
    </row>
    <row r="1153" spans="2:152">
      <c r="B1153" s="8"/>
      <c r="C1153" s="205"/>
      <c r="D1153" s="205"/>
      <c r="E1153" s="206"/>
      <c r="F1153" s="206"/>
      <c r="G1153" s="205"/>
      <c r="H1153" s="207"/>
      <c r="I1153" s="205"/>
      <c r="J1153" s="207"/>
      <c r="K1153" s="205"/>
      <c r="L1153" s="205"/>
      <c r="M1153" s="205"/>
      <c r="N1153" s="205"/>
      <c r="O1153" s="205"/>
      <c r="P1153" s="205"/>
      <c r="Q1153" s="205"/>
      <c r="CC1153" s="8"/>
      <c r="CD1153" s="205"/>
      <c r="CE1153" s="205"/>
      <c r="CF1153" s="206"/>
      <c r="CG1153" s="206"/>
      <c r="CH1153" s="205"/>
      <c r="CI1153" s="207"/>
      <c r="CJ1153" s="205"/>
      <c r="CK1153" s="207"/>
      <c r="CL1153" s="205"/>
      <c r="CM1153" s="205"/>
      <c r="CN1153" s="205"/>
      <c r="CO1153" s="205"/>
      <c r="CP1153" s="205"/>
      <c r="CQ1153" s="93"/>
      <c r="CR1153" s="93"/>
      <c r="CS1153" s="191"/>
      <c r="CW1153" s="210"/>
      <c r="DE1153" s="8"/>
      <c r="DF1153" s="205"/>
      <c r="DG1153" s="205"/>
      <c r="DH1153" s="206"/>
      <c r="DI1153" s="206"/>
      <c r="DJ1153" s="205"/>
      <c r="DK1153" s="207"/>
      <c r="DL1153" s="205"/>
      <c r="DM1153" s="207"/>
      <c r="DN1153" s="205"/>
      <c r="DO1153" s="207"/>
      <c r="DP1153" s="205"/>
      <c r="DQ1153" s="205"/>
      <c r="DR1153" s="205"/>
      <c r="DS1153" s="205"/>
      <c r="DT1153" s="93"/>
      <c r="DU1153" s="93"/>
      <c r="EE1153" s="8"/>
      <c r="EF1153" s="205"/>
      <c r="EG1153" s="205"/>
      <c r="EH1153" s="206"/>
      <c r="EI1153" s="206"/>
      <c r="EJ1153" s="205"/>
      <c r="EK1153" s="207"/>
      <c r="EL1153" s="205"/>
      <c r="EM1153" s="207"/>
      <c r="EN1153" s="205"/>
      <c r="EO1153" s="207"/>
      <c r="EP1153" s="207"/>
      <c r="EQ1153" s="205"/>
      <c r="ER1153" s="205"/>
      <c r="ES1153" s="205"/>
      <c r="ET1153" s="205"/>
      <c r="EU1153" s="93"/>
      <c r="EV1153" s="93"/>
    </row>
    <row r="1154" spans="2:152">
      <c r="B1154" s="8"/>
      <c r="C1154" s="205"/>
      <c r="D1154" s="205"/>
      <c r="E1154" s="206"/>
      <c r="F1154" s="206"/>
      <c r="G1154" s="205"/>
      <c r="H1154" s="207"/>
      <c r="I1154" s="205"/>
      <c r="J1154" s="207"/>
      <c r="K1154" s="205"/>
      <c r="L1154" s="205"/>
      <c r="M1154" s="205"/>
      <c r="N1154" s="205"/>
      <c r="O1154" s="205"/>
      <c r="P1154" s="205"/>
      <c r="Q1154" s="205"/>
      <c r="CC1154" s="8"/>
      <c r="CD1154" s="205"/>
      <c r="CE1154" s="205"/>
      <c r="CF1154" s="206"/>
      <c r="CG1154" s="206"/>
      <c r="CH1154" s="205"/>
      <c r="CI1154" s="207"/>
      <c r="CJ1154" s="205"/>
      <c r="CK1154" s="207"/>
      <c r="CL1154" s="205"/>
      <c r="CM1154" s="205"/>
      <c r="CN1154" s="205"/>
      <c r="CO1154" s="205"/>
      <c r="CP1154" s="205"/>
      <c r="CQ1154" s="93"/>
      <c r="CR1154" s="93"/>
      <c r="CS1154" s="191"/>
      <c r="CW1154" s="210"/>
      <c r="DE1154" s="8"/>
      <c r="DF1154" s="205"/>
      <c r="DG1154" s="205"/>
      <c r="DH1154" s="206"/>
      <c r="DI1154" s="206"/>
      <c r="DJ1154" s="205"/>
      <c r="DK1154" s="207"/>
      <c r="DL1154" s="205"/>
      <c r="DM1154" s="207"/>
      <c r="DN1154" s="205"/>
      <c r="DO1154" s="207"/>
      <c r="DP1154" s="205"/>
      <c r="DQ1154" s="205"/>
      <c r="DR1154" s="205"/>
      <c r="DS1154" s="205"/>
      <c r="DT1154" s="93"/>
      <c r="DU1154" s="93"/>
      <c r="EE1154" s="8"/>
      <c r="EF1154" s="205"/>
      <c r="EG1154" s="205"/>
      <c r="EH1154" s="206"/>
      <c r="EI1154" s="206"/>
      <c r="EJ1154" s="205"/>
      <c r="EK1154" s="207"/>
      <c r="EL1154" s="205"/>
      <c r="EM1154" s="207"/>
      <c r="EN1154" s="205"/>
      <c r="EO1154" s="207"/>
      <c r="EP1154" s="207"/>
      <c r="EQ1154" s="205"/>
      <c r="ER1154" s="205"/>
      <c r="ES1154" s="205"/>
      <c r="ET1154" s="205"/>
      <c r="EU1154" s="93"/>
      <c r="EV1154" s="93"/>
    </row>
    <row r="1155" spans="2:152">
      <c r="B1155" s="8"/>
      <c r="C1155" s="205"/>
      <c r="D1155" s="205"/>
      <c r="E1155" s="206"/>
      <c r="F1155" s="206"/>
      <c r="G1155" s="205"/>
      <c r="H1155" s="207"/>
      <c r="I1155" s="205"/>
      <c r="J1155" s="207"/>
      <c r="K1155" s="205"/>
      <c r="L1155" s="205"/>
      <c r="M1155" s="205"/>
      <c r="N1155" s="205"/>
      <c r="O1155" s="205"/>
      <c r="P1155" s="205"/>
      <c r="Q1155" s="205"/>
      <c r="CC1155" s="8"/>
      <c r="CD1155" s="205"/>
      <c r="CE1155" s="205"/>
      <c r="CF1155" s="206"/>
      <c r="CG1155" s="206"/>
      <c r="CH1155" s="205"/>
      <c r="CI1155" s="207"/>
      <c r="CJ1155" s="205"/>
      <c r="CK1155" s="207"/>
      <c r="CL1155" s="205"/>
      <c r="CM1155" s="205"/>
      <c r="CN1155" s="205"/>
      <c r="CO1155" s="205"/>
      <c r="CP1155" s="205"/>
      <c r="CQ1155" s="93"/>
      <c r="CR1155" s="93"/>
      <c r="CS1155" s="191"/>
      <c r="CW1155" s="210"/>
      <c r="DE1155" s="8"/>
      <c r="DF1155" s="205"/>
      <c r="DG1155" s="205"/>
      <c r="DH1155" s="206"/>
      <c r="DI1155" s="206"/>
      <c r="DJ1155" s="205"/>
      <c r="DK1155" s="207"/>
      <c r="DL1155" s="205"/>
      <c r="DM1155" s="207"/>
      <c r="DN1155" s="205"/>
      <c r="DO1155" s="207"/>
      <c r="DP1155" s="205"/>
      <c r="DQ1155" s="205"/>
      <c r="DR1155" s="205"/>
      <c r="DS1155" s="205"/>
      <c r="DT1155" s="93"/>
      <c r="DU1155" s="93"/>
      <c r="EE1155" s="8"/>
      <c r="EF1155" s="205"/>
      <c r="EG1155" s="205"/>
      <c r="EH1155" s="206"/>
      <c r="EI1155" s="206"/>
      <c r="EJ1155" s="205"/>
      <c r="EK1155" s="207"/>
      <c r="EL1155" s="205"/>
      <c r="EM1155" s="207"/>
      <c r="EN1155" s="205"/>
      <c r="EO1155" s="207"/>
      <c r="EP1155" s="207"/>
      <c r="EQ1155" s="205"/>
      <c r="ER1155" s="205"/>
      <c r="ES1155" s="205"/>
      <c r="ET1155" s="205"/>
      <c r="EU1155" s="93"/>
      <c r="EV1155" s="93"/>
    </row>
    <row r="1156" spans="2:152">
      <c r="B1156" s="8"/>
      <c r="C1156" s="205"/>
      <c r="D1156" s="205"/>
      <c r="E1156" s="206"/>
      <c r="F1156" s="206"/>
      <c r="G1156" s="205"/>
      <c r="H1156" s="207"/>
      <c r="I1156" s="205"/>
      <c r="J1156" s="207"/>
      <c r="K1156" s="205"/>
      <c r="L1156" s="205"/>
      <c r="M1156" s="205"/>
      <c r="N1156" s="205"/>
      <c r="O1156" s="205"/>
      <c r="P1156" s="205"/>
      <c r="Q1156" s="205"/>
      <c r="CC1156" s="8"/>
      <c r="CD1156" s="205"/>
      <c r="CE1156" s="205"/>
      <c r="CF1156" s="206"/>
      <c r="CG1156" s="206"/>
      <c r="CH1156" s="205"/>
      <c r="CI1156" s="207"/>
      <c r="CJ1156" s="205"/>
      <c r="CK1156" s="207"/>
      <c r="CL1156" s="205"/>
      <c r="CM1156" s="205"/>
      <c r="CN1156" s="205"/>
      <c r="CO1156" s="205"/>
      <c r="CP1156" s="205"/>
      <c r="CQ1156" s="93"/>
      <c r="CR1156" s="93"/>
      <c r="CS1156" s="191"/>
      <c r="CW1156" s="210"/>
      <c r="DE1156" s="8"/>
      <c r="DF1156" s="205"/>
      <c r="DG1156" s="205"/>
      <c r="DH1156" s="206"/>
      <c r="DI1156" s="206"/>
      <c r="DJ1156" s="205"/>
      <c r="DK1156" s="207"/>
      <c r="DL1156" s="205"/>
      <c r="DM1156" s="207"/>
      <c r="DN1156" s="205"/>
      <c r="DO1156" s="207"/>
      <c r="DP1156" s="205"/>
      <c r="DQ1156" s="205"/>
      <c r="DR1156" s="205"/>
      <c r="DS1156" s="205"/>
      <c r="DT1156" s="93"/>
      <c r="DU1156" s="93"/>
      <c r="EE1156" s="8"/>
      <c r="EF1156" s="205"/>
      <c r="EG1156" s="205"/>
      <c r="EH1156" s="206"/>
      <c r="EI1156" s="206"/>
      <c r="EJ1156" s="205"/>
      <c r="EK1156" s="207"/>
      <c r="EL1156" s="205"/>
      <c r="EM1156" s="207"/>
      <c r="EN1156" s="205"/>
      <c r="EO1156" s="207"/>
      <c r="EP1156" s="207"/>
      <c r="EQ1156" s="205"/>
      <c r="ER1156" s="205"/>
      <c r="ES1156" s="205"/>
      <c r="ET1156" s="205"/>
      <c r="EU1156" s="93"/>
      <c r="EV1156" s="93"/>
    </row>
    <row r="1157" spans="2:152">
      <c r="B1157" s="8"/>
      <c r="C1157" s="205"/>
      <c r="D1157" s="205"/>
      <c r="E1157" s="206"/>
      <c r="F1157" s="206"/>
      <c r="G1157" s="205"/>
      <c r="H1157" s="207"/>
      <c r="I1157" s="205"/>
      <c r="J1157" s="207"/>
      <c r="K1157" s="205"/>
      <c r="L1157" s="205"/>
      <c r="M1157" s="205"/>
      <c r="N1157" s="205"/>
      <c r="O1157" s="205"/>
      <c r="P1157" s="205"/>
      <c r="Q1157" s="205"/>
      <c r="CC1157" s="8"/>
      <c r="CD1157" s="205"/>
      <c r="CE1157" s="205"/>
      <c r="CF1157" s="206"/>
      <c r="CG1157" s="206"/>
      <c r="CH1157" s="205"/>
      <c r="CI1157" s="207"/>
      <c r="CJ1157" s="205"/>
      <c r="CK1157" s="207"/>
      <c r="CL1157" s="205"/>
      <c r="CM1157" s="205"/>
      <c r="CN1157" s="205"/>
      <c r="CO1157" s="205"/>
      <c r="CP1157" s="205"/>
      <c r="CQ1157" s="93"/>
      <c r="CR1157" s="93"/>
      <c r="CS1157" s="191"/>
      <c r="CW1157" s="210"/>
      <c r="DE1157" s="8"/>
      <c r="DF1157" s="205"/>
      <c r="DG1157" s="205"/>
      <c r="DH1157" s="206"/>
      <c r="DI1157" s="206"/>
      <c r="DJ1157" s="205"/>
      <c r="DK1157" s="207"/>
      <c r="DL1157" s="205"/>
      <c r="DM1157" s="207"/>
      <c r="DN1157" s="205"/>
      <c r="DO1157" s="207"/>
      <c r="DP1157" s="205"/>
      <c r="DQ1157" s="205"/>
      <c r="DR1157" s="205"/>
      <c r="DS1157" s="205"/>
      <c r="DT1157" s="93"/>
      <c r="DU1157" s="93"/>
      <c r="EE1157" s="8"/>
      <c r="EF1157" s="205"/>
      <c r="EG1157" s="205"/>
      <c r="EH1157" s="206"/>
      <c r="EI1157" s="206"/>
      <c r="EJ1157" s="205"/>
      <c r="EK1157" s="207"/>
      <c r="EL1157" s="205"/>
      <c r="EM1157" s="207"/>
      <c r="EN1157" s="205"/>
      <c r="EO1157" s="207"/>
      <c r="EP1157" s="207"/>
      <c r="EQ1157" s="205"/>
      <c r="ER1157" s="205"/>
      <c r="ES1157" s="205"/>
      <c r="ET1157" s="205"/>
      <c r="EU1157" s="93"/>
      <c r="EV1157" s="93"/>
    </row>
    <row r="1158" spans="2:152">
      <c r="B1158" s="8"/>
      <c r="C1158" s="205"/>
      <c r="D1158" s="205"/>
      <c r="E1158" s="206"/>
      <c r="F1158" s="206"/>
      <c r="G1158" s="205"/>
      <c r="H1158" s="207"/>
      <c r="I1158" s="205"/>
      <c r="J1158" s="207"/>
      <c r="K1158" s="205"/>
      <c r="L1158" s="205"/>
      <c r="M1158" s="205"/>
      <c r="N1158" s="205"/>
      <c r="O1158" s="205"/>
      <c r="P1158" s="205"/>
      <c r="Q1158" s="205"/>
      <c r="CC1158" s="8"/>
      <c r="CD1158" s="205"/>
      <c r="CE1158" s="205"/>
      <c r="CF1158" s="206"/>
      <c r="CG1158" s="206"/>
      <c r="CH1158" s="205"/>
      <c r="CI1158" s="207"/>
      <c r="CJ1158" s="205"/>
      <c r="CK1158" s="207"/>
      <c r="CL1158" s="205"/>
      <c r="CM1158" s="205"/>
      <c r="CN1158" s="205"/>
      <c r="CO1158" s="205"/>
      <c r="CP1158" s="205"/>
      <c r="CQ1158" s="93"/>
      <c r="CR1158" s="93"/>
      <c r="CS1158" s="191"/>
      <c r="CW1158" s="210"/>
      <c r="DE1158" s="8"/>
      <c r="DF1158" s="205"/>
      <c r="DG1158" s="205"/>
      <c r="DH1158" s="206"/>
      <c r="DI1158" s="206"/>
      <c r="DJ1158" s="205"/>
      <c r="DK1158" s="207"/>
      <c r="DL1158" s="205"/>
      <c r="DM1158" s="207"/>
      <c r="DN1158" s="205"/>
      <c r="DO1158" s="207"/>
      <c r="DP1158" s="205"/>
      <c r="DQ1158" s="205"/>
      <c r="DR1158" s="205"/>
      <c r="DS1158" s="205"/>
      <c r="DT1158" s="93"/>
      <c r="DU1158" s="93"/>
      <c r="EE1158" s="8"/>
      <c r="EF1158" s="205"/>
      <c r="EG1158" s="205"/>
      <c r="EH1158" s="206"/>
      <c r="EI1158" s="206"/>
      <c r="EJ1158" s="205"/>
      <c r="EK1158" s="207"/>
      <c r="EL1158" s="205"/>
      <c r="EM1158" s="207"/>
      <c r="EN1158" s="205"/>
      <c r="EO1158" s="207"/>
      <c r="EP1158" s="207"/>
      <c r="EQ1158" s="205"/>
      <c r="ER1158" s="205"/>
      <c r="ES1158" s="205"/>
      <c r="ET1158" s="205"/>
      <c r="EU1158" s="93"/>
      <c r="EV1158" s="93"/>
    </row>
    <row r="1159" spans="2:152">
      <c r="B1159" s="8"/>
      <c r="C1159" s="205"/>
      <c r="D1159" s="205"/>
      <c r="E1159" s="206"/>
      <c r="F1159" s="206"/>
      <c r="G1159" s="205"/>
      <c r="H1159" s="207"/>
      <c r="I1159" s="205"/>
      <c r="J1159" s="207"/>
      <c r="K1159" s="205"/>
      <c r="L1159" s="205"/>
      <c r="M1159" s="205"/>
      <c r="N1159" s="205"/>
      <c r="O1159" s="205"/>
      <c r="P1159" s="205"/>
      <c r="Q1159" s="205"/>
      <c r="CC1159" s="8"/>
      <c r="CD1159" s="205"/>
      <c r="CE1159" s="205"/>
      <c r="CF1159" s="206"/>
      <c r="CG1159" s="206"/>
      <c r="CH1159" s="205"/>
      <c r="CI1159" s="207"/>
      <c r="CJ1159" s="205"/>
      <c r="CK1159" s="207"/>
      <c r="CL1159" s="205"/>
      <c r="CM1159" s="205"/>
      <c r="CN1159" s="205"/>
      <c r="CO1159" s="205"/>
      <c r="CP1159" s="205"/>
      <c r="CQ1159" s="93"/>
      <c r="CR1159" s="93"/>
      <c r="CS1159" s="191"/>
      <c r="CW1159" s="210"/>
      <c r="DE1159" s="8"/>
      <c r="DF1159" s="205"/>
      <c r="DG1159" s="205"/>
      <c r="DH1159" s="206"/>
      <c r="DI1159" s="206"/>
      <c r="DJ1159" s="205"/>
      <c r="DK1159" s="207"/>
      <c r="DL1159" s="205"/>
      <c r="DM1159" s="207"/>
      <c r="DN1159" s="205"/>
      <c r="DO1159" s="207"/>
      <c r="DP1159" s="205"/>
      <c r="DQ1159" s="205"/>
      <c r="DR1159" s="205"/>
      <c r="DS1159" s="205"/>
      <c r="DT1159" s="93"/>
      <c r="DU1159" s="93"/>
      <c r="EE1159" s="8"/>
      <c r="EF1159" s="205"/>
      <c r="EG1159" s="205"/>
      <c r="EH1159" s="206"/>
      <c r="EI1159" s="206"/>
      <c r="EJ1159" s="205"/>
      <c r="EK1159" s="207"/>
      <c r="EL1159" s="205"/>
      <c r="EM1159" s="207"/>
      <c r="EN1159" s="205"/>
      <c r="EO1159" s="207"/>
      <c r="EP1159" s="207"/>
      <c r="EQ1159" s="205"/>
      <c r="ER1159" s="205"/>
      <c r="ES1159" s="205"/>
      <c r="ET1159" s="205"/>
      <c r="EU1159" s="93"/>
      <c r="EV1159" s="93"/>
    </row>
    <row r="1160" spans="2:152">
      <c r="B1160" s="8"/>
      <c r="C1160" s="205"/>
      <c r="D1160" s="205"/>
      <c r="E1160" s="206"/>
      <c r="F1160" s="206"/>
      <c r="G1160" s="205"/>
      <c r="H1160" s="207"/>
      <c r="I1160" s="205"/>
      <c r="J1160" s="207"/>
      <c r="K1160" s="205"/>
      <c r="L1160" s="205"/>
      <c r="M1160" s="205"/>
      <c r="N1160" s="205"/>
      <c r="O1160" s="205"/>
      <c r="P1160" s="205"/>
      <c r="Q1160" s="205"/>
      <c r="CC1160" s="8"/>
      <c r="CD1160" s="205"/>
      <c r="CE1160" s="205"/>
      <c r="CF1160" s="206"/>
      <c r="CG1160" s="206"/>
      <c r="CH1160" s="205"/>
      <c r="CI1160" s="207"/>
      <c r="CJ1160" s="205"/>
      <c r="CK1160" s="207"/>
      <c r="CL1160" s="205"/>
      <c r="CM1160" s="205"/>
      <c r="CN1160" s="205"/>
      <c r="CO1160" s="205"/>
      <c r="CP1160" s="205"/>
      <c r="CQ1160" s="93"/>
      <c r="CR1160" s="93"/>
      <c r="CS1160" s="191"/>
      <c r="CW1160" s="210"/>
      <c r="DE1160" s="8"/>
      <c r="DF1160" s="205"/>
      <c r="DG1160" s="205"/>
      <c r="DH1160" s="206"/>
      <c r="DI1160" s="206"/>
      <c r="DJ1160" s="205"/>
      <c r="DK1160" s="207"/>
      <c r="DL1160" s="205"/>
      <c r="DM1160" s="207"/>
      <c r="DN1160" s="205"/>
      <c r="DO1160" s="207"/>
      <c r="DP1160" s="205"/>
      <c r="DQ1160" s="205"/>
      <c r="DR1160" s="205"/>
      <c r="DS1160" s="205"/>
      <c r="DT1160" s="93"/>
      <c r="DU1160" s="93"/>
      <c r="EE1160" s="8"/>
      <c r="EF1160" s="205"/>
      <c r="EG1160" s="205"/>
      <c r="EH1160" s="206"/>
      <c r="EI1160" s="206"/>
      <c r="EJ1160" s="205"/>
      <c r="EK1160" s="207"/>
      <c r="EL1160" s="205"/>
      <c r="EM1160" s="207"/>
      <c r="EN1160" s="205"/>
      <c r="EO1160" s="207"/>
      <c r="EP1160" s="207"/>
      <c r="EQ1160" s="205"/>
      <c r="ER1160" s="205"/>
      <c r="ES1160" s="205"/>
      <c r="ET1160" s="205"/>
      <c r="EU1160" s="93"/>
      <c r="EV1160" s="93"/>
    </row>
    <row r="1161" spans="2:152">
      <c r="B1161" s="8"/>
      <c r="C1161" s="205"/>
      <c r="D1161" s="205"/>
      <c r="E1161" s="206"/>
      <c r="F1161" s="206"/>
      <c r="G1161" s="205"/>
      <c r="H1161" s="207"/>
      <c r="I1161" s="205"/>
      <c r="J1161" s="207"/>
      <c r="K1161" s="205"/>
      <c r="L1161" s="205"/>
      <c r="M1161" s="205"/>
      <c r="N1161" s="205"/>
      <c r="O1161" s="205"/>
      <c r="P1161" s="205"/>
      <c r="Q1161" s="205"/>
      <c r="CC1161" s="8"/>
      <c r="CD1161" s="205"/>
      <c r="CE1161" s="205"/>
      <c r="CF1161" s="206"/>
      <c r="CG1161" s="206"/>
      <c r="CH1161" s="205"/>
      <c r="CI1161" s="207"/>
      <c r="CJ1161" s="205"/>
      <c r="CK1161" s="207"/>
      <c r="CL1161" s="205"/>
      <c r="CM1161" s="205"/>
      <c r="CN1161" s="205"/>
      <c r="CO1161" s="205"/>
      <c r="CP1161" s="205"/>
      <c r="CQ1161" s="93"/>
      <c r="CR1161" s="93"/>
      <c r="CS1161" s="191"/>
      <c r="CW1161" s="210"/>
      <c r="DE1161" s="8"/>
      <c r="DF1161" s="205"/>
      <c r="DG1161" s="205"/>
      <c r="DH1161" s="206"/>
      <c r="DI1161" s="206"/>
      <c r="DJ1161" s="205"/>
      <c r="DK1161" s="207"/>
      <c r="DL1161" s="205"/>
      <c r="DM1161" s="207"/>
      <c r="DN1161" s="205"/>
      <c r="DO1161" s="207"/>
      <c r="DP1161" s="205"/>
      <c r="DQ1161" s="205"/>
      <c r="DR1161" s="205"/>
      <c r="DS1161" s="205"/>
      <c r="DT1161" s="93"/>
      <c r="DU1161" s="93"/>
      <c r="EE1161" s="8"/>
      <c r="EF1161" s="205"/>
      <c r="EG1161" s="205"/>
      <c r="EH1161" s="206"/>
      <c r="EI1161" s="206"/>
      <c r="EJ1161" s="205"/>
      <c r="EK1161" s="207"/>
      <c r="EL1161" s="205"/>
      <c r="EM1161" s="207"/>
      <c r="EN1161" s="205"/>
      <c r="EO1161" s="207"/>
      <c r="EP1161" s="207"/>
      <c r="EQ1161" s="205"/>
      <c r="ER1161" s="205"/>
      <c r="ES1161" s="205"/>
      <c r="ET1161" s="205"/>
      <c r="EU1161" s="93"/>
      <c r="EV1161" s="93"/>
    </row>
    <row r="1162" spans="2:152">
      <c r="B1162" s="8"/>
      <c r="C1162" s="205"/>
      <c r="D1162" s="205"/>
      <c r="E1162" s="206"/>
      <c r="F1162" s="206"/>
      <c r="G1162" s="205"/>
      <c r="H1162" s="207"/>
      <c r="I1162" s="205"/>
      <c r="J1162" s="207"/>
      <c r="K1162" s="205"/>
      <c r="L1162" s="205"/>
      <c r="M1162" s="205"/>
      <c r="N1162" s="205"/>
      <c r="O1162" s="205"/>
      <c r="P1162" s="205"/>
      <c r="Q1162" s="205"/>
      <c r="CC1162" s="8"/>
      <c r="CD1162" s="205"/>
      <c r="CE1162" s="205"/>
      <c r="CF1162" s="206"/>
      <c r="CG1162" s="206"/>
      <c r="CH1162" s="205"/>
      <c r="CI1162" s="207"/>
      <c r="CJ1162" s="205"/>
      <c r="CK1162" s="207"/>
      <c r="CL1162" s="205"/>
      <c r="CM1162" s="205"/>
      <c r="CN1162" s="205"/>
      <c r="CO1162" s="205"/>
      <c r="CP1162" s="205"/>
      <c r="CQ1162" s="93"/>
      <c r="CR1162" s="93"/>
      <c r="CS1162" s="191"/>
      <c r="CW1162" s="210"/>
      <c r="DE1162" s="8"/>
      <c r="DF1162" s="205"/>
      <c r="DG1162" s="205"/>
      <c r="DH1162" s="206"/>
      <c r="DI1162" s="206"/>
      <c r="DJ1162" s="205"/>
      <c r="DK1162" s="207"/>
      <c r="DL1162" s="205"/>
      <c r="DM1162" s="207"/>
      <c r="DN1162" s="205"/>
      <c r="DO1162" s="207"/>
      <c r="DP1162" s="205"/>
      <c r="DQ1162" s="205"/>
      <c r="DR1162" s="205"/>
      <c r="DS1162" s="205"/>
      <c r="DT1162" s="93"/>
      <c r="DU1162" s="93"/>
      <c r="EE1162" s="8"/>
      <c r="EF1162" s="205"/>
      <c r="EG1162" s="205"/>
      <c r="EH1162" s="206"/>
      <c r="EI1162" s="206"/>
      <c r="EJ1162" s="205"/>
      <c r="EK1162" s="207"/>
      <c r="EL1162" s="205"/>
      <c r="EM1162" s="207"/>
      <c r="EN1162" s="205"/>
      <c r="EO1162" s="207"/>
      <c r="EP1162" s="207"/>
      <c r="EQ1162" s="205"/>
      <c r="ER1162" s="205"/>
      <c r="ES1162" s="205"/>
      <c r="ET1162" s="205"/>
      <c r="EU1162" s="93"/>
      <c r="EV1162" s="93"/>
    </row>
    <row r="1163" spans="2:152">
      <c r="B1163" s="8"/>
      <c r="C1163" s="205"/>
      <c r="D1163" s="205"/>
      <c r="E1163" s="206"/>
      <c r="F1163" s="206"/>
      <c r="G1163" s="205"/>
      <c r="H1163" s="207"/>
      <c r="I1163" s="205"/>
      <c r="J1163" s="207"/>
      <c r="K1163" s="205"/>
      <c r="L1163" s="205"/>
      <c r="M1163" s="205"/>
      <c r="N1163" s="205"/>
      <c r="O1163" s="205"/>
      <c r="P1163" s="205"/>
      <c r="Q1163" s="205"/>
      <c r="CC1163" s="8"/>
      <c r="CD1163" s="205"/>
      <c r="CE1163" s="205"/>
      <c r="CF1163" s="206"/>
      <c r="CG1163" s="206"/>
      <c r="CH1163" s="205"/>
      <c r="CI1163" s="207"/>
      <c r="CJ1163" s="205"/>
      <c r="CK1163" s="207"/>
      <c r="CL1163" s="205"/>
      <c r="CM1163" s="205"/>
      <c r="CN1163" s="205"/>
      <c r="CO1163" s="205"/>
      <c r="CP1163" s="205"/>
      <c r="CQ1163" s="93"/>
      <c r="CR1163" s="93"/>
      <c r="CS1163" s="191"/>
      <c r="CW1163" s="210"/>
      <c r="DE1163" s="8"/>
      <c r="DF1163" s="205"/>
      <c r="DG1163" s="205"/>
      <c r="DH1163" s="206"/>
      <c r="DI1163" s="206"/>
      <c r="DJ1163" s="205"/>
      <c r="DK1163" s="207"/>
      <c r="DL1163" s="205"/>
      <c r="DM1163" s="207"/>
      <c r="DN1163" s="205"/>
      <c r="DO1163" s="207"/>
      <c r="DP1163" s="205"/>
      <c r="DQ1163" s="205"/>
      <c r="DR1163" s="205"/>
      <c r="DS1163" s="205"/>
      <c r="DT1163" s="93"/>
      <c r="DU1163" s="93"/>
      <c r="EE1163" s="8"/>
      <c r="EF1163" s="205"/>
      <c r="EG1163" s="205"/>
      <c r="EH1163" s="206"/>
      <c r="EI1163" s="206"/>
      <c r="EJ1163" s="205"/>
      <c r="EK1163" s="207"/>
      <c r="EL1163" s="205"/>
      <c r="EM1163" s="207"/>
      <c r="EN1163" s="205"/>
      <c r="EO1163" s="207"/>
      <c r="EP1163" s="207"/>
      <c r="EQ1163" s="205"/>
      <c r="ER1163" s="205"/>
      <c r="ES1163" s="205"/>
      <c r="ET1163" s="205"/>
      <c r="EU1163" s="93"/>
      <c r="EV1163" s="93"/>
    </row>
    <row r="1164" spans="2:152">
      <c r="B1164" s="8"/>
      <c r="C1164" s="205"/>
      <c r="D1164" s="205"/>
      <c r="E1164" s="206"/>
      <c r="F1164" s="206"/>
      <c r="G1164" s="205"/>
      <c r="H1164" s="207"/>
      <c r="I1164" s="205"/>
      <c r="J1164" s="207"/>
      <c r="K1164" s="205"/>
      <c r="L1164" s="205"/>
      <c r="M1164" s="205"/>
      <c r="N1164" s="205"/>
      <c r="O1164" s="205"/>
      <c r="P1164" s="205"/>
      <c r="Q1164" s="205"/>
      <c r="CC1164" s="8"/>
      <c r="CD1164" s="205"/>
      <c r="CE1164" s="205"/>
      <c r="CF1164" s="206"/>
      <c r="CG1164" s="206"/>
      <c r="CH1164" s="205"/>
      <c r="CI1164" s="207"/>
      <c r="CJ1164" s="205"/>
      <c r="CK1164" s="207"/>
      <c r="CL1164" s="205"/>
      <c r="CM1164" s="205"/>
      <c r="CN1164" s="205"/>
      <c r="CO1164" s="205"/>
      <c r="CP1164" s="205"/>
      <c r="CQ1164" s="93"/>
      <c r="CR1164" s="93"/>
      <c r="CS1164" s="191"/>
      <c r="CW1164" s="210"/>
      <c r="DE1164" s="8"/>
      <c r="DF1164" s="205"/>
      <c r="DG1164" s="205"/>
      <c r="DH1164" s="206"/>
      <c r="DI1164" s="206"/>
      <c r="DJ1164" s="205"/>
      <c r="DK1164" s="207"/>
      <c r="DL1164" s="205"/>
      <c r="DM1164" s="207"/>
      <c r="DN1164" s="205"/>
      <c r="DO1164" s="207"/>
      <c r="DP1164" s="205"/>
      <c r="DQ1164" s="205"/>
      <c r="DR1164" s="205"/>
      <c r="DS1164" s="205"/>
      <c r="DT1164" s="93"/>
      <c r="DU1164" s="93"/>
      <c r="EE1164" s="8"/>
      <c r="EF1164" s="205"/>
      <c r="EG1164" s="205"/>
      <c r="EH1164" s="206"/>
      <c r="EI1164" s="206"/>
      <c r="EJ1164" s="205"/>
      <c r="EK1164" s="207"/>
      <c r="EL1164" s="205"/>
      <c r="EM1164" s="207"/>
      <c r="EN1164" s="205"/>
      <c r="EO1164" s="207"/>
      <c r="EP1164" s="207"/>
      <c r="EQ1164" s="205"/>
      <c r="ER1164" s="205"/>
      <c r="ES1164" s="205"/>
      <c r="ET1164" s="205"/>
      <c r="EU1164" s="93"/>
      <c r="EV1164" s="93"/>
    </row>
    <row r="1165" spans="2:152">
      <c r="B1165" s="8"/>
      <c r="C1165" s="205"/>
      <c r="D1165" s="205"/>
      <c r="E1165" s="206"/>
      <c r="F1165" s="206"/>
      <c r="G1165" s="205"/>
      <c r="H1165" s="207"/>
      <c r="I1165" s="205"/>
      <c r="J1165" s="207"/>
      <c r="K1165" s="205"/>
      <c r="L1165" s="205"/>
      <c r="M1165" s="205"/>
      <c r="N1165" s="205"/>
      <c r="O1165" s="205"/>
      <c r="P1165" s="205"/>
      <c r="Q1165" s="205"/>
      <c r="CC1165" s="8"/>
      <c r="CD1165" s="205"/>
      <c r="CE1165" s="205"/>
      <c r="CF1165" s="206"/>
      <c r="CG1165" s="206"/>
      <c r="CH1165" s="205"/>
      <c r="CI1165" s="207"/>
      <c r="CJ1165" s="205"/>
      <c r="CK1165" s="207"/>
      <c r="CL1165" s="205"/>
      <c r="CM1165" s="205"/>
      <c r="CN1165" s="205"/>
      <c r="CO1165" s="205"/>
      <c r="CP1165" s="205"/>
      <c r="CQ1165" s="93"/>
      <c r="CR1165" s="93"/>
      <c r="CS1165" s="191"/>
      <c r="CW1165" s="210"/>
      <c r="DE1165" s="8"/>
      <c r="DF1165" s="205"/>
      <c r="DG1165" s="205"/>
      <c r="DH1165" s="206"/>
      <c r="DI1165" s="206"/>
      <c r="DJ1165" s="205"/>
      <c r="DK1165" s="207"/>
      <c r="DL1165" s="205"/>
      <c r="DM1165" s="207"/>
      <c r="DN1165" s="205"/>
      <c r="DO1165" s="207"/>
      <c r="DP1165" s="205"/>
      <c r="DQ1165" s="205"/>
      <c r="DR1165" s="205"/>
      <c r="DS1165" s="205"/>
      <c r="DT1165" s="93"/>
      <c r="DU1165" s="93"/>
      <c r="EE1165" s="8"/>
      <c r="EF1165" s="205"/>
      <c r="EG1165" s="205"/>
      <c r="EH1165" s="206"/>
      <c r="EI1165" s="206"/>
      <c r="EJ1165" s="205"/>
      <c r="EK1165" s="207"/>
      <c r="EL1165" s="205"/>
      <c r="EM1165" s="207"/>
      <c r="EN1165" s="205"/>
      <c r="EO1165" s="207"/>
      <c r="EP1165" s="207"/>
      <c r="EQ1165" s="205"/>
      <c r="ER1165" s="205"/>
      <c r="ES1165" s="205"/>
      <c r="ET1165" s="205"/>
      <c r="EU1165" s="93"/>
      <c r="EV1165" s="93"/>
    </row>
    <row r="1166" spans="2:152">
      <c r="B1166" s="8"/>
      <c r="C1166" s="205"/>
      <c r="D1166" s="205"/>
      <c r="E1166" s="206"/>
      <c r="F1166" s="206"/>
      <c r="G1166" s="205"/>
      <c r="H1166" s="207"/>
      <c r="I1166" s="205"/>
      <c r="J1166" s="207"/>
      <c r="K1166" s="205"/>
      <c r="L1166" s="205"/>
      <c r="M1166" s="205"/>
      <c r="N1166" s="205"/>
      <c r="O1166" s="205"/>
      <c r="P1166" s="205"/>
      <c r="Q1166" s="205"/>
      <c r="CC1166" s="8"/>
      <c r="CD1166" s="205"/>
      <c r="CE1166" s="205"/>
      <c r="CF1166" s="206"/>
      <c r="CG1166" s="206"/>
      <c r="CH1166" s="205"/>
      <c r="CI1166" s="207"/>
      <c r="CJ1166" s="205"/>
      <c r="CK1166" s="207"/>
      <c r="CL1166" s="205"/>
      <c r="CM1166" s="205"/>
      <c r="CN1166" s="205"/>
      <c r="CO1166" s="205"/>
      <c r="CP1166" s="205"/>
      <c r="CQ1166" s="93"/>
      <c r="CR1166" s="93"/>
      <c r="CS1166" s="191"/>
      <c r="CW1166" s="210"/>
      <c r="DE1166" s="8"/>
      <c r="DF1166" s="205"/>
      <c r="DG1166" s="205"/>
      <c r="DH1166" s="206"/>
      <c r="DI1166" s="206"/>
      <c r="DJ1166" s="205"/>
      <c r="DK1166" s="207"/>
      <c r="DL1166" s="205"/>
      <c r="DM1166" s="207"/>
      <c r="DN1166" s="205"/>
      <c r="DO1166" s="207"/>
      <c r="DP1166" s="205"/>
      <c r="DQ1166" s="205"/>
      <c r="DR1166" s="205"/>
      <c r="DS1166" s="205"/>
      <c r="DT1166" s="93"/>
      <c r="DU1166" s="93"/>
      <c r="EE1166" s="8"/>
      <c r="EF1166" s="205"/>
      <c r="EG1166" s="205"/>
      <c r="EH1166" s="206"/>
      <c r="EI1166" s="206"/>
      <c r="EJ1166" s="205"/>
      <c r="EK1166" s="207"/>
      <c r="EL1166" s="205"/>
      <c r="EM1166" s="207"/>
      <c r="EN1166" s="205"/>
      <c r="EO1166" s="207"/>
      <c r="EP1166" s="207"/>
      <c r="EQ1166" s="205"/>
      <c r="ER1166" s="205"/>
      <c r="ES1166" s="205"/>
      <c r="ET1166" s="205"/>
      <c r="EU1166" s="93"/>
      <c r="EV1166" s="93"/>
    </row>
    <row r="1167" spans="2:152">
      <c r="B1167" s="8"/>
      <c r="C1167" s="205"/>
      <c r="D1167" s="205"/>
      <c r="E1167" s="206"/>
      <c r="F1167" s="206"/>
      <c r="G1167" s="205"/>
      <c r="H1167" s="207"/>
      <c r="I1167" s="205"/>
      <c r="J1167" s="207"/>
      <c r="K1167" s="205"/>
      <c r="L1167" s="205"/>
      <c r="M1167" s="205"/>
      <c r="N1167" s="205"/>
      <c r="O1167" s="205"/>
      <c r="P1167" s="205"/>
      <c r="Q1167" s="205"/>
      <c r="CC1167" s="8"/>
      <c r="CD1167" s="205"/>
      <c r="CE1167" s="205"/>
      <c r="CF1167" s="206"/>
      <c r="CG1167" s="206"/>
      <c r="CH1167" s="205"/>
      <c r="CI1167" s="207"/>
      <c r="CJ1167" s="205"/>
      <c r="CK1167" s="207"/>
      <c r="CL1167" s="205"/>
      <c r="CM1167" s="205"/>
      <c r="CN1167" s="205"/>
      <c r="CO1167" s="205"/>
      <c r="CP1167" s="205"/>
      <c r="CQ1167" s="93"/>
      <c r="CR1167" s="93"/>
      <c r="CS1167" s="191"/>
      <c r="CW1167" s="210"/>
      <c r="DE1167" s="8"/>
      <c r="DF1167" s="205"/>
      <c r="DG1167" s="205"/>
      <c r="DH1167" s="206"/>
      <c r="DI1167" s="206"/>
      <c r="DJ1167" s="205"/>
      <c r="DK1167" s="207"/>
      <c r="DL1167" s="205"/>
      <c r="DM1167" s="207"/>
      <c r="DN1167" s="205"/>
      <c r="DO1167" s="207"/>
      <c r="DP1167" s="205"/>
      <c r="DQ1167" s="205"/>
      <c r="DR1167" s="205"/>
      <c r="DS1167" s="205"/>
      <c r="DT1167" s="93"/>
      <c r="DU1167" s="93"/>
      <c r="EE1167" s="8"/>
      <c r="EF1167" s="205"/>
      <c r="EG1167" s="205"/>
      <c r="EH1167" s="206"/>
      <c r="EI1167" s="206"/>
      <c r="EJ1167" s="205"/>
      <c r="EK1167" s="207"/>
      <c r="EL1167" s="205"/>
      <c r="EM1167" s="207"/>
      <c r="EN1167" s="205"/>
      <c r="EO1167" s="207"/>
      <c r="EP1167" s="207"/>
      <c r="EQ1167" s="205"/>
      <c r="ER1167" s="205"/>
      <c r="ES1167" s="205"/>
      <c r="ET1167" s="205"/>
      <c r="EU1167" s="93"/>
      <c r="EV1167" s="93"/>
    </row>
    <row r="1168" spans="2:152">
      <c r="B1168" s="8"/>
      <c r="C1168" s="205"/>
      <c r="D1168" s="205"/>
      <c r="E1168" s="206"/>
      <c r="F1168" s="206"/>
      <c r="G1168" s="205"/>
      <c r="H1168" s="207"/>
      <c r="I1168" s="205"/>
      <c r="J1168" s="207"/>
      <c r="K1168" s="205"/>
      <c r="L1168" s="205"/>
      <c r="M1168" s="205"/>
      <c r="N1168" s="205"/>
      <c r="O1168" s="205"/>
      <c r="P1168" s="205"/>
      <c r="Q1168" s="205"/>
      <c r="CC1168" s="8"/>
      <c r="CD1168" s="205"/>
      <c r="CE1168" s="205"/>
      <c r="CF1168" s="206"/>
      <c r="CG1168" s="206"/>
      <c r="CH1168" s="205"/>
      <c r="CI1168" s="207"/>
      <c r="CJ1168" s="205"/>
      <c r="CK1168" s="207"/>
      <c r="CL1168" s="205"/>
      <c r="CM1168" s="205"/>
      <c r="CN1168" s="205"/>
      <c r="CO1168" s="205"/>
      <c r="CP1168" s="205"/>
      <c r="CQ1168" s="93"/>
      <c r="CR1168" s="93"/>
      <c r="CS1168" s="191"/>
      <c r="CW1168" s="210"/>
      <c r="DE1168" s="8"/>
      <c r="DF1168" s="205"/>
      <c r="DG1168" s="205"/>
      <c r="DH1168" s="206"/>
      <c r="DI1168" s="206"/>
      <c r="DJ1168" s="205"/>
      <c r="DK1168" s="207"/>
      <c r="DL1168" s="205"/>
      <c r="DM1168" s="207"/>
      <c r="DN1168" s="205"/>
      <c r="DO1168" s="207"/>
      <c r="DP1168" s="205"/>
      <c r="DQ1168" s="205"/>
      <c r="DR1168" s="205"/>
      <c r="DS1168" s="205"/>
      <c r="DT1168" s="93"/>
      <c r="DU1168" s="93"/>
      <c r="EE1168" s="8"/>
      <c r="EF1168" s="205"/>
      <c r="EG1168" s="205"/>
      <c r="EH1168" s="206"/>
      <c r="EI1168" s="206"/>
      <c r="EJ1168" s="205"/>
      <c r="EK1168" s="207"/>
      <c r="EL1168" s="205"/>
      <c r="EM1168" s="207"/>
      <c r="EN1168" s="205"/>
      <c r="EO1168" s="207"/>
      <c r="EP1168" s="207"/>
      <c r="EQ1168" s="205"/>
      <c r="ER1168" s="205"/>
      <c r="ES1168" s="205"/>
      <c r="ET1168" s="205"/>
      <c r="EU1168" s="93"/>
      <c r="EV1168" s="93"/>
    </row>
    <row r="1169" spans="2:152">
      <c r="B1169" s="8"/>
      <c r="C1169" s="205"/>
      <c r="D1169" s="205"/>
      <c r="E1169" s="206"/>
      <c r="F1169" s="206"/>
      <c r="G1169" s="205"/>
      <c r="H1169" s="207"/>
      <c r="I1169" s="205"/>
      <c r="J1169" s="207"/>
      <c r="K1169" s="205"/>
      <c r="L1169" s="205"/>
      <c r="M1169" s="205"/>
      <c r="N1169" s="205"/>
      <c r="O1169" s="205"/>
      <c r="P1169" s="205"/>
      <c r="Q1169" s="205"/>
      <c r="CC1169" s="8"/>
      <c r="CD1169" s="205"/>
      <c r="CE1169" s="205"/>
      <c r="CF1169" s="206"/>
      <c r="CG1169" s="206"/>
      <c r="CH1169" s="205"/>
      <c r="CI1169" s="207"/>
      <c r="CJ1169" s="205"/>
      <c r="CK1169" s="207"/>
      <c r="CL1169" s="205"/>
      <c r="CM1169" s="205"/>
      <c r="CN1169" s="205"/>
      <c r="CO1169" s="205"/>
      <c r="CP1169" s="205"/>
      <c r="CQ1169" s="93"/>
      <c r="CR1169" s="93"/>
      <c r="CS1169" s="191"/>
      <c r="CW1169" s="210"/>
      <c r="DE1169" s="8"/>
      <c r="DF1169" s="205"/>
      <c r="DG1169" s="205"/>
      <c r="DH1169" s="206"/>
      <c r="DI1169" s="206"/>
      <c r="DJ1169" s="205"/>
      <c r="DK1169" s="207"/>
      <c r="DL1169" s="205"/>
      <c r="DM1169" s="207"/>
      <c r="DN1169" s="205"/>
      <c r="DO1169" s="207"/>
      <c r="DP1169" s="205"/>
      <c r="DQ1169" s="205"/>
      <c r="DR1169" s="205"/>
      <c r="DS1169" s="205"/>
      <c r="DT1169" s="93"/>
      <c r="DU1169" s="93"/>
      <c r="EE1169" s="8"/>
      <c r="EF1169" s="205"/>
      <c r="EG1169" s="205"/>
      <c r="EH1169" s="206"/>
      <c r="EI1169" s="206"/>
      <c r="EJ1169" s="205"/>
      <c r="EK1169" s="207"/>
      <c r="EL1169" s="205"/>
      <c r="EM1169" s="207"/>
      <c r="EN1169" s="205"/>
      <c r="EO1169" s="207"/>
      <c r="EP1169" s="207"/>
      <c r="EQ1169" s="205"/>
      <c r="ER1169" s="205"/>
      <c r="ES1169" s="205"/>
      <c r="ET1169" s="205"/>
      <c r="EU1169" s="93"/>
      <c r="EV1169" s="93"/>
    </row>
    <row r="1170" spans="2:152">
      <c r="B1170" s="8"/>
      <c r="C1170" s="205"/>
      <c r="D1170" s="205"/>
      <c r="E1170" s="206"/>
      <c r="F1170" s="206"/>
      <c r="G1170" s="205"/>
      <c r="H1170" s="207"/>
      <c r="I1170" s="205"/>
      <c r="J1170" s="207"/>
      <c r="K1170" s="205"/>
      <c r="L1170" s="205"/>
      <c r="M1170" s="205"/>
      <c r="N1170" s="205"/>
      <c r="O1170" s="205"/>
      <c r="P1170" s="205"/>
      <c r="Q1170" s="205"/>
      <c r="DF1170" s="205"/>
      <c r="DG1170" s="205"/>
      <c r="DH1170" s="206"/>
      <c r="DI1170" s="206"/>
      <c r="DJ1170" s="205"/>
      <c r="DK1170" s="207"/>
      <c r="DL1170" s="205"/>
      <c r="DM1170" s="207"/>
      <c r="DN1170" s="205"/>
      <c r="DO1170" s="207"/>
      <c r="DP1170" s="205"/>
      <c r="DQ1170" s="205"/>
      <c r="DR1170" s="205"/>
      <c r="DS1170" s="205"/>
      <c r="DT1170" s="93"/>
      <c r="DU1170" s="93"/>
      <c r="EE1170" s="8"/>
      <c r="EF1170" s="205"/>
      <c r="EG1170" s="205"/>
      <c r="EH1170" s="206"/>
      <c r="EI1170" s="206"/>
      <c r="EJ1170" s="205"/>
      <c r="EK1170" s="207"/>
      <c r="EL1170" s="205"/>
      <c r="EM1170" s="207"/>
      <c r="EN1170" s="205"/>
      <c r="EO1170" s="207"/>
      <c r="EP1170" s="207"/>
      <c r="EQ1170" s="205"/>
      <c r="ER1170" s="205"/>
      <c r="ES1170" s="205"/>
      <c r="ET1170" s="205"/>
      <c r="EU1170" s="93"/>
      <c r="EV1170" s="93"/>
    </row>
  </sheetData>
  <sheetProtection password="C1FB" sheet="1" objects="1" scenarios="1" selectLockedCells="1"/>
  <mergeCells count="10">
    <mergeCell ref="EI4:EJ4"/>
    <mergeCell ref="EE1:EI1"/>
    <mergeCell ref="EF2:EG2"/>
    <mergeCell ref="B1:F1"/>
    <mergeCell ref="C2:D2"/>
    <mergeCell ref="CC1:CG1"/>
    <mergeCell ref="CD2:CE2"/>
    <mergeCell ref="DE1:DI1"/>
    <mergeCell ref="DF2:DG2"/>
    <mergeCell ref="CF4:CG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6">
    <tabColor rgb="FF003300"/>
  </sheetPr>
  <dimension ref="A1:S13"/>
  <sheetViews>
    <sheetView showGridLines="0" view="pageBreakPreview" zoomScaleSheetLayoutView="100" workbookViewId="0">
      <selection activeCell="U9" sqref="U9"/>
    </sheetView>
  </sheetViews>
  <sheetFormatPr defaultColWidth="9.125" defaultRowHeight="15"/>
  <cols>
    <col min="1" max="1" width="19" style="3" customWidth="1"/>
    <col min="2" max="19" width="6.125" style="3" customWidth="1"/>
    <col min="20" max="16384" width="9.125" style="3"/>
  </cols>
  <sheetData>
    <row r="1" spans="1:19" ht="21">
      <c r="A1" s="263" t="str">
        <f>IF('School Profile'!E5="","",'School Profile'!E5)</f>
        <v xml:space="preserve">महात्मा गाँधी राजकीय विद्यालय (अंग्रेजी माध्यम ) बर , पाली </v>
      </c>
      <c r="B1" s="263"/>
      <c r="C1" s="263"/>
      <c r="D1" s="263"/>
      <c r="E1" s="263"/>
      <c r="F1" s="263"/>
      <c r="G1" s="263"/>
      <c r="H1" s="263"/>
      <c r="I1" s="263"/>
      <c r="J1" s="263"/>
      <c r="K1" s="263"/>
      <c r="L1" s="263"/>
      <c r="M1" s="263"/>
      <c r="N1" s="263"/>
      <c r="O1" s="263"/>
      <c r="P1" s="263"/>
      <c r="Q1" s="263"/>
      <c r="R1" s="263"/>
      <c r="S1" s="263"/>
    </row>
    <row r="2" spans="1:19" ht="28.5" customHeight="1">
      <c r="A2" s="264" t="s">
        <v>482</v>
      </c>
      <c r="B2" s="264"/>
      <c r="C2" s="264"/>
      <c r="D2" s="264"/>
      <c r="E2" s="264"/>
      <c r="F2" s="264"/>
      <c r="G2" s="264"/>
      <c r="H2" s="264"/>
      <c r="I2" s="264"/>
      <c r="J2" s="264"/>
      <c r="K2" s="264"/>
      <c r="L2" s="264"/>
      <c r="M2" s="264"/>
      <c r="N2" s="264"/>
      <c r="O2" s="264"/>
      <c r="P2" s="264"/>
      <c r="Q2" s="264"/>
      <c r="R2" s="264"/>
      <c r="S2" s="264"/>
    </row>
    <row r="3" spans="1:19" ht="14.25" customHeight="1">
      <c r="A3" s="9"/>
      <c r="B3" s="9"/>
      <c r="C3" s="9"/>
      <c r="D3" s="9"/>
      <c r="E3" s="9"/>
      <c r="F3" s="9"/>
      <c r="G3" s="9"/>
      <c r="H3" s="9"/>
      <c r="I3" s="9"/>
      <c r="J3" s="9"/>
      <c r="K3" s="9"/>
      <c r="L3" s="9"/>
      <c r="M3" s="9"/>
      <c r="N3" s="9"/>
      <c r="O3" s="9"/>
      <c r="P3" s="9"/>
      <c r="Q3" s="9"/>
      <c r="R3" s="9"/>
      <c r="S3" s="9"/>
    </row>
    <row r="4" spans="1:19" ht="30" customHeight="1">
      <c r="A4" s="265" t="s">
        <v>481</v>
      </c>
      <c r="B4" s="266" t="s">
        <v>22</v>
      </c>
      <c r="C4" s="267"/>
      <c r="D4" s="268"/>
      <c r="E4" s="266" t="s">
        <v>33</v>
      </c>
      <c r="F4" s="267"/>
      <c r="G4" s="268"/>
      <c r="H4" s="266" t="s">
        <v>27</v>
      </c>
      <c r="I4" s="267"/>
      <c r="J4" s="268"/>
      <c r="K4" s="266" t="s">
        <v>28</v>
      </c>
      <c r="L4" s="267"/>
      <c r="M4" s="268"/>
      <c r="N4" s="266" t="s">
        <v>35</v>
      </c>
      <c r="O4" s="267"/>
      <c r="P4" s="268"/>
      <c r="Q4" s="266" t="s">
        <v>5</v>
      </c>
      <c r="R4" s="267"/>
      <c r="S4" s="268"/>
    </row>
    <row r="5" spans="1:19" ht="19.5" customHeight="1">
      <c r="A5" s="265"/>
      <c r="B5" s="62" t="s">
        <v>2</v>
      </c>
      <c r="C5" s="62" t="s">
        <v>3</v>
      </c>
      <c r="D5" s="62" t="s">
        <v>4</v>
      </c>
      <c r="E5" s="62" t="s">
        <v>2</v>
      </c>
      <c r="F5" s="62" t="s">
        <v>3</v>
      </c>
      <c r="G5" s="62" t="s">
        <v>4</v>
      </c>
      <c r="H5" s="62" t="s">
        <v>2</v>
      </c>
      <c r="I5" s="62" t="s">
        <v>3</v>
      </c>
      <c r="J5" s="62" t="s">
        <v>4</v>
      </c>
      <c r="K5" s="62" t="s">
        <v>2</v>
      </c>
      <c r="L5" s="62" t="s">
        <v>3</v>
      </c>
      <c r="M5" s="62" t="s">
        <v>4</v>
      </c>
      <c r="N5" s="62" t="s">
        <v>2</v>
      </c>
      <c r="O5" s="62" t="s">
        <v>3</v>
      </c>
      <c r="P5" s="62" t="s">
        <v>4</v>
      </c>
      <c r="Q5" s="62" t="s">
        <v>2</v>
      </c>
      <c r="R5" s="62" t="s">
        <v>3</v>
      </c>
      <c r="S5" s="62" t="s">
        <v>4</v>
      </c>
    </row>
    <row r="6" spans="1:19" ht="45" customHeight="1">
      <c r="A6" s="86" t="s">
        <v>479</v>
      </c>
      <c r="B6" s="10">
        <f>COUNTIFS('DATA ENTRY'!$CL$6:$CL$111,"3rd Grade L-1",'DATA ENTRY'!$Y$6:$Y$111,"MALE",'DATA ENTRY'!$X$6:$X$111,"GEN")</f>
        <v>0</v>
      </c>
      <c r="C6" s="10">
        <f>COUNTIFS('DATA ENTRY'!$CL$6:$CL$111,"3rd Grade L-1",'DATA ENTRY'!$Y$6:$Y$111,"FEMALE",'DATA ENTRY'!$X$6:$X$111,"GEN")</f>
        <v>0</v>
      </c>
      <c r="D6" s="10">
        <f>SUM(B6:C6)</f>
        <v>0</v>
      </c>
      <c r="E6" s="10">
        <f>COUNTIFS('DATA ENTRY'!$CL$6:$CL$111,"3rd Grade L-1",'DATA ENTRY'!$Y$6:$Y$111,"MALE",'DATA ENTRY'!$X$6:$X$111,"OBC")</f>
        <v>0</v>
      </c>
      <c r="F6" s="10">
        <f>COUNTIFS('DATA ENTRY'!$CL$6:$CL$111,"3rd Grade L-1",'DATA ENTRY'!$Y$6:$Y$111,"FEMALE",'DATA ENTRY'!$X$6:$X$111,"OBC")</f>
        <v>0</v>
      </c>
      <c r="G6" s="10">
        <f>SUM(E6:F6)</f>
        <v>0</v>
      </c>
      <c r="H6" s="10">
        <f>COUNTIFS('DATA ENTRY'!$CL$6:$CL$111,"3rd Grade L-1",'DATA ENTRY'!$Y$6:$Y$111,"MALE",'DATA ENTRY'!$X$6:$X$111,"SC")</f>
        <v>0</v>
      </c>
      <c r="I6" s="10">
        <f>COUNTIFS('DATA ENTRY'!$CL$6:$CL$111,"3rd Grade L-1",'DATA ENTRY'!$Y$6:$Y$111,"FEMALE",'DATA ENTRY'!$X$6:$X$111,"SC")</f>
        <v>0</v>
      </c>
      <c r="J6" s="10">
        <f>SUM(H6:I6)</f>
        <v>0</v>
      </c>
      <c r="K6" s="10">
        <f>COUNTIFS('DATA ENTRY'!$CL$6:$CL$111,"3rd Grade L-1",'DATA ENTRY'!$Y$6:$Y$111,"MALE",'DATA ENTRY'!$X$6:$X$111,"ST")</f>
        <v>0</v>
      </c>
      <c r="L6" s="10">
        <f>COUNTIFS('DATA ENTRY'!$CL$6:$CL$111,"3rd Grade L-1",'DATA ENTRY'!$Y$6:$Y$111,"FEMALE",'DATA ENTRY'!$X$6:$X$111,"ST")</f>
        <v>0</v>
      </c>
      <c r="M6" s="10">
        <f>SUM(K6:L6)</f>
        <v>0</v>
      </c>
      <c r="N6" s="10">
        <f>COUNTIFS('DATA ENTRY'!$CL$6:$CL$111,"3rd Grade L-1",'DATA ENTRY'!$Y$6:$Y$111,"MALE",'DATA ENTRY'!$X$6:$X$111,"SBC")</f>
        <v>0</v>
      </c>
      <c r="O6" s="10">
        <f>COUNTIFS('DATA ENTRY'!$CL$6:$CL$111,"3rd Grade L-1",'DATA ENTRY'!$Y$6:$Y$111,"FEMALE",'DATA ENTRY'!$X$6:$X$111,"SBC")</f>
        <v>0</v>
      </c>
      <c r="P6" s="10">
        <f>SUM(N6:O6)</f>
        <v>0</v>
      </c>
      <c r="Q6" s="178">
        <f>SUM(B6,E6,H6,K6,N6)</f>
        <v>0</v>
      </c>
      <c r="R6" s="178">
        <f>SUM(C6,F6,I6,L6,O6)</f>
        <v>0</v>
      </c>
      <c r="S6" s="178">
        <f>SUM(D6,G6,J6,M6,P6)</f>
        <v>0</v>
      </c>
    </row>
    <row r="7" spans="1:19" ht="45" customHeight="1">
      <c r="A7" s="86" t="s">
        <v>470</v>
      </c>
      <c r="B7" s="10">
        <f>COUNTIFS('DATA ENTRY'!$CL$6:$CL$111,"3rd Grade L-2",'DATA ENTRY'!$Y$6:$Y$111,"MALE",'DATA ENTRY'!$X$6:$X$111,"GEN")</f>
        <v>0</v>
      </c>
      <c r="C7" s="10">
        <f>COUNTIFS('DATA ENTRY'!$CL$6:$CL$111,"3rd Grade L-2",'DATA ENTRY'!$Y$6:$Y$111,"FEMALE",'DATA ENTRY'!$X$6:$X$111,"GEN")</f>
        <v>0</v>
      </c>
      <c r="D7" s="10">
        <f t="shared" ref="D7:D11" si="0">SUM(B7:C7)</f>
        <v>0</v>
      </c>
      <c r="E7" s="10">
        <f>COUNTIFS('DATA ENTRY'!$CL$6:$CL$111,"3rd Grade L-2",'DATA ENTRY'!$Y$6:$Y$111,"MALE",'DATA ENTRY'!$X$6:$X$111,"OBC")</f>
        <v>0</v>
      </c>
      <c r="F7" s="10">
        <f>COUNTIFS('DATA ENTRY'!$CL$6:$CL$111,"3rd Grade L-2",'DATA ENTRY'!$Y$6:$Y$111,"FEMALE",'DATA ENTRY'!$X$6:$X$111,"OBC")</f>
        <v>0</v>
      </c>
      <c r="G7" s="10">
        <f t="shared" ref="G7:G11" si="1">SUM(E7:F7)</f>
        <v>0</v>
      </c>
      <c r="H7" s="10">
        <f>COUNTIFS('DATA ENTRY'!$CL$6:$CL$111,"3rd Grade L-2",'DATA ENTRY'!$Y$6:$Y$111,"MALE",'DATA ENTRY'!$X$6:$X$111,"SC")</f>
        <v>0</v>
      </c>
      <c r="I7" s="10">
        <f>COUNTIFS('DATA ENTRY'!$CL$6:$CL$111,"3rd Grade L-2",'DATA ENTRY'!$Y$6:$Y$111,"FEMALE",'DATA ENTRY'!$X$6:$X$111,"SC")</f>
        <v>0</v>
      </c>
      <c r="J7" s="10">
        <f t="shared" ref="J7:J11" si="2">SUM(H7:I7)</f>
        <v>0</v>
      </c>
      <c r="K7" s="10">
        <f>COUNTIFS('DATA ENTRY'!$CL$6:$CL$111,"3rd Grade L-2",'DATA ENTRY'!$Y$6:$Y$111,"MALE",'DATA ENTRY'!$X$6:$X$111,"ST")</f>
        <v>0</v>
      </c>
      <c r="L7" s="10">
        <f>COUNTIFS('DATA ENTRY'!$CL$6:$CL$111,"3rd Grade L-2",'DATA ENTRY'!$Y$6:$Y$111,"FEMALE",'DATA ENTRY'!$X$6:$X$111,"ST")</f>
        <v>0</v>
      </c>
      <c r="M7" s="10">
        <f t="shared" ref="M7:M11" si="3">SUM(K7:L7)</f>
        <v>0</v>
      </c>
      <c r="N7" s="10">
        <f>COUNTIFS('DATA ENTRY'!$CL$6:$CL$111,"3rd Grade L-2",'DATA ENTRY'!$Y$6:$Y$111,"MALE",'DATA ENTRY'!$X$6:$X$111,"SBC")</f>
        <v>0</v>
      </c>
      <c r="O7" s="10">
        <f>COUNTIFS('DATA ENTRY'!$CL$6:$CL$111,"3rd Grade L-2",'DATA ENTRY'!$Y$6:$Y$111,"FEMALE",'DATA ENTRY'!$X$6:$X$111,"SBC")</f>
        <v>0</v>
      </c>
      <c r="P7" s="10">
        <f t="shared" ref="P7:P11" si="4">SUM(N7:O7)</f>
        <v>0</v>
      </c>
      <c r="Q7" s="178">
        <f t="shared" ref="Q7:Q11" si="5">SUM(B7,E7,H7,K7,N7)</f>
        <v>0</v>
      </c>
      <c r="R7" s="178">
        <f t="shared" ref="R7:R11" si="6">SUM(C7,F7,I7,L7,O7)</f>
        <v>0</v>
      </c>
      <c r="S7" s="178">
        <f t="shared" ref="S7:S11" si="7">SUM(D7,G7,J7,M7,P7)</f>
        <v>0</v>
      </c>
    </row>
    <row r="8" spans="1:19" ht="45" customHeight="1">
      <c r="A8" s="86" t="s">
        <v>476</v>
      </c>
      <c r="B8" s="10">
        <f>COUNTIFS('DATA ENTRY'!$CL$6:$CL$111,"2nd Grade",'DATA ENTRY'!$Y$6:$Y$111,"MALE",'DATA ENTRY'!$X$6:$X$111,"GEN")</f>
        <v>0</v>
      </c>
      <c r="C8" s="10">
        <f>COUNTIFS('DATA ENTRY'!$CL$6:$CL$111,"2nd Grade",'DATA ENTRY'!$Y$6:$Y$111,"FEMALE",'DATA ENTRY'!$X$6:$X$111,"GEN")</f>
        <v>0</v>
      </c>
      <c r="D8" s="10">
        <f t="shared" si="0"/>
        <v>0</v>
      </c>
      <c r="E8" s="10">
        <f>COUNTIFS('DATA ENTRY'!$CL$6:$CL$111,"2nd Grade",'DATA ENTRY'!$Y$6:$Y$111,"MALE",'DATA ENTRY'!$X$6:$X$111,"OBC")</f>
        <v>0</v>
      </c>
      <c r="F8" s="10">
        <f>COUNTIFS('DATA ENTRY'!$CL$6:$CL$111,"2nd Grade",'DATA ENTRY'!$Y$6:$Y$111,"FEMALE",'DATA ENTRY'!$X$6:$X$111,"OBC")</f>
        <v>0</v>
      </c>
      <c r="G8" s="10">
        <f t="shared" si="1"/>
        <v>0</v>
      </c>
      <c r="H8" s="10">
        <f>COUNTIFS('DATA ENTRY'!$CL$6:$CL$111,"2nd Grade",'DATA ENTRY'!$Y$6:$Y$111,"MALE",'DATA ENTRY'!$X$6:$X$111,"SC")</f>
        <v>0</v>
      </c>
      <c r="I8" s="10">
        <f>COUNTIFS('DATA ENTRY'!$CL$6:$CL$111,"2nd Grade",'DATA ENTRY'!$Y$6:$Y$111,"FEMALE",'DATA ENTRY'!$X$6:$X$111,"SC")</f>
        <v>0</v>
      </c>
      <c r="J8" s="10">
        <f t="shared" si="2"/>
        <v>0</v>
      </c>
      <c r="K8" s="10">
        <f>COUNTIFS('DATA ENTRY'!$CL$6:$CL$111,"2nd Grade",'DATA ENTRY'!$Y$6:$Y$111,"MALE",'DATA ENTRY'!$X$6:$X$111,"ST")</f>
        <v>0</v>
      </c>
      <c r="L8" s="10">
        <f>COUNTIFS('DATA ENTRY'!$CL$6:$CL$111,"2nd Grade",'DATA ENTRY'!$Y$6:$Y$111,"FEMALE",'DATA ENTRY'!$X$6:$X$111,"ST")</f>
        <v>0</v>
      </c>
      <c r="M8" s="10">
        <f t="shared" si="3"/>
        <v>0</v>
      </c>
      <c r="N8" s="10">
        <f>COUNTIFS('DATA ENTRY'!$CL$6:$CL$111,"2nd Grade",'DATA ENTRY'!$Y$6:$Y$111,"MALE",'DATA ENTRY'!$X$6:$X$111,"SBC")</f>
        <v>0</v>
      </c>
      <c r="O8" s="10">
        <f>COUNTIFS('DATA ENTRY'!$CL$6:$CL$111,"2nd Grade",'DATA ENTRY'!$Y$6:$Y$111,"FEMALE",'DATA ENTRY'!$X$6:$X$111,"SBC")</f>
        <v>0</v>
      </c>
      <c r="P8" s="10">
        <f t="shared" si="4"/>
        <v>0</v>
      </c>
      <c r="Q8" s="178">
        <f t="shared" si="5"/>
        <v>0</v>
      </c>
      <c r="R8" s="178">
        <f t="shared" si="6"/>
        <v>0</v>
      </c>
      <c r="S8" s="178">
        <f t="shared" si="7"/>
        <v>0</v>
      </c>
    </row>
    <row r="9" spans="1:19" ht="45" customHeight="1">
      <c r="A9" s="86" t="s">
        <v>477</v>
      </c>
      <c r="B9" s="10">
        <f>COUNTIFS('DATA ENTRY'!$CL$6:$CL$111,"1st Grade (Lecturer)",'DATA ENTRY'!$Y$6:$Y$111,"MALE",'DATA ENTRY'!$X$6:$X$111,"GEN")</f>
        <v>4</v>
      </c>
      <c r="C9" s="10">
        <f>COUNTIFS('DATA ENTRY'!$CL$6:$CL$111,"1st Grade (Lecturer)",'DATA ENTRY'!$Y$6:$Y$111,"FEMALE",'DATA ENTRY'!$X$6:$X$111,"GEN")</f>
        <v>0</v>
      </c>
      <c r="D9" s="10">
        <f t="shared" si="0"/>
        <v>4</v>
      </c>
      <c r="E9" s="10">
        <f>COUNTIFS('DATA ENTRY'!$CL$6:$CL$111,"1st Grade (Lecturer)",'DATA ENTRY'!$Y$6:$Y$111,"MALE",'DATA ENTRY'!$X$6:$X$111,"OBC")</f>
        <v>2</v>
      </c>
      <c r="F9" s="10">
        <f>COUNTIFS('DATA ENTRY'!$CL$6:$CL$111,"1st Grade (Lecturer)",'DATA ENTRY'!$Y$6:$Y$111,"FEMALE",'DATA ENTRY'!$X$6:$X$111,"OBC")</f>
        <v>2</v>
      </c>
      <c r="G9" s="10">
        <f t="shared" si="1"/>
        <v>4</v>
      </c>
      <c r="H9" s="10">
        <f>COUNTIFS('DATA ENTRY'!$CL$6:$CL$111,"1st Grade (Lecturer)",'DATA ENTRY'!$Y$6:$Y$111,"MALE",'DATA ENTRY'!$X$6:$X$111,"SC")</f>
        <v>0</v>
      </c>
      <c r="I9" s="10">
        <f>COUNTIFS('DATA ENTRY'!$CL$6:$CL$111,"1st Grade (Lecturer)",'DATA ENTRY'!$Y$6:$Y$111,"FEMALE",'DATA ENTRY'!$X$6:$X$111,"SC")</f>
        <v>2</v>
      </c>
      <c r="J9" s="10">
        <f t="shared" si="2"/>
        <v>2</v>
      </c>
      <c r="K9" s="10">
        <f>COUNTIFS('DATA ENTRY'!$CL$6:$CL$111,"1st Grade (Lecturer)",'DATA ENTRY'!$Y$6:$Y$111,"MALE",'DATA ENTRY'!$X$6:$X$111,"ST")</f>
        <v>1</v>
      </c>
      <c r="L9" s="10">
        <f>COUNTIFS('DATA ENTRY'!$CL$6:$CL$111,"1st Grade (Lecturer)",'DATA ENTRY'!$Y$6:$Y$111,"FEMALE",'DATA ENTRY'!$X$6:$X$111,"ST")</f>
        <v>1</v>
      </c>
      <c r="M9" s="10">
        <f t="shared" si="3"/>
        <v>2</v>
      </c>
      <c r="N9" s="10">
        <f>COUNTIFS('DATA ENTRY'!$CL$6:$CL$111,"1st Grade (Lecturer)",'DATA ENTRY'!$Y$6:$Y$111,"MALE",'DATA ENTRY'!$X$6:$X$111,"SBC")</f>
        <v>1</v>
      </c>
      <c r="O9" s="10">
        <f>COUNTIFS('DATA ENTRY'!$CL$6:$CL$111,"1st Grade (Lecturer)",'DATA ENTRY'!$Y$6:$Y$111,"FEMALE",'DATA ENTRY'!$X$6:$X$111,"SBC")</f>
        <v>1</v>
      </c>
      <c r="P9" s="10">
        <f t="shared" si="4"/>
        <v>2</v>
      </c>
      <c r="Q9" s="178">
        <f t="shared" si="5"/>
        <v>8</v>
      </c>
      <c r="R9" s="178">
        <f t="shared" si="6"/>
        <v>6</v>
      </c>
      <c r="S9" s="178">
        <f t="shared" si="7"/>
        <v>14</v>
      </c>
    </row>
    <row r="10" spans="1:19" ht="45" customHeight="1">
      <c r="A10" s="86" t="s">
        <v>478</v>
      </c>
      <c r="B10" s="10">
        <f>COUNTIFS('DATA ENTRY'!$CL$6:$CL$111,"Lab. Ass.",'DATA ENTRY'!$Y$6:$Y$111,"MALE",'DATA ENTRY'!$X$6:$X$111,"GEN")</f>
        <v>0</v>
      </c>
      <c r="C10" s="10">
        <f>COUNTIFS('DATA ENTRY'!$CL$6:$CL$111,"Lab. Ass.",'DATA ENTRY'!$Y$6:$Y$111,"FEMALE",'DATA ENTRY'!$X$6:$X$111,"GEN")</f>
        <v>0</v>
      </c>
      <c r="D10" s="10">
        <f t="shared" si="0"/>
        <v>0</v>
      </c>
      <c r="E10" s="10">
        <f>COUNTIFS('DATA ENTRY'!$CL$6:$CL$111,"Lab. Ass.",'DATA ENTRY'!$Y$6:$Y$111,"MALE",'DATA ENTRY'!$X$6:$X$111,"OBC")</f>
        <v>0</v>
      </c>
      <c r="F10" s="10">
        <f>COUNTIFS('DATA ENTRY'!$CL$6:$CL$111,"Lab. Ass.",'DATA ENTRY'!$Y$6:$Y$111,"FEMALE",'DATA ENTRY'!$X$6:$X$111,"OBC")</f>
        <v>0</v>
      </c>
      <c r="G10" s="10">
        <f t="shared" si="1"/>
        <v>0</v>
      </c>
      <c r="H10" s="10">
        <f>COUNTIFS('DATA ENTRY'!$CL$6:$CL$111,"Lab. Ass.",'DATA ENTRY'!$Y$6:$Y$111,"MALE",'DATA ENTRY'!$X$6:$X$111,"SC")</f>
        <v>0</v>
      </c>
      <c r="I10" s="10">
        <f>COUNTIFS('DATA ENTRY'!$CL$6:$CL$111,"Lab. Ass.",'DATA ENTRY'!$Y$6:$Y$111,"FEMALE",'DATA ENTRY'!$X$6:$X$111,"SC")</f>
        <v>0</v>
      </c>
      <c r="J10" s="10">
        <f t="shared" si="2"/>
        <v>0</v>
      </c>
      <c r="K10" s="10">
        <f>COUNTIFS('DATA ENTRY'!$CL$6:$CL$111,"Lab. Ass.",'DATA ENTRY'!$Y$6:$Y$111,"MALE",'DATA ENTRY'!$X$6:$X$111,"ST")</f>
        <v>0</v>
      </c>
      <c r="L10" s="10">
        <f>COUNTIFS('DATA ENTRY'!$CL$6:$CL$111,"Lab. Ass.",'DATA ENTRY'!$Y$6:$Y$111,"FEMALE",'DATA ENTRY'!$X$6:$X$111,"ST")</f>
        <v>0</v>
      </c>
      <c r="M10" s="10">
        <f t="shared" si="3"/>
        <v>0</v>
      </c>
      <c r="N10" s="10">
        <f>COUNTIFS('DATA ENTRY'!$CL$6:$CL$111,"Lab. Ass.",'DATA ENTRY'!$Y$6:$Y$111,"MALE",'DATA ENTRY'!$X$6:$X$111,"SBC")</f>
        <v>0</v>
      </c>
      <c r="O10" s="10">
        <f>COUNTIFS('DATA ENTRY'!$CL$6:$CL$111,"Lab. Ass.",'DATA ENTRY'!$Y$6:$Y$111,"FEMALE",'DATA ENTRY'!$X$6:$X$111,"SBC")</f>
        <v>0</v>
      </c>
      <c r="P10" s="10">
        <f t="shared" si="4"/>
        <v>0</v>
      </c>
      <c r="Q10" s="178">
        <f t="shared" si="5"/>
        <v>0</v>
      </c>
      <c r="R10" s="178">
        <f t="shared" si="6"/>
        <v>0</v>
      </c>
      <c r="S10" s="178">
        <f t="shared" si="7"/>
        <v>0</v>
      </c>
    </row>
    <row r="11" spans="1:19" ht="45" customHeight="1">
      <c r="A11" s="86" t="s">
        <v>480</v>
      </c>
      <c r="B11" s="10">
        <f>COUNTIFS('DATA ENTRY'!$CL$6:$CL$111,"3rd Grade P.E.T.",'DATA ENTRY'!$Y$6:$Y$111,"MALE",'DATA ENTRY'!$X$6:$X$111,"GEN")</f>
        <v>0</v>
      </c>
      <c r="C11" s="10">
        <f>COUNTIFS('DATA ENTRY'!$CL$6:$CL$111,"3rd Grade P.E.T.",'DATA ENTRY'!$Y$6:$Y$111,"FEMALE",'DATA ENTRY'!$X$6:$X$111,"GEN")</f>
        <v>0</v>
      </c>
      <c r="D11" s="10">
        <f t="shared" si="0"/>
        <v>0</v>
      </c>
      <c r="E11" s="10">
        <f>COUNTIFS('DATA ENTRY'!$CL$6:$CL$111,"3rd Grade P.E.T.",'DATA ENTRY'!$Y$6:$Y$111,"MALE",'DATA ENTRY'!$X$6:$X$111,"OBC")</f>
        <v>0</v>
      </c>
      <c r="F11" s="10">
        <f>COUNTIFS('DATA ENTRY'!$CL$6:$CL$111,"3rd Grade P.E.T.",'DATA ENTRY'!$Y$6:$Y$111,"FEMALE",'DATA ENTRY'!$X$6:$X$111,"OBC")</f>
        <v>0</v>
      </c>
      <c r="G11" s="10">
        <f t="shared" si="1"/>
        <v>0</v>
      </c>
      <c r="H11" s="10">
        <f>COUNTIFS('DATA ENTRY'!$CL$6:$CL$111,"3rd Grade P.E.T.",'DATA ENTRY'!$Y$6:$Y$111,"MALE",'DATA ENTRY'!$X$6:$X$111,"SC")</f>
        <v>0</v>
      </c>
      <c r="I11" s="10">
        <f>COUNTIFS('DATA ENTRY'!$CL$6:$CL$111,"3rd Grade P.E.T.",'DATA ENTRY'!$Y$6:$Y$111,"FEMALE",'DATA ENTRY'!$X$6:$X$111,"SC")</f>
        <v>0</v>
      </c>
      <c r="J11" s="10">
        <f t="shared" si="2"/>
        <v>0</v>
      </c>
      <c r="K11" s="10">
        <f>COUNTIFS('DATA ENTRY'!$CL$6:$CL$111,"3rd Grade P.E.T.",'DATA ENTRY'!$Y$6:$Y$111,"MALE",'DATA ENTRY'!$X$6:$X$111,"ST")</f>
        <v>0</v>
      </c>
      <c r="L11" s="10">
        <f>COUNTIFS('DATA ENTRY'!$CL$6:$CL$111,"3rd Grade P.E.T.",'DATA ENTRY'!$Y$6:$Y$111,"FEMALE",'DATA ENTRY'!$X$6:$X$111,"ST")</f>
        <v>0</v>
      </c>
      <c r="M11" s="10">
        <f t="shared" si="3"/>
        <v>0</v>
      </c>
      <c r="N11" s="10">
        <f>COUNTIFS('DATA ENTRY'!$CL$6:$CL$111,"3rd Grade P.E.T.",'DATA ENTRY'!$Y$6:$Y$111,"MALE",'DATA ENTRY'!$X$6:$X$111,"SBC")</f>
        <v>0</v>
      </c>
      <c r="O11" s="10">
        <f>COUNTIFS('DATA ENTRY'!$CL$6:$CL$111,"3rd Grade P.E.T.",'DATA ENTRY'!$Y$6:$Y$111,"FEMALE",'DATA ENTRY'!$X$6:$X$111,"SBC")</f>
        <v>0</v>
      </c>
      <c r="P11" s="10">
        <f t="shared" si="4"/>
        <v>0</v>
      </c>
      <c r="Q11" s="178">
        <f t="shared" si="5"/>
        <v>0</v>
      </c>
      <c r="R11" s="178">
        <f t="shared" si="6"/>
        <v>0</v>
      </c>
      <c r="S11" s="178">
        <f t="shared" si="7"/>
        <v>0</v>
      </c>
    </row>
    <row r="12" spans="1:19" ht="45" customHeight="1">
      <c r="A12" s="68" t="s">
        <v>5</v>
      </c>
      <c r="B12" s="179">
        <f t="shared" ref="B12:S12" si="8">SUM(B6:B11)</f>
        <v>4</v>
      </c>
      <c r="C12" s="179">
        <f t="shared" si="8"/>
        <v>0</v>
      </c>
      <c r="D12" s="179">
        <f t="shared" si="8"/>
        <v>4</v>
      </c>
      <c r="E12" s="179">
        <f t="shared" si="8"/>
        <v>2</v>
      </c>
      <c r="F12" s="179">
        <f t="shared" si="8"/>
        <v>2</v>
      </c>
      <c r="G12" s="179">
        <f t="shared" si="8"/>
        <v>4</v>
      </c>
      <c r="H12" s="179">
        <f t="shared" si="8"/>
        <v>0</v>
      </c>
      <c r="I12" s="179">
        <f t="shared" si="8"/>
        <v>2</v>
      </c>
      <c r="J12" s="179">
        <f t="shared" si="8"/>
        <v>2</v>
      </c>
      <c r="K12" s="179">
        <f t="shared" si="8"/>
        <v>1</v>
      </c>
      <c r="L12" s="179">
        <f t="shared" si="8"/>
        <v>1</v>
      </c>
      <c r="M12" s="179">
        <f t="shared" si="8"/>
        <v>2</v>
      </c>
      <c r="N12" s="179">
        <f t="shared" si="8"/>
        <v>1</v>
      </c>
      <c r="O12" s="179">
        <f t="shared" si="8"/>
        <v>1</v>
      </c>
      <c r="P12" s="179">
        <f t="shared" si="8"/>
        <v>2</v>
      </c>
      <c r="Q12" s="179">
        <f t="shared" si="8"/>
        <v>8</v>
      </c>
      <c r="R12" s="179">
        <f t="shared" si="8"/>
        <v>6</v>
      </c>
      <c r="S12" s="179">
        <f t="shared" si="8"/>
        <v>14</v>
      </c>
    </row>
    <row r="13" spans="1:19">
      <c r="A13" s="11"/>
      <c r="B13" s="12"/>
      <c r="C13" s="12"/>
      <c r="D13" s="12"/>
      <c r="E13" s="12"/>
      <c r="F13" s="12"/>
      <c r="G13" s="12"/>
      <c r="H13" s="12"/>
      <c r="I13" s="12"/>
      <c r="J13" s="12"/>
      <c r="K13" s="12"/>
      <c r="L13" s="12"/>
      <c r="M13" s="12"/>
      <c r="N13" s="12"/>
      <c r="O13" s="12"/>
      <c r="P13" s="12"/>
      <c r="Q13" s="12"/>
      <c r="R13" s="12"/>
      <c r="S13" s="12"/>
    </row>
  </sheetData>
  <sheetProtection password="9420" sheet="1" objects="1" scenarios="1" formatColumns="0" formatRows="0" selectLockedCells="1"/>
  <mergeCells count="9">
    <mergeCell ref="A1:S1"/>
    <mergeCell ref="A2:S2"/>
    <mergeCell ref="A4:A5"/>
    <mergeCell ref="B4:D4"/>
    <mergeCell ref="E4:G4"/>
    <mergeCell ref="H4:J4"/>
    <mergeCell ref="K4:M4"/>
    <mergeCell ref="N4:P4"/>
    <mergeCell ref="Q4:S4"/>
  </mergeCells>
  <pageMargins left="0.81" right="0.4" top="0.52" bottom="0.5" header="0.3" footer="0.3"/>
  <pageSetup paperSize="9" orientation="landscape" blackAndWhite="1" r:id="rId1"/>
</worksheet>
</file>

<file path=xl/worksheets/sheet5.xml><?xml version="1.0" encoding="utf-8"?>
<worksheet xmlns="http://schemas.openxmlformats.org/spreadsheetml/2006/main" xmlns:r="http://schemas.openxmlformats.org/officeDocument/2006/relationships">
  <sheetPr codeName="Sheet9">
    <tabColor theme="5" tint="-0.499984740745262"/>
    <pageSetUpPr fitToPage="1"/>
  </sheetPr>
  <dimension ref="A1:W1011"/>
  <sheetViews>
    <sheetView showGridLines="0" view="pageBreakPreview" topLeftCell="B1" zoomScaleSheetLayoutView="100" workbookViewId="0">
      <selection activeCell="T16" sqref="T16"/>
    </sheetView>
  </sheetViews>
  <sheetFormatPr defaultColWidth="9.125" defaultRowHeight="15"/>
  <cols>
    <col min="1" max="1" width="3.125" style="38" hidden="1" customWidth="1"/>
    <col min="2" max="2" width="5.125" style="3" customWidth="1"/>
    <col min="3" max="3" width="20.125" style="3" customWidth="1"/>
    <col min="4" max="4" width="21" style="3" customWidth="1"/>
    <col min="5" max="5" width="13.125" style="3" customWidth="1"/>
    <col min="6" max="6" width="10.375" style="3" customWidth="1"/>
    <col min="7" max="7" width="10.125" style="3" customWidth="1"/>
    <col min="8" max="8" width="18.125" style="3" customWidth="1"/>
    <col min="9" max="9" width="17.625" style="3" customWidth="1"/>
    <col min="10" max="10" width="16.375" style="3" customWidth="1"/>
    <col min="11" max="11" width="12" style="3" customWidth="1"/>
    <col min="12" max="13" width="10.625" style="3" customWidth="1"/>
    <col min="14" max="14" width="13.875" style="3" customWidth="1"/>
    <col min="15" max="16" width="10.625" style="3" customWidth="1"/>
    <col min="17" max="17" width="10.375" style="3" customWidth="1"/>
    <col min="18" max="21" width="9.125" style="3"/>
    <col min="22" max="23" width="9.125" style="3" hidden="1" customWidth="1"/>
    <col min="24" max="16384" width="9.125" style="3"/>
  </cols>
  <sheetData>
    <row r="1" spans="1:23" ht="24.75" customHeight="1">
      <c r="B1" s="269" t="str">
        <f>IF('School Profile'!E5="","",'School Profile'!E5)</f>
        <v xml:space="preserve">महात्मा गाँधी राजकीय विद्यालय (अंग्रेजी माध्यम ) बर , पाली </v>
      </c>
      <c r="C1" s="269"/>
      <c r="D1" s="269"/>
      <c r="E1" s="269"/>
      <c r="F1" s="269"/>
      <c r="G1" s="269"/>
      <c r="H1" s="269"/>
      <c r="I1" s="269"/>
      <c r="J1" s="269"/>
      <c r="K1" s="269"/>
      <c r="L1" s="269"/>
      <c r="M1" s="269"/>
      <c r="N1" s="269"/>
      <c r="O1" s="269"/>
      <c r="P1" s="269"/>
      <c r="Q1" s="269"/>
    </row>
    <row r="2" spans="1:23" ht="22.5" customHeight="1">
      <c r="B2" s="116"/>
      <c r="C2" s="260" t="s">
        <v>485</v>
      </c>
      <c r="D2" s="260"/>
      <c r="E2" s="260"/>
      <c r="F2" s="260"/>
      <c r="G2" s="260"/>
      <c r="H2" s="260"/>
      <c r="I2" s="260"/>
      <c r="J2" s="260"/>
      <c r="K2" s="260"/>
      <c r="L2" s="260"/>
      <c r="M2" s="260"/>
      <c r="N2" s="260"/>
      <c r="O2" s="260"/>
      <c r="P2" s="116"/>
      <c r="Q2" s="116"/>
    </row>
    <row r="3" spans="1:23" ht="18">
      <c r="B3" s="116"/>
      <c r="C3" s="261" t="s">
        <v>486</v>
      </c>
      <c r="D3" s="261"/>
      <c r="E3" s="261"/>
      <c r="F3" s="261"/>
      <c r="G3" s="261"/>
      <c r="H3" s="261"/>
      <c r="I3" s="261"/>
      <c r="J3" s="261"/>
      <c r="K3" s="261"/>
      <c r="L3" s="261"/>
      <c r="M3" s="261"/>
      <c r="N3" s="261"/>
      <c r="O3" s="261"/>
      <c r="P3" s="117"/>
    </row>
    <row r="4" spans="1:23" ht="7.5" customHeight="1">
      <c r="B4" s="4"/>
      <c r="C4" s="5"/>
      <c r="D4" s="5"/>
      <c r="E4" s="4"/>
      <c r="F4" s="98"/>
      <c r="G4" s="98"/>
      <c r="H4" s="4"/>
      <c r="I4" s="141"/>
      <c r="J4" s="81"/>
      <c r="K4" s="81"/>
      <c r="L4" s="37"/>
      <c r="M4" s="81"/>
      <c r="N4" s="81"/>
      <c r="O4" s="81"/>
      <c r="P4" s="81"/>
    </row>
    <row r="5" spans="1:23" ht="18">
      <c r="B5" s="4"/>
      <c r="C5" s="87" t="s">
        <v>484</v>
      </c>
      <c r="D5" s="270" t="s">
        <v>477</v>
      </c>
      <c r="E5" s="270"/>
      <c r="F5" s="98"/>
      <c r="G5" s="98"/>
      <c r="H5" s="4"/>
      <c r="I5" s="141"/>
      <c r="J5" s="81"/>
      <c r="K5" s="81"/>
      <c r="L5" s="37"/>
      <c r="M5" s="116" t="s">
        <v>566</v>
      </c>
      <c r="N5" s="124">
        <f ca="1">TODAY()</f>
        <v>46269</v>
      </c>
      <c r="O5" s="81"/>
      <c r="P5" s="81"/>
    </row>
    <row r="6" spans="1:23" ht="10.5" customHeight="1">
      <c r="B6" s="6"/>
      <c r="C6" s="7"/>
      <c r="D6" s="7"/>
      <c r="E6" s="6"/>
      <c r="F6" s="6"/>
      <c r="G6" s="6"/>
      <c r="H6" s="6"/>
      <c r="I6" s="141"/>
      <c r="J6" s="81"/>
      <c r="K6" s="81"/>
      <c r="L6" s="37"/>
      <c r="M6" s="81"/>
      <c r="N6" s="81"/>
      <c r="O6" s="81"/>
      <c r="P6" s="81"/>
    </row>
    <row r="7" spans="1:23" ht="51.75" customHeight="1">
      <c r="B7" s="127" t="s">
        <v>571</v>
      </c>
      <c r="C7" s="97" t="s">
        <v>555</v>
      </c>
      <c r="D7" s="97" t="s">
        <v>556</v>
      </c>
      <c r="E7" s="97" t="s">
        <v>554</v>
      </c>
      <c r="F7" s="97" t="s">
        <v>557</v>
      </c>
      <c r="G7" s="97" t="s">
        <v>558</v>
      </c>
      <c r="H7" s="97" t="s">
        <v>552</v>
      </c>
      <c r="I7" s="97" t="s">
        <v>586</v>
      </c>
      <c r="J7" s="97" t="s">
        <v>553</v>
      </c>
      <c r="K7" s="114" t="s">
        <v>725</v>
      </c>
      <c r="L7" s="97" t="s">
        <v>488</v>
      </c>
      <c r="M7" s="90" t="s">
        <v>572</v>
      </c>
      <c r="N7" s="97" t="s">
        <v>471</v>
      </c>
      <c r="O7" s="90" t="s">
        <v>573</v>
      </c>
      <c r="P7" s="90" t="s">
        <v>574</v>
      </c>
      <c r="Q7" s="127" t="s">
        <v>575</v>
      </c>
    </row>
    <row r="8" spans="1:23" s="13" customFormat="1" ht="24.95" customHeight="1">
      <c r="A8" s="128">
        <v>1</v>
      </c>
      <c r="B8" s="8">
        <f>IFERROR(IF(C8="","",IF(LEN(C8)&gt;=2,1,0)),"")</f>
        <v>1</v>
      </c>
      <c r="C8" s="112" t="str">
        <f>IFERROR(VLOOKUP(A8,DETAIL!$A$7:$F$1101,3,0),"")</f>
        <v>JHHG</v>
      </c>
      <c r="D8" s="112" t="str">
        <f>IFERROR(VLOOKUP(A8,DETAIL!$A$7:$F$1101,4,0),"")</f>
        <v>KJJKJ</v>
      </c>
      <c r="E8" s="113">
        <f>IFERROR(VLOOKUP(A8,DETAIL!$A$7:$F$1101,5,0),"")</f>
        <v>31544</v>
      </c>
      <c r="F8" s="113" t="str">
        <f>IFERROR(VLOOKUP(A8,DETAIL!$A$7:$P$1101,16,0),"")</f>
        <v>MALE</v>
      </c>
      <c r="G8" s="113" t="str">
        <f>IFERROR(VLOOKUP(A8,DETAIL!$A$7:$P$1101,15,0),"")</f>
        <v>GEN</v>
      </c>
      <c r="H8" s="8" t="str">
        <f>IFERROR(VLOOKUP(A8,DETAIL!$A$7:$F$1101,6,0),"")</f>
        <v>1st Grade (Lecturer)</v>
      </c>
      <c r="I8" s="8" t="str">
        <f>IFERROR(VLOOKUP(A8,DETAIL!$A$7:$Q$1101,17,0),"")</f>
        <v>HISTORY</v>
      </c>
      <c r="J8" s="8" t="str">
        <f>IFERROR(VLOOKUP(A8,DETAIL!$A$7:$P$1101,13,0),"")</f>
        <v>PM SHREE GSSS BAR</v>
      </c>
      <c r="K8" s="114" t="str">
        <f>IFERROR(VLOOKUP(A8,DETAIL!$A$7:$N$1101,14,0),"")</f>
        <v>NO</v>
      </c>
      <c r="L8" s="8" t="str">
        <f>IFERROR(VLOOKUP(A8,DETAIL!$A$7:$L$1101,7,0),"")</f>
        <v xml:space="preserve">PG </v>
      </c>
      <c r="M8" s="115">
        <f>IFERROR(VLOOKUP(A8,DETAIL!$A$7:$L$1101,8,0)*75%,"")</f>
        <v>0.55499999999999994</v>
      </c>
      <c r="N8" s="8" t="str">
        <f>IFERROR(VLOOKUP(A8,DETAIL!$A$7:$L$1101,9,0),"")</f>
        <v xml:space="preserve">B.ed </v>
      </c>
      <c r="O8" s="115">
        <f>IFERROR(VLOOKUP(A8,DETAIL!$A$7:$L$1101,10,0)*25%,"")</f>
        <v>0.20250000000000001</v>
      </c>
      <c r="P8" s="115">
        <f>IFERROR(IF(H8="","",SUM(M8+O8)),"")</f>
        <v>0.75749999999999995</v>
      </c>
      <c r="Q8" s="113"/>
      <c r="V8" s="13" t="str">
        <f>IFERROR(VLOOKUP(B8,DETAIL!$A$7:$G$201,7,0),"")</f>
        <v xml:space="preserve">PG </v>
      </c>
      <c r="W8" s="13" t="str">
        <f>IF(V8=0,"",V8)</f>
        <v xml:space="preserve">PG </v>
      </c>
    </row>
    <row r="9" spans="1:23" s="13" customFormat="1" ht="24.95" customHeight="1">
      <c r="A9" s="128">
        <v>2</v>
      </c>
      <c r="B9" s="8">
        <f>IFERROR(IF(LEN(C9)&gt;=2,B8+1,""),"")</f>
        <v>2</v>
      </c>
      <c r="C9" s="112" t="str">
        <f>IFERROR(VLOOKUP(A9,DETAIL!$A$7:$F$1101,3,0),"")</f>
        <v>HHJHJH</v>
      </c>
      <c r="D9" s="112" t="str">
        <f>IFERROR(VLOOKUP(A9,DETAIL!$A$7:$F$1101,4,0),"")</f>
        <v>KJKJJJ</v>
      </c>
      <c r="E9" s="113">
        <f>IFERROR(VLOOKUP(A9,DETAIL!$A$7:$F$1101,5,0),"")</f>
        <v>31331</v>
      </c>
      <c r="F9" s="113" t="str">
        <f>IFERROR(VLOOKUP(A9,DETAIL!$A$7:$P$1101,16,0),"")</f>
        <v>MALE</v>
      </c>
      <c r="G9" s="113" t="str">
        <f>IFERROR(VLOOKUP(A9,DETAIL!$A$7:$P$1101,15,0),"")</f>
        <v>ST</v>
      </c>
      <c r="H9" s="8" t="str">
        <f>IFERROR(VLOOKUP(A9,DETAIL!$A$7:$F$1101,6,0),"")</f>
        <v>1st Grade (Lecturer)</v>
      </c>
      <c r="I9" s="8" t="str">
        <f>IFERROR(VLOOKUP(A9,DETAIL!$A$7:$Q$1101,17,0),"")</f>
        <v>HISTORY</v>
      </c>
      <c r="J9" s="8" t="str">
        <f>IFERROR(VLOOKUP(A9,DETAIL!$A$7:$P$1101,13,0),"")</f>
        <v>PM SHREE GSSS BAR</v>
      </c>
      <c r="K9" s="114" t="str">
        <f>IFERROR(VLOOKUP(A9,DETAIL!$A$7:$N$1101,14,0),"")</f>
        <v>NO</v>
      </c>
      <c r="L9" s="8" t="str">
        <f>IFERROR(VLOOKUP(A9,DETAIL!$A$7:$L$1101,7,0),"")</f>
        <v xml:space="preserve">PG </v>
      </c>
      <c r="M9" s="115">
        <f>IFERROR(VLOOKUP(A9,DETAIL!$A$7:$L$1101,8,0)*75%,"")</f>
        <v>0.54749999999999999</v>
      </c>
      <c r="N9" s="8" t="str">
        <f>IFERROR(VLOOKUP(A9,DETAIL!$A$7:$L$1101,9,0),"")</f>
        <v xml:space="preserve">B.ed </v>
      </c>
      <c r="O9" s="115">
        <f>IFERROR(VLOOKUP(A9,DETAIL!$A$7:$L$1101,10,0)*25%,"")</f>
        <v>0.20250000000000001</v>
      </c>
      <c r="P9" s="115">
        <f t="shared" ref="P9:P19" si="0">IFERROR(IF(H9="","",SUM(M9+O9)),"")</f>
        <v>0.75</v>
      </c>
      <c r="Q9" s="113"/>
      <c r="V9" s="13" t="str">
        <f>IFERROR(VLOOKUP(B9,DETAIL!$A$7:$G$201,7,0),"")</f>
        <v xml:space="preserve">PG </v>
      </c>
      <c r="W9" s="13" t="str">
        <f t="shared" ref="W9:W72" si="1">IF(V9=0,"",V9)</f>
        <v xml:space="preserve">PG </v>
      </c>
    </row>
    <row r="10" spans="1:23" s="13" customFormat="1" ht="24.95" customHeight="1">
      <c r="A10" s="128">
        <v>3</v>
      </c>
      <c r="B10" s="8">
        <f t="shared" ref="B10:B18" si="2">IFERROR(IF(LEN(C10)&gt;=2,B9+1,""),"")</f>
        <v>3</v>
      </c>
      <c r="C10" s="112" t="str">
        <f>IFERROR(VLOOKUP(A10,DETAIL!$A$7:$F$1101,3,0),"")</f>
        <v>GGHG</v>
      </c>
      <c r="D10" s="112" t="str">
        <f>IFERROR(VLOOKUP(A10,DETAIL!$A$7:$F$1101,4,0),"")</f>
        <v>DSGF</v>
      </c>
      <c r="E10" s="113">
        <f>IFERROR(VLOOKUP(A10,DETAIL!$A$7:$F$1101,5,0),"")</f>
        <v>29587</v>
      </c>
      <c r="F10" s="113" t="str">
        <f>IFERROR(VLOOKUP(A10,DETAIL!$A$7:$P$1101,16,0),"")</f>
        <v>FEMALE</v>
      </c>
      <c r="G10" s="113" t="str">
        <f>IFERROR(VLOOKUP(A10,DETAIL!$A$7:$P$1101,15,0),"")</f>
        <v>SC</v>
      </c>
      <c r="H10" s="8" t="str">
        <f>IFERROR(VLOOKUP(A10,DETAIL!$A$7:$F$1101,6,0),"")</f>
        <v>1st Grade (Lecturer)</v>
      </c>
      <c r="I10" s="8" t="str">
        <f>IFERROR(VLOOKUP(A10,DETAIL!$A$7:$Q$1101,17,0),"")</f>
        <v>HISTORY</v>
      </c>
      <c r="J10" s="8" t="str">
        <f>IFERROR(VLOOKUP(A10,DETAIL!$A$7:$P$1101,13,0),"")</f>
        <v>PM SHREE GSSS BAR</v>
      </c>
      <c r="K10" s="114" t="str">
        <f>IFERROR(VLOOKUP(A10,DETAIL!$A$7:$N$1101,14,0),"")</f>
        <v>NO</v>
      </c>
      <c r="L10" s="8" t="str">
        <f>IFERROR(VLOOKUP(A10,DETAIL!$A$7:$L$1101,7,0),"")</f>
        <v xml:space="preserve">PG </v>
      </c>
      <c r="M10" s="115">
        <f>IFERROR(VLOOKUP(A10,DETAIL!$A$7:$L$1101,8,0)*75%,"")</f>
        <v>0.55499999999999994</v>
      </c>
      <c r="N10" s="8" t="str">
        <f>IFERROR(VLOOKUP(A10,DETAIL!$A$7:$L$1101,9,0),"")</f>
        <v xml:space="preserve">B.ed </v>
      </c>
      <c r="O10" s="115">
        <f>IFERROR(VLOOKUP(A10,DETAIL!$A$7:$L$1101,10,0)*25%,"")</f>
        <v>0.20250000000000001</v>
      </c>
      <c r="P10" s="115">
        <f t="shared" si="0"/>
        <v>0.75749999999999995</v>
      </c>
      <c r="Q10" s="113"/>
      <c r="V10" s="13" t="str">
        <f>IFERROR(VLOOKUP(B10,DETAIL!$A$7:$G$201,7,0),"")</f>
        <v xml:space="preserve">PG </v>
      </c>
      <c r="W10" s="13" t="str">
        <f t="shared" si="1"/>
        <v xml:space="preserve">PG </v>
      </c>
    </row>
    <row r="11" spans="1:23" s="13" customFormat="1" ht="24.95" customHeight="1">
      <c r="A11" s="128">
        <v>4</v>
      </c>
      <c r="B11" s="8">
        <f t="shared" si="2"/>
        <v>4</v>
      </c>
      <c r="C11" s="112" t="str">
        <f>IFERROR(VLOOKUP(A11,DETAIL!$A$7:$F$1101,3,0),"")</f>
        <v>BNBNB</v>
      </c>
      <c r="D11" s="112" t="str">
        <f>IFERROR(VLOOKUP(A11,DETAIL!$A$7:$F$1101,4,0),"")</f>
        <v>CVXC</v>
      </c>
      <c r="E11" s="113">
        <f>IFERROR(VLOOKUP(A11,DETAIL!$A$7:$F$1101,5,0),"")</f>
        <v>28676</v>
      </c>
      <c r="F11" s="113" t="str">
        <f>IFERROR(VLOOKUP(A11,DETAIL!$A$7:$P$1101,16,0),"")</f>
        <v>FEMALE</v>
      </c>
      <c r="G11" s="113" t="str">
        <f>IFERROR(VLOOKUP(A11,DETAIL!$A$7:$P$1101,15,0),"")</f>
        <v>OBC</v>
      </c>
      <c r="H11" s="8" t="str">
        <f>IFERROR(VLOOKUP(A11,DETAIL!$A$7:$F$1101,6,0),"")</f>
        <v>1st Grade (Lecturer)</v>
      </c>
      <c r="I11" s="8" t="str">
        <f>IFERROR(VLOOKUP(A11,DETAIL!$A$7:$Q$1101,17,0),"")</f>
        <v>HISTORY</v>
      </c>
      <c r="J11" s="8" t="str">
        <f>IFERROR(VLOOKUP(A11,DETAIL!$A$7:$P$1101,13,0),"")</f>
        <v>PM SHREE GSSS BAR</v>
      </c>
      <c r="K11" s="114" t="str">
        <f>IFERROR(VLOOKUP(A11,DETAIL!$A$7:$N$1101,14,0),"")</f>
        <v>NO</v>
      </c>
      <c r="L11" s="8" t="str">
        <f>IFERROR(VLOOKUP(A11,DETAIL!$A$7:$L$1101,7,0),"")</f>
        <v xml:space="preserve">PG </v>
      </c>
      <c r="M11" s="115">
        <f>IFERROR(VLOOKUP(A11,DETAIL!$A$7:$L$1101,8,0)*75%,"")</f>
        <v>0.51749999999999996</v>
      </c>
      <c r="N11" s="8" t="str">
        <f>IFERROR(VLOOKUP(A11,DETAIL!$A$7:$L$1101,9,0),"")</f>
        <v xml:space="preserve">B.ed </v>
      </c>
      <c r="O11" s="115">
        <f>IFERROR(VLOOKUP(A11,DETAIL!$A$7:$L$1101,10,0)*25%,"")</f>
        <v>0.20250000000000001</v>
      </c>
      <c r="P11" s="115">
        <f t="shared" si="0"/>
        <v>0.72</v>
      </c>
      <c r="Q11" s="113"/>
      <c r="V11" s="13" t="str">
        <f>IFERROR(VLOOKUP(B11,DETAIL!$A$7:$G$201,7,0),"")</f>
        <v xml:space="preserve">PG </v>
      </c>
      <c r="W11" s="13" t="str">
        <f t="shared" si="1"/>
        <v xml:space="preserve">PG </v>
      </c>
    </row>
    <row r="12" spans="1:23" s="13" customFormat="1" ht="24.95" customHeight="1">
      <c r="A12" s="128">
        <v>5</v>
      </c>
      <c r="B12" s="8">
        <f t="shared" si="2"/>
        <v>5</v>
      </c>
      <c r="C12" s="112" t="str">
        <f>IFERROR(VLOOKUP(A12,DETAIL!$A$7:$F$1101,3,0),"")</f>
        <v>hll</v>
      </c>
      <c r="D12" s="112" t="str">
        <f>IFERROR(VLOOKUP(A12,DETAIL!$A$7:$F$1101,4,0),"")</f>
        <v>kkk</v>
      </c>
      <c r="E12" s="113">
        <f>IFERROR(VLOOKUP(A12,DETAIL!$A$7:$F$1101,5,0),"")</f>
        <v>28675</v>
      </c>
      <c r="F12" s="113" t="str">
        <f>IFERROR(VLOOKUP(A12,DETAIL!$A$7:$P$1101,16,0),"")</f>
        <v>FEMALE</v>
      </c>
      <c r="G12" s="113" t="str">
        <f>IFERROR(VLOOKUP(A12,DETAIL!$A$7:$P$1101,15,0),"")</f>
        <v>SBC</v>
      </c>
      <c r="H12" s="8" t="str">
        <f>IFERROR(VLOOKUP(A12,DETAIL!$A$7:$F$1101,6,0),"")</f>
        <v>1st Grade (Lecturer)</v>
      </c>
      <c r="I12" s="8" t="str">
        <f>IFERROR(VLOOKUP(A12,DETAIL!$A$7:$Q$1101,17,0),"")</f>
        <v>HISTORY</v>
      </c>
      <c r="J12" s="8" t="str">
        <f>IFERROR(VLOOKUP(A12,DETAIL!$A$7:$P$1101,13,0),"")</f>
        <v>PM SHREE GSSS BAR</v>
      </c>
      <c r="K12" s="114" t="str">
        <f>IFERROR(VLOOKUP(A12,DETAIL!$A$7:$N$1101,14,0),"")</f>
        <v>NO</v>
      </c>
      <c r="L12" s="8" t="str">
        <f>IFERROR(VLOOKUP(A12,DETAIL!$A$7:$L$1101,7,0),"")</f>
        <v xml:space="preserve">PG </v>
      </c>
      <c r="M12" s="115">
        <f>IFERROR(VLOOKUP(A12,DETAIL!$A$7:$L$1101,8,0)*75%,"")</f>
        <v>0.48750000000000004</v>
      </c>
      <c r="N12" s="8" t="str">
        <f>IFERROR(VLOOKUP(A12,DETAIL!$A$7:$L$1101,9,0),"")</f>
        <v xml:space="preserve">B.ed </v>
      </c>
      <c r="O12" s="115">
        <f>IFERROR(VLOOKUP(A12,DETAIL!$A$7:$L$1101,10,0)*25%,"")</f>
        <v>0.19750000000000001</v>
      </c>
      <c r="P12" s="115">
        <f t="shared" si="0"/>
        <v>0.68500000000000005</v>
      </c>
      <c r="Q12" s="113"/>
      <c r="U12" s="225"/>
      <c r="V12" s="13" t="str">
        <f>IFERROR(VLOOKUP(B12,DETAIL!$A$7:$G$201,7,0),"")</f>
        <v xml:space="preserve">PG </v>
      </c>
      <c r="W12" s="13" t="str">
        <f t="shared" si="1"/>
        <v xml:space="preserve">PG </v>
      </c>
    </row>
    <row r="13" spans="1:23" s="13" customFormat="1" ht="24.95" customHeight="1">
      <c r="A13" s="128">
        <v>6</v>
      </c>
      <c r="B13" s="8">
        <f t="shared" si="2"/>
        <v>6</v>
      </c>
      <c r="C13" s="112" t="str">
        <f>IFERROR(VLOOKUP(A13,DETAIL!$A$7:$F$1101,3,0),"")</f>
        <v>op</v>
      </c>
      <c r="D13" s="112" t="str">
        <f>IFERROR(VLOOKUP(A13,DETAIL!$A$7:$F$1101,4,0),"")</f>
        <v>l;l;</v>
      </c>
      <c r="E13" s="113">
        <f>IFERROR(VLOOKUP(A13,DETAIL!$A$7:$F$1101,5,0),"")</f>
        <v>32570</v>
      </c>
      <c r="F13" s="113" t="str">
        <f>IFERROR(VLOOKUP(A13,DETAIL!$A$7:$P$1101,16,0),"")</f>
        <v>MALE</v>
      </c>
      <c r="G13" s="113" t="str">
        <f>IFERROR(VLOOKUP(A13,DETAIL!$A$7:$P$1101,15,0),"")</f>
        <v>SBC</v>
      </c>
      <c r="H13" s="8" t="str">
        <f>IFERROR(VLOOKUP(A13,DETAIL!$A$7:$F$1101,6,0),"")</f>
        <v>1st Grade (Lecturer)</v>
      </c>
      <c r="I13" s="8" t="str">
        <f>IFERROR(VLOOKUP(A13,DETAIL!$A$7:$Q$1101,17,0),"")</f>
        <v>Compulsory Hindi</v>
      </c>
      <c r="J13" s="8" t="str">
        <f>IFERROR(VLOOKUP(A13,DETAIL!$A$7:$P$1101,13,0),"")</f>
        <v>PM SHREE GSSS BAR</v>
      </c>
      <c r="K13" s="114" t="str">
        <f>IFERROR(VLOOKUP(A13,DETAIL!$A$7:$N$1101,14,0),"")</f>
        <v>NO</v>
      </c>
      <c r="L13" s="8" t="str">
        <f>IFERROR(VLOOKUP(A13,DETAIL!$A$7:$L$1101,7,0),"")</f>
        <v xml:space="preserve">PG </v>
      </c>
      <c r="M13" s="115">
        <f>IFERROR(VLOOKUP(A13,DETAIL!$A$7:$L$1101,8,0)*75%,"")</f>
        <v>0.44999999999999996</v>
      </c>
      <c r="N13" s="8" t="str">
        <f>IFERROR(VLOOKUP(A13,DETAIL!$A$7:$L$1101,9,0),"")</f>
        <v xml:space="preserve">B.ed </v>
      </c>
      <c r="O13" s="115">
        <f>IFERROR(VLOOKUP(A13,DETAIL!$A$7:$L$1101,10,0)*25%,"")</f>
        <v>0.1875</v>
      </c>
      <c r="P13" s="115">
        <f t="shared" si="0"/>
        <v>0.63749999999999996</v>
      </c>
      <c r="Q13" s="113"/>
      <c r="V13" s="13" t="str">
        <f>IFERROR(VLOOKUP(B13,DETAIL!$A$7:$G$201,7,0),"")</f>
        <v xml:space="preserve">PG </v>
      </c>
      <c r="W13" s="13" t="str">
        <f t="shared" si="1"/>
        <v xml:space="preserve">PG </v>
      </c>
    </row>
    <row r="14" spans="1:23" s="13" customFormat="1" ht="24.95" customHeight="1">
      <c r="A14" s="128">
        <v>7</v>
      </c>
      <c r="B14" s="8">
        <f t="shared" si="2"/>
        <v>7</v>
      </c>
      <c r="C14" s="112" t="str">
        <f>IFERROR(VLOOKUP(A14,DETAIL!$A$7:$F$1101,3,0),"")</f>
        <v>poo-</v>
      </c>
      <c r="D14" s="112" t="str">
        <f>IFERROR(VLOOKUP(A14,DETAIL!$A$7:$F$1101,4,0),"")</f>
        <v>yyui</v>
      </c>
      <c r="E14" s="113">
        <f>IFERROR(VLOOKUP(A14,DETAIL!$A$7:$F$1101,5,0),"")</f>
        <v>33698</v>
      </c>
      <c r="F14" s="113" t="str">
        <f>IFERROR(VLOOKUP(A14,DETAIL!$A$7:$P$1101,16,0),"")</f>
        <v>MALE</v>
      </c>
      <c r="G14" s="113" t="str">
        <f>IFERROR(VLOOKUP(A14,DETAIL!$A$7:$P$1101,15,0),"")</f>
        <v>GEN</v>
      </c>
      <c r="H14" s="8" t="str">
        <f>IFERROR(VLOOKUP(A14,DETAIL!$A$7:$F$1101,6,0),"")</f>
        <v>1st Grade (Lecturer)</v>
      </c>
      <c r="I14" s="8" t="str">
        <f>IFERROR(VLOOKUP(A14,DETAIL!$A$7:$Q$1101,17,0),"")</f>
        <v>Compulsory English</v>
      </c>
      <c r="J14" s="8" t="str">
        <f>IFERROR(VLOOKUP(A14,DETAIL!$A$7:$P$1101,13,0),"")</f>
        <v>GSSS MEGHARADA</v>
      </c>
      <c r="K14" s="114" t="str">
        <f>IFERROR(VLOOKUP(A14,DETAIL!$A$7:$N$1101,14,0),"")</f>
        <v>NO</v>
      </c>
      <c r="L14" s="8" t="str">
        <f>IFERROR(VLOOKUP(A14,DETAIL!$A$7:$L$1101,7,0),"")</f>
        <v xml:space="preserve">PG </v>
      </c>
      <c r="M14" s="115">
        <f>IFERROR(VLOOKUP(A14,DETAIL!$A$7:$L$1101,8,0)*75%,"")</f>
        <v>0.48750000000000004</v>
      </c>
      <c r="N14" s="8" t="str">
        <f>IFERROR(VLOOKUP(A14,DETAIL!$A$7:$L$1101,9,0),"")</f>
        <v xml:space="preserve">B.ed </v>
      </c>
      <c r="O14" s="115">
        <f>IFERROR(VLOOKUP(A14,DETAIL!$A$7:$L$1101,10,0)*25%,"")</f>
        <v>0.17499999999999999</v>
      </c>
      <c r="P14" s="115">
        <f t="shared" si="0"/>
        <v>0.66250000000000009</v>
      </c>
      <c r="Q14" s="113"/>
      <c r="V14" s="13" t="str">
        <f>IFERROR(VLOOKUP(B14,DETAIL!$A$7:$G$201,7,0),"")</f>
        <v xml:space="preserve">PG </v>
      </c>
      <c r="W14" s="13" t="str">
        <f t="shared" si="1"/>
        <v xml:space="preserve">PG </v>
      </c>
    </row>
    <row r="15" spans="1:23" s="13" customFormat="1" ht="24.95" customHeight="1">
      <c r="A15" s="128">
        <v>8</v>
      </c>
      <c r="B15" s="8">
        <f t="shared" si="2"/>
        <v>8</v>
      </c>
      <c r="C15" s="112" t="str">
        <f>IFERROR(VLOOKUP(A15,DETAIL!$A$7:$F$1101,3,0),"")</f>
        <v>p=</v>
      </c>
      <c r="D15" s="112" t="str">
        <f>IFERROR(VLOOKUP(A15,DETAIL!$A$7:$F$1101,4,0),"")</f>
        <v>uio</v>
      </c>
      <c r="E15" s="113">
        <f>IFERROR(VLOOKUP(A15,DETAIL!$A$7:$F$1101,5,0),"")</f>
        <v>35292</v>
      </c>
      <c r="F15" s="113" t="str">
        <f>IFERROR(VLOOKUP(A15,DETAIL!$A$7:$P$1101,16,0),"")</f>
        <v>FEMALE</v>
      </c>
      <c r="G15" s="113" t="str">
        <f>IFERROR(VLOOKUP(A15,DETAIL!$A$7:$P$1101,15,0),"")</f>
        <v>OBC</v>
      </c>
      <c r="H15" s="8" t="str">
        <f>IFERROR(VLOOKUP(A15,DETAIL!$A$7:$F$1101,6,0),"")</f>
        <v>1st Grade (Lecturer)</v>
      </c>
      <c r="I15" s="8" t="str">
        <f>IFERROR(VLOOKUP(A15,DETAIL!$A$7:$Q$1101,17,0),"")</f>
        <v>POLITICAL SCIENCE</v>
      </c>
      <c r="J15" s="8" t="str">
        <f>IFERROR(VLOOKUP(A15,DETAIL!$A$7:$P$1101,13,0),"")</f>
        <v>MGGS BAR</v>
      </c>
      <c r="K15" s="114" t="str">
        <f>IFERROR(VLOOKUP(A15,DETAIL!$A$7:$N$1101,14,0),"")</f>
        <v>NO</v>
      </c>
      <c r="L15" s="8" t="str">
        <f>IFERROR(VLOOKUP(A15,DETAIL!$A$7:$L$1101,7,0),"")</f>
        <v xml:space="preserve">PG </v>
      </c>
      <c r="M15" s="115">
        <f>IFERROR(VLOOKUP(A15,DETAIL!$A$7:$L$1101,8,0)*75%,"")</f>
        <v>0.51</v>
      </c>
      <c r="N15" s="8" t="str">
        <f>IFERROR(VLOOKUP(A15,DETAIL!$A$7:$L$1101,9,0),"")</f>
        <v xml:space="preserve">B.ed </v>
      </c>
      <c r="O15" s="115">
        <f>IFERROR(VLOOKUP(A15,DETAIL!$A$7:$L$1101,10,0)*25%,"")</f>
        <v>0.18</v>
      </c>
      <c r="P15" s="115">
        <f t="shared" si="0"/>
        <v>0.69</v>
      </c>
      <c r="Q15" s="113"/>
      <c r="V15" s="13" t="str">
        <f>IFERROR(VLOOKUP(B15,DETAIL!$A$7:$G$201,7,0),"")</f>
        <v xml:space="preserve">PG </v>
      </c>
      <c r="W15" s="13" t="str">
        <f t="shared" si="1"/>
        <v xml:space="preserve">PG </v>
      </c>
    </row>
    <row r="16" spans="1:23" s="13" customFormat="1" ht="24.95" customHeight="1">
      <c r="A16" s="128">
        <v>9</v>
      </c>
      <c r="B16" s="8">
        <f t="shared" si="2"/>
        <v>9</v>
      </c>
      <c r="C16" s="112" t="str">
        <f>IFERROR(VLOOKUP(A16,DETAIL!$A$7:$F$1101,3,0),"")</f>
        <v>jggh</v>
      </c>
      <c r="D16" s="112" t="str">
        <f>IFERROR(VLOOKUP(A16,DETAIL!$A$7:$F$1101,4,0),"")</f>
        <v>dfzd</v>
      </c>
      <c r="E16" s="113">
        <f>IFERROR(VLOOKUP(A16,DETAIL!$A$7:$F$1101,5,0),"")</f>
        <v>36542</v>
      </c>
      <c r="F16" s="113" t="str">
        <f>IFERROR(VLOOKUP(A16,DETAIL!$A$7:$P$1101,16,0),"")</f>
        <v>MALE</v>
      </c>
      <c r="G16" s="113" t="str">
        <f>IFERROR(VLOOKUP(A16,DETAIL!$A$7:$P$1101,15,0),"")</f>
        <v>OBC</v>
      </c>
      <c r="H16" s="8" t="str">
        <f>IFERROR(VLOOKUP(A16,DETAIL!$A$7:$F$1101,6,0),"")</f>
        <v>1st Grade (Lecturer)</v>
      </c>
      <c r="I16" s="8" t="str">
        <f>IFERROR(VLOOKUP(A16,DETAIL!$A$7:$Q$1101,17,0),"")</f>
        <v>POLITICAL SCIENCE</v>
      </c>
      <c r="J16" s="8" t="str">
        <f>IFERROR(VLOOKUP(A16,DETAIL!$A$7:$P$1101,13,0),"")</f>
        <v>GSSS BAR</v>
      </c>
      <c r="K16" s="114" t="str">
        <f>IFERROR(VLOOKUP(A16,DETAIL!$A$7:$N$1101,14,0),"")</f>
        <v>YES</v>
      </c>
      <c r="L16" s="8" t="str">
        <f>IFERROR(VLOOKUP(A16,DETAIL!$A$7:$L$1101,7,0),"")</f>
        <v xml:space="preserve">PG </v>
      </c>
      <c r="M16" s="115">
        <f>IFERROR(VLOOKUP(A16,DETAIL!$A$7:$L$1101,8,0)*75%,"")</f>
        <v>0.41250000000000003</v>
      </c>
      <c r="N16" s="8" t="str">
        <f>IFERROR(VLOOKUP(A16,DETAIL!$A$7:$L$1101,9,0),"")</f>
        <v>B.P.Ed.</v>
      </c>
      <c r="O16" s="115">
        <f>IFERROR(VLOOKUP(A16,DETAIL!$A$7:$L$1101,10,0)*25%,"")</f>
        <v>0.1875</v>
      </c>
      <c r="P16" s="115">
        <f t="shared" si="0"/>
        <v>0.60000000000000009</v>
      </c>
      <c r="Q16" s="113"/>
      <c r="V16" s="13" t="str">
        <f>IFERROR(VLOOKUP(B16,DETAIL!$A$7:$G$201,7,0),"")</f>
        <v xml:space="preserve">PG </v>
      </c>
      <c r="W16" s="13" t="str">
        <f t="shared" si="1"/>
        <v xml:space="preserve">PG </v>
      </c>
    </row>
    <row r="17" spans="1:23" s="13" customFormat="1" ht="24.95" customHeight="1">
      <c r="A17" s="128">
        <v>10</v>
      </c>
      <c r="B17" s="8">
        <f t="shared" si="2"/>
        <v>10</v>
      </c>
      <c r="C17" s="112" t="str">
        <f>IFERROR(VLOOKUP(A17,DETAIL!$A$7:$F$1101,3,0),"")</f>
        <v>fgkl</v>
      </c>
      <c r="D17" s="112" t="str">
        <f>IFERROR(VLOOKUP(A17,DETAIL!$A$7:$F$1101,4,0),"")</f>
        <v>po]p\</v>
      </c>
      <c r="E17" s="113">
        <f>IFERROR(VLOOKUP(A17,DETAIL!$A$7:$F$1101,5,0),"")</f>
        <v>31332</v>
      </c>
      <c r="F17" s="113" t="str">
        <f>IFERROR(VLOOKUP(A17,DETAIL!$A$7:$P$1101,16,0),"")</f>
        <v>MALE</v>
      </c>
      <c r="G17" s="113" t="str">
        <f>IFERROR(VLOOKUP(A17,DETAIL!$A$7:$P$1101,15,0),"")</f>
        <v>GEN</v>
      </c>
      <c r="H17" s="8" t="str">
        <f>IFERROR(VLOOKUP(A17,DETAIL!$A$7:$F$1101,6,0),"")</f>
        <v>1st Grade (Lecturer)</v>
      </c>
      <c r="I17" s="8" t="str">
        <f>IFERROR(VLOOKUP(A17,DETAIL!$A$7:$Q$1101,17,0),"")</f>
        <v>HISTORY</v>
      </c>
      <c r="J17" s="8" t="str">
        <f>IFERROR(VLOOKUP(A17,DETAIL!$A$7:$P$1101,13,0),"")</f>
        <v>PM SHREE GSSS BAR</v>
      </c>
      <c r="K17" s="114" t="str">
        <f>IFERROR(VLOOKUP(A17,DETAIL!$A$7:$N$1101,14,0),"")</f>
        <v>YES</v>
      </c>
      <c r="L17" s="8" t="str">
        <f>IFERROR(VLOOKUP(A17,DETAIL!$A$7:$L$1101,7,0),"")</f>
        <v xml:space="preserve">PG </v>
      </c>
      <c r="M17" s="115">
        <f>IFERROR(VLOOKUP(A17,DETAIL!$A$7:$L$1101,8,0)*75%,"")</f>
        <v>0.44999999999999996</v>
      </c>
      <c r="N17" s="8" t="str">
        <f>IFERROR(VLOOKUP(A17,DETAIL!$A$7:$L$1101,9,0),"")</f>
        <v xml:space="preserve">B.ed </v>
      </c>
      <c r="O17" s="115">
        <f>IFERROR(VLOOKUP(A17,DETAIL!$A$7:$L$1101,10,0)*25%,"")</f>
        <v>0.17499999999999999</v>
      </c>
      <c r="P17" s="115">
        <f t="shared" si="0"/>
        <v>0.625</v>
      </c>
      <c r="Q17" s="113"/>
      <c r="V17" s="13" t="str">
        <f>IFERROR(VLOOKUP(B17,DETAIL!$A$7:$G$201,7,0),"")</f>
        <v xml:space="preserve">PG </v>
      </c>
      <c r="W17" s="13" t="str">
        <f t="shared" si="1"/>
        <v xml:space="preserve">PG </v>
      </c>
    </row>
    <row r="18" spans="1:23" s="13" customFormat="1" ht="24.95" customHeight="1">
      <c r="A18" s="128">
        <v>11</v>
      </c>
      <c r="B18" s="8">
        <f t="shared" si="2"/>
        <v>11</v>
      </c>
      <c r="C18" s="112" t="str">
        <f>IFERROR(VLOOKUP(A18,DETAIL!$A$7:$F$1101,3,0),"")</f>
        <v>ram</v>
      </c>
      <c r="D18" s="112" t="str">
        <f>IFERROR(VLOOKUP(A18,DETAIL!$A$7:$F$1101,4,0),"")</f>
        <v>shyam</v>
      </c>
      <c r="E18" s="113">
        <f>IFERROR(VLOOKUP(A18,DETAIL!$A$7:$F$1101,5,0),"")</f>
        <v>29950</v>
      </c>
      <c r="F18" s="113" t="str">
        <f>IFERROR(VLOOKUP(A18,DETAIL!$A$7:$P$1101,16,0),"")</f>
        <v>FEMALE</v>
      </c>
      <c r="G18" s="113" t="str">
        <f>IFERROR(VLOOKUP(A18,DETAIL!$A$7:$P$1101,15,0),"")</f>
        <v>ST</v>
      </c>
      <c r="H18" s="8" t="str">
        <f>IFERROR(VLOOKUP(A18,DETAIL!$A$7:$F$1101,6,0),"")</f>
        <v>1st Grade (Lecturer)</v>
      </c>
      <c r="I18" s="8" t="str">
        <f>IFERROR(VLOOKUP(A18,DETAIL!$A$7:$Q$1101,17,0),"")</f>
        <v>Compulsory Hindi</v>
      </c>
      <c r="J18" s="8" t="str">
        <f>IFERROR(VLOOKUP(A18,DETAIL!$A$7:$P$1101,13,0),"")</f>
        <v>PM SHREE GSSS BAR</v>
      </c>
      <c r="K18" s="114" t="str">
        <f>IFERROR(VLOOKUP(A18,DETAIL!$A$7:$N$1101,14,0),"")</f>
        <v>NO</v>
      </c>
      <c r="L18" s="8" t="str">
        <f>IFERROR(VLOOKUP(A18,DETAIL!$A$7:$L$1101,7,0),"")</f>
        <v xml:space="preserve">PG </v>
      </c>
      <c r="M18" s="115">
        <f>IFERROR(VLOOKUP(A18,DETAIL!$A$7:$L$1101,8,0)*75%,"")</f>
        <v>0.63</v>
      </c>
      <c r="N18" s="8" t="str">
        <f>IFERROR(VLOOKUP(A18,DETAIL!$A$7:$L$1101,9,0),"")</f>
        <v xml:space="preserve">B.ed </v>
      </c>
      <c r="O18" s="115">
        <f>IFERROR(VLOOKUP(A18,DETAIL!$A$7:$L$1101,10,0)*25%,"")</f>
        <v>0.17499999999999999</v>
      </c>
      <c r="P18" s="115">
        <f t="shared" si="0"/>
        <v>0.80499999999999994</v>
      </c>
      <c r="Q18" s="113"/>
      <c r="V18" s="13" t="str">
        <f>IFERROR(VLOOKUP(B18,DETAIL!$A$7:$G$201,7,0),"")</f>
        <v xml:space="preserve">PG </v>
      </c>
      <c r="W18" s="13" t="str">
        <f t="shared" si="1"/>
        <v xml:space="preserve">PG </v>
      </c>
    </row>
    <row r="19" spans="1:23" s="13" customFormat="1" ht="24.95" customHeight="1">
      <c r="A19" s="128">
        <v>12</v>
      </c>
      <c r="B19" s="8">
        <f t="shared" ref="B19" si="3">IFERROR(IF(LEN(C19)&gt;=2,B18+1,""),"")</f>
        <v>12</v>
      </c>
      <c r="C19" s="112" t="str">
        <f>IFERROR(VLOOKUP(A19,DETAIL!$A$7:$F$1101,3,0),"")</f>
        <v>ert</v>
      </c>
      <c r="D19" s="112" t="str">
        <f>IFERROR(VLOOKUP(A19,DETAIL!$A$7:$F$1101,4,0),"")</f>
        <v>lh</v>
      </c>
      <c r="E19" s="113">
        <f>IFERROR(VLOOKUP(A19,DETAIL!$A$7:$F$1101,5,0),"")</f>
        <v>28887</v>
      </c>
      <c r="F19" s="113" t="str">
        <f>IFERROR(VLOOKUP(A19,DETAIL!$A$7:$P$1101,16,0),"")</f>
        <v>MALE</v>
      </c>
      <c r="G19" s="113" t="str">
        <f>IFERROR(VLOOKUP(A19,DETAIL!$A$7:$P$1101,15,0),"")</f>
        <v>GEN</v>
      </c>
      <c r="H19" s="8" t="str">
        <f>IFERROR(VLOOKUP(A19,DETAIL!$A$7:$F$1101,6,0),"")</f>
        <v>1st Grade (Lecturer)</v>
      </c>
      <c r="I19" s="8" t="str">
        <f>IFERROR(VLOOKUP(A19,DETAIL!$A$7:$Q$1101,17,0),"")</f>
        <v>BIOLOGY</v>
      </c>
      <c r="J19" s="8" t="str">
        <f>IFERROR(VLOOKUP(A19,DETAIL!$A$7:$P$1101,13,0),"")</f>
        <v>PM SHREE GSSS BAR</v>
      </c>
      <c r="K19" s="114" t="str">
        <f>IFERROR(VLOOKUP(A19,DETAIL!$A$7:$N$1101,14,0),"")</f>
        <v>YES</v>
      </c>
      <c r="L19" s="8" t="str">
        <f>IFERROR(VLOOKUP(A19,DETAIL!$A$7:$L$1101,7,0),"")</f>
        <v xml:space="preserve">PG </v>
      </c>
      <c r="M19" s="115">
        <f>IFERROR(VLOOKUP(A19,DETAIL!$A$7:$L$1101,8,0)*75%,"")</f>
        <v>0.53249999999999997</v>
      </c>
      <c r="N19" s="8" t="str">
        <f>IFERROR(VLOOKUP(A19,DETAIL!$A$7:$L$1101,9,0),"")</f>
        <v xml:space="preserve">B.ed </v>
      </c>
      <c r="O19" s="115">
        <f>IFERROR(VLOOKUP(A19,DETAIL!$A$7:$L$1101,10,0)*25%,"")</f>
        <v>0.17499999999999999</v>
      </c>
      <c r="P19" s="115">
        <f t="shared" si="0"/>
        <v>0.70750000000000002</v>
      </c>
      <c r="Q19" s="113"/>
      <c r="V19" s="13" t="str">
        <f>IFERROR(VLOOKUP(B19,DETAIL!$A$7:$G$201,7,0),"")</f>
        <v xml:space="preserve">PG </v>
      </c>
      <c r="W19" s="13" t="str">
        <f t="shared" si="1"/>
        <v xml:space="preserve">PG </v>
      </c>
    </row>
    <row r="20" spans="1:23" s="13" customFormat="1" ht="24.95" customHeight="1">
      <c r="A20" s="128">
        <v>13</v>
      </c>
      <c r="B20" s="8">
        <f t="shared" ref="B20:B83" si="4">IFERROR(IF(LEN(C20)&gt;=2,B19+1,""),"")</f>
        <v>13</v>
      </c>
      <c r="C20" s="112" t="str">
        <f>IFERROR(VLOOKUP(A20,DETAIL!$A$7:$F$1101,3,0),"")</f>
        <v>ghg</v>
      </c>
      <c r="D20" s="112" t="str">
        <f>IFERROR(VLOOKUP(A20,DETAIL!$A$7:$F$1101,4,0),"")</f>
        <v>hfh</v>
      </c>
      <c r="E20" s="113">
        <f>IFERROR(VLOOKUP(A20,DETAIL!$A$7:$F$1101,5,0),"")</f>
        <v>31172</v>
      </c>
      <c r="F20" s="113" t="str">
        <f>IFERROR(VLOOKUP(A20,DETAIL!$A$7:$P$1101,16,0),"")</f>
        <v>MALE</v>
      </c>
      <c r="G20" s="113" t="str">
        <f>IFERROR(VLOOKUP(A20,DETAIL!$A$7:$P$1101,15,0),"")</f>
        <v>OBC</v>
      </c>
      <c r="H20" s="8" t="str">
        <f>IFERROR(VLOOKUP(A20,DETAIL!$A$7:$F$1101,6,0),"")</f>
        <v>1st Grade (Lecturer)</v>
      </c>
      <c r="I20" s="8" t="str">
        <f>IFERROR(VLOOKUP(A20,DETAIL!$A$7:$Q$1101,17,0),"")</f>
        <v>CHEMISTRY</v>
      </c>
      <c r="J20" s="8" t="str">
        <f>IFERROR(VLOOKUP(A20,DETAIL!$A$7:$P$1101,13,0),"")</f>
        <v>MGGS BAR</v>
      </c>
      <c r="K20" s="114" t="str">
        <f>IFERROR(VLOOKUP(A20,DETAIL!$A$7:$N$1101,14,0),"")</f>
        <v>NO</v>
      </c>
      <c r="L20" s="8" t="str">
        <f>IFERROR(VLOOKUP(A20,DETAIL!$A$7:$L$1101,7,0),"")</f>
        <v xml:space="preserve">PG </v>
      </c>
      <c r="M20" s="115">
        <f>IFERROR(VLOOKUP(A20,DETAIL!$A$7:$L$1101,8,0)*75%,"")</f>
        <v>0.5625</v>
      </c>
      <c r="N20" s="8" t="str">
        <f>IFERROR(VLOOKUP(A20,DETAIL!$A$7:$L$1101,9,0),"")</f>
        <v xml:space="preserve">B.ed </v>
      </c>
      <c r="O20" s="115">
        <f>IFERROR(VLOOKUP(A20,DETAIL!$A$7:$L$1101,10,0)*25%,"")</f>
        <v>0.185</v>
      </c>
      <c r="P20" s="115">
        <f t="shared" ref="P20:P83" si="5">IFERROR(IF(H20="","",SUM(M20+O20)),"")</f>
        <v>0.74750000000000005</v>
      </c>
      <c r="Q20" s="113"/>
      <c r="V20" s="13" t="str">
        <f>IFERROR(VLOOKUP(B20,DETAIL!$A$7:$G$201,7,0),"")</f>
        <v xml:space="preserve">PG </v>
      </c>
      <c r="W20" s="13" t="str">
        <f t="shared" si="1"/>
        <v xml:space="preserve">PG </v>
      </c>
    </row>
    <row r="21" spans="1:23" s="13" customFormat="1" ht="24.95" customHeight="1">
      <c r="A21" s="128">
        <v>14</v>
      </c>
      <c r="B21" s="8">
        <f t="shared" si="4"/>
        <v>14</v>
      </c>
      <c r="C21" s="112" t="str">
        <f>IFERROR(VLOOKUP(A21,DETAIL!$A$7:$F$1101,3,0),"")</f>
        <v>ghfghf</v>
      </c>
      <c r="D21" s="112" t="str">
        <f>IFERROR(VLOOKUP(A21,DETAIL!$A$7:$F$1101,4,0),"")</f>
        <v>urfu</v>
      </c>
      <c r="E21" s="113">
        <f>IFERROR(VLOOKUP(A21,DETAIL!$A$7:$F$1101,5,0),"")</f>
        <v>30055</v>
      </c>
      <c r="F21" s="113" t="str">
        <f>IFERROR(VLOOKUP(A21,DETAIL!$A$7:$P$1101,16,0),"")</f>
        <v>FEMALE</v>
      </c>
      <c r="G21" s="113" t="str">
        <f>IFERROR(VLOOKUP(A21,DETAIL!$A$7:$P$1101,15,0),"")</f>
        <v>SC</v>
      </c>
      <c r="H21" s="8" t="str">
        <f>IFERROR(VLOOKUP(A21,DETAIL!$A$7:$F$1101,6,0),"")</f>
        <v>1st Grade (Lecturer)</v>
      </c>
      <c r="I21" s="8" t="str">
        <f>IFERROR(VLOOKUP(A21,DETAIL!$A$7:$Q$1101,17,0),"")</f>
        <v>PHYSICS</v>
      </c>
      <c r="J21" s="8" t="str">
        <f>IFERROR(VLOOKUP(A21,DETAIL!$A$7:$P$1101,13,0),"")</f>
        <v>MGGS BAR</v>
      </c>
      <c r="K21" s="114" t="str">
        <f>IFERROR(VLOOKUP(A21,DETAIL!$A$7:$N$1101,14,0),"")</f>
        <v>NO</v>
      </c>
      <c r="L21" s="8" t="str">
        <f>IFERROR(VLOOKUP(A21,DETAIL!$A$7:$L$1101,7,0),"")</f>
        <v xml:space="preserve">PG </v>
      </c>
      <c r="M21" s="115">
        <f>IFERROR(VLOOKUP(A21,DETAIL!$A$7:$L$1101,8,0)*75%,"")</f>
        <v>0.52499999999999991</v>
      </c>
      <c r="N21" s="8" t="str">
        <f>IFERROR(VLOOKUP(A21,DETAIL!$A$7:$L$1101,9,0),"")</f>
        <v xml:space="preserve">B.ed </v>
      </c>
      <c r="O21" s="115">
        <f>IFERROR(VLOOKUP(A21,DETAIL!$A$7:$L$1101,10,0)*25%,"")</f>
        <v>0.21249999999999999</v>
      </c>
      <c r="P21" s="115">
        <f t="shared" si="5"/>
        <v>0.73749999999999993</v>
      </c>
      <c r="Q21" s="113"/>
      <c r="V21" s="13" t="str">
        <f>IFERROR(VLOOKUP(B21,DETAIL!$A$7:$G$201,7,0),"")</f>
        <v xml:space="preserve">PG </v>
      </c>
      <c r="W21" s="13" t="str">
        <f t="shared" si="1"/>
        <v xml:space="preserve">PG </v>
      </c>
    </row>
    <row r="22" spans="1:23" s="13" customFormat="1" ht="24.95" customHeight="1">
      <c r="A22" s="128">
        <v>15</v>
      </c>
      <c r="B22" s="8" t="str">
        <f t="shared" si="4"/>
        <v/>
      </c>
      <c r="C22" s="112" t="str">
        <f>IFERROR(VLOOKUP(A22,DETAIL!$A$7:$F$1101,3,0),"")</f>
        <v/>
      </c>
      <c r="D22" s="112" t="str">
        <f>IFERROR(VLOOKUP(A22,DETAIL!$A$7:$F$1101,4,0),"")</f>
        <v/>
      </c>
      <c r="E22" s="113" t="str">
        <f>IFERROR(VLOOKUP(A22,DETAIL!$A$7:$F$1101,5,0),"")</f>
        <v/>
      </c>
      <c r="F22" s="113" t="str">
        <f>IFERROR(VLOOKUP(A22,DETAIL!$A$7:$P$1101,16,0),"")</f>
        <v/>
      </c>
      <c r="G22" s="113" t="str">
        <f>IFERROR(VLOOKUP(A22,DETAIL!$A$7:$P$1101,15,0),"")</f>
        <v/>
      </c>
      <c r="H22" s="8" t="str">
        <f>IFERROR(VLOOKUP(A22,DETAIL!$A$7:$F$1101,6,0),"")</f>
        <v/>
      </c>
      <c r="I22" s="8" t="str">
        <f>IFERROR(VLOOKUP(A22,DETAIL!$A$7:$Q$1101,17,0),"")</f>
        <v/>
      </c>
      <c r="J22" s="8" t="str">
        <f>IFERROR(VLOOKUP(A22,DETAIL!$A$7:$P$1101,13,0),"")</f>
        <v/>
      </c>
      <c r="K22" s="114" t="str">
        <f>IFERROR(VLOOKUP(A22,DETAIL!$A$7:$N$1101,14,0),"")</f>
        <v/>
      </c>
      <c r="L22" s="8" t="str">
        <f>IFERROR(VLOOKUP(A22,DETAIL!$A$7:$L$1101,7,0),"")</f>
        <v/>
      </c>
      <c r="M22" s="115" t="str">
        <f>IFERROR(VLOOKUP(A22,DETAIL!$A$7:$L$1101,8,0)*75%,"")</f>
        <v/>
      </c>
      <c r="N22" s="8" t="str">
        <f>IFERROR(VLOOKUP(A22,DETAIL!$A$7:$L$1101,9,0),"")</f>
        <v/>
      </c>
      <c r="O22" s="115" t="str">
        <f>IFERROR(VLOOKUP(A22,DETAIL!$A$7:$L$1101,10,0)*25%,"")</f>
        <v/>
      </c>
      <c r="P22" s="115" t="str">
        <f t="shared" si="5"/>
        <v/>
      </c>
      <c r="Q22" s="113"/>
      <c r="V22" s="13" t="str">
        <f>IFERROR(VLOOKUP(B22,DETAIL!$A$7:$G$201,7,0),"")</f>
        <v/>
      </c>
      <c r="W22" s="13" t="str">
        <f t="shared" si="1"/>
        <v/>
      </c>
    </row>
    <row r="23" spans="1:23" s="13" customFormat="1" ht="24.95" customHeight="1">
      <c r="A23" s="128">
        <v>16</v>
      </c>
      <c r="B23" s="8" t="str">
        <f t="shared" si="4"/>
        <v/>
      </c>
      <c r="C23" s="112" t="str">
        <f>IFERROR(VLOOKUP(A23,DETAIL!$A$7:$F$1101,3,0),"")</f>
        <v/>
      </c>
      <c r="D23" s="112" t="str">
        <f>IFERROR(VLOOKUP(A23,DETAIL!$A$7:$F$1101,4,0),"")</f>
        <v/>
      </c>
      <c r="E23" s="113" t="str">
        <f>IFERROR(VLOOKUP(A23,DETAIL!$A$7:$F$1101,5,0),"")</f>
        <v/>
      </c>
      <c r="F23" s="113" t="str">
        <f>IFERROR(VLOOKUP(A23,DETAIL!$A$7:$P$1101,16,0),"")</f>
        <v/>
      </c>
      <c r="G23" s="113" t="str">
        <f>IFERROR(VLOOKUP(A23,DETAIL!$A$7:$P$1101,15,0),"")</f>
        <v/>
      </c>
      <c r="H23" s="8" t="str">
        <f>IFERROR(VLOOKUP(A23,DETAIL!$A$7:$F$1101,6,0),"")</f>
        <v/>
      </c>
      <c r="I23" s="8" t="str">
        <f>IFERROR(VLOOKUP(A23,DETAIL!$A$7:$Q$1101,17,0),"")</f>
        <v/>
      </c>
      <c r="J23" s="8" t="str">
        <f>IFERROR(VLOOKUP(A23,DETAIL!$A$7:$P$1101,13,0),"")</f>
        <v/>
      </c>
      <c r="K23" s="114" t="str">
        <f>IFERROR(VLOOKUP(A23,DETAIL!$A$7:$N$1101,14,0),"")</f>
        <v/>
      </c>
      <c r="L23" s="8" t="str">
        <f>IFERROR(VLOOKUP(A23,DETAIL!$A$7:$L$1101,7,0),"")</f>
        <v/>
      </c>
      <c r="M23" s="115" t="str">
        <f>IFERROR(VLOOKUP(A23,DETAIL!$A$7:$L$1101,8,0)*75%,"")</f>
        <v/>
      </c>
      <c r="N23" s="8" t="str">
        <f>IFERROR(VLOOKUP(A23,DETAIL!$A$7:$L$1101,9,0),"")</f>
        <v/>
      </c>
      <c r="O23" s="115" t="str">
        <f>IFERROR(VLOOKUP(A23,DETAIL!$A$7:$L$1101,10,0)*25%,"")</f>
        <v/>
      </c>
      <c r="P23" s="115" t="str">
        <f t="shared" si="5"/>
        <v/>
      </c>
      <c r="Q23" s="113"/>
      <c r="V23" s="13" t="str">
        <f>IFERROR(VLOOKUP(B23,DETAIL!$A$7:$G$201,7,0),"")</f>
        <v/>
      </c>
      <c r="W23" s="13" t="str">
        <f t="shared" si="1"/>
        <v/>
      </c>
    </row>
    <row r="24" spans="1:23" s="13" customFormat="1" ht="24.95" customHeight="1">
      <c r="A24" s="128">
        <v>17</v>
      </c>
      <c r="B24" s="8" t="str">
        <f t="shared" si="4"/>
        <v/>
      </c>
      <c r="C24" s="112" t="str">
        <f>IFERROR(VLOOKUP(A24,DETAIL!$A$7:$F$1101,3,0),"")</f>
        <v/>
      </c>
      <c r="D24" s="112" t="str">
        <f>IFERROR(VLOOKUP(A24,DETAIL!$A$7:$F$1101,4,0),"")</f>
        <v/>
      </c>
      <c r="E24" s="113" t="str">
        <f>IFERROR(VLOOKUP(A24,DETAIL!$A$7:$F$1101,5,0),"")</f>
        <v/>
      </c>
      <c r="F24" s="113" t="str">
        <f>IFERROR(VLOOKUP(A24,DETAIL!$A$7:$P$1101,16,0),"")</f>
        <v/>
      </c>
      <c r="G24" s="113" t="str">
        <f>IFERROR(VLOOKUP(A24,DETAIL!$A$7:$P$1101,15,0),"")</f>
        <v/>
      </c>
      <c r="H24" s="8" t="str">
        <f>IFERROR(VLOOKUP(A24,DETAIL!$A$7:$F$1101,6,0),"")</f>
        <v/>
      </c>
      <c r="I24" s="8" t="str">
        <f>IFERROR(VLOOKUP(A24,DETAIL!$A$7:$Q$1101,17,0),"")</f>
        <v/>
      </c>
      <c r="J24" s="8" t="str">
        <f>IFERROR(VLOOKUP(A24,DETAIL!$A$7:$P$1101,13,0),"")</f>
        <v/>
      </c>
      <c r="K24" s="114" t="str">
        <f>IFERROR(VLOOKUP(A24,DETAIL!$A$7:$N$1101,14,0),"")</f>
        <v/>
      </c>
      <c r="L24" s="8" t="str">
        <f>IFERROR(VLOOKUP(A24,DETAIL!$A$7:$L$1101,7,0),"")</f>
        <v/>
      </c>
      <c r="M24" s="115" t="str">
        <f>IFERROR(VLOOKUP(A24,DETAIL!$A$7:$L$1101,8,0)*75%,"")</f>
        <v/>
      </c>
      <c r="N24" s="8" t="str">
        <f>IFERROR(VLOOKUP(A24,DETAIL!$A$7:$L$1101,9,0),"")</f>
        <v/>
      </c>
      <c r="O24" s="115" t="str">
        <f>IFERROR(VLOOKUP(A24,DETAIL!$A$7:$L$1101,10,0)*25%,"")</f>
        <v/>
      </c>
      <c r="P24" s="115" t="str">
        <f t="shared" si="5"/>
        <v/>
      </c>
      <c r="Q24" s="113"/>
      <c r="V24" s="13" t="str">
        <f>IFERROR(VLOOKUP(B24,DETAIL!$A$7:$G$201,7,0),"")</f>
        <v/>
      </c>
      <c r="W24" s="13" t="str">
        <f t="shared" si="1"/>
        <v/>
      </c>
    </row>
    <row r="25" spans="1:23" s="13" customFormat="1" ht="24.95" customHeight="1">
      <c r="A25" s="128">
        <v>18</v>
      </c>
      <c r="B25" s="8" t="str">
        <f t="shared" si="4"/>
        <v/>
      </c>
      <c r="C25" s="112" t="str">
        <f>IFERROR(VLOOKUP(A25,DETAIL!$A$7:$F$1101,3,0),"")</f>
        <v/>
      </c>
      <c r="D25" s="112" t="str">
        <f>IFERROR(VLOOKUP(A25,DETAIL!$A$7:$F$1101,4,0),"")</f>
        <v/>
      </c>
      <c r="E25" s="113" t="str">
        <f>IFERROR(VLOOKUP(A25,DETAIL!$A$7:$F$1101,5,0),"")</f>
        <v/>
      </c>
      <c r="F25" s="113" t="str">
        <f>IFERROR(VLOOKUP(A25,DETAIL!$A$7:$P$1101,16,0),"")</f>
        <v/>
      </c>
      <c r="G25" s="113" t="str">
        <f>IFERROR(VLOOKUP(A25,DETAIL!$A$7:$P$1101,15,0),"")</f>
        <v/>
      </c>
      <c r="H25" s="8" t="str">
        <f>IFERROR(VLOOKUP(A25,DETAIL!$A$7:$F$1101,6,0),"")</f>
        <v/>
      </c>
      <c r="I25" s="8" t="str">
        <f>IFERROR(VLOOKUP(A25,DETAIL!$A$7:$Q$1101,17,0),"")</f>
        <v/>
      </c>
      <c r="J25" s="8" t="str">
        <f>IFERROR(VLOOKUP(A25,DETAIL!$A$7:$P$1101,13,0),"")</f>
        <v/>
      </c>
      <c r="K25" s="114" t="str">
        <f>IFERROR(VLOOKUP(A25,DETAIL!$A$7:$N$1101,14,0),"")</f>
        <v/>
      </c>
      <c r="L25" s="8" t="str">
        <f>IFERROR(VLOOKUP(A25,DETAIL!$A$7:$L$1101,7,0),"")</f>
        <v/>
      </c>
      <c r="M25" s="115" t="str">
        <f>IFERROR(VLOOKUP(A25,DETAIL!$A$7:$L$1101,8,0)*75%,"")</f>
        <v/>
      </c>
      <c r="N25" s="8" t="str">
        <f>IFERROR(VLOOKUP(A25,DETAIL!$A$7:$L$1101,9,0),"")</f>
        <v/>
      </c>
      <c r="O25" s="115" t="str">
        <f>IFERROR(VLOOKUP(A25,DETAIL!$A$7:$L$1101,10,0)*25%,"")</f>
        <v/>
      </c>
      <c r="P25" s="115" t="str">
        <f t="shared" si="5"/>
        <v/>
      </c>
      <c r="Q25" s="113"/>
      <c r="V25" s="13" t="str">
        <f>IFERROR(VLOOKUP(B25,DETAIL!$A$7:$G$201,7,0),"")</f>
        <v/>
      </c>
      <c r="W25" s="13" t="str">
        <f t="shared" si="1"/>
        <v/>
      </c>
    </row>
    <row r="26" spans="1:23" s="13" customFormat="1" ht="24.95" customHeight="1">
      <c r="A26" s="128">
        <v>19</v>
      </c>
      <c r="B26" s="8" t="str">
        <f t="shared" si="4"/>
        <v/>
      </c>
      <c r="C26" s="112" t="str">
        <f>IFERROR(VLOOKUP(A26,DETAIL!$A$7:$F$1101,3,0),"")</f>
        <v/>
      </c>
      <c r="D26" s="112" t="str">
        <f>IFERROR(VLOOKUP(A26,DETAIL!$A$7:$F$1101,4,0),"")</f>
        <v/>
      </c>
      <c r="E26" s="113" t="str">
        <f>IFERROR(VLOOKUP(A26,DETAIL!$A$7:$F$1101,5,0),"")</f>
        <v/>
      </c>
      <c r="F26" s="113" t="str">
        <f>IFERROR(VLOOKUP(A26,DETAIL!$A$7:$P$1101,16,0),"")</f>
        <v/>
      </c>
      <c r="G26" s="113" t="str">
        <f>IFERROR(VLOOKUP(A26,DETAIL!$A$7:$P$1101,15,0),"")</f>
        <v/>
      </c>
      <c r="H26" s="8" t="str">
        <f>IFERROR(VLOOKUP(A26,DETAIL!$A$7:$F$1101,6,0),"")</f>
        <v/>
      </c>
      <c r="I26" s="8" t="str">
        <f>IFERROR(VLOOKUP(A26,DETAIL!$A$7:$Q$1101,17,0),"")</f>
        <v/>
      </c>
      <c r="J26" s="8" t="str">
        <f>IFERROR(VLOOKUP(A26,DETAIL!$A$7:$P$1101,13,0),"")</f>
        <v/>
      </c>
      <c r="K26" s="114" t="str">
        <f>IFERROR(VLOOKUP(A26,DETAIL!$A$7:$N$1101,14,0),"")</f>
        <v/>
      </c>
      <c r="L26" s="8" t="str">
        <f>IFERROR(VLOOKUP(A26,DETAIL!$A$7:$L$1101,7,0),"")</f>
        <v/>
      </c>
      <c r="M26" s="115" t="str">
        <f>IFERROR(VLOOKUP(A26,DETAIL!$A$7:$L$1101,8,0)*75%,"")</f>
        <v/>
      </c>
      <c r="N26" s="8" t="str">
        <f>IFERROR(VLOOKUP(A26,DETAIL!$A$7:$L$1101,9,0),"")</f>
        <v/>
      </c>
      <c r="O26" s="115" t="str">
        <f>IFERROR(VLOOKUP(A26,DETAIL!$A$7:$L$1101,10,0)*25%,"")</f>
        <v/>
      </c>
      <c r="P26" s="115" t="str">
        <f t="shared" si="5"/>
        <v/>
      </c>
      <c r="Q26" s="113"/>
      <c r="V26" s="13" t="str">
        <f>IFERROR(VLOOKUP(B26,DETAIL!$A$7:$G$201,7,0),"")</f>
        <v/>
      </c>
      <c r="W26" s="13" t="str">
        <f t="shared" si="1"/>
        <v/>
      </c>
    </row>
    <row r="27" spans="1:23" s="13" customFormat="1" ht="24.95" customHeight="1">
      <c r="A27" s="128">
        <v>20</v>
      </c>
      <c r="B27" s="8" t="str">
        <f t="shared" si="4"/>
        <v/>
      </c>
      <c r="C27" s="112" t="str">
        <f>IFERROR(VLOOKUP(A27,DETAIL!$A$7:$F$1101,3,0),"")</f>
        <v/>
      </c>
      <c r="D27" s="112" t="str">
        <f>IFERROR(VLOOKUP(A27,DETAIL!$A$7:$F$1101,4,0),"")</f>
        <v/>
      </c>
      <c r="E27" s="113" t="str">
        <f>IFERROR(VLOOKUP(A27,DETAIL!$A$7:$F$1101,5,0),"")</f>
        <v/>
      </c>
      <c r="F27" s="113" t="str">
        <f>IFERROR(VLOOKUP(A27,DETAIL!$A$7:$P$1101,16,0),"")</f>
        <v/>
      </c>
      <c r="G27" s="113" t="str">
        <f>IFERROR(VLOOKUP(A27,DETAIL!$A$7:$P$1101,15,0),"")</f>
        <v/>
      </c>
      <c r="H27" s="8" t="str">
        <f>IFERROR(VLOOKUP(A27,DETAIL!$A$7:$F$1101,6,0),"")</f>
        <v/>
      </c>
      <c r="I27" s="8" t="str">
        <f>IFERROR(VLOOKUP(A27,DETAIL!$A$7:$Q$1101,17,0),"")</f>
        <v/>
      </c>
      <c r="J27" s="8" t="str">
        <f>IFERROR(VLOOKUP(A27,DETAIL!$A$7:$P$1101,13,0),"")</f>
        <v/>
      </c>
      <c r="K27" s="114" t="str">
        <f>IFERROR(VLOOKUP(A27,DETAIL!$A$7:$N$1101,14,0),"")</f>
        <v/>
      </c>
      <c r="L27" s="8" t="str">
        <f>IFERROR(VLOOKUP(A27,DETAIL!$A$7:$L$1101,7,0),"")</f>
        <v/>
      </c>
      <c r="M27" s="115" t="str">
        <f>IFERROR(VLOOKUP(A27,DETAIL!$A$7:$L$1101,8,0)*75%,"")</f>
        <v/>
      </c>
      <c r="N27" s="8" t="str">
        <f>IFERROR(VLOOKUP(A27,DETAIL!$A$7:$L$1101,9,0),"")</f>
        <v/>
      </c>
      <c r="O27" s="115" t="str">
        <f>IFERROR(VLOOKUP(A27,DETAIL!$A$7:$L$1101,10,0)*25%,"")</f>
        <v/>
      </c>
      <c r="P27" s="115" t="str">
        <f t="shared" si="5"/>
        <v/>
      </c>
      <c r="Q27" s="113"/>
      <c r="V27" s="13" t="str">
        <f>IFERROR(VLOOKUP(B27,DETAIL!$A$7:$G$201,7,0),"")</f>
        <v/>
      </c>
      <c r="W27" s="13" t="str">
        <f t="shared" si="1"/>
        <v/>
      </c>
    </row>
    <row r="28" spans="1:23" s="13" customFormat="1" ht="24.95" customHeight="1">
      <c r="A28" s="128">
        <v>21</v>
      </c>
      <c r="B28" s="8" t="str">
        <f t="shared" si="4"/>
        <v/>
      </c>
      <c r="C28" s="112" t="str">
        <f>IFERROR(VLOOKUP(A28,DETAIL!$A$7:$F$1101,3,0),"")</f>
        <v/>
      </c>
      <c r="D28" s="112" t="str">
        <f>IFERROR(VLOOKUP(A28,DETAIL!$A$7:$F$1101,4,0),"")</f>
        <v/>
      </c>
      <c r="E28" s="113" t="str">
        <f>IFERROR(VLOOKUP(A28,DETAIL!$A$7:$F$1101,5,0),"")</f>
        <v/>
      </c>
      <c r="F28" s="113" t="str">
        <f>IFERROR(VLOOKUP(A28,DETAIL!$A$7:$P$1101,16,0),"")</f>
        <v/>
      </c>
      <c r="G28" s="113" t="str">
        <f>IFERROR(VLOOKUP(A28,DETAIL!$A$7:$P$1101,15,0),"")</f>
        <v/>
      </c>
      <c r="H28" s="8" t="str">
        <f>IFERROR(VLOOKUP(A28,DETAIL!$A$7:$F$1101,6,0),"")</f>
        <v/>
      </c>
      <c r="I28" s="8" t="str">
        <f>IFERROR(VLOOKUP(A28,DETAIL!$A$7:$Q$1101,17,0),"")</f>
        <v/>
      </c>
      <c r="J28" s="8" t="str">
        <f>IFERROR(VLOOKUP(A28,DETAIL!$A$7:$P$1101,13,0),"")</f>
        <v/>
      </c>
      <c r="K28" s="114" t="str">
        <f>IFERROR(VLOOKUP(A28,DETAIL!$A$7:$N$1101,14,0),"")</f>
        <v/>
      </c>
      <c r="L28" s="8" t="str">
        <f>IFERROR(VLOOKUP(A28,DETAIL!$A$7:$L$1101,7,0),"")</f>
        <v/>
      </c>
      <c r="M28" s="115" t="str">
        <f>IFERROR(VLOOKUP(A28,DETAIL!$A$7:$L$1101,8,0)*75%,"")</f>
        <v/>
      </c>
      <c r="N28" s="8" t="str">
        <f>IFERROR(VLOOKUP(A28,DETAIL!$A$7:$L$1101,9,0),"")</f>
        <v/>
      </c>
      <c r="O28" s="115" t="str">
        <f>IFERROR(VLOOKUP(A28,DETAIL!$A$7:$L$1101,10,0)*25%,"")</f>
        <v/>
      </c>
      <c r="P28" s="115" t="str">
        <f t="shared" si="5"/>
        <v/>
      </c>
      <c r="Q28" s="113"/>
      <c r="V28" s="13" t="str">
        <f>IFERROR(VLOOKUP(B28,DETAIL!$A$7:$G$201,7,0),"")</f>
        <v/>
      </c>
      <c r="W28" s="13" t="str">
        <f t="shared" si="1"/>
        <v/>
      </c>
    </row>
    <row r="29" spans="1:23" s="13" customFormat="1" ht="24.95" customHeight="1">
      <c r="A29" s="128">
        <v>22</v>
      </c>
      <c r="B29" s="8" t="str">
        <f t="shared" si="4"/>
        <v/>
      </c>
      <c r="C29" s="112" t="str">
        <f>IFERROR(VLOOKUP(A29,DETAIL!$A$7:$F$1101,3,0),"")</f>
        <v/>
      </c>
      <c r="D29" s="112" t="str">
        <f>IFERROR(VLOOKUP(A29,DETAIL!$A$7:$F$1101,4,0),"")</f>
        <v/>
      </c>
      <c r="E29" s="113" t="str">
        <f>IFERROR(VLOOKUP(A29,DETAIL!$A$7:$F$1101,5,0),"")</f>
        <v/>
      </c>
      <c r="F29" s="113" t="str">
        <f>IFERROR(VLOOKUP(A29,DETAIL!$A$7:$P$1101,16,0),"")</f>
        <v/>
      </c>
      <c r="G29" s="113" t="str">
        <f>IFERROR(VLOOKUP(A29,DETAIL!$A$7:$P$1101,15,0),"")</f>
        <v/>
      </c>
      <c r="H29" s="8" t="str">
        <f>IFERROR(VLOOKUP(A29,DETAIL!$A$7:$F$1101,6,0),"")</f>
        <v/>
      </c>
      <c r="I29" s="8" t="str">
        <f>IFERROR(VLOOKUP(A29,DETAIL!$A$7:$Q$1101,17,0),"")</f>
        <v/>
      </c>
      <c r="J29" s="8" t="str">
        <f>IFERROR(VLOOKUP(A29,DETAIL!$A$7:$P$1101,13,0),"")</f>
        <v/>
      </c>
      <c r="K29" s="114" t="str">
        <f>IFERROR(VLOOKUP(A29,DETAIL!$A$7:$N$1101,14,0),"")</f>
        <v/>
      </c>
      <c r="L29" s="8" t="str">
        <f>IFERROR(VLOOKUP(A29,DETAIL!$A$7:$L$1101,7,0),"")</f>
        <v/>
      </c>
      <c r="M29" s="115" t="str">
        <f>IFERROR(VLOOKUP(A29,DETAIL!$A$7:$L$1101,8,0)*75%,"")</f>
        <v/>
      </c>
      <c r="N29" s="8" t="str">
        <f>IFERROR(VLOOKUP(A29,DETAIL!$A$7:$L$1101,9,0),"")</f>
        <v/>
      </c>
      <c r="O29" s="115" t="str">
        <f>IFERROR(VLOOKUP(A29,DETAIL!$A$7:$L$1101,10,0)*25%,"")</f>
        <v/>
      </c>
      <c r="P29" s="115" t="str">
        <f t="shared" si="5"/>
        <v/>
      </c>
      <c r="Q29" s="113"/>
      <c r="V29" s="13" t="str">
        <f>IFERROR(VLOOKUP(B29,DETAIL!$A$7:$G$201,7,0),"")</f>
        <v/>
      </c>
      <c r="W29" s="13" t="str">
        <f t="shared" si="1"/>
        <v/>
      </c>
    </row>
    <row r="30" spans="1:23" s="13" customFormat="1" ht="24.95" customHeight="1">
      <c r="A30" s="128">
        <v>23</v>
      </c>
      <c r="B30" s="8" t="str">
        <f t="shared" si="4"/>
        <v/>
      </c>
      <c r="C30" s="112" t="str">
        <f>IFERROR(VLOOKUP(A30,DETAIL!$A$7:$F$1101,3,0),"")</f>
        <v/>
      </c>
      <c r="D30" s="112" t="str">
        <f>IFERROR(VLOOKUP(A30,DETAIL!$A$7:$F$1101,4,0),"")</f>
        <v/>
      </c>
      <c r="E30" s="113" t="str">
        <f>IFERROR(VLOOKUP(A30,DETAIL!$A$7:$F$1101,5,0),"")</f>
        <v/>
      </c>
      <c r="F30" s="113" t="str">
        <f>IFERROR(VLOOKUP(A30,DETAIL!$A$7:$P$1101,16,0),"")</f>
        <v/>
      </c>
      <c r="G30" s="113" t="str">
        <f>IFERROR(VLOOKUP(A30,DETAIL!$A$7:$P$1101,15,0),"")</f>
        <v/>
      </c>
      <c r="H30" s="8" t="str">
        <f>IFERROR(VLOOKUP(A30,DETAIL!$A$7:$F$1101,6,0),"")</f>
        <v/>
      </c>
      <c r="I30" s="8" t="str">
        <f>IFERROR(VLOOKUP(A30,DETAIL!$A$7:$Q$1101,17,0),"")</f>
        <v/>
      </c>
      <c r="J30" s="8" t="str">
        <f>IFERROR(VLOOKUP(A30,DETAIL!$A$7:$P$1101,13,0),"")</f>
        <v/>
      </c>
      <c r="K30" s="114" t="str">
        <f>IFERROR(VLOOKUP(A30,DETAIL!$A$7:$N$1101,14,0),"")</f>
        <v/>
      </c>
      <c r="L30" s="8" t="str">
        <f>IFERROR(VLOOKUP(A30,DETAIL!$A$7:$L$1101,7,0),"")</f>
        <v/>
      </c>
      <c r="M30" s="115" t="str">
        <f>IFERROR(VLOOKUP(A30,DETAIL!$A$7:$L$1101,8,0)*75%,"")</f>
        <v/>
      </c>
      <c r="N30" s="8" t="str">
        <f>IFERROR(VLOOKUP(A30,DETAIL!$A$7:$L$1101,9,0),"")</f>
        <v/>
      </c>
      <c r="O30" s="115" t="str">
        <f>IFERROR(VLOOKUP(A30,DETAIL!$A$7:$L$1101,10,0)*25%,"")</f>
        <v/>
      </c>
      <c r="P30" s="115" t="str">
        <f t="shared" si="5"/>
        <v/>
      </c>
      <c r="Q30" s="113"/>
      <c r="V30" s="13" t="str">
        <f>IFERROR(VLOOKUP(B30,DETAIL!$A$7:$G$201,7,0),"")</f>
        <v/>
      </c>
      <c r="W30" s="13" t="str">
        <f t="shared" si="1"/>
        <v/>
      </c>
    </row>
    <row r="31" spans="1:23" s="13" customFormat="1" ht="24.95" customHeight="1">
      <c r="A31" s="128">
        <v>24</v>
      </c>
      <c r="B31" s="8" t="str">
        <f t="shared" si="4"/>
        <v/>
      </c>
      <c r="C31" s="112" t="str">
        <f>IFERROR(VLOOKUP(A31,DETAIL!$A$7:$F$1101,3,0),"")</f>
        <v/>
      </c>
      <c r="D31" s="112" t="str">
        <f>IFERROR(VLOOKUP(A31,DETAIL!$A$7:$F$1101,4,0),"")</f>
        <v/>
      </c>
      <c r="E31" s="113" t="str">
        <f>IFERROR(VLOOKUP(A31,DETAIL!$A$7:$F$1101,5,0),"")</f>
        <v/>
      </c>
      <c r="F31" s="113" t="str">
        <f>IFERROR(VLOOKUP(A31,DETAIL!$A$7:$P$1101,16,0),"")</f>
        <v/>
      </c>
      <c r="G31" s="113" t="str">
        <f>IFERROR(VLOOKUP(A31,DETAIL!$A$7:$P$1101,15,0),"")</f>
        <v/>
      </c>
      <c r="H31" s="8" t="str">
        <f>IFERROR(VLOOKUP(A31,DETAIL!$A$7:$F$1101,6,0),"")</f>
        <v/>
      </c>
      <c r="I31" s="8" t="str">
        <f>IFERROR(VLOOKUP(A31,DETAIL!$A$7:$Q$1101,17,0),"")</f>
        <v/>
      </c>
      <c r="J31" s="8" t="str">
        <f>IFERROR(VLOOKUP(A31,DETAIL!$A$7:$P$1101,13,0),"")</f>
        <v/>
      </c>
      <c r="K31" s="114" t="str">
        <f>IFERROR(VLOOKUP(A31,DETAIL!$A$7:$N$1101,14,0),"")</f>
        <v/>
      </c>
      <c r="L31" s="8" t="str">
        <f>IFERROR(VLOOKUP(A31,DETAIL!$A$7:$L$1101,7,0),"")</f>
        <v/>
      </c>
      <c r="M31" s="115" t="str">
        <f>IFERROR(VLOOKUP(A31,DETAIL!$A$7:$L$1101,8,0)*75%,"")</f>
        <v/>
      </c>
      <c r="N31" s="8" t="str">
        <f>IFERROR(VLOOKUP(A31,DETAIL!$A$7:$L$1101,9,0),"")</f>
        <v/>
      </c>
      <c r="O31" s="115" t="str">
        <f>IFERROR(VLOOKUP(A31,DETAIL!$A$7:$L$1101,10,0)*25%,"")</f>
        <v/>
      </c>
      <c r="P31" s="115" t="str">
        <f t="shared" si="5"/>
        <v/>
      </c>
      <c r="Q31" s="113"/>
      <c r="V31" s="13" t="str">
        <f>IFERROR(VLOOKUP(B31,DETAIL!$A$7:$G$201,7,0),"")</f>
        <v/>
      </c>
      <c r="W31" s="13" t="str">
        <f t="shared" si="1"/>
        <v/>
      </c>
    </row>
    <row r="32" spans="1:23" s="13" customFormat="1" ht="24.95" customHeight="1">
      <c r="A32" s="128">
        <v>25</v>
      </c>
      <c r="B32" s="8" t="str">
        <f t="shared" si="4"/>
        <v/>
      </c>
      <c r="C32" s="112" t="str">
        <f>IFERROR(VLOOKUP(A32,DETAIL!$A$7:$F$1101,3,0),"")</f>
        <v/>
      </c>
      <c r="D32" s="112" t="str">
        <f>IFERROR(VLOOKUP(A32,DETAIL!$A$7:$F$1101,4,0),"")</f>
        <v/>
      </c>
      <c r="E32" s="113" t="str">
        <f>IFERROR(VLOOKUP(A32,DETAIL!$A$7:$F$1101,5,0),"")</f>
        <v/>
      </c>
      <c r="F32" s="113" t="str">
        <f>IFERROR(VLOOKUP(A32,DETAIL!$A$7:$P$1101,16,0),"")</f>
        <v/>
      </c>
      <c r="G32" s="113" t="str">
        <f>IFERROR(VLOOKUP(A32,DETAIL!$A$7:$P$1101,15,0),"")</f>
        <v/>
      </c>
      <c r="H32" s="8" t="str">
        <f>IFERROR(VLOOKUP(A32,DETAIL!$A$7:$F$1101,6,0),"")</f>
        <v/>
      </c>
      <c r="I32" s="8" t="str">
        <f>IFERROR(VLOOKUP(A32,DETAIL!$A$7:$Q$1101,17,0),"")</f>
        <v/>
      </c>
      <c r="J32" s="8" t="str">
        <f>IFERROR(VLOOKUP(A32,DETAIL!$A$7:$P$1101,13,0),"")</f>
        <v/>
      </c>
      <c r="K32" s="114" t="str">
        <f>IFERROR(VLOOKUP(A32,DETAIL!$A$7:$N$1101,14,0),"")</f>
        <v/>
      </c>
      <c r="L32" s="8" t="str">
        <f>IFERROR(VLOOKUP(A32,DETAIL!$A$7:$L$1101,7,0),"")</f>
        <v/>
      </c>
      <c r="M32" s="115" t="str">
        <f>IFERROR(VLOOKUP(A32,DETAIL!$A$7:$L$1101,8,0)*75%,"")</f>
        <v/>
      </c>
      <c r="N32" s="8" t="str">
        <f>IFERROR(VLOOKUP(A32,DETAIL!$A$7:$L$1101,9,0),"")</f>
        <v/>
      </c>
      <c r="O32" s="115" t="str">
        <f>IFERROR(VLOOKUP(A32,DETAIL!$A$7:$L$1101,10,0)*25%,"")</f>
        <v/>
      </c>
      <c r="P32" s="115" t="str">
        <f t="shared" si="5"/>
        <v/>
      </c>
      <c r="Q32" s="113"/>
      <c r="V32" s="13" t="str">
        <f>IFERROR(VLOOKUP(B32,DETAIL!$A$7:$G$201,7,0),"")</f>
        <v/>
      </c>
      <c r="W32" s="13" t="str">
        <f t="shared" si="1"/>
        <v/>
      </c>
    </row>
    <row r="33" spans="1:23" s="13" customFormat="1" ht="24.95" customHeight="1">
      <c r="A33" s="128">
        <v>26</v>
      </c>
      <c r="B33" s="8" t="str">
        <f t="shared" si="4"/>
        <v/>
      </c>
      <c r="C33" s="112" t="str">
        <f>IFERROR(VLOOKUP(A33,DETAIL!$A$7:$F$1101,3,0),"")</f>
        <v/>
      </c>
      <c r="D33" s="112" t="str">
        <f>IFERROR(VLOOKUP(A33,DETAIL!$A$7:$F$1101,4,0),"")</f>
        <v/>
      </c>
      <c r="E33" s="113" t="str">
        <f>IFERROR(VLOOKUP(A33,DETAIL!$A$7:$F$1101,5,0),"")</f>
        <v/>
      </c>
      <c r="F33" s="113" t="str">
        <f>IFERROR(VLOOKUP(A33,DETAIL!$A$7:$P$1101,16,0),"")</f>
        <v/>
      </c>
      <c r="G33" s="113" t="str">
        <f>IFERROR(VLOOKUP(A33,DETAIL!$A$7:$P$1101,15,0),"")</f>
        <v/>
      </c>
      <c r="H33" s="8" t="str">
        <f>IFERROR(VLOOKUP(A33,DETAIL!$A$7:$F$1101,6,0),"")</f>
        <v/>
      </c>
      <c r="I33" s="8" t="str">
        <f>IFERROR(VLOOKUP(A33,DETAIL!$A$7:$Q$1101,17,0),"")</f>
        <v/>
      </c>
      <c r="J33" s="8" t="str">
        <f>IFERROR(VLOOKUP(A33,DETAIL!$A$7:$P$1101,13,0),"")</f>
        <v/>
      </c>
      <c r="K33" s="114" t="str">
        <f>IFERROR(VLOOKUP(A33,DETAIL!$A$7:$N$1101,14,0),"")</f>
        <v/>
      </c>
      <c r="L33" s="8" t="str">
        <f>IFERROR(VLOOKUP(A33,DETAIL!$A$7:$L$1101,7,0),"")</f>
        <v/>
      </c>
      <c r="M33" s="115" t="str">
        <f>IFERROR(VLOOKUP(A33,DETAIL!$A$7:$L$1101,8,0)*75%,"")</f>
        <v/>
      </c>
      <c r="N33" s="8" t="str">
        <f>IFERROR(VLOOKUP(A33,DETAIL!$A$7:$L$1101,9,0),"")</f>
        <v/>
      </c>
      <c r="O33" s="115" t="str">
        <f>IFERROR(VLOOKUP(A33,DETAIL!$A$7:$L$1101,10,0)*25%,"")</f>
        <v/>
      </c>
      <c r="P33" s="115" t="str">
        <f t="shared" si="5"/>
        <v/>
      </c>
      <c r="Q33" s="113"/>
      <c r="V33" s="13" t="str">
        <f>IFERROR(VLOOKUP(B33,DETAIL!$A$7:$G$201,7,0),"")</f>
        <v/>
      </c>
      <c r="W33" s="13" t="str">
        <f t="shared" si="1"/>
        <v/>
      </c>
    </row>
    <row r="34" spans="1:23" s="13" customFormat="1" ht="24.95" customHeight="1">
      <c r="A34" s="128">
        <v>27</v>
      </c>
      <c r="B34" s="8" t="str">
        <f t="shared" si="4"/>
        <v/>
      </c>
      <c r="C34" s="112" t="str">
        <f>IFERROR(VLOOKUP(A34,DETAIL!$A$7:$F$1101,3,0),"")</f>
        <v/>
      </c>
      <c r="D34" s="112" t="str">
        <f>IFERROR(VLOOKUP(A34,DETAIL!$A$7:$F$1101,4,0),"")</f>
        <v/>
      </c>
      <c r="E34" s="113" t="str">
        <f>IFERROR(VLOOKUP(A34,DETAIL!$A$7:$F$1101,5,0),"")</f>
        <v/>
      </c>
      <c r="F34" s="113" t="str">
        <f>IFERROR(VLOOKUP(A34,DETAIL!$A$7:$P$1101,16,0),"")</f>
        <v/>
      </c>
      <c r="G34" s="113" t="str">
        <f>IFERROR(VLOOKUP(A34,DETAIL!$A$7:$P$1101,15,0),"")</f>
        <v/>
      </c>
      <c r="H34" s="8" t="str">
        <f>IFERROR(VLOOKUP(A34,DETAIL!$A$7:$F$1101,6,0),"")</f>
        <v/>
      </c>
      <c r="I34" s="8" t="str">
        <f>IFERROR(VLOOKUP(A34,DETAIL!$A$7:$Q$1101,17,0),"")</f>
        <v/>
      </c>
      <c r="J34" s="8" t="str">
        <f>IFERROR(VLOOKUP(A34,DETAIL!$A$7:$P$1101,13,0),"")</f>
        <v/>
      </c>
      <c r="K34" s="114" t="str">
        <f>IFERROR(VLOOKUP(A34,DETAIL!$A$7:$N$1101,14,0),"")</f>
        <v/>
      </c>
      <c r="L34" s="8" t="str">
        <f>IFERROR(VLOOKUP(A34,DETAIL!$A$7:$L$1101,7,0),"")</f>
        <v/>
      </c>
      <c r="M34" s="115" t="str">
        <f>IFERROR(VLOOKUP(A34,DETAIL!$A$7:$L$1101,8,0)*75%,"")</f>
        <v/>
      </c>
      <c r="N34" s="8" t="str">
        <f>IFERROR(VLOOKUP(A34,DETAIL!$A$7:$L$1101,9,0),"")</f>
        <v/>
      </c>
      <c r="O34" s="115" t="str">
        <f>IFERROR(VLOOKUP(A34,DETAIL!$A$7:$L$1101,10,0)*25%,"")</f>
        <v/>
      </c>
      <c r="P34" s="115" t="str">
        <f t="shared" si="5"/>
        <v/>
      </c>
      <c r="Q34" s="113"/>
      <c r="V34" s="13" t="str">
        <f>IFERROR(VLOOKUP(B34,DETAIL!$A$7:$G$201,7,0),"")</f>
        <v/>
      </c>
      <c r="W34" s="13" t="str">
        <f t="shared" si="1"/>
        <v/>
      </c>
    </row>
    <row r="35" spans="1:23" s="13" customFormat="1" ht="24.95" customHeight="1">
      <c r="A35" s="128">
        <v>28</v>
      </c>
      <c r="B35" s="8" t="str">
        <f t="shared" si="4"/>
        <v/>
      </c>
      <c r="C35" s="112" t="str">
        <f>IFERROR(VLOOKUP(A35,DETAIL!$A$7:$F$1101,3,0),"")</f>
        <v/>
      </c>
      <c r="D35" s="112" t="str">
        <f>IFERROR(VLOOKUP(A35,DETAIL!$A$7:$F$1101,4,0),"")</f>
        <v/>
      </c>
      <c r="E35" s="113" t="str">
        <f>IFERROR(VLOOKUP(A35,DETAIL!$A$7:$F$1101,5,0),"")</f>
        <v/>
      </c>
      <c r="F35" s="113" t="str">
        <f>IFERROR(VLOOKUP(A35,DETAIL!$A$7:$P$1101,16,0),"")</f>
        <v/>
      </c>
      <c r="G35" s="113" t="str">
        <f>IFERROR(VLOOKUP(A35,DETAIL!$A$7:$P$1101,15,0),"")</f>
        <v/>
      </c>
      <c r="H35" s="8" t="str">
        <f>IFERROR(VLOOKUP(A35,DETAIL!$A$7:$F$1101,6,0),"")</f>
        <v/>
      </c>
      <c r="I35" s="8" t="str">
        <f>IFERROR(VLOOKUP(A35,DETAIL!$A$7:$Q$1101,17,0),"")</f>
        <v/>
      </c>
      <c r="J35" s="8" t="str">
        <f>IFERROR(VLOOKUP(A35,DETAIL!$A$7:$P$1101,13,0),"")</f>
        <v/>
      </c>
      <c r="K35" s="114" t="str">
        <f>IFERROR(VLOOKUP(A35,DETAIL!$A$7:$N$1101,14,0),"")</f>
        <v/>
      </c>
      <c r="L35" s="8" t="str">
        <f>IFERROR(VLOOKUP(A35,DETAIL!$A$7:$L$1101,7,0),"")</f>
        <v/>
      </c>
      <c r="M35" s="115" t="str">
        <f>IFERROR(VLOOKUP(A35,DETAIL!$A$7:$L$1101,8,0)*75%,"")</f>
        <v/>
      </c>
      <c r="N35" s="8" t="str">
        <f>IFERROR(VLOOKUP(A35,DETAIL!$A$7:$L$1101,9,0),"")</f>
        <v/>
      </c>
      <c r="O35" s="115" t="str">
        <f>IFERROR(VLOOKUP(A35,DETAIL!$A$7:$L$1101,10,0)*25%,"")</f>
        <v/>
      </c>
      <c r="P35" s="115" t="str">
        <f t="shared" si="5"/>
        <v/>
      </c>
      <c r="Q35" s="113"/>
      <c r="V35" s="13" t="str">
        <f>IFERROR(VLOOKUP(B35,DETAIL!$A$7:$G$201,7,0),"")</f>
        <v/>
      </c>
      <c r="W35" s="13" t="str">
        <f t="shared" si="1"/>
        <v/>
      </c>
    </row>
    <row r="36" spans="1:23" s="13" customFormat="1" ht="24.95" customHeight="1">
      <c r="A36" s="128">
        <v>29</v>
      </c>
      <c r="B36" s="8" t="str">
        <f t="shared" si="4"/>
        <v/>
      </c>
      <c r="C36" s="112" t="str">
        <f>IFERROR(VLOOKUP(A36,DETAIL!$A$7:$F$1101,3,0),"")</f>
        <v/>
      </c>
      <c r="D36" s="112" t="str">
        <f>IFERROR(VLOOKUP(A36,DETAIL!$A$7:$F$1101,4,0),"")</f>
        <v/>
      </c>
      <c r="E36" s="113" t="str">
        <f>IFERROR(VLOOKUP(A36,DETAIL!$A$7:$F$1101,5,0),"")</f>
        <v/>
      </c>
      <c r="F36" s="113" t="str">
        <f>IFERROR(VLOOKUP(A36,DETAIL!$A$7:$P$1101,16,0),"")</f>
        <v/>
      </c>
      <c r="G36" s="113" t="str">
        <f>IFERROR(VLOOKUP(A36,DETAIL!$A$7:$P$1101,15,0),"")</f>
        <v/>
      </c>
      <c r="H36" s="8" t="str">
        <f>IFERROR(VLOOKUP(A36,DETAIL!$A$7:$F$1101,6,0),"")</f>
        <v/>
      </c>
      <c r="I36" s="8" t="str">
        <f>IFERROR(VLOOKUP(A36,DETAIL!$A$7:$Q$1101,17,0),"")</f>
        <v/>
      </c>
      <c r="J36" s="8" t="str">
        <f>IFERROR(VLOOKUP(A36,DETAIL!$A$7:$P$1101,13,0),"")</f>
        <v/>
      </c>
      <c r="K36" s="114" t="str">
        <f>IFERROR(VLOOKUP(A36,DETAIL!$A$7:$N$1101,14,0),"")</f>
        <v/>
      </c>
      <c r="L36" s="8" t="str">
        <f>IFERROR(VLOOKUP(A36,DETAIL!$A$7:$L$1101,7,0),"")</f>
        <v/>
      </c>
      <c r="M36" s="115" t="str">
        <f>IFERROR(VLOOKUP(A36,DETAIL!$A$7:$L$1101,8,0)*75%,"")</f>
        <v/>
      </c>
      <c r="N36" s="8" t="str">
        <f>IFERROR(VLOOKUP(A36,DETAIL!$A$7:$L$1101,9,0),"")</f>
        <v/>
      </c>
      <c r="O36" s="115" t="str">
        <f>IFERROR(VLOOKUP(A36,DETAIL!$A$7:$L$1101,10,0)*25%,"")</f>
        <v/>
      </c>
      <c r="P36" s="115" t="str">
        <f t="shared" si="5"/>
        <v/>
      </c>
      <c r="Q36" s="113"/>
      <c r="V36" s="13" t="str">
        <f>IFERROR(VLOOKUP(B36,DETAIL!$A$7:$G$201,7,0),"")</f>
        <v/>
      </c>
      <c r="W36" s="13" t="str">
        <f t="shared" si="1"/>
        <v/>
      </c>
    </row>
    <row r="37" spans="1:23" s="13" customFormat="1" ht="24.95" customHeight="1">
      <c r="A37" s="128">
        <v>30</v>
      </c>
      <c r="B37" s="8" t="str">
        <f t="shared" si="4"/>
        <v/>
      </c>
      <c r="C37" s="112" t="str">
        <f>IFERROR(VLOOKUP(A37,DETAIL!$A$7:$F$1101,3,0),"")</f>
        <v/>
      </c>
      <c r="D37" s="112" t="str">
        <f>IFERROR(VLOOKUP(A37,DETAIL!$A$7:$F$1101,4,0),"")</f>
        <v/>
      </c>
      <c r="E37" s="113" t="str">
        <f>IFERROR(VLOOKUP(A37,DETAIL!$A$7:$F$1101,5,0),"")</f>
        <v/>
      </c>
      <c r="F37" s="113" t="str">
        <f>IFERROR(VLOOKUP(A37,DETAIL!$A$7:$P$1101,16,0),"")</f>
        <v/>
      </c>
      <c r="G37" s="113" t="str">
        <f>IFERROR(VLOOKUP(A37,DETAIL!$A$7:$P$1101,15,0),"")</f>
        <v/>
      </c>
      <c r="H37" s="8" t="str">
        <f>IFERROR(VLOOKUP(A37,DETAIL!$A$7:$F$1101,6,0),"")</f>
        <v/>
      </c>
      <c r="I37" s="8" t="str">
        <f>IFERROR(VLOOKUP(A37,DETAIL!$A$7:$Q$1101,17,0),"")</f>
        <v/>
      </c>
      <c r="J37" s="8" t="str">
        <f>IFERROR(VLOOKUP(A37,DETAIL!$A$7:$P$1101,13,0),"")</f>
        <v/>
      </c>
      <c r="K37" s="114" t="str">
        <f>IFERROR(VLOOKUP(A37,DETAIL!$A$7:$N$1101,14,0),"")</f>
        <v/>
      </c>
      <c r="L37" s="8" t="str">
        <f>IFERROR(VLOOKUP(A37,DETAIL!$A$7:$L$1101,7,0),"")</f>
        <v/>
      </c>
      <c r="M37" s="115" t="str">
        <f>IFERROR(VLOOKUP(A37,DETAIL!$A$7:$L$1101,8,0)*75%,"")</f>
        <v/>
      </c>
      <c r="N37" s="8" t="str">
        <f>IFERROR(VLOOKUP(A37,DETAIL!$A$7:$L$1101,9,0),"")</f>
        <v/>
      </c>
      <c r="O37" s="115" t="str">
        <f>IFERROR(VLOOKUP(A37,DETAIL!$A$7:$L$1101,10,0)*25%,"")</f>
        <v/>
      </c>
      <c r="P37" s="115" t="str">
        <f t="shared" si="5"/>
        <v/>
      </c>
      <c r="Q37" s="113"/>
      <c r="V37" s="13" t="str">
        <f>IFERROR(VLOOKUP(B37,DETAIL!$A$7:$G$201,7,0),"")</f>
        <v/>
      </c>
      <c r="W37" s="13" t="str">
        <f t="shared" si="1"/>
        <v/>
      </c>
    </row>
    <row r="38" spans="1:23" s="13" customFormat="1" ht="24.95" customHeight="1">
      <c r="A38" s="128">
        <v>31</v>
      </c>
      <c r="B38" s="8" t="str">
        <f t="shared" si="4"/>
        <v/>
      </c>
      <c r="C38" s="112" t="str">
        <f>IFERROR(VLOOKUP(A38,DETAIL!$A$7:$F$1101,3,0),"")</f>
        <v/>
      </c>
      <c r="D38" s="112" t="str">
        <f>IFERROR(VLOOKUP(A38,DETAIL!$A$7:$F$1101,4,0),"")</f>
        <v/>
      </c>
      <c r="E38" s="113" t="str">
        <f>IFERROR(VLOOKUP(A38,DETAIL!$A$7:$F$1101,5,0),"")</f>
        <v/>
      </c>
      <c r="F38" s="113" t="str">
        <f>IFERROR(VLOOKUP(A38,DETAIL!$A$7:$P$1101,16,0),"")</f>
        <v/>
      </c>
      <c r="G38" s="113" t="str">
        <f>IFERROR(VLOOKUP(A38,DETAIL!$A$7:$P$1101,15,0),"")</f>
        <v/>
      </c>
      <c r="H38" s="8" t="str">
        <f>IFERROR(VLOOKUP(A38,DETAIL!$A$7:$F$1101,6,0),"")</f>
        <v/>
      </c>
      <c r="I38" s="8" t="str">
        <f>IFERROR(VLOOKUP(A38,DETAIL!$A$7:$Q$1101,17,0),"")</f>
        <v/>
      </c>
      <c r="J38" s="8" t="str">
        <f>IFERROR(VLOOKUP(A38,DETAIL!$A$7:$P$1101,13,0),"")</f>
        <v/>
      </c>
      <c r="K38" s="114" t="str">
        <f>IFERROR(VLOOKUP(A38,DETAIL!$A$7:$N$1101,14,0),"")</f>
        <v/>
      </c>
      <c r="L38" s="8" t="str">
        <f>IFERROR(VLOOKUP(A38,DETAIL!$A$7:$L$1101,7,0),"")</f>
        <v/>
      </c>
      <c r="M38" s="115" t="str">
        <f>IFERROR(VLOOKUP(A38,DETAIL!$A$7:$L$1101,8,0)*75%,"")</f>
        <v/>
      </c>
      <c r="N38" s="8" t="str">
        <f>IFERROR(VLOOKUP(A38,DETAIL!$A$7:$L$1101,9,0),"")</f>
        <v/>
      </c>
      <c r="O38" s="115" t="str">
        <f>IFERROR(VLOOKUP(A38,DETAIL!$A$7:$L$1101,10,0)*25%,"")</f>
        <v/>
      </c>
      <c r="P38" s="115" t="str">
        <f t="shared" si="5"/>
        <v/>
      </c>
      <c r="Q38" s="113"/>
      <c r="V38" s="13" t="str">
        <f>IFERROR(VLOOKUP(B38,DETAIL!$A$7:$G$201,7,0),"")</f>
        <v/>
      </c>
      <c r="W38" s="13" t="str">
        <f t="shared" si="1"/>
        <v/>
      </c>
    </row>
    <row r="39" spans="1:23" s="13" customFormat="1" ht="24.95" customHeight="1">
      <c r="A39" s="128">
        <v>32</v>
      </c>
      <c r="B39" s="8" t="str">
        <f t="shared" si="4"/>
        <v/>
      </c>
      <c r="C39" s="112" t="str">
        <f>IFERROR(VLOOKUP(A39,DETAIL!$A$7:$F$1101,3,0),"")</f>
        <v/>
      </c>
      <c r="D39" s="112" t="str">
        <f>IFERROR(VLOOKUP(A39,DETAIL!$A$7:$F$1101,4,0),"")</f>
        <v/>
      </c>
      <c r="E39" s="113" t="str">
        <f>IFERROR(VLOOKUP(A39,DETAIL!$A$7:$F$1101,5,0),"")</f>
        <v/>
      </c>
      <c r="F39" s="113" t="str">
        <f>IFERROR(VLOOKUP(A39,DETAIL!$A$7:$P$1101,16,0),"")</f>
        <v/>
      </c>
      <c r="G39" s="113" t="str">
        <f>IFERROR(VLOOKUP(A39,DETAIL!$A$7:$P$1101,15,0),"")</f>
        <v/>
      </c>
      <c r="H39" s="8" t="str">
        <f>IFERROR(VLOOKUP(A39,DETAIL!$A$7:$F$1101,6,0),"")</f>
        <v/>
      </c>
      <c r="I39" s="8" t="str">
        <f>IFERROR(VLOOKUP(A39,DETAIL!$A$7:$Q$1101,17,0),"")</f>
        <v/>
      </c>
      <c r="J39" s="8" t="str">
        <f>IFERROR(VLOOKUP(A39,DETAIL!$A$7:$P$1101,13,0),"")</f>
        <v/>
      </c>
      <c r="K39" s="114" t="str">
        <f>IFERROR(VLOOKUP(A39,DETAIL!$A$7:$N$1101,14,0),"")</f>
        <v/>
      </c>
      <c r="L39" s="8" t="str">
        <f>IFERROR(VLOOKUP(A39,DETAIL!$A$7:$L$1101,7,0),"")</f>
        <v/>
      </c>
      <c r="M39" s="115" t="str">
        <f>IFERROR(VLOOKUP(A39,DETAIL!$A$7:$L$1101,8,0)*75%,"")</f>
        <v/>
      </c>
      <c r="N39" s="8" t="str">
        <f>IFERROR(VLOOKUP(A39,DETAIL!$A$7:$L$1101,9,0),"")</f>
        <v/>
      </c>
      <c r="O39" s="115" t="str">
        <f>IFERROR(VLOOKUP(A39,DETAIL!$A$7:$L$1101,10,0)*25%,"")</f>
        <v/>
      </c>
      <c r="P39" s="115" t="str">
        <f t="shared" si="5"/>
        <v/>
      </c>
      <c r="Q39" s="113"/>
      <c r="V39" s="13" t="str">
        <f>IFERROR(VLOOKUP(B39,DETAIL!$A$7:$G$201,7,0),"")</f>
        <v/>
      </c>
      <c r="W39" s="13" t="str">
        <f t="shared" si="1"/>
        <v/>
      </c>
    </row>
    <row r="40" spans="1:23" s="13" customFormat="1" ht="24.95" customHeight="1">
      <c r="A40" s="128">
        <v>33</v>
      </c>
      <c r="B40" s="8" t="str">
        <f t="shared" si="4"/>
        <v/>
      </c>
      <c r="C40" s="112" t="str">
        <f>IFERROR(VLOOKUP(A40,DETAIL!$A$7:$F$1101,3,0),"")</f>
        <v/>
      </c>
      <c r="D40" s="112" t="str">
        <f>IFERROR(VLOOKUP(A40,DETAIL!$A$7:$F$1101,4,0),"")</f>
        <v/>
      </c>
      <c r="E40" s="113" t="str">
        <f>IFERROR(VLOOKUP(A40,DETAIL!$A$7:$F$1101,5,0),"")</f>
        <v/>
      </c>
      <c r="F40" s="113" t="str">
        <f>IFERROR(VLOOKUP(A40,DETAIL!$A$7:$P$1101,16,0),"")</f>
        <v/>
      </c>
      <c r="G40" s="113" t="str">
        <f>IFERROR(VLOOKUP(A40,DETAIL!$A$7:$P$1101,15,0),"")</f>
        <v/>
      </c>
      <c r="H40" s="8" t="str">
        <f>IFERROR(VLOOKUP(A40,DETAIL!$A$7:$F$1101,6,0),"")</f>
        <v/>
      </c>
      <c r="I40" s="8" t="str">
        <f>IFERROR(VLOOKUP(A40,DETAIL!$A$7:$Q$1101,17,0),"")</f>
        <v/>
      </c>
      <c r="J40" s="8" t="str">
        <f>IFERROR(VLOOKUP(A40,DETAIL!$A$7:$P$1101,13,0),"")</f>
        <v/>
      </c>
      <c r="K40" s="114" t="str">
        <f>IFERROR(VLOOKUP(A40,DETAIL!$A$7:$N$1101,14,0),"")</f>
        <v/>
      </c>
      <c r="L40" s="8" t="str">
        <f>IFERROR(VLOOKUP(A40,DETAIL!$A$7:$L$1101,7,0),"")</f>
        <v/>
      </c>
      <c r="M40" s="115" t="str">
        <f>IFERROR(VLOOKUP(A40,DETAIL!$A$7:$L$1101,8,0)*75%,"")</f>
        <v/>
      </c>
      <c r="N40" s="8" t="str">
        <f>IFERROR(VLOOKUP(A40,DETAIL!$A$7:$L$1101,9,0),"")</f>
        <v/>
      </c>
      <c r="O40" s="115" t="str">
        <f>IFERROR(VLOOKUP(A40,DETAIL!$A$7:$L$1101,10,0)*25%,"")</f>
        <v/>
      </c>
      <c r="P40" s="115" t="str">
        <f t="shared" si="5"/>
        <v/>
      </c>
      <c r="Q40" s="113"/>
      <c r="V40" s="13" t="str">
        <f>IFERROR(VLOOKUP(B40,DETAIL!$A$7:$G$201,7,0),"")</f>
        <v/>
      </c>
      <c r="W40" s="13" t="str">
        <f t="shared" si="1"/>
        <v/>
      </c>
    </row>
    <row r="41" spans="1:23" s="13" customFormat="1" ht="24.95" customHeight="1">
      <c r="A41" s="128">
        <v>34</v>
      </c>
      <c r="B41" s="8" t="str">
        <f t="shared" si="4"/>
        <v/>
      </c>
      <c r="C41" s="112" t="str">
        <f>IFERROR(VLOOKUP(A41,DETAIL!$A$7:$F$1101,3,0),"")</f>
        <v/>
      </c>
      <c r="D41" s="112" t="str">
        <f>IFERROR(VLOOKUP(A41,DETAIL!$A$7:$F$1101,4,0),"")</f>
        <v/>
      </c>
      <c r="E41" s="113" t="str">
        <f>IFERROR(VLOOKUP(A41,DETAIL!$A$7:$F$1101,5,0),"")</f>
        <v/>
      </c>
      <c r="F41" s="113" t="str">
        <f>IFERROR(VLOOKUP(A41,DETAIL!$A$7:$P$1101,16,0),"")</f>
        <v/>
      </c>
      <c r="G41" s="113" t="str">
        <f>IFERROR(VLOOKUP(A41,DETAIL!$A$7:$P$1101,15,0),"")</f>
        <v/>
      </c>
      <c r="H41" s="8" t="str">
        <f>IFERROR(VLOOKUP(A41,DETAIL!$A$7:$F$1101,6,0),"")</f>
        <v/>
      </c>
      <c r="I41" s="8" t="str">
        <f>IFERROR(VLOOKUP(A41,DETAIL!$A$7:$Q$1101,17,0),"")</f>
        <v/>
      </c>
      <c r="J41" s="8" t="str">
        <f>IFERROR(VLOOKUP(A41,DETAIL!$A$7:$P$1101,13,0),"")</f>
        <v/>
      </c>
      <c r="K41" s="114" t="str">
        <f>IFERROR(VLOOKUP(A41,DETAIL!$A$7:$N$1101,14,0),"")</f>
        <v/>
      </c>
      <c r="L41" s="8" t="str">
        <f>IFERROR(VLOOKUP(A41,DETAIL!$A$7:$L$1101,7,0),"")</f>
        <v/>
      </c>
      <c r="M41" s="115" t="str">
        <f>IFERROR(VLOOKUP(A41,DETAIL!$A$7:$L$1101,8,0)*75%,"")</f>
        <v/>
      </c>
      <c r="N41" s="8" t="str">
        <f>IFERROR(VLOOKUP(A41,DETAIL!$A$7:$L$1101,9,0),"")</f>
        <v/>
      </c>
      <c r="O41" s="115" t="str">
        <f>IFERROR(VLOOKUP(A41,DETAIL!$A$7:$L$1101,10,0)*25%,"")</f>
        <v/>
      </c>
      <c r="P41" s="115" t="str">
        <f t="shared" si="5"/>
        <v/>
      </c>
      <c r="Q41" s="113"/>
      <c r="V41" s="13" t="str">
        <f>IFERROR(VLOOKUP(B41,DETAIL!$A$7:$G$201,7,0),"")</f>
        <v/>
      </c>
      <c r="W41" s="13" t="str">
        <f t="shared" si="1"/>
        <v/>
      </c>
    </row>
    <row r="42" spans="1:23" s="13" customFormat="1" ht="24.95" customHeight="1">
      <c r="A42" s="128">
        <v>35</v>
      </c>
      <c r="B42" s="8" t="str">
        <f t="shared" si="4"/>
        <v/>
      </c>
      <c r="C42" s="112" t="str">
        <f>IFERROR(VLOOKUP(A42,DETAIL!$A$7:$F$1101,3,0),"")</f>
        <v/>
      </c>
      <c r="D42" s="112" t="str">
        <f>IFERROR(VLOOKUP(A42,DETAIL!$A$7:$F$1101,4,0),"")</f>
        <v/>
      </c>
      <c r="E42" s="113" t="str">
        <f>IFERROR(VLOOKUP(A42,DETAIL!$A$7:$F$1101,5,0),"")</f>
        <v/>
      </c>
      <c r="F42" s="113" t="str">
        <f>IFERROR(VLOOKUP(A42,DETAIL!$A$7:$P$1101,16,0),"")</f>
        <v/>
      </c>
      <c r="G42" s="113" t="str">
        <f>IFERROR(VLOOKUP(A42,DETAIL!$A$7:$P$1101,15,0),"")</f>
        <v/>
      </c>
      <c r="H42" s="8" t="str">
        <f>IFERROR(VLOOKUP(A42,DETAIL!$A$7:$F$1101,6,0),"")</f>
        <v/>
      </c>
      <c r="I42" s="8" t="str">
        <f>IFERROR(VLOOKUP(A42,DETAIL!$A$7:$Q$1101,17,0),"")</f>
        <v/>
      </c>
      <c r="J42" s="8" t="str">
        <f>IFERROR(VLOOKUP(A42,DETAIL!$A$7:$P$1101,13,0),"")</f>
        <v/>
      </c>
      <c r="K42" s="114" t="str">
        <f>IFERROR(VLOOKUP(A42,DETAIL!$A$7:$N$1101,14,0),"")</f>
        <v/>
      </c>
      <c r="L42" s="8" t="str">
        <f>IFERROR(VLOOKUP(A42,DETAIL!$A$7:$L$1101,7,0),"")</f>
        <v/>
      </c>
      <c r="M42" s="115" t="str">
        <f>IFERROR(VLOOKUP(A42,DETAIL!$A$7:$L$1101,8,0)*75%,"")</f>
        <v/>
      </c>
      <c r="N42" s="8" t="str">
        <f>IFERROR(VLOOKUP(A42,DETAIL!$A$7:$L$1101,9,0),"")</f>
        <v/>
      </c>
      <c r="O42" s="115" t="str">
        <f>IFERROR(VLOOKUP(A42,DETAIL!$A$7:$L$1101,10,0)*25%,"")</f>
        <v/>
      </c>
      <c r="P42" s="115" t="str">
        <f t="shared" si="5"/>
        <v/>
      </c>
      <c r="Q42" s="113"/>
      <c r="V42" s="13" t="str">
        <f>IFERROR(VLOOKUP(B42,DETAIL!$A$7:$G$201,7,0),"")</f>
        <v/>
      </c>
      <c r="W42" s="13" t="str">
        <f t="shared" si="1"/>
        <v/>
      </c>
    </row>
    <row r="43" spans="1:23" s="13" customFormat="1" ht="24.95" customHeight="1">
      <c r="A43" s="128">
        <v>36</v>
      </c>
      <c r="B43" s="8" t="str">
        <f t="shared" si="4"/>
        <v/>
      </c>
      <c r="C43" s="112" t="str">
        <f>IFERROR(VLOOKUP(A43,DETAIL!$A$7:$F$1101,3,0),"")</f>
        <v/>
      </c>
      <c r="D43" s="112" t="str">
        <f>IFERROR(VLOOKUP(A43,DETAIL!$A$7:$F$1101,4,0),"")</f>
        <v/>
      </c>
      <c r="E43" s="113" t="str">
        <f>IFERROR(VLOOKUP(A43,DETAIL!$A$7:$F$1101,5,0),"")</f>
        <v/>
      </c>
      <c r="F43" s="113" t="str">
        <f>IFERROR(VLOOKUP(A43,DETAIL!$A$7:$P$1101,16,0),"")</f>
        <v/>
      </c>
      <c r="G43" s="113" t="str">
        <f>IFERROR(VLOOKUP(A43,DETAIL!$A$7:$P$1101,15,0),"")</f>
        <v/>
      </c>
      <c r="H43" s="8" t="str">
        <f>IFERROR(VLOOKUP(A43,DETAIL!$A$7:$F$1101,6,0),"")</f>
        <v/>
      </c>
      <c r="I43" s="8" t="str">
        <f>IFERROR(VLOOKUP(A43,DETAIL!$A$7:$Q$1101,17,0),"")</f>
        <v/>
      </c>
      <c r="J43" s="8" t="str">
        <f>IFERROR(VLOOKUP(A43,DETAIL!$A$7:$P$1101,13,0),"")</f>
        <v/>
      </c>
      <c r="K43" s="114" t="str">
        <f>IFERROR(VLOOKUP(A43,DETAIL!$A$7:$N$1101,14,0),"")</f>
        <v/>
      </c>
      <c r="L43" s="8" t="str">
        <f>IFERROR(VLOOKUP(A43,DETAIL!$A$7:$L$1101,7,0),"")</f>
        <v/>
      </c>
      <c r="M43" s="115" t="str">
        <f>IFERROR(VLOOKUP(A43,DETAIL!$A$7:$L$1101,8,0)*75%,"")</f>
        <v/>
      </c>
      <c r="N43" s="8" t="str">
        <f>IFERROR(VLOOKUP(A43,DETAIL!$A$7:$L$1101,9,0),"")</f>
        <v/>
      </c>
      <c r="O43" s="115" t="str">
        <f>IFERROR(VLOOKUP(A43,DETAIL!$A$7:$L$1101,10,0)*25%,"")</f>
        <v/>
      </c>
      <c r="P43" s="115" t="str">
        <f t="shared" si="5"/>
        <v/>
      </c>
      <c r="Q43" s="113"/>
      <c r="V43" s="13" t="str">
        <f>IFERROR(VLOOKUP(B43,DETAIL!$A$7:$G$201,7,0),"")</f>
        <v/>
      </c>
      <c r="W43" s="13" t="str">
        <f t="shared" si="1"/>
        <v/>
      </c>
    </row>
    <row r="44" spans="1:23" s="13" customFormat="1" ht="24.95" customHeight="1">
      <c r="A44" s="128">
        <v>37</v>
      </c>
      <c r="B44" s="8" t="str">
        <f t="shared" si="4"/>
        <v/>
      </c>
      <c r="C44" s="112" t="str">
        <f>IFERROR(VLOOKUP(A44,DETAIL!$A$7:$F$1101,3,0),"")</f>
        <v/>
      </c>
      <c r="D44" s="112" t="str">
        <f>IFERROR(VLOOKUP(A44,DETAIL!$A$7:$F$1101,4,0),"")</f>
        <v/>
      </c>
      <c r="E44" s="113" t="str">
        <f>IFERROR(VLOOKUP(A44,DETAIL!$A$7:$F$1101,5,0),"")</f>
        <v/>
      </c>
      <c r="F44" s="113" t="str">
        <f>IFERROR(VLOOKUP(A44,DETAIL!$A$7:$P$1101,16,0),"")</f>
        <v/>
      </c>
      <c r="G44" s="113" t="str">
        <f>IFERROR(VLOOKUP(A44,DETAIL!$A$7:$P$1101,15,0),"")</f>
        <v/>
      </c>
      <c r="H44" s="8" t="str">
        <f>IFERROR(VLOOKUP(A44,DETAIL!$A$7:$F$1101,6,0),"")</f>
        <v/>
      </c>
      <c r="I44" s="8" t="str">
        <f>IFERROR(VLOOKUP(A44,DETAIL!$A$7:$Q$1101,17,0),"")</f>
        <v/>
      </c>
      <c r="J44" s="8" t="str">
        <f>IFERROR(VLOOKUP(A44,DETAIL!$A$7:$P$1101,13,0),"")</f>
        <v/>
      </c>
      <c r="K44" s="114" t="str">
        <f>IFERROR(VLOOKUP(A44,DETAIL!$A$7:$N$1101,14,0),"")</f>
        <v/>
      </c>
      <c r="L44" s="8" t="str">
        <f>IFERROR(VLOOKUP(A44,DETAIL!$A$7:$L$1101,7,0),"")</f>
        <v/>
      </c>
      <c r="M44" s="115" t="str">
        <f>IFERROR(VLOOKUP(A44,DETAIL!$A$7:$L$1101,8,0)*75%,"")</f>
        <v/>
      </c>
      <c r="N44" s="8" t="str">
        <f>IFERROR(VLOOKUP(A44,DETAIL!$A$7:$L$1101,9,0),"")</f>
        <v/>
      </c>
      <c r="O44" s="115" t="str">
        <f>IFERROR(VLOOKUP(A44,DETAIL!$A$7:$L$1101,10,0)*25%,"")</f>
        <v/>
      </c>
      <c r="P44" s="115" t="str">
        <f t="shared" si="5"/>
        <v/>
      </c>
      <c r="Q44" s="113"/>
      <c r="V44" s="13" t="str">
        <f>IFERROR(VLOOKUP(B44,DETAIL!$A$7:$G$201,7,0),"")</f>
        <v/>
      </c>
      <c r="W44" s="13" t="str">
        <f t="shared" si="1"/>
        <v/>
      </c>
    </row>
    <row r="45" spans="1:23" s="13" customFormat="1" ht="24.95" customHeight="1">
      <c r="A45" s="128">
        <v>38</v>
      </c>
      <c r="B45" s="8" t="str">
        <f t="shared" si="4"/>
        <v/>
      </c>
      <c r="C45" s="112" t="str">
        <f>IFERROR(VLOOKUP(A45,DETAIL!$A$7:$F$1101,3,0),"")</f>
        <v/>
      </c>
      <c r="D45" s="112" t="str">
        <f>IFERROR(VLOOKUP(A45,DETAIL!$A$7:$F$1101,4,0),"")</f>
        <v/>
      </c>
      <c r="E45" s="113" t="str">
        <f>IFERROR(VLOOKUP(A45,DETAIL!$A$7:$F$1101,5,0),"")</f>
        <v/>
      </c>
      <c r="F45" s="113" t="str">
        <f>IFERROR(VLOOKUP(A45,DETAIL!$A$7:$P$1101,16,0),"")</f>
        <v/>
      </c>
      <c r="G45" s="113" t="str">
        <f>IFERROR(VLOOKUP(A45,DETAIL!$A$7:$P$1101,15,0),"")</f>
        <v/>
      </c>
      <c r="H45" s="8" t="str">
        <f>IFERROR(VLOOKUP(A45,DETAIL!$A$7:$F$1101,6,0),"")</f>
        <v/>
      </c>
      <c r="I45" s="8" t="str">
        <f>IFERROR(VLOOKUP(A45,DETAIL!$A$7:$Q$1101,17,0),"")</f>
        <v/>
      </c>
      <c r="J45" s="8" t="str">
        <f>IFERROR(VLOOKUP(A45,DETAIL!$A$7:$P$1101,13,0),"")</f>
        <v/>
      </c>
      <c r="K45" s="114" t="str">
        <f>IFERROR(VLOOKUP(A45,DETAIL!$A$7:$N$1101,14,0),"")</f>
        <v/>
      </c>
      <c r="L45" s="8" t="str">
        <f>IFERROR(VLOOKUP(A45,DETAIL!$A$7:$L$1101,7,0),"")</f>
        <v/>
      </c>
      <c r="M45" s="115" t="str">
        <f>IFERROR(VLOOKUP(A45,DETAIL!$A$7:$L$1101,8,0)*75%,"")</f>
        <v/>
      </c>
      <c r="N45" s="8" t="str">
        <f>IFERROR(VLOOKUP(A45,DETAIL!$A$7:$L$1101,9,0),"")</f>
        <v/>
      </c>
      <c r="O45" s="115" t="str">
        <f>IFERROR(VLOOKUP(A45,DETAIL!$A$7:$L$1101,10,0)*25%,"")</f>
        <v/>
      </c>
      <c r="P45" s="115" t="str">
        <f t="shared" si="5"/>
        <v/>
      </c>
      <c r="Q45" s="113"/>
      <c r="V45" s="13" t="str">
        <f>IFERROR(VLOOKUP(B45,DETAIL!$A$7:$G$201,7,0),"")</f>
        <v/>
      </c>
      <c r="W45" s="13" t="str">
        <f t="shared" si="1"/>
        <v/>
      </c>
    </row>
    <row r="46" spans="1:23" s="13" customFormat="1" ht="24.95" customHeight="1">
      <c r="A46" s="128">
        <v>39</v>
      </c>
      <c r="B46" s="8" t="str">
        <f t="shared" si="4"/>
        <v/>
      </c>
      <c r="C46" s="112" t="str">
        <f>IFERROR(VLOOKUP(A46,DETAIL!$A$7:$F$1101,3,0),"")</f>
        <v/>
      </c>
      <c r="D46" s="112" t="str">
        <f>IFERROR(VLOOKUP(A46,DETAIL!$A$7:$F$1101,4,0),"")</f>
        <v/>
      </c>
      <c r="E46" s="113" t="str">
        <f>IFERROR(VLOOKUP(A46,DETAIL!$A$7:$F$1101,5,0),"")</f>
        <v/>
      </c>
      <c r="F46" s="113" t="str">
        <f>IFERROR(VLOOKUP(A46,DETAIL!$A$7:$P$1101,16,0),"")</f>
        <v/>
      </c>
      <c r="G46" s="113" t="str">
        <f>IFERROR(VLOOKUP(A46,DETAIL!$A$7:$P$1101,15,0),"")</f>
        <v/>
      </c>
      <c r="H46" s="8" t="str">
        <f>IFERROR(VLOOKUP(A46,DETAIL!$A$7:$F$1101,6,0),"")</f>
        <v/>
      </c>
      <c r="I46" s="8" t="str">
        <f>IFERROR(VLOOKUP(A46,DETAIL!$A$7:$Q$1101,17,0),"")</f>
        <v/>
      </c>
      <c r="J46" s="8" t="str">
        <f>IFERROR(VLOOKUP(A46,DETAIL!$A$7:$P$1101,13,0),"")</f>
        <v/>
      </c>
      <c r="K46" s="114" t="str">
        <f>IFERROR(VLOOKUP(A46,DETAIL!$A$7:$N$1101,14,0),"")</f>
        <v/>
      </c>
      <c r="L46" s="8" t="str">
        <f>IFERROR(VLOOKUP(A46,DETAIL!$A$7:$L$1101,7,0),"")</f>
        <v/>
      </c>
      <c r="M46" s="115" t="str">
        <f>IFERROR(VLOOKUP(A46,DETAIL!$A$7:$L$1101,8,0)*75%,"")</f>
        <v/>
      </c>
      <c r="N46" s="8" t="str">
        <f>IFERROR(VLOOKUP(A46,DETAIL!$A$7:$L$1101,9,0),"")</f>
        <v/>
      </c>
      <c r="O46" s="115" t="str">
        <f>IFERROR(VLOOKUP(A46,DETAIL!$A$7:$L$1101,10,0)*25%,"")</f>
        <v/>
      </c>
      <c r="P46" s="115" t="str">
        <f t="shared" si="5"/>
        <v/>
      </c>
      <c r="Q46" s="113"/>
      <c r="V46" s="13" t="str">
        <f>IFERROR(VLOOKUP(B46,DETAIL!$A$7:$G$201,7,0),"")</f>
        <v/>
      </c>
      <c r="W46" s="13" t="str">
        <f t="shared" si="1"/>
        <v/>
      </c>
    </row>
    <row r="47" spans="1:23" s="13" customFormat="1" ht="24.95" customHeight="1">
      <c r="A47" s="128">
        <v>40</v>
      </c>
      <c r="B47" s="8" t="str">
        <f t="shared" si="4"/>
        <v/>
      </c>
      <c r="C47" s="112" t="str">
        <f>IFERROR(VLOOKUP(A47,DETAIL!$A$7:$F$1101,3,0),"")</f>
        <v/>
      </c>
      <c r="D47" s="112" t="str">
        <f>IFERROR(VLOOKUP(A47,DETAIL!$A$7:$F$1101,4,0),"")</f>
        <v/>
      </c>
      <c r="E47" s="113" t="str">
        <f>IFERROR(VLOOKUP(A47,DETAIL!$A$7:$F$1101,5,0),"")</f>
        <v/>
      </c>
      <c r="F47" s="113" t="str">
        <f>IFERROR(VLOOKUP(A47,DETAIL!$A$7:$P$1101,16,0),"")</f>
        <v/>
      </c>
      <c r="G47" s="113" t="str">
        <f>IFERROR(VLOOKUP(A47,DETAIL!$A$7:$P$1101,15,0),"")</f>
        <v/>
      </c>
      <c r="H47" s="8" t="str">
        <f>IFERROR(VLOOKUP(A47,DETAIL!$A$7:$F$1101,6,0),"")</f>
        <v/>
      </c>
      <c r="I47" s="8" t="str">
        <f>IFERROR(VLOOKUP(A47,DETAIL!$A$7:$Q$1101,17,0),"")</f>
        <v/>
      </c>
      <c r="J47" s="8" t="str">
        <f>IFERROR(VLOOKUP(A47,DETAIL!$A$7:$P$1101,13,0),"")</f>
        <v/>
      </c>
      <c r="K47" s="114" t="str">
        <f>IFERROR(VLOOKUP(A47,DETAIL!$A$7:$N$1101,14,0),"")</f>
        <v/>
      </c>
      <c r="L47" s="8" t="str">
        <f>IFERROR(VLOOKUP(A47,DETAIL!$A$7:$L$1101,7,0),"")</f>
        <v/>
      </c>
      <c r="M47" s="115" t="str">
        <f>IFERROR(VLOOKUP(A47,DETAIL!$A$7:$L$1101,8,0)*75%,"")</f>
        <v/>
      </c>
      <c r="N47" s="8" t="str">
        <f>IFERROR(VLOOKUP(A47,DETAIL!$A$7:$L$1101,9,0),"")</f>
        <v/>
      </c>
      <c r="O47" s="115" t="str">
        <f>IFERROR(VLOOKUP(A47,DETAIL!$A$7:$L$1101,10,0)*25%,"")</f>
        <v/>
      </c>
      <c r="P47" s="115" t="str">
        <f t="shared" si="5"/>
        <v/>
      </c>
      <c r="Q47" s="113"/>
      <c r="V47" s="13" t="str">
        <f>IFERROR(VLOOKUP(B47,DETAIL!$A$7:$G$201,7,0),"")</f>
        <v/>
      </c>
      <c r="W47" s="13" t="str">
        <f t="shared" si="1"/>
        <v/>
      </c>
    </row>
    <row r="48" spans="1:23" s="13" customFormat="1" ht="24.95" customHeight="1">
      <c r="A48" s="128">
        <v>41</v>
      </c>
      <c r="B48" s="8" t="str">
        <f t="shared" si="4"/>
        <v/>
      </c>
      <c r="C48" s="112" t="str">
        <f>IFERROR(VLOOKUP(A48,DETAIL!$A$7:$F$1101,3,0),"")</f>
        <v/>
      </c>
      <c r="D48" s="112" t="str">
        <f>IFERROR(VLOOKUP(A48,DETAIL!$A$7:$F$1101,4,0),"")</f>
        <v/>
      </c>
      <c r="E48" s="113" t="str">
        <f>IFERROR(VLOOKUP(A48,DETAIL!$A$7:$F$1101,5,0),"")</f>
        <v/>
      </c>
      <c r="F48" s="113" t="str">
        <f>IFERROR(VLOOKUP(A48,DETAIL!$A$7:$P$1101,16,0),"")</f>
        <v/>
      </c>
      <c r="G48" s="113" t="str">
        <f>IFERROR(VLOOKUP(A48,DETAIL!$A$7:$P$1101,15,0),"")</f>
        <v/>
      </c>
      <c r="H48" s="8" t="str">
        <f>IFERROR(VLOOKUP(A48,DETAIL!$A$7:$F$1101,6,0),"")</f>
        <v/>
      </c>
      <c r="I48" s="8" t="str">
        <f>IFERROR(VLOOKUP(A48,DETAIL!$A$7:$Q$1101,17,0),"")</f>
        <v/>
      </c>
      <c r="J48" s="8" t="str">
        <f>IFERROR(VLOOKUP(A48,DETAIL!$A$7:$P$1101,13,0),"")</f>
        <v/>
      </c>
      <c r="K48" s="114" t="str">
        <f>IFERROR(VLOOKUP(A48,DETAIL!$A$7:$N$1101,14,0),"")</f>
        <v/>
      </c>
      <c r="L48" s="8" t="str">
        <f>IFERROR(VLOOKUP(A48,DETAIL!$A$7:$L$1101,7,0),"")</f>
        <v/>
      </c>
      <c r="M48" s="115" t="str">
        <f>IFERROR(VLOOKUP(A48,DETAIL!$A$7:$L$1101,8,0)*75%,"")</f>
        <v/>
      </c>
      <c r="N48" s="8" t="str">
        <f>IFERROR(VLOOKUP(A48,DETAIL!$A$7:$L$1101,9,0),"")</f>
        <v/>
      </c>
      <c r="O48" s="115" t="str">
        <f>IFERROR(VLOOKUP(A48,DETAIL!$A$7:$L$1101,10,0)*25%,"")</f>
        <v/>
      </c>
      <c r="P48" s="115" t="str">
        <f t="shared" si="5"/>
        <v/>
      </c>
      <c r="Q48" s="113"/>
      <c r="V48" s="13" t="str">
        <f>IFERROR(VLOOKUP(B48,DETAIL!$A$7:$G$201,7,0),"")</f>
        <v/>
      </c>
      <c r="W48" s="13" t="str">
        <f t="shared" si="1"/>
        <v/>
      </c>
    </row>
    <row r="49" spans="1:23" s="13" customFormat="1" ht="24.95" customHeight="1">
      <c r="A49" s="128">
        <v>42</v>
      </c>
      <c r="B49" s="8" t="str">
        <f t="shared" si="4"/>
        <v/>
      </c>
      <c r="C49" s="112" t="str">
        <f>IFERROR(VLOOKUP(A49,DETAIL!$A$7:$F$1101,3,0),"")</f>
        <v/>
      </c>
      <c r="D49" s="112" t="str">
        <f>IFERROR(VLOOKUP(A49,DETAIL!$A$7:$F$1101,4,0),"")</f>
        <v/>
      </c>
      <c r="E49" s="113" t="str">
        <f>IFERROR(VLOOKUP(A49,DETAIL!$A$7:$F$1101,5,0),"")</f>
        <v/>
      </c>
      <c r="F49" s="113" t="str">
        <f>IFERROR(VLOOKUP(A49,DETAIL!$A$7:$P$1101,16,0),"")</f>
        <v/>
      </c>
      <c r="G49" s="113" t="str">
        <f>IFERROR(VLOOKUP(A49,DETAIL!$A$7:$P$1101,15,0),"")</f>
        <v/>
      </c>
      <c r="H49" s="8" t="str">
        <f>IFERROR(VLOOKUP(A49,DETAIL!$A$7:$F$1101,6,0),"")</f>
        <v/>
      </c>
      <c r="I49" s="8" t="str">
        <f>IFERROR(VLOOKUP(A49,DETAIL!$A$7:$Q$1101,17,0),"")</f>
        <v/>
      </c>
      <c r="J49" s="8" t="str">
        <f>IFERROR(VLOOKUP(A49,DETAIL!$A$7:$P$1101,13,0),"")</f>
        <v/>
      </c>
      <c r="K49" s="114" t="str">
        <f>IFERROR(VLOOKUP(A49,DETAIL!$A$7:$N$1101,14,0),"")</f>
        <v/>
      </c>
      <c r="L49" s="8" t="str">
        <f>IFERROR(VLOOKUP(A49,DETAIL!$A$7:$L$1101,7,0),"")</f>
        <v/>
      </c>
      <c r="M49" s="115" t="str">
        <f>IFERROR(VLOOKUP(A49,DETAIL!$A$7:$L$1101,8,0)*75%,"")</f>
        <v/>
      </c>
      <c r="N49" s="8" t="str">
        <f>IFERROR(VLOOKUP(A49,DETAIL!$A$7:$L$1101,9,0),"")</f>
        <v/>
      </c>
      <c r="O49" s="115" t="str">
        <f>IFERROR(VLOOKUP(A49,DETAIL!$A$7:$L$1101,10,0)*25%,"")</f>
        <v/>
      </c>
      <c r="P49" s="115" t="str">
        <f t="shared" si="5"/>
        <v/>
      </c>
      <c r="Q49" s="113"/>
      <c r="V49" s="13" t="str">
        <f>IFERROR(VLOOKUP(B49,DETAIL!$A$7:$G$201,7,0),"")</f>
        <v/>
      </c>
      <c r="W49" s="13" t="str">
        <f t="shared" si="1"/>
        <v/>
      </c>
    </row>
    <row r="50" spans="1:23" s="13" customFormat="1" ht="24.95" customHeight="1">
      <c r="A50" s="128">
        <v>43</v>
      </c>
      <c r="B50" s="8" t="str">
        <f t="shared" si="4"/>
        <v/>
      </c>
      <c r="C50" s="112" t="str">
        <f>IFERROR(VLOOKUP(A50,DETAIL!$A$7:$F$1101,3,0),"")</f>
        <v/>
      </c>
      <c r="D50" s="112" t="str">
        <f>IFERROR(VLOOKUP(A50,DETAIL!$A$7:$F$1101,4,0),"")</f>
        <v/>
      </c>
      <c r="E50" s="113" t="str">
        <f>IFERROR(VLOOKUP(A50,DETAIL!$A$7:$F$1101,5,0),"")</f>
        <v/>
      </c>
      <c r="F50" s="113" t="str">
        <f>IFERROR(VLOOKUP(A50,DETAIL!$A$7:$P$1101,16,0),"")</f>
        <v/>
      </c>
      <c r="G50" s="113" t="str">
        <f>IFERROR(VLOOKUP(A50,DETAIL!$A$7:$P$1101,15,0),"")</f>
        <v/>
      </c>
      <c r="H50" s="8" t="str">
        <f>IFERROR(VLOOKUP(A50,DETAIL!$A$7:$F$1101,6,0),"")</f>
        <v/>
      </c>
      <c r="I50" s="8" t="str">
        <f>IFERROR(VLOOKUP(A50,DETAIL!$A$7:$Q$1101,17,0),"")</f>
        <v/>
      </c>
      <c r="J50" s="8" t="str">
        <f>IFERROR(VLOOKUP(A50,DETAIL!$A$7:$P$1101,13,0),"")</f>
        <v/>
      </c>
      <c r="K50" s="114" t="str">
        <f>IFERROR(VLOOKUP(A50,DETAIL!$A$7:$N$1101,14,0),"")</f>
        <v/>
      </c>
      <c r="L50" s="8" t="str">
        <f>IFERROR(VLOOKUP(A50,DETAIL!$A$7:$L$1101,7,0),"")</f>
        <v/>
      </c>
      <c r="M50" s="115" t="str">
        <f>IFERROR(VLOOKUP(A50,DETAIL!$A$7:$L$1101,8,0)*75%,"")</f>
        <v/>
      </c>
      <c r="N50" s="8" t="str">
        <f>IFERROR(VLOOKUP(A50,DETAIL!$A$7:$L$1101,9,0),"")</f>
        <v/>
      </c>
      <c r="O50" s="115" t="str">
        <f>IFERROR(VLOOKUP(A50,DETAIL!$A$7:$L$1101,10,0)*25%,"")</f>
        <v/>
      </c>
      <c r="P50" s="115" t="str">
        <f t="shared" si="5"/>
        <v/>
      </c>
      <c r="Q50" s="113"/>
      <c r="V50" s="13" t="str">
        <f>IFERROR(VLOOKUP(B50,DETAIL!$A$7:$G$201,7,0),"")</f>
        <v/>
      </c>
      <c r="W50" s="13" t="str">
        <f t="shared" si="1"/>
        <v/>
      </c>
    </row>
    <row r="51" spans="1:23" s="13" customFormat="1" ht="24.95" customHeight="1">
      <c r="A51" s="128">
        <v>44</v>
      </c>
      <c r="B51" s="8" t="str">
        <f t="shared" si="4"/>
        <v/>
      </c>
      <c r="C51" s="112" t="str">
        <f>IFERROR(VLOOKUP(A51,DETAIL!$A$7:$F$1101,3,0),"")</f>
        <v/>
      </c>
      <c r="D51" s="112" t="str">
        <f>IFERROR(VLOOKUP(A51,DETAIL!$A$7:$F$1101,4,0),"")</f>
        <v/>
      </c>
      <c r="E51" s="113" t="str">
        <f>IFERROR(VLOOKUP(A51,DETAIL!$A$7:$F$1101,5,0),"")</f>
        <v/>
      </c>
      <c r="F51" s="113" t="str">
        <f>IFERROR(VLOOKUP(A51,DETAIL!$A$7:$P$1101,16,0),"")</f>
        <v/>
      </c>
      <c r="G51" s="113" t="str">
        <f>IFERROR(VLOOKUP(A51,DETAIL!$A$7:$P$1101,15,0),"")</f>
        <v/>
      </c>
      <c r="H51" s="8" t="str">
        <f>IFERROR(VLOOKUP(A51,DETAIL!$A$7:$F$1101,6,0),"")</f>
        <v/>
      </c>
      <c r="I51" s="8" t="str">
        <f>IFERROR(VLOOKUP(A51,DETAIL!$A$7:$Q$1101,17,0),"")</f>
        <v/>
      </c>
      <c r="J51" s="8" t="str">
        <f>IFERROR(VLOOKUP(A51,DETAIL!$A$7:$P$1101,13,0),"")</f>
        <v/>
      </c>
      <c r="K51" s="114" t="str">
        <f>IFERROR(VLOOKUP(A51,DETAIL!$A$7:$N$1101,14,0),"")</f>
        <v/>
      </c>
      <c r="L51" s="8" t="str">
        <f>IFERROR(VLOOKUP(A51,DETAIL!$A$7:$L$1101,7,0),"")</f>
        <v/>
      </c>
      <c r="M51" s="115" t="str">
        <f>IFERROR(VLOOKUP(A51,DETAIL!$A$7:$L$1101,8,0)*75%,"")</f>
        <v/>
      </c>
      <c r="N51" s="8" t="str">
        <f>IFERROR(VLOOKUP(A51,DETAIL!$A$7:$L$1101,9,0),"")</f>
        <v/>
      </c>
      <c r="O51" s="115" t="str">
        <f>IFERROR(VLOOKUP(A51,DETAIL!$A$7:$L$1101,10,0)*25%,"")</f>
        <v/>
      </c>
      <c r="P51" s="115" t="str">
        <f t="shared" si="5"/>
        <v/>
      </c>
      <c r="Q51" s="113"/>
      <c r="V51" s="13" t="str">
        <f>IFERROR(VLOOKUP(B51,DETAIL!$A$7:$G$201,7,0),"")</f>
        <v/>
      </c>
      <c r="W51" s="13" t="str">
        <f t="shared" si="1"/>
        <v/>
      </c>
    </row>
    <row r="52" spans="1:23" s="13" customFormat="1" ht="24.95" customHeight="1">
      <c r="A52" s="128">
        <v>45</v>
      </c>
      <c r="B52" s="8" t="str">
        <f t="shared" si="4"/>
        <v/>
      </c>
      <c r="C52" s="112" t="str">
        <f>IFERROR(VLOOKUP(A52,DETAIL!$A$7:$F$1101,3,0),"")</f>
        <v/>
      </c>
      <c r="D52" s="112" t="str">
        <f>IFERROR(VLOOKUP(A52,DETAIL!$A$7:$F$1101,4,0),"")</f>
        <v/>
      </c>
      <c r="E52" s="113" t="str">
        <f>IFERROR(VLOOKUP(A52,DETAIL!$A$7:$F$1101,5,0),"")</f>
        <v/>
      </c>
      <c r="F52" s="113" t="str">
        <f>IFERROR(VLOOKUP(A52,DETAIL!$A$7:$P$1101,16,0),"")</f>
        <v/>
      </c>
      <c r="G52" s="113" t="str">
        <f>IFERROR(VLOOKUP(A52,DETAIL!$A$7:$P$1101,15,0),"")</f>
        <v/>
      </c>
      <c r="H52" s="8" t="str">
        <f>IFERROR(VLOOKUP(A52,DETAIL!$A$7:$F$1101,6,0),"")</f>
        <v/>
      </c>
      <c r="I52" s="8" t="str">
        <f>IFERROR(VLOOKUP(A52,DETAIL!$A$7:$Q$1101,17,0),"")</f>
        <v/>
      </c>
      <c r="J52" s="8" t="str">
        <f>IFERROR(VLOOKUP(A52,DETAIL!$A$7:$P$1101,13,0),"")</f>
        <v/>
      </c>
      <c r="K52" s="114" t="str">
        <f>IFERROR(VLOOKUP(A52,DETAIL!$A$7:$N$1101,14,0),"")</f>
        <v/>
      </c>
      <c r="L52" s="8" t="str">
        <f>IFERROR(VLOOKUP(A52,DETAIL!$A$7:$L$1101,7,0),"")</f>
        <v/>
      </c>
      <c r="M52" s="115" t="str">
        <f>IFERROR(VLOOKUP(A52,DETAIL!$A$7:$L$1101,8,0)*75%,"")</f>
        <v/>
      </c>
      <c r="N52" s="8" t="str">
        <f>IFERROR(VLOOKUP(A52,DETAIL!$A$7:$L$1101,9,0),"")</f>
        <v/>
      </c>
      <c r="O52" s="115" t="str">
        <f>IFERROR(VLOOKUP(A52,DETAIL!$A$7:$L$1101,10,0)*25%,"")</f>
        <v/>
      </c>
      <c r="P52" s="115" t="str">
        <f t="shared" si="5"/>
        <v/>
      </c>
      <c r="Q52" s="113"/>
      <c r="V52" s="13" t="str">
        <f>IFERROR(VLOOKUP(B52,DETAIL!$A$7:$G$201,7,0),"")</f>
        <v/>
      </c>
      <c r="W52" s="13" t="str">
        <f t="shared" si="1"/>
        <v/>
      </c>
    </row>
    <row r="53" spans="1:23" s="13" customFormat="1" ht="24.95" customHeight="1">
      <c r="A53" s="128">
        <v>46</v>
      </c>
      <c r="B53" s="8" t="str">
        <f t="shared" si="4"/>
        <v/>
      </c>
      <c r="C53" s="112" t="str">
        <f>IFERROR(VLOOKUP(A53,DETAIL!$A$7:$F$1101,3,0),"")</f>
        <v/>
      </c>
      <c r="D53" s="112" t="str">
        <f>IFERROR(VLOOKUP(A53,DETAIL!$A$7:$F$1101,4,0),"")</f>
        <v/>
      </c>
      <c r="E53" s="113" t="str">
        <f>IFERROR(VLOOKUP(A53,DETAIL!$A$7:$F$1101,5,0),"")</f>
        <v/>
      </c>
      <c r="F53" s="113" t="str">
        <f>IFERROR(VLOOKUP(A53,DETAIL!$A$7:$P$1101,16,0),"")</f>
        <v/>
      </c>
      <c r="G53" s="113" t="str">
        <f>IFERROR(VLOOKUP(A53,DETAIL!$A$7:$P$1101,15,0),"")</f>
        <v/>
      </c>
      <c r="H53" s="8" t="str">
        <f>IFERROR(VLOOKUP(A53,DETAIL!$A$7:$F$1101,6,0),"")</f>
        <v/>
      </c>
      <c r="I53" s="8" t="str">
        <f>IFERROR(VLOOKUP(A53,DETAIL!$A$7:$Q$1101,17,0),"")</f>
        <v/>
      </c>
      <c r="J53" s="8" t="str">
        <f>IFERROR(VLOOKUP(A53,DETAIL!$A$7:$P$1101,13,0),"")</f>
        <v/>
      </c>
      <c r="K53" s="114" t="str">
        <f>IFERROR(VLOOKUP(A53,DETAIL!$A$7:$N$1101,14,0),"")</f>
        <v/>
      </c>
      <c r="L53" s="8" t="str">
        <f>IFERROR(VLOOKUP(A53,DETAIL!$A$7:$L$1101,7,0),"")</f>
        <v/>
      </c>
      <c r="M53" s="115" t="str">
        <f>IFERROR(VLOOKUP(A53,DETAIL!$A$7:$L$1101,8,0)*75%,"")</f>
        <v/>
      </c>
      <c r="N53" s="8" t="str">
        <f>IFERROR(VLOOKUP(A53,DETAIL!$A$7:$L$1101,9,0),"")</f>
        <v/>
      </c>
      <c r="O53" s="115" t="str">
        <f>IFERROR(VLOOKUP(A53,DETAIL!$A$7:$L$1101,10,0)*25%,"")</f>
        <v/>
      </c>
      <c r="P53" s="115" t="str">
        <f t="shared" si="5"/>
        <v/>
      </c>
      <c r="Q53" s="113"/>
      <c r="V53" s="13" t="str">
        <f>IFERROR(VLOOKUP(B53,DETAIL!$A$7:$G$201,7,0),"")</f>
        <v/>
      </c>
      <c r="W53" s="13" t="str">
        <f t="shared" si="1"/>
        <v/>
      </c>
    </row>
    <row r="54" spans="1:23" s="13" customFormat="1" ht="24.95" customHeight="1">
      <c r="A54" s="128">
        <v>47</v>
      </c>
      <c r="B54" s="8" t="str">
        <f t="shared" si="4"/>
        <v/>
      </c>
      <c r="C54" s="112" t="str">
        <f>IFERROR(VLOOKUP(A54,DETAIL!$A$7:$F$1101,3,0),"")</f>
        <v/>
      </c>
      <c r="D54" s="112" t="str">
        <f>IFERROR(VLOOKUP(A54,DETAIL!$A$7:$F$1101,4,0),"")</f>
        <v/>
      </c>
      <c r="E54" s="113" t="str">
        <f>IFERROR(VLOOKUP(A54,DETAIL!$A$7:$F$1101,5,0),"")</f>
        <v/>
      </c>
      <c r="F54" s="113" t="str">
        <f>IFERROR(VLOOKUP(A54,DETAIL!$A$7:$P$1101,16,0),"")</f>
        <v/>
      </c>
      <c r="G54" s="113" t="str">
        <f>IFERROR(VLOOKUP(A54,DETAIL!$A$7:$P$1101,15,0),"")</f>
        <v/>
      </c>
      <c r="H54" s="8" t="str">
        <f>IFERROR(VLOOKUP(A54,DETAIL!$A$7:$F$1101,6,0),"")</f>
        <v/>
      </c>
      <c r="I54" s="8" t="str">
        <f>IFERROR(VLOOKUP(A54,DETAIL!$A$7:$Q$1101,17,0),"")</f>
        <v/>
      </c>
      <c r="J54" s="8" t="str">
        <f>IFERROR(VLOOKUP(A54,DETAIL!$A$7:$P$1101,13,0),"")</f>
        <v/>
      </c>
      <c r="K54" s="114" t="str">
        <f>IFERROR(VLOOKUP(A54,DETAIL!$A$7:$N$1101,14,0),"")</f>
        <v/>
      </c>
      <c r="L54" s="8" t="str">
        <f>IFERROR(VLOOKUP(A54,DETAIL!$A$7:$L$1101,7,0),"")</f>
        <v/>
      </c>
      <c r="M54" s="115" t="str">
        <f>IFERROR(VLOOKUP(A54,DETAIL!$A$7:$L$1101,8,0)*75%,"")</f>
        <v/>
      </c>
      <c r="N54" s="8" t="str">
        <f>IFERROR(VLOOKUP(A54,DETAIL!$A$7:$L$1101,9,0),"")</f>
        <v/>
      </c>
      <c r="O54" s="115" t="str">
        <f>IFERROR(VLOOKUP(A54,DETAIL!$A$7:$L$1101,10,0)*25%,"")</f>
        <v/>
      </c>
      <c r="P54" s="115" t="str">
        <f t="shared" si="5"/>
        <v/>
      </c>
      <c r="Q54" s="113"/>
      <c r="V54" s="13" t="str">
        <f>IFERROR(VLOOKUP(B54,DETAIL!$A$7:$G$201,7,0),"")</f>
        <v/>
      </c>
      <c r="W54" s="13" t="str">
        <f t="shared" si="1"/>
        <v/>
      </c>
    </row>
    <row r="55" spans="1:23" s="13" customFormat="1" ht="24.95" customHeight="1">
      <c r="A55" s="128">
        <v>48</v>
      </c>
      <c r="B55" s="8" t="str">
        <f t="shared" si="4"/>
        <v/>
      </c>
      <c r="C55" s="112" t="str">
        <f>IFERROR(VLOOKUP(A55,DETAIL!$A$7:$F$1101,3,0),"")</f>
        <v/>
      </c>
      <c r="D55" s="112" t="str">
        <f>IFERROR(VLOOKUP(A55,DETAIL!$A$7:$F$1101,4,0),"")</f>
        <v/>
      </c>
      <c r="E55" s="113" t="str">
        <f>IFERROR(VLOOKUP(A55,DETAIL!$A$7:$F$1101,5,0),"")</f>
        <v/>
      </c>
      <c r="F55" s="113" t="str">
        <f>IFERROR(VLOOKUP(A55,DETAIL!$A$7:$P$1101,16,0),"")</f>
        <v/>
      </c>
      <c r="G55" s="113" t="str">
        <f>IFERROR(VLOOKUP(A55,DETAIL!$A$7:$P$1101,15,0),"")</f>
        <v/>
      </c>
      <c r="H55" s="8" t="str">
        <f>IFERROR(VLOOKUP(A55,DETAIL!$A$7:$F$1101,6,0),"")</f>
        <v/>
      </c>
      <c r="I55" s="8" t="str">
        <f>IFERROR(VLOOKUP(A55,DETAIL!$A$7:$Q$1101,17,0),"")</f>
        <v/>
      </c>
      <c r="J55" s="8" t="str">
        <f>IFERROR(VLOOKUP(A55,DETAIL!$A$7:$P$1101,13,0),"")</f>
        <v/>
      </c>
      <c r="K55" s="114" t="str">
        <f>IFERROR(VLOOKUP(A55,DETAIL!$A$7:$N$1101,14,0),"")</f>
        <v/>
      </c>
      <c r="L55" s="8" t="str">
        <f>IFERROR(VLOOKUP(A55,DETAIL!$A$7:$L$1101,7,0),"")</f>
        <v/>
      </c>
      <c r="M55" s="115" t="str">
        <f>IFERROR(VLOOKUP(A55,DETAIL!$A$7:$L$1101,8,0)*75%,"")</f>
        <v/>
      </c>
      <c r="N55" s="8" t="str">
        <f>IFERROR(VLOOKUP(A55,DETAIL!$A$7:$L$1101,9,0),"")</f>
        <v/>
      </c>
      <c r="O55" s="115" t="str">
        <f>IFERROR(VLOOKUP(A55,DETAIL!$A$7:$L$1101,10,0)*25%,"")</f>
        <v/>
      </c>
      <c r="P55" s="115" t="str">
        <f t="shared" si="5"/>
        <v/>
      </c>
      <c r="Q55" s="113"/>
      <c r="V55" s="13" t="str">
        <f>IFERROR(VLOOKUP(B55,DETAIL!$A$7:$G$201,7,0),"")</f>
        <v/>
      </c>
      <c r="W55" s="13" t="str">
        <f t="shared" si="1"/>
        <v/>
      </c>
    </row>
    <row r="56" spans="1:23" s="13" customFormat="1" ht="24.95" customHeight="1">
      <c r="A56" s="128">
        <v>49</v>
      </c>
      <c r="B56" s="8" t="str">
        <f t="shared" si="4"/>
        <v/>
      </c>
      <c r="C56" s="112" t="str">
        <f>IFERROR(VLOOKUP(A56,DETAIL!$A$7:$F$1101,3,0),"")</f>
        <v/>
      </c>
      <c r="D56" s="112" t="str">
        <f>IFERROR(VLOOKUP(A56,DETAIL!$A$7:$F$1101,4,0),"")</f>
        <v/>
      </c>
      <c r="E56" s="113" t="str">
        <f>IFERROR(VLOOKUP(A56,DETAIL!$A$7:$F$1101,5,0),"")</f>
        <v/>
      </c>
      <c r="F56" s="113" t="str">
        <f>IFERROR(VLOOKUP(A56,DETAIL!$A$7:$P$1101,16,0),"")</f>
        <v/>
      </c>
      <c r="G56" s="113" t="str">
        <f>IFERROR(VLOOKUP(A56,DETAIL!$A$7:$P$1101,15,0),"")</f>
        <v/>
      </c>
      <c r="H56" s="8" t="str">
        <f>IFERROR(VLOOKUP(A56,DETAIL!$A$7:$F$1101,6,0),"")</f>
        <v/>
      </c>
      <c r="I56" s="8" t="str">
        <f>IFERROR(VLOOKUP(A56,DETAIL!$A$7:$Q$1101,17,0),"")</f>
        <v/>
      </c>
      <c r="J56" s="8" t="str">
        <f>IFERROR(VLOOKUP(A56,DETAIL!$A$7:$P$1101,13,0),"")</f>
        <v/>
      </c>
      <c r="K56" s="114" t="str">
        <f>IFERROR(VLOOKUP(A56,DETAIL!$A$7:$N$1101,14,0),"")</f>
        <v/>
      </c>
      <c r="L56" s="8" t="str">
        <f>IFERROR(VLOOKUP(A56,DETAIL!$A$7:$L$1101,7,0),"")</f>
        <v/>
      </c>
      <c r="M56" s="115" t="str">
        <f>IFERROR(VLOOKUP(A56,DETAIL!$A$7:$L$1101,8,0)*75%,"")</f>
        <v/>
      </c>
      <c r="N56" s="8" t="str">
        <f>IFERROR(VLOOKUP(A56,DETAIL!$A$7:$L$1101,9,0),"")</f>
        <v/>
      </c>
      <c r="O56" s="115" t="str">
        <f>IFERROR(VLOOKUP(A56,DETAIL!$A$7:$L$1101,10,0)*25%,"")</f>
        <v/>
      </c>
      <c r="P56" s="115" t="str">
        <f t="shared" si="5"/>
        <v/>
      </c>
      <c r="Q56" s="113"/>
      <c r="V56" s="13" t="str">
        <f>IFERROR(VLOOKUP(B56,DETAIL!$A$7:$G$201,7,0),"")</f>
        <v/>
      </c>
      <c r="W56" s="13" t="str">
        <f t="shared" si="1"/>
        <v/>
      </c>
    </row>
    <row r="57" spans="1:23" s="13" customFormat="1" ht="24.95" customHeight="1">
      <c r="A57" s="128">
        <v>50</v>
      </c>
      <c r="B57" s="8" t="str">
        <f t="shared" si="4"/>
        <v/>
      </c>
      <c r="C57" s="112" t="str">
        <f>IFERROR(VLOOKUP(A57,DETAIL!$A$7:$F$1101,3,0),"")</f>
        <v/>
      </c>
      <c r="D57" s="112" t="str">
        <f>IFERROR(VLOOKUP(A57,DETAIL!$A$7:$F$1101,4,0),"")</f>
        <v/>
      </c>
      <c r="E57" s="113" t="str">
        <f>IFERROR(VLOOKUP(A57,DETAIL!$A$7:$F$1101,5,0),"")</f>
        <v/>
      </c>
      <c r="F57" s="113" t="str">
        <f>IFERROR(VLOOKUP(A57,DETAIL!$A$7:$P$1101,16,0),"")</f>
        <v/>
      </c>
      <c r="G57" s="113" t="str">
        <f>IFERROR(VLOOKUP(A57,DETAIL!$A$7:$P$1101,15,0),"")</f>
        <v/>
      </c>
      <c r="H57" s="8" t="str">
        <f>IFERROR(VLOOKUP(A57,DETAIL!$A$7:$F$1101,6,0),"")</f>
        <v/>
      </c>
      <c r="I57" s="8" t="str">
        <f>IFERROR(VLOOKUP(A57,DETAIL!$A$7:$Q$1101,17,0),"")</f>
        <v/>
      </c>
      <c r="J57" s="8" t="str">
        <f>IFERROR(VLOOKUP(A57,DETAIL!$A$7:$P$1101,13,0),"")</f>
        <v/>
      </c>
      <c r="K57" s="114" t="str">
        <f>IFERROR(VLOOKUP(A57,DETAIL!$A$7:$N$1101,14,0),"")</f>
        <v/>
      </c>
      <c r="L57" s="8" t="str">
        <f>IFERROR(VLOOKUP(A57,DETAIL!$A$7:$L$1101,7,0),"")</f>
        <v/>
      </c>
      <c r="M57" s="115" t="str">
        <f>IFERROR(VLOOKUP(A57,DETAIL!$A$7:$L$1101,8,0)*75%,"")</f>
        <v/>
      </c>
      <c r="N57" s="8" t="str">
        <f>IFERROR(VLOOKUP(A57,DETAIL!$A$7:$L$1101,9,0),"")</f>
        <v/>
      </c>
      <c r="O57" s="115" t="str">
        <f>IFERROR(VLOOKUP(A57,DETAIL!$A$7:$L$1101,10,0)*25%,"")</f>
        <v/>
      </c>
      <c r="P57" s="115" t="str">
        <f t="shared" si="5"/>
        <v/>
      </c>
      <c r="Q57" s="113"/>
      <c r="V57" s="13" t="str">
        <f>IFERROR(VLOOKUP(B57,DETAIL!$A$7:$G$201,7,0),"")</f>
        <v/>
      </c>
      <c r="W57" s="13" t="str">
        <f t="shared" si="1"/>
        <v/>
      </c>
    </row>
    <row r="58" spans="1:23" s="13" customFormat="1" ht="24.95" customHeight="1">
      <c r="A58" s="128">
        <v>51</v>
      </c>
      <c r="B58" s="8" t="str">
        <f t="shared" si="4"/>
        <v/>
      </c>
      <c r="C58" s="112" t="str">
        <f>IFERROR(VLOOKUP(A58,DETAIL!$A$7:$F$1101,3,0),"")</f>
        <v/>
      </c>
      <c r="D58" s="112" t="str">
        <f>IFERROR(VLOOKUP(A58,DETAIL!$A$7:$F$1101,4,0),"")</f>
        <v/>
      </c>
      <c r="E58" s="113" t="str">
        <f>IFERROR(VLOOKUP(A58,DETAIL!$A$7:$F$1101,5,0),"")</f>
        <v/>
      </c>
      <c r="F58" s="113" t="str">
        <f>IFERROR(VLOOKUP(A58,DETAIL!$A$7:$P$1101,16,0),"")</f>
        <v/>
      </c>
      <c r="G58" s="113" t="str">
        <f>IFERROR(VLOOKUP(A58,DETAIL!$A$7:$P$1101,15,0),"")</f>
        <v/>
      </c>
      <c r="H58" s="8" t="str">
        <f>IFERROR(VLOOKUP(A58,DETAIL!$A$7:$F$1101,6,0),"")</f>
        <v/>
      </c>
      <c r="I58" s="8" t="str">
        <f>IFERROR(VLOOKUP(A58,DETAIL!$A$7:$Q$1101,17,0),"")</f>
        <v/>
      </c>
      <c r="J58" s="8" t="str">
        <f>IFERROR(VLOOKUP(A58,DETAIL!$A$7:$P$1101,13,0),"")</f>
        <v/>
      </c>
      <c r="K58" s="114" t="str">
        <f>IFERROR(VLOOKUP(A58,DETAIL!$A$7:$N$1101,14,0),"")</f>
        <v/>
      </c>
      <c r="L58" s="8" t="str">
        <f>IFERROR(VLOOKUP(A58,DETAIL!$A$7:$L$1101,7,0),"")</f>
        <v/>
      </c>
      <c r="M58" s="115" t="str">
        <f>IFERROR(VLOOKUP(A58,DETAIL!$A$7:$L$1101,8,0)*75%,"")</f>
        <v/>
      </c>
      <c r="N58" s="8" t="str">
        <f>IFERROR(VLOOKUP(A58,DETAIL!$A$7:$L$1101,9,0),"")</f>
        <v/>
      </c>
      <c r="O58" s="115" t="str">
        <f>IFERROR(VLOOKUP(A58,DETAIL!$A$7:$L$1101,10,0)*25%,"")</f>
        <v/>
      </c>
      <c r="P58" s="115" t="str">
        <f t="shared" si="5"/>
        <v/>
      </c>
      <c r="Q58" s="113"/>
      <c r="V58" s="13" t="str">
        <f>IFERROR(VLOOKUP(B58,DETAIL!$A$7:$G$201,7,0),"")</f>
        <v/>
      </c>
      <c r="W58" s="13" t="str">
        <f t="shared" si="1"/>
        <v/>
      </c>
    </row>
    <row r="59" spans="1:23" s="13" customFormat="1" ht="24.95" customHeight="1">
      <c r="A59" s="128">
        <v>52</v>
      </c>
      <c r="B59" s="8" t="str">
        <f t="shared" si="4"/>
        <v/>
      </c>
      <c r="C59" s="112" t="str">
        <f>IFERROR(VLOOKUP(A59,DETAIL!$A$7:$F$1101,3,0),"")</f>
        <v/>
      </c>
      <c r="D59" s="112" t="str">
        <f>IFERROR(VLOOKUP(A59,DETAIL!$A$7:$F$1101,4,0),"")</f>
        <v/>
      </c>
      <c r="E59" s="113" t="str">
        <f>IFERROR(VLOOKUP(A59,DETAIL!$A$7:$F$1101,5,0),"")</f>
        <v/>
      </c>
      <c r="F59" s="113" t="str">
        <f>IFERROR(VLOOKUP(A59,DETAIL!$A$7:$P$1101,16,0),"")</f>
        <v/>
      </c>
      <c r="G59" s="113" t="str">
        <f>IFERROR(VLOOKUP(A59,DETAIL!$A$7:$P$1101,15,0),"")</f>
        <v/>
      </c>
      <c r="H59" s="8" t="str">
        <f>IFERROR(VLOOKUP(A59,DETAIL!$A$7:$F$1101,6,0),"")</f>
        <v/>
      </c>
      <c r="I59" s="8" t="str">
        <f>IFERROR(VLOOKUP(A59,DETAIL!$A$7:$Q$1101,17,0),"")</f>
        <v/>
      </c>
      <c r="J59" s="8" t="str">
        <f>IFERROR(VLOOKUP(A59,DETAIL!$A$7:$P$1101,13,0),"")</f>
        <v/>
      </c>
      <c r="K59" s="114" t="str">
        <f>IFERROR(VLOOKUP(A59,DETAIL!$A$7:$N$1101,14,0),"")</f>
        <v/>
      </c>
      <c r="L59" s="8" t="str">
        <f>IFERROR(VLOOKUP(A59,DETAIL!$A$7:$L$1101,7,0),"")</f>
        <v/>
      </c>
      <c r="M59" s="115" t="str">
        <f>IFERROR(VLOOKUP(A59,DETAIL!$A$7:$L$1101,8,0)*75%,"")</f>
        <v/>
      </c>
      <c r="N59" s="8" t="str">
        <f>IFERROR(VLOOKUP(A59,DETAIL!$A$7:$L$1101,9,0),"")</f>
        <v/>
      </c>
      <c r="O59" s="115" t="str">
        <f>IFERROR(VLOOKUP(A59,DETAIL!$A$7:$L$1101,10,0)*25%,"")</f>
        <v/>
      </c>
      <c r="P59" s="115" t="str">
        <f t="shared" si="5"/>
        <v/>
      </c>
      <c r="Q59" s="113"/>
      <c r="V59" s="13" t="str">
        <f>IFERROR(VLOOKUP(B59,DETAIL!$A$7:$G$201,7,0),"")</f>
        <v/>
      </c>
      <c r="W59" s="13" t="str">
        <f t="shared" si="1"/>
        <v/>
      </c>
    </row>
    <row r="60" spans="1:23" s="13" customFormat="1" ht="24.95" customHeight="1">
      <c r="A60" s="128">
        <v>53</v>
      </c>
      <c r="B60" s="8" t="str">
        <f t="shared" si="4"/>
        <v/>
      </c>
      <c r="C60" s="112" t="str">
        <f>IFERROR(VLOOKUP(A60,DETAIL!$A$7:$F$1101,3,0),"")</f>
        <v/>
      </c>
      <c r="D60" s="112" t="str">
        <f>IFERROR(VLOOKUP(A60,DETAIL!$A$7:$F$1101,4,0),"")</f>
        <v/>
      </c>
      <c r="E60" s="113" t="str">
        <f>IFERROR(VLOOKUP(A60,DETAIL!$A$7:$F$1101,5,0),"")</f>
        <v/>
      </c>
      <c r="F60" s="113" t="str">
        <f>IFERROR(VLOOKUP(A60,DETAIL!$A$7:$P$1101,16,0),"")</f>
        <v/>
      </c>
      <c r="G60" s="113" t="str">
        <f>IFERROR(VLOOKUP(A60,DETAIL!$A$7:$P$1101,15,0),"")</f>
        <v/>
      </c>
      <c r="H60" s="8" t="str">
        <f>IFERROR(VLOOKUP(A60,DETAIL!$A$7:$F$1101,6,0),"")</f>
        <v/>
      </c>
      <c r="I60" s="8" t="str">
        <f>IFERROR(VLOOKUP(A60,DETAIL!$A$7:$Q$1101,17,0),"")</f>
        <v/>
      </c>
      <c r="J60" s="8" t="str">
        <f>IFERROR(VLOOKUP(A60,DETAIL!$A$7:$P$1101,13,0),"")</f>
        <v/>
      </c>
      <c r="K60" s="114" t="str">
        <f>IFERROR(VLOOKUP(A60,DETAIL!$A$7:$N$1101,14,0),"")</f>
        <v/>
      </c>
      <c r="L60" s="8" t="str">
        <f>IFERROR(VLOOKUP(A60,DETAIL!$A$7:$L$1101,7,0),"")</f>
        <v/>
      </c>
      <c r="M60" s="115" t="str">
        <f>IFERROR(VLOOKUP(A60,DETAIL!$A$7:$L$1101,8,0)*75%,"")</f>
        <v/>
      </c>
      <c r="N60" s="8" t="str">
        <f>IFERROR(VLOOKUP(A60,DETAIL!$A$7:$L$1101,9,0),"")</f>
        <v/>
      </c>
      <c r="O60" s="115" t="str">
        <f>IFERROR(VLOOKUP(A60,DETAIL!$A$7:$L$1101,10,0)*25%,"")</f>
        <v/>
      </c>
      <c r="P60" s="115" t="str">
        <f t="shared" si="5"/>
        <v/>
      </c>
      <c r="Q60" s="113"/>
      <c r="V60" s="13" t="str">
        <f>IFERROR(VLOOKUP(B60,DETAIL!$A$7:$G$201,7,0),"")</f>
        <v/>
      </c>
      <c r="W60" s="13" t="str">
        <f t="shared" si="1"/>
        <v/>
      </c>
    </row>
    <row r="61" spans="1:23" s="13" customFormat="1" ht="24.95" customHeight="1">
      <c r="A61" s="128">
        <v>54</v>
      </c>
      <c r="B61" s="8" t="str">
        <f t="shared" si="4"/>
        <v/>
      </c>
      <c r="C61" s="112" t="str">
        <f>IFERROR(VLOOKUP(A61,DETAIL!$A$7:$F$1101,3,0),"")</f>
        <v/>
      </c>
      <c r="D61" s="112" t="str">
        <f>IFERROR(VLOOKUP(A61,DETAIL!$A$7:$F$1101,4,0),"")</f>
        <v/>
      </c>
      <c r="E61" s="113" t="str">
        <f>IFERROR(VLOOKUP(A61,DETAIL!$A$7:$F$1101,5,0),"")</f>
        <v/>
      </c>
      <c r="F61" s="113" t="str">
        <f>IFERROR(VLOOKUP(A61,DETAIL!$A$7:$P$1101,16,0),"")</f>
        <v/>
      </c>
      <c r="G61" s="113" t="str">
        <f>IFERROR(VLOOKUP(A61,DETAIL!$A$7:$P$1101,15,0),"")</f>
        <v/>
      </c>
      <c r="H61" s="8" t="str">
        <f>IFERROR(VLOOKUP(A61,DETAIL!$A$7:$F$1101,6,0),"")</f>
        <v/>
      </c>
      <c r="I61" s="8" t="str">
        <f>IFERROR(VLOOKUP(A61,DETAIL!$A$7:$Q$1101,17,0),"")</f>
        <v/>
      </c>
      <c r="J61" s="8" t="str">
        <f>IFERROR(VLOOKUP(A61,DETAIL!$A$7:$P$1101,13,0),"")</f>
        <v/>
      </c>
      <c r="K61" s="114" t="str">
        <f>IFERROR(VLOOKUP(A61,DETAIL!$A$7:$N$1101,14,0),"")</f>
        <v/>
      </c>
      <c r="L61" s="8" t="str">
        <f>IFERROR(VLOOKUP(A61,DETAIL!$A$7:$L$1101,7,0),"")</f>
        <v/>
      </c>
      <c r="M61" s="115" t="str">
        <f>IFERROR(VLOOKUP(A61,DETAIL!$A$7:$L$1101,8,0)*75%,"")</f>
        <v/>
      </c>
      <c r="N61" s="8" t="str">
        <f>IFERROR(VLOOKUP(A61,DETAIL!$A$7:$L$1101,9,0),"")</f>
        <v/>
      </c>
      <c r="O61" s="115" t="str">
        <f>IFERROR(VLOOKUP(A61,DETAIL!$A$7:$L$1101,10,0)*25%,"")</f>
        <v/>
      </c>
      <c r="P61" s="115" t="str">
        <f t="shared" si="5"/>
        <v/>
      </c>
      <c r="Q61" s="113"/>
      <c r="V61" s="13" t="str">
        <f>IFERROR(VLOOKUP(B61,DETAIL!$A$7:$G$201,7,0),"")</f>
        <v/>
      </c>
      <c r="W61" s="13" t="str">
        <f t="shared" si="1"/>
        <v/>
      </c>
    </row>
    <row r="62" spans="1:23" s="13" customFormat="1" ht="24.95" customHeight="1">
      <c r="A62" s="128">
        <v>55</v>
      </c>
      <c r="B62" s="8" t="str">
        <f t="shared" si="4"/>
        <v/>
      </c>
      <c r="C62" s="112" t="str">
        <f>IFERROR(VLOOKUP(A62,DETAIL!$A$7:$F$1101,3,0),"")</f>
        <v/>
      </c>
      <c r="D62" s="112" t="str">
        <f>IFERROR(VLOOKUP(A62,DETAIL!$A$7:$F$1101,4,0),"")</f>
        <v/>
      </c>
      <c r="E62" s="113" t="str">
        <f>IFERROR(VLOOKUP(A62,DETAIL!$A$7:$F$1101,5,0),"")</f>
        <v/>
      </c>
      <c r="F62" s="113" t="str">
        <f>IFERROR(VLOOKUP(A62,DETAIL!$A$7:$P$1101,16,0),"")</f>
        <v/>
      </c>
      <c r="G62" s="113" t="str">
        <f>IFERROR(VLOOKUP(A62,DETAIL!$A$7:$P$1101,15,0),"")</f>
        <v/>
      </c>
      <c r="H62" s="8" t="str">
        <f>IFERROR(VLOOKUP(A62,DETAIL!$A$7:$F$1101,6,0),"")</f>
        <v/>
      </c>
      <c r="I62" s="8" t="str">
        <f>IFERROR(VLOOKUP(A62,DETAIL!$A$7:$Q$1101,17,0),"")</f>
        <v/>
      </c>
      <c r="J62" s="8" t="str">
        <f>IFERROR(VLOOKUP(A62,DETAIL!$A$7:$P$1101,13,0),"")</f>
        <v/>
      </c>
      <c r="K62" s="114" t="str">
        <f>IFERROR(VLOOKUP(A62,DETAIL!$A$7:$N$1101,14,0),"")</f>
        <v/>
      </c>
      <c r="L62" s="8" t="str">
        <f>IFERROR(VLOOKUP(A62,DETAIL!$A$7:$L$1101,7,0),"")</f>
        <v/>
      </c>
      <c r="M62" s="115" t="str">
        <f>IFERROR(VLOOKUP(A62,DETAIL!$A$7:$L$1101,8,0)*75%,"")</f>
        <v/>
      </c>
      <c r="N62" s="8" t="str">
        <f>IFERROR(VLOOKUP(A62,DETAIL!$A$7:$L$1101,9,0),"")</f>
        <v/>
      </c>
      <c r="O62" s="115" t="str">
        <f>IFERROR(VLOOKUP(A62,DETAIL!$A$7:$L$1101,10,0)*25%,"")</f>
        <v/>
      </c>
      <c r="P62" s="115" t="str">
        <f t="shared" si="5"/>
        <v/>
      </c>
      <c r="Q62" s="113"/>
      <c r="V62" s="13" t="str">
        <f>IFERROR(VLOOKUP(B62,DETAIL!$A$7:$G$201,7,0),"")</f>
        <v/>
      </c>
      <c r="W62" s="13" t="str">
        <f t="shared" si="1"/>
        <v/>
      </c>
    </row>
    <row r="63" spans="1:23" s="13" customFormat="1" ht="24.95" customHeight="1">
      <c r="A63" s="128">
        <v>56</v>
      </c>
      <c r="B63" s="8" t="str">
        <f t="shared" si="4"/>
        <v/>
      </c>
      <c r="C63" s="112" t="str">
        <f>IFERROR(VLOOKUP(A63,DETAIL!$A$7:$F$1101,3,0),"")</f>
        <v/>
      </c>
      <c r="D63" s="112" t="str">
        <f>IFERROR(VLOOKUP(A63,DETAIL!$A$7:$F$1101,4,0),"")</f>
        <v/>
      </c>
      <c r="E63" s="113" t="str">
        <f>IFERROR(VLOOKUP(A63,DETAIL!$A$7:$F$1101,5,0),"")</f>
        <v/>
      </c>
      <c r="F63" s="113" t="str">
        <f>IFERROR(VLOOKUP(A63,DETAIL!$A$7:$P$1101,16,0),"")</f>
        <v/>
      </c>
      <c r="G63" s="113" t="str">
        <f>IFERROR(VLOOKUP(A63,DETAIL!$A$7:$P$1101,15,0),"")</f>
        <v/>
      </c>
      <c r="H63" s="8" t="str">
        <f>IFERROR(VLOOKUP(A63,DETAIL!$A$7:$F$1101,6,0),"")</f>
        <v/>
      </c>
      <c r="I63" s="8" t="str">
        <f>IFERROR(VLOOKUP(A63,DETAIL!$A$7:$Q$1101,17,0),"")</f>
        <v/>
      </c>
      <c r="J63" s="8" t="str">
        <f>IFERROR(VLOOKUP(A63,DETAIL!$A$7:$P$1101,13,0),"")</f>
        <v/>
      </c>
      <c r="K63" s="114" t="str">
        <f>IFERROR(VLOOKUP(A63,DETAIL!$A$7:$N$1101,14,0),"")</f>
        <v/>
      </c>
      <c r="L63" s="8" t="str">
        <f>IFERROR(VLOOKUP(A63,DETAIL!$A$7:$L$1101,7,0),"")</f>
        <v/>
      </c>
      <c r="M63" s="115" t="str">
        <f>IFERROR(VLOOKUP(A63,DETAIL!$A$7:$L$1101,8,0)*75%,"")</f>
        <v/>
      </c>
      <c r="N63" s="8" t="str">
        <f>IFERROR(VLOOKUP(A63,DETAIL!$A$7:$L$1101,9,0),"")</f>
        <v/>
      </c>
      <c r="O63" s="115" t="str">
        <f>IFERROR(VLOOKUP(A63,DETAIL!$A$7:$L$1101,10,0)*25%,"")</f>
        <v/>
      </c>
      <c r="P63" s="115" t="str">
        <f t="shared" si="5"/>
        <v/>
      </c>
      <c r="Q63" s="113"/>
      <c r="V63" s="13" t="str">
        <f>IFERROR(VLOOKUP(B63,DETAIL!$A$7:$G$201,7,0),"")</f>
        <v/>
      </c>
      <c r="W63" s="13" t="str">
        <f t="shared" si="1"/>
        <v/>
      </c>
    </row>
    <row r="64" spans="1:23" s="13" customFormat="1" ht="24.95" customHeight="1">
      <c r="A64" s="128">
        <v>57</v>
      </c>
      <c r="B64" s="8" t="str">
        <f t="shared" si="4"/>
        <v/>
      </c>
      <c r="C64" s="112" t="str">
        <f>IFERROR(VLOOKUP(A64,DETAIL!$A$7:$F$1101,3,0),"")</f>
        <v/>
      </c>
      <c r="D64" s="112" t="str">
        <f>IFERROR(VLOOKUP(A64,DETAIL!$A$7:$F$1101,4,0),"")</f>
        <v/>
      </c>
      <c r="E64" s="113" t="str">
        <f>IFERROR(VLOOKUP(A64,DETAIL!$A$7:$F$1101,5,0),"")</f>
        <v/>
      </c>
      <c r="F64" s="113" t="str">
        <f>IFERROR(VLOOKUP(A64,DETAIL!$A$7:$P$1101,16,0),"")</f>
        <v/>
      </c>
      <c r="G64" s="113" t="str">
        <f>IFERROR(VLOOKUP(A64,DETAIL!$A$7:$P$1101,15,0),"")</f>
        <v/>
      </c>
      <c r="H64" s="8" t="str">
        <f>IFERROR(VLOOKUP(A64,DETAIL!$A$7:$F$1101,6,0),"")</f>
        <v/>
      </c>
      <c r="I64" s="8" t="str">
        <f>IFERROR(VLOOKUP(A64,DETAIL!$A$7:$Q$1101,17,0),"")</f>
        <v/>
      </c>
      <c r="J64" s="8" t="str">
        <f>IFERROR(VLOOKUP(A64,DETAIL!$A$7:$P$1101,13,0),"")</f>
        <v/>
      </c>
      <c r="K64" s="114" t="str">
        <f>IFERROR(VLOOKUP(A64,DETAIL!$A$7:$N$1101,14,0),"")</f>
        <v/>
      </c>
      <c r="L64" s="8" t="str">
        <f>IFERROR(VLOOKUP(A64,DETAIL!$A$7:$L$1101,7,0),"")</f>
        <v/>
      </c>
      <c r="M64" s="115" t="str">
        <f>IFERROR(VLOOKUP(A64,DETAIL!$A$7:$L$1101,8,0)*75%,"")</f>
        <v/>
      </c>
      <c r="N64" s="8" t="str">
        <f>IFERROR(VLOOKUP(A64,DETAIL!$A$7:$L$1101,9,0),"")</f>
        <v/>
      </c>
      <c r="O64" s="115" t="str">
        <f>IFERROR(VLOOKUP(A64,DETAIL!$A$7:$L$1101,10,0)*25%,"")</f>
        <v/>
      </c>
      <c r="P64" s="115" t="str">
        <f t="shared" si="5"/>
        <v/>
      </c>
      <c r="Q64" s="113"/>
      <c r="V64" s="13" t="str">
        <f>IFERROR(VLOOKUP(B64,DETAIL!$A$7:$G$201,7,0),"")</f>
        <v/>
      </c>
      <c r="W64" s="13" t="str">
        <f t="shared" si="1"/>
        <v/>
      </c>
    </row>
    <row r="65" spans="1:23" s="13" customFormat="1" ht="24.95" customHeight="1">
      <c r="A65" s="128">
        <v>58</v>
      </c>
      <c r="B65" s="8" t="str">
        <f t="shared" si="4"/>
        <v/>
      </c>
      <c r="C65" s="112" t="str">
        <f>IFERROR(VLOOKUP(A65,DETAIL!$A$7:$F$1101,3,0),"")</f>
        <v/>
      </c>
      <c r="D65" s="112" t="str">
        <f>IFERROR(VLOOKUP(A65,DETAIL!$A$7:$F$1101,4,0),"")</f>
        <v/>
      </c>
      <c r="E65" s="113" t="str">
        <f>IFERROR(VLOOKUP(A65,DETAIL!$A$7:$F$1101,5,0),"")</f>
        <v/>
      </c>
      <c r="F65" s="113" t="str">
        <f>IFERROR(VLOOKUP(A65,DETAIL!$A$7:$P$1101,16,0),"")</f>
        <v/>
      </c>
      <c r="G65" s="113" t="str">
        <f>IFERROR(VLOOKUP(A65,DETAIL!$A$7:$P$1101,15,0),"")</f>
        <v/>
      </c>
      <c r="H65" s="8" t="str">
        <f>IFERROR(VLOOKUP(A65,DETAIL!$A$7:$F$1101,6,0),"")</f>
        <v/>
      </c>
      <c r="I65" s="8" t="str">
        <f>IFERROR(VLOOKUP(A65,DETAIL!$A$7:$Q$1101,17,0),"")</f>
        <v/>
      </c>
      <c r="J65" s="8" t="str">
        <f>IFERROR(VLOOKUP(A65,DETAIL!$A$7:$P$1101,13,0),"")</f>
        <v/>
      </c>
      <c r="K65" s="114" t="str">
        <f>IFERROR(VLOOKUP(A65,DETAIL!$A$7:$N$1101,14,0),"")</f>
        <v/>
      </c>
      <c r="L65" s="8" t="str">
        <f>IFERROR(VLOOKUP(A65,DETAIL!$A$7:$L$1101,7,0),"")</f>
        <v/>
      </c>
      <c r="M65" s="115" t="str">
        <f>IFERROR(VLOOKUP(A65,DETAIL!$A$7:$L$1101,8,0)*75%,"")</f>
        <v/>
      </c>
      <c r="N65" s="8" t="str">
        <f>IFERROR(VLOOKUP(A65,DETAIL!$A$7:$L$1101,9,0),"")</f>
        <v/>
      </c>
      <c r="O65" s="115" t="str">
        <f>IFERROR(VLOOKUP(A65,DETAIL!$A$7:$L$1101,10,0)*25%,"")</f>
        <v/>
      </c>
      <c r="P65" s="115" t="str">
        <f t="shared" si="5"/>
        <v/>
      </c>
      <c r="Q65" s="113"/>
      <c r="V65" s="13" t="str">
        <f>IFERROR(VLOOKUP(B65,DETAIL!$A$7:$G$201,7,0),"")</f>
        <v/>
      </c>
      <c r="W65" s="13" t="str">
        <f t="shared" si="1"/>
        <v/>
      </c>
    </row>
    <row r="66" spans="1:23" s="13" customFormat="1" ht="24.95" customHeight="1">
      <c r="A66" s="128">
        <v>59</v>
      </c>
      <c r="B66" s="8" t="str">
        <f t="shared" si="4"/>
        <v/>
      </c>
      <c r="C66" s="112" t="str">
        <f>IFERROR(VLOOKUP(A66,DETAIL!$A$7:$F$1101,3,0),"")</f>
        <v/>
      </c>
      <c r="D66" s="112" t="str">
        <f>IFERROR(VLOOKUP(A66,DETAIL!$A$7:$F$1101,4,0),"")</f>
        <v/>
      </c>
      <c r="E66" s="113" t="str">
        <f>IFERROR(VLOOKUP(A66,DETAIL!$A$7:$F$1101,5,0),"")</f>
        <v/>
      </c>
      <c r="F66" s="113" t="str">
        <f>IFERROR(VLOOKUP(A66,DETAIL!$A$7:$P$1101,16,0),"")</f>
        <v/>
      </c>
      <c r="G66" s="113" t="str">
        <f>IFERROR(VLOOKUP(A66,DETAIL!$A$7:$P$1101,15,0),"")</f>
        <v/>
      </c>
      <c r="H66" s="8" t="str">
        <f>IFERROR(VLOOKUP(A66,DETAIL!$A$7:$F$1101,6,0),"")</f>
        <v/>
      </c>
      <c r="I66" s="8" t="str">
        <f>IFERROR(VLOOKUP(A66,DETAIL!$A$7:$Q$1101,17,0),"")</f>
        <v/>
      </c>
      <c r="J66" s="8" t="str">
        <f>IFERROR(VLOOKUP(A66,DETAIL!$A$7:$P$1101,13,0),"")</f>
        <v/>
      </c>
      <c r="K66" s="114" t="str">
        <f>IFERROR(VLOOKUP(A66,DETAIL!$A$7:$N$1101,14,0),"")</f>
        <v/>
      </c>
      <c r="L66" s="8" t="str">
        <f>IFERROR(VLOOKUP(A66,DETAIL!$A$7:$L$1101,7,0),"")</f>
        <v/>
      </c>
      <c r="M66" s="115" t="str">
        <f>IFERROR(VLOOKUP(A66,DETAIL!$A$7:$L$1101,8,0)*75%,"")</f>
        <v/>
      </c>
      <c r="N66" s="8" t="str">
        <f>IFERROR(VLOOKUP(A66,DETAIL!$A$7:$L$1101,9,0),"")</f>
        <v/>
      </c>
      <c r="O66" s="115" t="str">
        <f>IFERROR(VLOOKUP(A66,DETAIL!$A$7:$L$1101,10,0)*25%,"")</f>
        <v/>
      </c>
      <c r="P66" s="115" t="str">
        <f t="shared" si="5"/>
        <v/>
      </c>
      <c r="Q66" s="113"/>
      <c r="V66" s="13" t="str">
        <f>IFERROR(VLOOKUP(B66,DETAIL!$A$7:$G$201,7,0),"")</f>
        <v/>
      </c>
      <c r="W66" s="13" t="str">
        <f t="shared" si="1"/>
        <v/>
      </c>
    </row>
    <row r="67" spans="1:23" s="13" customFormat="1" ht="24.95" customHeight="1">
      <c r="A67" s="128">
        <v>60</v>
      </c>
      <c r="B67" s="8" t="str">
        <f t="shared" si="4"/>
        <v/>
      </c>
      <c r="C67" s="112" t="str">
        <f>IFERROR(VLOOKUP(A67,DETAIL!$A$7:$F$1101,3,0),"")</f>
        <v/>
      </c>
      <c r="D67" s="112" t="str">
        <f>IFERROR(VLOOKUP(A67,DETAIL!$A$7:$F$1101,4,0),"")</f>
        <v/>
      </c>
      <c r="E67" s="113" t="str">
        <f>IFERROR(VLOOKUP(A67,DETAIL!$A$7:$F$1101,5,0),"")</f>
        <v/>
      </c>
      <c r="F67" s="113" t="str">
        <f>IFERROR(VLOOKUP(A67,DETAIL!$A$7:$P$1101,16,0),"")</f>
        <v/>
      </c>
      <c r="G67" s="113" t="str">
        <f>IFERROR(VLOOKUP(A67,DETAIL!$A$7:$P$1101,15,0),"")</f>
        <v/>
      </c>
      <c r="H67" s="8" t="str">
        <f>IFERROR(VLOOKUP(A67,DETAIL!$A$7:$F$1101,6,0),"")</f>
        <v/>
      </c>
      <c r="I67" s="8" t="str">
        <f>IFERROR(VLOOKUP(A67,DETAIL!$A$7:$Q$1101,17,0),"")</f>
        <v/>
      </c>
      <c r="J67" s="8" t="str">
        <f>IFERROR(VLOOKUP(A67,DETAIL!$A$7:$P$1101,13,0),"")</f>
        <v/>
      </c>
      <c r="K67" s="114" t="str">
        <f>IFERROR(VLOOKUP(A67,DETAIL!$A$7:$N$1101,14,0),"")</f>
        <v/>
      </c>
      <c r="L67" s="8" t="str">
        <f>IFERROR(VLOOKUP(A67,DETAIL!$A$7:$L$1101,7,0),"")</f>
        <v/>
      </c>
      <c r="M67" s="115" t="str">
        <f>IFERROR(VLOOKUP(A67,DETAIL!$A$7:$L$1101,8,0)*75%,"")</f>
        <v/>
      </c>
      <c r="N67" s="8" t="str">
        <f>IFERROR(VLOOKUP(A67,DETAIL!$A$7:$L$1101,9,0),"")</f>
        <v/>
      </c>
      <c r="O67" s="115" t="str">
        <f>IFERROR(VLOOKUP(A67,DETAIL!$A$7:$L$1101,10,0)*25%,"")</f>
        <v/>
      </c>
      <c r="P67" s="115" t="str">
        <f t="shared" si="5"/>
        <v/>
      </c>
      <c r="Q67" s="113"/>
      <c r="V67" s="13" t="str">
        <f>IFERROR(VLOOKUP(B67,DETAIL!$A$7:$G$201,7,0),"")</f>
        <v/>
      </c>
      <c r="W67" s="13" t="str">
        <f t="shared" si="1"/>
        <v/>
      </c>
    </row>
    <row r="68" spans="1:23" s="13" customFormat="1" ht="24.95" customHeight="1">
      <c r="A68" s="128">
        <v>61</v>
      </c>
      <c r="B68" s="8" t="str">
        <f t="shared" si="4"/>
        <v/>
      </c>
      <c r="C68" s="112" t="str">
        <f>IFERROR(VLOOKUP(A68,DETAIL!$A$7:$F$1101,3,0),"")</f>
        <v/>
      </c>
      <c r="D68" s="112" t="str">
        <f>IFERROR(VLOOKUP(A68,DETAIL!$A$7:$F$1101,4,0),"")</f>
        <v/>
      </c>
      <c r="E68" s="113" t="str">
        <f>IFERROR(VLOOKUP(A68,DETAIL!$A$7:$F$1101,5,0),"")</f>
        <v/>
      </c>
      <c r="F68" s="113" t="str">
        <f>IFERROR(VLOOKUP(A68,DETAIL!$A$7:$P$1101,16,0),"")</f>
        <v/>
      </c>
      <c r="G68" s="113" t="str">
        <f>IFERROR(VLOOKUP(A68,DETAIL!$A$7:$P$1101,15,0),"")</f>
        <v/>
      </c>
      <c r="H68" s="8" t="str">
        <f>IFERROR(VLOOKUP(A68,DETAIL!$A$7:$F$1101,6,0),"")</f>
        <v/>
      </c>
      <c r="I68" s="8" t="str">
        <f>IFERROR(VLOOKUP(A68,DETAIL!$A$7:$Q$1101,17,0),"")</f>
        <v/>
      </c>
      <c r="J68" s="8" t="str">
        <f>IFERROR(VLOOKUP(A68,DETAIL!$A$7:$P$1101,13,0),"")</f>
        <v/>
      </c>
      <c r="K68" s="114" t="str">
        <f>IFERROR(VLOOKUP(A68,DETAIL!$A$7:$N$1101,14,0),"")</f>
        <v/>
      </c>
      <c r="L68" s="8" t="str">
        <f>IFERROR(VLOOKUP(A68,DETAIL!$A$7:$L$1101,7,0),"")</f>
        <v/>
      </c>
      <c r="M68" s="115" t="str">
        <f>IFERROR(VLOOKUP(A68,DETAIL!$A$7:$L$1101,8,0)*75%,"")</f>
        <v/>
      </c>
      <c r="N68" s="8" t="str">
        <f>IFERROR(VLOOKUP(A68,DETAIL!$A$7:$L$1101,9,0),"")</f>
        <v/>
      </c>
      <c r="O68" s="115" t="str">
        <f>IFERROR(VLOOKUP(A68,DETAIL!$A$7:$L$1101,10,0)*25%,"")</f>
        <v/>
      </c>
      <c r="P68" s="115" t="str">
        <f t="shared" si="5"/>
        <v/>
      </c>
      <c r="Q68" s="113"/>
      <c r="V68" s="13" t="str">
        <f>IFERROR(VLOOKUP(B68,DETAIL!$A$7:$G$201,7,0),"")</f>
        <v/>
      </c>
      <c r="W68" s="13" t="str">
        <f t="shared" si="1"/>
        <v/>
      </c>
    </row>
    <row r="69" spans="1:23" s="13" customFormat="1" ht="24.95" customHeight="1">
      <c r="A69" s="128">
        <v>62</v>
      </c>
      <c r="B69" s="8" t="str">
        <f t="shared" si="4"/>
        <v/>
      </c>
      <c r="C69" s="112" t="str">
        <f>IFERROR(VLOOKUP(A69,DETAIL!$A$7:$F$1101,3,0),"")</f>
        <v/>
      </c>
      <c r="D69" s="112" t="str">
        <f>IFERROR(VLOOKUP(A69,DETAIL!$A$7:$F$1101,4,0),"")</f>
        <v/>
      </c>
      <c r="E69" s="113" t="str">
        <f>IFERROR(VLOOKUP(A69,DETAIL!$A$7:$F$1101,5,0),"")</f>
        <v/>
      </c>
      <c r="F69" s="113" t="str">
        <f>IFERROR(VLOOKUP(A69,DETAIL!$A$7:$P$1101,16,0),"")</f>
        <v/>
      </c>
      <c r="G69" s="113" t="str">
        <f>IFERROR(VLOOKUP(A69,DETAIL!$A$7:$P$1101,15,0),"")</f>
        <v/>
      </c>
      <c r="H69" s="8" t="str">
        <f>IFERROR(VLOOKUP(A69,DETAIL!$A$7:$F$1101,6,0),"")</f>
        <v/>
      </c>
      <c r="I69" s="8" t="str">
        <f>IFERROR(VLOOKUP(A69,DETAIL!$A$7:$Q$1101,17,0),"")</f>
        <v/>
      </c>
      <c r="J69" s="8" t="str">
        <f>IFERROR(VLOOKUP(A69,DETAIL!$A$7:$P$1101,13,0),"")</f>
        <v/>
      </c>
      <c r="K69" s="114" t="str">
        <f>IFERROR(VLOOKUP(A69,DETAIL!$A$7:$N$1101,14,0),"")</f>
        <v/>
      </c>
      <c r="L69" s="8" t="str">
        <f>IFERROR(VLOOKUP(A69,DETAIL!$A$7:$L$1101,7,0),"")</f>
        <v/>
      </c>
      <c r="M69" s="115" t="str">
        <f>IFERROR(VLOOKUP(A69,DETAIL!$A$7:$L$1101,8,0)*75%,"")</f>
        <v/>
      </c>
      <c r="N69" s="8" t="str">
        <f>IFERROR(VLOOKUP(A69,DETAIL!$A$7:$L$1101,9,0),"")</f>
        <v/>
      </c>
      <c r="O69" s="115" t="str">
        <f>IFERROR(VLOOKUP(A69,DETAIL!$A$7:$L$1101,10,0)*25%,"")</f>
        <v/>
      </c>
      <c r="P69" s="115" t="str">
        <f t="shared" si="5"/>
        <v/>
      </c>
      <c r="Q69" s="113"/>
      <c r="V69" s="13" t="str">
        <f>IFERROR(VLOOKUP(B69,DETAIL!$A$7:$G$201,7,0),"")</f>
        <v/>
      </c>
      <c r="W69" s="13" t="str">
        <f t="shared" si="1"/>
        <v/>
      </c>
    </row>
    <row r="70" spans="1:23" s="13" customFormat="1" ht="24.95" customHeight="1">
      <c r="A70" s="128">
        <v>63</v>
      </c>
      <c r="B70" s="8" t="str">
        <f t="shared" si="4"/>
        <v/>
      </c>
      <c r="C70" s="112" t="str">
        <f>IFERROR(VLOOKUP(A70,DETAIL!$A$7:$F$1101,3,0),"")</f>
        <v/>
      </c>
      <c r="D70" s="112" t="str">
        <f>IFERROR(VLOOKUP(A70,DETAIL!$A$7:$F$1101,4,0),"")</f>
        <v/>
      </c>
      <c r="E70" s="113" t="str">
        <f>IFERROR(VLOOKUP(A70,DETAIL!$A$7:$F$1101,5,0),"")</f>
        <v/>
      </c>
      <c r="F70" s="113" t="str">
        <f>IFERROR(VLOOKUP(A70,DETAIL!$A$7:$P$1101,16,0),"")</f>
        <v/>
      </c>
      <c r="G70" s="113" t="str">
        <f>IFERROR(VLOOKUP(A70,DETAIL!$A$7:$P$1101,15,0),"")</f>
        <v/>
      </c>
      <c r="H70" s="8" t="str">
        <f>IFERROR(VLOOKUP(A70,DETAIL!$A$7:$F$1101,6,0),"")</f>
        <v/>
      </c>
      <c r="I70" s="8" t="str">
        <f>IFERROR(VLOOKUP(A70,DETAIL!$A$7:$Q$1101,17,0),"")</f>
        <v/>
      </c>
      <c r="J70" s="8" t="str">
        <f>IFERROR(VLOOKUP(A70,DETAIL!$A$7:$P$1101,13,0),"")</f>
        <v/>
      </c>
      <c r="K70" s="114" t="str">
        <f>IFERROR(VLOOKUP(A70,DETAIL!$A$7:$N$1101,14,0),"")</f>
        <v/>
      </c>
      <c r="L70" s="8" t="str">
        <f>IFERROR(VLOOKUP(A70,DETAIL!$A$7:$L$1101,7,0),"")</f>
        <v/>
      </c>
      <c r="M70" s="115" t="str">
        <f>IFERROR(VLOOKUP(A70,DETAIL!$A$7:$L$1101,8,0)*75%,"")</f>
        <v/>
      </c>
      <c r="N70" s="8" t="str">
        <f>IFERROR(VLOOKUP(A70,DETAIL!$A$7:$L$1101,9,0),"")</f>
        <v/>
      </c>
      <c r="O70" s="115" t="str">
        <f>IFERROR(VLOOKUP(A70,DETAIL!$A$7:$L$1101,10,0)*25%,"")</f>
        <v/>
      </c>
      <c r="P70" s="115" t="str">
        <f t="shared" si="5"/>
        <v/>
      </c>
      <c r="Q70" s="113"/>
      <c r="V70" s="13" t="str">
        <f>IFERROR(VLOOKUP(B70,DETAIL!$A$7:$G$201,7,0),"")</f>
        <v/>
      </c>
      <c r="W70" s="13" t="str">
        <f t="shared" si="1"/>
        <v/>
      </c>
    </row>
    <row r="71" spans="1:23" s="13" customFormat="1" ht="24.95" customHeight="1">
      <c r="A71" s="128">
        <v>64</v>
      </c>
      <c r="B71" s="8" t="str">
        <f t="shared" si="4"/>
        <v/>
      </c>
      <c r="C71" s="112" t="str">
        <f>IFERROR(VLOOKUP(A71,DETAIL!$A$7:$F$1101,3,0),"")</f>
        <v/>
      </c>
      <c r="D71" s="112" t="str">
        <f>IFERROR(VLOOKUP(A71,DETAIL!$A$7:$F$1101,4,0),"")</f>
        <v/>
      </c>
      <c r="E71" s="113" t="str">
        <f>IFERROR(VLOOKUP(A71,DETAIL!$A$7:$F$1101,5,0),"")</f>
        <v/>
      </c>
      <c r="F71" s="113" t="str">
        <f>IFERROR(VLOOKUP(A71,DETAIL!$A$7:$P$1101,16,0),"")</f>
        <v/>
      </c>
      <c r="G71" s="113" t="str">
        <f>IFERROR(VLOOKUP(A71,DETAIL!$A$7:$P$1101,15,0),"")</f>
        <v/>
      </c>
      <c r="H71" s="8" t="str">
        <f>IFERROR(VLOOKUP(A71,DETAIL!$A$7:$F$1101,6,0),"")</f>
        <v/>
      </c>
      <c r="I71" s="8" t="str">
        <f>IFERROR(VLOOKUP(A71,DETAIL!$A$7:$Q$1101,17,0),"")</f>
        <v/>
      </c>
      <c r="J71" s="8" t="str">
        <f>IFERROR(VLOOKUP(A71,DETAIL!$A$7:$P$1101,13,0),"")</f>
        <v/>
      </c>
      <c r="K71" s="114" t="str">
        <f>IFERROR(VLOOKUP(A71,DETAIL!$A$7:$N$1101,14,0),"")</f>
        <v/>
      </c>
      <c r="L71" s="8" t="str">
        <f>IFERROR(VLOOKUP(A71,DETAIL!$A$7:$L$1101,7,0),"")</f>
        <v/>
      </c>
      <c r="M71" s="115" t="str">
        <f>IFERROR(VLOOKUP(A71,DETAIL!$A$7:$L$1101,8,0)*75%,"")</f>
        <v/>
      </c>
      <c r="N71" s="8" t="str">
        <f>IFERROR(VLOOKUP(A71,DETAIL!$A$7:$L$1101,9,0),"")</f>
        <v/>
      </c>
      <c r="O71" s="115" t="str">
        <f>IFERROR(VLOOKUP(A71,DETAIL!$A$7:$L$1101,10,0)*25%,"")</f>
        <v/>
      </c>
      <c r="P71" s="115" t="str">
        <f t="shared" si="5"/>
        <v/>
      </c>
      <c r="Q71" s="113"/>
      <c r="V71" s="13" t="str">
        <f>IFERROR(VLOOKUP(B71,DETAIL!$A$7:$G$201,7,0),"")</f>
        <v/>
      </c>
      <c r="W71" s="13" t="str">
        <f t="shared" si="1"/>
        <v/>
      </c>
    </row>
    <row r="72" spans="1:23" s="13" customFormat="1" ht="24.95" customHeight="1">
      <c r="A72" s="128">
        <v>65</v>
      </c>
      <c r="B72" s="8" t="str">
        <f t="shared" si="4"/>
        <v/>
      </c>
      <c r="C72" s="112" t="str">
        <f>IFERROR(VLOOKUP(A72,DETAIL!$A$7:$F$1101,3,0),"")</f>
        <v/>
      </c>
      <c r="D72" s="112" t="str">
        <f>IFERROR(VLOOKUP(A72,DETAIL!$A$7:$F$1101,4,0),"")</f>
        <v/>
      </c>
      <c r="E72" s="113" t="str">
        <f>IFERROR(VLOOKUP(A72,DETAIL!$A$7:$F$1101,5,0),"")</f>
        <v/>
      </c>
      <c r="F72" s="113" t="str">
        <f>IFERROR(VLOOKUP(A72,DETAIL!$A$7:$P$1101,16,0),"")</f>
        <v/>
      </c>
      <c r="G72" s="113" t="str">
        <f>IFERROR(VLOOKUP(A72,DETAIL!$A$7:$P$1101,15,0),"")</f>
        <v/>
      </c>
      <c r="H72" s="8" t="str">
        <f>IFERROR(VLOOKUP(A72,DETAIL!$A$7:$F$1101,6,0),"")</f>
        <v/>
      </c>
      <c r="I72" s="8" t="str">
        <f>IFERROR(VLOOKUP(A72,DETAIL!$A$7:$Q$1101,17,0),"")</f>
        <v/>
      </c>
      <c r="J72" s="8" t="str">
        <f>IFERROR(VLOOKUP(A72,DETAIL!$A$7:$P$1101,13,0),"")</f>
        <v/>
      </c>
      <c r="K72" s="114" t="str">
        <f>IFERROR(VLOOKUP(A72,DETAIL!$A$7:$N$1101,14,0),"")</f>
        <v/>
      </c>
      <c r="L72" s="8" t="str">
        <f>IFERROR(VLOOKUP(A72,DETAIL!$A$7:$L$1101,7,0),"")</f>
        <v/>
      </c>
      <c r="M72" s="115" t="str">
        <f>IFERROR(VLOOKUP(A72,DETAIL!$A$7:$L$1101,8,0)*75%,"")</f>
        <v/>
      </c>
      <c r="N72" s="8" t="str">
        <f>IFERROR(VLOOKUP(A72,DETAIL!$A$7:$L$1101,9,0),"")</f>
        <v/>
      </c>
      <c r="O72" s="115" t="str">
        <f>IFERROR(VLOOKUP(A72,DETAIL!$A$7:$L$1101,10,0)*25%,"")</f>
        <v/>
      </c>
      <c r="P72" s="115" t="str">
        <f t="shared" si="5"/>
        <v/>
      </c>
      <c r="Q72" s="113"/>
      <c r="V72" s="13" t="str">
        <f>IFERROR(VLOOKUP(B72,DETAIL!$A$7:$G$201,7,0),"")</f>
        <v/>
      </c>
      <c r="W72" s="13" t="str">
        <f t="shared" si="1"/>
        <v/>
      </c>
    </row>
    <row r="73" spans="1:23" s="13" customFormat="1" ht="24.95" customHeight="1">
      <c r="A73" s="128">
        <v>66</v>
      </c>
      <c r="B73" s="8" t="str">
        <f t="shared" si="4"/>
        <v/>
      </c>
      <c r="C73" s="112" t="str">
        <f>IFERROR(VLOOKUP(A73,DETAIL!$A$7:$F$1101,3,0),"")</f>
        <v/>
      </c>
      <c r="D73" s="112" t="str">
        <f>IFERROR(VLOOKUP(A73,DETAIL!$A$7:$F$1101,4,0),"")</f>
        <v/>
      </c>
      <c r="E73" s="113" t="str">
        <f>IFERROR(VLOOKUP(A73,DETAIL!$A$7:$F$1101,5,0),"")</f>
        <v/>
      </c>
      <c r="F73" s="113" t="str">
        <f>IFERROR(VLOOKUP(A73,DETAIL!$A$7:$P$1101,16,0),"")</f>
        <v/>
      </c>
      <c r="G73" s="113" t="str">
        <f>IFERROR(VLOOKUP(A73,DETAIL!$A$7:$P$1101,15,0),"")</f>
        <v/>
      </c>
      <c r="H73" s="8" t="str">
        <f>IFERROR(VLOOKUP(A73,DETAIL!$A$7:$F$1101,6,0),"")</f>
        <v/>
      </c>
      <c r="I73" s="8" t="str">
        <f>IFERROR(VLOOKUP(A73,DETAIL!$A$7:$Q$1101,17,0),"")</f>
        <v/>
      </c>
      <c r="J73" s="8" t="str">
        <f>IFERROR(VLOOKUP(A73,DETAIL!$A$7:$P$1101,13,0),"")</f>
        <v/>
      </c>
      <c r="K73" s="114" t="str">
        <f>IFERROR(VLOOKUP(A73,DETAIL!$A$7:$N$1101,14,0),"")</f>
        <v/>
      </c>
      <c r="L73" s="8" t="str">
        <f>IFERROR(VLOOKUP(A73,DETAIL!$A$7:$L$1101,7,0),"")</f>
        <v/>
      </c>
      <c r="M73" s="115" t="str">
        <f>IFERROR(VLOOKUP(A73,DETAIL!$A$7:$L$1101,8,0)*75%,"")</f>
        <v/>
      </c>
      <c r="N73" s="8" t="str">
        <f>IFERROR(VLOOKUP(A73,DETAIL!$A$7:$L$1101,9,0),"")</f>
        <v/>
      </c>
      <c r="O73" s="115" t="str">
        <f>IFERROR(VLOOKUP(A73,DETAIL!$A$7:$L$1101,10,0)*25%,"")</f>
        <v/>
      </c>
      <c r="P73" s="115" t="str">
        <f t="shared" si="5"/>
        <v/>
      </c>
      <c r="Q73" s="113"/>
      <c r="V73" s="13" t="str">
        <f>IFERROR(VLOOKUP(B73,DETAIL!$A$7:$G$201,7,0),"")</f>
        <v/>
      </c>
      <c r="W73" s="13" t="str">
        <f t="shared" ref="W73:W136" si="6">IF(V73=0,"",V73)</f>
        <v/>
      </c>
    </row>
    <row r="74" spans="1:23" s="13" customFormat="1" ht="24.95" customHeight="1">
      <c r="A74" s="128">
        <v>67</v>
      </c>
      <c r="B74" s="8" t="str">
        <f t="shared" si="4"/>
        <v/>
      </c>
      <c r="C74" s="112" t="str">
        <f>IFERROR(VLOOKUP(A74,DETAIL!$A$7:$F$1101,3,0),"")</f>
        <v/>
      </c>
      <c r="D74" s="112" t="str">
        <f>IFERROR(VLOOKUP(A74,DETAIL!$A$7:$F$1101,4,0),"")</f>
        <v/>
      </c>
      <c r="E74" s="113" t="str">
        <f>IFERROR(VLOOKUP(A74,DETAIL!$A$7:$F$1101,5,0),"")</f>
        <v/>
      </c>
      <c r="F74" s="113" t="str">
        <f>IFERROR(VLOOKUP(A74,DETAIL!$A$7:$P$1101,16,0),"")</f>
        <v/>
      </c>
      <c r="G74" s="113" t="str">
        <f>IFERROR(VLOOKUP(A74,DETAIL!$A$7:$P$1101,15,0),"")</f>
        <v/>
      </c>
      <c r="H74" s="8" t="str">
        <f>IFERROR(VLOOKUP(A74,DETAIL!$A$7:$F$1101,6,0),"")</f>
        <v/>
      </c>
      <c r="I74" s="8" t="str">
        <f>IFERROR(VLOOKUP(A74,DETAIL!$A$7:$Q$1101,17,0),"")</f>
        <v/>
      </c>
      <c r="J74" s="8" t="str">
        <f>IFERROR(VLOOKUP(A74,DETAIL!$A$7:$P$1101,13,0),"")</f>
        <v/>
      </c>
      <c r="K74" s="114" t="str">
        <f>IFERROR(VLOOKUP(A74,DETAIL!$A$7:$N$1101,14,0),"")</f>
        <v/>
      </c>
      <c r="L74" s="8" t="str">
        <f>IFERROR(VLOOKUP(A74,DETAIL!$A$7:$L$1101,7,0),"")</f>
        <v/>
      </c>
      <c r="M74" s="115" t="str">
        <f>IFERROR(VLOOKUP(A74,DETAIL!$A$7:$L$1101,8,0)*75%,"")</f>
        <v/>
      </c>
      <c r="N74" s="8" t="str">
        <f>IFERROR(VLOOKUP(A74,DETAIL!$A$7:$L$1101,9,0),"")</f>
        <v/>
      </c>
      <c r="O74" s="115" t="str">
        <f>IFERROR(VLOOKUP(A74,DETAIL!$A$7:$L$1101,10,0)*25%,"")</f>
        <v/>
      </c>
      <c r="P74" s="115" t="str">
        <f t="shared" si="5"/>
        <v/>
      </c>
      <c r="Q74" s="113"/>
      <c r="V74" s="13" t="str">
        <f>IFERROR(VLOOKUP(B74,DETAIL!$A$7:$G$201,7,0),"")</f>
        <v/>
      </c>
      <c r="W74" s="13" t="str">
        <f t="shared" si="6"/>
        <v/>
      </c>
    </row>
    <row r="75" spans="1:23" s="13" customFormat="1" ht="24.95" customHeight="1">
      <c r="A75" s="128">
        <v>68</v>
      </c>
      <c r="B75" s="8" t="str">
        <f t="shared" si="4"/>
        <v/>
      </c>
      <c r="C75" s="112" t="str">
        <f>IFERROR(VLOOKUP(A75,DETAIL!$A$7:$F$1101,3,0),"")</f>
        <v/>
      </c>
      <c r="D75" s="112" t="str">
        <f>IFERROR(VLOOKUP(A75,DETAIL!$A$7:$F$1101,4,0),"")</f>
        <v/>
      </c>
      <c r="E75" s="113" t="str">
        <f>IFERROR(VLOOKUP(A75,DETAIL!$A$7:$F$1101,5,0),"")</f>
        <v/>
      </c>
      <c r="F75" s="113" t="str">
        <f>IFERROR(VLOOKUP(A75,DETAIL!$A$7:$P$1101,16,0),"")</f>
        <v/>
      </c>
      <c r="G75" s="113" t="str">
        <f>IFERROR(VLOOKUP(A75,DETAIL!$A$7:$P$1101,15,0),"")</f>
        <v/>
      </c>
      <c r="H75" s="8" t="str">
        <f>IFERROR(VLOOKUP(A75,DETAIL!$A$7:$F$1101,6,0),"")</f>
        <v/>
      </c>
      <c r="I75" s="8" t="str">
        <f>IFERROR(VLOOKUP(A75,DETAIL!$A$7:$Q$1101,17,0),"")</f>
        <v/>
      </c>
      <c r="J75" s="8" t="str">
        <f>IFERROR(VLOOKUP(A75,DETAIL!$A$7:$P$1101,13,0),"")</f>
        <v/>
      </c>
      <c r="K75" s="114" t="str">
        <f>IFERROR(VLOOKUP(A75,DETAIL!$A$7:$N$1101,14,0),"")</f>
        <v/>
      </c>
      <c r="L75" s="8" t="str">
        <f>IFERROR(VLOOKUP(A75,DETAIL!$A$7:$L$1101,7,0),"")</f>
        <v/>
      </c>
      <c r="M75" s="115" t="str">
        <f>IFERROR(VLOOKUP(A75,DETAIL!$A$7:$L$1101,8,0)*75%,"")</f>
        <v/>
      </c>
      <c r="N75" s="8" t="str">
        <f>IFERROR(VLOOKUP(A75,DETAIL!$A$7:$L$1101,9,0),"")</f>
        <v/>
      </c>
      <c r="O75" s="115" t="str">
        <f>IFERROR(VLOOKUP(A75,DETAIL!$A$7:$L$1101,10,0)*25%,"")</f>
        <v/>
      </c>
      <c r="P75" s="115" t="str">
        <f t="shared" si="5"/>
        <v/>
      </c>
      <c r="Q75" s="113"/>
      <c r="V75" s="13" t="str">
        <f>IFERROR(VLOOKUP(B75,DETAIL!$A$7:$G$201,7,0),"")</f>
        <v/>
      </c>
      <c r="W75" s="13" t="str">
        <f t="shared" si="6"/>
        <v/>
      </c>
    </row>
    <row r="76" spans="1:23" s="13" customFormat="1" ht="24.95" customHeight="1">
      <c r="A76" s="128">
        <v>69</v>
      </c>
      <c r="B76" s="8" t="str">
        <f t="shared" si="4"/>
        <v/>
      </c>
      <c r="C76" s="112" t="str">
        <f>IFERROR(VLOOKUP(A76,DETAIL!$A$7:$F$1101,3,0),"")</f>
        <v/>
      </c>
      <c r="D76" s="112" t="str">
        <f>IFERROR(VLOOKUP(A76,DETAIL!$A$7:$F$1101,4,0),"")</f>
        <v/>
      </c>
      <c r="E76" s="113" t="str">
        <f>IFERROR(VLOOKUP(A76,DETAIL!$A$7:$F$1101,5,0),"")</f>
        <v/>
      </c>
      <c r="F76" s="113" t="str">
        <f>IFERROR(VLOOKUP(A76,DETAIL!$A$7:$P$1101,16,0),"")</f>
        <v/>
      </c>
      <c r="G76" s="113" t="str">
        <f>IFERROR(VLOOKUP(A76,DETAIL!$A$7:$P$1101,15,0),"")</f>
        <v/>
      </c>
      <c r="H76" s="8" t="str">
        <f>IFERROR(VLOOKUP(A76,DETAIL!$A$7:$F$1101,6,0),"")</f>
        <v/>
      </c>
      <c r="I76" s="8" t="str">
        <f>IFERROR(VLOOKUP(A76,DETAIL!$A$7:$Q$1101,17,0),"")</f>
        <v/>
      </c>
      <c r="J76" s="8" t="str">
        <f>IFERROR(VLOOKUP(A76,DETAIL!$A$7:$P$1101,13,0),"")</f>
        <v/>
      </c>
      <c r="K76" s="114" t="str">
        <f>IFERROR(VLOOKUP(A76,DETAIL!$A$7:$N$1101,14,0),"")</f>
        <v/>
      </c>
      <c r="L76" s="8" t="str">
        <f>IFERROR(VLOOKUP(A76,DETAIL!$A$7:$L$1101,7,0),"")</f>
        <v/>
      </c>
      <c r="M76" s="115" t="str">
        <f>IFERROR(VLOOKUP(A76,DETAIL!$A$7:$L$1101,8,0)*75%,"")</f>
        <v/>
      </c>
      <c r="N76" s="8" t="str">
        <f>IFERROR(VLOOKUP(A76,DETAIL!$A$7:$L$1101,9,0),"")</f>
        <v/>
      </c>
      <c r="O76" s="115" t="str">
        <f>IFERROR(VLOOKUP(A76,DETAIL!$A$7:$L$1101,10,0)*25%,"")</f>
        <v/>
      </c>
      <c r="P76" s="115" t="str">
        <f t="shared" si="5"/>
        <v/>
      </c>
      <c r="Q76" s="113"/>
      <c r="V76" s="13" t="str">
        <f>IFERROR(VLOOKUP(B76,DETAIL!$A$7:$G$201,7,0),"")</f>
        <v/>
      </c>
      <c r="W76" s="13" t="str">
        <f t="shared" si="6"/>
        <v/>
      </c>
    </row>
    <row r="77" spans="1:23" s="13" customFormat="1" ht="24.95" customHeight="1">
      <c r="A77" s="128">
        <v>70</v>
      </c>
      <c r="B77" s="8" t="str">
        <f t="shared" si="4"/>
        <v/>
      </c>
      <c r="C77" s="112" t="str">
        <f>IFERROR(VLOOKUP(A77,DETAIL!$A$7:$F$1101,3,0),"")</f>
        <v/>
      </c>
      <c r="D77" s="112" t="str">
        <f>IFERROR(VLOOKUP(A77,DETAIL!$A$7:$F$1101,4,0),"")</f>
        <v/>
      </c>
      <c r="E77" s="113" t="str">
        <f>IFERROR(VLOOKUP(A77,DETAIL!$A$7:$F$1101,5,0),"")</f>
        <v/>
      </c>
      <c r="F77" s="113" t="str">
        <f>IFERROR(VLOOKUP(A77,DETAIL!$A$7:$P$1101,16,0),"")</f>
        <v/>
      </c>
      <c r="G77" s="113" t="str">
        <f>IFERROR(VLOOKUP(A77,DETAIL!$A$7:$P$1101,15,0),"")</f>
        <v/>
      </c>
      <c r="H77" s="8" t="str">
        <f>IFERROR(VLOOKUP(A77,DETAIL!$A$7:$F$1101,6,0),"")</f>
        <v/>
      </c>
      <c r="I77" s="8" t="str">
        <f>IFERROR(VLOOKUP(A77,DETAIL!$A$7:$Q$1101,17,0),"")</f>
        <v/>
      </c>
      <c r="J77" s="8" t="str">
        <f>IFERROR(VLOOKUP(A77,DETAIL!$A$7:$P$1101,13,0),"")</f>
        <v/>
      </c>
      <c r="K77" s="114" t="str">
        <f>IFERROR(VLOOKUP(A77,DETAIL!$A$7:$N$1101,14,0),"")</f>
        <v/>
      </c>
      <c r="L77" s="8" t="str">
        <f>IFERROR(VLOOKUP(A77,DETAIL!$A$7:$L$1101,7,0),"")</f>
        <v/>
      </c>
      <c r="M77" s="115" t="str">
        <f>IFERROR(VLOOKUP(A77,DETAIL!$A$7:$L$1101,8,0)*75%,"")</f>
        <v/>
      </c>
      <c r="N77" s="8" t="str">
        <f>IFERROR(VLOOKUP(A77,DETAIL!$A$7:$L$1101,9,0),"")</f>
        <v/>
      </c>
      <c r="O77" s="115" t="str">
        <f>IFERROR(VLOOKUP(A77,DETAIL!$A$7:$L$1101,10,0)*25%,"")</f>
        <v/>
      </c>
      <c r="P77" s="115" t="str">
        <f t="shared" si="5"/>
        <v/>
      </c>
      <c r="Q77" s="113"/>
      <c r="V77" s="13" t="str">
        <f>IFERROR(VLOOKUP(B77,DETAIL!$A$7:$G$201,7,0),"")</f>
        <v/>
      </c>
      <c r="W77" s="13" t="str">
        <f t="shared" si="6"/>
        <v/>
      </c>
    </row>
    <row r="78" spans="1:23" s="13" customFormat="1" ht="24.95" customHeight="1">
      <c r="A78" s="128">
        <v>71</v>
      </c>
      <c r="B78" s="8" t="str">
        <f t="shared" si="4"/>
        <v/>
      </c>
      <c r="C78" s="112" t="str">
        <f>IFERROR(VLOOKUP(A78,DETAIL!$A$7:$F$1101,3,0),"")</f>
        <v/>
      </c>
      <c r="D78" s="112" t="str">
        <f>IFERROR(VLOOKUP(A78,DETAIL!$A$7:$F$1101,4,0),"")</f>
        <v/>
      </c>
      <c r="E78" s="113" t="str">
        <f>IFERROR(VLOOKUP(A78,DETAIL!$A$7:$F$1101,5,0),"")</f>
        <v/>
      </c>
      <c r="F78" s="113" t="str">
        <f>IFERROR(VLOOKUP(A78,DETAIL!$A$7:$P$1101,16,0),"")</f>
        <v/>
      </c>
      <c r="G78" s="113" t="str">
        <f>IFERROR(VLOOKUP(A78,DETAIL!$A$7:$P$1101,15,0),"")</f>
        <v/>
      </c>
      <c r="H78" s="8" t="str">
        <f>IFERROR(VLOOKUP(A78,DETAIL!$A$7:$F$1101,6,0),"")</f>
        <v/>
      </c>
      <c r="I78" s="8" t="str">
        <f>IFERROR(VLOOKUP(A78,DETAIL!$A$7:$Q$1101,17,0),"")</f>
        <v/>
      </c>
      <c r="J78" s="8" t="str">
        <f>IFERROR(VLOOKUP(A78,DETAIL!$A$7:$P$1101,13,0),"")</f>
        <v/>
      </c>
      <c r="K78" s="114" t="str">
        <f>IFERROR(VLOOKUP(A78,DETAIL!$A$7:$N$1101,14,0),"")</f>
        <v/>
      </c>
      <c r="L78" s="8" t="str">
        <f>IFERROR(VLOOKUP(A78,DETAIL!$A$7:$L$1101,7,0),"")</f>
        <v/>
      </c>
      <c r="M78" s="115" t="str">
        <f>IFERROR(VLOOKUP(A78,DETAIL!$A$7:$L$1101,8,0)*75%,"")</f>
        <v/>
      </c>
      <c r="N78" s="8" t="str">
        <f>IFERROR(VLOOKUP(A78,DETAIL!$A$7:$L$1101,9,0),"")</f>
        <v/>
      </c>
      <c r="O78" s="115" t="str">
        <f>IFERROR(VLOOKUP(A78,DETAIL!$A$7:$L$1101,10,0)*25%,"")</f>
        <v/>
      </c>
      <c r="P78" s="115" t="str">
        <f t="shared" si="5"/>
        <v/>
      </c>
      <c r="Q78" s="113"/>
      <c r="V78" s="13" t="str">
        <f>IFERROR(VLOOKUP(B78,DETAIL!$A$7:$G$201,7,0),"")</f>
        <v/>
      </c>
      <c r="W78" s="13" t="str">
        <f t="shared" si="6"/>
        <v/>
      </c>
    </row>
    <row r="79" spans="1:23" s="13" customFormat="1" ht="24.95" customHeight="1">
      <c r="A79" s="128">
        <v>72</v>
      </c>
      <c r="B79" s="8" t="str">
        <f t="shared" si="4"/>
        <v/>
      </c>
      <c r="C79" s="112" t="str">
        <f>IFERROR(VLOOKUP(A79,DETAIL!$A$7:$F$1101,3,0),"")</f>
        <v/>
      </c>
      <c r="D79" s="112" t="str">
        <f>IFERROR(VLOOKUP(A79,DETAIL!$A$7:$F$1101,4,0),"")</f>
        <v/>
      </c>
      <c r="E79" s="113" t="str">
        <f>IFERROR(VLOOKUP(A79,DETAIL!$A$7:$F$1101,5,0),"")</f>
        <v/>
      </c>
      <c r="F79" s="113" t="str">
        <f>IFERROR(VLOOKUP(A79,DETAIL!$A$7:$P$1101,16,0),"")</f>
        <v/>
      </c>
      <c r="G79" s="113" t="str">
        <f>IFERROR(VLOOKUP(A79,DETAIL!$A$7:$P$1101,15,0),"")</f>
        <v/>
      </c>
      <c r="H79" s="8" t="str">
        <f>IFERROR(VLOOKUP(A79,DETAIL!$A$7:$F$1101,6,0),"")</f>
        <v/>
      </c>
      <c r="I79" s="8" t="str">
        <f>IFERROR(VLOOKUP(A79,DETAIL!$A$7:$Q$1101,17,0),"")</f>
        <v/>
      </c>
      <c r="J79" s="8" t="str">
        <f>IFERROR(VLOOKUP(A79,DETAIL!$A$7:$P$1101,13,0),"")</f>
        <v/>
      </c>
      <c r="K79" s="114" t="str">
        <f>IFERROR(VLOOKUP(A79,DETAIL!$A$7:$N$1101,14,0),"")</f>
        <v/>
      </c>
      <c r="L79" s="8" t="str">
        <f>IFERROR(VLOOKUP(A79,DETAIL!$A$7:$L$1101,7,0),"")</f>
        <v/>
      </c>
      <c r="M79" s="115" t="str">
        <f>IFERROR(VLOOKUP(A79,DETAIL!$A$7:$L$1101,8,0)*75%,"")</f>
        <v/>
      </c>
      <c r="N79" s="8" t="str">
        <f>IFERROR(VLOOKUP(A79,DETAIL!$A$7:$L$1101,9,0),"")</f>
        <v/>
      </c>
      <c r="O79" s="115" t="str">
        <f>IFERROR(VLOOKUP(A79,DETAIL!$A$7:$L$1101,10,0)*25%,"")</f>
        <v/>
      </c>
      <c r="P79" s="115" t="str">
        <f t="shared" si="5"/>
        <v/>
      </c>
      <c r="Q79" s="113"/>
      <c r="V79" s="13" t="str">
        <f>IFERROR(VLOOKUP(B79,DETAIL!$A$7:$G$201,7,0),"")</f>
        <v/>
      </c>
      <c r="W79" s="13" t="str">
        <f t="shared" si="6"/>
        <v/>
      </c>
    </row>
    <row r="80" spans="1:23" s="13" customFormat="1" ht="24.95" customHeight="1">
      <c r="A80" s="128">
        <v>73</v>
      </c>
      <c r="B80" s="8" t="str">
        <f t="shared" si="4"/>
        <v/>
      </c>
      <c r="C80" s="112" t="str">
        <f>IFERROR(VLOOKUP(A80,DETAIL!$A$7:$F$1101,3,0),"")</f>
        <v/>
      </c>
      <c r="D80" s="112" t="str">
        <f>IFERROR(VLOOKUP(A80,DETAIL!$A$7:$F$1101,4,0),"")</f>
        <v/>
      </c>
      <c r="E80" s="113" t="str">
        <f>IFERROR(VLOOKUP(A80,DETAIL!$A$7:$F$1101,5,0),"")</f>
        <v/>
      </c>
      <c r="F80" s="113" t="str">
        <f>IFERROR(VLOOKUP(A80,DETAIL!$A$7:$P$1101,16,0),"")</f>
        <v/>
      </c>
      <c r="G80" s="113" t="str">
        <f>IFERROR(VLOOKUP(A80,DETAIL!$A$7:$P$1101,15,0),"")</f>
        <v/>
      </c>
      <c r="H80" s="8" t="str">
        <f>IFERROR(VLOOKUP(A80,DETAIL!$A$7:$F$1101,6,0),"")</f>
        <v/>
      </c>
      <c r="I80" s="8" t="str">
        <f>IFERROR(VLOOKUP(A80,DETAIL!$A$7:$Q$1101,17,0),"")</f>
        <v/>
      </c>
      <c r="J80" s="8" t="str">
        <f>IFERROR(VLOOKUP(A80,DETAIL!$A$7:$P$1101,13,0),"")</f>
        <v/>
      </c>
      <c r="K80" s="114" t="str">
        <f>IFERROR(VLOOKUP(A80,DETAIL!$A$7:$N$1101,14,0),"")</f>
        <v/>
      </c>
      <c r="L80" s="8" t="str">
        <f>IFERROR(VLOOKUP(A80,DETAIL!$A$7:$L$1101,7,0),"")</f>
        <v/>
      </c>
      <c r="M80" s="115" t="str">
        <f>IFERROR(VLOOKUP(A80,DETAIL!$A$7:$L$1101,8,0)*75%,"")</f>
        <v/>
      </c>
      <c r="N80" s="8" t="str">
        <f>IFERROR(VLOOKUP(A80,DETAIL!$A$7:$L$1101,9,0),"")</f>
        <v/>
      </c>
      <c r="O80" s="115" t="str">
        <f>IFERROR(VLOOKUP(A80,DETAIL!$A$7:$L$1101,10,0)*25%,"")</f>
        <v/>
      </c>
      <c r="P80" s="115" t="str">
        <f t="shared" si="5"/>
        <v/>
      </c>
      <c r="Q80" s="113"/>
      <c r="V80" s="13" t="str">
        <f>IFERROR(VLOOKUP(B80,DETAIL!$A$7:$G$201,7,0),"")</f>
        <v/>
      </c>
      <c r="W80" s="13" t="str">
        <f t="shared" si="6"/>
        <v/>
      </c>
    </row>
    <row r="81" spans="1:23" s="13" customFormat="1" ht="24.95" customHeight="1">
      <c r="A81" s="128">
        <v>74</v>
      </c>
      <c r="B81" s="8" t="str">
        <f t="shared" si="4"/>
        <v/>
      </c>
      <c r="C81" s="112" t="str">
        <f>IFERROR(VLOOKUP(A81,DETAIL!$A$7:$F$1101,3,0),"")</f>
        <v/>
      </c>
      <c r="D81" s="112" t="str">
        <f>IFERROR(VLOOKUP(A81,DETAIL!$A$7:$F$1101,4,0),"")</f>
        <v/>
      </c>
      <c r="E81" s="113" t="str">
        <f>IFERROR(VLOOKUP(A81,DETAIL!$A$7:$F$1101,5,0),"")</f>
        <v/>
      </c>
      <c r="F81" s="113" t="str">
        <f>IFERROR(VLOOKUP(A81,DETAIL!$A$7:$P$1101,16,0),"")</f>
        <v/>
      </c>
      <c r="G81" s="113" t="str">
        <f>IFERROR(VLOOKUP(A81,DETAIL!$A$7:$P$1101,15,0),"")</f>
        <v/>
      </c>
      <c r="H81" s="8" t="str">
        <f>IFERROR(VLOOKUP(A81,DETAIL!$A$7:$F$1101,6,0),"")</f>
        <v/>
      </c>
      <c r="I81" s="8" t="str">
        <f>IFERROR(VLOOKUP(A81,DETAIL!$A$7:$Q$1101,17,0),"")</f>
        <v/>
      </c>
      <c r="J81" s="8" t="str">
        <f>IFERROR(VLOOKUP(A81,DETAIL!$A$7:$P$1101,13,0),"")</f>
        <v/>
      </c>
      <c r="K81" s="114" t="str">
        <f>IFERROR(VLOOKUP(A81,DETAIL!$A$7:$N$1101,14,0),"")</f>
        <v/>
      </c>
      <c r="L81" s="8" t="str">
        <f>IFERROR(VLOOKUP(A81,DETAIL!$A$7:$L$1101,7,0),"")</f>
        <v/>
      </c>
      <c r="M81" s="115" t="str">
        <f>IFERROR(VLOOKUP(A81,DETAIL!$A$7:$L$1101,8,0)*75%,"")</f>
        <v/>
      </c>
      <c r="N81" s="8" t="str">
        <f>IFERROR(VLOOKUP(A81,DETAIL!$A$7:$L$1101,9,0),"")</f>
        <v/>
      </c>
      <c r="O81" s="115" t="str">
        <f>IFERROR(VLOOKUP(A81,DETAIL!$A$7:$L$1101,10,0)*25%,"")</f>
        <v/>
      </c>
      <c r="P81" s="115" t="str">
        <f t="shared" si="5"/>
        <v/>
      </c>
      <c r="Q81" s="113"/>
      <c r="V81" s="13" t="str">
        <f>IFERROR(VLOOKUP(B81,DETAIL!$A$7:$G$201,7,0),"")</f>
        <v/>
      </c>
      <c r="W81" s="13" t="str">
        <f t="shared" si="6"/>
        <v/>
      </c>
    </row>
    <row r="82" spans="1:23" s="13" customFormat="1" ht="24.95" customHeight="1">
      <c r="A82" s="128">
        <v>75</v>
      </c>
      <c r="B82" s="8" t="str">
        <f t="shared" si="4"/>
        <v/>
      </c>
      <c r="C82" s="112" t="str">
        <f>IFERROR(VLOOKUP(A82,DETAIL!$A$7:$F$1101,3,0),"")</f>
        <v/>
      </c>
      <c r="D82" s="112" t="str">
        <f>IFERROR(VLOOKUP(A82,DETAIL!$A$7:$F$1101,4,0),"")</f>
        <v/>
      </c>
      <c r="E82" s="113" t="str">
        <f>IFERROR(VLOOKUP(A82,DETAIL!$A$7:$F$1101,5,0),"")</f>
        <v/>
      </c>
      <c r="F82" s="113" t="str">
        <f>IFERROR(VLOOKUP(A82,DETAIL!$A$7:$P$1101,16,0),"")</f>
        <v/>
      </c>
      <c r="G82" s="113" t="str">
        <f>IFERROR(VLOOKUP(A82,DETAIL!$A$7:$P$1101,15,0),"")</f>
        <v/>
      </c>
      <c r="H82" s="8" t="str">
        <f>IFERROR(VLOOKUP(A82,DETAIL!$A$7:$F$1101,6,0),"")</f>
        <v/>
      </c>
      <c r="I82" s="8" t="str">
        <f>IFERROR(VLOOKUP(A82,DETAIL!$A$7:$Q$1101,17,0),"")</f>
        <v/>
      </c>
      <c r="J82" s="8" t="str">
        <f>IFERROR(VLOOKUP(A82,DETAIL!$A$7:$P$1101,13,0),"")</f>
        <v/>
      </c>
      <c r="K82" s="114" t="str">
        <f>IFERROR(VLOOKUP(A82,DETAIL!$A$7:$N$1101,14,0),"")</f>
        <v/>
      </c>
      <c r="L82" s="8" t="str">
        <f>IFERROR(VLOOKUP(A82,DETAIL!$A$7:$L$1101,7,0),"")</f>
        <v/>
      </c>
      <c r="M82" s="115" t="str">
        <f>IFERROR(VLOOKUP(A82,DETAIL!$A$7:$L$1101,8,0)*75%,"")</f>
        <v/>
      </c>
      <c r="N82" s="8" t="str">
        <f>IFERROR(VLOOKUP(A82,DETAIL!$A$7:$L$1101,9,0),"")</f>
        <v/>
      </c>
      <c r="O82" s="115" t="str">
        <f>IFERROR(VLOOKUP(A82,DETAIL!$A$7:$L$1101,10,0)*25%,"")</f>
        <v/>
      </c>
      <c r="P82" s="115" t="str">
        <f t="shared" si="5"/>
        <v/>
      </c>
      <c r="Q82" s="113"/>
      <c r="V82" s="13" t="str">
        <f>IFERROR(VLOOKUP(B82,DETAIL!$A$7:$G$201,7,0),"")</f>
        <v/>
      </c>
      <c r="W82" s="13" t="str">
        <f t="shared" si="6"/>
        <v/>
      </c>
    </row>
    <row r="83" spans="1:23" s="13" customFormat="1" ht="24.95" customHeight="1">
      <c r="A83" s="128">
        <v>76</v>
      </c>
      <c r="B83" s="8" t="str">
        <f t="shared" si="4"/>
        <v/>
      </c>
      <c r="C83" s="112" t="str">
        <f>IFERROR(VLOOKUP(A83,DETAIL!$A$7:$F$1101,3,0),"")</f>
        <v/>
      </c>
      <c r="D83" s="112" t="str">
        <f>IFERROR(VLOOKUP(A83,DETAIL!$A$7:$F$1101,4,0),"")</f>
        <v/>
      </c>
      <c r="E83" s="113" t="str">
        <f>IFERROR(VLOOKUP(A83,DETAIL!$A$7:$F$1101,5,0),"")</f>
        <v/>
      </c>
      <c r="F83" s="113" t="str">
        <f>IFERROR(VLOOKUP(A83,DETAIL!$A$7:$P$1101,16,0),"")</f>
        <v/>
      </c>
      <c r="G83" s="113" t="str">
        <f>IFERROR(VLOOKUP(A83,DETAIL!$A$7:$P$1101,15,0),"")</f>
        <v/>
      </c>
      <c r="H83" s="8" t="str">
        <f>IFERROR(VLOOKUP(A83,DETAIL!$A$7:$F$1101,6,0),"")</f>
        <v/>
      </c>
      <c r="I83" s="8" t="str">
        <f>IFERROR(VLOOKUP(A83,DETAIL!$A$7:$Q$1101,17,0),"")</f>
        <v/>
      </c>
      <c r="J83" s="8" t="str">
        <f>IFERROR(VLOOKUP(A83,DETAIL!$A$7:$P$1101,13,0),"")</f>
        <v/>
      </c>
      <c r="K83" s="114" t="str">
        <f>IFERROR(VLOOKUP(A83,DETAIL!$A$7:$N$1101,14,0),"")</f>
        <v/>
      </c>
      <c r="L83" s="8" t="str">
        <f>IFERROR(VLOOKUP(A83,DETAIL!$A$7:$L$1101,7,0),"")</f>
        <v/>
      </c>
      <c r="M83" s="115" t="str">
        <f>IFERROR(VLOOKUP(A83,DETAIL!$A$7:$L$1101,8,0)*75%,"")</f>
        <v/>
      </c>
      <c r="N83" s="8" t="str">
        <f>IFERROR(VLOOKUP(A83,DETAIL!$A$7:$L$1101,9,0),"")</f>
        <v/>
      </c>
      <c r="O83" s="115" t="str">
        <f>IFERROR(VLOOKUP(A83,DETAIL!$A$7:$L$1101,10,0)*25%,"")</f>
        <v/>
      </c>
      <c r="P83" s="115" t="str">
        <f t="shared" si="5"/>
        <v/>
      </c>
      <c r="Q83" s="113"/>
      <c r="V83" s="13" t="str">
        <f>IFERROR(VLOOKUP(B83,DETAIL!$A$7:$G$201,7,0),"")</f>
        <v/>
      </c>
      <c r="W83" s="13" t="str">
        <f t="shared" si="6"/>
        <v/>
      </c>
    </row>
    <row r="84" spans="1:23" s="13" customFormat="1" ht="24.95" customHeight="1">
      <c r="A84" s="128">
        <v>77</v>
      </c>
      <c r="B84" s="8" t="str">
        <f t="shared" ref="B84:B147" si="7">IFERROR(IF(LEN(C84)&gt;=2,B83+1,""),"")</f>
        <v/>
      </c>
      <c r="C84" s="112" t="str">
        <f>IFERROR(VLOOKUP(A84,DETAIL!$A$7:$F$1101,3,0),"")</f>
        <v/>
      </c>
      <c r="D84" s="112" t="str">
        <f>IFERROR(VLOOKUP(A84,DETAIL!$A$7:$F$1101,4,0),"")</f>
        <v/>
      </c>
      <c r="E84" s="113" t="str">
        <f>IFERROR(VLOOKUP(A84,DETAIL!$A$7:$F$1101,5,0),"")</f>
        <v/>
      </c>
      <c r="F84" s="113" t="str">
        <f>IFERROR(VLOOKUP(A84,DETAIL!$A$7:$P$1101,16,0),"")</f>
        <v/>
      </c>
      <c r="G84" s="113" t="str">
        <f>IFERROR(VLOOKUP(A84,DETAIL!$A$7:$P$1101,15,0),"")</f>
        <v/>
      </c>
      <c r="H84" s="8" t="str">
        <f>IFERROR(VLOOKUP(A84,DETAIL!$A$7:$F$1101,6,0),"")</f>
        <v/>
      </c>
      <c r="I84" s="8" t="str">
        <f>IFERROR(VLOOKUP(A84,DETAIL!$A$7:$Q$1101,17,0),"")</f>
        <v/>
      </c>
      <c r="J84" s="8" t="str">
        <f>IFERROR(VLOOKUP(A84,DETAIL!$A$7:$P$1101,13,0),"")</f>
        <v/>
      </c>
      <c r="K84" s="114" t="str">
        <f>IFERROR(VLOOKUP(A84,DETAIL!$A$7:$N$1101,14,0),"")</f>
        <v/>
      </c>
      <c r="L84" s="8" t="str">
        <f>IFERROR(VLOOKUP(A84,DETAIL!$A$7:$L$1101,7,0),"")</f>
        <v/>
      </c>
      <c r="M84" s="115" t="str">
        <f>IFERROR(VLOOKUP(A84,DETAIL!$A$7:$L$1101,8,0)*75%,"")</f>
        <v/>
      </c>
      <c r="N84" s="8" t="str">
        <f>IFERROR(VLOOKUP(A84,DETAIL!$A$7:$L$1101,9,0),"")</f>
        <v/>
      </c>
      <c r="O84" s="115" t="str">
        <f>IFERROR(VLOOKUP(A84,DETAIL!$A$7:$L$1101,10,0)*25%,"")</f>
        <v/>
      </c>
      <c r="P84" s="115" t="str">
        <f t="shared" ref="P84:P147" si="8">IFERROR(IF(H84="","",SUM(M84+O84)),"")</f>
        <v/>
      </c>
      <c r="Q84" s="113"/>
      <c r="V84" s="13" t="str">
        <f>IFERROR(VLOOKUP(B84,DETAIL!$A$7:$G$201,7,0),"")</f>
        <v/>
      </c>
      <c r="W84" s="13" t="str">
        <f t="shared" si="6"/>
        <v/>
      </c>
    </row>
    <row r="85" spans="1:23" s="13" customFormat="1" ht="24.95" customHeight="1">
      <c r="A85" s="128">
        <v>78</v>
      </c>
      <c r="B85" s="8" t="str">
        <f t="shared" si="7"/>
        <v/>
      </c>
      <c r="C85" s="112" t="str">
        <f>IFERROR(VLOOKUP(A85,DETAIL!$A$7:$F$1101,3,0),"")</f>
        <v/>
      </c>
      <c r="D85" s="112" t="str">
        <f>IFERROR(VLOOKUP(A85,DETAIL!$A$7:$F$1101,4,0),"")</f>
        <v/>
      </c>
      <c r="E85" s="113" t="str">
        <f>IFERROR(VLOOKUP(A85,DETAIL!$A$7:$F$1101,5,0),"")</f>
        <v/>
      </c>
      <c r="F85" s="113" t="str">
        <f>IFERROR(VLOOKUP(A85,DETAIL!$A$7:$P$1101,16,0),"")</f>
        <v/>
      </c>
      <c r="G85" s="113" t="str">
        <f>IFERROR(VLOOKUP(A85,DETAIL!$A$7:$P$1101,15,0),"")</f>
        <v/>
      </c>
      <c r="H85" s="8" t="str">
        <f>IFERROR(VLOOKUP(A85,DETAIL!$A$7:$F$1101,6,0),"")</f>
        <v/>
      </c>
      <c r="I85" s="8" t="str">
        <f>IFERROR(VLOOKUP(A85,DETAIL!$A$7:$Q$1101,17,0),"")</f>
        <v/>
      </c>
      <c r="J85" s="8" t="str">
        <f>IFERROR(VLOOKUP(A85,DETAIL!$A$7:$P$1101,13,0),"")</f>
        <v/>
      </c>
      <c r="K85" s="114" t="str">
        <f>IFERROR(VLOOKUP(A85,DETAIL!$A$7:$N$1101,14,0),"")</f>
        <v/>
      </c>
      <c r="L85" s="8" t="str">
        <f>IFERROR(VLOOKUP(A85,DETAIL!$A$7:$L$1101,7,0),"")</f>
        <v/>
      </c>
      <c r="M85" s="115" t="str">
        <f>IFERROR(VLOOKUP(A85,DETAIL!$A$7:$L$1101,8,0)*75%,"")</f>
        <v/>
      </c>
      <c r="N85" s="8" t="str">
        <f>IFERROR(VLOOKUP(A85,DETAIL!$A$7:$L$1101,9,0),"")</f>
        <v/>
      </c>
      <c r="O85" s="115" t="str">
        <f>IFERROR(VLOOKUP(A85,DETAIL!$A$7:$L$1101,10,0)*25%,"")</f>
        <v/>
      </c>
      <c r="P85" s="115" t="str">
        <f t="shared" si="8"/>
        <v/>
      </c>
      <c r="Q85" s="113"/>
      <c r="V85" s="13" t="str">
        <f>IFERROR(VLOOKUP(B85,DETAIL!$A$7:$G$201,7,0),"")</f>
        <v/>
      </c>
      <c r="W85" s="13" t="str">
        <f t="shared" si="6"/>
        <v/>
      </c>
    </row>
    <row r="86" spans="1:23" s="13" customFormat="1" ht="24.95" customHeight="1">
      <c r="A86" s="128">
        <v>79</v>
      </c>
      <c r="B86" s="8" t="str">
        <f t="shared" si="7"/>
        <v/>
      </c>
      <c r="C86" s="112" t="str">
        <f>IFERROR(VLOOKUP(A86,DETAIL!$A$7:$F$1101,3,0),"")</f>
        <v/>
      </c>
      <c r="D86" s="112" t="str">
        <f>IFERROR(VLOOKUP(A86,DETAIL!$A$7:$F$1101,4,0),"")</f>
        <v/>
      </c>
      <c r="E86" s="113" t="str">
        <f>IFERROR(VLOOKUP(A86,DETAIL!$A$7:$F$1101,5,0),"")</f>
        <v/>
      </c>
      <c r="F86" s="113" t="str">
        <f>IFERROR(VLOOKUP(A86,DETAIL!$A$7:$P$1101,16,0),"")</f>
        <v/>
      </c>
      <c r="G86" s="113" t="str">
        <f>IFERROR(VLOOKUP(A86,DETAIL!$A$7:$P$1101,15,0),"")</f>
        <v/>
      </c>
      <c r="H86" s="8" t="str">
        <f>IFERROR(VLOOKUP(A86,DETAIL!$A$7:$F$1101,6,0),"")</f>
        <v/>
      </c>
      <c r="I86" s="8" t="str">
        <f>IFERROR(VLOOKUP(A86,DETAIL!$A$7:$Q$1101,17,0),"")</f>
        <v/>
      </c>
      <c r="J86" s="8" t="str">
        <f>IFERROR(VLOOKUP(A86,DETAIL!$A$7:$P$1101,13,0),"")</f>
        <v/>
      </c>
      <c r="K86" s="114" t="str">
        <f>IFERROR(VLOOKUP(A86,DETAIL!$A$7:$N$1101,14,0),"")</f>
        <v/>
      </c>
      <c r="L86" s="8" t="str">
        <f>IFERROR(VLOOKUP(A86,DETAIL!$A$7:$L$1101,7,0),"")</f>
        <v/>
      </c>
      <c r="M86" s="115" t="str">
        <f>IFERROR(VLOOKUP(A86,DETAIL!$A$7:$L$1101,8,0)*75%,"")</f>
        <v/>
      </c>
      <c r="N86" s="8" t="str">
        <f>IFERROR(VLOOKUP(A86,DETAIL!$A$7:$L$1101,9,0),"")</f>
        <v/>
      </c>
      <c r="O86" s="115" t="str">
        <f>IFERROR(VLOOKUP(A86,DETAIL!$A$7:$L$1101,10,0)*25%,"")</f>
        <v/>
      </c>
      <c r="P86" s="115" t="str">
        <f t="shared" si="8"/>
        <v/>
      </c>
      <c r="Q86" s="113"/>
      <c r="V86" s="13" t="str">
        <f>IFERROR(VLOOKUP(B86,DETAIL!$A$7:$G$201,7,0),"")</f>
        <v/>
      </c>
      <c r="W86" s="13" t="str">
        <f t="shared" si="6"/>
        <v/>
      </c>
    </row>
    <row r="87" spans="1:23" s="13" customFormat="1" ht="24.95" customHeight="1">
      <c r="A87" s="128">
        <v>80</v>
      </c>
      <c r="B87" s="8" t="str">
        <f t="shared" si="7"/>
        <v/>
      </c>
      <c r="C87" s="112" t="str">
        <f>IFERROR(VLOOKUP(A87,DETAIL!$A$7:$F$1101,3,0),"")</f>
        <v/>
      </c>
      <c r="D87" s="112" t="str">
        <f>IFERROR(VLOOKUP(A87,DETAIL!$A$7:$F$1101,4,0),"")</f>
        <v/>
      </c>
      <c r="E87" s="113" t="str">
        <f>IFERROR(VLOOKUP(A87,DETAIL!$A$7:$F$1101,5,0),"")</f>
        <v/>
      </c>
      <c r="F87" s="113" t="str">
        <f>IFERROR(VLOOKUP(A87,DETAIL!$A$7:$P$1101,16,0),"")</f>
        <v/>
      </c>
      <c r="G87" s="113" t="str">
        <f>IFERROR(VLOOKUP(A87,DETAIL!$A$7:$P$1101,15,0),"")</f>
        <v/>
      </c>
      <c r="H87" s="8" t="str">
        <f>IFERROR(VLOOKUP(A87,DETAIL!$A$7:$F$1101,6,0),"")</f>
        <v/>
      </c>
      <c r="I87" s="8" t="str">
        <f>IFERROR(VLOOKUP(A87,DETAIL!$A$7:$Q$1101,17,0),"")</f>
        <v/>
      </c>
      <c r="J87" s="8" t="str">
        <f>IFERROR(VLOOKUP(A87,DETAIL!$A$7:$P$1101,13,0),"")</f>
        <v/>
      </c>
      <c r="K87" s="114" t="str">
        <f>IFERROR(VLOOKUP(A87,DETAIL!$A$7:$N$1101,14,0),"")</f>
        <v/>
      </c>
      <c r="L87" s="8" t="str">
        <f>IFERROR(VLOOKUP(A87,DETAIL!$A$7:$L$1101,7,0),"")</f>
        <v/>
      </c>
      <c r="M87" s="115" t="str">
        <f>IFERROR(VLOOKUP(A87,DETAIL!$A$7:$L$1101,8,0)*75%,"")</f>
        <v/>
      </c>
      <c r="N87" s="8" t="str">
        <f>IFERROR(VLOOKUP(A87,DETAIL!$A$7:$L$1101,9,0),"")</f>
        <v/>
      </c>
      <c r="O87" s="115" t="str">
        <f>IFERROR(VLOOKUP(A87,DETAIL!$A$7:$L$1101,10,0)*25%,"")</f>
        <v/>
      </c>
      <c r="P87" s="115" t="str">
        <f t="shared" si="8"/>
        <v/>
      </c>
      <c r="Q87" s="113"/>
      <c r="V87" s="13" t="str">
        <f>IFERROR(VLOOKUP(B87,DETAIL!$A$7:$G$201,7,0),"")</f>
        <v/>
      </c>
      <c r="W87" s="13" t="str">
        <f t="shared" si="6"/>
        <v/>
      </c>
    </row>
    <row r="88" spans="1:23" s="13" customFormat="1" ht="24.95" customHeight="1">
      <c r="A88" s="128">
        <v>81</v>
      </c>
      <c r="B88" s="8" t="str">
        <f t="shared" si="7"/>
        <v/>
      </c>
      <c r="C88" s="112" t="str">
        <f>IFERROR(VLOOKUP(A88,DETAIL!$A$7:$F$1101,3,0),"")</f>
        <v/>
      </c>
      <c r="D88" s="112" t="str">
        <f>IFERROR(VLOOKUP(A88,DETAIL!$A$7:$F$1101,4,0),"")</f>
        <v/>
      </c>
      <c r="E88" s="113" t="str">
        <f>IFERROR(VLOOKUP(A88,DETAIL!$A$7:$F$1101,5,0),"")</f>
        <v/>
      </c>
      <c r="F88" s="113" t="str">
        <f>IFERROR(VLOOKUP(A88,DETAIL!$A$7:$P$1101,16,0),"")</f>
        <v/>
      </c>
      <c r="G88" s="113" t="str">
        <f>IFERROR(VLOOKUP(A88,DETAIL!$A$7:$P$1101,15,0),"")</f>
        <v/>
      </c>
      <c r="H88" s="8" t="str">
        <f>IFERROR(VLOOKUP(A88,DETAIL!$A$7:$F$1101,6,0),"")</f>
        <v/>
      </c>
      <c r="I88" s="8" t="str">
        <f>IFERROR(VLOOKUP(A88,DETAIL!$A$7:$Q$1101,17,0),"")</f>
        <v/>
      </c>
      <c r="J88" s="8" t="str">
        <f>IFERROR(VLOOKUP(A88,DETAIL!$A$7:$P$1101,13,0),"")</f>
        <v/>
      </c>
      <c r="K88" s="114" t="str">
        <f>IFERROR(VLOOKUP(A88,DETAIL!$A$7:$N$1101,14,0),"")</f>
        <v/>
      </c>
      <c r="L88" s="8" t="str">
        <f>IFERROR(VLOOKUP(A88,DETAIL!$A$7:$L$1101,7,0),"")</f>
        <v/>
      </c>
      <c r="M88" s="115" t="str">
        <f>IFERROR(VLOOKUP(A88,DETAIL!$A$7:$L$1101,8,0)*75%,"")</f>
        <v/>
      </c>
      <c r="N88" s="8" t="str">
        <f>IFERROR(VLOOKUP(A88,DETAIL!$A$7:$L$1101,9,0),"")</f>
        <v/>
      </c>
      <c r="O88" s="115" t="str">
        <f>IFERROR(VLOOKUP(A88,DETAIL!$A$7:$L$1101,10,0)*25%,"")</f>
        <v/>
      </c>
      <c r="P88" s="115" t="str">
        <f t="shared" si="8"/>
        <v/>
      </c>
      <c r="Q88" s="113"/>
      <c r="V88" s="13" t="str">
        <f>IFERROR(VLOOKUP(B88,DETAIL!$A$7:$G$201,7,0),"")</f>
        <v/>
      </c>
      <c r="W88" s="13" t="str">
        <f t="shared" si="6"/>
        <v/>
      </c>
    </row>
    <row r="89" spans="1:23" s="13" customFormat="1" ht="24.95" customHeight="1">
      <c r="A89" s="128">
        <v>82</v>
      </c>
      <c r="B89" s="8" t="str">
        <f t="shared" si="7"/>
        <v/>
      </c>
      <c r="C89" s="112" t="str">
        <f>IFERROR(VLOOKUP(A89,DETAIL!$A$7:$F$1101,3,0),"")</f>
        <v/>
      </c>
      <c r="D89" s="112" t="str">
        <f>IFERROR(VLOOKUP(A89,DETAIL!$A$7:$F$1101,4,0),"")</f>
        <v/>
      </c>
      <c r="E89" s="113" t="str">
        <f>IFERROR(VLOOKUP(A89,DETAIL!$A$7:$F$1101,5,0),"")</f>
        <v/>
      </c>
      <c r="F89" s="113" t="str">
        <f>IFERROR(VLOOKUP(A89,DETAIL!$A$7:$P$1101,16,0),"")</f>
        <v/>
      </c>
      <c r="G89" s="113" t="str">
        <f>IFERROR(VLOOKUP(A89,DETAIL!$A$7:$P$1101,15,0),"")</f>
        <v/>
      </c>
      <c r="H89" s="8" t="str">
        <f>IFERROR(VLOOKUP(A89,DETAIL!$A$7:$F$1101,6,0),"")</f>
        <v/>
      </c>
      <c r="I89" s="8" t="str">
        <f>IFERROR(VLOOKUP(A89,DETAIL!$A$7:$Q$1101,17,0),"")</f>
        <v/>
      </c>
      <c r="J89" s="8" t="str">
        <f>IFERROR(VLOOKUP(A89,DETAIL!$A$7:$P$1101,13,0),"")</f>
        <v/>
      </c>
      <c r="K89" s="114" t="str">
        <f>IFERROR(VLOOKUP(A89,DETAIL!$A$7:$N$1101,14,0),"")</f>
        <v/>
      </c>
      <c r="L89" s="8" t="str">
        <f>IFERROR(VLOOKUP(A89,DETAIL!$A$7:$L$1101,7,0),"")</f>
        <v/>
      </c>
      <c r="M89" s="115" t="str">
        <f>IFERROR(VLOOKUP(A89,DETAIL!$A$7:$L$1101,8,0)*75%,"")</f>
        <v/>
      </c>
      <c r="N89" s="8" t="str">
        <f>IFERROR(VLOOKUP(A89,DETAIL!$A$7:$L$1101,9,0),"")</f>
        <v/>
      </c>
      <c r="O89" s="115" t="str">
        <f>IFERROR(VLOOKUP(A89,DETAIL!$A$7:$L$1101,10,0)*25%,"")</f>
        <v/>
      </c>
      <c r="P89" s="115" t="str">
        <f t="shared" si="8"/>
        <v/>
      </c>
      <c r="Q89" s="113"/>
      <c r="V89" s="13" t="str">
        <f>IFERROR(VLOOKUP(B89,DETAIL!$A$7:$G$201,7,0),"")</f>
        <v/>
      </c>
      <c r="W89" s="13" t="str">
        <f t="shared" si="6"/>
        <v/>
      </c>
    </row>
    <row r="90" spans="1:23" s="13" customFormat="1" ht="24.95" customHeight="1">
      <c r="A90" s="128">
        <v>83</v>
      </c>
      <c r="B90" s="8" t="str">
        <f t="shared" si="7"/>
        <v/>
      </c>
      <c r="C90" s="112" t="str">
        <f>IFERROR(VLOOKUP(A90,DETAIL!$A$7:$F$1101,3,0),"")</f>
        <v/>
      </c>
      <c r="D90" s="112" t="str">
        <f>IFERROR(VLOOKUP(A90,DETAIL!$A$7:$F$1101,4,0),"")</f>
        <v/>
      </c>
      <c r="E90" s="113" t="str">
        <f>IFERROR(VLOOKUP(A90,DETAIL!$A$7:$F$1101,5,0),"")</f>
        <v/>
      </c>
      <c r="F90" s="113" t="str">
        <f>IFERROR(VLOOKUP(A90,DETAIL!$A$7:$P$1101,16,0),"")</f>
        <v/>
      </c>
      <c r="G90" s="113" t="str">
        <f>IFERROR(VLOOKUP(A90,DETAIL!$A$7:$P$1101,15,0),"")</f>
        <v/>
      </c>
      <c r="H90" s="8" t="str">
        <f>IFERROR(VLOOKUP(A90,DETAIL!$A$7:$F$1101,6,0),"")</f>
        <v/>
      </c>
      <c r="I90" s="8" t="str">
        <f>IFERROR(VLOOKUP(A90,DETAIL!$A$7:$Q$1101,17,0),"")</f>
        <v/>
      </c>
      <c r="J90" s="8" t="str">
        <f>IFERROR(VLOOKUP(A90,DETAIL!$A$7:$P$1101,13,0),"")</f>
        <v/>
      </c>
      <c r="K90" s="114" t="str">
        <f>IFERROR(VLOOKUP(A90,DETAIL!$A$7:$N$1101,14,0),"")</f>
        <v/>
      </c>
      <c r="L90" s="8" t="str">
        <f>IFERROR(VLOOKUP(A90,DETAIL!$A$7:$L$1101,7,0),"")</f>
        <v/>
      </c>
      <c r="M90" s="115" t="str">
        <f>IFERROR(VLOOKUP(A90,DETAIL!$A$7:$L$1101,8,0)*75%,"")</f>
        <v/>
      </c>
      <c r="N90" s="8" t="str">
        <f>IFERROR(VLOOKUP(A90,DETAIL!$A$7:$L$1101,9,0),"")</f>
        <v/>
      </c>
      <c r="O90" s="115" t="str">
        <f>IFERROR(VLOOKUP(A90,DETAIL!$A$7:$L$1101,10,0)*25%,"")</f>
        <v/>
      </c>
      <c r="P90" s="115" t="str">
        <f t="shared" si="8"/>
        <v/>
      </c>
      <c r="Q90" s="113"/>
      <c r="V90" s="13" t="str">
        <f>IFERROR(VLOOKUP(B90,DETAIL!$A$7:$G$201,7,0),"")</f>
        <v/>
      </c>
      <c r="W90" s="13" t="str">
        <f t="shared" si="6"/>
        <v/>
      </c>
    </row>
    <row r="91" spans="1:23" s="13" customFormat="1" ht="24.95" customHeight="1">
      <c r="A91" s="128">
        <v>84</v>
      </c>
      <c r="B91" s="8" t="str">
        <f t="shared" si="7"/>
        <v/>
      </c>
      <c r="C91" s="112" t="str">
        <f>IFERROR(VLOOKUP(A91,DETAIL!$A$7:$F$1101,3,0),"")</f>
        <v/>
      </c>
      <c r="D91" s="112" t="str">
        <f>IFERROR(VLOOKUP(A91,DETAIL!$A$7:$F$1101,4,0),"")</f>
        <v/>
      </c>
      <c r="E91" s="113" t="str">
        <f>IFERROR(VLOOKUP(A91,DETAIL!$A$7:$F$1101,5,0),"")</f>
        <v/>
      </c>
      <c r="F91" s="113" t="str">
        <f>IFERROR(VLOOKUP(A91,DETAIL!$A$7:$P$1101,16,0),"")</f>
        <v/>
      </c>
      <c r="G91" s="113" t="str">
        <f>IFERROR(VLOOKUP(A91,DETAIL!$A$7:$P$1101,15,0),"")</f>
        <v/>
      </c>
      <c r="H91" s="8" t="str">
        <f>IFERROR(VLOOKUP(A91,DETAIL!$A$7:$F$1101,6,0),"")</f>
        <v/>
      </c>
      <c r="I91" s="8" t="str">
        <f>IFERROR(VLOOKUP(A91,DETAIL!$A$7:$Q$1101,17,0),"")</f>
        <v/>
      </c>
      <c r="J91" s="8" t="str">
        <f>IFERROR(VLOOKUP(A91,DETAIL!$A$7:$P$1101,13,0),"")</f>
        <v/>
      </c>
      <c r="K91" s="114" t="str">
        <f>IFERROR(VLOOKUP(A91,DETAIL!$A$7:$N$1101,14,0),"")</f>
        <v/>
      </c>
      <c r="L91" s="8" t="str">
        <f>IFERROR(VLOOKUP(A91,DETAIL!$A$7:$L$1101,7,0),"")</f>
        <v/>
      </c>
      <c r="M91" s="115" t="str">
        <f>IFERROR(VLOOKUP(A91,DETAIL!$A$7:$L$1101,8,0)*75%,"")</f>
        <v/>
      </c>
      <c r="N91" s="8" t="str">
        <f>IFERROR(VLOOKUP(A91,DETAIL!$A$7:$L$1101,9,0),"")</f>
        <v/>
      </c>
      <c r="O91" s="115" t="str">
        <f>IFERROR(VLOOKUP(A91,DETAIL!$A$7:$L$1101,10,0)*25%,"")</f>
        <v/>
      </c>
      <c r="P91" s="115" t="str">
        <f t="shared" si="8"/>
        <v/>
      </c>
      <c r="Q91" s="113"/>
      <c r="V91" s="13" t="str">
        <f>IFERROR(VLOOKUP(B91,DETAIL!$A$7:$G$201,7,0),"")</f>
        <v/>
      </c>
      <c r="W91" s="13" t="str">
        <f t="shared" si="6"/>
        <v/>
      </c>
    </row>
    <row r="92" spans="1:23" s="13" customFormat="1" ht="24.95" customHeight="1">
      <c r="A92" s="128">
        <v>85</v>
      </c>
      <c r="B92" s="8" t="str">
        <f t="shared" si="7"/>
        <v/>
      </c>
      <c r="C92" s="112" t="str">
        <f>IFERROR(VLOOKUP(A92,DETAIL!$A$7:$F$1101,3,0),"")</f>
        <v/>
      </c>
      <c r="D92" s="112" t="str">
        <f>IFERROR(VLOOKUP(A92,DETAIL!$A$7:$F$1101,4,0),"")</f>
        <v/>
      </c>
      <c r="E92" s="113" t="str">
        <f>IFERROR(VLOOKUP(A92,DETAIL!$A$7:$F$1101,5,0),"")</f>
        <v/>
      </c>
      <c r="F92" s="113" t="str">
        <f>IFERROR(VLOOKUP(A92,DETAIL!$A$7:$P$1101,16,0),"")</f>
        <v/>
      </c>
      <c r="G92" s="113" t="str">
        <f>IFERROR(VLOOKUP(A92,DETAIL!$A$7:$P$1101,15,0),"")</f>
        <v/>
      </c>
      <c r="H92" s="8" t="str">
        <f>IFERROR(VLOOKUP(A92,DETAIL!$A$7:$F$1101,6,0),"")</f>
        <v/>
      </c>
      <c r="I92" s="8" t="str">
        <f>IFERROR(VLOOKUP(A92,DETAIL!$A$7:$Q$1101,17,0),"")</f>
        <v/>
      </c>
      <c r="J92" s="8" t="str">
        <f>IFERROR(VLOOKUP(A92,DETAIL!$A$7:$P$1101,13,0),"")</f>
        <v/>
      </c>
      <c r="K92" s="114" t="str">
        <f>IFERROR(VLOOKUP(A92,DETAIL!$A$7:$N$1101,14,0),"")</f>
        <v/>
      </c>
      <c r="L92" s="8" t="str">
        <f>IFERROR(VLOOKUP(A92,DETAIL!$A$7:$L$1101,7,0),"")</f>
        <v/>
      </c>
      <c r="M92" s="115" t="str">
        <f>IFERROR(VLOOKUP(A92,DETAIL!$A$7:$L$1101,8,0)*75%,"")</f>
        <v/>
      </c>
      <c r="N92" s="8" t="str">
        <f>IFERROR(VLOOKUP(A92,DETAIL!$A$7:$L$1101,9,0),"")</f>
        <v/>
      </c>
      <c r="O92" s="115" t="str">
        <f>IFERROR(VLOOKUP(A92,DETAIL!$A$7:$L$1101,10,0)*25%,"")</f>
        <v/>
      </c>
      <c r="P92" s="115" t="str">
        <f t="shared" si="8"/>
        <v/>
      </c>
      <c r="Q92" s="113"/>
      <c r="V92" s="13" t="str">
        <f>IFERROR(VLOOKUP(B92,DETAIL!$A$7:$G$201,7,0),"")</f>
        <v/>
      </c>
      <c r="W92" s="13" t="str">
        <f t="shared" si="6"/>
        <v/>
      </c>
    </row>
    <row r="93" spans="1:23" s="13" customFormat="1" ht="24.95" customHeight="1">
      <c r="A93" s="128">
        <v>86</v>
      </c>
      <c r="B93" s="8" t="str">
        <f t="shared" si="7"/>
        <v/>
      </c>
      <c r="C93" s="112" t="str">
        <f>IFERROR(VLOOKUP(A93,DETAIL!$A$7:$F$1101,3,0),"")</f>
        <v/>
      </c>
      <c r="D93" s="112" t="str">
        <f>IFERROR(VLOOKUP(A93,DETAIL!$A$7:$F$1101,4,0),"")</f>
        <v/>
      </c>
      <c r="E93" s="113" t="str">
        <f>IFERROR(VLOOKUP(A93,DETAIL!$A$7:$F$1101,5,0),"")</f>
        <v/>
      </c>
      <c r="F93" s="113" t="str">
        <f>IFERROR(VLOOKUP(A93,DETAIL!$A$7:$P$1101,16,0),"")</f>
        <v/>
      </c>
      <c r="G93" s="113" t="str">
        <f>IFERROR(VLOOKUP(A93,DETAIL!$A$7:$P$1101,15,0),"")</f>
        <v/>
      </c>
      <c r="H93" s="8" t="str">
        <f>IFERROR(VLOOKUP(A93,DETAIL!$A$7:$F$1101,6,0),"")</f>
        <v/>
      </c>
      <c r="I93" s="8" t="str">
        <f>IFERROR(VLOOKUP(A93,DETAIL!$A$7:$Q$1101,17,0),"")</f>
        <v/>
      </c>
      <c r="J93" s="8" t="str">
        <f>IFERROR(VLOOKUP(A93,DETAIL!$A$7:$P$1101,13,0),"")</f>
        <v/>
      </c>
      <c r="K93" s="114" t="str">
        <f>IFERROR(VLOOKUP(A93,DETAIL!$A$7:$N$1101,14,0),"")</f>
        <v/>
      </c>
      <c r="L93" s="8" t="str">
        <f>IFERROR(VLOOKUP(A93,DETAIL!$A$7:$L$1101,7,0),"")</f>
        <v/>
      </c>
      <c r="M93" s="115" t="str">
        <f>IFERROR(VLOOKUP(A93,DETAIL!$A$7:$L$1101,8,0)*75%,"")</f>
        <v/>
      </c>
      <c r="N93" s="8" t="str">
        <f>IFERROR(VLOOKUP(A93,DETAIL!$A$7:$L$1101,9,0),"")</f>
        <v/>
      </c>
      <c r="O93" s="115" t="str">
        <f>IFERROR(VLOOKUP(A93,DETAIL!$A$7:$L$1101,10,0)*25%,"")</f>
        <v/>
      </c>
      <c r="P93" s="115" t="str">
        <f t="shared" si="8"/>
        <v/>
      </c>
      <c r="Q93" s="113"/>
      <c r="V93" s="13" t="str">
        <f>IFERROR(VLOOKUP(B93,DETAIL!$A$7:$G$201,7,0),"")</f>
        <v/>
      </c>
      <c r="W93" s="13" t="str">
        <f t="shared" si="6"/>
        <v/>
      </c>
    </row>
    <row r="94" spans="1:23" s="13" customFormat="1" ht="24.95" customHeight="1">
      <c r="A94" s="128">
        <v>87</v>
      </c>
      <c r="B94" s="8" t="str">
        <f t="shared" si="7"/>
        <v/>
      </c>
      <c r="C94" s="112" t="str">
        <f>IFERROR(VLOOKUP(A94,DETAIL!$A$7:$F$1101,3,0),"")</f>
        <v/>
      </c>
      <c r="D94" s="112" t="str">
        <f>IFERROR(VLOOKUP(A94,DETAIL!$A$7:$F$1101,4,0),"")</f>
        <v/>
      </c>
      <c r="E94" s="113" t="str">
        <f>IFERROR(VLOOKUP(A94,DETAIL!$A$7:$F$1101,5,0),"")</f>
        <v/>
      </c>
      <c r="F94" s="113" t="str">
        <f>IFERROR(VLOOKUP(A94,DETAIL!$A$7:$P$1101,16,0),"")</f>
        <v/>
      </c>
      <c r="G94" s="113" t="str">
        <f>IFERROR(VLOOKUP(A94,DETAIL!$A$7:$P$1101,15,0),"")</f>
        <v/>
      </c>
      <c r="H94" s="8" t="str">
        <f>IFERROR(VLOOKUP(A94,DETAIL!$A$7:$F$1101,6,0),"")</f>
        <v/>
      </c>
      <c r="I94" s="8" t="str">
        <f>IFERROR(VLOOKUP(A94,DETAIL!$A$7:$Q$1101,17,0),"")</f>
        <v/>
      </c>
      <c r="J94" s="8" t="str">
        <f>IFERROR(VLOOKUP(A94,DETAIL!$A$7:$P$1101,13,0),"")</f>
        <v/>
      </c>
      <c r="K94" s="114" t="str">
        <f>IFERROR(VLOOKUP(A94,DETAIL!$A$7:$N$1101,14,0),"")</f>
        <v/>
      </c>
      <c r="L94" s="8" t="str">
        <f>IFERROR(VLOOKUP(A94,DETAIL!$A$7:$L$1101,7,0),"")</f>
        <v/>
      </c>
      <c r="M94" s="115" t="str">
        <f>IFERROR(VLOOKUP(A94,DETAIL!$A$7:$L$1101,8,0)*75%,"")</f>
        <v/>
      </c>
      <c r="N94" s="8" t="str">
        <f>IFERROR(VLOOKUP(A94,DETAIL!$A$7:$L$1101,9,0),"")</f>
        <v/>
      </c>
      <c r="O94" s="115" t="str">
        <f>IFERROR(VLOOKUP(A94,DETAIL!$A$7:$L$1101,10,0)*25%,"")</f>
        <v/>
      </c>
      <c r="P94" s="115" t="str">
        <f t="shared" si="8"/>
        <v/>
      </c>
      <c r="Q94" s="113"/>
      <c r="V94" s="13" t="str">
        <f>IFERROR(VLOOKUP(B94,DETAIL!$A$7:$G$201,7,0),"")</f>
        <v/>
      </c>
      <c r="W94" s="13" t="str">
        <f t="shared" si="6"/>
        <v/>
      </c>
    </row>
    <row r="95" spans="1:23" s="13" customFormat="1" ht="24.95" customHeight="1">
      <c r="A95" s="128">
        <v>88</v>
      </c>
      <c r="B95" s="8" t="str">
        <f t="shared" si="7"/>
        <v/>
      </c>
      <c r="C95" s="112" t="str">
        <f>IFERROR(VLOOKUP(A95,DETAIL!$A$7:$F$1101,3,0),"")</f>
        <v/>
      </c>
      <c r="D95" s="112" t="str">
        <f>IFERROR(VLOOKUP(A95,DETAIL!$A$7:$F$1101,4,0),"")</f>
        <v/>
      </c>
      <c r="E95" s="113" t="str">
        <f>IFERROR(VLOOKUP(A95,DETAIL!$A$7:$F$1101,5,0),"")</f>
        <v/>
      </c>
      <c r="F95" s="113" t="str">
        <f>IFERROR(VLOOKUP(A95,DETAIL!$A$7:$P$1101,16,0),"")</f>
        <v/>
      </c>
      <c r="G95" s="113" t="str">
        <f>IFERROR(VLOOKUP(A95,DETAIL!$A$7:$P$1101,15,0),"")</f>
        <v/>
      </c>
      <c r="H95" s="8" t="str">
        <f>IFERROR(VLOOKUP(A95,DETAIL!$A$7:$F$1101,6,0),"")</f>
        <v/>
      </c>
      <c r="I95" s="8" t="str">
        <f>IFERROR(VLOOKUP(A95,DETAIL!$A$7:$Q$1101,17,0),"")</f>
        <v/>
      </c>
      <c r="J95" s="8" t="str">
        <f>IFERROR(VLOOKUP(A95,DETAIL!$A$7:$P$1101,13,0),"")</f>
        <v/>
      </c>
      <c r="K95" s="114" t="str">
        <f>IFERROR(VLOOKUP(A95,DETAIL!$A$7:$N$1101,14,0),"")</f>
        <v/>
      </c>
      <c r="L95" s="8" t="str">
        <f>IFERROR(VLOOKUP(A95,DETAIL!$A$7:$L$1101,7,0),"")</f>
        <v/>
      </c>
      <c r="M95" s="115" t="str">
        <f>IFERROR(VLOOKUP(A95,DETAIL!$A$7:$L$1101,8,0)*75%,"")</f>
        <v/>
      </c>
      <c r="N95" s="8" t="str">
        <f>IFERROR(VLOOKUP(A95,DETAIL!$A$7:$L$1101,9,0),"")</f>
        <v/>
      </c>
      <c r="O95" s="115" t="str">
        <f>IFERROR(VLOOKUP(A95,DETAIL!$A$7:$L$1101,10,0)*25%,"")</f>
        <v/>
      </c>
      <c r="P95" s="115" t="str">
        <f t="shared" si="8"/>
        <v/>
      </c>
      <c r="Q95" s="113"/>
      <c r="V95" s="13" t="str">
        <f>IFERROR(VLOOKUP(B95,DETAIL!$A$7:$G$201,7,0),"")</f>
        <v/>
      </c>
      <c r="W95" s="13" t="str">
        <f t="shared" si="6"/>
        <v/>
      </c>
    </row>
    <row r="96" spans="1:23" s="13" customFormat="1" ht="24.95" customHeight="1">
      <c r="A96" s="128">
        <v>89</v>
      </c>
      <c r="B96" s="8" t="str">
        <f t="shared" si="7"/>
        <v/>
      </c>
      <c r="C96" s="112" t="str">
        <f>IFERROR(VLOOKUP(A96,DETAIL!$A$7:$F$1101,3,0),"")</f>
        <v/>
      </c>
      <c r="D96" s="112" t="str">
        <f>IFERROR(VLOOKUP(A96,DETAIL!$A$7:$F$1101,4,0),"")</f>
        <v/>
      </c>
      <c r="E96" s="113" t="str">
        <f>IFERROR(VLOOKUP(A96,DETAIL!$A$7:$F$1101,5,0),"")</f>
        <v/>
      </c>
      <c r="F96" s="113" t="str">
        <f>IFERROR(VLOOKUP(A96,DETAIL!$A$7:$P$1101,16,0),"")</f>
        <v/>
      </c>
      <c r="G96" s="113" t="str">
        <f>IFERROR(VLOOKUP(A96,DETAIL!$A$7:$P$1101,15,0),"")</f>
        <v/>
      </c>
      <c r="H96" s="8" t="str">
        <f>IFERROR(VLOOKUP(A96,DETAIL!$A$7:$F$1101,6,0),"")</f>
        <v/>
      </c>
      <c r="I96" s="8" t="str">
        <f>IFERROR(VLOOKUP(A96,DETAIL!$A$7:$Q$1101,17,0),"")</f>
        <v/>
      </c>
      <c r="J96" s="8" t="str">
        <f>IFERROR(VLOOKUP(A96,DETAIL!$A$7:$P$1101,13,0),"")</f>
        <v/>
      </c>
      <c r="K96" s="114" t="str">
        <f>IFERROR(VLOOKUP(A96,DETAIL!$A$7:$N$1101,14,0),"")</f>
        <v/>
      </c>
      <c r="L96" s="8" t="str">
        <f>IFERROR(VLOOKUP(A96,DETAIL!$A$7:$L$1101,7,0),"")</f>
        <v/>
      </c>
      <c r="M96" s="115" t="str">
        <f>IFERROR(VLOOKUP(A96,DETAIL!$A$7:$L$1101,8,0)*75%,"")</f>
        <v/>
      </c>
      <c r="N96" s="8" t="str">
        <f>IFERROR(VLOOKUP(A96,DETAIL!$A$7:$L$1101,9,0),"")</f>
        <v/>
      </c>
      <c r="O96" s="115" t="str">
        <f>IFERROR(VLOOKUP(A96,DETAIL!$A$7:$L$1101,10,0)*25%,"")</f>
        <v/>
      </c>
      <c r="P96" s="115" t="str">
        <f t="shared" si="8"/>
        <v/>
      </c>
      <c r="Q96" s="113"/>
      <c r="V96" s="13" t="str">
        <f>IFERROR(VLOOKUP(B96,DETAIL!$A$7:$G$201,7,0),"")</f>
        <v/>
      </c>
      <c r="W96" s="13" t="str">
        <f t="shared" si="6"/>
        <v/>
      </c>
    </row>
    <row r="97" spans="1:23" s="13" customFormat="1" ht="24.95" customHeight="1">
      <c r="A97" s="128">
        <v>90</v>
      </c>
      <c r="B97" s="8" t="str">
        <f t="shared" si="7"/>
        <v/>
      </c>
      <c r="C97" s="112" t="str">
        <f>IFERROR(VLOOKUP(A97,DETAIL!$A$7:$F$1101,3,0),"")</f>
        <v/>
      </c>
      <c r="D97" s="112" t="str">
        <f>IFERROR(VLOOKUP(A97,DETAIL!$A$7:$F$1101,4,0),"")</f>
        <v/>
      </c>
      <c r="E97" s="113" t="str">
        <f>IFERROR(VLOOKUP(A97,DETAIL!$A$7:$F$1101,5,0),"")</f>
        <v/>
      </c>
      <c r="F97" s="113" t="str">
        <f>IFERROR(VLOOKUP(A97,DETAIL!$A$7:$P$1101,16,0),"")</f>
        <v/>
      </c>
      <c r="G97" s="113" t="str">
        <f>IFERROR(VLOOKUP(A97,DETAIL!$A$7:$P$1101,15,0),"")</f>
        <v/>
      </c>
      <c r="H97" s="8" t="str">
        <f>IFERROR(VLOOKUP(A97,DETAIL!$A$7:$F$1101,6,0),"")</f>
        <v/>
      </c>
      <c r="I97" s="8" t="str">
        <f>IFERROR(VLOOKUP(A97,DETAIL!$A$7:$Q$1101,17,0),"")</f>
        <v/>
      </c>
      <c r="J97" s="8" t="str">
        <f>IFERROR(VLOOKUP(A97,DETAIL!$A$7:$P$1101,13,0),"")</f>
        <v/>
      </c>
      <c r="K97" s="114" t="str">
        <f>IFERROR(VLOOKUP(A97,DETAIL!$A$7:$N$1101,14,0),"")</f>
        <v/>
      </c>
      <c r="L97" s="8" t="str">
        <f>IFERROR(VLOOKUP(A97,DETAIL!$A$7:$L$1101,7,0),"")</f>
        <v/>
      </c>
      <c r="M97" s="115" t="str">
        <f>IFERROR(VLOOKUP(A97,DETAIL!$A$7:$L$1101,8,0)*75%,"")</f>
        <v/>
      </c>
      <c r="N97" s="8" t="str">
        <f>IFERROR(VLOOKUP(A97,DETAIL!$A$7:$L$1101,9,0),"")</f>
        <v/>
      </c>
      <c r="O97" s="115" t="str">
        <f>IFERROR(VLOOKUP(A97,DETAIL!$A$7:$L$1101,10,0)*25%,"")</f>
        <v/>
      </c>
      <c r="P97" s="115" t="str">
        <f t="shared" si="8"/>
        <v/>
      </c>
      <c r="Q97" s="113"/>
      <c r="V97" s="13" t="str">
        <f>IFERROR(VLOOKUP(B97,DETAIL!$A$7:$G$201,7,0),"")</f>
        <v/>
      </c>
      <c r="W97" s="13" t="str">
        <f t="shared" si="6"/>
        <v/>
      </c>
    </row>
    <row r="98" spans="1:23" s="13" customFormat="1" ht="24.95" customHeight="1">
      <c r="A98" s="128">
        <v>91</v>
      </c>
      <c r="B98" s="8" t="str">
        <f t="shared" si="7"/>
        <v/>
      </c>
      <c r="C98" s="112" t="str">
        <f>IFERROR(VLOOKUP(A98,DETAIL!$A$7:$F$1101,3,0),"")</f>
        <v/>
      </c>
      <c r="D98" s="112" t="str">
        <f>IFERROR(VLOOKUP(A98,DETAIL!$A$7:$F$1101,4,0),"")</f>
        <v/>
      </c>
      <c r="E98" s="113" t="str">
        <f>IFERROR(VLOOKUP(A98,DETAIL!$A$7:$F$1101,5,0),"")</f>
        <v/>
      </c>
      <c r="F98" s="113" t="str">
        <f>IFERROR(VLOOKUP(A98,DETAIL!$A$7:$P$1101,16,0),"")</f>
        <v/>
      </c>
      <c r="G98" s="113" t="str">
        <f>IFERROR(VLOOKUP(A98,DETAIL!$A$7:$P$1101,15,0),"")</f>
        <v/>
      </c>
      <c r="H98" s="8" t="str">
        <f>IFERROR(VLOOKUP(A98,DETAIL!$A$7:$F$1101,6,0),"")</f>
        <v/>
      </c>
      <c r="I98" s="8" t="str">
        <f>IFERROR(VLOOKUP(A98,DETAIL!$A$7:$Q$1101,17,0),"")</f>
        <v/>
      </c>
      <c r="J98" s="8" t="str">
        <f>IFERROR(VLOOKUP(A98,DETAIL!$A$7:$P$1101,13,0),"")</f>
        <v/>
      </c>
      <c r="K98" s="114" t="str">
        <f>IFERROR(VLOOKUP(A98,DETAIL!$A$7:$N$1101,14,0),"")</f>
        <v/>
      </c>
      <c r="L98" s="8" t="str">
        <f>IFERROR(VLOOKUP(A98,DETAIL!$A$7:$L$1101,7,0),"")</f>
        <v/>
      </c>
      <c r="M98" s="115" t="str">
        <f>IFERROR(VLOOKUP(A98,DETAIL!$A$7:$L$1101,8,0)*75%,"")</f>
        <v/>
      </c>
      <c r="N98" s="8" t="str">
        <f>IFERROR(VLOOKUP(A98,DETAIL!$A$7:$L$1101,9,0),"")</f>
        <v/>
      </c>
      <c r="O98" s="115" t="str">
        <f>IFERROR(VLOOKUP(A98,DETAIL!$A$7:$L$1101,10,0)*25%,"")</f>
        <v/>
      </c>
      <c r="P98" s="115" t="str">
        <f t="shared" si="8"/>
        <v/>
      </c>
      <c r="Q98" s="113"/>
      <c r="V98" s="13" t="str">
        <f>IFERROR(VLOOKUP(B98,DETAIL!$A$7:$G$201,7,0),"")</f>
        <v/>
      </c>
      <c r="W98" s="13" t="str">
        <f t="shared" si="6"/>
        <v/>
      </c>
    </row>
    <row r="99" spans="1:23" s="13" customFormat="1" ht="24.95" customHeight="1">
      <c r="A99" s="128">
        <v>92</v>
      </c>
      <c r="B99" s="8" t="str">
        <f t="shared" si="7"/>
        <v/>
      </c>
      <c r="C99" s="112" t="str">
        <f>IFERROR(VLOOKUP(A99,DETAIL!$A$7:$F$1101,3,0),"")</f>
        <v/>
      </c>
      <c r="D99" s="112" t="str">
        <f>IFERROR(VLOOKUP(A99,DETAIL!$A$7:$F$1101,4,0),"")</f>
        <v/>
      </c>
      <c r="E99" s="113" t="str">
        <f>IFERROR(VLOOKUP(A99,DETAIL!$A$7:$F$1101,5,0),"")</f>
        <v/>
      </c>
      <c r="F99" s="113" t="str">
        <f>IFERROR(VLOOKUP(A99,DETAIL!$A$7:$P$1101,16,0),"")</f>
        <v/>
      </c>
      <c r="G99" s="113" t="str">
        <f>IFERROR(VLOOKUP(A99,DETAIL!$A$7:$P$1101,15,0),"")</f>
        <v/>
      </c>
      <c r="H99" s="8" t="str">
        <f>IFERROR(VLOOKUP(A99,DETAIL!$A$7:$F$1101,6,0),"")</f>
        <v/>
      </c>
      <c r="I99" s="8" t="str">
        <f>IFERROR(VLOOKUP(A99,DETAIL!$A$7:$Q$1101,17,0),"")</f>
        <v/>
      </c>
      <c r="J99" s="8" t="str">
        <f>IFERROR(VLOOKUP(A99,DETAIL!$A$7:$P$1101,13,0),"")</f>
        <v/>
      </c>
      <c r="K99" s="114" t="str">
        <f>IFERROR(VLOOKUP(A99,DETAIL!$A$7:$N$1101,14,0),"")</f>
        <v/>
      </c>
      <c r="L99" s="8" t="str">
        <f>IFERROR(VLOOKUP(A99,DETAIL!$A$7:$L$1101,7,0),"")</f>
        <v/>
      </c>
      <c r="M99" s="115" t="str">
        <f>IFERROR(VLOOKUP(A99,DETAIL!$A$7:$L$1101,8,0)*75%,"")</f>
        <v/>
      </c>
      <c r="N99" s="8" t="str">
        <f>IFERROR(VLOOKUP(A99,DETAIL!$A$7:$L$1101,9,0),"")</f>
        <v/>
      </c>
      <c r="O99" s="115" t="str">
        <f>IFERROR(VLOOKUP(A99,DETAIL!$A$7:$L$1101,10,0)*25%,"")</f>
        <v/>
      </c>
      <c r="P99" s="115" t="str">
        <f t="shared" si="8"/>
        <v/>
      </c>
      <c r="Q99" s="113"/>
      <c r="V99" s="13" t="str">
        <f>IFERROR(VLOOKUP(B99,DETAIL!$A$7:$G$201,7,0),"")</f>
        <v/>
      </c>
      <c r="W99" s="13" t="str">
        <f t="shared" si="6"/>
        <v/>
      </c>
    </row>
    <row r="100" spans="1:23" s="13" customFormat="1" ht="24.95" customHeight="1">
      <c r="A100" s="128">
        <v>93</v>
      </c>
      <c r="B100" s="8" t="str">
        <f t="shared" si="7"/>
        <v/>
      </c>
      <c r="C100" s="112" t="str">
        <f>IFERROR(VLOOKUP(A100,DETAIL!$A$7:$F$1101,3,0),"")</f>
        <v/>
      </c>
      <c r="D100" s="112" t="str">
        <f>IFERROR(VLOOKUP(A100,DETAIL!$A$7:$F$1101,4,0),"")</f>
        <v/>
      </c>
      <c r="E100" s="113" t="str">
        <f>IFERROR(VLOOKUP(A100,DETAIL!$A$7:$F$1101,5,0),"")</f>
        <v/>
      </c>
      <c r="F100" s="113" t="str">
        <f>IFERROR(VLOOKUP(A100,DETAIL!$A$7:$P$1101,16,0),"")</f>
        <v/>
      </c>
      <c r="G100" s="113" t="str">
        <f>IFERROR(VLOOKUP(A100,DETAIL!$A$7:$P$1101,15,0),"")</f>
        <v/>
      </c>
      <c r="H100" s="8" t="str">
        <f>IFERROR(VLOOKUP(A100,DETAIL!$A$7:$F$1101,6,0),"")</f>
        <v/>
      </c>
      <c r="I100" s="8" t="str">
        <f>IFERROR(VLOOKUP(A100,DETAIL!$A$7:$Q$1101,17,0),"")</f>
        <v/>
      </c>
      <c r="J100" s="8" t="str">
        <f>IFERROR(VLOOKUP(A100,DETAIL!$A$7:$P$1101,13,0),"")</f>
        <v/>
      </c>
      <c r="K100" s="114" t="str">
        <f>IFERROR(VLOOKUP(A100,DETAIL!$A$7:$N$1101,14,0),"")</f>
        <v/>
      </c>
      <c r="L100" s="8" t="str">
        <f>IFERROR(VLOOKUP(A100,DETAIL!$A$7:$L$1101,7,0),"")</f>
        <v/>
      </c>
      <c r="M100" s="115" t="str">
        <f>IFERROR(VLOOKUP(A100,DETAIL!$A$7:$L$1101,8,0)*75%,"")</f>
        <v/>
      </c>
      <c r="N100" s="8" t="str">
        <f>IFERROR(VLOOKUP(A100,DETAIL!$A$7:$L$1101,9,0),"")</f>
        <v/>
      </c>
      <c r="O100" s="115" t="str">
        <f>IFERROR(VLOOKUP(A100,DETAIL!$A$7:$L$1101,10,0)*25%,"")</f>
        <v/>
      </c>
      <c r="P100" s="115" t="str">
        <f t="shared" si="8"/>
        <v/>
      </c>
      <c r="Q100" s="113"/>
      <c r="V100" s="13" t="str">
        <f>IFERROR(VLOOKUP(B100,DETAIL!$A$7:$G$201,7,0),"")</f>
        <v/>
      </c>
      <c r="W100" s="13" t="str">
        <f t="shared" si="6"/>
        <v/>
      </c>
    </row>
    <row r="101" spans="1:23" s="13" customFormat="1" ht="24.95" customHeight="1">
      <c r="A101" s="128">
        <v>94</v>
      </c>
      <c r="B101" s="8" t="str">
        <f t="shared" si="7"/>
        <v/>
      </c>
      <c r="C101" s="112" t="str">
        <f>IFERROR(VLOOKUP(A101,DETAIL!$A$7:$F$1101,3,0),"")</f>
        <v/>
      </c>
      <c r="D101" s="112" t="str">
        <f>IFERROR(VLOOKUP(A101,DETAIL!$A$7:$F$1101,4,0),"")</f>
        <v/>
      </c>
      <c r="E101" s="113" t="str">
        <f>IFERROR(VLOOKUP(A101,DETAIL!$A$7:$F$1101,5,0),"")</f>
        <v/>
      </c>
      <c r="F101" s="113" t="str">
        <f>IFERROR(VLOOKUP(A101,DETAIL!$A$7:$P$1101,16,0),"")</f>
        <v/>
      </c>
      <c r="G101" s="113" t="str">
        <f>IFERROR(VLOOKUP(A101,DETAIL!$A$7:$P$1101,15,0),"")</f>
        <v/>
      </c>
      <c r="H101" s="8" t="str">
        <f>IFERROR(VLOOKUP(A101,DETAIL!$A$7:$F$1101,6,0),"")</f>
        <v/>
      </c>
      <c r="I101" s="8" t="str">
        <f>IFERROR(VLOOKUP(A101,DETAIL!$A$7:$Q$1101,17,0),"")</f>
        <v/>
      </c>
      <c r="J101" s="8" t="str">
        <f>IFERROR(VLOOKUP(A101,DETAIL!$A$7:$P$1101,13,0),"")</f>
        <v/>
      </c>
      <c r="K101" s="114" t="str">
        <f>IFERROR(VLOOKUP(A101,DETAIL!$A$7:$N$1101,14,0),"")</f>
        <v/>
      </c>
      <c r="L101" s="8" t="str">
        <f>IFERROR(VLOOKUP(A101,DETAIL!$A$7:$L$1101,7,0),"")</f>
        <v/>
      </c>
      <c r="M101" s="115" t="str">
        <f>IFERROR(VLOOKUP(A101,DETAIL!$A$7:$L$1101,8,0)*75%,"")</f>
        <v/>
      </c>
      <c r="N101" s="8" t="str">
        <f>IFERROR(VLOOKUP(A101,DETAIL!$A$7:$L$1101,9,0),"")</f>
        <v/>
      </c>
      <c r="O101" s="115" t="str">
        <f>IFERROR(VLOOKUP(A101,DETAIL!$A$7:$L$1101,10,0)*25%,"")</f>
        <v/>
      </c>
      <c r="P101" s="115" t="str">
        <f t="shared" si="8"/>
        <v/>
      </c>
      <c r="Q101" s="113"/>
      <c r="V101" s="13" t="str">
        <f>IFERROR(VLOOKUP(B101,DETAIL!$A$7:$G$201,7,0),"")</f>
        <v/>
      </c>
      <c r="W101" s="13" t="str">
        <f t="shared" si="6"/>
        <v/>
      </c>
    </row>
    <row r="102" spans="1:23" s="13" customFormat="1" ht="24.95" customHeight="1">
      <c r="A102" s="128">
        <v>95</v>
      </c>
      <c r="B102" s="8" t="str">
        <f t="shared" si="7"/>
        <v/>
      </c>
      <c r="C102" s="112" t="str">
        <f>IFERROR(VLOOKUP(A102,DETAIL!$A$7:$F$1101,3,0),"")</f>
        <v/>
      </c>
      <c r="D102" s="112" t="str">
        <f>IFERROR(VLOOKUP(A102,DETAIL!$A$7:$F$1101,4,0),"")</f>
        <v/>
      </c>
      <c r="E102" s="113" t="str">
        <f>IFERROR(VLOOKUP(A102,DETAIL!$A$7:$F$1101,5,0),"")</f>
        <v/>
      </c>
      <c r="F102" s="113" t="str">
        <f>IFERROR(VLOOKUP(A102,DETAIL!$A$7:$P$1101,16,0),"")</f>
        <v/>
      </c>
      <c r="G102" s="113" t="str">
        <f>IFERROR(VLOOKUP(A102,DETAIL!$A$7:$P$1101,15,0),"")</f>
        <v/>
      </c>
      <c r="H102" s="8" t="str">
        <f>IFERROR(VLOOKUP(A102,DETAIL!$A$7:$F$1101,6,0),"")</f>
        <v/>
      </c>
      <c r="I102" s="8" t="str">
        <f>IFERROR(VLOOKUP(A102,DETAIL!$A$7:$Q$1101,17,0),"")</f>
        <v/>
      </c>
      <c r="J102" s="8" t="str">
        <f>IFERROR(VLOOKUP(A102,DETAIL!$A$7:$P$1101,13,0),"")</f>
        <v/>
      </c>
      <c r="K102" s="114" t="str">
        <f>IFERROR(VLOOKUP(A102,DETAIL!$A$7:$N$1101,14,0),"")</f>
        <v/>
      </c>
      <c r="L102" s="8" t="str">
        <f>IFERROR(VLOOKUP(A102,DETAIL!$A$7:$L$1101,7,0),"")</f>
        <v/>
      </c>
      <c r="M102" s="115" t="str">
        <f>IFERROR(VLOOKUP(A102,DETAIL!$A$7:$L$1101,8,0)*75%,"")</f>
        <v/>
      </c>
      <c r="N102" s="8" t="str">
        <f>IFERROR(VLOOKUP(A102,DETAIL!$A$7:$L$1101,9,0),"")</f>
        <v/>
      </c>
      <c r="O102" s="115" t="str">
        <f>IFERROR(VLOOKUP(A102,DETAIL!$A$7:$L$1101,10,0)*25%,"")</f>
        <v/>
      </c>
      <c r="P102" s="115" t="str">
        <f t="shared" si="8"/>
        <v/>
      </c>
      <c r="Q102" s="113"/>
      <c r="V102" s="13" t="str">
        <f>IFERROR(VLOOKUP(B102,DETAIL!$A$7:$G$201,7,0),"")</f>
        <v/>
      </c>
      <c r="W102" s="13" t="str">
        <f t="shared" si="6"/>
        <v/>
      </c>
    </row>
    <row r="103" spans="1:23" s="13" customFormat="1" ht="24.95" customHeight="1">
      <c r="A103" s="128">
        <v>96</v>
      </c>
      <c r="B103" s="8" t="str">
        <f t="shared" si="7"/>
        <v/>
      </c>
      <c r="C103" s="112" t="str">
        <f>IFERROR(VLOOKUP(A103,DETAIL!$A$7:$F$1101,3,0),"")</f>
        <v/>
      </c>
      <c r="D103" s="112" t="str">
        <f>IFERROR(VLOOKUP(A103,DETAIL!$A$7:$F$1101,4,0),"")</f>
        <v/>
      </c>
      <c r="E103" s="113" t="str">
        <f>IFERROR(VLOOKUP(A103,DETAIL!$A$7:$F$1101,5,0),"")</f>
        <v/>
      </c>
      <c r="F103" s="113" t="str">
        <f>IFERROR(VLOOKUP(A103,DETAIL!$A$7:$P$1101,16,0),"")</f>
        <v/>
      </c>
      <c r="G103" s="113" t="str">
        <f>IFERROR(VLOOKUP(A103,DETAIL!$A$7:$P$1101,15,0),"")</f>
        <v/>
      </c>
      <c r="H103" s="8" t="str">
        <f>IFERROR(VLOOKUP(A103,DETAIL!$A$7:$F$1101,6,0),"")</f>
        <v/>
      </c>
      <c r="I103" s="8" t="str">
        <f>IFERROR(VLOOKUP(A103,DETAIL!$A$7:$Q$1101,17,0),"")</f>
        <v/>
      </c>
      <c r="J103" s="8" t="str">
        <f>IFERROR(VLOOKUP(A103,DETAIL!$A$7:$P$1101,13,0),"")</f>
        <v/>
      </c>
      <c r="K103" s="114" t="str">
        <f>IFERROR(VLOOKUP(A103,DETAIL!$A$7:$N$1101,14,0),"")</f>
        <v/>
      </c>
      <c r="L103" s="8" t="str">
        <f>IFERROR(VLOOKUP(A103,DETAIL!$A$7:$L$1101,7,0),"")</f>
        <v/>
      </c>
      <c r="M103" s="115" t="str">
        <f>IFERROR(VLOOKUP(A103,DETAIL!$A$7:$L$1101,8,0)*75%,"")</f>
        <v/>
      </c>
      <c r="N103" s="8" t="str">
        <f>IFERROR(VLOOKUP(A103,DETAIL!$A$7:$L$1101,9,0),"")</f>
        <v/>
      </c>
      <c r="O103" s="115" t="str">
        <f>IFERROR(VLOOKUP(A103,DETAIL!$A$7:$L$1101,10,0)*25%,"")</f>
        <v/>
      </c>
      <c r="P103" s="115" t="str">
        <f t="shared" si="8"/>
        <v/>
      </c>
      <c r="Q103" s="113"/>
      <c r="V103" s="13" t="str">
        <f>IFERROR(VLOOKUP(B103,DETAIL!$A$7:$G$201,7,0),"")</f>
        <v/>
      </c>
      <c r="W103" s="13" t="str">
        <f t="shared" si="6"/>
        <v/>
      </c>
    </row>
    <row r="104" spans="1:23" s="13" customFormat="1" ht="24.95" customHeight="1">
      <c r="A104" s="128">
        <v>97</v>
      </c>
      <c r="B104" s="8" t="str">
        <f t="shared" si="7"/>
        <v/>
      </c>
      <c r="C104" s="112" t="str">
        <f>IFERROR(VLOOKUP(A104,DETAIL!$A$7:$F$1101,3,0),"")</f>
        <v/>
      </c>
      <c r="D104" s="112" t="str">
        <f>IFERROR(VLOOKUP(A104,DETAIL!$A$7:$F$1101,4,0),"")</f>
        <v/>
      </c>
      <c r="E104" s="113" t="str">
        <f>IFERROR(VLOOKUP(A104,DETAIL!$A$7:$F$1101,5,0),"")</f>
        <v/>
      </c>
      <c r="F104" s="113" t="str">
        <f>IFERROR(VLOOKUP(A104,DETAIL!$A$7:$P$1101,16,0),"")</f>
        <v/>
      </c>
      <c r="G104" s="113" t="str">
        <f>IFERROR(VLOOKUP(A104,DETAIL!$A$7:$P$1101,15,0),"")</f>
        <v/>
      </c>
      <c r="H104" s="8" t="str">
        <f>IFERROR(VLOOKUP(A104,DETAIL!$A$7:$F$1101,6,0),"")</f>
        <v/>
      </c>
      <c r="I104" s="8" t="str">
        <f>IFERROR(VLOOKUP(A104,DETAIL!$A$7:$Q$1101,17,0),"")</f>
        <v/>
      </c>
      <c r="J104" s="8" t="str">
        <f>IFERROR(VLOOKUP(A104,DETAIL!$A$7:$P$1101,13,0),"")</f>
        <v/>
      </c>
      <c r="K104" s="114" t="str">
        <f>IFERROR(VLOOKUP(A104,DETAIL!$A$7:$N$1101,14,0),"")</f>
        <v/>
      </c>
      <c r="L104" s="8" t="str">
        <f>IFERROR(VLOOKUP(A104,DETAIL!$A$7:$L$1101,7,0),"")</f>
        <v/>
      </c>
      <c r="M104" s="115" t="str">
        <f>IFERROR(VLOOKUP(A104,DETAIL!$A$7:$L$1101,8,0)*75%,"")</f>
        <v/>
      </c>
      <c r="N104" s="8" t="str">
        <f>IFERROR(VLOOKUP(A104,DETAIL!$A$7:$L$1101,9,0),"")</f>
        <v/>
      </c>
      <c r="O104" s="115" t="str">
        <f>IFERROR(VLOOKUP(A104,DETAIL!$A$7:$L$1101,10,0)*25%,"")</f>
        <v/>
      </c>
      <c r="P104" s="115" t="str">
        <f t="shared" si="8"/>
        <v/>
      </c>
      <c r="Q104" s="113"/>
      <c r="V104" s="13" t="str">
        <f>IFERROR(VLOOKUP(B104,DETAIL!$A$7:$G$201,7,0),"")</f>
        <v/>
      </c>
      <c r="W104" s="13" t="str">
        <f t="shared" si="6"/>
        <v/>
      </c>
    </row>
    <row r="105" spans="1:23" s="13" customFormat="1" ht="24.95" customHeight="1">
      <c r="A105" s="128">
        <v>98</v>
      </c>
      <c r="B105" s="8" t="str">
        <f t="shared" si="7"/>
        <v/>
      </c>
      <c r="C105" s="112" t="str">
        <f>IFERROR(VLOOKUP(A105,DETAIL!$A$7:$F$1101,3,0),"")</f>
        <v/>
      </c>
      <c r="D105" s="112" t="str">
        <f>IFERROR(VLOOKUP(A105,DETAIL!$A$7:$F$1101,4,0),"")</f>
        <v/>
      </c>
      <c r="E105" s="113" t="str">
        <f>IFERROR(VLOOKUP(A105,DETAIL!$A$7:$F$1101,5,0),"")</f>
        <v/>
      </c>
      <c r="F105" s="113" t="str">
        <f>IFERROR(VLOOKUP(A105,DETAIL!$A$7:$P$1101,16,0),"")</f>
        <v/>
      </c>
      <c r="G105" s="113" t="str">
        <f>IFERROR(VLOOKUP(A105,DETAIL!$A$7:$P$1101,15,0),"")</f>
        <v/>
      </c>
      <c r="H105" s="8" t="str">
        <f>IFERROR(VLOOKUP(A105,DETAIL!$A$7:$F$1101,6,0),"")</f>
        <v/>
      </c>
      <c r="I105" s="8" t="str">
        <f>IFERROR(VLOOKUP(A105,DETAIL!$A$7:$Q$1101,17,0),"")</f>
        <v/>
      </c>
      <c r="J105" s="8" t="str">
        <f>IFERROR(VLOOKUP(A105,DETAIL!$A$7:$P$1101,13,0),"")</f>
        <v/>
      </c>
      <c r="K105" s="114" t="str">
        <f>IFERROR(VLOOKUP(A105,DETAIL!$A$7:$N$1101,14,0),"")</f>
        <v/>
      </c>
      <c r="L105" s="8" t="str">
        <f>IFERROR(VLOOKUP(A105,DETAIL!$A$7:$L$1101,7,0),"")</f>
        <v/>
      </c>
      <c r="M105" s="115" t="str">
        <f>IFERROR(VLOOKUP(A105,DETAIL!$A$7:$L$1101,8,0)*75%,"")</f>
        <v/>
      </c>
      <c r="N105" s="8" t="str">
        <f>IFERROR(VLOOKUP(A105,DETAIL!$A$7:$L$1101,9,0),"")</f>
        <v/>
      </c>
      <c r="O105" s="115" t="str">
        <f>IFERROR(VLOOKUP(A105,DETAIL!$A$7:$L$1101,10,0)*25%,"")</f>
        <v/>
      </c>
      <c r="P105" s="115" t="str">
        <f t="shared" si="8"/>
        <v/>
      </c>
      <c r="Q105" s="113"/>
      <c r="V105" s="13" t="str">
        <f>IFERROR(VLOOKUP(B105,DETAIL!$A$7:$G$201,7,0),"")</f>
        <v/>
      </c>
      <c r="W105" s="13" t="str">
        <f t="shared" si="6"/>
        <v/>
      </c>
    </row>
    <row r="106" spans="1:23" s="13" customFormat="1" ht="24.95" customHeight="1">
      <c r="A106" s="128">
        <v>99</v>
      </c>
      <c r="B106" s="8" t="str">
        <f t="shared" si="7"/>
        <v/>
      </c>
      <c r="C106" s="112" t="str">
        <f>IFERROR(VLOOKUP(A106,DETAIL!$A$7:$F$1101,3,0),"")</f>
        <v/>
      </c>
      <c r="D106" s="112" t="str">
        <f>IFERROR(VLOOKUP(A106,DETAIL!$A$7:$F$1101,4,0),"")</f>
        <v/>
      </c>
      <c r="E106" s="113" t="str">
        <f>IFERROR(VLOOKUP(A106,DETAIL!$A$7:$F$1101,5,0),"")</f>
        <v/>
      </c>
      <c r="F106" s="113" t="str">
        <f>IFERROR(VLOOKUP(A106,DETAIL!$A$7:$P$1101,16,0),"")</f>
        <v/>
      </c>
      <c r="G106" s="113" t="str">
        <f>IFERROR(VLOOKUP(A106,DETAIL!$A$7:$P$1101,15,0),"")</f>
        <v/>
      </c>
      <c r="H106" s="8" t="str">
        <f>IFERROR(VLOOKUP(A106,DETAIL!$A$7:$F$1101,6,0),"")</f>
        <v/>
      </c>
      <c r="I106" s="8" t="str">
        <f>IFERROR(VLOOKUP(A106,DETAIL!$A$7:$Q$1101,17,0),"")</f>
        <v/>
      </c>
      <c r="J106" s="8" t="str">
        <f>IFERROR(VLOOKUP(A106,DETAIL!$A$7:$P$1101,13,0),"")</f>
        <v/>
      </c>
      <c r="K106" s="114" t="str">
        <f>IFERROR(VLOOKUP(A106,DETAIL!$A$7:$N$1101,14,0),"")</f>
        <v/>
      </c>
      <c r="L106" s="8" t="str">
        <f>IFERROR(VLOOKUP(A106,DETAIL!$A$7:$L$1101,7,0),"")</f>
        <v/>
      </c>
      <c r="M106" s="115" t="str">
        <f>IFERROR(VLOOKUP(A106,DETAIL!$A$7:$L$1101,8,0)*75%,"")</f>
        <v/>
      </c>
      <c r="N106" s="8" t="str">
        <f>IFERROR(VLOOKUP(A106,DETAIL!$A$7:$L$1101,9,0),"")</f>
        <v/>
      </c>
      <c r="O106" s="115" t="str">
        <f>IFERROR(VLOOKUP(A106,DETAIL!$A$7:$L$1101,10,0)*25%,"")</f>
        <v/>
      </c>
      <c r="P106" s="115" t="str">
        <f t="shared" si="8"/>
        <v/>
      </c>
      <c r="Q106" s="113"/>
      <c r="V106" s="13" t="str">
        <f>IFERROR(VLOOKUP(B106,DETAIL!$A$7:$G$201,7,0),"")</f>
        <v/>
      </c>
      <c r="W106" s="13" t="str">
        <f t="shared" si="6"/>
        <v/>
      </c>
    </row>
    <row r="107" spans="1:23" s="13" customFormat="1" ht="24.95" customHeight="1">
      <c r="A107" s="128">
        <v>100</v>
      </c>
      <c r="B107" s="8" t="str">
        <f t="shared" si="7"/>
        <v/>
      </c>
      <c r="C107" s="112" t="str">
        <f>IFERROR(VLOOKUP(A107,DETAIL!$A$7:$F$1101,3,0),"")</f>
        <v/>
      </c>
      <c r="D107" s="112" t="str">
        <f>IFERROR(VLOOKUP(A107,DETAIL!$A$7:$F$1101,4,0),"")</f>
        <v/>
      </c>
      <c r="E107" s="113" t="str">
        <f>IFERROR(VLOOKUP(A107,DETAIL!$A$7:$F$1101,5,0),"")</f>
        <v/>
      </c>
      <c r="F107" s="113" t="str">
        <f>IFERROR(VLOOKUP(A107,DETAIL!$A$7:$P$1101,16,0),"")</f>
        <v/>
      </c>
      <c r="G107" s="113" t="str">
        <f>IFERROR(VLOOKUP(A107,DETAIL!$A$7:$P$1101,15,0),"")</f>
        <v/>
      </c>
      <c r="H107" s="8" t="str">
        <f>IFERROR(VLOOKUP(A107,DETAIL!$A$7:$F$1101,6,0),"")</f>
        <v/>
      </c>
      <c r="I107" s="8" t="str">
        <f>IFERROR(VLOOKUP(A107,DETAIL!$A$7:$Q$1101,17,0),"")</f>
        <v/>
      </c>
      <c r="J107" s="8" t="str">
        <f>IFERROR(VLOOKUP(A107,DETAIL!$A$7:$P$1101,13,0),"")</f>
        <v/>
      </c>
      <c r="K107" s="114" t="str">
        <f>IFERROR(VLOOKUP(A107,DETAIL!$A$7:$N$1101,14,0),"")</f>
        <v/>
      </c>
      <c r="L107" s="8" t="str">
        <f>IFERROR(VLOOKUP(A107,DETAIL!$A$7:$L$1101,7,0),"")</f>
        <v/>
      </c>
      <c r="M107" s="115" t="str">
        <f>IFERROR(VLOOKUP(A107,DETAIL!$A$7:$L$1101,8,0)*75%,"")</f>
        <v/>
      </c>
      <c r="N107" s="8" t="str">
        <f>IFERROR(VLOOKUP(A107,DETAIL!$A$7:$L$1101,9,0),"")</f>
        <v/>
      </c>
      <c r="O107" s="115" t="str">
        <f>IFERROR(VLOOKUP(A107,DETAIL!$A$7:$L$1101,10,0)*25%,"")</f>
        <v/>
      </c>
      <c r="P107" s="115" t="str">
        <f t="shared" si="8"/>
        <v/>
      </c>
      <c r="Q107" s="113"/>
      <c r="V107" s="13" t="str">
        <f>IFERROR(VLOOKUP(B107,DETAIL!$A$7:$G$201,7,0),"")</f>
        <v/>
      </c>
      <c r="W107" s="13" t="str">
        <f t="shared" si="6"/>
        <v/>
      </c>
    </row>
    <row r="108" spans="1:23" s="13" customFormat="1" ht="24.95" customHeight="1">
      <c r="A108" s="128">
        <v>101</v>
      </c>
      <c r="B108" s="8" t="str">
        <f t="shared" si="7"/>
        <v/>
      </c>
      <c r="C108" s="112" t="str">
        <f>IFERROR(VLOOKUP(A108,DETAIL!$A$7:$F$1101,3,0),"")</f>
        <v/>
      </c>
      <c r="D108" s="112" t="str">
        <f>IFERROR(VLOOKUP(A108,DETAIL!$A$7:$F$1101,4,0),"")</f>
        <v/>
      </c>
      <c r="E108" s="113" t="str">
        <f>IFERROR(VLOOKUP(A108,DETAIL!$A$7:$F$1101,5,0),"")</f>
        <v/>
      </c>
      <c r="F108" s="113" t="str">
        <f>IFERROR(VLOOKUP(A108,DETAIL!$A$7:$P$1101,16,0),"")</f>
        <v/>
      </c>
      <c r="G108" s="113" t="str">
        <f>IFERROR(VLOOKUP(A108,DETAIL!$A$7:$P$1101,15,0),"")</f>
        <v/>
      </c>
      <c r="H108" s="8" t="str">
        <f>IFERROR(VLOOKUP(A108,DETAIL!$A$7:$F$1101,6,0),"")</f>
        <v/>
      </c>
      <c r="I108" s="8" t="str">
        <f>IFERROR(VLOOKUP(A108,DETAIL!$A$7:$Q$1101,17,0),"")</f>
        <v/>
      </c>
      <c r="J108" s="8" t="str">
        <f>IFERROR(VLOOKUP(A108,DETAIL!$A$7:$P$1101,13,0),"")</f>
        <v/>
      </c>
      <c r="K108" s="114" t="str">
        <f>IFERROR(VLOOKUP(A108,DETAIL!$A$7:$N$1101,14,0),"")</f>
        <v/>
      </c>
      <c r="L108" s="8" t="str">
        <f>IFERROR(VLOOKUP(A108,DETAIL!$A$7:$L$1101,7,0),"")</f>
        <v/>
      </c>
      <c r="M108" s="115" t="str">
        <f>IFERROR(VLOOKUP(A108,DETAIL!$A$7:$L$1101,8,0)*75%,"")</f>
        <v/>
      </c>
      <c r="N108" s="8" t="str">
        <f>IFERROR(VLOOKUP(A108,DETAIL!$A$7:$L$1101,9,0),"")</f>
        <v/>
      </c>
      <c r="O108" s="115" t="str">
        <f>IFERROR(VLOOKUP(A108,DETAIL!$A$7:$L$1101,10,0)*25%,"")</f>
        <v/>
      </c>
      <c r="P108" s="115" t="str">
        <f t="shared" si="8"/>
        <v/>
      </c>
      <c r="Q108" s="113"/>
      <c r="V108" s="13" t="str">
        <f>IFERROR(VLOOKUP(B108,DETAIL!$A$7:$G$201,7,0),"")</f>
        <v/>
      </c>
      <c r="W108" s="13" t="str">
        <f t="shared" si="6"/>
        <v/>
      </c>
    </row>
    <row r="109" spans="1:23" s="13" customFormat="1" ht="24.95" customHeight="1">
      <c r="A109" s="128">
        <v>102</v>
      </c>
      <c r="B109" s="8" t="str">
        <f t="shared" si="7"/>
        <v/>
      </c>
      <c r="C109" s="112" t="str">
        <f>IFERROR(VLOOKUP(A109,DETAIL!$A$7:$F$1101,3,0),"")</f>
        <v/>
      </c>
      <c r="D109" s="112" t="str">
        <f>IFERROR(VLOOKUP(A109,DETAIL!$A$7:$F$1101,4,0),"")</f>
        <v/>
      </c>
      <c r="E109" s="113" t="str">
        <f>IFERROR(VLOOKUP(A109,DETAIL!$A$7:$F$1101,5,0),"")</f>
        <v/>
      </c>
      <c r="F109" s="113" t="str">
        <f>IFERROR(VLOOKUP(A109,DETAIL!$A$7:$P$1101,16,0),"")</f>
        <v/>
      </c>
      <c r="G109" s="113" t="str">
        <f>IFERROR(VLOOKUP(A109,DETAIL!$A$7:$P$1101,15,0),"")</f>
        <v/>
      </c>
      <c r="H109" s="8" t="str">
        <f>IFERROR(VLOOKUP(A109,DETAIL!$A$7:$F$1101,6,0),"")</f>
        <v/>
      </c>
      <c r="I109" s="8" t="str">
        <f>IFERROR(VLOOKUP(A109,DETAIL!$A$7:$Q$1101,17,0),"")</f>
        <v/>
      </c>
      <c r="J109" s="8" t="str">
        <f>IFERROR(VLOOKUP(A109,DETAIL!$A$7:$P$1101,13,0),"")</f>
        <v/>
      </c>
      <c r="K109" s="114" t="str">
        <f>IFERROR(VLOOKUP(A109,DETAIL!$A$7:$N$1101,14,0),"")</f>
        <v/>
      </c>
      <c r="L109" s="8" t="str">
        <f>IFERROR(VLOOKUP(A109,DETAIL!$A$7:$L$1101,7,0),"")</f>
        <v/>
      </c>
      <c r="M109" s="115" t="str">
        <f>IFERROR(VLOOKUP(A109,DETAIL!$A$7:$L$1101,8,0)*75%,"")</f>
        <v/>
      </c>
      <c r="N109" s="8" t="str">
        <f>IFERROR(VLOOKUP(A109,DETAIL!$A$7:$L$1101,9,0),"")</f>
        <v/>
      </c>
      <c r="O109" s="115" t="str">
        <f>IFERROR(VLOOKUP(A109,DETAIL!$A$7:$L$1101,10,0)*25%,"")</f>
        <v/>
      </c>
      <c r="P109" s="115" t="str">
        <f t="shared" si="8"/>
        <v/>
      </c>
      <c r="Q109" s="113"/>
      <c r="V109" s="13" t="str">
        <f>IFERROR(VLOOKUP(B109,DETAIL!$A$7:$G$201,7,0),"")</f>
        <v/>
      </c>
      <c r="W109" s="13" t="str">
        <f t="shared" si="6"/>
        <v/>
      </c>
    </row>
    <row r="110" spans="1:23" s="13" customFormat="1" ht="24.95" customHeight="1">
      <c r="A110" s="128">
        <v>103</v>
      </c>
      <c r="B110" s="8" t="str">
        <f t="shared" si="7"/>
        <v/>
      </c>
      <c r="C110" s="112" t="str">
        <f>IFERROR(VLOOKUP(A110,DETAIL!$A$7:$F$1101,3,0),"")</f>
        <v/>
      </c>
      <c r="D110" s="112" t="str">
        <f>IFERROR(VLOOKUP(A110,DETAIL!$A$7:$F$1101,4,0),"")</f>
        <v/>
      </c>
      <c r="E110" s="113" t="str">
        <f>IFERROR(VLOOKUP(A110,DETAIL!$A$7:$F$1101,5,0),"")</f>
        <v/>
      </c>
      <c r="F110" s="113" t="str">
        <f>IFERROR(VLOOKUP(A110,DETAIL!$A$7:$P$1101,16,0),"")</f>
        <v/>
      </c>
      <c r="G110" s="113" t="str">
        <f>IFERROR(VLOOKUP(A110,DETAIL!$A$7:$P$1101,15,0),"")</f>
        <v/>
      </c>
      <c r="H110" s="8" t="str">
        <f>IFERROR(VLOOKUP(A110,DETAIL!$A$7:$F$1101,6,0),"")</f>
        <v/>
      </c>
      <c r="I110" s="8" t="str">
        <f>IFERROR(VLOOKUP(A110,DETAIL!$A$7:$Q$1101,17,0),"")</f>
        <v/>
      </c>
      <c r="J110" s="8" t="str">
        <f>IFERROR(VLOOKUP(A110,DETAIL!$A$7:$P$1101,13,0),"")</f>
        <v/>
      </c>
      <c r="K110" s="114" t="str">
        <f>IFERROR(VLOOKUP(A110,DETAIL!$A$7:$N$1101,14,0),"")</f>
        <v/>
      </c>
      <c r="L110" s="8" t="str">
        <f>IFERROR(VLOOKUP(A110,DETAIL!$A$7:$L$1101,7,0),"")</f>
        <v/>
      </c>
      <c r="M110" s="115" t="str">
        <f>IFERROR(VLOOKUP(A110,DETAIL!$A$7:$L$1101,8,0)*75%,"")</f>
        <v/>
      </c>
      <c r="N110" s="8" t="str">
        <f>IFERROR(VLOOKUP(A110,DETAIL!$A$7:$L$1101,9,0),"")</f>
        <v/>
      </c>
      <c r="O110" s="115" t="str">
        <f>IFERROR(VLOOKUP(A110,DETAIL!$A$7:$L$1101,10,0)*25%,"")</f>
        <v/>
      </c>
      <c r="P110" s="115" t="str">
        <f t="shared" si="8"/>
        <v/>
      </c>
      <c r="Q110" s="113"/>
      <c r="V110" s="13" t="str">
        <f>IFERROR(VLOOKUP(B110,DETAIL!$A$7:$G$201,7,0),"")</f>
        <v/>
      </c>
      <c r="W110" s="13" t="str">
        <f t="shared" si="6"/>
        <v/>
      </c>
    </row>
    <row r="111" spans="1:23" s="13" customFormat="1" ht="24.95" customHeight="1">
      <c r="A111" s="128">
        <v>104</v>
      </c>
      <c r="B111" s="8" t="str">
        <f t="shared" si="7"/>
        <v/>
      </c>
      <c r="C111" s="112" t="str">
        <f>IFERROR(VLOOKUP(A111,DETAIL!$A$7:$F$1101,3,0),"")</f>
        <v/>
      </c>
      <c r="D111" s="112" t="str">
        <f>IFERROR(VLOOKUP(A111,DETAIL!$A$7:$F$1101,4,0),"")</f>
        <v/>
      </c>
      <c r="E111" s="113" t="str">
        <f>IFERROR(VLOOKUP(A111,DETAIL!$A$7:$F$1101,5,0),"")</f>
        <v/>
      </c>
      <c r="F111" s="113" t="str">
        <f>IFERROR(VLOOKUP(A111,DETAIL!$A$7:$P$1101,16,0),"")</f>
        <v/>
      </c>
      <c r="G111" s="113" t="str">
        <f>IFERROR(VLOOKUP(A111,DETAIL!$A$7:$P$1101,15,0),"")</f>
        <v/>
      </c>
      <c r="H111" s="8" t="str">
        <f>IFERROR(VLOOKUP(A111,DETAIL!$A$7:$F$1101,6,0),"")</f>
        <v/>
      </c>
      <c r="I111" s="8" t="str">
        <f>IFERROR(VLOOKUP(A111,DETAIL!$A$7:$Q$1101,17,0),"")</f>
        <v/>
      </c>
      <c r="J111" s="8" t="str">
        <f>IFERROR(VLOOKUP(A111,DETAIL!$A$7:$P$1101,13,0),"")</f>
        <v/>
      </c>
      <c r="K111" s="114" t="str">
        <f>IFERROR(VLOOKUP(A111,DETAIL!$A$7:$N$1101,14,0),"")</f>
        <v/>
      </c>
      <c r="L111" s="8" t="str">
        <f>IFERROR(VLOOKUP(A111,DETAIL!$A$7:$L$1101,7,0),"")</f>
        <v/>
      </c>
      <c r="M111" s="115" t="str">
        <f>IFERROR(VLOOKUP(A111,DETAIL!$A$7:$L$1101,8,0)*75%,"")</f>
        <v/>
      </c>
      <c r="N111" s="8" t="str">
        <f>IFERROR(VLOOKUP(A111,DETAIL!$A$7:$L$1101,9,0),"")</f>
        <v/>
      </c>
      <c r="O111" s="115" t="str">
        <f>IFERROR(VLOOKUP(A111,DETAIL!$A$7:$L$1101,10,0)*25%,"")</f>
        <v/>
      </c>
      <c r="P111" s="115" t="str">
        <f t="shared" si="8"/>
        <v/>
      </c>
      <c r="Q111" s="113"/>
      <c r="V111" s="13" t="str">
        <f>IFERROR(VLOOKUP(B111,DETAIL!$A$7:$G$201,7,0),"")</f>
        <v/>
      </c>
      <c r="W111" s="13" t="str">
        <f t="shared" si="6"/>
        <v/>
      </c>
    </row>
    <row r="112" spans="1:23" s="13" customFormat="1" ht="24.95" customHeight="1">
      <c r="A112" s="128">
        <v>105</v>
      </c>
      <c r="B112" s="8" t="str">
        <f t="shared" si="7"/>
        <v/>
      </c>
      <c r="C112" s="112" t="str">
        <f>IFERROR(VLOOKUP(A112,DETAIL!$A$7:$F$1101,3,0),"")</f>
        <v/>
      </c>
      <c r="D112" s="112" t="str">
        <f>IFERROR(VLOOKUP(A112,DETAIL!$A$7:$F$1101,4,0),"")</f>
        <v/>
      </c>
      <c r="E112" s="113" t="str">
        <f>IFERROR(VLOOKUP(A112,DETAIL!$A$7:$F$1101,5,0),"")</f>
        <v/>
      </c>
      <c r="F112" s="113" t="str">
        <f>IFERROR(VLOOKUP(A112,DETAIL!$A$7:$P$1101,16,0),"")</f>
        <v/>
      </c>
      <c r="G112" s="113" t="str">
        <f>IFERROR(VLOOKUP(A112,DETAIL!$A$7:$P$1101,15,0),"")</f>
        <v/>
      </c>
      <c r="H112" s="8" t="str">
        <f>IFERROR(VLOOKUP(A112,DETAIL!$A$7:$F$1101,6,0),"")</f>
        <v/>
      </c>
      <c r="I112" s="8" t="str">
        <f>IFERROR(VLOOKUP(A112,DETAIL!$A$7:$Q$1101,17,0),"")</f>
        <v/>
      </c>
      <c r="J112" s="8" t="str">
        <f>IFERROR(VLOOKUP(A112,DETAIL!$A$7:$P$1101,13,0),"")</f>
        <v/>
      </c>
      <c r="K112" s="114" t="str">
        <f>IFERROR(VLOOKUP(A112,DETAIL!$A$7:$N$1101,14,0),"")</f>
        <v/>
      </c>
      <c r="L112" s="8" t="str">
        <f>IFERROR(VLOOKUP(A112,DETAIL!$A$7:$L$1101,7,0),"")</f>
        <v/>
      </c>
      <c r="M112" s="115" t="str">
        <f>IFERROR(VLOOKUP(A112,DETAIL!$A$7:$L$1101,8,0)*75%,"")</f>
        <v/>
      </c>
      <c r="N112" s="8" t="str">
        <f>IFERROR(VLOOKUP(A112,DETAIL!$A$7:$L$1101,9,0),"")</f>
        <v/>
      </c>
      <c r="O112" s="115" t="str">
        <f>IFERROR(VLOOKUP(A112,DETAIL!$A$7:$L$1101,10,0)*25%,"")</f>
        <v/>
      </c>
      <c r="P112" s="115" t="str">
        <f t="shared" si="8"/>
        <v/>
      </c>
      <c r="Q112" s="113"/>
      <c r="V112" s="13" t="str">
        <f>IFERROR(VLOOKUP(B112,DETAIL!$A$7:$G$201,7,0),"")</f>
        <v/>
      </c>
      <c r="W112" s="13" t="str">
        <f t="shared" si="6"/>
        <v/>
      </c>
    </row>
    <row r="113" spans="1:23" s="13" customFormat="1" ht="24.95" customHeight="1">
      <c r="A113" s="128">
        <v>106</v>
      </c>
      <c r="B113" s="8" t="str">
        <f t="shared" si="7"/>
        <v/>
      </c>
      <c r="C113" s="112" t="str">
        <f>IFERROR(VLOOKUP(A113,DETAIL!$A$7:$F$1101,3,0),"")</f>
        <v/>
      </c>
      <c r="D113" s="112" t="str">
        <f>IFERROR(VLOOKUP(A113,DETAIL!$A$7:$F$1101,4,0),"")</f>
        <v/>
      </c>
      <c r="E113" s="113" t="str">
        <f>IFERROR(VLOOKUP(A113,DETAIL!$A$7:$F$1101,5,0),"")</f>
        <v/>
      </c>
      <c r="F113" s="113" t="str">
        <f>IFERROR(VLOOKUP(A113,DETAIL!$A$7:$P$1101,16,0),"")</f>
        <v/>
      </c>
      <c r="G113" s="113" t="str">
        <f>IFERROR(VLOOKUP(A113,DETAIL!$A$7:$P$1101,15,0),"")</f>
        <v/>
      </c>
      <c r="H113" s="8" t="str">
        <f>IFERROR(VLOOKUP(A113,DETAIL!$A$7:$F$1101,6,0),"")</f>
        <v/>
      </c>
      <c r="I113" s="8" t="str">
        <f>IFERROR(VLOOKUP(A113,DETAIL!$A$7:$Q$1101,17,0),"")</f>
        <v/>
      </c>
      <c r="J113" s="8" t="str">
        <f>IFERROR(VLOOKUP(A113,DETAIL!$A$7:$P$1101,13,0),"")</f>
        <v/>
      </c>
      <c r="K113" s="114" t="str">
        <f>IFERROR(VLOOKUP(A113,DETAIL!$A$7:$N$1101,14,0),"")</f>
        <v/>
      </c>
      <c r="L113" s="8" t="str">
        <f>IFERROR(VLOOKUP(A113,DETAIL!$A$7:$L$1101,7,0),"")</f>
        <v/>
      </c>
      <c r="M113" s="115" t="str">
        <f>IFERROR(VLOOKUP(A113,DETAIL!$A$7:$L$1101,8,0)*75%,"")</f>
        <v/>
      </c>
      <c r="N113" s="8" t="str">
        <f>IFERROR(VLOOKUP(A113,DETAIL!$A$7:$L$1101,9,0),"")</f>
        <v/>
      </c>
      <c r="O113" s="115" t="str">
        <f>IFERROR(VLOOKUP(A113,DETAIL!$A$7:$L$1101,10,0)*25%,"")</f>
        <v/>
      </c>
      <c r="P113" s="115" t="str">
        <f t="shared" si="8"/>
        <v/>
      </c>
      <c r="Q113" s="113"/>
      <c r="V113" s="13" t="str">
        <f>IFERROR(VLOOKUP(B113,DETAIL!$A$7:$G$201,7,0),"")</f>
        <v/>
      </c>
      <c r="W113" s="13" t="str">
        <f t="shared" si="6"/>
        <v/>
      </c>
    </row>
    <row r="114" spans="1:23" s="13" customFormat="1" ht="24.95" customHeight="1">
      <c r="A114" s="128">
        <v>107</v>
      </c>
      <c r="B114" s="8" t="str">
        <f t="shared" si="7"/>
        <v/>
      </c>
      <c r="C114" s="112" t="str">
        <f>IFERROR(VLOOKUP(A114,DETAIL!$A$7:$F$1101,3,0),"")</f>
        <v/>
      </c>
      <c r="D114" s="112" t="str">
        <f>IFERROR(VLOOKUP(A114,DETAIL!$A$7:$F$1101,4,0),"")</f>
        <v/>
      </c>
      <c r="E114" s="113" t="str">
        <f>IFERROR(VLOOKUP(A114,DETAIL!$A$7:$F$1101,5,0),"")</f>
        <v/>
      </c>
      <c r="F114" s="113" t="str">
        <f>IFERROR(VLOOKUP(A114,DETAIL!$A$7:$P$1101,16,0),"")</f>
        <v/>
      </c>
      <c r="G114" s="113" t="str">
        <f>IFERROR(VLOOKUP(A114,DETAIL!$A$7:$P$1101,15,0),"")</f>
        <v/>
      </c>
      <c r="H114" s="8" t="str">
        <f>IFERROR(VLOOKUP(A114,DETAIL!$A$7:$F$1101,6,0),"")</f>
        <v/>
      </c>
      <c r="I114" s="8" t="str">
        <f>IFERROR(VLOOKUP(A114,DETAIL!$A$7:$Q$1101,17,0),"")</f>
        <v/>
      </c>
      <c r="J114" s="8" t="str">
        <f>IFERROR(VLOOKUP(A114,DETAIL!$A$7:$P$1101,13,0),"")</f>
        <v/>
      </c>
      <c r="K114" s="114" t="str">
        <f>IFERROR(VLOOKUP(A114,DETAIL!$A$7:$N$1101,14,0),"")</f>
        <v/>
      </c>
      <c r="L114" s="8" t="str">
        <f>IFERROR(VLOOKUP(A114,DETAIL!$A$7:$L$1101,7,0),"")</f>
        <v/>
      </c>
      <c r="M114" s="115" t="str">
        <f>IFERROR(VLOOKUP(A114,DETAIL!$A$7:$L$1101,8,0)*75%,"")</f>
        <v/>
      </c>
      <c r="N114" s="8" t="str">
        <f>IFERROR(VLOOKUP(A114,DETAIL!$A$7:$L$1101,9,0),"")</f>
        <v/>
      </c>
      <c r="O114" s="115" t="str">
        <f>IFERROR(VLOOKUP(A114,DETAIL!$A$7:$L$1101,10,0)*25%,"")</f>
        <v/>
      </c>
      <c r="P114" s="115" t="str">
        <f t="shared" si="8"/>
        <v/>
      </c>
      <c r="Q114" s="113"/>
      <c r="V114" s="13" t="str">
        <f>IFERROR(VLOOKUP(B114,DETAIL!$A$7:$G$201,7,0),"")</f>
        <v/>
      </c>
      <c r="W114" s="13" t="str">
        <f t="shared" si="6"/>
        <v/>
      </c>
    </row>
    <row r="115" spans="1:23" s="13" customFormat="1" ht="24.95" customHeight="1">
      <c r="A115" s="128">
        <v>108</v>
      </c>
      <c r="B115" s="8" t="str">
        <f t="shared" si="7"/>
        <v/>
      </c>
      <c r="C115" s="112" t="str">
        <f>IFERROR(VLOOKUP(A115,DETAIL!$A$7:$F$1101,3,0),"")</f>
        <v/>
      </c>
      <c r="D115" s="112" t="str">
        <f>IFERROR(VLOOKUP(A115,DETAIL!$A$7:$F$1101,4,0),"")</f>
        <v/>
      </c>
      <c r="E115" s="113" t="str">
        <f>IFERROR(VLOOKUP(A115,DETAIL!$A$7:$F$1101,5,0),"")</f>
        <v/>
      </c>
      <c r="F115" s="113" t="str">
        <f>IFERROR(VLOOKUP(A115,DETAIL!$A$7:$P$1101,16,0),"")</f>
        <v/>
      </c>
      <c r="G115" s="113" t="str">
        <f>IFERROR(VLOOKUP(A115,DETAIL!$A$7:$P$1101,15,0),"")</f>
        <v/>
      </c>
      <c r="H115" s="8" t="str">
        <f>IFERROR(VLOOKUP(A115,DETAIL!$A$7:$F$1101,6,0),"")</f>
        <v/>
      </c>
      <c r="I115" s="8" t="str">
        <f>IFERROR(VLOOKUP(A115,DETAIL!$A$7:$Q$1101,17,0),"")</f>
        <v/>
      </c>
      <c r="J115" s="8" t="str">
        <f>IFERROR(VLOOKUP(A115,DETAIL!$A$7:$P$1101,13,0),"")</f>
        <v/>
      </c>
      <c r="K115" s="114" t="str">
        <f>IFERROR(VLOOKUP(A115,DETAIL!$A$7:$N$1101,14,0),"")</f>
        <v/>
      </c>
      <c r="L115" s="8" t="str">
        <f>IFERROR(VLOOKUP(A115,DETAIL!$A$7:$L$1101,7,0),"")</f>
        <v/>
      </c>
      <c r="M115" s="115" t="str">
        <f>IFERROR(VLOOKUP(A115,DETAIL!$A$7:$L$1101,8,0)*75%,"")</f>
        <v/>
      </c>
      <c r="N115" s="8" t="str">
        <f>IFERROR(VLOOKUP(A115,DETAIL!$A$7:$L$1101,9,0),"")</f>
        <v/>
      </c>
      <c r="O115" s="115" t="str">
        <f>IFERROR(VLOOKUP(A115,DETAIL!$A$7:$L$1101,10,0)*25%,"")</f>
        <v/>
      </c>
      <c r="P115" s="115" t="str">
        <f t="shared" si="8"/>
        <v/>
      </c>
      <c r="Q115" s="113"/>
      <c r="V115" s="13" t="str">
        <f>IFERROR(VLOOKUP(B115,DETAIL!$A$7:$G$201,7,0),"")</f>
        <v/>
      </c>
      <c r="W115" s="13" t="str">
        <f t="shared" si="6"/>
        <v/>
      </c>
    </row>
    <row r="116" spans="1:23" s="13" customFormat="1" ht="24.95" customHeight="1">
      <c r="A116" s="128">
        <v>109</v>
      </c>
      <c r="B116" s="8" t="str">
        <f t="shared" si="7"/>
        <v/>
      </c>
      <c r="C116" s="112" t="str">
        <f>IFERROR(VLOOKUP(A116,DETAIL!$A$7:$F$1101,3,0),"")</f>
        <v/>
      </c>
      <c r="D116" s="112" t="str">
        <f>IFERROR(VLOOKUP(A116,DETAIL!$A$7:$F$1101,4,0),"")</f>
        <v/>
      </c>
      <c r="E116" s="113" t="str">
        <f>IFERROR(VLOOKUP(A116,DETAIL!$A$7:$F$1101,5,0),"")</f>
        <v/>
      </c>
      <c r="F116" s="113" t="str">
        <f>IFERROR(VLOOKUP(A116,DETAIL!$A$7:$P$1101,16,0),"")</f>
        <v/>
      </c>
      <c r="G116" s="113" t="str">
        <f>IFERROR(VLOOKUP(A116,DETAIL!$A$7:$P$1101,15,0),"")</f>
        <v/>
      </c>
      <c r="H116" s="8" t="str">
        <f>IFERROR(VLOOKUP(A116,DETAIL!$A$7:$F$1101,6,0),"")</f>
        <v/>
      </c>
      <c r="I116" s="8" t="str">
        <f>IFERROR(VLOOKUP(A116,DETAIL!$A$7:$Q$1101,17,0),"")</f>
        <v/>
      </c>
      <c r="J116" s="8" t="str">
        <f>IFERROR(VLOOKUP(A116,DETAIL!$A$7:$P$1101,13,0),"")</f>
        <v/>
      </c>
      <c r="K116" s="114" t="str">
        <f>IFERROR(VLOOKUP(A116,DETAIL!$A$7:$N$1101,14,0),"")</f>
        <v/>
      </c>
      <c r="L116" s="8" t="str">
        <f>IFERROR(VLOOKUP(A116,DETAIL!$A$7:$L$1101,7,0),"")</f>
        <v/>
      </c>
      <c r="M116" s="115" t="str">
        <f>IFERROR(VLOOKUP(A116,DETAIL!$A$7:$L$1101,8,0)*75%,"")</f>
        <v/>
      </c>
      <c r="N116" s="8" t="str">
        <f>IFERROR(VLOOKUP(A116,DETAIL!$A$7:$L$1101,9,0),"")</f>
        <v/>
      </c>
      <c r="O116" s="115" t="str">
        <f>IFERROR(VLOOKUP(A116,DETAIL!$A$7:$L$1101,10,0)*25%,"")</f>
        <v/>
      </c>
      <c r="P116" s="115" t="str">
        <f t="shared" si="8"/>
        <v/>
      </c>
      <c r="Q116" s="113"/>
      <c r="V116" s="13" t="str">
        <f>IFERROR(VLOOKUP(B116,DETAIL!$A$7:$G$201,7,0),"")</f>
        <v/>
      </c>
      <c r="W116" s="13" t="str">
        <f t="shared" si="6"/>
        <v/>
      </c>
    </row>
    <row r="117" spans="1:23" s="13" customFormat="1" ht="24.95" customHeight="1">
      <c r="A117" s="128">
        <v>110</v>
      </c>
      <c r="B117" s="8" t="str">
        <f t="shared" si="7"/>
        <v/>
      </c>
      <c r="C117" s="112" t="str">
        <f>IFERROR(VLOOKUP(A117,DETAIL!$A$7:$F$1101,3,0),"")</f>
        <v/>
      </c>
      <c r="D117" s="112" t="str">
        <f>IFERROR(VLOOKUP(A117,DETAIL!$A$7:$F$1101,4,0),"")</f>
        <v/>
      </c>
      <c r="E117" s="113" t="str">
        <f>IFERROR(VLOOKUP(A117,DETAIL!$A$7:$F$1101,5,0),"")</f>
        <v/>
      </c>
      <c r="F117" s="113" t="str">
        <f>IFERROR(VLOOKUP(A117,DETAIL!$A$7:$P$1101,16,0),"")</f>
        <v/>
      </c>
      <c r="G117" s="113" t="str">
        <f>IFERROR(VLOOKUP(A117,DETAIL!$A$7:$P$1101,15,0),"")</f>
        <v/>
      </c>
      <c r="H117" s="8" t="str">
        <f>IFERROR(VLOOKUP(A117,DETAIL!$A$7:$F$1101,6,0),"")</f>
        <v/>
      </c>
      <c r="I117" s="8" t="str">
        <f>IFERROR(VLOOKUP(A117,DETAIL!$A$7:$Q$1101,17,0),"")</f>
        <v/>
      </c>
      <c r="J117" s="8" t="str">
        <f>IFERROR(VLOOKUP(A117,DETAIL!$A$7:$P$1101,13,0),"")</f>
        <v/>
      </c>
      <c r="K117" s="114" t="str">
        <f>IFERROR(VLOOKUP(A117,DETAIL!$A$7:$N$1101,14,0),"")</f>
        <v/>
      </c>
      <c r="L117" s="8" t="str">
        <f>IFERROR(VLOOKUP(A117,DETAIL!$A$7:$L$1101,7,0),"")</f>
        <v/>
      </c>
      <c r="M117" s="115" t="str">
        <f>IFERROR(VLOOKUP(A117,DETAIL!$A$7:$L$1101,8,0)*75%,"")</f>
        <v/>
      </c>
      <c r="N117" s="8" t="str">
        <f>IFERROR(VLOOKUP(A117,DETAIL!$A$7:$L$1101,9,0),"")</f>
        <v/>
      </c>
      <c r="O117" s="115" t="str">
        <f>IFERROR(VLOOKUP(A117,DETAIL!$A$7:$L$1101,10,0)*25%,"")</f>
        <v/>
      </c>
      <c r="P117" s="115" t="str">
        <f t="shared" si="8"/>
        <v/>
      </c>
      <c r="Q117" s="113"/>
      <c r="V117" s="13" t="str">
        <f>IFERROR(VLOOKUP(B117,DETAIL!$A$7:$G$201,7,0),"")</f>
        <v/>
      </c>
      <c r="W117" s="13" t="str">
        <f t="shared" si="6"/>
        <v/>
      </c>
    </row>
    <row r="118" spans="1:23" s="13" customFormat="1" ht="24.95" customHeight="1">
      <c r="A118" s="128">
        <v>111</v>
      </c>
      <c r="B118" s="8" t="str">
        <f t="shared" si="7"/>
        <v/>
      </c>
      <c r="C118" s="112" t="str">
        <f>IFERROR(VLOOKUP(A118,DETAIL!$A$7:$F$1101,3,0),"")</f>
        <v/>
      </c>
      <c r="D118" s="112" t="str">
        <f>IFERROR(VLOOKUP(A118,DETAIL!$A$7:$F$1101,4,0),"")</f>
        <v/>
      </c>
      <c r="E118" s="113" t="str">
        <f>IFERROR(VLOOKUP(A118,DETAIL!$A$7:$F$1101,5,0),"")</f>
        <v/>
      </c>
      <c r="F118" s="113" t="str">
        <f>IFERROR(VLOOKUP(A118,DETAIL!$A$7:$P$1101,16,0),"")</f>
        <v/>
      </c>
      <c r="G118" s="113" t="str">
        <f>IFERROR(VLOOKUP(A118,DETAIL!$A$7:$P$1101,15,0),"")</f>
        <v/>
      </c>
      <c r="H118" s="8" t="str">
        <f>IFERROR(VLOOKUP(A118,DETAIL!$A$7:$F$1101,6,0),"")</f>
        <v/>
      </c>
      <c r="I118" s="8" t="str">
        <f>IFERROR(VLOOKUP(A118,DETAIL!$A$7:$Q$1101,17,0),"")</f>
        <v/>
      </c>
      <c r="J118" s="8" t="str">
        <f>IFERROR(VLOOKUP(A118,DETAIL!$A$7:$P$1101,13,0),"")</f>
        <v/>
      </c>
      <c r="K118" s="114" t="str">
        <f>IFERROR(VLOOKUP(A118,DETAIL!$A$7:$N$1101,14,0),"")</f>
        <v/>
      </c>
      <c r="L118" s="8" t="str">
        <f>IFERROR(VLOOKUP(A118,DETAIL!$A$7:$L$1101,7,0),"")</f>
        <v/>
      </c>
      <c r="M118" s="115" t="str">
        <f>IFERROR(VLOOKUP(A118,DETAIL!$A$7:$L$1101,8,0)*75%,"")</f>
        <v/>
      </c>
      <c r="N118" s="8" t="str">
        <f>IFERROR(VLOOKUP(A118,DETAIL!$A$7:$L$1101,9,0),"")</f>
        <v/>
      </c>
      <c r="O118" s="115" t="str">
        <f>IFERROR(VLOOKUP(A118,DETAIL!$A$7:$L$1101,10,0)*25%,"")</f>
        <v/>
      </c>
      <c r="P118" s="115" t="str">
        <f t="shared" si="8"/>
        <v/>
      </c>
      <c r="Q118" s="113"/>
      <c r="V118" s="13" t="str">
        <f>IFERROR(VLOOKUP(B118,DETAIL!$A$7:$G$201,7,0),"")</f>
        <v/>
      </c>
      <c r="W118" s="13" t="str">
        <f t="shared" si="6"/>
        <v/>
      </c>
    </row>
    <row r="119" spans="1:23" s="13" customFormat="1" ht="24.95" customHeight="1">
      <c r="A119" s="128">
        <v>112</v>
      </c>
      <c r="B119" s="8" t="str">
        <f t="shared" si="7"/>
        <v/>
      </c>
      <c r="C119" s="112" t="str">
        <f>IFERROR(VLOOKUP(A119,DETAIL!$A$7:$F$1101,3,0),"")</f>
        <v/>
      </c>
      <c r="D119" s="112" t="str">
        <f>IFERROR(VLOOKUP(A119,DETAIL!$A$7:$F$1101,4,0),"")</f>
        <v/>
      </c>
      <c r="E119" s="113" t="str">
        <f>IFERROR(VLOOKUP(A119,DETAIL!$A$7:$F$1101,5,0),"")</f>
        <v/>
      </c>
      <c r="F119" s="113" t="str">
        <f>IFERROR(VLOOKUP(A119,DETAIL!$A$7:$P$1101,16,0),"")</f>
        <v/>
      </c>
      <c r="G119" s="113" t="str">
        <f>IFERROR(VLOOKUP(A119,DETAIL!$A$7:$P$1101,15,0),"")</f>
        <v/>
      </c>
      <c r="H119" s="8" t="str">
        <f>IFERROR(VLOOKUP(A119,DETAIL!$A$7:$F$1101,6,0),"")</f>
        <v/>
      </c>
      <c r="I119" s="8" t="str">
        <f>IFERROR(VLOOKUP(A119,DETAIL!$A$7:$Q$1101,17,0),"")</f>
        <v/>
      </c>
      <c r="J119" s="8" t="str">
        <f>IFERROR(VLOOKUP(A119,DETAIL!$A$7:$P$1101,13,0),"")</f>
        <v/>
      </c>
      <c r="K119" s="114" t="str">
        <f>IFERROR(VLOOKUP(A119,DETAIL!$A$7:$N$1101,14,0),"")</f>
        <v/>
      </c>
      <c r="L119" s="8" t="str">
        <f>IFERROR(VLOOKUP(A119,DETAIL!$A$7:$L$1101,7,0),"")</f>
        <v/>
      </c>
      <c r="M119" s="115" t="str">
        <f>IFERROR(VLOOKUP(A119,DETAIL!$A$7:$L$1101,8,0)*75%,"")</f>
        <v/>
      </c>
      <c r="N119" s="8" t="str">
        <f>IFERROR(VLOOKUP(A119,DETAIL!$A$7:$L$1101,9,0),"")</f>
        <v/>
      </c>
      <c r="O119" s="115" t="str">
        <f>IFERROR(VLOOKUP(A119,DETAIL!$A$7:$L$1101,10,0)*25%,"")</f>
        <v/>
      </c>
      <c r="P119" s="115" t="str">
        <f t="shared" si="8"/>
        <v/>
      </c>
      <c r="Q119" s="113"/>
      <c r="V119" s="13" t="str">
        <f>IFERROR(VLOOKUP(B119,DETAIL!$A$7:$G$201,7,0),"")</f>
        <v/>
      </c>
      <c r="W119" s="13" t="str">
        <f t="shared" si="6"/>
        <v/>
      </c>
    </row>
    <row r="120" spans="1:23" s="13" customFormat="1" ht="24.95" customHeight="1">
      <c r="A120" s="128">
        <v>113</v>
      </c>
      <c r="B120" s="8" t="str">
        <f t="shared" si="7"/>
        <v/>
      </c>
      <c r="C120" s="112" t="str">
        <f>IFERROR(VLOOKUP(A120,DETAIL!$A$7:$F$1101,3,0),"")</f>
        <v/>
      </c>
      <c r="D120" s="112" t="str">
        <f>IFERROR(VLOOKUP(A120,DETAIL!$A$7:$F$1101,4,0),"")</f>
        <v/>
      </c>
      <c r="E120" s="113" t="str">
        <f>IFERROR(VLOOKUP(A120,DETAIL!$A$7:$F$1101,5,0),"")</f>
        <v/>
      </c>
      <c r="F120" s="113" t="str">
        <f>IFERROR(VLOOKUP(A120,DETAIL!$A$7:$P$1101,16,0),"")</f>
        <v/>
      </c>
      <c r="G120" s="113" t="str">
        <f>IFERROR(VLOOKUP(A120,DETAIL!$A$7:$P$1101,15,0),"")</f>
        <v/>
      </c>
      <c r="H120" s="8" t="str">
        <f>IFERROR(VLOOKUP(A120,DETAIL!$A$7:$F$1101,6,0),"")</f>
        <v/>
      </c>
      <c r="I120" s="8" t="str">
        <f>IFERROR(VLOOKUP(A120,DETAIL!$A$7:$Q$1101,17,0),"")</f>
        <v/>
      </c>
      <c r="J120" s="8" t="str">
        <f>IFERROR(VLOOKUP(A120,DETAIL!$A$7:$P$1101,13,0),"")</f>
        <v/>
      </c>
      <c r="K120" s="114" t="str">
        <f>IFERROR(VLOOKUP(A120,DETAIL!$A$7:$N$1101,14,0),"")</f>
        <v/>
      </c>
      <c r="L120" s="8" t="str">
        <f>IFERROR(VLOOKUP(A120,DETAIL!$A$7:$L$1101,7,0),"")</f>
        <v/>
      </c>
      <c r="M120" s="115" t="str">
        <f>IFERROR(VLOOKUP(A120,DETAIL!$A$7:$L$1101,8,0)*75%,"")</f>
        <v/>
      </c>
      <c r="N120" s="8" t="str">
        <f>IFERROR(VLOOKUP(A120,DETAIL!$A$7:$L$1101,9,0),"")</f>
        <v/>
      </c>
      <c r="O120" s="115" t="str">
        <f>IFERROR(VLOOKUP(A120,DETAIL!$A$7:$L$1101,10,0)*25%,"")</f>
        <v/>
      </c>
      <c r="P120" s="115" t="str">
        <f t="shared" si="8"/>
        <v/>
      </c>
      <c r="Q120" s="113"/>
      <c r="V120" s="13" t="str">
        <f>IFERROR(VLOOKUP(B120,DETAIL!$A$7:$G$201,7,0),"")</f>
        <v/>
      </c>
      <c r="W120" s="13" t="str">
        <f t="shared" si="6"/>
        <v/>
      </c>
    </row>
    <row r="121" spans="1:23" s="13" customFormat="1" ht="24.95" customHeight="1">
      <c r="A121" s="128">
        <v>114</v>
      </c>
      <c r="B121" s="8" t="str">
        <f t="shared" si="7"/>
        <v/>
      </c>
      <c r="C121" s="112" t="str">
        <f>IFERROR(VLOOKUP(A121,DETAIL!$A$7:$F$1101,3,0),"")</f>
        <v/>
      </c>
      <c r="D121" s="112" t="str">
        <f>IFERROR(VLOOKUP(A121,DETAIL!$A$7:$F$1101,4,0),"")</f>
        <v/>
      </c>
      <c r="E121" s="113" t="str">
        <f>IFERROR(VLOOKUP(A121,DETAIL!$A$7:$F$1101,5,0),"")</f>
        <v/>
      </c>
      <c r="F121" s="113" t="str">
        <f>IFERROR(VLOOKUP(A121,DETAIL!$A$7:$P$1101,16,0),"")</f>
        <v/>
      </c>
      <c r="G121" s="113" t="str">
        <f>IFERROR(VLOOKUP(A121,DETAIL!$A$7:$P$1101,15,0),"")</f>
        <v/>
      </c>
      <c r="H121" s="8" t="str">
        <f>IFERROR(VLOOKUP(A121,DETAIL!$A$7:$F$1101,6,0),"")</f>
        <v/>
      </c>
      <c r="I121" s="8" t="str">
        <f>IFERROR(VLOOKUP(A121,DETAIL!$A$7:$Q$1101,17,0),"")</f>
        <v/>
      </c>
      <c r="J121" s="8" t="str">
        <f>IFERROR(VLOOKUP(A121,DETAIL!$A$7:$P$1101,13,0),"")</f>
        <v/>
      </c>
      <c r="K121" s="114" t="str">
        <f>IFERROR(VLOOKUP(A121,DETAIL!$A$7:$N$1101,14,0),"")</f>
        <v/>
      </c>
      <c r="L121" s="8" t="str">
        <f>IFERROR(VLOOKUP(A121,DETAIL!$A$7:$L$1101,7,0),"")</f>
        <v/>
      </c>
      <c r="M121" s="115" t="str">
        <f>IFERROR(VLOOKUP(A121,DETAIL!$A$7:$L$1101,8,0)*75%,"")</f>
        <v/>
      </c>
      <c r="N121" s="8" t="str">
        <f>IFERROR(VLOOKUP(A121,DETAIL!$A$7:$L$1101,9,0),"")</f>
        <v/>
      </c>
      <c r="O121" s="115" t="str">
        <f>IFERROR(VLOOKUP(A121,DETAIL!$A$7:$L$1101,10,0)*25%,"")</f>
        <v/>
      </c>
      <c r="P121" s="115" t="str">
        <f t="shared" si="8"/>
        <v/>
      </c>
      <c r="Q121" s="113"/>
      <c r="V121" s="13" t="str">
        <f>IFERROR(VLOOKUP(B121,DETAIL!$A$7:$G$201,7,0),"")</f>
        <v/>
      </c>
      <c r="W121" s="13" t="str">
        <f t="shared" si="6"/>
        <v/>
      </c>
    </row>
    <row r="122" spans="1:23" s="13" customFormat="1" ht="24.95" customHeight="1">
      <c r="A122" s="128">
        <v>115</v>
      </c>
      <c r="B122" s="8" t="str">
        <f t="shared" si="7"/>
        <v/>
      </c>
      <c r="C122" s="112" t="str">
        <f>IFERROR(VLOOKUP(A122,DETAIL!$A$7:$F$1101,3,0),"")</f>
        <v/>
      </c>
      <c r="D122" s="112" t="str">
        <f>IFERROR(VLOOKUP(A122,DETAIL!$A$7:$F$1101,4,0),"")</f>
        <v/>
      </c>
      <c r="E122" s="113" t="str">
        <f>IFERROR(VLOOKUP(A122,DETAIL!$A$7:$F$1101,5,0),"")</f>
        <v/>
      </c>
      <c r="F122" s="113" t="str">
        <f>IFERROR(VLOOKUP(A122,DETAIL!$A$7:$P$1101,16,0),"")</f>
        <v/>
      </c>
      <c r="G122" s="113" t="str">
        <f>IFERROR(VLOOKUP(A122,DETAIL!$A$7:$P$1101,15,0),"")</f>
        <v/>
      </c>
      <c r="H122" s="8" t="str">
        <f>IFERROR(VLOOKUP(A122,DETAIL!$A$7:$F$1101,6,0),"")</f>
        <v/>
      </c>
      <c r="I122" s="8" t="str">
        <f>IFERROR(VLOOKUP(A122,DETAIL!$A$7:$Q$1101,17,0),"")</f>
        <v/>
      </c>
      <c r="J122" s="8" t="str">
        <f>IFERROR(VLOOKUP(A122,DETAIL!$A$7:$P$1101,13,0),"")</f>
        <v/>
      </c>
      <c r="K122" s="114" t="str">
        <f>IFERROR(VLOOKUP(A122,DETAIL!$A$7:$N$1101,14,0),"")</f>
        <v/>
      </c>
      <c r="L122" s="8" t="str">
        <f>IFERROR(VLOOKUP(A122,DETAIL!$A$7:$L$1101,7,0),"")</f>
        <v/>
      </c>
      <c r="M122" s="115" t="str">
        <f>IFERROR(VLOOKUP(A122,DETAIL!$A$7:$L$1101,8,0)*75%,"")</f>
        <v/>
      </c>
      <c r="N122" s="8" t="str">
        <f>IFERROR(VLOOKUP(A122,DETAIL!$A$7:$L$1101,9,0),"")</f>
        <v/>
      </c>
      <c r="O122" s="115" t="str">
        <f>IFERROR(VLOOKUP(A122,DETAIL!$A$7:$L$1101,10,0)*25%,"")</f>
        <v/>
      </c>
      <c r="P122" s="115" t="str">
        <f t="shared" si="8"/>
        <v/>
      </c>
      <c r="Q122" s="113"/>
      <c r="V122" s="13" t="str">
        <f>IFERROR(VLOOKUP(B122,DETAIL!$A$7:$G$201,7,0),"")</f>
        <v/>
      </c>
      <c r="W122" s="13" t="str">
        <f t="shared" si="6"/>
        <v/>
      </c>
    </row>
    <row r="123" spans="1:23" s="13" customFormat="1" ht="24.95" customHeight="1">
      <c r="A123" s="128">
        <v>116</v>
      </c>
      <c r="B123" s="8" t="str">
        <f t="shared" si="7"/>
        <v/>
      </c>
      <c r="C123" s="112" t="str">
        <f>IFERROR(VLOOKUP(A123,DETAIL!$A$7:$F$1101,3,0),"")</f>
        <v/>
      </c>
      <c r="D123" s="112" t="str">
        <f>IFERROR(VLOOKUP(A123,DETAIL!$A$7:$F$1101,4,0),"")</f>
        <v/>
      </c>
      <c r="E123" s="113" t="str">
        <f>IFERROR(VLOOKUP(A123,DETAIL!$A$7:$F$1101,5,0),"")</f>
        <v/>
      </c>
      <c r="F123" s="113" t="str">
        <f>IFERROR(VLOOKUP(A123,DETAIL!$A$7:$P$1101,16,0),"")</f>
        <v/>
      </c>
      <c r="G123" s="113" t="str">
        <f>IFERROR(VLOOKUP(A123,DETAIL!$A$7:$P$1101,15,0),"")</f>
        <v/>
      </c>
      <c r="H123" s="8" t="str">
        <f>IFERROR(VLOOKUP(A123,DETAIL!$A$7:$F$1101,6,0),"")</f>
        <v/>
      </c>
      <c r="I123" s="8" t="str">
        <f>IFERROR(VLOOKUP(A123,DETAIL!$A$7:$Q$1101,17,0),"")</f>
        <v/>
      </c>
      <c r="J123" s="8" t="str">
        <f>IFERROR(VLOOKUP(A123,DETAIL!$A$7:$P$1101,13,0),"")</f>
        <v/>
      </c>
      <c r="K123" s="114" t="str">
        <f>IFERROR(VLOOKUP(A123,DETAIL!$A$7:$N$1101,14,0),"")</f>
        <v/>
      </c>
      <c r="L123" s="8" t="str">
        <f>IFERROR(VLOOKUP(A123,DETAIL!$A$7:$L$1101,7,0),"")</f>
        <v/>
      </c>
      <c r="M123" s="115" t="str">
        <f>IFERROR(VLOOKUP(A123,DETAIL!$A$7:$L$1101,8,0)*75%,"")</f>
        <v/>
      </c>
      <c r="N123" s="8" t="str">
        <f>IFERROR(VLOOKUP(A123,DETAIL!$A$7:$L$1101,9,0),"")</f>
        <v/>
      </c>
      <c r="O123" s="115" t="str">
        <f>IFERROR(VLOOKUP(A123,DETAIL!$A$7:$L$1101,10,0)*25%,"")</f>
        <v/>
      </c>
      <c r="P123" s="115" t="str">
        <f t="shared" si="8"/>
        <v/>
      </c>
      <c r="Q123" s="113"/>
      <c r="V123" s="13" t="str">
        <f>IFERROR(VLOOKUP(B123,DETAIL!$A$7:$G$201,7,0),"")</f>
        <v/>
      </c>
      <c r="W123" s="13" t="str">
        <f t="shared" si="6"/>
        <v/>
      </c>
    </row>
    <row r="124" spans="1:23" s="13" customFormat="1" ht="24.95" customHeight="1">
      <c r="A124" s="128">
        <v>117</v>
      </c>
      <c r="B124" s="8" t="str">
        <f t="shared" si="7"/>
        <v/>
      </c>
      <c r="C124" s="112" t="str">
        <f>IFERROR(VLOOKUP(A124,DETAIL!$A$7:$F$1101,3,0),"")</f>
        <v/>
      </c>
      <c r="D124" s="112" t="str">
        <f>IFERROR(VLOOKUP(A124,DETAIL!$A$7:$F$1101,4,0),"")</f>
        <v/>
      </c>
      <c r="E124" s="113" t="str">
        <f>IFERROR(VLOOKUP(A124,DETAIL!$A$7:$F$1101,5,0),"")</f>
        <v/>
      </c>
      <c r="F124" s="113" t="str">
        <f>IFERROR(VLOOKUP(A124,DETAIL!$A$7:$P$1101,16,0),"")</f>
        <v/>
      </c>
      <c r="G124" s="113" t="str">
        <f>IFERROR(VLOOKUP(A124,DETAIL!$A$7:$P$1101,15,0),"")</f>
        <v/>
      </c>
      <c r="H124" s="8" t="str">
        <f>IFERROR(VLOOKUP(A124,DETAIL!$A$7:$F$1101,6,0),"")</f>
        <v/>
      </c>
      <c r="I124" s="8" t="str">
        <f>IFERROR(VLOOKUP(A124,DETAIL!$A$7:$Q$1101,17,0),"")</f>
        <v/>
      </c>
      <c r="J124" s="8" t="str">
        <f>IFERROR(VLOOKUP(A124,DETAIL!$A$7:$P$1101,13,0),"")</f>
        <v/>
      </c>
      <c r="K124" s="114" t="str">
        <f>IFERROR(VLOOKUP(A124,DETAIL!$A$7:$N$1101,14,0),"")</f>
        <v/>
      </c>
      <c r="L124" s="8" t="str">
        <f>IFERROR(VLOOKUP(A124,DETAIL!$A$7:$L$1101,7,0),"")</f>
        <v/>
      </c>
      <c r="M124" s="115" t="str">
        <f>IFERROR(VLOOKUP(A124,DETAIL!$A$7:$L$1101,8,0)*75%,"")</f>
        <v/>
      </c>
      <c r="N124" s="8" t="str">
        <f>IFERROR(VLOOKUP(A124,DETAIL!$A$7:$L$1101,9,0),"")</f>
        <v/>
      </c>
      <c r="O124" s="115" t="str">
        <f>IFERROR(VLOOKUP(A124,DETAIL!$A$7:$L$1101,10,0)*25%,"")</f>
        <v/>
      </c>
      <c r="P124" s="115" t="str">
        <f t="shared" si="8"/>
        <v/>
      </c>
      <c r="Q124" s="113"/>
      <c r="V124" s="13" t="str">
        <f>IFERROR(VLOOKUP(B124,DETAIL!$A$7:$G$201,7,0),"")</f>
        <v/>
      </c>
      <c r="W124" s="13" t="str">
        <f t="shared" si="6"/>
        <v/>
      </c>
    </row>
    <row r="125" spans="1:23" s="13" customFormat="1" ht="24.95" customHeight="1">
      <c r="A125" s="128">
        <v>118</v>
      </c>
      <c r="B125" s="8" t="str">
        <f t="shared" si="7"/>
        <v/>
      </c>
      <c r="C125" s="112" t="str">
        <f>IFERROR(VLOOKUP(A125,DETAIL!$A$7:$F$1101,3,0),"")</f>
        <v/>
      </c>
      <c r="D125" s="112" t="str">
        <f>IFERROR(VLOOKUP(A125,DETAIL!$A$7:$F$1101,4,0),"")</f>
        <v/>
      </c>
      <c r="E125" s="113" t="str">
        <f>IFERROR(VLOOKUP(A125,DETAIL!$A$7:$F$1101,5,0),"")</f>
        <v/>
      </c>
      <c r="F125" s="113" t="str">
        <f>IFERROR(VLOOKUP(A125,DETAIL!$A$7:$P$1101,16,0),"")</f>
        <v/>
      </c>
      <c r="G125" s="113" t="str">
        <f>IFERROR(VLOOKUP(A125,DETAIL!$A$7:$P$1101,15,0),"")</f>
        <v/>
      </c>
      <c r="H125" s="8" t="str">
        <f>IFERROR(VLOOKUP(A125,DETAIL!$A$7:$F$1101,6,0),"")</f>
        <v/>
      </c>
      <c r="I125" s="8" t="str">
        <f>IFERROR(VLOOKUP(A125,DETAIL!$A$7:$Q$1101,17,0),"")</f>
        <v/>
      </c>
      <c r="J125" s="8" t="str">
        <f>IFERROR(VLOOKUP(A125,DETAIL!$A$7:$P$1101,13,0),"")</f>
        <v/>
      </c>
      <c r="K125" s="114" t="str">
        <f>IFERROR(VLOOKUP(A125,DETAIL!$A$7:$N$1101,14,0),"")</f>
        <v/>
      </c>
      <c r="L125" s="8" t="str">
        <f>IFERROR(VLOOKUP(A125,DETAIL!$A$7:$L$1101,7,0),"")</f>
        <v/>
      </c>
      <c r="M125" s="115" t="str">
        <f>IFERROR(VLOOKUP(A125,DETAIL!$A$7:$L$1101,8,0)*75%,"")</f>
        <v/>
      </c>
      <c r="N125" s="8" t="str">
        <f>IFERROR(VLOOKUP(A125,DETAIL!$A$7:$L$1101,9,0),"")</f>
        <v/>
      </c>
      <c r="O125" s="115" t="str">
        <f>IFERROR(VLOOKUP(A125,DETAIL!$A$7:$L$1101,10,0)*25%,"")</f>
        <v/>
      </c>
      <c r="P125" s="115" t="str">
        <f t="shared" si="8"/>
        <v/>
      </c>
      <c r="Q125" s="113"/>
      <c r="V125" s="13" t="str">
        <f>IFERROR(VLOOKUP(B125,DETAIL!$A$7:$G$201,7,0),"")</f>
        <v/>
      </c>
      <c r="W125" s="13" t="str">
        <f t="shared" si="6"/>
        <v/>
      </c>
    </row>
    <row r="126" spans="1:23" s="13" customFormat="1" ht="24.95" customHeight="1">
      <c r="A126" s="128">
        <v>119</v>
      </c>
      <c r="B126" s="8" t="str">
        <f t="shared" si="7"/>
        <v/>
      </c>
      <c r="C126" s="112" t="str">
        <f>IFERROR(VLOOKUP(A126,DETAIL!$A$7:$F$1101,3,0),"")</f>
        <v/>
      </c>
      <c r="D126" s="112" t="str">
        <f>IFERROR(VLOOKUP(A126,DETAIL!$A$7:$F$1101,4,0),"")</f>
        <v/>
      </c>
      <c r="E126" s="113" t="str">
        <f>IFERROR(VLOOKUP(A126,DETAIL!$A$7:$F$1101,5,0),"")</f>
        <v/>
      </c>
      <c r="F126" s="113" t="str">
        <f>IFERROR(VLOOKUP(A126,DETAIL!$A$7:$P$1101,16,0),"")</f>
        <v/>
      </c>
      <c r="G126" s="113" t="str">
        <f>IFERROR(VLOOKUP(A126,DETAIL!$A$7:$P$1101,15,0),"")</f>
        <v/>
      </c>
      <c r="H126" s="8" t="str">
        <f>IFERROR(VLOOKUP(A126,DETAIL!$A$7:$F$1101,6,0),"")</f>
        <v/>
      </c>
      <c r="I126" s="8" t="str">
        <f>IFERROR(VLOOKUP(A126,DETAIL!$A$7:$Q$1101,17,0),"")</f>
        <v/>
      </c>
      <c r="J126" s="8" t="str">
        <f>IFERROR(VLOOKUP(A126,DETAIL!$A$7:$P$1101,13,0),"")</f>
        <v/>
      </c>
      <c r="K126" s="114" t="str">
        <f>IFERROR(VLOOKUP(A126,DETAIL!$A$7:$N$1101,14,0),"")</f>
        <v/>
      </c>
      <c r="L126" s="8" t="str">
        <f>IFERROR(VLOOKUP(A126,DETAIL!$A$7:$L$1101,7,0),"")</f>
        <v/>
      </c>
      <c r="M126" s="115" t="str">
        <f>IFERROR(VLOOKUP(A126,DETAIL!$A$7:$L$1101,8,0)*75%,"")</f>
        <v/>
      </c>
      <c r="N126" s="8" t="str">
        <f>IFERROR(VLOOKUP(A126,DETAIL!$A$7:$L$1101,9,0),"")</f>
        <v/>
      </c>
      <c r="O126" s="115" t="str">
        <f>IFERROR(VLOOKUP(A126,DETAIL!$A$7:$L$1101,10,0)*25%,"")</f>
        <v/>
      </c>
      <c r="P126" s="115" t="str">
        <f t="shared" si="8"/>
        <v/>
      </c>
      <c r="Q126" s="113"/>
      <c r="V126" s="13" t="str">
        <f>IFERROR(VLOOKUP(B126,DETAIL!$A$7:$G$201,7,0),"")</f>
        <v/>
      </c>
      <c r="W126" s="13" t="str">
        <f t="shared" si="6"/>
        <v/>
      </c>
    </row>
    <row r="127" spans="1:23" s="13" customFormat="1" ht="24.95" customHeight="1">
      <c r="A127" s="128">
        <v>120</v>
      </c>
      <c r="B127" s="8" t="str">
        <f t="shared" si="7"/>
        <v/>
      </c>
      <c r="C127" s="112" t="str">
        <f>IFERROR(VLOOKUP(A127,DETAIL!$A$7:$F$1101,3,0),"")</f>
        <v/>
      </c>
      <c r="D127" s="112" t="str">
        <f>IFERROR(VLOOKUP(A127,DETAIL!$A$7:$F$1101,4,0),"")</f>
        <v/>
      </c>
      <c r="E127" s="113" t="str">
        <f>IFERROR(VLOOKUP(A127,DETAIL!$A$7:$F$1101,5,0),"")</f>
        <v/>
      </c>
      <c r="F127" s="113" t="str">
        <f>IFERROR(VLOOKUP(A127,DETAIL!$A$7:$P$1101,16,0),"")</f>
        <v/>
      </c>
      <c r="G127" s="113" t="str">
        <f>IFERROR(VLOOKUP(A127,DETAIL!$A$7:$P$1101,15,0),"")</f>
        <v/>
      </c>
      <c r="H127" s="8" t="str">
        <f>IFERROR(VLOOKUP(A127,DETAIL!$A$7:$F$1101,6,0),"")</f>
        <v/>
      </c>
      <c r="I127" s="8" t="str">
        <f>IFERROR(VLOOKUP(A127,DETAIL!$A$7:$Q$1101,17,0),"")</f>
        <v/>
      </c>
      <c r="J127" s="8" t="str">
        <f>IFERROR(VLOOKUP(A127,DETAIL!$A$7:$P$1101,13,0),"")</f>
        <v/>
      </c>
      <c r="K127" s="114" t="str">
        <f>IFERROR(VLOOKUP(A127,DETAIL!$A$7:$N$1101,14,0),"")</f>
        <v/>
      </c>
      <c r="L127" s="8" t="str">
        <f>IFERROR(VLOOKUP(A127,DETAIL!$A$7:$L$1101,7,0),"")</f>
        <v/>
      </c>
      <c r="M127" s="115" t="str">
        <f>IFERROR(VLOOKUP(A127,DETAIL!$A$7:$L$1101,8,0)*75%,"")</f>
        <v/>
      </c>
      <c r="N127" s="8" t="str">
        <f>IFERROR(VLOOKUP(A127,DETAIL!$A$7:$L$1101,9,0),"")</f>
        <v/>
      </c>
      <c r="O127" s="115" t="str">
        <f>IFERROR(VLOOKUP(A127,DETAIL!$A$7:$L$1101,10,0)*25%,"")</f>
        <v/>
      </c>
      <c r="P127" s="115" t="str">
        <f t="shared" si="8"/>
        <v/>
      </c>
      <c r="Q127" s="113"/>
      <c r="V127" s="13" t="str">
        <f>IFERROR(VLOOKUP(B127,DETAIL!$A$7:$G$201,7,0),"")</f>
        <v/>
      </c>
      <c r="W127" s="13" t="str">
        <f t="shared" si="6"/>
        <v/>
      </c>
    </row>
    <row r="128" spans="1:23" s="13" customFormat="1" ht="24.95" customHeight="1">
      <c r="A128" s="128">
        <v>121</v>
      </c>
      <c r="B128" s="8" t="str">
        <f t="shared" si="7"/>
        <v/>
      </c>
      <c r="C128" s="112" t="str">
        <f>IFERROR(VLOOKUP(A128,DETAIL!$A$7:$F$1101,3,0),"")</f>
        <v/>
      </c>
      <c r="D128" s="112" t="str">
        <f>IFERROR(VLOOKUP(A128,DETAIL!$A$7:$F$1101,4,0),"")</f>
        <v/>
      </c>
      <c r="E128" s="113" t="str">
        <f>IFERROR(VLOOKUP(A128,DETAIL!$A$7:$F$1101,5,0),"")</f>
        <v/>
      </c>
      <c r="F128" s="113" t="str">
        <f>IFERROR(VLOOKUP(A128,DETAIL!$A$7:$P$1101,16,0),"")</f>
        <v/>
      </c>
      <c r="G128" s="113" t="str">
        <f>IFERROR(VLOOKUP(A128,DETAIL!$A$7:$P$1101,15,0),"")</f>
        <v/>
      </c>
      <c r="H128" s="8" t="str">
        <f>IFERROR(VLOOKUP(A128,DETAIL!$A$7:$F$1101,6,0),"")</f>
        <v/>
      </c>
      <c r="I128" s="8" t="str">
        <f>IFERROR(VLOOKUP(A128,DETAIL!$A$7:$Q$1101,17,0),"")</f>
        <v/>
      </c>
      <c r="J128" s="8" t="str">
        <f>IFERROR(VLOOKUP(A128,DETAIL!$A$7:$P$1101,13,0),"")</f>
        <v/>
      </c>
      <c r="K128" s="114" t="str">
        <f>IFERROR(VLOOKUP(A128,DETAIL!$A$7:$N$1101,14,0),"")</f>
        <v/>
      </c>
      <c r="L128" s="8" t="str">
        <f>IFERROR(VLOOKUP(A128,DETAIL!$A$7:$L$1101,7,0),"")</f>
        <v/>
      </c>
      <c r="M128" s="115" t="str">
        <f>IFERROR(VLOOKUP(A128,DETAIL!$A$7:$L$1101,8,0)*75%,"")</f>
        <v/>
      </c>
      <c r="N128" s="8" t="str">
        <f>IFERROR(VLOOKUP(A128,DETAIL!$A$7:$L$1101,9,0),"")</f>
        <v/>
      </c>
      <c r="O128" s="115" t="str">
        <f>IFERROR(VLOOKUP(A128,DETAIL!$A$7:$L$1101,10,0)*25%,"")</f>
        <v/>
      </c>
      <c r="P128" s="115" t="str">
        <f t="shared" si="8"/>
        <v/>
      </c>
      <c r="Q128" s="113"/>
      <c r="V128" s="13" t="str">
        <f>IFERROR(VLOOKUP(B128,DETAIL!$A$7:$G$201,7,0),"")</f>
        <v/>
      </c>
      <c r="W128" s="13" t="str">
        <f t="shared" si="6"/>
        <v/>
      </c>
    </row>
    <row r="129" spans="1:23" s="13" customFormat="1" ht="24.95" customHeight="1">
      <c r="A129" s="128">
        <v>122</v>
      </c>
      <c r="B129" s="8" t="str">
        <f t="shared" si="7"/>
        <v/>
      </c>
      <c r="C129" s="112" t="str">
        <f>IFERROR(VLOOKUP(A129,DETAIL!$A$7:$F$1101,3,0),"")</f>
        <v/>
      </c>
      <c r="D129" s="112" t="str">
        <f>IFERROR(VLOOKUP(A129,DETAIL!$A$7:$F$1101,4,0),"")</f>
        <v/>
      </c>
      <c r="E129" s="113" t="str">
        <f>IFERROR(VLOOKUP(A129,DETAIL!$A$7:$F$1101,5,0),"")</f>
        <v/>
      </c>
      <c r="F129" s="113" t="str">
        <f>IFERROR(VLOOKUP(A129,DETAIL!$A$7:$P$1101,16,0),"")</f>
        <v/>
      </c>
      <c r="G129" s="113" t="str">
        <f>IFERROR(VLOOKUP(A129,DETAIL!$A$7:$P$1101,15,0),"")</f>
        <v/>
      </c>
      <c r="H129" s="8" t="str">
        <f>IFERROR(VLOOKUP(A129,DETAIL!$A$7:$F$1101,6,0),"")</f>
        <v/>
      </c>
      <c r="I129" s="8" t="str">
        <f>IFERROR(VLOOKUP(A129,DETAIL!$A$7:$Q$1101,17,0),"")</f>
        <v/>
      </c>
      <c r="J129" s="8" t="str">
        <f>IFERROR(VLOOKUP(A129,DETAIL!$A$7:$P$1101,13,0),"")</f>
        <v/>
      </c>
      <c r="K129" s="114" t="str">
        <f>IFERROR(VLOOKUP(A129,DETAIL!$A$7:$N$1101,14,0),"")</f>
        <v/>
      </c>
      <c r="L129" s="8" t="str">
        <f>IFERROR(VLOOKUP(A129,DETAIL!$A$7:$L$1101,7,0),"")</f>
        <v/>
      </c>
      <c r="M129" s="115" t="str">
        <f>IFERROR(VLOOKUP(A129,DETAIL!$A$7:$L$1101,8,0)*75%,"")</f>
        <v/>
      </c>
      <c r="N129" s="8" t="str">
        <f>IFERROR(VLOOKUP(A129,DETAIL!$A$7:$L$1101,9,0),"")</f>
        <v/>
      </c>
      <c r="O129" s="115" t="str">
        <f>IFERROR(VLOOKUP(A129,DETAIL!$A$7:$L$1101,10,0)*25%,"")</f>
        <v/>
      </c>
      <c r="P129" s="115" t="str">
        <f t="shared" si="8"/>
        <v/>
      </c>
      <c r="Q129" s="113"/>
      <c r="V129" s="13" t="str">
        <f>IFERROR(VLOOKUP(B129,DETAIL!$A$7:$G$201,7,0),"")</f>
        <v/>
      </c>
      <c r="W129" s="13" t="str">
        <f t="shared" si="6"/>
        <v/>
      </c>
    </row>
    <row r="130" spans="1:23" s="13" customFormat="1" ht="24.95" customHeight="1">
      <c r="A130" s="128">
        <v>123</v>
      </c>
      <c r="B130" s="8" t="str">
        <f t="shared" si="7"/>
        <v/>
      </c>
      <c r="C130" s="112" t="str">
        <f>IFERROR(VLOOKUP(A130,DETAIL!$A$7:$F$1101,3,0),"")</f>
        <v/>
      </c>
      <c r="D130" s="112" t="str">
        <f>IFERROR(VLOOKUP(A130,DETAIL!$A$7:$F$1101,4,0),"")</f>
        <v/>
      </c>
      <c r="E130" s="113" t="str">
        <f>IFERROR(VLOOKUP(A130,DETAIL!$A$7:$F$1101,5,0),"")</f>
        <v/>
      </c>
      <c r="F130" s="113" t="str">
        <f>IFERROR(VLOOKUP(A130,DETAIL!$A$7:$P$1101,16,0),"")</f>
        <v/>
      </c>
      <c r="G130" s="113" t="str">
        <f>IFERROR(VLOOKUP(A130,DETAIL!$A$7:$P$1101,15,0),"")</f>
        <v/>
      </c>
      <c r="H130" s="8" t="str">
        <f>IFERROR(VLOOKUP(A130,DETAIL!$A$7:$F$1101,6,0),"")</f>
        <v/>
      </c>
      <c r="I130" s="8" t="str">
        <f>IFERROR(VLOOKUP(A130,DETAIL!$A$7:$Q$1101,17,0),"")</f>
        <v/>
      </c>
      <c r="J130" s="8" t="str">
        <f>IFERROR(VLOOKUP(A130,DETAIL!$A$7:$P$1101,13,0),"")</f>
        <v/>
      </c>
      <c r="K130" s="114" t="str">
        <f>IFERROR(VLOOKUP(A130,DETAIL!$A$7:$N$1101,14,0),"")</f>
        <v/>
      </c>
      <c r="L130" s="8" t="str">
        <f>IFERROR(VLOOKUP(A130,DETAIL!$A$7:$L$1101,7,0),"")</f>
        <v/>
      </c>
      <c r="M130" s="115" t="str">
        <f>IFERROR(VLOOKUP(A130,DETAIL!$A$7:$L$1101,8,0)*75%,"")</f>
        <v/>
      </c>
      <c r="N130" s="8" t="str">
        <f>IFERROR(VLOOKUP(A130,DETAIL!$A$7:$L$1101,9,0),"")</f>
        <v/>
      </c>
      <c r="O130" s="115" t="str">
        <f>IFERROR(VLOOKUP(A130,DETAIL!$A$7:$L$1101,10,0)*25%,"")</f>
        <v/>
      </c>
      <c r="P130" s="115" t="str">
        <f t="shared" si="8"/>
        <v/>
      </c>
      <c r="Q130" s="113"/>
      <c r="V130" s="13" t="str">
        <f>IFERROR(VLOOKUP(B130,DETAIL!$A$7:$G$201,7,0),"")</f>
        <v/>
      </c>
      <c r="W130" s="13" t="str">
        <f t="shared" si="6"/>
        <v/>
      </c>
    </row>
    <row r="131" spans="1:23" s="13" customFormat="1" ht="24.95" customHeight="1">
      <c r="A131" s="128">
        <v>124</v>
      </c>
      <c r="B131" s="8" t="str">
        <f t="shared" si="7"/>
        <v/>
      </c>
      <c r="C131" s="112" t="str">
        <f>IFERROR(VLOOKUP(A131,DETAIL!$A$7:$F$1101,3,0),"")</f>
        <v/>
      </c>
      <c r="D131" s="112" t="str">
        <f>IFERROR(VLOOKUP(A131,DETAIL!$A$7:$F$1101,4,0),"")</f>
        <v/>
      </c>
      <c r="E131" s="113" t="str">
        <f>IFERROR(VLOOKUP(A131,DETAIL!$A$7:$F$1101,5,0),"")</f>
        <v/>
      </c>
      <c r="F131" s="113" t="str">
        <f>IFERROR(VLOOKUP(A131,DETAIL!$A$7:$P$1101,16,0),"")</f>
        <v/>
      </c>
      <c r="G131" s="113" t="str">
        <f>IFERROR(VLOOKUP(A131,DETAIL!$A$7:$P$1101,15,0),"")</f>
        <v/>
      </c>
      <c r="H131" s="8" t="str">
        <f>IFERROR(VLOOKUP(A131,DETAIL!$A$7:$F$1101,6,0),"")</f>
        <v/>
      </c>
      <c r="I131" s="8" t="str">
        <f>IFERROR(VLOOKUP(A131,DETAIL!$A$7:$Q$1101,17,0),"")</f>
        <v/>
      </c>
      <c r="J131" s="8" t="str">
        <f>IFERROR(VLOOKUP(A131,DETAIL!$A$7:$P$1101,13,0),"")</f>
        <v/>
      </c>
      <c r="K131" s="114" t="str">
        <f>IFERROR(VLOOKUP(A131,DETAIL!$A$7:$N$1101,14,0),"")</f>
        <v/>
      </c>
      <c r="L131" s="8" t="str">
        <f>IFERROR(VLOOKUP(A131,DETAIL!$A$7:$L$1101,7,0),"")</f>
        <v/>
      </c>
      <c r="M131" s="115" t="str">
        <f>IFERROR(VLOOKUP(A131,DETAIL!$A$7:$L$1101,8,0)*75%,"")</f>
        <v/>
      </c>
      <c r="N131" s="8" t="str">
        <f>IFERROR(VLOOKUP(A131,DETAIL!$A$7:$L$1101,9,0),"")</f>
        <v/>
      </c>
      <c r="O131" s="115" t="str">
        <f>IFERROR(VLOOKUP(A131,DETAIL!$A$7:$L$1101,10,0)*25%,"")</f>
        <v/>
      </c>
      <c r="P131" s="115" t="str">
        <f t="shared" si="8"/>
        <v/>
      </c>
      <c r="Q131" s="113"/>
      <c r="V131" s="13" t="str">
        <f>IFERROR(VLOOKUP(B131,DETAIL!$A$7:$G$201,7,0),"")</f>
        <v/>
      </c>
      <c r="W131" s="13" t="str">
        <f t="shared" si="6"/>
        <v/>
      </c>
    </row>
    <row r="132" spans="1:23" s="13" customFormat="1" ht="24.95" customHeight="1">
      <c r="A132" s="128">
        <v>125</v>
      </c>
      <c r="B132" s="8" t="str">
        <f t="shared" si="7"/>
        <v/>
      </c>
      <c r="C132" s="112" t="str">
        <f>IFERROR(VLOOKUP(A132,DETAIL!$A$7:$F$1101,3,0),"")</f>
        <v/>
      </c>
      <c r="D132" s="112" t="str">
        <f>IFERROR(VLOOKUP(A132,DETAIL!$A$7:$F$1101,4,0),"")</f>
        <v/>
      </c>
      <c r="E132" s="113" t="str">
        <f>IFERROR(VLOOKUP(A132,DETAIL!$A$7:$F$1101,5,0),"")</f>
        <v/>
      </c>
      <c r="F132" s="113" t="str">
        <f>IFERROR(VLOOKUP(A132,DETAIL!$A$7:$P$1101,16,0),"")</f>
        <v/>
      </c>
      <c r="G132" s="113" t="str">
        <f>IFERROR(VLOOKUP(A132,DETAIL!$A$7:$P$1101,15,0),"")</f>
        <v/>
      </c>
      <c r="H132" s="8" t="str">
        <f>IFERROR(VLOOKUP(A132,DETAIL!$A$7:$F$1101,6,0),"")</f>
        <v/>
      </c>
      <c r="I132" s="8" t="str">
        <f>IFERROR(VLOOKUP(A132,DETAIL!$A$7:$Q$1101,17,0),"")</f>
        <v/>
      </c>
      <c r="J132" s="8" t="str">
        <f>IFERROR(VLOOKUP(A132,DETAIL!$A$7:$P$1101,13,0),"")</f>
        <v/>
      </c>
      <c r="K132" s="114" t="str">
        <f>IFERROR(VLOOKUP(A132,DETAIL!$A$7:$N$1101,14,0),"")</f>
        <v/>
      </c>
      <c r="L132" s="8" t="str">
        <f>IFERROR(VLOOKUP(A132,DETAIL!$A$7:$L$1101,7,0),"")</f>
        <v/>
      </c>
      <c r="M132" s="115" t="str">
        <f>IFERROR(VLOOKUP(A132,DETAIL!$A$7:$L$1101,8,0)*75%,"")</f>
        <v/>
      </c>
      <c r="N132" s="8" t="str">
        <f>IFERROR(VLOOKUP(A132,DETAIL!$A$7:$L$1101,9,0),"")</f>
        <v/>
      </c>
      <c r="O132" s="115" t="str">
        <f>IFERROR(VLOOKUP(A132,DETAIL!$A$7:$L$1101,10,0)*25%,"")</f>
        <v/>
      </c>
      <c r="P132" s="115" t="str">
        <f t="shared" si="8"/>
        <v/>
      </c>
      <c r="Q132" s="113"/>
      <c r="V132" s="13" t="str">
        <f>IFERROR(VLOOKUP(B132,DETAIL!$A$7:$G$201,7,0),"")</f>
        <v/>
      </c>
      <c r="W132" s="13" t="str">
        <f t="shared" si="6"/>
        <v/>
      </c>
    </row>
    <row r="133" spans="1:23" s="13" customFormat="1" ht="24.95" customHeight="1">
      <c r="A133" s="128">
        <v>126</v>
      </c>
      <c r="B133" s="8" t="str">
        <f t="shared" si="7"/>
        <v/>
      </c>
      <c r="C133" s="112" t="str">
        <f>IFERROR(VLOOKUP(A133,DETAIL!$A$7:$F$1101,3,0),"")</f>
        <v/>
      </c>
      <c r="D133" s="112" t="str">
        <f>IFERROR(VLOOKUP(A133,DETAIL!$A$7:$F$1101,4,0),"")</f>
        <v/>
      </c>
      <c r="E133" s="113" t="str">
        <f>IFERROR(VLOOKUP(A133,DETAIL!$A$7:$F$1101,5,0),"")</f>
        <v/>
      </c>
      <c r="F133" s="113" t="str">
        <f>IFERROR(VLOOKUP(A133,DETAIL!$A$7:$P$1101,16,0),"")</f>
        <v/>
      </c>
      <c r="G133" s="113" t="str">
        <f>IFERROR(VLOOKUP(A133,DETAIL!$A$7:$P$1101,15,0),"")</f>
        <v/>
      </c>
      <c r="H133" s="8" t="str">
        <f>IFERROR(VLOOKUP(A133,DETAIL!$A$7:$F$1101,6,0),"")</f>
        <v/>
      </c>
      <c r="I133" s="8" t="str">
        <f>IFERROR(VLOOKUP(A133,DETAIL!$A$7:$Q$1101,17,0),"")</f>
        <v/>
      </c>
      <c r="J133" s="8" t="str">
        <f>IFERROR(VLOOKUP(A133,DETAIL!$A$7:$P$1101,13,0),"")</f>
        <v/>
      </c>
      <c r="K133" s="114" t="str">
        <f>IFERROR(VLOOKUP(A133,DETAIL!$A$7:$N$1101,14,0),"")</f>
        <v/>
      </c>
      <c r="L133" s="8" t="str">
        <f>IFERROR(VLOOKUP(A133,DETAIL!$A$7:$L$1101,7,0),"")</f>
        <v/>
      </c>
      <c r="M133" s="115" t="str">
        <f>IFERROR(VLOOKUP(A133,DETAIL!$A$7:$L$1101,8,0)*75%,"")</f>
        <v/>
      </c>
      <c r="N133" s="8" t="str">
        <f>IFERROR(VLOOKUP(A133,DETAIL!$A$7:$L$1101,9,0),"")</f>
        <v/>
      </c>
      <c r="O133" s="115" t="str">
        <f>IFERROR(VLOOKUP(A133,DETAIL!$A$7:$L$1101,10,0)*25%,"")</f>
        <v/>
      </c>
      <c r="P133" s="115" t="str">
        <f t="shared" si="8"/>
        <v/>
      </c>
      <c r="Q133" s="113"/>
      <c r="V133" s="13" t="str">
        <f>IFERROR(VLOOKUP(B133,DETAIL!$A$7:$G$201,7,0),"")</f>
        <v/>
      </c>
      <c r="W133" s="13" t="str">
        <f t="shared" si="6"/>
        <v/>
      </c>
    </row>
    <row r="134" spans="1:23" s="13" customFormat="1" ht="24.95" customHeight="1">
      <c r="A134" s="128">
        <v>127</v>
      </c>
      <c r="B134" s="8" t="str">
        <f t="shared" si="7"/>
        <v/>
      </c>
      <c r="C134" s="112" t="str">
        <f>IFERROR(VLOOKUP(A134,DETAIL!$A$7:$F$1101,3,0),"")</f>
        <v/>
      </c>
      <c r="D134" s="112" t="str">
        <f>IFERROR(VLOOKUP(A134,DETAIL!$A$7:$F$1101,4,0),"")</f>
        <v/>
      </c>
      <c r="E134" s="113" t="str">
        <f>IFERROR(VLOOKUP(A134,DETAIL!$A$7:$F$1101,5,0),"")</f>
        <v/>
      </c>
      <c r="F134" s="113" t="str">
        <f>IFERROR(VLOOKUP(A134,DETAIL!$A$7:$P$1101,16,0),"")</f>
        <v/>
      </c>
      <c r="G134" s="113" t="str">
        <f>IFERROR(VLOOKUP(A134,DETAIL!$A$7:$P$1101,15,0),"")</f>
        <v/>
      </c>
      <c r="H134" s="8" t="str">
        <f>IFERROR(VLOOKUP(A134,DETAIL!$A$7:$F$1101,6,0),"")</f>
        <v/>
      </c>
      <c r="I134" s="8" t="str">
        <f>IFERROR(VLOOKUP(A134,DETAIL!$A$7:$Q$1101,17,0),"")</f>
        <v/>
      </c>
      <c r="J134" s="8" t="str">
        <f>IFERROR(VLOOKUP(A134,DETAIL!$A$7:$P$1101,13,0),"")</f>
        <v/>
      </c>
      <c r="K134" s="114" t="str">
        <f>IFERROR(VLOOKUP(A134,DETAIL!$A$7:$N$1101,14,0),"")</f>
        <v/>
      </c>
      <c r="L134" s="8" t="str">
        <f>IFERROR(VLOOKUP(A134,DETAIL!$A$7:$L$1101,7,0),"")</f>
        <v/>
      </c>
      <c r="M134" s="115" t="str">
        <f>IFERROR(VLOOKUP(A134,DETAIL!$A$7:$L$1101,8,0)*75%,"")</f>
        <v/>
      </c>
      <c r="N134" s="8" t="str">
        <f>IFERROR(VLOOKUP(A134,DETAIL!$A$7:$L$1101,9,0),"")</f>
        <v/>
      </c>
      <c r="O134" s="115" t="str">
        <f>IFERROR(VLOOKUP(A134,DETAIL!$A$7:$L$1101,10,0)*25%,"")</f>
        <v/>
      </c>
      <c r="P134" s="115" t="str">
        <f t="shared" si="8"/>
        <v/>
      </c>
      <c r="Q134" s="113"/>
      <c r="V134" s="13" t="str">
        <f>IFERROR(VLOOKUP(B134,DETAIL!$A$7:$G$201,7,0),"")</f>
        <v/>
      </c>
      <c r="W134" s="13" t="str">
        <f t="shared" si="6"/>
        <v/>
      </c>
    </row>
    <row r="135" spans="1:23" s="13" customFormat="1" ht="24.95" customHeight="1">
      <c r="A135" s="128">
        <v>128</v>
      </c>
      <c r="B135" s="8" t="str">
        <f t="shared" si="7"/>
        <v/>
      </c>
      <c r="C135" s="112" t="str">
        <f>IFERROR(VLOOKUP(A135,DETAIL!$A$7:$F$1101,3,0),"")</f>
        <v/>
      </c>
      <c r="D135" s="112" t="str">
        <f>IFERROR(VLOOKUP(A135,DETAIL!$A$7:$F$1101,4,0),"")</f>
        <v/>
      </c>
      <c r="E135" s="113" t="str">
        <f>IFERROR(VLOOKUP(A135,DETAIL!$A$7:$F$1101,5,0),"")</f>
        <v/>
      </c>
      <c r="F135" s="113" t="str">
        <f>IFERROR(VLOOKUP(A135,DETAIL!$A$7:$P$1101,16,0),"")</f>
        <v/>
      </c>
      <c r="G135" s="113" t="str">
        <f>IFERROR(VLOOKUP(A135,DETAIL!$A$7:$P$1101,15,0),"")</f>
        <v/>
      </c>
      <c r="H135" s="8" t="str">
        <f>IFERROR(VLOOKUP(A135,DETAIL!$A$7:$F$1101,6,0),"")</f>
        <v/>
      </c>
      <c r="I135" s="8" t="str">
        <f>IFERROR(VLOOKUP(A135,DETAIL!$A$7:$Q$1101,17,0),"")</f>
        <v/>
      </c>
      <c r="J135" s="8" t="str">
        <f>IFERROR(VLOOKUP(A135,DETAIL!$A$7:$P$1101,13,0),"")</f>
        <v/>
      </c>
      <c r="K135" s="114" t="str">
        <f>IFERROR(VLOOKUP(A135,DETAIL!$A$7:$N$1101,14,0),"")</f>
        <v/>
      </c>
      <c r="L135" s="8" t="str">
        <f>IFERROR(VLOOKUP(A135,DETAIL!$A$7:$L$1101,7,0),"")</f>
        <v/>
      </c>
      <c r="M135" s="115" t="str">
        <f>IFERROR(VLOOKUP(A135,DETAIL!$A$7:$L$1101,8,0)*75%,"")</f>
        <v/>
      </c>
      <c r="N135" s="8" t="str">
        <f>IFERROR(VLOOKUP(A135,DETAIL!$A$7:$L$1101,9,0),"")</f>
        <v/>
      </c>
      <c r="O135" s="115" t="str">
        <f>IFERROR(VLOOKUP(A135,DETAIL!$A$7:$L$1101,10,0)*25%,"")</f>
        <v/>
      </c>
      <c r="P135" s="115" t="str">
        <f t="shared" si="8"/>
        <v/>
      </c>
      <c r="Q135" s="113"/>
      <c r="V135" s="13" t="str">
        <f>IFERROR(VLOOKUP(B135,DETAIL!$A$7:$G$201,7,0),"")</f>
        <v/>
      </c>
      <c r="W135" s="13" t="str">
        <f t="shared" si="6"/>
        <v/>
      </c>
    </row>
    <row r="136" spans="1:23" s="13" customFormat="1" ht="24.95" customHeight="1">
      <c r="A136" s="128">
        <v>129</v>
      </c>
      <c r="B136" s="8" t="str">
        <f t="shared" si="7"/>
        <v/>
      </c>
      <c r="C136" s="112" t="str">
        <f>IFERROR(VLOOKUP(A136,DETAIL!$A$7:$F$1101,3,0),"")</f>
        <v/>
      </c>
      <c r="D136" s="112" t="str">
        <f>IFERROR(VLOOKUP(A136,DETAIL!$A$7:$F$1101,4,0),"")</f>
        <v/>
      </c>
      <c r="E136" s="113" t="str">
        <f>IFERROR(VLOOKUP(A136,DETAIL!$A$7:$F$1101,5,0),"")</f>
        <v/>
      </c>
      <c r="F136" s="113" t="str">
        <f>IFERROR(VLOOKUP(A136,DETAIL!$A$7:$P$1101,16,0),"")</f>
        <v/>
      </c>
      <c r="G136" s="113" t="str">
        <f>IFERROR(VLOOKUP(A136,DETAIL!$A$7:$P$1101,15,0),"")</f>
        <v/>
      </c>
      <c r="H136" s="8" t="str">
        <f>IFERROR(VLOOKUP(A136,DETAIL!$A$7:$F$1101,6,0),"")</f>
        <v/>
      </c>
      <c r="I136" s="8" t="str">
        <f>IFERROR(VLOOKUP(A136,DETAIL!$A$7:$Q$1101,17,0),"")</f>
        <v/>
      </c>
      <c r="J136" s="8" t="str">
        <f>IFERROR(VLOOKUP(A136,DETAIL!$A$7:$P$1101,13,0),"")</f>
        <v/>
      </c>
      <c r="K136" s="114" t="str">
        <f>IFERROR(VLOOKUP(A136,DETAIL!$A$7:$N$1101,14,0),"")</f>
        <v/>
      </c>
      <c r="L136" s="8" t="str">
        <f>IFERROR(VLOOKUP(A136,DETAIL!$A$7:$L$1101,7,0),"")</f>
        <v/>
      </c>
      <c r="M136" s="115" t="str">
        <f>IFERROR(VLOOKUP(A136,DETAIL!$A$7:$L$1101,8,0)*75%,"")</f>
        <v/>
      </c>
      <c r="N136" s="8" t="str">
        <f>IFERROR(VLOOKUP(A136,DETAIL!$A$7:$L$1101,9,0),"")</f>
        <v/>
      </c>
      <c r="O136" s="115" t="str">
        <f>IFERROR(VLOOKUP(A136,DETAIL!$A$7:$L$1101,10,0)*25%,"")</f>
        <v/>
      </c>
      <c r="P136" s="115" t="str">
        <f t="shared" si="8"/>
        <v/>
      </c>
      <c r="Q136" s="113"/>
      <c r="V136" s="13" t="str">
        <f>IFERROR(VLOOKUP(B136,DETAIL!$A$7:$G$201,7,0),"")</f>
        <v/>
      </c>
      <c r="W136" s="13" t="str">
        <f t="shared" si="6"/>
        <v/>
      </c>
    </row>
    <row r="137" spans="1:23" s="13" customFormat="1" ht="24.95" customHeight="1">
      <c r="A137" s="128">
        <v>130</v>
      </c>
      <c r="B137" s="8" t="str">
        <f t="shared" si="7"/>
        <v/>
      </c>
      <c r="C137" s="112" t="str">
        <f>IFERROR(VLOOKUP(A137,DETAIL!$A$7:$F$1101,3,0),"")</f>
        <v/>
      </c>
      <c r="D137" s="112" t="str">
        <f>IFERROR(VLOOKUP(A137,DETAIL!$A$7:$F$1101,4,0),"")</f>
        <v/>
      </c>
      <c r="E137" s="113" t="str">
        <f>IFERROR(VLOOKUP(A137,DETAIL!$A$7:$F$1101,5,0),"")</f>
        <v/>
      </c>
      <c r="F137" s="113" t="str">
        <f>IFERROR(VLOOKUP(A137,DETAIL!$A$7:$P$1101,16,0),"")</f>
        <v/>
      </c>
      <c r="G137" s="113" t="str">
        <f>IFERROR(VLOOKUP(A137,DETAIL!$A$7:$P$1101,15,0),"")</f>
        <v/>
      </c>
      <c r="H137" s="8" t="str">
        <f>IFERROR(VLOOKUP(A137,DETAIL!$A$7:$F$1101,6,0),"")</f>
        <v/>
      </c>
      <c r="I137" s="8" t="str">
        <f>IFERROR(VLOOKUP(A137,DETAIL!$A$7:$Q$1101,17,0),"")</f>
        <v/>
      </c>
      <c r="J137" s="8" t="str">
        <f>IFERROR(VLOOKUP(A137,DETAIL!$A$7:$P$1101,13,0),"")</f>
        <v/>
      </c>
      <c r="K137" s="114" t="str">
        <f>IFERROR(VLOOKUP(A137,DETAIL!$A$7:$N$1101,14,0),"")</f>
        <v/>
      </c>
      <c r="L137" s="8" t="str">
        <f>IFERROR(VLOOKUP(A137,DETAIL!$A$7:$L$1101,7,0),"")</f>
        <v/>
      </c>
      <c r="M137" s="115" t="str">
        <f>IFERROR(VLOOKUP(A137,DETAIL!$A$7:$L$1101,8,0)*75%,"")</f>
        <v/>
      </c>
      <c r="N137" s="8" t="str">
        <f>IFERROR(VLOOKUP(A137,DETAIL!$A$7:$L$1101,9,0),"")</f>
        <v/>
      </c>
      <c r="O137" s="115" t="str">
        <f>IFERROR(VLOOKUP(A137,DETAIL!$A$7:$L$1101,10,0)*25%,"")</f>
        <v/>
      </c>
      <c r="P137" s="115" t="str">
        <f t="shared" si="8"/>
        <v/>
      </c>
      <c r="Q137" s="113"/>
      <c r="V137" s="13" t="str">
        <f>IFERROR(VLOOKUP(B137,DETAIL!$A$7:$G$201,7,0),"")</f>
        <v/>
      </c>
      <c r="W137" s="13" t="str">
        <f t="shared" ref="W137:W158" si="9">IF(V137=0,"",V137)</f>
        <v/>
      </c>
    </row>
    <row r="138" spans="1:23" s="13" customFormat="1" ht="24.95" customHeight="1">
      <c r="A138" s="128">
        <v>131</v>
      </c>
      <c r="B138" s="8" t="str">
        <f t="shared" si="7"/>
        <v/>
      </c>
      <c r="C138" s="112" t="str">
        <f>IFERROR(VLOOKUP(A138,DETAIL!$A$7:$F$1101,3,0),"")</f>
        <v/>
      </c>
      <c r="D138" s="112" t="str">
        <f>IFERROR(VLOOKUP(A138,DETAIL!$A$7:$F$1101,4,0),"")</f>
        <v/>
      </c>
      <c r="E138" s="113" t="str">
        <f>IFERROR(VLOOKUP(A138,DETAIL!$A$7:$F$1101,5,0),"")</f>
        <v/>
      </c>
      <c r="F138" s="113" t="str">
        <f>IFERROR(VLOOKUP(A138,DETAIL!$A$7:$P$1101,16,0),"")</f>
        <v/>
      </c>
      <c r="G138" s="113" t="str">
        <f>IFERROR(VLOOKUP(A138,DETAIL!$A$7:$P$1101,15,0),"")</f>
        <v/>
      </c>
      <c r="H138" s="8" t="str">
        <f>IFERROR(VLOOKUP(A138,DETAIL!$A$7:$F$1101,6,0),"")</f>
        <v/>
      </c>
      <c r="I138" s="8" t="str">
        <f>IFERROR(VLOOKUP(A138,DETAIL!$A$7:$Q$1101,17,0),"")</f>
        <v/>
      </c>
      <c r="J138" s="8" t="str">
        <f>IFERROR(VLOOKUP(A138,DETAIL!$A$7:$P$1101,13,0),"")</f>
        <v/>
      </c>
      <c r="K138" s="114" t="str">
        <f>IFERROR(VLOOKUP(A138,DETAIL!$A$7:$N$1101,14,0),"")</f>
        <v/>
      </c>
      <c r="L138" s="8" t="str">
        <f>IFERROR(VLOOKUP(A138,DETAIL!$A$7:$L$1101,7,0),"")</f>
        <v/>
      </c>
      <c r="M138" s="115" t="str">
        <f>IFERROR(VLOOKUP(A138,DETAIL!$A$7:$L$1101,8,0)*75%,"")</f>
        <v/>
      </c>
      <c r="N138" s="8" t="str">
        <f>IFERROR(VLOOKUP(A138,DETAIL!$A$7:$L$1101,9,0),"")</f>
        <v/>
      </c>
      <c r="O138" s="115" t="str">
        <f>IFERROR(VLOOKUP(A138,DETAIL!$A$7:$L$1101,10,0)*25%,"")</f>
        <v/>
      </c>
      <c r="P138" s="115" t="str">
        <f t="shared" si="8"/>
        <v/>
      </c>
      <c r="Q138" s="113"/>
      <c r="V138" s="13" t="str">
        <f>IFERROR(VLOOKUP(B138,DETAIL!$A$7:$G$201,7,0),"")</f>
        <v/>
      </c>
      <c r="W138" s="13" t="str">
        <f t="shared" si="9"/>
        <v/>
      </c>
    </row>
    <row r="139" spans="1:23" s="13" customFormat="1" ht="24.95" customHeight="1">
      <c r="A139" s="128">
        <v>132</v>
      </c>
      <c r="B139" s="8" t="str">
        <f t="shared" si="7"/>
        <v/>
      </c>
      <c r="C139" s="112" t="str">
        <f>IFERROR(VLOOKUP(A139,DETAIL!$A$7:$F$1101,3,0),"")</f>
        <v/>
      </c>
      <c r="D139" s="112" t="str">
        <f>IFERROR(VLOOKUP(A139,DETAIL!$A$7:$F$1101,4,0),"")</f>
        <v/>
      </c>
      <c r="E139" s="113" t="str">
        <f>IFERROR(VLOOKUP(A139,DETAIL!$A$7:$F$1101,5,0),"")</f>
        <v/>
      </c>
      <c r="F139" s="113" t="str">
        <f>IFERROR(VLOOKUP(A139,DETAIL!$A$7:$P$1101,16,0),"")</f>
        <v/>
      </c>
      <c r="G139" s="113" t="str">
        <f>IFERROR(VLOOKUP(A139,DETAIL!$A$7:$P$1101,15,0),"")</f>
        <v/>
      </c>
      <c r="H139" s="8" t="str">
        <f>IFERROR(VLOOKUP(A139,DETAIL!$A$7:$F$1101,6,0),"")</f>
        <v/>
      </c>
      <c r="I139" s="8" t="str">
        <f>IFERROR(VLOOKUP(A139,DETAIL!$A$7:$Q$1101,17,0),"")</f>
        <v/>
      </c>
      <c r="J139" s="8" t="str">
        <f>IFERROR(VLOOKUP(A139,DETAIL!$A$7:$P$1101,13,0),"")</f>
        <v/>
      </c>
      <c r="K139" s="114" t="str">
        <f>IFERROR(VLOOKUP(A139,DETAIL!$A$7:$N$1101,14,0),"")</f>
        <v/>
      </c>
      <c r="L139" s="8" t="str">
        <f>IFERROR(VLOOKUP(A139,DETAIL!$A$7:$L$1101,7,0),"")</f>
        <v/>
      </c>
      <c r="M139" s="115" t="str">
        <f>IFERROR(VLOOKUP(A139,DETAIL!$A$7:$L$1101,8,0)*75%,"")</f>
        <v/>
      </c>
      <c r="N139" s="8" t="str">
        <f>IFERROR(VLOOKUP(A139,DETAIL!$A$7:$L$1101,9,0),"")</f>
        <v/>
      </c>
      <c r="O139" s="115" t="str">
        <f>IFERROR(VLOOKUP(A139,DETAIL!$A$7:$L$1101,10,0)*25%,"")</f>
        <v/>
      </c>
      <c r="P139" s="115" t="str">
        <f t="shared" si="8"/>
        <v/>
      </c>
      <c r="Q139" s="113"/>
      <c r="V139" s="13" t="str">
        <f>IFERROR(VLOOKUP(B139,DETAIL!$A$7:$G$201,7,0),"")</f>
        <v/>
      </c>
      <c r="W139" s="13" t="str">
        <f t="shared" si="9"/>
        <v/>
      </c>
    </row>
    <row r="140" spans="1:23" s="13" customFormat="1" ht="24.95" customHeight="1">
      <c r="A140" s="128">
        <v>133</v>
      </c>
      <c r="B140" s="8" t="str">
        <f t="shared" si="7"/>
        <v/>
      </c>
      <c r="C140" s="112" t="str">
        <f>IFERROR(VLOOKUP(A140,DETAIL!$A$7:$F$1101,3,0),"")</f>
        <v/>
      </c>
      <c r="D140" s="112" t="str">
        <f>IFERROR(VLOOKUP(A140,DETAIL!$A$7:$F$1101,4,0),"")</f>
        <v/>
      </c>
      <c r="E140" s="113" t="str">
        <f>IFERROR(VLOOKUP(A140,DETAIL!$A$7:$F$1101,5,0),"")</f>
        <v/>
      </c>
      <c r="F140" s="113" t="str">
        <f>IFERROR(VLOOKUP(A140,DETAIL!$A$7:$P$1101,16,0),"")</f>
        <v/>
      </c>
      <c r="G140" s="113" t="str">
        <f>IFERROR(VLOOKUP(A140,DETAIL!$A$7:$P$1101,15,0),"")</f>
        <v/>
      </c>
      <c r="H140" s="8" t="str">
        <f>IFERROR(VLOOKUP(A140,DETAIL!$A$7:$F$1101,6,0),"")</f>
        <v/>
      </c>
      <c r="I140" s="8" t="str">
        <f>IFERROR(VLOOKUP(A140,DETAIL!$A$7:$Q$1101,17,0),"")</f>
        <v/>
      </c>
      <c r="J140" s="8" t="str">
        <f>IFERROR(VLOOKUP(A140,DETAIL!$A$7:$P$1101,13,0),"")</f>
        <v/>
      </c>
      <c r="K140" s="114" t="str">
        <f>IFERROR(VLOOKUP(A140,DETAIL!$A$7:$N$1101,14,0),"")</f>
        <v/>
      </c>
      <c r="L140" s="8" t="str">
        <f>IFERROR(VLOOKUP(A140,DETAIL!$A$7:$L$1101,7,0),"")</f>
        <v/>
      </c>
      <c r="M140" s="115" t="str">
        <f>IFERROR(VLOOKUP(A140,DETAIL!$A$7:$L$1101,8,0)*75%,"")</f>
        <v/>
      </c>
      <c r="N140" s="8" t="str">
        <f>IFERROR(VLOOKUP(A140,DETAIL!$A$7:$L$1101,9,0),"")</f>
        <v/>
      </c>
      <c r="O140" s="115" t="str">
        <f>IFERROR(VLOOKUP(A140,DETAIL!$A$7:$L$1101,10,0)*25%,"")</f>
        <v/>
      </c>
      <c r="P140" s="115" t="str">
        <f t="shared" si="8"/>
        <v/>
      </c>
      <c r="Q140" s="113"/>
      <c r="V140" s="13" t="str">
        <f>IFERROR(VLOOKUP(B140,DETAIL!$A$7:$G$201,7,0),"")</f>
        <v/>
      </c>
      <c r="W140" s="13" t="str">
        <f t="shared" si="9"/>
        <v/>
      </c>
    </row>
    <row r="141" spans="1:23" s="13" customFormat="1" ht="24.95" customHeight="1">
      <c r="A141" s="128">
        <v>134</v>
      </c>
      <c r="B141" s="8" t="str">
        <f t="shared" si="7"/>
        <v/>
      </c>
      <c r="C141" s="112" t="str">
        <f>IFERROR(VLOOKUP(A141,DETAIL!$A$7:$F$1101,3,0),"")</f>
        <v/>
      </c>
      <c r="D141" s="112" t="str">
        <f>IFERROR(VLOOKUP(A141,DETAIL!$A$7:$F$1101,4,0),"")</f>
        <v/>
      </c>
      <c r="E141" s="113" t="str">
        <f>IFERROR(VLOOKUP(A141,DETAIL!$A$7:$F$1101,5,0),"")</f>
        <v/>
      </c>
      <c r="F141" s="113" t="str">
        <f>IFERROR(VLOOKUP(A141,DETAIL!$A$7:$P$1101,16,0),"")</f>
        <v/>
      </c>
      <c r="G141" s="113" t="str">
        <f>IFERROR(VLOOKUP(A141,DETAIL!$A$7:$P$1101,15,0),"")</f>
        <v/>
      </c>
      <c r="H141" s="8" t="str">
        <f>IFERROR(VLOOKUP(A141,DETAIL!$A$7:$F$1101,6,0),"")</f>
        <v/>
      </c>
      <c r="I141" s="8" t="str">
        <f>IFERROR(VLOOKUP(A141,DETAIL!$A$7:$Q$1101,17,0),"")</f>
        <v/>
      </c>
      <c r="J141" s="8" t="str">
        <f>IFERROR(VLOOKUP(A141,DETAIL!$A$7:$P$1101,13,0),"")</f>
        <v/>
      </c>
      <c r="K141" s="114" t="str">
        <f>IFERROR(VLOOKUP(A141,DETAIL!$A$7:$N$1101,14,0),"")</f>
        <v/>
      </c>
      <c r="L141" s="8" t="str">
        <f>IFERROR(VLOOKUP(A141,DETAIL!$A$7:$L$1101,7,0),"")</f>
        <v/>
      </c>
      <c r="M141" s="115" t="str">
        <f>IFERROR(VLOOKUP(A141,DETAIL!$A$7:$L$1101,8,0)*75%,"")</f>
        <v/>
      </c>
      <c r="N141" s="8" t="str">
        <f>IFERROR(VLOOKUP(A141,DETAIL!$A$7:$L$1101,9,0),"")</f>
        <v/>
      </c>
      <c r="O141" s="115" t="str">
        <f>IFERROR(VLOOKUP(A141,DETAIL!$A$7:$L$1101,10,0)*25%,"")</f>
        <v/>
      </c>
      <c r="P141" s="115" t="str">
        <f t="shared" si="8"/>
        <v/>
      </c>
      <c r="Q141" s="113"/>
      <c r="V141" s="13" t="str">
        <f>IFERROR(VLOOKUP(B141,DETAIL!$A$7:$G$201,7,0),"")</f>
        <v/>
      </c>
      <c r="W141" s="13" t="str">
        <f t="shared" si="9"/>
        <v/>
      </c>
    </row>
    <row r="142" spans="1:23" s="13" customFormat="1" ht="24.95" customHeight="1">
      <c r="A142" s="128">
        <v>135</v>
      </c>
      <c r="B142" s="8" t="str">
        <f t="shared" si="7"/>
        <v/>
      </c>
      <c r="C142" s="112" t="str">
        <f>IFERROR(VLOOKUP(A142,DETAIL!$A$7:$F$1101,3,0),"")</f>
        <v/>
      </c>
      <c r="D142" s="112" t="str">
        <f>IFERROR(VLOOKUP(A142,DETAIL!$A$7:$F$1101,4,0),"")</f>
        <v/>
      </c>
      <c r="E142" s="113" t="str">
        <f>IFERROR(VLOOKUP(A142,DETAIL!$A$7:$F$1101,5,0),"")</f>
        <v/>
      </c>
      <c r="F142" s="113" t="str">
        <f>IFERROR(VLOOKUP(A142,DETAIL!$A$7:$P$1101,16,0),"")</f>
        <v/>
      </c>
      <c r="G142" s="113" t="str">
        <f>IFERROR(VLOOKUP(A142,DETAIL!$A$7:$P$1101,15,0),"")</f>
        <v/>
      </c>
      <c r="H142" s="8" t="str">
        <f>IFERROR(VLOOKUP(A142,DETAIL!$A$7:$F$1101,6,0),"")</f>
        <v/>
      </c>
      <c r="I142" s="8" t="str">
        <f>IFERROR(VLOOKUP(A142,DETAIL!$A$7:$Q$1101,17,0),"")</f>
        <v/>
      </c>
      <c r="J142" s="8" t="str">
        <f>IFERROR(VLOOKUP(A142,DETAIL!$A$7:$P$1101,13,0),"")</f>
        <v/>
      </c>
      <c r="K142" s="114" t="str">
        <f>IFERROR(VLOOKUP(A142,DETAIL!$A$7:$N$1101,14,0),"")</f>
        <v/>
      </c>
      <c r="L142" s="8" t="str">
        <f>IFERROR(VLOOKUP(A142,DETAIL!$A$7:$L$1101,7,0),"")</f>
        <v/>
      </c>
      <c r="M142" s="115" t="str">
        <f>IFERROR(VLOOKUP(A142,DETAIL!$A$7:$L$1101,8,0)*75%,"")</f>
        <v/>
      </c>
      <c r="N142" s="8" t="str">
        <f>IFERROR(VLOOKUP(A142,DETAIL!$A$7:$L$1101,9,0),"")</f>
        <v/>
      </c>
      <c r="O142" s="115" t="str">
        <f>IFERROR(VLOOKUP(A142,DETAIL!$A$7:$L$1101,10,0)*25%,"")</f>
        <v/>
      </c>
      <c r="P142" s="115" t="str">
        <f t="shared" si="8"/>
        <v/>
      </c>
      <c r="Q142" s="113"/>
      <c r="V142" s="13" t="str">
        <f>IFERROR(VLOOKUP(B142,DETAIL!$A$7:$G$201,7,0),"")</f>
        <v/>
      </c>
      <c r="W142" s="13" t="str">
        <f t="shared" si="9"/>
        <v/>
      </c>
    </row>
    <row r="143" spans="1:23" s="13" customFormat="1" ht="24.95" customHeight="1">
      <c r="A143" s="128">
        <v>136</v>
      </c>
      <c r="B143" s="8" t="str">
        <f t="shared" si="7"/>
        <v/>
      </c>
      <c r="C143" s="112" t="str">
        <f>IFERROR(VLOOKUP(A143,DETAIL!$A$7:$F$1101,3,0),"")</f>
        <v/>
      </c>
      <c r="D143" s="112" t="str">
        <f>IFERROR(VLOOKUP(A143,DETAIL!$A$7:$F$1101,4,0),"")</f>
        <v/>
      </c>
      <c r="E143" s="113" t="str">
        <f>IFERROR(VLOOKUP(A143,DETAIL!$A$7:$F$1101,5,0),"")</f>
        <v/>
      </c>
      <c r="F143" s="113" t="str">
        <f>IFERROR(VLOOKUP(A143,DETAIL!$A$7:$P$1101,16,0),"")</f>
        <v/>
      </c>
      <c r="G143" s="113" t="str">
        <f>IFERROR(VLOOKUP(A143,DETAIL!$A$7:$P$1101,15,0),"")</f>
        <v/>
      </c>
      <c r="H143" s="8" t="str">
        <f>IFERROR(VLOOKUP(A143,DETAIL!$A$7:$F$1101,6,0),"")</f>
        <v/>
      </c>
      <c r="I143" s="8" t="str">
        <f>IFERROR(VLOOKUP(A143,DETAIL!$A$7:$Q$1101,17,0),"")</f>
        <v/>
      </c>
      <c r="J143" s="8" t="str">
        <f>IFERROR(VLOOKUP(A143,DETAIL!$A$7:$P$1101,13,0),"")</f>
        <v/>
      </c>
      <c r="K143" s="114" t="str">
        <f>IFERROR(VLOOKUP(A143,DETAIL!$A$7:$N$1101,14,0),"")</f>
        <v/>
      </c>
      <c r="L143" s="8" t="str">
        <f>IFERROR(VLOOKUP(A143,DETAIL!$A$7:$L$1101,7,0),"")</f>
        <v/>
      </c>
      <c r="M143" s="115" t="str">
        <f>IFERROR(VLOOKUP(A143,DETAIL!$A$7:$L$1101,8,0)*75%,"")</f>
        <v/>
      </c>
      <c r="N143" s="8" t="str">
        <f>IFERROR(VLOOKUP(A143,DETAIL!$A$7:$L$1101,9,0),"")</f>
        <v/>
      </c>
      <c r="O143" s="115" t="str">
        <f>IFERROR(VLOOKUP(A143,DETAIL!$A$7:$L$1101,10,0)*25%,"")</f>
        <v/>
      </c>
      <c r="P143" s="115" t="str">
        <f t="shared" si="8"/>
        <v/>
      </c>
      <c r="Q143" s="113"/>
      <c r="V143" s="13" t="str">
        <f>IFERROR(VLOOKUP(B143,DETAIL!$A$7:$G$201,7,0),"")</f>
        <v/>
      </c>
      <c r="W143" s="13" t="str">
        <f t="shared" si="9"/>
        <v/>
      </c>
    </row>
    <row r="144" spans="1:23" s="13" customFormat="1" ht="24.95" customHeight="1">
      <c r="A144" s="128">
        <v>137</v>
      </c>
      <c r="B144" s="8" t="str">
        <f t="shared" si="7"/>
        <v/>
      </c>
      <c r="C144" s="112" t="str">
        <f>IFERROR(VLOOKUP(A144,DETAIL!$A$7:$F$1101,3,0),"")</f>
        <v/>
      </c>
      <c r="D144" s="112" t="str">
        <f>IFERROR(VLOOKUP(A144,DETAIL!$A$7:$F$1101,4,0),"")</f>
        <v/>
      </c>
      <c r="E144" s="113" t="str">
        <f>IFERROR(VLOOKUP(A144,DETAIL!$A$7:$F$1101,5,0),"")</f>
        <v/>
      </c>
      <c r="F144" s="113" t="str">
        <f>IFERROR(VLOOKUP(A144,DETAIL!$A$7:$P$1101,16,0),"")</f>
        <v/>
      </c>
      <c r="G144" s="113" t="str">
        <f>IFERROR(VLOOKUP(A144,DETAIL!$A$7:$P$1101,15,0),"")</f>
        <v/>
      </c>
      <c r="H144" s="8" t="str">
        <f>IFERROR(VLOOKUP(A144,DETAIL!$A$7:$F$1101,6,0),"")</f>
        <v/>
      </c>
      <c r="I144" s="8" t="str">
        <f>IFERROR(VLOOKUP(A144,DETAIL!$A$7:$Q$1101,17,0),"")</f>
        <v/>
      </c>
      <c r="J144" s="8" t="str">
        <f>IFERROR(VLOOKUP(A144,DETAIL!$A$7:$P$1101,13,0),"")</f>
        <v/>
      </c>
      <c r="K144" s="114" t="str">
        <f>IFERROR(VLOOKUP(A144,DETAIL!$A$7:$N$1101,14,0),"")</f>
        <v/>
      </c>
      <c r="L144" s="8" t="str">
        <f>IFERROR(VLOOKUP(A144,DETAIL!$A$7:$L$1101,7,0),"")</f>
        <v/>
      </c>
      <c r="M144" s="115" t="str">
        <f>IFERROR(VLOOKUP(A144,DETAIL!$A$7:$L$1101,8,0)*75%,"")</f>
        <v/>
      </c>
      <c r="N144" s="8" t="str">
        <f>IFERROR(VLOOKUP(A144,DETAIL!$A$7:$L$1101,9,0),"")</f>
        <v/>
      </c>
      <c r="O144" s="115" t="str">
        <f>IFERROR(VLOOKUP(A144,DETAIL!$A$7:$L$1101,10,0)*25%,"")</f>
        <v/>
      </c>
      <c r="P144" s="115" t="str">
        <f t="shared" si="8"/>
        <v/>
      </c>
      <c r="Q144" s="113"/>
      <c r="V144" s="13" t="str">
        <f>IFERROR(VLOOKUP(B144,DETAIL!$A$7:$G$201,7,0),"")</f>
        <v/>
      </c>
      <c r="W144" s="13" t="str">
        <f t="shared" si="9"/>
        <v/>
      </c>
    </row>
    <row r="145" spans="1:23" s="13" customFormat="1" ht="24.95" customHeight="1">
      <c r="A145" s="128">
        <v>138</v>
      </c>
      <c r="B145" s="8" t="str">
        <f t="shared" si="7"/>
        <v/>
      </c>
      <c r="C145" s="112" t="str">
        <f>IFERROR(VLOOKUP(A145,DETAIL!$A$7:$F$1101,3,0),"")</f>
        <v/>
      </c>
      <c r="D145" s="112" t="str">
        <f>IFERROR(VLOOKUP(A145,DETAIL!$A$7:$F$1101,4,0),"")</f>
        <v/>
      </c>
      <c r="E145" s="113" t="str">
        <f>IFERROR(VLOOKUP(A145,DETAIL!$A$7:$F$1101,5,0),"")</f>
        <v/>
      </c>
      <c r="F145" s="113" t="str">
        <f>IFERROR(VLOOKUP(A145,DETAIL!$A$7:$P$1101,16,0),"")</f>
        <v/>
      </c>
      <c r="G145" s="113" t="str">
        <f>IFERROR(VLOOKUP(A145,DETAIL!$A$7:$P$1101,15,0),"")</f>
        <v/>
      </c>
      <c r="H145" s="8" t="str">
        <f>IFERROR(VLOOKUP(A145,DETAIL!$A$7:$F$1101,6,0),"")</f>
        <v/>
      </c>
      <c r="I145" s="8" t="str">
        <f>IFERROR(VLOOKUP(A145,DETAIL!$A$7:$Q$1101,17,0),"")</f>
        <v/>
      </c>
      <c r="J145" s="8" t="str">
        <f>IFERROR(VLOOKUP(A145,DETAIL!$A$7:$P$1101,13,0),"")</f>
        <v/>
      </c>
      <c r="K145" s="114" t="str">
        <f>IFERROR(VLOOKUP(A145,DETAIL!$A$7:$N$1101,14,0),"")</f>
        <v/>
      </c>
      <c r="L145" s="8" t="str">
        <f>IFERROR(VLOOKUP(A145,DETAIL!$A$7:$L$1101,7,0),"")</f>
        <v/>
      </c>
      <c r="M145" s="115" t="str">
        <f>IFERROR(VLOOKUP(A145,DETAIL!$A$7:$L$1101,8,0)*75%,"")</f>
        <v/>
      </c>
      <c r="N145" s="8" t="str">
        <f>IFERROR(VLOOKUP(A145,DETAIL!$A$7:$L$1101,9,0),"")</f>
        <v/>
      </c>
      <c r="O145" s="115" t="str">
        <f>IFERROR(VLOOKUP(A145,DETAIL!$A$7:$L$1101,10,0)*25%,"")</f>
        <v/>
      </c>
      <c r="P145" s="115" t="str">
        <f t="shared" si="8"/>
        <v/>
      </c>
      <c r="Q145" s="113"/>
      <c r="V145" s="13" t="str">
        <f>IFERROR(VLOOKUP(B145,DETAIL!$A$7:$G$201,7,0),"")</f>
        <v/>
      </c>
      <c r="W145" s="13" t="str">
        <f t="shared" si="9"/>
        <v/>
      </c>
    </row>
    <row r="146" spans="1:23" s="13" customFormat="1" ht="24.95" customHeight="1">
      <c r="A146" s="128">
        <v>139</v>
      </c>
      <c r="B146" s="8" t="str">
        <f t="shared" si="7"/>
        <v/>
      </c>
      <c r="C146" s="112" t="str">
        <f>IFERROR(VLOOKUP(A146,DETAIL!$A$7:$F$1101,3,0),"")</f>
        <v/>
      </c>
      <c r="D146" s="112" t="str">
        <f>IFERROR(VLOOKUP(A146,DETAIL!$A$7:$F$1101,4,0),"")</f>
        <v/>
      </c>
      <c r="E146" s="113" t="str">
        <f>IFERROR(VLOOKUP(A146,DETAIL!$A$7:$F$1101,5,0),"")</f>
        <v/>
      </c>
      <c r="F146" s="113" t="str">
        <f>IFERROR(VLOOKUP(A146,DETAIL!$A$7:$P$1101,16,0),"")</f>
        <v/>
      </c>
      <c r="G146" s="113" t="str">
        <f>IFERROR(VLOOKUP(A146,DETAIL!$A$7:$P$1101,15,0),"")</f>
        <v/>
      </c>
      <c r="H146" s="8" t="str">
        <f>IFERROR(VLOOKUP(A146,DETAIL!$A$7:$F$1101,6,0),"")</f>
        <v/>
      </c>
      <c r="I146" s="8" t="str">
        <f>IFERROR(VLOOKUP(A146,DETAIL!$A$7:$Q$1101,17,0),"")</f>
        <v/>
      </c>
      <c r="J146" s="8" t="str">
        <f>IFERROR(VLOOKUP(A146,DETAIL!$A$7:$P$1101,13,0),"")</f>
        <v/>
      </c>
      <c r="K146" s="114" t="str">
        <f>IFERROR(VLOOKUP(A146,DETAIL!$A$7:$N$1101,14,0),"")</f>
        <v/>
      </c>
      <c r="L146" s="8" t="str">
        <f>IFERROR(VLOOKUP(A146,DETAIL!$A$7:$L$1101,7,0),"")</f>
        <v/>
      </c>
      <c r="M146" s="115" t="str">
        <f>IFERROR(VLOOKUP(A146,DETAIL!$A$7:$L$1101,8,0)*75%,"")</f>
        <v/>
      </c>
      <c r="N146" s="8" t="str">
        <f>IFERROR(VLOOKUP(A146,DETAIL!$A$7:$L$1101,9,0),"")</f>
        <v/>
      </c>
      <c r="O146" s="115" t="str">
        <f>IFERROR(VLOOKUP(A146,DETAIL!$A$7:$L$1101,10,0)*25%,"")</f>
        <v/>
      </c>
      <c r="P146" s="115" t="str">
        <f t="shared" si="8"/>
        <v/>
      </c>
      <c r="Q146" s="113"/>
      <c r="V146" s="13" t="str">
        <f>IFERROR(VLOOKUP(B146,DETAIL!$A$7:$G$201,7,0),"")</f>
        <v/>
      </c>
      <c r="W146" s="13" t="str">
        <f t="shared" si="9"/>
        <v/>
      </c>
    </row>
    <row r="147" spans="1:23" s="13" customFormat="1" ht="24.95" customHeight="1">
      <c r="A147" s="128">
        <v>140</v>
      </c>
      <c r="B147" s="8" t="str">
        <f t="shared" si="7"/>
        <v/>
      </c>
      <c r="C147" s="112" t="str">
        <f>IFERROR(VLOOKUP(A147,DETAIL!$A$7:$F$1101,3,0),"")</f>
        <v/>
      </c>
      <c r="D147" s="112" t="str">
        <f>IFERROR(VLOOKUP(A147,DETAIL!$A$7:$F$1101,4,0),"")</f>
        <v/>
      </c>
      <c r="E147" s="113" t="str">
        <f>IFERROR(VLOOKUP(A147,DETAIL!$A$7:$F$1101,5,0),"")</f>
        <v/>
      </c>
      <c r="F147" s="113" t="str">
        <f>IFERROR(VLOOKUP(A147,DETAIL!$A$7:$P$1101,16,0),"")</f>
        <v/>
      </c>
      <c r="G147" s="113" t="str">
        <f>IFERROR(VLOOKUP(A147,DETAIL!$A$7:$P$1101,15,0),"")</f>
        <v/>
      </c>
      <c r="H147" s="8" t="str">
        <f>IFERROR(VLOOKUP(A147,DETAIL!$A$7:$F$1101,6,0),"")</f>
        <v/>
      </c>
      <c r="I147" s="8" t="str">
        <f>IFERROR(VLOOKUP(A147,DETAIL!$A$7:$Q$1101,17,0),"")</f>
        <v/>
      </c>
      <c r="J147" s="8" t="str">
        <f>IFERROR(VLOOKUP(A147,DETAIL!$A$7:$P$1101,13,0),"")</f>
        <v/>
      </c>
      <c r="K147" s="114" t="str">
        <f>IFERROR(VLOOKUP(A147,DETAIL!$A$7:$N$1101,14,0),"")</f>
        <v/>
      </c>
      <c r="L147" s="8" t="str">
        <f>IFERROR(VLOOKUP(A147,DETAIL!$A$7:$L$1101,7,0),"")</f>
        <v/>
      </c>
      <c r="M147" s="115" t="str">
        <f>IFERROR(VLOOKUP(A147,DETAIL!$A$7:$L$1101,8,0)*75%,"")</f>
        <v/>
      </c>
      <c r="N147" s="8" t="str">
        <f>IFERROR(VLOOKUP(A147,DETAIL!$A$7:$L$1101,9,0),"")</f>
        <v/>
      </c>
      <c r="O147" s="115" t="str">
        <f>IFERROR(VLOOKUP(A147,DETAIL!$A$7:$L$1101,10,0)*25%,"")</f>
        <v/>
      </c>
      <c r="P147" s="115" t="str">
        <f t="shared" si="8"/>
        <v/>
      </c>
      <c r="Q147" s="113"/>
      <c r="V147" s="13" t="str">
        <f>IFERROR(VLOOKUP(B147,DETAIL!$A$7:$G$201,7,0),"")</f>
        <v/>
      </c>
      <c r="W147" s="13" t="str">
        <f t="shared" si="9"/>
        <v/>
      </c>
    </row>
    <row r="148" spans="1:23" s="13" customFormat="1" ht="24.95" customHeight="1">
      <c r="A148" s="128">
        <v>141</v>
      </c>
      <c r="B148" s="8" t="str">
        <f t="shared" ref="B148:B211" si="10">IFERROR(IF(LEN(C148)&gt;=2,B147+1,""),"")</f>
        <v/>
      </c>
      <c r="C148" s="112" t="str">
        <f>IFERROR(VLOOKUP(A148,DETAIL!$A$7:$F$1101,3,0),"")</f>
        <v/>
      </c>
      <c r="D148" s="112" t="str">
        <f>IFERROR(VLOOKUP(A148,DETAIL!$A$7:$F$1101,4,0),"")</f>
        <v/>
      </c>
      <c r="E148" s="113" t="str">
        <f>IFERROR(VLOOKUP(A148,DETAIL!$A$7:$F$1101,5,0),"")</f>
        <v/>
      </c>
      <c r="F148" s="113" t="str">
        <f>IFERROR(VLOOKUP(A148,DETAIL!$A$7:$P$1101,16,0),"")</f>
        <v/>
      </c>
      <c r="G148" s="113" t="str">
        <f>IFERROR(VLOOKUP(A148,DETAIL!$A$7:$P$1101,15,0),"")</f>
        <v/>
      </c>
      <c r="H148" s="8" t="str">
        <f>IFERROR(VLOOKUP(A148,DETAIL!$A$7:$F$1101,6,0),"")</f>
        <v/>
      </c>
      <c r="I148" s="8" t="str">
        <f>IFERROR(VLOOKUP(A148,DETAIL!$A$7:$Q$1101,17,0),"")</f>
        <v/>
      </c>
      <c r="J148" s="8" t="str">
        <f>IFERROR(VLOOKUP(A148,DETAIL!$A$7:$P$1101,13,0),"")</f>
        <v/>
      </c>
      <c r="K148" s="114" t="str">
        <f>IFERROR(VLOOKUP(A148,DETAIL!$A$7:$N$1101,14,0),"")</f>
        <v/>
      </c>
      <c r="L148" s="8" t="str">
        <f>IFERROR(VLOOKUP(A148,DETAIL!$A$7:$L$1101,7,0),"")</f>
        <v/>
      </c>
      <c r="M148" s="115" t="str">
        <f>IFERROR(VLOOKUP(A148,DETAIL!$A$7:$L$1101,8,0)*75%,"")</f>
        <v/>
      </c>
      <c r="N148" s="8" t="str">
        <f>IFERROR(VLOOKUP(A148,DETAIL!$A$7:$L$1101,9,0),"")</f>
        <v/>
      </c>
      <c r="O148" s="115" t="str">
        <f>IFERROR(VLOOKUP(A148,DETAIL!$A$7:$L$1101,10,0)*25%,"")</f>
        <v/>
      </c>
      <c r="P148" s="115" t="str">
        <f t="shared" ref="P148:P211" si="11">IFERROR(IF(H148="","",SUM(M148+O148)),"")</f>
        <v/>
      </c>
      <c r="Q148" s="113"/>
      <c r="V148" s="13" t="str">
        <f>IFERROR(VLOOKUP(B148,DETAIL!$A$7:$G$201,7,0),"")</f>
        <v/>
      </c>
      <c r="W148" s="13" t="str">
        <f t="shared" si="9"/>
        <v/>
      </c>
    </row>
    <row r="149" spans="1:23" s="13" customFormat="1" ht="24.95" customHeight="1">
      <c r="A149" s="128">
        <v>142</v>
      </c>
      <c r="B149" s="8" t="str">
        <f t="shared" si="10"/>
        <v/>
      </c>
      <c r="C149" s="112" t="str">
        <f>IFERROR(VLOOKUP(A149,DETAIL!$A$7:$F$1101,3,0),"")</f>
        <v/>
      </c>
      <c r="D149" s="112" t="str">
        <f>IFERROR(VLOOKUP(A149,DETAIL!$A$7:$F$1101,4,0),"")</f>
        <v/>
      </c>
      <c r="E149" s="113" t="str">
        <f>IFERROR(VLOOKUP(A149,DETAIL!$A$7:$F$1101,5,0),"")</f>
        <v/>
      </c>
      <c r="F149" s="113" t="str">
        <f>IFERROR(VLOOKUP(A149,DETAIL!$A$7:$P$1101,16,0),"")</f>
        <v/>
      </c>
      <c r="G149" s="113" t="str">
        <f>IFERROR(VLOOKUP(A149,DETAIL!$A$7:$P$1101,15,0),"")</f>
        <v/>
      </c>
      <c r="H149" s="8" t="str">
        <f>IFERROR(VLOOKUP(A149,DETAIL!$A$7:$F$1101,6,0),"")</f>
        <v/>
      </c>
      <c r="I149" s="8" t="str">
        <f>IFERROR(VLOOKUP(A149,DETAIL!$A$7:$Q$1101,17,0),"")</f>
        <v/>
      </c>
      <c r="J149" s="8" t="str">
        <f>IFERROR(VLOOKUP(A149,DETAIL!$A$7:$P$1101,13,0),"")</f>
        <v/>
      </c>
      <c r="K149" s="114" t="str">
        <f>IFERROR(VLOOKUP(A149,DETAIL!$A$7:$N$1101,14,0),"")</f>
        <v/>
      </c>
      <c r="L149" s="8" t="str">
        <f>IFERROR(VLOOKUP(A149,DETAIL!$A$7:$L$1101,7,0),"")</f>
        <v/>
      </c>
      <c r="M149" s="115" t="str">
        <f>IFERROR(VLOOKUP(A149,DETAIL!$A$7:$L$1101,8,0)*75%,"")</f>
        <v/>
      </c>
      <c r="N149" s="8" t="str">
        <f>IFERROR(VLOOKUP(A149,DETAIL!$A$7:$L$1101,9,0),"")</f>
        <v/>
      </c>
      <c r="O149" s="115" t="str">
        <f>IFERROR(VLOOKUP(A149,DETAIL!$A$7:$L$1101,10,0)*25%,"")</f>
        <v/>
      </c>
      <c r="P149" s="115" t="str">
        <f t="shared" si="11"/>
        <v/>
      </c>
      <c r="Q149" s="113"/>
      <c r="V149" s="13" t="str">
        <f>IFERROR(VLOOKUP(B149,DETAIL!$A$7:$G$201,7,0),"")</f>
        <v/>
      </c>
      <c r="W149" s="13" t="str">
        <f t="shared" si="9"/>
        <v/>
      </c>
    </row>
    <row r="150" spans="1:23" s="13" customFormat="1" ht="24.95" customHeight="1">
      <c r="A150" s="128">
        <v>143</v>
      </c>
      <c r="B150" s="8" t="str">
        <f t="shared" si="10"/>
        <v/>
      </c>
      <c r="C150" s="112" t="str">
        <f>IFERROR(VLOOKUP(A150,DETAIL!$A$7:$F$1101,3,0),"")</f>
        <v/>
      </c>
      <c r="D150" s="112" t="str">
        <f>IFERROR(VLOOKUP(A150,DETAIL!$A$7:$F$1101,4,0),"")</f>
        <v/>
      </c>
      <c r="E150" s="113" t="str">
        <f>IFERROR(VLOOKUP(A150,DETAIL!$A$7:$F$1101,5,0),"")</f>
        <v/>
      </c>
      <c r="F150" s="113" t="str">
        <f>IFERROR(VLOOKUP(A150,DETAIL!$A$7:$P$1101,16,0),"")</f>
        <v/>
      </c>
      <c r="G150" s="113" t="str">
        <f>IFERROR(VLOOKUP(A150,DETAIL!$A$7:$P$1101,15,0),"")</f>
        <v/>
      </c>
      <c r="H150" s="8" t="str">
        <f>IFERROR(VLOOKUP(A150,DETAIL!$A$7:$F$1101,6,0),"")</f>
        <v/>
      </c>
      <c r="I150" s="8" t="str">
        <f>IFERROR(VLOOKUP(A150,DETAIL!$A$7:$Q$1101,17,0),"")</f>
        <v/>
      </c>
      <c r="J150" s="8" t="str">
        <f>IFERROR(VLOOKUP(A150,DETAIL!$A$7:$P$1101,13,0),"")</f>
        <v/>
      </c>
      <c r="K150" s="114" t="str">
        <f>IFERROR(VLOOKUP(A150,DETAIL!$A$7:$N$1101,14,0),"")</f>
        <v/>
      </c>
      <c r="L150" s="8" t="str">
        <f>IFERROR(VLOOKUP(A150,DETAIL!$A$7:$L$1101,7,0),"")</f>
        <v/>
      </c>
      <c r="M150" s="115" t="str">
        <f>IFERROR(VLOOKUP(A150,DETAIL!$A$7:$L$1101,8,0)*75%,"")</f>
        <v/>
      </c>
      <c r="N150" s="8" t="str">
        <f>IFERROR(VLOOKUP(A150,DETAIL!$A$7:$L$1101,9,0),"")</f>
        <v/>
      </c>
      <c r="O150" s="115" t="str">
        <f>IFERROR(VLOOKUP(A150,DETAIL!$A$7:$L$1101,10,0)*25%,"")</f>
        <v/>
      </c>
      <c r="P150" s="115" t="str">
        <f t="shared" si="11"/>
        <v/>
      </c>
      <c r="Q150" s="113"/>
      <c r="V150" s="13" t="str">
        <f>IFERROR(VLOOKUP(B150,DETAIL!$A$7:$G$201,7,0),"")</f>
        <v/>
      </c>
      <c r="W150" s="13" t="str">
        <f t="shared" si="9"/>
        <v/>
      </c>
    </row>
    <row r="151" spans="1:23" s="13" customFormat="1" ht="24.95" customHeight="1">
      <c r="A151" s="128">
        <v>144</v>
      </c>
      <c r="B151" s="8" t="str">
        <f t="shared" si="10"/>
        <v/>
      </c>
      <c r="C151" s="112" t="str">
        <f>IFERROR(VLOOKUP(A151,DETAIL!$A$7:$F$1101,3,0),"")</f>
        <v/>
      </c>
      <c r="D151" s="112" t="str">
        <f>IFERROR(VLOOKUP(A151,DETAIL!$A$7:$F$1101,4,0),"")</f>
        <v/>
      </c>
      <c r="E151" s="113" t="str">
        <f>IFERROR(VLOOKUP(A151,DETAIL!$A$7:$F$1101,5,0),"")</f>
        <v/>
      </c>
      <c r="F151" s="113" t="str">
        <f>IFERROR(VLOOKUP(A151,DETAIL!$A$7:$P$1101,16,0),"")</f>
        <v/>
      </c>
      <c r="G151" s="113" t="str">
        <f>IFERROR(VLOOKUP(A151,DETAIL!$A$7:$P$1101,15,0),"")</f>
        <v/>
      </c>
      <c r="H151" s="8" t="str">
        <f>IFERROR(VLOOKUP(A151,DETAIL!$A$7:$F$1101,6,0),"")</f>
        <v/>
      </c>
      <c r="I151" s="8" t="str">
        <f>IFERROR(VLOOKUP(A151,DETAIL!$A$7:$Q$1101,17,0),"")</f>
        <v/>
      </c>
      <c r="J151" s="8" t="str">
        <f>IFERROR(VLOOKUP(A151,DETAIL!$A$7:$P$1101,13,0),"")</f>
        <v/>
      </c>
      <c r="K151" s="114" t="str">
        <f>IFERROR(VLOOKUP(A151,DETAIL!$A$7:$N$1101,14,0),"")</f>
        <v/>
      </c>
      <c r="L151" s="8" t="str">
        <f>IFERROR(VLOOKUP(A151,DETAIL!$A$7:$L$1101,7,0),"")</f>
        <v/>
      </c>
      <c r="M151" s="115" t="str">
        <f>IFERROR(VLOOKUP(A151,DETAIL!$A$7:$L$1101,8,0)*75%,"")</f>
        <v/>
      </c>
      <c r="N151" s="8" t="str">
        <f>IFERROR(VLOOKUP(A151,DETAIL!$A$7:$L$1101,9,0),"")</f>
        <v/>
      </c>
      <c r="O151" s="115" t="str">
        <f>IFERROR(VLOOKUP(A151,DETAIL!$A$7:$L$1101,10,0)*25%,"")</f>
        <v/>
      </c>
      <c r="P151" s="115" t="str">
        <f t="shared" si="11"/>
        <v/>
      </c>
      <c r="Q151" s="113"/>
      <c r="V151" s="13" t="str">
        <f>IFERROR(VLOOKUP(B151,DETAIL!$A$7:$G$201,7,0),"")</f>
        <v/>
      </c>
      <c r="W151" s="13" t="str">
        <f t="shared" si="9"/>
        <v/>
      </c>
    </row>
    <row r="152" spans="1:23" s="13" customFormat="1" ht="24.95" customHeight="1">
      <c r="A152" s="128">
        <v>145</v>
      </c>
      <c r="B152" s="8" t="str">
        <f t="shared" si="10"/>
        <v/>
      </c>
      <c r="C152" s="112" t="str">
        <f>IFERROR(VLOOKUP(A152,DETAIL!$A$7:$F$1101,3,0),"")</f>
        <v/>
      </c>
      <c r="D152" s="112" t="str">
        <f>IFERROR(VLOOKUP(A152,DETAIL!$A$7:$F$1101,4,0),"")</f>
        <v/>
      </c>
      <c r="E152" s="113" t="str">
        <f>IFERROR(VLOOKUP(A152,DETAIL!$A$7:$F$1101,5,0),"")</f>
        <v/>
      </c>
      <c r="F152" s="113" t="str">
        <f>IFERROR(VLOOKUP(A152,DETAIL!$A$7:$P$1101,16,0),"")</f>
        <v/>
      </c>
      <c r="G152" s="113" t="str">
        <f>IFERROR(VLOOKUP(A152,DETAIL!$A$7:$P$1101,15,0),"")</f>
        <v/>
      </c>
      <c r="H152" s="8" t="str">
        <f>IFERROR(VLOOKUP(A152,DETAIL!$A$7:$F$1101,6,0),"")</f>
        <v/>
      </c>
      <c r="I152" s="8" t="str">
        <f>IFERROR(VLOOKUP(A152,DETAIL!$A$7:$Q$1101,17,0),"")</f>
        <v/>
      </c>
      <c r="J152" s="8" t="str">
        <f>IFERROR(VLOOKUP(A152,DETAIL!$A$7:$P$1101,13,0),"")</f>
        <v/>
      </c>
      <c r="K152" s="114" t="str">
        <f>IFERROR(VLOOKUP(A152,DETAIL!$A$7:$N$1101,14,0),"")</f>
        <v/>
      </c>
      <c r="L152" s="8" t="str">
        <f>IFERROR(VLOOKUP(A152,DETAIL!$A$7:$L$1101,7,0),"")</f>
        <v/>
      </c>
      <c r="M152" s="115" t="str">
        <f>IFERROR(VLOOKUP(A152,DETAIL!$A$7:$L$1101,8,0)*75%,"")</f>
        <v/>
      </c>
      <c r="N152" s="8" t="str">
        <f>IFERROR(VLOOKUP(A152,DETAIL!$A$7:$L$1101,9,0),"")</f>
        <v/>
      </c>
      <c r="O152" s="115" t="str">
        <f>IFERROR(VLOOKUP(A152,DETAIL!$A$7:$L$1101,10,0)*25%,"")</f>
        <v/>
      </c>
      <c r="P152" s="115" t="str">
        <f t="shared" si="11"/>
        <v/>
      </c>
      <c r="Q152" s="113"/>
      <c r="V152" s="13" t="str">
        <f>IFERROR(VLOOKUP(B152,DETAIL!$A$7:$G$201,7,0),"")</f>
        <v/>
      </c>
      <c r="W152" s="13" t="str">
        <f t="shared" si="9"/>
        <v/>
      </c>
    </row>
    <row r="153" spans="1:23" s="13" customFormat="1" ht="24.95" customHeight="1">
      <c r="A153" s="128">
        <v>146</v>
      </c>
      <c r="B153" s="8" t="str">
        <f t="shared" si="10"/>
        <v/>
      </c>
      <c r="C153" s="112" t="str">
        <f>IFERROR(VLOOKUP(A153,DETAIL!$A$7:$F$1101,3,0),"")</f>
        <v/>
      </c>
      <c r="D153" s="112" t="str">
        <f>IFERROR(VLOOKUP(A153,DETAIL!$A$7:$F$1101,4,0),"")</f>
        <v/>
      </c>
      <c r="E153" s="113" t="str">
        <f>IFERROR(VLOOKUP(A153,DETAIL!$A$7:$F$1101,5,0),"")</f>
        <v/>
      </c>
      <c r="F153" s="113" t="str">
        <f>IFERROR(VLOOKUP(A153,DETAIL!$A$7:$P$1101,16,0),"")</f>
        <v/>
      </c>
      <c r="G153" s="113" t="str">
        <f>IFERROR(VLOOKUP(A153,DETAIL!$A$7:$P$1101,15,0),"")</f>
        <v/>
      </c>
      <c r="H153" s="8" t="str">
        <f>IFERROR(VLOOKUP(A153,DETAIL!$A$7:$F$1101,6,0),"")</f>
        <v/>
      </c>
      <c r="I153" s="8" t="str">
        <f>IFERROR(VLOOKUP(A153,DETAIL!$A$7:$Q$1101,17,0),"")</f>
        <v/>
      </c>
      <c r="J153" s="8" t="str">
        <f>IFERROR(VLOOKUP(A153,DETAIL!$A$7:$P$1101,13,0),"")</f>
        <v/>
      </c>
      <c r="K153" s="114" t="str">
        <f>IFERROR(VLOOKUP(A153,DETAIL!$A$7:$N$1101,14,0),"")</f>
        <v/>
      </c>
      <c r="L153" s="8" t="str">
        <f>IFERROR(VLOOKUP(A153,DETAIL!$A$7:$L$1101,7,0),"")</f>
        <v/>
      </c>
      <c r="M153" s="115" t="str">
        <f>IFERROR(VLOOKUP(A153,DETAIL!$A$7:$L$1101,8,0)*75%,"")</f>
        <v/>
      </c>
      <c r="N153" s="8" t="str">
        <f>IFERROR(VLOOKUP(A153,DETAIL!$A$7:$L$1101,9,0),"")</f>
        <v/>
      </c>
      <c r="O153" s="115" t="str">
        <f>IFERROR(VLOOKUP(A153,DETAIL!$A$7:$L$1101,10,0)*25%,"")</f>
        <v/>
      </c>
      <c r="P153" s="115" t="str">
        <f t="shared" si="11"/>
        <v/>
      </c>
      <c r="Q153" s="113"/>
      <c r="V153" s="13" t="str">
        <f>IFERROR(VLOOKUP(B153,DETAIL!$A$7:$G$201,7,0),"")</f>
        <v/>
      </c>
      <c r="W153" s="13" t="str">
        <f t="shared" si="9"/>
        <v/>
      </c>
    </row>
    <row r="154" spans="1:23" s="13" customFormat="1" ht="24.95" customHeight="1">
      <c r="A154" s="128">
        <v>147</v>
      </c>
      <c r="B154" s="8" t="str">
        <f t="shared" si="10"/>
        <v/>
      </c>
      <c r="C154" s="112" t="str">
        <f>IFERROR(VLOOKUP(A154,DETAIL!$A$7:$F$1101,3,0),"")</f>
        <v/>
      </c>
      <c r="D154" s="112" t="str">
        <f>IFERROR(VLOOKUP(A154,DETAIL!$A$7:$F$1101,4,0),"")</f>
        <v/>
      </c>
      <c r="E154" s="113" t="str">
        <f>IFERROR(VLOOKUP(A154,DETAIL!$A$7:$F$1101,5,0),"")</f>
        <v/>
      </c>
      <c r="F154" s="113" t="str">
        <f>IFERROR(VLOOKUP(A154,DETAIL!$A$7:$P$1101,16,0),"")</f>
        <v/>
      </c>
      <c r="G154" s="113" t="str">
        <f>IFERROR(VLOOKUP(A154,DETAIL!$A$7:$P$1101,15,0),"")</f>
        <v/>
      </c>
      <c r="H154" s="8" t="str">
        <f>IFERROR(VLOOKUP(A154,DETAIL!$A$7:$F$1101,6,0),"")</f>
        <v/>
      </c>
      <c r="I154" s="8" t="str">
        <f>IFERROR(VLOOKUP(A154,DETAIL!$A$7:$Q$1101,17,0),"")</f>
        <v/>
      </c>
      <c r="J154" s="8" t="str">
        <f>IFERROR(VLOOKUP(A154,DETAIL!$A$7:$P$1101,13,0),"")</f>
        <v/>
      </c>
      <c r="K154" s="114" t="str">
        <f>IFERROR(VLOOKUP(A154,DETAIL!$A$7:$N$1101,14,0),"")</f>
        <v/>
      </c>
      <c r="L154" s="8" t="str">
        <f>IFERROR(VLOOKUP(A154,DETAIL!$A$7:$L$1101,7,0),"")</f>
        <v/>
      </c>
      <c r="M154" s="115" t="str">
        <f>IFERROR(VLOOKUP(A154,DETAIL!$A$7:$L$1101,8,0)*75%,"")</f>
        <v/>
      </c>
      <c r="N154" s="8" t="str">
        <f>IFERROR(VLOOKUP(A154,DETAIL!$A$7:$L$1101,9,0),"")</f>
        <v/>
      </c>
      <c r="O154" s="115" t="str">
        <f>IFERROR(VLOOKUP(A154,DETAIL!$A$7:$L$1101,10,0)*25%,"")</f>
        <v/>
      </c>
      <c r="P154" s="115" t="str">
        <f t="shared" si="11"/>
        <v/>
      </c>
      <c r="Q154" s="113"/>
      <c r="V154" s="13" t="str">
        <f>IFERROR(VLOOKUP(B154,DETAIL!$A$7:$G$201,7,0),"")</f>
        <v/>
      </c>
      <c r="W154" s="13" t="str">
        <f t="shared" si="9"/>
        <v/>
      </c>
    </row>
    <row r="155" spans="1:23" s="13" customFormat="1" ht="24.95" customHeight="1">
      <c r="A155" s="128">
        <v>148</v>
      </c>
      <c r="B155" s="8" t="str">
        <f t="shared" si="10"/>
        <v/>
      </c>
      <c r="C155" s="112" t="str">
        <f>IFERROR(VLOOKUP(A155,DETAIL!$A$7:$F$1101,3,0),"")</f>
        <v/>
      </c>
      <c r="D155" s="112" t="str">
        <f>IFERROR(VLOOKUP(A155,DETAIL!$A$7:$F$1101,4,0),"")</f>
        <v/>
      </c>
      <c r="E155" s="113" t="str">
        <f>IFERROR(VLOOKUP(A155,DETAIL!$A$7:$F$1101,5,0),"")</f>
        <v/>
      </c>
      <c r="F155" s="113" t="str">
        <f>IFERROR(VLOOKUP(A155,DETAIL!$A$7:$P$1101,16,0),"")</f>
        <v/>
      </c>
      <c r="G155" s="113" t="str">
        <f>IFERROR(VLOOKUP(A155,DETAIL!$A$7:$P$1101,15,0),"")</f>
        <v/>
      </c>
      <c r="H155" s="8" t="str">
        <f>IFERROR(VLOOKUP(A155,DETAIL!$A$7:$F$1101,6,0),"")</f>
        <v/>
      </c>
      <c r="I155" s="8" t="str">
        <f>IFERROR(VLOOKUP(A155,DETAIL!$A$7:$Q$1101,17,0),"")</f>
        <v/>
      </c>
      <c r="J155" s="8" t="str">
        <f>IFERROR(VLOOKUP(A155,DETAIL!$A$7:$P$1101,13,0),"")</f>
        <v/>
      </c>
      <c r="K155" s="114" t="str">
        <f>IFERROR(VLOOKUP(A155,DETAIL!$A$7:$N$1101,14,0),"")</f>
        <v/>
      </c>
      <c r="L155" s="8" t="str">
        <f>IFERROR(VLOOKUP(A155,DETAIL!$A$7:$L$1101,7,0),"")</f>
        <v/>
      </c>
      <c r="M155" s="115" t="str">
        <f>IFERROR(VLOOKUP(A155,DETAIL!$A$7:$L$1101,8,0)*75%,"")</f>
        <v/>
      </c>
      <c r="N155" s="8" t="str">
        <f>IFERROR(VLOOKUP(A155,DETAIL!$A$7:$L$1101,9,0),"")</f>
        <v/>
      </c>
      <c r="O155" s="115" t="str">
        <f>IFERROR(VLOOKUP(A155,DETAIL!$A$7:$L$1101,10,0)*25%,"")</f>
        <v/>
      </c>
      <c r="P155" s="115" t="str">
        <f t="shared" si="11"/>
        <v/>
      </c>
      <c r="Q155" s="113"/>
      <c r="V155" s="13" t="str">
        <f>IFERROR(VLOOKUP(B155,DETAIL!$A$7:$G$201,7,0),"")</f>
        <v/>
      </c>
      <c r="W155" s="13" t="str">
        <f t="shared" si="9"/>
        <v/>
      </c>
    </row>
    <row r="156" spans="1:23" s="13" customFormat="1" ht="24.95" customHeight="1">
      <c r="A156" s="128">
        <v>149</v>
      </c>
      <c r="B156" s="8" t="str">
        <f t="shared" si="10"/>
        <v/>
      </c>
      <c r="C156" s="112" t="str">
        <f>IFERROR(VLOOKUP(A156,DETAIL!$A$7:$F$1101,3,0),"")</f>
        <v/>
      </c>
      <c r="D156" s="112" t="str">
        <f>IFERROR(VLOOKUP(A156,DETAIL!$A$7:$F$1101,4,0),"")</f>
        <v/>
      </c>
      <c r="E156" s="113" t="str">
        <f>IFERROR(VLOOKUP(A156,DETAIL!$A$7:$F$1101,5,0),"")</f>
        <v/>
      </c>
      <c r="F156" s="113" t="str">
        <f>IFERROR(VLOOKUP(A156,DETAIL!$A$7:$P$1101,16,0),"")</f>
        <v/>
      </c>
      <c r="G156" s="113" t="str">
        <f>IFERROR(VLOOKUP(A156,DETAIL!$A$7:$P$1101,15,0),"")</f>
        <v/>
      </c>
      <c r="H156" s="8" t="str">
        <f>IFERROR(VLOOKUP(A156,DETAIL!$A$7:$F$1101,6,0),"")</f>
        <v/>
      </c>
      <c r="I156" s="8" t="str">
        <f>IFERROR(VLOOKUP(A156,DETAIL!$A$7:$Q$1101,17,0),"")</f>
        <v/>
      </c>
      <c r="J156" s="8" t="str">
        <f>IFERROR(VLOOKUP(A156,DETAIL!$A$7:$P$1101,13,0),"")</f>
        <v/>
      </c>
      <c r="K156" s="114" t="str">
        <f>IFERROR(VLOOKUP(A156,DETAIL!$A$7:$N$1101,14,0),"")</f>
        <v/>
      </c>
      <c r="L156" s="8" t="str">
        <f>IFERROR(VLOOKUP(A156,DETAIL!$A$7:$L$1101,7,0),"")</f>
        <v/>
      </c>
      <c r="M156" s="115" t="str">
        <f>IFERROR(VLOOKUP(A156,DETAIL!$A$7:$L$1101,8,0)*75%,"")</f>
        <v/>
      </c>
      <c r="N156" s="8" t="str">
        <f>IFERROR(VLOOKUP(A156,DETAIL!$A$7:$L$1101,9,0),"")</f>
        <v/>
      </c>
      <c r="O156" s="115" t="str">
        <f>IFERROR(VLOOKUP(A156,DETAIL!$A$7:$L$1101,10,0)*25%,"")</f>
        <v/>
      </c>
      <c r="P156" s="115" t="str">
        <f t="shared" si="11"/>
        <v/>
      </c>
      <c r="Q156" s="113"/>
      <c r="V156" s="13" t="str">
        <f>IFERROR(VLOOKUP(B156,DETAIL!$A$7:$G$201,7,0),"")</f>
        <v/>
      </c>
      <c r="W156" s="13" t="str">
        <f t="shared" si="9"/>
        <v/>
      </c>
    </row>
    <row r="157" spans="1:23" s="13" customFormat="1" ht="24.95" customHeight="1">
      <c r="A157" s="128">
        <v>150</v>
      </c>
      <c r="B157" s="8" t="str">
        <f t="shared" si="10"/>
        <v/>
      </c>
      <c r="C157" s="112" t="str">
        <f>IFERROR(VLOOKUP(A157,DETAIL!$A$7:$F$1101,3,0),"")</f>
        <v/>
      </c>
      <c r="D157" s="112" t="str">
        <f>IFERROR(VLOOKUP(A157,DETAIL!$A$7:$F$1101,4,0),"")</f>
        <v/>
      </c>
      <c r="E157" s="113" t="str">
        <f>IFERROR(VLOOKUP(A157,DETAIL!$A$7:$F$1101,5,0),"")</f>
        <v/>
      </c>
      <c r="F157" s="113" t="str">
        <f>IFERROR(VLOOKUP(A157,DETAIL!$A$7:$P$1101,16,0),"")</f>
        <v/>
      </c>
      <c r="G157" s="113" t="str">
        <f>IFERROR(VLOOKUP(A157,DETAIL!$A$7:$P$1101,15,0),"")</f>
        <v/>
      </c>
      <c r="H157" s="8" t="str">
        <f>IFERROR(VLOOKUP(A157,DETAIL!$A$7:$F$1101,6,0),"")</f>
        <v/>
      </c>
      <c r="I157" s="8" t="str">
        <f>IFERROR(VLOOKUP(A157,DETAIL!$A$7:$Q$1101,17,0),"")</f>
        <v/>
      </c>
      <c r="J157" s="8" t="str">
        <f>IFERROR(VLOOKUP(A157,DETAIL!$A$7:$P$1101,13,0),"")</f>
        <v/>
      </c>
      <c r="K157" s="114" t="str">
        <f>IFERROR(VLOOKUP(A157,DETAIL!$A$7:$N$1101,14,0),"")</f>
        <v/>
      </c>
      <c r="L157" s="8" t="str">
        <f>IFERROR(VLOOKUP(A157,DETAIL!$A$7:$L$1101,7,0),"")</f>
        <v/>
      </c>
      <c r="M157" s="115" t="str">
        <f>IFERROR(VLOOKUP(A157,DETAIL!$A$7:$L$1101,8,0)*75%,"")</f>
        <v/>
      </c>
      <c r="N157" s="8" t="str">
        <f>IFERROR(VLOOKUP(A157,DETAIL!$A$7:$L$1101,9,0),"")</f>
        <v/>
      </c>
      <c r="O157" s="115" t="str">
        <f>IFERROR(VLOOKUP(A157,DETAIL!$A$7:$L$1101,10,0)*25%,"")</f>
        <v/>
      </c>
      <c r="P157" s="115" t="str">
        <f t="shared" si="11"/>
        <v/>
      </c>
      <c r="Q157" s="113"/>
      <c r="V157" s="13" t="str">
        <f>IFERROR(VLOOKUP(B157,DETAIL!$A$7:$G$201,7,0),"")</f>
        <v/>
      </c>
      <c r="W157" s="13" t="str">
        <f t="shared" si="9"/>
        <v/>
      </c>
    </row>
    <row r="158" spans="1:23" s="13" customFormat="1" ht="24.95" customHeight="1">
      <c r="A158" s="128">
        <v>151</v>
      </c>
      <c r="B158" s="8" t="str">
        <f t="shared" si="10"/>
        <v/>
      </c>
      <c r="C158" s="112" t="str">
        <f>IFERROR(VLOOKUP(A158,DETAIL!$A$7:$F$1101,3,0),"")</f>
        <v/>
      </c>
      <c r="D158" s="112" t="str">
        <f>IFERROR(VLOOKUP(A158,DETAIL!$A$7:$F$1101,4,0),"")</f>
        <v/>
      </c>
      <c r="E158" s="113" t="str">
        <f>IFERROR(VLOOKUP(A158,DETAIL!$A$7:$F$1101,5,0),"")</f>
        <v/>
      </c>
      <c r="F158" s="113" t="str">
        <f>IFERROR(VLOOKUP(A158,DETAIL!$A$7:$P$1101,16,0),"")</f>
        <v/>
      </c>
      <c r="G158" s="113" t="str">
        <f>IFERROR(VLOOKUP(A158,DETAIL!$A$7:$P$1101,15,0),"")</f>
        <v/>
      </c>
      <c r="H158" s="8" t="str">
        <f>IFERROR(VLOOKUP(A158,DETAIL!$A$7:$F$1101,6,0),"")</f>
        <v/>
      </c>
      <c r="I158" s="8" t="str">
        <f>IFERROR(VLOOKUP(A158,DETAIL!$A$7:$Q$1101,17,0),"")</f>
        <v/>
      </c>
      <c r="J158" s="8" t="str">
        <f>IFERROR(VLOOKUP(A158,DETAIL!$A$7:$P$1101,13,0),"")</f>
        <v/>
      </c>
      <c r="K158" s="114" t="str">
        <f>IFERROR(VLOOKUP(A158,DETAIL!$A$7:$N$1101,14,0),"")</f>
        <v/>
      </c>
      <c r="L158" s="8" t="str">
        <f>IFERROR(VLOOKUP(A158,DETAIL!$A$7:$L$1101,7,0),"")</f>
        <v/>
      </c>
      <c r="M158" s="115" t="str">
        <f>IFERROR(VLOOKUP(A158,DETAIL!$A$7:$L$1101,8,0)*75%,"")</f>
        <v/>
      </c>
      <c r="N158" s="8" t="str">
        <f>IFERROR(VLOOKUP(A158,DETAIL!$A$7:$L$1101,9,0),"")</f>
        <v/>
      </c>
      <c r="O158" s="115" t="str">
        <f>IFERROR(VLOOKUP(A158,DETAIL!$A$7:$L$1101,10,0)*25%,"")</f>
        <v/>
      </c>
      <c r="P158" s="115" t="str">
        <f t="shared" si="11"/>
        <v/>
      </c>
      <c r="Q158" s="113"/>
      <c r="V158" s="13" t="str">
        <f>IFERROR(VLOOKUP(B158,DETAIL!$A$7:$G$201,7,0),"")</f>
        <v/>
      </c>
      <c r="W158" s="13" t="str">
        <f t="shared" si="9"/>
        <v/>
      </c>
    </row>
    <row r="159" spans="1:23" s="13" customFormat="1" ht="24.95" customHeight="1">
      <c r="A159" s="128">
        <v>152</v>
      </c>
      <c r="B159" s="8" t="str">
        <f t="shared" si="10"/>
        <v/>
      </c>
      <c r="C159" s="112" t="str">
        <f>IFERROR(VLOOKUP(A159,DETAIL!$A$7:$F$1101,3,0),"")</f>
        <v/>
      </c>
      <c r="D159" s="112" t="str">
        <f>IFERROR(VLOOKUP(A159,DETAIL!$A$7:$F$1101,4,0),"")</f>
        <v/>
      </c>
      <c r="E159" s="113" t="str">
        <f>IFERROR(VLOOKUP(A159,DETAIL!$A$7:$F$1101,5,0),"")</f>
        <v/>
      </c>
      <c r="F159" s="113" t="str">
        <f>IFERROR(VLOOKUP(A159,DETAIL!$A$7:$P$1101,16,0),"")</f>
        <v/>
      </c>
      <c r="G159" s="113" t="str">
        <f>IFERROR(VLOOKUP(A159,DETAIL!$A$7:$P$1101,15,0),"")</f>
        <v/>
      </c>
      <c r="H159" s="8" t="str">
        <f>IFERROR(VLOOKUP(A159,DETAIL!$A$7:$F$1101,6,0),"")</f>
        <v/>
      </c>
      <c r="I159" s="8" t="str">
        <f>IFERROR(VLOOKUP(A159,DETAIL!$A$7:$Q$1101,17,0),"")</f>
        <v/>
      </c>
      <c r="J159" s="8" t="str">
        <f>IFERROR(VLOOKUP(A159,DETAIL!$A$7:$P$1101,13,0),"")</f>
        <v/>
      </c>
      <c r="K159" s="114" t="str">
        <f>IFERROR(VLOOKUP(A159,DETAIL!$A$7:$N$1101,14,0),"")</f>
        <v/>
      </c>
      <c r="L159" s="8" t="str">
        <f>IFERROR(VLOOKUP(A159,DETAIL!$A$7:$L$1101,7,0),"")</f>
        <v/>
      </c>
      <c r="M159" s="115" t="str">
        <f>IFERROR(VLOOKUP(A159,DETAIL!$A$7:$L$1101,8,0)*75%,"")</f>
        <v/>
      </c>
      <c r="N159" s="8" t="str">
        <f>IFERROR(VLOOKUP(A159,DETAIL!$A$7:$L$1101,9,0),"")</f>
        <v/>
      </c>
      <c r="O159" s="115" t="str">
        <f>IFERROR(VLOOKUP(A159,DETAIL!$A$7:$L$1101,10,0)*25%,"")</f>
        <v/>
      </c>
      <c r="P159" s="115" t="str">
        <f t="shared" si="11"/>
        <v/>
      </c>
      <c r="Q159" s="113"/>
    </row>
    <row r="160" spans="1:23" s="13" customFormat="1" ht="24.95" customHeight="1">
      <c r="A160" s="128">
        <v>153</v>
      </c>
      <c r="B160" s="8" t="str">
        <f t="shared" si="10"/>
        <v/>
      </c>
      <c r="C160" s="112" t="str">
        <f>IFERROR(VLOOKUP(A160,DETAIL!$A$7:$F$1101,3,0),"")</f>
        <v/>
      </c>
      <c r="D160" s="112" t="str">
        <f>IFERROR(VLOOKUP(A160,DETAIL!$A$7:$F$1101,4,0),"")</f>
        <v/>
      </c>
      <c r="E160" s="113" t="str">
        <f>IFERROR(VLOOKUP(A160,DETAIL!$A$7:$F$1101,5,0),"")</f>
        <v/>
      </c>
      <c r="F160" s="113" t="str">
        <f>IFERROR(VLOOKUP(A160,DETAIL!$A$7:$P$1101,16,0),"")</f>
        <v/>
      </c>
      <c r="G160" s="113" t="str">
        <f>IFERROR(VLOOKUP(A160,DETAIL!$A$7:$P$1101,15,0),"")</f>
        <v/>
      </c>
      <c r="H160" s="8" t="str">
        <f>IFERROR(VLOOKUP(A160,DETAIL!$A$7:$F$1101,6,0),"")</f>
        <v/>
      </c>
      <c r="I160" s="8" t="str">
        <f>IFERROR(VLOOKUP(A160,DETAIL!$A$7:$Q$1101,17,0),"")</f>
        <v/>
      </c>
      <c r="J160" s="8" t="str">
        <f>IFERROR(VLOOKUP(A160,DETAIL!$A$7:$P$1101,13,0),"")</f>
        <v/>
      </c>
      <c r="K160" s="114" t="str">
        <f>IFERROR(VLOOKUP(A160,DETAIL!$A$7:$N$1101,14,0),"")</f>
        <v/>
      </c>
      <c r="L160" s="8" t="str">
        <f>IFERROR(VLOOKUP(A160,DETAIL!$A$7:$L$1101,7,0),"")</f>
        <v/>
      </c>
      <c r="M160" s="115" t="str">
        <f>IFERROR(VLOOKUP(A160,DETAIL!$A$7:$L$1101,8,0)*75%,"")</f>
        <v/>
      </c>
      <c r="N160" s="8" t="str">
        <f>IFERROR(VLOOKUP(A160,DETAIL!$A$7:$L$1101,9,0),"")</f>
        <v/>
      </c>
      <c r="O160" s="115" t="str">
        <f>IFERROR(VLOOKUP(A160,DETAIL!$A$7:$L$1101,10,0)*25%,"")</f>
        <v/>
      </c>
      <c r="P160" s="115" t="str">
        <f t="shared" si="11"/>
        <v/>
      </c>
      <c r="Q160" s="113"/>
    </row>
    <row r="161" spans="1:17" s="13" customFormat="1" ht="24.95" customHeight="1">
      <c r="A161" s="128">
        <v>154</v>
      </c>
      <c r="B161" s="8" t="str">
        <f t="shared" si="10"/>
        <v/>
      </c>
      <c r="C161" s="112" t="str">
        <f>IFERROR(VLOOKUP(A161,DETAIL!$A$7:$F$1101,3,0),"")</f>
        <v/>
      </c>
      <c r="D161" s="112" t="str">
        <f>IFERROR(VLOOKUP(A161,DETAIL!$A$7:$F$1101,4,0),"")</f>
        <v/>
      </c>
      <c r="E161" s="113" t="str">
        <f>IFERROR(VLOOKUP(A161,DETAIL!$A$7:$F$1101,5,0),"")</f>
        <v/>
      </c>
      <c r="F161" s="113" t="str">
        <f>IFERROR(VLOOKUP(A161,DETAIL!$A$7:$P$1101,16,0),"")</f>
        <v/>
      </c>
      <c r="G161" s="113" t="str">
        <f>IFERROR(VLOOKUP(A161,DETAIL!$A$7:$P$1101,15,0),"")</f>
        <v/>
      </c>
      <c r="H161" s="8" t="str">
        <f>IFERROR(VLOOKUP(A161,DETAIL!$A$7:$F$1101,6,0),"")</f>
        <v/>
      </c>
      <c r="I161" s="8" t="str">
        <f>IFERROR(VLOOKUP(A161,DETAIL!$A$7:$Q$1101,17,0),"")</f>
        <v/>
      </c>
      <c r="J161" s="8" t="str">
        <f>IFERROR(VLOOKUP(A161,DETAIL!$A$7:$P$1101,13,0),"")</f>
        <v/>
      </c>
      <c r="K161" s="114" t="str">
        <f>IFERROR(VLOOKUP(A161,DETAIL!$A$7:$N$1101,14,0),"")</f>
        <v/>
      </c>
      <c r="L161" s="8" t="str">
        <f>IFERROR(VLOOKUP(A161,DETAIL!$A$7:$L$1101,7,0),"")</f>
        <v/>
      </c>
      <c r="M161" s="115" t="str">
        <f>IFERROR(VLOOKUP(A161,DETAIL!$A$7:$L$1101,8,0)*75%,"")</f>
        <v/>
      </c>
      <c r="N161" s="8" t="str">
        <f>IFERROR(VLOOKUP(A161,DETAIL!$A$7:$L$1101,9,0),"")</f>
        <v/>
      </c>
      <c r="O161" s="115" t="str">
        <f>IFERROR(VLOOKUP(A161,DETAIL!$A$7:$L$1101,10,0)*25%,"")</f>
        <v/>
      </c>
      <c r="P161" s="115" t="str">
        <f t="shared" si="11"/>
        <v/>
      </c>
      <c r="Q161" s="113"/>
    </row>
    <row r="162" spans="1:17" s="13" customFormat="1" ht="24.95" customHeight="1">
      <c r="A162" s="128">
        <v>155</v>
      </c>
      <c r="B162" s="8" t="str">
        <f t="shared" si="10"/>
        <v/>
      </c>
      <c r="C162" s="112" t="str">
        <f>IFERROR(VLOOKUP(A162,DETAIL!$A$7:$F$1101,3,0),"")</f>
        <v/>
      </c>
      <c r="D162" s="112" t="str">
        <f>IFERROR(VLOOKUP(A162,DETAIL!$A$7:$F$1101,4,0),"")</f>
        <v/>
      </c>
      <c r="E162" s="113" t="str">
        <f>IFERROR(VLOOKUP(A162,DETAIL!$A$7:$F$1101,5,0),"")</f>
        <v/>
      </c>
      <c r="F162" s="113" t="str">
        <f>IFERROR(VLOOKUP(A162,DETAIL!$A$7:$P$1101,16,0),"")</f>
        <v/>
      </c>
      <c r="G162" s="113" t="str">
        <f>IFERROR(VLOOKUP(A162,DETAIL!$A$7:$P$1101,15,0),"")</f>
        <v/>
      </c>
      <c r="H162" s="8" t="str">
        <f>IFERROR(VLOOKUP(A162,DETAIL!$A$7:$F$1101,6,0),"")</f>
        <v/>
      </c>
      <c r="I162" s="8" t="str">
        <f>IFERROR(VLOOKUP(A162,DETAIL!$A$7:$Q$1101,17,0),"")</f>
        <v/>
      </c>
      <c r="J162" s="8" t="str">
        <f>IFERROR(VLOOKUP(A162,DETAIL!$A$7:$P$1101,13,0),"")</f>
        <v/>
      </c>
      <c r="K162" s="114" t="str">
        <f>IFERROR(VLOOKUP(A162,DETAIL!$A$7:$N$1101,14,0),"")</f>
        <v/>
      </c>
      <c r="L162" s="8" t="str">
        <f>IFERROR(VLOOKUP(A162,DETAIL!$A$7:$L$1101,7,0),"")</f>
        <v/>
      </c>
      <c r="M162" s="115" t="str">
        <f>IFERROR(VLOOKUP(A162,DETAIL!$A$7:$L$1101,8,0)*75%,"")</f>
        <v/>
      </c>
      <c r="N162" s="8" t="str">
        <f>IFERROR(VLOOKUP(A162,DETAIL!$A$7:$L$1101,9,0),"")</f>
        <v/>
      </c>
      <c r="O162" s="115" t="str">
        <f>IFERROR(VLOOKUP(A162,DETAIL!$A$7:$L$1101,10,0)*25%,"")</f>
        <v/>
      </c>
      <c r="P162" s="115" t="str">
        <f t="shared" si="11"/>
        <v/>
      </c>
      <c r="Q162" s="113"/>
    </row>
    <row r="163" spans="1:17" s="13" customFormat="1" ht="24.95" customHeight="1">
      <c r="A163" s="128">
        <v>156</v>
      </c>
      <c r="B163" s="8" t="str">
        <f t="shared" si="10"/>
        <v/>
      </c>
      <c r="C163" s="112" t="str">
        <f>IFERROR(VLOOKUP(A163,DETAIL!$A$7:$F$1101,3,0),"")</f>
        <v/>
      </c>
      <c r="D163" s="112" t="str">
        <f>IFERROR(VLOOKUP(A163,DETAIL!$A$7:$F$1101,4,0),"")</f>
        <v/>
      </c>
      <c r="E163" s="113" t="str">
        <f>IFERROR(VLOOKUP(A163,DETAIL!$A$7:$F$1101,5,0),"")</f>
        <v/>
      </c>
      <c r="F163" s="113" t="str">
        <f>IFERROR(VLOOKUP(A163,DETAIL!$A$7:$P$1101,16,0),"")</f>
        <v/>
      </c>
      <c r="G163" s="113" t="str">
        <f>IFERROR(VLOOKUP(A163,DETAIL!$A$7:$P$1101,15,0),"")</f>
        <v/>
      </c>
      <c r="H163" s="8" t="str">
        <f>IFERROR(VLOOKUP(A163,DETAIL!$A$7:$F$1101,6,0),"")</f>
        <v/>
      </c>
      <c r="I163" s="8" t="str">
        <f>IFERROR(VLOOKUP(A163,DETAIL!$A$7:$Q$1101,17,0),"")</f>
        <v/>
      </c>
      <c r="J163" s="8" t="str">
        <f>IFERROR(VLOOKUP(A163,DETAIL!$A$7:$P$1101,13,0),"")</f>
        <v/>
      </c>
      <c r="K163" s="114" t="str">
        <f>IFERROR(VLOOKUP(A163,DETAIL!$A$7:$N$1101,14,0),"")</f>
        <v/>
      </c>
      <c r="L163" s="8" t="str">
        <f>IFERROR(VLOOKUP(A163,DETAIL!$A$7:$L$1101,7,0),"")</f>
        <v/>
      </c>
      <c r="M163" s="115" t="str">
        <f>IFERROR(VLOOKUP(A163,DETAIL!$A$7:$L$1101,8,0)*75%,"")</f>
        <v/>
      </c>
      <c r="N163" s="8" t="str">
        <f>IFERROR(VLOOKUP(A163,DETAIL!$A$7:$L$1101,9,0),"")</f>
        <v/>
      </c>
      <c r="O163" s="115" t="str">
        <f>IFERROR(VLOOKUP(A163,DETAIL!$A$7:$L$1101,10,0)*25%,"")</f>
        <v/>
      </c>
      <c r="P163" s="115" t="str">
        <f t="shared" si="11"/>
        <v/>
      </c>
      <c r="Q163" s="113"/>
    </row>
    <row r="164" spans="1:17" s="13" customFormat="1" ht="24.95" customHeight="1">
      <c r="A164" s="128">
        <v>157</v>
      </c>
      <c r="B164" s="8" t="str">
        <f t="shared" si="10"/>
        <v/>
      </c>
      <c r="C164" s="112" t="str">
        <f>IFERROR(VLOOKUP(A164,DETAIL!$A$7:$F$1101,3,0),"")</f>
        <v/>
      </c>
      <c r="D164" s="112" t="str">
        <f>IFERROR(VLOOKUP(A164,DETAIL!$A$7:$F$1101,4,0),"")</f>
        <v/>
      </c>
      <c r="E164" s="113" t="str">
        <f>IFERROR(VLOOKUP(A164,DETAIL!$A$7:$F$1101,5,0),"")</f>
        <v/>
      </c>
      <c r="F164" s="113" t="str">
        <f>IFERROR(VLOOKUP(A164,DETAIL!$A$7:$P$1101,16,0),"")</f>
        <v/>
      </c>
      <c r="G164" s="113" t="str">
        <f>IFERROR(VLOOKUP(A164,DETAIL!$A$7:$P$1101,15,0),"")</f>
        <v/>
      </c>
      <c r="H164" s="8" t="str">
        <f>IFERROR(VLOOKUP(A164,DETAIL!$A$7:$F$1101,6,0),"")</f>
        <v/>
      </c>
      <c r="I164" s="8" t="str">
        <f>IFERROR(VLOOKUP(A164,DETAIL!$A$7:$Q$1101,17,0),"")</f>
        <v/>
      </c>
      <c r="J164" s="8" t="str">
        <f>IFERROR(VLOOKUP(A164,DETAIL!$A$7:$P$1101,13,0),"")</f>
        <v/>
      </c>
      <c r="K164" s="114" t="str">
        <f>IFERROR(VLOOKUP(A164,DETAIL!$A$7:$N$1101,14,0),"")</f>
        <v/>
      </c>
      <c r="L164" s="8" t="str">
        <f>IFERROR(VLOOKUP(A164,DETAIL!$A$7:$L$1101,7,0),"")</f>
        <v/>
      </c>
      <c r="M164" s="115" t="str">
        <f>IFERROR(VLOOKUP(A164,DETAIL!$A$7:$L$1101,8,0)*75%,"")</f>
        <v/>
      </c>
      <c r="N164" s="8" t="str">
        <f>IFERROR(VLOOKUP(A164,DETAIL!$A$7:$L$1101,9,0),"")</f>
        <v/>
      </c>
      <c r="O164" s="115" t="str">
        <f>IFERROR(VLOOKUP(A164,DETAIL!$A$7:$L$1101,10,0)*25%,"")</f>
        <v/>
      </c>
      <c r="P164" s="115" t="str">
        <f t="shared" si="11"/>
        <v/>
      </c>
      <c r="Q164" s="113"/>
    </row>
    <row r="165" spans="1:17" s="13" customFormat="1" ht="24.95" customHeight="1">
      <c r="A165" s="128">
        <v>158</v>
      </c>
      <c r="B165" s="8" t="str">
        <f t="shared" si="10"/>
        <v/>
      </c>
      <c r="C165" s="112" t="str">
        <f>IFERROR(VLOOKUP(A165,DETAIL!$A$7:$F$1101,3,0),"")</f>
        <v/>
      </c>
      <c r="D165" s="112" t="str">
        <f>IFERROR(VLOOKUP(A165,DETAIL!$A$7:$F$1101,4,0),"")</f>
        <v/>
      </c>
      <c r="E165" s="113" t="str">
        <f>IFERROR(VLOOKUP(A165,DETAIL!$A$7:$F$1101,5,0),"")</f>
        <v/>
      </c>
      <c r="F165" s="113" t="str">
        <f>IFERROR(VLOOKUP(A165,DETAIL!$A$7:$P$1101,16,0),"")</f>
        <v/>
      </c>
      <c r="G165" s="113" t="str">
        <f>IFERROR(VLOOKUP(A165,DETAIL!$A$7:$P$1101,15,0),"")</f>
        <v/>
      </c>
      <c r="H165" s="8" t="str">
        <f>IFERROR(VLOOKUP(A165,DETAIL!$A$7:$F$1101,6,0),"")</f>
        <v/>
      </c>
      <c r="I165" s="8" t="str">
        <f>IFERROR(VLOOKUP(A165,DETAIL!$A$7:$Q$1101,17,0),"")</f>
        <v/>
      </c>
      <c r="J165" s="8" t="str">
        <f>IFERROR(VLOOKUP(A165,DETAIL!$A$7:$P$1101,13,0),"")</f>
        <v/>
      </c>
      <c r="K165" s="114" t="str">
        <f>IFERROR(VLOOKUP(A165,DETAIL!$A$7:$N$1101,14,0),"")</f>
        <v/>
      </c>
      <c r="L165" s="8" t="str">
        <f>IFERROR(VLOOKUP(A165,DETAIL!$A$7:$L$1101,7,0),"")</f>
        <v/>
      </c>
      <c r="M165" s="115" t="str">
        <f>IFERROR(VLOOKUP(A165,DETAIL!$A$7:$L$1101,8,0)*75%,"")</f>
        <v/>
      </c>
      <c r="N165" s="8" t="str">
        <f>IFERROR(VLOOKUP(A165,DETAIL!$A$7:$L$1101,9,0),"")</f>
        <v/>
      </c>
      <c r="O165" s="115" t="str">
        <f>IFERROR(VLOOKUP(A165,DETAIL!$A$7:$L$1101,10,0)*25%,"")</f>
        <v/>
      </c>
      <c r="P165" s="115" t="str">
        <f t="shared" si="11"/>
        <v/>
      </c>
      <c r="Q165" s="113"/>
    </row>
    <row r="166" spans="1:17" s="13" customFormat="1" ht="24.95" customHeight="1">
      <c r="A166" s="128">
        <v>159</v>
      </c>
      <c r="B166" s="8" t="str">
        <f t="shared" si="10"/>
        <v/>
      </c>
      <c r="C166" s="112" t="str">
        <f>IFERROR(VLOOKUP(A166,DETAIL!$A$7:$F$1101,3,0),"")</f>
        <v/>
      </c>
      <c r="D166" s="112" t="str">
        <f>IFERROR(VLOOKUP(A166,DETAIL!$A$7:$F$1101,4,0),"")</f>
        <v/>
      </c>
      <c r="E166" s="113" t="str">
        <f>IFERROR(VLOOKUP(A166,DETAIL!$A$7:$F$1101,5,0),"")</f>
        <v/>
      </c>
      <c r="F166" s="113" t="str">
        <f>IFERROR(VLOOKUP(A166,DETAIL!$A$7:$P$1101,16,0),"")</f>
        <v/>
      </c>
      <c r="G166" s="113" t="str">
        <f>IFERROR(VLOOKUP(A166,DETAIL!$A$7:$P$1101,15,0),"")</f>
        <v/>
      </c>
      <c r="H166" s="8" t="str">
        <f>IFERROR(VLOOKUP(A166,DETAIL!$A$7:$F$1101,6,0),"")</f>
        <v/>
      </c>
      <c r="I166" s="8" t="str">
        <f>IFERROR(VLOOKUP(A166,DETAIL!$A$7:$Q$1101,17,0),"")</f>
        <v/>
      </c>
      <c r="J166" s="8" t="str">
        <f>IFERROR(VLOOKUP(A166,DETAIL!$A$7:$P$1101,13,0),"")</f>
        <v/>
      </c>
      <c r="K166" s="114" t="str">
        <f>IFERROR(VLOOKUP(A166,DETAIL!$A$7:$N$1101,14,0),"")</f>
        <v/>
      </c>
      <c r="L166" s="8" t="str">
        <f>IFERROR(VLOOKUP(A166,DETAIL!$A$7:$L$1101,7,0),"")</f>
        <v/>
      </c>
      <c r="M166" s="115" t="str">
        <f>IFERROR(VLOOKUP(A166,DETAIL!$A$7:$L$1101,8,0)*75%,"")</f>
        <v/>
      </c>
      <c r="N166" s="8" t="str">
        <f>IFERROR(VLOOKUP(A166,DETAIL!$A$7:$L$1101,9,0),"")</f>
        <v/>
      </c>
      <c r="O166" s="115" t="str">
        <f>IFERROR(VLOOKUP(A166,DETAIL!$A$7:$L$1101,10,0)*25%,"")</f>
        <v/>
      </c>
      <c r="P166" s="115" t="str">
        <f t="shared" si="11"/>
        <v/>
      </c>
      <c r="Q166" s="113"/>
    </row>
    <row r="167" spans="1:17" s="13" customFormat="1" ht="24.95" customHeight="1">
      <c r="A167" s="128">
        <v>160</v>
      </c>
      <c r="B167" s="8" t="str">
        <f t="shared" si="10"/>
        <v/>
      </c>
      <c r="C167" s="112" t="str">
        <f>IFERROR(VLOOKUP(A167,DETAIL!$A$7:$F$1101,3,0),"")</f>
        <v/>
      </c>
      <c r="D167" s="112" t="str">
        <f>IFERROR(VLOOKUP(A167,DETAIL!$A$7:$F$1101,4,0),"")</f>
        <v/>
      </c>
      <c r="E167" s="113" t="str">
        <f>IFERROR(VLOOKUP(A167,DETAIL!$A$7:$F$1101,5,0),"")</f>
        <v/>
      </c>
      <c r="F167" s="113" t="str">
        <f>IFERROR(VLOOKUP(A167,DETAIL!$A$7:$P$1101,16,0),"")</f>
        <v/>
      </c>
      <c r="G167" s="113" t="str">
        <f>IFERROR(VLOOKUP(A167,DETAIL!$A$7:$P$1101,15,0),"")</f>
        <v/>
      </c>
      <c r="H167" s="8" t="str">
        <f>IFERROR(VLOOKUP(A167,DETAIL!$A$7:$F$1101,6,0),"")</f>
        <v/>
      </c>
      <c r="I167" s="8" t="str">
        <f>IFERROR(VLOOKUP(A167,DETAIL!$A$7:$Q$1101,17,0),"")</f>
        <v/>
      </c>
      <c r="J167" s="8" t="str">
        <f>IFERROR(VLOOKUP(A167,DETAIL!$A$7:$P$1101,13,0),"")</f>
        <v/>
      </c>
      <c r="K167" s="114" t="str">
        <f>IFERROR(VLOOKUP(A167,DETAIL!$A$7:$N$1101,14,0),"")</f>
        <v/>
      </c>
      <c r="L167" s="8" t="str">
        <f>IFERROR(VLOOKUP(A167,DETAIL!$A$7:$L$1101,7,0),"")</f>
        <v/>
      </c>
      <c r="M167" s="115" t="str">
        <f>IFERROR(VLOOKUP(A167,DETAIL!$A$7:$L$1101,8,0)*75%,"")</f>
        <v/>
      </c>
      <c r="N167" s="8" t="str">
        <f>IFERROR(VLOOKUP(A167,DETAIL!$A$7:$L$1101,9,0),"")</f>
        <v/>
      </c>
      <c r="O167" s="115" t="str">
        <f>IFERROR(VLOOKUP(A167,DETAIL!$A$7:$L$1101,10,0)*25%,"")</f>
        <v/>
      </c>
      <c r="P167" s="115" t="str">
        <f t="shared" si="11"/>
        <v/>
      </c>
      <c r="Q167" s="113"/>
    </row>
    <row r="168" spans="1:17" s="13" customFormat="1" ht="24.95" customHeight="1">
      <c r="A168" s="128">
        <v>161</v>
      </c>
      <c r="B168" s="8" t="str">
        <f t="shared" si="10"/>
        <v/>
      </c>
      <c r="C168" s="112" t="str">
        <f>IFERROR(VLOOKUP(A168,DETAIL!$A$7:$F$1101,3,0),"")</f>
        <v/>
      </c>
      <c r="D168" s="112" t="str">
        <f>IFERROR(VLOOKUP(A168,DETAIL!$A$7:$F$1101,4,0),"")</f>
        <v/>
      </c>
      <c r="E168" s="113" t="str">
        <f>IFERROR(VLOOKUP(A168,DETAIL!$A$7:$F$1101,5,0),"")</f>
        <v/>
      </c>
      <c r="F168" s="113" t="str">
        <f>IFERROR(VLOOKUP(A168,DETAIL!$A$7:$P$1101,16,0),"")</f>
        <v/>
      </c>
      <c r="G168" s="113" t="str">
        <f>IFERROR(VLOOKUP(A168,DETAIL!$A$7:$P$1101,15,0),"")</f>
        <v/>
      </c>
      <c r="H168" s="8" t="str">
        <f>IFERROR(VLOOKUP(A168,DETAIL!$A$7:$F$1101,6,0),"")</f>
        <v/>
      </c>
      <c r="I168" s="8" t="str">
        <f>IFERROR(VLOOKUP(A168,DETAIL!$A$7:$Q$1101,17,0),"")</f>
        <v/>
      </c>
      <c r="J168" s="8" t="str">
        <f>IFERROR(VLOOKUP(A168,DETAIL!$A$7:$P$1101,13,0),"")</f>
        <v/>
      </c>
      <c r="K168" s="114" t="str">
        <f>IFERROR(VLOOKUP(A168,DETAIL!$A$7:$N$1101,14,0),"")</f>
        <v/>
      </c>
      <c r="L168" s="8" t="str">
        <f>IFERROR(VLOOKUP(A168,DETAIL!$A$7:$L$1101,7,0),"")</f>
        <v/>
      </c>
      <c r="M168" s="115" t="str">
        <f>IFERROR(VLOOKUP(A168,DETAIL!$A$7:$L$1101,8,0)*75%,"")</f>
        <v/>
      </c>
      <c r="N168" s="8" t="str">
        <f>IFERROR(VLOOKUP(A168,DETAIL!$A$7:$L$1101,9,0),"")</f>
        <v/>
      </c>
      <c r="O168" s="115" t="str">
        <f>IFERROR(VLOOKUP(A168,DETAIL!$A$7:$L$1101,10,0)*25%,"")</f>
        <v/>
      </c>
      <c r="P168" s="115" t="str">
        <f t="shared" si="11"/>
        <v/>
      </c>
      <c r="Q168" s="113"/>
    </row>
    <row r="169" spans="1:17" s="13" customFormat="1" ht="24.95" customHeight="1">
      <c r="A169" s="128">
        <v>162</v>
      </c>
      <c r="B169" s="8" t="str">
        <f t="shared" si="10"/>
        <v/>
      </c>
      <c r="C169" s="112" t="str">
        <f>IFERROR(VLOOKUP(A169,DETAIL!$A$7:$F$1101,3,0),"")</f>
        <v/>
      </c>
      <c r="D169" s="112" t="str">
        <f>IFERROR(VLOOKUP(A169,DETAIL!$A$7:$F$1101,4,0),"")</f>
        <v/>
      </c>
      <c r="E169" s="113" t="str">
        <f>IFERROR(VLOOKUP(A169,DETAIL!$A$7:$F$1101,5,0),"")</f>
        <v/>
      </c>
      <c r="F169" s="113" t="str">
        <f>IFERROR(VLOOKUP(A169,DETAIL!$A$7:$P$1101,16,0),"")</f>
        <v/>
      </c>
      <c r="G169" s="113" t="str">
        <f>IFERROR(VLOOKUP(A169,DETAIL!$A$7:$P$1101,15,0),"")</f>
        <v/>
      </c>
      <c r="H169" s="8" t="str">
        <f>IFERROR(VLOOKUP(A169,DETAIL!$A$7:$F$1101,6,0),"")</f>
        <v/>
      </c>
      <c r="I169" s="8" t="str">
        <f>IFERROR(VLOOKUP(A169,DETAIL!$A$7:$Q$1101,17,0),"")</f>
        <v/>
      </c>
      <c r="J169" s="8" t="str">
        <f>IFERROR(VLOOKUP(A169,DETAIL!$A$7:$P$1101,13,0),"")</f>
        <v/>
      </c>
      <c r="K169" s="114" t="str">
        <f>IFERROR(VLOOKUP(A169,DETAIL!$A$7:$N$1101,14,0),"")</f>
        <v/>
      </c>
      <c r="L169" s="8" t="str">
        <f>IFERROR(VLOOKUP(A169,DETAIL!$A$7:$L$1101,7,0),"")</f>
        <v/>
      </c>
      <c r="M169" s="115" t="str">
        <f>IFERROR(VLOOKUP(A169,DETAIL!$A$7:$L$1101,8,0)*75%,"")</f>
        <v/>
      </c>
      <c r="N169" s="8" t="str">
        <f>IFERROR(VLOOKUP(A169,DETAIL!$A$7:$L$1101,9,0),"")</f>
        <v/>
      </c>
      <c r="O169" s="115" t="str">
        <f>IFERROR(VLOOKUP(A169,DETAIL!$A$7:$L$1101,10,0)*25%,"")</f>
        <v/>
      </c>
      <c r="P169" s="115" t="str">
        <f t="shared" si="11"/>
        <v/>
      </c>
      <c r="Q169" s="113"/>
    </row>
    <row r="170" spans="1:17" s="13" customFormat="1" ht="24.95" customHeight="1">
      <c r="A170" s="128">
        <v>163</v>
      </c>
      <c r="B170" s="8" t="str">
        <f t="shared" si="10"/>
        <v/>
      </c>
      <c r="C170" s="112" t="str">
        <f>IFERROR(VLOOKUP(A170,DETAIL!$A$7:$F$1101,3,0),"")</f>
        <v/>
      </c>
      <c r="D170" s="112" t="str">
        <f>IFERROR(VLOOKUP(A170,DETAIL!$A$7:$F$1101,4,0),"")</f>
        <v/>
      </c>
      <c r="E170" s="113" t="str">
        <f>IFERROR(VLOOKUP(A170,DETAIL!$A$7:$F$1101,5,0),"")</f>
        <v/>
      </c>
      <c r="F170" s="113" t="str">
        <f>IFERROR(VLOOKUP(A170,DETAIL!$A$7:$P$1101,16,0),"")</f>
        <v/>
      </c>
      <c r="G170" s="113" t="str">
        <f>IFERROR(VLOOKUP(A170,DETAIL!$A$7:$P$1101,15,0),"")</f>
        <v/>
      </c>
      <c r="H170" s="8" t="str">
        <f>IFERROR(VLOOKUP(A170,DETAIL!$A$7:$F$1101,6,0),"")</f>
        <v/>
      </c>
      <c r="I170" s="8" t="str">
        <f>IFERROR(VLOOKUP(A170,DETAIL!$A$7:$Q$1101,17,0),"")</f>
        <v/>
      </c>
      <c r="J170" s="8" t="str">
        <f>IFERROR(VLOOKUP(A170,DETAIL!$A$7:$P$1101,13,0),"")</f>
        <v/>
      </c>
      <c r="K170" s="114" t="str">
        <f>IFERROR(VLOOKUP(A170,DETAIL!$A$7:$N$1101,14,0),"")</f>
        <v/>
      </c>
      <c r="L170" s="8" t="str">
        <f>IFERROR(VLOOKUP(A170,DETAIL!$A$7:$L$1101,7,0),"")</f>
        <v/>
      </c>
      <c r="M170" s="115" t="str">
        <f>IFERROR(VLOOKUP(A170,DETAIL!$A$7:$L$1101,8,0)*75%,"")</f>
        <v/>
      </c>
      <c r="N170" s="8" t="str">
        <f>IFERROR(VLOOKUP(A170,DETAIL!$A$7:$L$1101,9,0),"")</f>
        <v/>
      </c>
      <c r="O170" s="115" t="str">
        <f>IFERROR(VLOOKUP(A170,DETAIL!$A$7:$L$1101,10,0)*25%,"")</f>
        <v/>
      </c>
      <c r="P170" s="115" t="str">
        <f t="shared" si="11"/>
        <v/>
      </c>
      <c r="Q170" s="113"/>
    </row>
    <row r="171" spans="1:17" s="13" customFormat="1" ht="24.95" customHeight="1">
      <c r="A171" s="128">
        <v>164</v>
      </c>
      <c r="B171" s="8" t="str">
        <f t="shared" si="10"/>
        <v/>
      </c>
      <c r="C171" s="112" t="str">
        <f>IFERROR(VLOOKUP(A171,DETAIL!$A$7:$F$1101,3,0),"")</f>
        <v/>
      </c>
      <c r="D171" s="112" t="str">
        <f>IFERROR(VLOOKUP(A171,DETAIL!$A$7:$F$1101,4,0),"")</f>
        <v/>
      </c>
      <c r="E171" s="113" t="str">
        <f>IFERROR(VLOOKUP(A171,DETAIL!$A$7:$F$1101,5,0),"")</f>
        <v/>
      </c>
      <c r="F171" s="113" t="str">
        <f>IFERROR(VLOOKUP(A171,DETAIL!$A$7:$P$1101,16,0),"")</f>
        <v/>
      </c>
      <c r="G171" s="113" t="str">
        <f>IFERROR(VLOOKUP(A171,DETAIL!$A$7:$P$1101,15,0),"")</f>
        <v/>
      </c>
      <c r="H171" s="8" t="str">
        <f>IFERROR(VLOOKUP(A171,DETAIL!$A$7:$F$1101,6,0),"")</f>
        <v/>
      </c>
      <c r="I171" s="8" t="str">
        <f>IFERROR(VLOOKUP(A171,DETAIL!$A$7:$Q$1101,17,0),"")</f>
        <v/>
      </c>
      <c r="J171" s="8" t="str">
        <f>IFERROR(VLOOKUP(A171,DETAIL!$A$7:$P$1101,13,0),"")</f>
        <v/>
      </c>
      <c r="K171" s="114" t="str">
        <f>IFERROR(VLOOKUP(A171,DETAIL!$A$7:$N$1101,14,0),"")</f>
        <v/>
      </c>
      <c r="L171" s="8" t="str">
        <f>IFERROR(VLOOKUP(A171,DETAIL!$A$7:$L$1101,7,0),"")</f>
        <v/>
      </c>
      <c r="M171" s="115" t="str">
        <f>IFERROR(VLOOKUP(A171,DETAIL!$A$7:$L$1101,8,0)*75%,"")</f>
        <v/>
      </c>
      <c r="N171" s="8" t="str">
        <f>IFERROR(VLOOKUP(A171,DETAIL!$A$7:$L$1101,9,0),"")</f>
        <v/>
      </c>
      <c r="O171" s="115" t="str">
        <f>IFERROR(VLOOKUP(A171,DETAIL!$A$7:$L$1101,10,0)*25%,"")</f>
        <v/>
      </c>
      <c r="P171" s="115" t="str">
        <f t="shared" si="11"/>
        <v/>
      </c>
      <c r="Q171" s="113"/>
    </row>
    <row r="172" spans="1:17" s="13" customFormat="1" ht="24.95" customHeight="1">
      <c r="A172" s="128">
        <v>165</v>
      </c>
      <c r="B172" s="8" t="str">
        <f t="shared" si="10"/>
        <v/>
      </c>
      <c r="C172" s="112" t="str">
        <f>IFERROR(VLOOKUP(A172,DETAIL!$A$7:$F$1101,3,0),"")</f>
        <v/>
      </c>
      <c r="D172" s="112" t="str">
        <f>IFERROR(VLOOKUP(A172,DETAIL!$A$7:$F$1101,4,0),"")</f>
        <v/>
      </c>
      <c r="E172" s="113" t="str">
        <f>IFERROR(VLOOKUP(A172,DETAIL!$A$7:$F$1101,5,0),"")</f>
        <v/>
      </c>
      <c r="F172" s="113" t="str">
        <f>IFERROR(VLOOKUP(A172,DETAIL!$A$7:$P$1101,16,0),"")</f>
        <v/>
      </c>
      <c r="G172" s="113" t="str">
        <f>IFERROR(VLOOKUP(A172,DETAIL!$A$7:$P$1101,15,0),"")</f>
        <v/>
      </c>
      <c r="H172" s="8" t="str">
        <f>IFERROR(VLOOKUP(A172,DETAIL!$A$7:$F$1101,6,0),"")</f>
        <v/>
      </c>
      <c r="I172" s="8" t="str">
        <f>IFERROR(VLOOKUP(A172,DETAIL!$A$7:$Q$1101,17,0),"")</f>
        <v/>
      </c>
      <c r="J172" s="8" t="str">
        <f>IFERROR(VLOOKUP(A172,DETAIL!$A$7:$P$1101,13,0),"")</f>
        <v/>
      </c>
      <c r="K172" s="114" t="str">
        <f>IFERROR(VLOOKUP(A172,DETAIL!$A$7:$N$1101,14,0),"")</f>
        <v/>
      </c>
      <c r="L172" s="8" t="str">
        <f>IFERROR(VLOOKUP(A172,DETAIL!$A$7:$L$1101,7,0),"")</f>
        <v/>
      </c>
      <c r="M172" s="115" t="str">
        <f>IFERROR(VLOOKUP(A172,DETAIL!$A$7:$L$1101,8,0)*75%,"")</f>
        <v/>
      </c>
      <c r="N172" s="8" t="str">
        <f>IFERROR(VLOOKUP(A172,DETAIL!$A$7:$L$1101,9,0),"")</f>
        <v/>
      </c>
      <c r="O172" s="115" t="str">
        <f>IFERROR(VLOOKUP(A172,DETAIL!$A$7:$L$1101,10,0)*25%,"")</f>
        <v/>
      </c>
      <c r="P172" s="115" t="str">
        <f t="shared" si="11"/>
        <v/>
      </c>
      <c r="Q172" s="113"/>
    </row>
    <row r="173" spans="1:17" s="13" customFormat="1" ht="24.95" customHeight="1">
      <c r="A173" s="128">
        <v>166</v>
      </c>
      <c r="B173" s="8" t="str">
        <f t="shared" si="10"/>
        <v/>
      </c>
      <c r="C173" s="112" t="str">
        <f>IFERROR(VLOOKUP(A173,DETAIL!$A$7:$F$1101,3,0),"")</f>
        <v/>
      </c>
      <c r="D173" s="112" t="str">
        <f>IFERROR(VLOOKUP(A173,DETAIL!$A$7:$F$1101,4,0),"")</f>
        <v/>
      </c>
      <c r="E173" s="113" t="str">
        <f>IFERROR(VLOOKUP(A173,DETAIL!$A$7:$F$1101,5,0),"")</f>
        <v/>
      </c>
      <c r="F173" s="113" t="str">
        <f>IFERROR(VLOOKUP(A173,DETAIL!$A$7:$P$1101,16,0),"")</f>
        <v/>
      </c>
      <c r="G173" s="113" t="str">
        <f>IFERROR(VLOOKUP(A173,DETAIL!$A$7:$P$1101,15,0),"")</f>
        <v/>
      </c>
      <c r="H173" s="8" t="str">
        <f>IFERROR(VLOOKUP(A173,DETAIL!$A$7:$F$1101,6,0),"")</f>
        <v/>
      </c>
      <c r="I173" s="8" t="str">
        <f>IFERROR(VLOOKUP(A173,DETAIL!$A$7:$Q$1101,17,0),"")</f>
        <v/>
      </c>
      <c r="J173" s="8" t="str">
        <f>IFERROR(VLOOKUP(A173,DETAIL!$A$7:$P$1101,13,0),"")</f>
        <v/>
      </c>
      <c r="K173" s="114" t="str">
        <f>IFERROR(VLOOKUP(A173,DETAIL!$A$7:$N$1101,14,0),"")</f>
        <v/>
      </c>
      <c r="L173" s="8" t="str">
        <f>IFERROR(VLOOKUP(A173,DETAIL!$A$7:$L$1101,7,0),"")</f>
        <v/>
      </c>
      <c r="M173" s="115" t="str">
        <f>IFERROR(VLOOKUP(A173,DETAIL!$A$7:$L$1101,8,0)*75%,"")</f>
        <v/>
      </c>
      <c r="N173" s="8" t="str">
        <f>IFERROR(VLOOKUP(A173,DETAIL!$A$7:$L$1101,9,0),"")</f>
        <v/>
      </c>
      <c r="O173" s="115" t="str">
        <f>IFERROR(VLOOKUP(A173,DETAIL!$A$7:$L$1101,10,0)*25%,"")</f>
        <v/>
      </c>
      <c r="P173" s="115" t="str">
        <f t="shared" si="11"/>
        <v/>
      </c>
      <c r="Q173" s="113"/>
    </row>
    <row r="174" spans="1:17" s="13" customFormat="1" ht="24.95" customHeight="1">
      <c r="A174" s="128">
        <v>167</v>
      </c>
      <c r="B174" s="8" t="str">
        <f t="shared" si="10"/>
        <v/>
      </c>
      <c r="C174" s="112" t="str">
        <f>IFERROR(VLOOKUP(A174,DETAIL!$A$7:$F$1101,3,0),"")</f>
        <v/>
      </c>
      <c r="D174" s="112" t="str">
        <f>IFERROR(VLOOKUP(A174,DETAIL!$A$7:$F$1101,4,0),"")</f>
        <v/>
      </c>
      <c r="E174" s="113" t="str">
        <f>IFERROR(VLOOKUP(A174,DETAIL!$A$7:$F$1101,5,0),"")</f>
        <v/>
      </c>
      <c r="F174" s="113" t="str">
        <f>IFERROR(VLOOKUP(A174,DETAIL!$A$7:$P$1101,16,0),"")</f>
        <v/>
      </c>
      <c r="G174" s="113" t="str">
        <f>IFERROR(VLOOKUP(A174,DETAIL!$A$7:$P$1101,15,0),"")</f>
        <v/>
      </c>
      <c r="H174" s="8" t="str">
        <f>IFERROR(VLOOKUP(A174,DETAIL!$A$7:$F$1101,6,0),"")</f>
        <v/>
      </c>
      <c r="I174" s="8" t="str">
        <f>IFERROR(VLOOKUP(A174,DETAIL!$A$7:$Q$1101,17,0),"")</f>
        <v/>
      </c>
      <c r="J174" s="8" t="str">
        <f>IFERROR(VLOOKUP(A174,DETAIL!$A$7:$P$1101,13,0),"")</f>
        <v/>
      </c>
      <c r="K174" s="114" t="str">
        <f>IFERROR(VLOOKUP(A174,DETAIL!$A$7:$N$1101,14,0),"")</f>
        <v/>
      </c>
      <c r="L174" s="8" t="str">
        <f>IFERROR(VLOOKUP(A174,DETAIL!$A$7:$L$1101,7,0),"")</f>
        <v/>
      </c>
      <c r="M174" s="115" t="str">
        <f>IFERROR(VLOOKUP(A174,DETAIL!$A$7:$L$1101,8,0)*75%,"")</f>
        <v/>
      </c>
      <c r="N174" s="8" t="str">
        <f>IFERROR(VLOOKUP(A174,DETAIL!$A$7:$L$1101,9,0),"")</f>
        <v/>
      </c>
      <c r="O174" s="115" t="str">
        <f>IFERROR(VLOOKUP(A174,DETAIL!$A$7:$L$1101,10,0)*25%,"")</f>
        <v/>
      </c>
      <c r="P174" s="115" t="str">
        <f t="shared" si="11"/>
        <v/>
      </c>
      <c r="Q174" s="113"/>
    </row>
    <row r="175" spans="1:17" s="13" customFormat="1" ht="24.95" customHeight="1">
      <c r="A175" s="128">
        <v>168</v>
      </c>
      <c r="B175" s="8" t="str">
        <f t="shared" si="10"/>
        <v/>
      </c>
      <c r="C175" s="112" t="str">
        <f>IFERROR(VLOOKUP(A175,DETAIL!$A$7:$F$1101,3,0),"")</f>
        <v/>
      </c>
      <c r="D175" s="112" t="str">
        <f>IFERROR(VLOOKUP(A175,DETAIL!$A$7:$F$1101,4,0),"")</f>
        <v/>
      </c>
      <c r="E175" s="113" t="str">
        <f>IFERROR(VLOOKUP(A175,DETAIL!$A$7:$F$1101,5,0),"")</f>
        <v/>
      </c>
      <c r="F175" s="113" t="str">
        <f>IFERROR(VLOOKUP(A175,DETAIL!$A$7:$P$1101,16,0),"")</f>
        <v/>
      </c>
      <c r="G175" s="113" t="str">
        <f>IFERROR(VLOOKUP(A175,DETAIL!$A$7:$P$1101,15,0),"")</f>
        <v/>
      </c>
      <c r="H175" s="8" t="str">
        <f>IFERROR(VLOOKUP(A175,DETAIL!$A$7:$F$1101,6,0),"")</f>
        <v/>
      </c>
      <c r="I175" s="8" t="str">
        <f>IFERROR(VLOOKUP(A175,DETAIL!$A$7:$Q$1101,17,0),"")</f>
        <v/>
      </c>
      <c r="J175" s="8" t="str">
        <f>IFERROR(VLOOKUP(A175,DETAIL!$A$7:$P$1101,13,0),"")</f>
        <v/>
      </c>
      <c r="K175" s="114" t="str">
        <f>IFERROR(VLOOKUP(A175,DETAIL!$A$7:$N$1101,14,0),"")</f>
        <v/>
      </c>
      <c r="L175" s="8" t="str">
        <f>IFERROR(VLOOKUP(A175,DETAIL!$A$7:$L$1101,7,0),"")</f>
        <v/>
      </c>
      <c r="M175" s="115" t="str">
        <f>IFERROR(VLOOKUP(A175,DETAIL!$A$7:$L$1101,8,0)*75%,"")</f>
        <v/>
      </c>
      <c r="N175" s="8" t="str">
        <f>IFERROR(VLOOKUP(A175,DETAIL!$A$7:$L$1101,9,0),"")</f>
        <v/>
      </c>
      <c r="O175" s="115" t="str">
        <f>IFERROR(VLOOKUP(A175,DETAIL!$A$7:$L$1101,10,0)*25%,"")</f>
        <v/>
      </c>
      <c r="P175" s="115" t="str">
        <f t="shared" si="11"/>
        <v/>
      </c>
      <c r="Q175" s="113"/>
    </row>
    <row r="176" spans="1:17" s="13" customFormat="1" ht="24.95" customHeight="1">
      <c r="A176" s="128">
        <v>169</v>
      </c>
      <c r="B176" s="8" t="str">
        <f t="shared" si="10"/>
        <v/>
      </c>
      <c r="C176" s="112" t="str">
        <f>IFERROR(VLOOKUP(A176,DETAIL!$A$7:$F$1101,3,0),"")</f>
        <v/>
      </c>
      <c r="D176" s="112" t="str">
        <f>IFERROR(VLOOKUP(A176,DETAIL!$A$7:$F$1101,4,0),"")</f>
        <v/>
      </c>
      <c r="E176" s="113" t="str">
        <f>IFERROR(VLOOKUP(A176,DETAIL!$A$7:$F$1101,5,0),"")</f>
        <v/>
      </c>
      <c r="F176" s="113" t="str">
        <f>IFERROR(VLOOKUP(A176,DETAIL!$A$7:$P$1101,16,0),"")</f>
        <v/>
      </c>
      <c r="G176" s="113" t="str">
        <f>IFERROR(VLOOKUP(A176,DETAIL!$A$7:$P$1101,15,0),"")</f>
        <v/>
      </c>
      <c r="H176" s="8" t="str">
        <f>IFERROR(VLOOKUP(A176,DETAIL!$A$7:$F$1101,6,0),"")</f>
        <v/>
      </c>
      <c r="I176" s="8" t="str">
        <f>IFERROR(VLOOKUP(A176,DETAIL!$A$7:$Q$1101,17,0),"")</f>
        <v/>
      </c>
      <c r="J176" s="8" t="str">
        <f>IFERROR(VLOOKUP(A176,DETAIL!$A$7:$P$1101,13,0),"")</f>
        <v/>
      </c>
      <c r="K176" s="114" t="str">
        <f>IFERROR(VLOOKUP(A176,DETAIL!$A$7:$N$1101,14,0),"")</f>
        <v/>
      </c>
      <c r="L176" s="8" t="str">
        <f>IFERROR(VLOOKUP(A176,DETAIL!$A$7:$L$1101,7,0),"")</f>
        <v/>
      </c>
      <c r="M176" s="115" t="str">
        <f>IFERROR(VLOOKUP(A176,DETAIL!$A$7:$L$1101,8,0)*75%,"")</f>
        <v/>
      </c>
      <c r="N176" s="8" t="str">
        <f>IFERROR(VLOOKUP(A176,DETAIL!$A$7:$L$1101,9,0),"")</f>
        <v/>
      </c>
      <c r="O176" s="115" t="str">
        <f>IFERROR(VLOOKUP(A176,DETAIL!$A$7:$L$1101,10,0)*25%,"")</f>
        <v/>
      </c>
      <c r="P176" s="115" t="str">
        <f t="shared" si="11"/>
        <v/>
      </c>
      <c r="Q176" s="113"/>
    </row>
    <row r="177" spans="1:17" s="13" customFormat="1" ht="24.95" customHeight="1">
      <c r="A177" s="128">
        <v>170</v>
      </c>
      <c r="B177" s="8" t="str">
        <f t="shared" si="10"/>
        <v/>
      </c>
      <c r="C177" s="112" t="str">
        <f>IFERROR(VLOOKUP(A177,DETAIL!$A$7:$F$1101,3,0),"")</f>
        <v/>
      </c>
      <c r="D177" s="112" t="str">
        <f>IFERROR(VLOOKUP(A177,DETAIL!$A$7:$F$1101,4,0),"")</f>
        <v/>
      </c>
      <c r="E177" s="113" t="str">
        <f>IFERROR(VLOOKUP(A177,DETAIL!$A$7:$F$1101,5,0),"")</f>
        <v/>
      </c>
      <c r="F177" s="113" t="str">
        <f>IFERROR(VLOOKUP(A177,DETAIL!$A$7:$P$1101,16,0),"")</f>
        <v/>
      </c>
      <c r="G177" s="113" t="str">
        <f>IFERROR(VLOOKUP(A177,DETAIL!$A$7:$P$1101,15,0),"")</f>
        <v/>
      </c>
      <c r="H177" s="8" t="str">
        <f>IFERROR(VLOOKUP(A177,DETAIL!$A$7:$F$1101,6,0),"")</f>
        <v/>
      </c>
      <c r="I177" s="8" t="str">
        <f>IFERROR(VLOOKUP(A177,DETAIL!$A$7:$Q$1101,17,0),"")</f>
        <v/>
      </c>
      <c r="J177" s="8" t="str">
        <f>IFERROR(VLOOKUP(A177,DETAIL!$A$7:$P$1101,13,0),"")</f>
        <v/>
      </c>
      <c r="K177" s="114" t="str">
        <f>IFERROR(VLOOKUP(A177,DETAIL!$A$7:$N$1101,14,0),"")</f>
        <v/>
      </c>
      <c r="L177" s="8" t="str">
        <f>IFERROR(VLOOKUP(A177,DETAIL!$A$7:$L$1101,7,0),"")</f>
        <v/>
      </c>
      <c r="M177" s="115" t="str">
        <f>IFERROR(VLOOKUP(A177,DETAIL!$A$7:$L$1101,8,0)*75%,"")</f>
        <v/>
      </c>
      <c r="N177" s="8" t="str">
        <f>IFERROR(VLOOKUP(A177,DETAIL!$A$7:$L$1101,9,0),"")</f>
        <v/>
      </c>
      <c r="O177" s="115" t="str">
        <f>IFERROR(VLOOKUP(A177,DETAIL!$A$7:$L$1101,10,0)*25%,"")</f>
        <v/>
      </c>
      <c r="P177" s="115" t="str">
        <f t="shared" si="11"/>
        <v/>
      </c>
      <c r="Q177" s="113"/>
    </row>
    <row r="178" spans="1:17" s="13" customFormat="1" ht="24.95" customHeight="1">
      <c r="A178" s="128">
        <v>171</v>
      </c>
      <c r="B178" s="8" t="str">
        <f t="shared" si="10"/>
        <v/>
      </c>
      <c r="C178" s="112" t="str">
        <f>IFERROR(VLOOKUP(A178,DETAIL!$A$7:$F$1101,3,0),"")</f>
        <v/>
      </c>
      <c r="D178" s="112" t="str">
        <f>IFERROR(VLOOKUP(A178,DETAIL!$A$7:$F$1101,4,0),"")</f>
        <v/>
      </c>
      <c r="E178" s="113" t="str">
        <f>IFERROR(VLOOKUP(A178,DETAIL!$A$7:$F$1101,5,0),"")</f>
        <v/>
      </c>
      <c r="F178" s="113" t="str">
        <f>IFERROR(VLOOKUP(A178,DETAIL!$A$7:$P$1101,16,0),"")</f>
        <v/>
      </c>
      <c r="G178" s="113" t="str">
        <f>IFERROR(VLOOKUP(A178,DETAIL!$A$7:$P$1101,15,0),"")</f>
        <v/>
      </c>
      <c r="H178" s="8" t="str">
        <f>IFERROR(VLOOKUP(A178,DETAIL!$A$7:$F$1101,6,0),"")</f>
        <v/>
      </c>
      <c r="I178" s="8" t="str">
        <f>IFERROR(VLOOKUP(A178,DETAIL!$A$7:$Q$1101,17,0),"")</f>
        <v/>
      </c>
      <c r="J178" s="8" t="str">
        <f>IFERROR(VLOOKUP(A178,DETAIL!$A$7:$P$1101,13,0),"")</f>
        <v/>
      </c>
      <c r="K178" s="114" t="str">
        <f>IFERROR(VLOOKUP(A178,DETAIL!$A$7:$N$1101,14,0),"")</f>
        <v/>
      </c>
      <c r="L178" s="8" t="str">
        <f>IFERROR(VLOOKUP(A178,DETAIL!$A$7:$L$1101,7,0),"")</f>
        <v/>
      </c>
      <c r="M178" s="115" t="str">
        <f>IFERROR(VLOOKUP(A178,DETAIL!$A$7:$L$1101,8,0)*75%,"")</f>
        <v/>
      </c>
      <c r="N178" s="8" t="str">
        <f>IFERROR(VLOOKUP(A178,DETAIL!$A$7:$L$1101,9,0),"")</f>
        <v/>
      </c>
      <c r="O178" s="115" t="str">
        <f>IFERROR(VLOOKUP(A178,DETAIL!$A$7:$L$1101,10,0)*25%,"")</f>
        <v/>
      </c>
      <c r="P178" s="115" t="str">
        <f t="shared" si="11"/>
        <v/>
      </c>
      <c r="Q178" s="113"/>
    </row>
    <row r="179" spans="1:17" s="13" customFormat="1" ht="24.95" customHeight="1">
      <c r="A179" s="128">
        <v>172</v>
      </c>
      <c r="B179" s="8" t="str">
        <f t="shared" si="10"/>
        <v/>
      </c>
      <c r="C179" s="112" t="str">
        <f>IFERROR(VLOOKUP(A179,DETAIL!$A$7:$F$1101,3,0),"")</f>
        <v/>
      </c>
      <c r="D179" s="112" t="str">
        <f>IFERROR(VLOOKUP(A179,DETAIL!$A$7:$F$1101,4,0),"")</f>
        <v/>
      </c>
      <c r="E179" s="113" t="str">
        <f>IFERROR(VLOOKUP(A179,DETAIL!$A$7:$F$1101,5,0),"")</f>
        <v/>
      </c>
      <c r="F179" s="113" t="str">
        <f>IFERROR(VLOOKUP(A179,DETAIL!$A$7:$P$1101,16,0),"")</f>
        <v/>
      </c>
      <c r="G179" s="113" t="str">
        <f>IFERROR(VLOOKUP(A179,DETAIL!$A$7:$P$1101,15,0),"")</f>
        <v/>
      </c>
      <c r="H179" s="8" t="str">
        <f>IFERROR(VLOOKUP(A179,DETAIL!$A$7:$F$1101,6,0),"")</f>
        <v/>
      </c>
      <c r="I179" s="8" t="str">
        <f>IFERROR(VLOOKUP(A179,DETAIL!$A$7:$Q$1101,17,0),"")</f>
        <v/>
      </c>
      <c r="J179" s="8" t="str">
        <f>IFERROR(VLOOKUP(A179,DETAIL!$A$7:$P$1101,13,0),"")</f>
        <v/>
      </c>
      <c r="K179" s="114" t="str">
        <f>IFERROR(VLOOKUP(A179,DETAIL!$A$7:$N$1101,14,0),"")</f>
        <v/>
      </c>
      <c r="L179" s="8" t="str">
        <f>IFERROR(VLOOKUP(A179,DETAIL!$A$7:$L$1101,7,0),"")</f>
        <v/>
      </c>
      <c r="M179" s="115" t="str">
        <f>IFERROR(VLOOKUP(A179,DETAIL!$A$7:$L$1101,8,0)*75%,"")</f>
        <v/>
      </c>
      <c r="N179" s="8" t="str">
        <f>IFERROR(VLOOKUP(A179,DETAIL!$A$7:$L$1101,9,0),"")</f>
        <v/>
      </c>
      <c r="O179" s="115" t="str">
        <f>IFERROR(VLOOKUP(A179,DETAIL!$A$7:$L$1101,10,0)*25%,"")</f>
        <v/>
      </c>
      <c r="P179" s="115" t="str">
        <f t="shared" si="11"/>
        <v/>
      </c>
      <c r="Q179" s="113"/>
    </row>
    <row r="180" spans="1:17" s="13" customFormat="1" ht="24.95" customHeight="1">
      <c r="A180" s="128">
        <v>173</v>
      </c>
      <c r="B180" s="8" t="str">
        <f t="shared" si="10"/>
        <v/>
      </c>
      <c r="C180" s="112" t="str">
        <f>IFERROR(VLOOKUP(A180,DETAIL!$A$7:$F$1101,3,0),"")</f>
        <v/>
      </c>
      <c r="D180" s="112" t="str">
        <f>IFERROR(VLOOKUP(A180,DETAIL!$A$7:$F$1101,4,0),"")</f>
        <v/>
      </c>
      <c r="E180" s="113" t="str">
        <f>IFERROR(VLOOKUP(A180,DETAIL!$A$7:$F$1101,5,0),"")</f>
        <v/>
      </c>
      <c r="F180" s="113" t="str">
        <f>IFERROR(VLOOKUP(A180,DETAIL!$A$7:$P$1101,16,0),"")</f>
        <v/>
      </c>
      <c r="G180" s="113" t="str">
        <f>IFERROR(VLOOKUP(A180,DETAIL!$A$7:$P$1101,15,0),"")</f>
        <v/>
      </c>
      <c r="H180" s="8" t="str">
        <f>IFERROR(VLOOKUP(A180,DETAIL!$A$7:$F$1101,6,0),"")</f>
        <v/>
      </c>
      <c r="I180" s="8" t="str">
        <f>IFERROR(VLOOKUP(A180,DETAIL!$A$7:$Q$1101,17,0),"")</f>
        <v/>
      </c>
      <c r="J180" s="8" t="str">
        <f>IFERROR(VLOOKUP(A180,DETAIL!$A$7:$P$1101,13,0),"")</f>
        <v/>
      </c>
      <c r="K180" s="114" t="str">
        <f>IFERROR(VLOOKUP(A180,DETAIL!$A$7:$N$1101,14,0),"")</f>
        <v/>
      </c>
      <c r="L180" s="8" t="str">
        <f>IFERROR(VLOOKUP(A180,DETAIL!$A$7:$L$1101,7,0),"")</f>
        <v/>
      </c>
      <c r="M180" s="115" t="str">
        <f>IFERROR(VLOOKUP(A180,DETAIL!$A$7:$L$1101,8,0)*75%,"")</f>
        <v/>
      </c>
      <c r="N180" s="8" t="str">
        <f>IFERROR(VLOOKUP(A180,DETAIL!$A$7:$L$1101,9,0),"")</f>
        <v/>
      </c>
      <c r="O180" s="115" t="str">
        <f>IFERROR(VLOOKUP(A180,DETAIL!$A$7:$L$1101,10,0)*25%,"")</f>
        <v/>
      </c>
      <c r="P180" s="115" t="str">
        <f t="shared" si="11"/>
        <v/>
      </c>
      <c r="Q180" s="113"/>
    </row>
    <row r="181" spans="1:17" s="13" customFormat="1" ht="24.95" customHeight="1">
      <c r="A181" s="128">
        <v>174</v>
      </c>
      <c r="B181" s="8" t="str">
        <f t="shared" si="10"/>
        <v/>
      </c>
      <c r="C181" s="112" t="str">
        <f>IFERROR(VLOOKUP(A181,DETAIL!$A$7:$F$1101,3,0),"")</f>
        <v/>
      </c>
      <c r="D181" s="112" t="str">
        <f>IFERROR(VLOOKUP(A181,DETAIL!$A$7:$F$1101,4,0),"")</f>
        <v/>
      </c>
      <c r="E181" s="113" t="str">
        <f>IFERROR(VLOOKUP(A181,DETAIL!$A$7:$F$1101,5,0),"")</f>
        <v/>
      </c>
      <c r="F181" s="113" t="str">
        <f>IFERROR(VLOOKUP(A181,DETAIL!$A$7:$P$1101,16,0),"")</f>
        <v/>
      </c>
      <c r="G181" s="113" t="str">
        <f>IFERROR(VLOOKUP(A181,DETAIL!$A$7:$P$1101,15,0),"")</f>
        <v/>
      </c>
      <c r="H181" s="8" t="str">
        <f>IFERROR(VLOOKUP(A181,DETAIL!$A$7:$F$1101,6,0),"")</f>
        <v/>
      </c>
      <c r="I181" s="8" t="str">
        <f>IFERROR(VLOOKUP(A181,DETAIL!$A$7:$Q$1101,17,0),"")</f>
        <v/>
      </c>
      <c r="J181" s="8" t="str">
        <f>IFERROR(VLOOKUP(A181,DETAIL!$A$7:$P$1101,13,0),"")</f>
        <v/>
      </c>
      <c r="K181" s="114" t="str">
        <f>IFERROR(VLOOKUP(A181,DETAIL!$A$7:$N$1101,14,0),"")</f>
        <v/>
      </c>
      <c r="L181" s="8" t="str">
        <f>IFERROR(VLOOKUP(A181,DETAIL!$A$7:$L$1101,7,0),"")</f>
        <v/>
      </c>
      <c r="M181" s="115" t="str">
        <f>IFERROR(VLOOKUP(A181,DETAIL!$A$7:$L$1101,8,0)*75%,"")</f>
        <v/>
      </c>
      <c r="N181" s="8" t="str">
        <f>IFERROR(VLOOKUP(A181,DETAIL!$A$7:$L$1101,9,0),"")</f>
        <v/>
      </c>
      <c r="O181" s="115" t="str">
        <f>IFERROR(VLOOKUP(A181,DETAIL!$A$7:$L$1101,10,0)*25%,"")</f>
        <v/>
      </c>
      <c r="P181" s="115" t="str">
        <f t="shared" si="11"/>
        <v/>
      </c>
      <c r="Q181" s="113"/>
    </row>
    <row r="182" spans="1:17" s="13" customFormat="1" ht="24.95" customHeight="1">
      <c r="A182" s="128">
        <v>175</v>
      </c>
      <c r="B182" s="8" t="str">
        <f t="shared" si="10"/>
        <v/>
      </c>
      <c r="C182" s="112" t="str">
        <f>IFERROR(VLOOKUP(A182,DETAIL!$A$7:$F$1101,3,0),"")</f>
        <v/>
      </c>
      <c r="D182" s="112" t="str">
        <f>IFERROR(VLOOKUP(A182,DETAIL!$A$7:$F$1101,4,0),"")</f>
        <v/>
      </c>
      <c r="E182" s="113" t="str">
        <f>IFERROR(VLOOKUP(A182,DETAIL!$A$7:$F$1101,5,0),"")</f>
        <v/>
      </c>
      <c r="F182" s="113" t="str">
        <f>IFERROR(VLOOKUP(A182,DETAIL!$A$7:$P$1101,16,0),"")</f>
        <v/>
      </c>
      <c r="G182" s="113" t="str">
        <f>IFERROR(VLOOKUP(A182,DETAIL!$A$7:$P$1101,15,0),"")</f>
        <v/>
      </c>
      <c r="H182" s="8" t="str">
        <f>IFERROR(VLOOKUP(A182,DETAIL!$A$7:$F$1101,6,0),"")</f>
        <v/>
      </c>
      <c r="I182" s="8" t="str">
        <f>IFERROR(VLOOKUP(A182,DETAIL!$A$7:$Q$1101,17,0),"")</f>
        <v/>
      </c>
      <c r="J182" s="8" t="str">
        <f>IFERROR(VLOOKUP(A182,DETAIL!$A$7:$P$1101,13,0),"")</f>
        <v/>
      </c>
      <c r="K182" s="114" t="str">
        <f>IFERROR(VLOOKUP(A182,DETAIL!$A$7:$N$1101,14,0),"")</f>
        <v/>
      </c>
      <c r="L182" s="8" t="str">
        <f>IFERROR(VLOOKUP(A182,DETAIL!$A$7:$L$1101,7,0),"")</f>
        <v/>
      </c>
      <c r="M182" s="115" t="str">
        <f>IFERROR(VLOOKUP(A182,DETAIL!$A$7:$L$1101,8,0)*75%,"")</f>
        <v/>
      </c>
      <c r="N182" s="8" t="str">
        <f>IFERROR(VLOOKUP(A182,DETAIL!$A$7:$L$1101,9,0),"")</f>
        <v/>
      </c>
      <c r="O182" s="115" t="str">
        <f>IFERROR(VLOOKUP(A182,DETAIL!$A$7:$L$1101,10,0)*25%,"")</f>
        <v/>
      </c>
      <c r="P182" s="115" t="str">
        <f t="shared" si="11"/>
        <v/>
      </c>
      <c r="Q182" s="113"/>
    </row>
    <row r="183" spans="1:17" s="13" customFormat="1" ht="24.95" customHeight="1">
      <c r="A183" s="128">
        <v>176</v>
      </c>
      <c r="B183" s="8" t="str">
        <f t="shared" si="10"/>
        <v/>
      </c>
      <c r="C183" s="112" t="str">
        <f>IFERROR(VLOOKUP(A183,DETAIL!$A$7:$F$1101,3,0),"")</f>
        <v/>
      </c>
      <c r="D183" s="112" t="str">
        <f>IFERROR(VLOOKUP(A183,DETAIL!$A$7:$F$1101,4,0),"")</f>
        <v/>
      </c>
      <c r="E183" s="113" t="str">
        <f>IFERROR(VLOOKUP(A183,DETAIL!$A$7:$F$1101,5,0),"")</f>
        <v/>
      </c>
      <c r="F183" s="113" t="str">
        <f>IFERROR(VLOOKUP(A183,DETAIL!$A$7:$P$1101,16,0),"")</f>
        <v/>
      </c>
      <c r="G183" s="113" t="str">
        <f>IFERROR(VLOOKUP(A183,DETAIL!$A$7:$P$1101,15,0),"")</f>
        <v/>
      </c>
      <c r="H183" s="8" t="str">
        <f>IFERROR(VLOOKUP(A183,DETAIL!$A$7:$F$1101,6,0),"")</f>
        <v/>
      </c>
      <c r="I183" s="8" t="str">
        <f>IFERROR(VLOOKUP(A183,DETAIL!$A$7:$Q$1101,17,0),"")</f>
        <v/>
      </c>
      <c r="J183" s="8" t="str">
        <f>IFERROR(VLOOKUP(A183,DETAIL!$A$7:$P$1101,13,0),"")</f>
        <v/>
      </c>
      <c r="K183" s="114" t="str">
        <f>IFERROR(VLOOKUP(A183,DETAIL!$A$7:$N$1101,14,0),"")</f>
        <v/>
      </c>
      <c r="L183" s="8" t="str">
        <f>IFERROR(VLOOKUP(A183,DETAIL!$A$7:$L$1101,7,0),"")</f>
        <v/>
      </c>
      <c r="M183" s="115" t="str">
        <f>IFERROR(VLOOKUP(A183,DETAIL!$A$7:$L$1101,8,0)*75%,"")</f>
        <v/>
      </c>
      <c r="N183" s="8" t="str">
        <f>IFERROR(VLOOKUP(A183,DETAIL!$A$7:$L$1101,9,0),"")</f>
        <v/>
      </c>
      <c r="O183" s="115" t="str">
        <f>IFERROR(VLOOKUP(A183,DETAIL!$A$7:$L$1101,10,0)*25%,"")</f>
        <v/>
      </c>
      <c r="P183" s="115" t="str">
        <f t="shared" si="11"/>
        <v/>
      </c>
      <c r="Q183" s="113"/>
    </row>
    <row r="184" spans="1:17" s="13" customFormat="1" ht="24.95" customHeight="1">
      <c r="A184" s="128">
        <v>177</v>
      </c>
      <c r="B184" s="8" t="str">
        <f t="shared" si="10"/>
        <v/>
      </c>
      <c r="C184" s="112" t="str">
        <f>IFERROR(VLOOKUP(A184,DETAIL!$A$7:$F$1101,3,0),"")</f>
        <v/>
      </c>
      <c r="D184" s="112" t="str">
        <f>IFERROR(VLOOKUP(A184,DETAIL!$A$7:$F$1101,4,0),"")</f>
        <v/>
      </c>
      <c r="E184" s="113" t="str">
        <f>IFERROR(VLOOKUP(A184,DETAIL!$A$7:$F$1101,5,0),"")</f>
        <v/>
      </c>
      <c r="F184" s="113" t="str">
        <f>IFERROR(VLOOKUP(A184,DETAIL!$A$7:$P$1101,16,0),"")</f>
        <v/>
      </c>
      <c r="G184" s="113" t="str">
        <f>IFERROR(VLOOKUP(A184,DETAIL!$A$7:$P$1101,15,0),"")</f>
        <v/>
      </c>
      <c r="H184" s="8" t="str">
        <f>IFERROR(VLOOKUP(A184,DETAIL!$A$7:$F$1101,6,0),"")</f>
        <v/>
      </c>
      <c r="I184" s="8" t="str">
        <f>IFERROR(VLOOKUP(A184,DETAIL!$A$7:$Q$1101,17,0),"")</f>
        <v/>
      </c>
      <c r="J184" s="8" t="str">
        <f>IFERROR(VLOOKUP(A184,DETAIL!$A$7:$P$1101,13,0),"")</f>
        <v/>
      </c>
      <c r="K184" s="114" t="str">
        <f>IFERROR(VLOOKUP(A184,DETAIL!$A$7:$N$1101,14,0),"")</f>
        <v/>
      </c>
      <c r="L184" s="8" t="str">
        <f>IFERROR(VLOOKUP(A184,DETAIL!$A$7:$L$1101,7,0),"")</f>
        <v/>
      </c>
      <c r="M184" s="115" t="str">
        <f>IFERROR(VLOOKUP(A184,DETAIL!$A$7:$L$1101,8,0)*75%,"")</f>
        <v/>
      </c>
      <c r="N184" s="8" t="str">
        <f>IFERROR(VLOOKUP(A184,DETAIL!$A$7:$L$1101,9,0),"")</f>
        <v/>
      </c>
      <c r="O184" s="115" t="str">
        <f>IFERROR(VLOOKUP(A184,DETAIL!$A$7:$L$1101,10,0)*25%,"")</f>
        <v/>
      </c>
      <c r="P184" s="115" t="str">
        <f t="shared" si="11"/>
        <v/>
      </c>
      <c r="Q184" s="113"/>
    </row>
    <row r="185" spans="1:17" s="13" customFormat="1" ht="24.95" customHeight="1">
      <c r="A185" s="128">
        <v>178</v>
      </c>
      <c r="B185" s="8" t="str">
        <f t="shared" si="10"/>
        <v/>
      </c>
      <c r="C185" s="112" t="str">
        <f>IFERROR(VLOOKUP(A185,DETAIL!$A$7:$F$1101,3,0),"")</f>
        <v/>
      </c>
      <c r="D185" s="112" t="str">
        <f>IFERROR(VLOOKUP(A185,DETAIL!$A$7:$F$1101,4,0),"")</f>
        <v/>
      </c>
      <c r="E185" s="113" t="str">
        <f>IFERROR(VLOOKUP(A185,DETAIL!$A$7:$F$1101,5,0),"")</f>
        <v/>
      </c>
      <c r="F185" s="113" t="str">
        <f>IFERROR(VLOOKUP(A185,DETAIL!$A$7:$P$1101,16,0),"")</f>
        <v/>
      </c>
      <c r="G185" s="113" t="str">
        <f>IFERROR(VLOOKUP(A185,DETAIL!$A$7:$P$1101,15,0),"")</f>
        <v/>
      </c>
      <c r="H185" s="8" t="str">
        <f>IFERROR(VLOOKUP(A185,DETAIL!$A$7:$F$1101,6,0),"")</f>
        <v/>
      </c>
      <c r="I185" s="8" t="str">
        <f>IFERROR(VLOOKUP(A185,DETAIL!$A$7:$Q$1101,17,0),"")</f>
        <v/>
      </c>
      <c r="J185" s="8" t="str">
        <f>IFERROR(VLOOKUP(A185,DETAIL!$A$7:$P$1101,13,0),"")</f>
        <v/>
      </c>
      <c r="K185" s="114" t="str">
        <f>IFERROR(VLOOKUP(A185,DETAIL!$A$7:$N$1101,14,0),"")</f>
        <v/>
      </c>
      <c r="L185" s="8" t="str">
        <f>IFERROR(VLOOKUP(A185,DETAIL!$A$7:$L$1101,7,0),"")</f>
        <v/>
      </c>
      <c r="M185" s="115" t="str">
        <f>IFERROR(VLOOKUP(A185,DETAIL!$A$7:$L$1101,8,0)*75%,"")</f>
        <v/>
      </c>
      <c r="N185" s="8" t="str">
        <f>IFERROR(VLOOKUP(A185,DETAIL!$A$7:$L$1101,9,0),"")</f>
        <v/>
      </c>
      <c r="O185" s="115" t="str">
        <f>IFERROR(VLOOKUP(A185,DETAIL!$A$7:$L$1101,10,0)*25%,"")</f>
        <v/>
      </c>
      <c r="P185" s="115" t="str">
        <f t="shared" si="11"/>
        <v/>
      </c>
      <c r="Q185" s="113"/>
    </row>
    <row r="186" spans="1:17" s="13" customFormat="1" ht="24.95" customHeight="1">
      <c r="A186" s="128">
        <v>179</v>
      </c>
      <c r="B186" s="8" t="str">
        <f t="shared" si="10"/>
        <v/>
      </c>
      <c r="C186" s="112" t="str">
        <f>IFERROR(VLOOKUP(A186,DETAIL!$A$7:$F$1101,3,0),"")</f>
        <v/>
      </c>
      <c r="D186" s="112" t="str">
        <f>IFERROR(VLOOKUP(A186,DETAIL!$A$7:$F$1101,4,0),"")</f>
        <v/>
      </c>
      <c r="E186" s="113" t="str">
        <f>IFERROR(VLOOKUP(A186,DETAIL!$A$7:$F$1101,5,0),"")</f>
        <v/>
      </c>
      <c r="F186" s="113" t="str">
        <f>IFERROR(VLOOKUP(A186,DETAIL!$A$7:$P$1101,16,0),"")</f>
        <v/>
      </c>
      <c r="G186" s="113" t="str">
        <f>IFERROR(VLOOKUP(A186,DETAIL!$A$7:$P$1101,15,0),"")</f>
        <v/>
      </c>
      <c r="H186" s="8" t="str">
        <f>IFERROR(VLOOKUP(A186,DETAIL!$A$7:$F$1101,6,0),"")</f>
        <v/>
      </c>
      <c r="I186" s="8" t="str">
        <f>IFERROR(VLOOKUP(A186,DETAIL!$A$7:$Q$1101,17,0),"")</f>
        <v/>
      </c>
      <c r="J186" s="8" t="str">
        <f>IFERROR(VLOOKUP(A186,DETAIL!$A$7:$P$1101,13,0),"")</f>
        <v/>
      </c>
      <c r="K186" s="114" t="str">
        <f>IFERROR(VLOOKUP(A186,DETAIL!$A$7:$N$1101,14,0),"")</f>
        <v/>
      </c>
      <c r="L186" s="8" t="str">
        <f>IFERROR(VLOOKUP(A186,DETAIL!$A$7:$L$1101,7,0),"")</f>
        <v/>
      </c>
      <c r="M186" s="115" t="str">
        <f>IFERROR(VLOOKUP(A186,DETAIL!$A$7:$L$1101,8,0)*75%,"")</f>
        <v/>
      </c>
      <c r="N186" s="8" t="str">
        <f>IFERROR(VLOOKUP(A186,DETAIL!$A$7:$L$1101,9,0),"")</f>
        <v/>
      </c>
      <c r="O186" s="115" t="str">
        <f>IFERROR(VLOOKUP(A186,DETAIL!$A$7:$L$1101,10,0)*25%,"")</f>
        <v/>
      </c>
      <c r="P186" s="115" t="str">
        <f t="shared" si="11"/>
        <v/>
      </c>
      <c r="Q186" s="113"/>
    </row>
    <row r="187" spans="1:17" s="13" customFormat="1" ht="24.95" customHeight="1">
      <c r="A187" s="128">
        <v>180</v>
      </c>
      <c r="B187" s="8" t="str">
        <f t="shared" si="10"/>
        <v/>
      </c>
      <c r="C187" s="112" t="str">
        <f>IFERROR(VLOOKUP(A187,DETAIL!$A$7:$F$1101,3,0),"")</f>
        <v/>
      </c>
      <c r="D187" s="112" t="str">
        <f>IFERROR(VLOOKUP(A187,DETAIL!$A$7:$F$1101,4,0),"")</f>
        <v/>
      </c>
      <c r="E187" s="113" t="str">
        <f>IFERROR(VLOOKUP(A187,DETAIL!$A$7:$F$1101,5,0),"")</f>
        <v/>
      </c>
      <c r="F187" s="113" t="str">
        <f>IFERROR(VLOOKUP(A187,DETAIL!$A$7:$P$1101,16,0),"")</f>
        <v/>
      </c>
      <c r="G187" s="113" t="str">
        <f>IFERROR(VLOOKUP(A187,DETAIL!$A$7:$P$1101,15,0),"")</f>
        <v/>
      </c>
      <c r="H187" s="8" t="str">
        <f>IFERROR(VLOOKUP(A187,DETAIL!$A$7:$F$1101,6,0),"")</f>
        <v/>
      </c>
      <c r="I187" s="8" t="str">
        <f>IFERROR(VLOOKUP(A187,DETAIL!$A$7:$Q$1101,17,0),"")</f>
        <v/>
      </c>
      <c r="J187" s="8" t="str">
        <f>IFERROR(VLOOKUP(A187,DETAIL!$A$7:$P$1101,13,0),"")</f>
        <v/>
      </c>
      <c r="K187" s="114" t="str">
        <f>IFERROR(VLOOKUP(A187,DETAIL!$A$7:$N$1101,14,0),"")</f>
        <v/>
      </c>
      <c r="L187" s="8" t="str">
        <f>IFERROR(VLOOKUP(A187,DETAIL!$A$7:$L$1101,7,0),"")</f>
        <v/>
      </c>
      <c r="M187" s="115" t="str">
        <f>IFERROR(VLOOKUP(A187,DETAIL!$A$7:$L$1101,8,0)*75%,"")</f>
        <v/>
      </c>
      <c r="N187" s="8" t="str">
        <f>IFERROR(VLOOKUP(A187,DETAIL!$A$7:$L$1101,9,0),"")</f>
        <v/>
      </c>
      <c r="O187" s="115" t="str">
        <f>IFERROR(VLOOKUP(A187,DETAIL!$A$7:$L$1101,10,0)*25%,"")</f>
        <v/>
      </c>
      <c r="P187" s="115" t="str">
        <f t="shared" si="11"/>
        <v/>
      </c>
      <c r="Q187" s="113"/>
    </row>
    <row r="188" spans="1:17" s="13" customFormat="1" ht="24.95" customHeight="1">
      <c r="A188" s="128">
        <v>181</v>
      </c>
      <c r="B188" s="8" t="str">
        <f t="shared" si="10"/>
        <v/>
      </c>
      <c r="C188" s="112" t="str">
        <f>IFERROR(VLOOKUP(A188,DETAIL!$A$7:$F$1101,3,0),"")</f>
        <v/>
      </c>
      <c r="D188" s="112" t="str">
        <f>IFERROR(VLOOKUP(A188,DETAIL!$A$7:$F$1101,4,0),"")</f>
        <v/>
      </c>
      <c r="E188" s="113" t="str">
        <f>IFERROR(VLOOKUP(A188,DETAIL!$A$7:$F$1101,5,0),"")</f>
        <v/>
      </c>
      <c r="F188" s="113" t="str">
        <f>IFERROR(VLOOKUP(A188,DETAIL!$A$7:$P$1101,16,0),"")</f>
        <v/>
      </c>
      <c r="G188" s="113" t="str">
        <f>IFERROR(VLOOKUP(A188,DETAIL!$A$7:$P$1101,15,0),"")</f>
        <v/>
      </c>
      <c r="H188" s="8" t="str">
        <f>IFERROR(VLOOKUP(A188,DETAIL!$A$7:$F$1101,6,0),"")</f>
        <v/>
      </c>
      <c r="I188" s="8" t="str">
        <f>IFERROR(VLOOKUP(A188,DETAIL!$A$7:$Q$1101,17,0),"")</f>
        <v/>
      </c>
      <c r="J188" s="8" t="str">
        <f>IFERROR(VLOOKUP(A188,DETAIL!$A$7:$P$1101,13,0),"")</f>
        <v/>
      </c>
      <c r="K188" s="114" t="str">
        <f>IFERROR(VLOOKUP(A188,DETAIL!$A$7:$N$1101,14,0),"")</f>
        <v/>
      </c>
      <c r="L188" s="8" t="str">
        <f>IFERROR(VLOOKUP(A188,DETAIL!$A$7:$L$1101,7,0),"")</f>
        <v/>
      </c>
      <c r="M188" s="115" t="str">
        <f>IFERROR(VLOOKUP(A188,DETAIL!$A$7:$L$1101,8,0)*75%,"")</f>
        <v/>
      </c>
      <c r="N188" s="8" t="str">
        <f>IFERROR(VLOOKUP(A188,DETAIL!$A$7:$L$1101,9,0),"")</f>
        <v/>
      </c>
      <c r="O188" s="115" t="str">
        <f>IFERROR(VLOOKUP(A188,DETAIL!$A$7:$L$1101,10,0)*25%,"")</f>
        <v/>
      </c>
      <c r="P188" s="115" t="str">
        <f t="shared" si="11"/>
        <v/>
      </c>
      <c r="Q188" s="113"/>
    </row>
    <row r="189" spans="1:17" s="13" customFormat="1" ht="24.95" customHeight="1">
      <c r="A189" s="128">
        <v>182</v>
      </c>
      <c r="B189" s="8" t="str">
        <f t="shared" si="10"/>
        <v/>
      </c>
      <c r="C189" s="112" t="str">
        <f>IFERROR(VLOOKUP(A189,DETAIL!$A$7:$F$1101,3,0),"")</f>
        <v/>
      </c>
      <c r="D189" s="112" t="str">
        <f>IFERROR(VLOOKUP(A189,DETAIL!$A$7:$F$1101,4,0),"")</f>
        <v/>
      </c>
      <c r="E189" s="113" t="str">
        <f>IFERROR(VLOOKUP(A189,DETAIL!$A$7:$F$1101,5,0),"")</f>
        <v/>
      </c>
      <c r="F189" s="113" t="str">
        <f>IFERROR(VLOOKUP(A189,DETAIL!$A$7:$P$1101,16,0),"")</f>
        <v/>
      </c>
      <c r="G189" s="113" t="str">
        <f>IFERROR(VLOOKUP(A189,DETAIL!$A$7:$P$1101,15,0),"")</f>
        <v/>
      </c>
      <c r="H189" s="8" t="str">
        <f>IFERROR(VLOOKUP(A189,DETAIL!$A$7:$F$1101,6,0),"")</f>
        <v/>
      </c>
      <c r="I189" s="8" t="str">
        <f>IFERROR(VLOOKUP(A189,DETAIL!$A$7:$Q$1101,17,0),"")</f>
        <v/>
      </c>
      <c r="J189" s="8" t="str">
        <f>IFERROR(VLOOKUP(A189,DETAIL!$A$7:$P$1101,13,0),"")</f>
        <v/>
      </c>
      <c r="K189" s="114" t="str">
        <f>IFERROR(VLOOKUP(A189,DETAIL!$A$7:$N$1101,14,0),"")</f>
        <v/>
      </c>
      <c r="L189" s="8" t="str">
        <f>IFERROR(VLOOKUP(A189,DETAIL!$A$7:$L$1101,7,0),"")</f>
        <v/>
      </c>
      <c r="M189" s="115" t="str">
        <f>IFERROR(VLOOKUP(A189,DETAIL!$A$7:$L$1101,8,0)*75%,"")</f>
        <v/>
      </c>
      <c r="N189" s="8" t="str">
        <f>IFERROR(VLOOKUP(A189,DETAIL!$A$7:$L$1101,9,0),"")</f>
        <v/>
      </c>
      <c r="O189" s="115" t="str">
        <f>IFERROR(VLOOKUP(A189,DETAIL!$A$7:$L$1101,10,0)*25%,"")</f>
        <v/>
      </c>
      <c r="P189" s="115" t="str">
        <f t="shared" si="11"/>
        <v/>
      </c>
      <c r="Q189" s="113"/>
    </row>
    <row r="190" spans="1:17" s="13" customFormat="1" ht="24.95" customHeight="1">
      <c r="A190" s="128">
        <v>183</v>
      </c>
      <c r="B190" s="8" t="str">
        <f t="shared" si="10"/>
        <v/>
      </c>
      <c r="C190" s="112" t="str">
        <f>IFERROR(VLOOKUP(A190,DETAIL!$A$7:$F$1101,3,0),"")</f>
        <v/>
      </c>
      <c r="D190" s="112" t="str">
        <f>IFERROR(VLOOKUP(A190,DETAIL!$A$7:$F$1101,4,0),"")</f>
        <v/>
      </c>
      <c r="E190" s="113" t="str">
        <f>IFERROR(VLOOKUP(A190,DETAIL!$A$7:$F$1101,5,0),"")</f>
        <v/>
      </c>
      <c r="F190" s="113" t="str">
        <f>IFERROR(VLOOKUP(A190,DETAIL!$A$7:$P$1101,16,0),"")</f>
        <v/>
      </c>
      <c r="G190" s="113" t="str">
        <f>IFERROR(VLOOKUP(A190,DETAIL!$A$7:$P$1101,15,0),"")</f>
        <v/>
      </c>
      <c r="H190" s="8" t="str">
        <f>IFERROR(VLOOKUP(A190,DETAIL!$A$7:$F$1101,6,0),"")</f>
        <v/>
      </c>
      <c r="I190" s="8" t="str">
        <f>IFERROR(VLOOKUP(A190,DETAIL!$A$7:$Q$1101,17,0),"")</f>
        <v/>
      </c>
      <c r="J190" s="8" t="str">
        <f>IFERROR(VLOOKUP(A190,DETAIL!$A$7:$P$1101,13,0),"")</f>
        <v/>
      </c>
      <c r="K190" s="114" t="str">
        <f>IFERROR(VLOOKUP(A190,DETAIL!$A$7:$N$1101,14,0),"")</f>
        <v/>
      </c>
      <c r="L190" s="8" t="str">
        <f>IFERROR(VLOOKUP(A190,DETAIL!$A$7:$L$1101,7,0),"")</f>
        <v/>
      </c>
      <c r="M190" s="115" t="str">
        <f>IFERROR(VLOOKUP(A190,DETAIL!$A$7:$L$1101,8,0)*75%,"")</f>
        <v/>
      </c>
      <c r="N190" s="8" t="str">
        <f>IFERROR(VLOOKUP(A190,DETAIL!$A$7:$L$1101,9,0),"")</f>
        <v/>
      </c>
      <c r="O190" s="115" t="str">
        <f>IFERROR(VLOOKUP(A190,DETAIL!$A$7:$L$1101,10,0)*25%,"")</f>
        <v/>
      </c>
      <c r="P190" s="115" t="str">
        <f t="shared" si="11"/>
        <v/>
      </c>
      <c r="Q190" s="113"/>
    </row>
    <row r="191" spans="1:17" s="13" customFormat="1" ht="24.95" customHeight="1">
      <c r="A191" s="128">
        <v>184</v>
      </c>
      <c r="B191" s="8" t="str">
        <f t="shared" si="10"/>
        <v/>
      </c>
      <c r="C191" s="112" t="str">
        <f>IFERROR(VLOOKUP(A191,DETAIL!$A$7:$F$1101,3,0),"")</f>
        <v/>
      </c>
      <c r="D191" s="112" t="str">
        <f>IFERROR(VLOOKUP(A191,DETAIL!$A$7:$F$1101,4,0),"")</f>
        <v/>
      </c>
      <c r="E191" s="113" t="str">
        <f>IFERROR(VLOOKUP(A191,DETAIL!$A$7:$F$1101,5,0),"")</f>
        <v/>
      </c>
      <c r="F191" s="113" t="str">
        <f>IFERROR(VLOOKUP(A191,DETAIL!$A$7:$P$1101,16,0),"")</f>
        <v/>
      </c>
      <c r="G191" s="113" t="str">
        <f>IFERROR(VLOOKUP(A191,DETAIL!$A$7:$P$1101,15,0),"")</f>
        <v/>
      </c>
      <c r="H191" s="8" t="str">
        <f>IFERROR(VLOOKUP(A191,DETAIL!$A$7:$F$1101,6,0),"")</f>
        <v/>
      </c>
      <c r="I191" s="8" t="str">
        <f>IFERROR(VLOOKUP(A191,DETAIL!$A$7:$Q$1101,17,0),"")</f>
        <v/>
      </c>
      <c r="J191" s="8" t="str">
        <f>IFERROR(VLOOKUP(A191,DETAIL!$A$7:$P$1101,13,0),"")</f>
        <v/>
      </c>
      <c r="K191" s="114" t="str">
        <f>IFERROR(VLOOKUP(A191,DETAIL!$A$7:$N$1101,14,0),"")</f>
        <v/>
      </c>
      <c r="L191" s="8" t="str">
        <f>IFERROR(VLOOKUP(A191,DETAIL!$A$7:$L$1101,7,0),"")</f>
        <v/>
      </c>
      <c r="M191" s="115" t="str">
        <f>IFERROR(VLOOKUP(A191,DETAIL!$A$7:$L$1101,8,0)*75%,"")</f>
        <v/>
      </c>
      <c r="N191" s="8" t="str">
        <f>IFERROR(VLOOKUP(A191,DETAIL!$A$7:$L$1101,9,0),"")</f>
        <v/>
      </c>
      <c r="O191" s="115" t="str">
        <f>IFERROR(VLOOKUP(A191,DETAIL!$A$7:$L$1101,10,0)*25%,"")</f>
        <v/>
      </c>
      <c r="P191" s="115" t="str">
        <f t="shared" si="11"/>
        <v/>
      </c>
      <c r="Q191" s="113"/>
    </row>
    <row r="192" spans="1:17" s="13" customFormat="1" ht="24.95" customHeight="1">
      <c r="A192" s="128">
        <v>185</v>
      </c>
      <c r="B192" s="8" t="str">
        <f t="shared" si="10"/>
        <v/>
      </c>
      <c r="C192" s="112" t="str">
        <f>IFERROR(VLOOKUP(A192,DETAIL!$A$7:$F$1101,3,0),"")</f>
        <v/>
      </c>
      <c r="D192" s="112" t="str">
        <f>IFERROR(VLOOKUP(A192,DETAIL!$A$7:$F$1101,4,0),"")</f>
        <v/>
      </c>
      <c r="E192" s="113" t="str">
        <f>IFERROR(VLOOKUP(A192,DETAIL!$A$7:$F$1101,5,0),"")</f>
        <v/>
      </c>
      <c r="F192" s="113" t="str">
        <f>IFERROR(VLOOKUP(A192,DETAIL!$A$7:$P$1101,16,0),"")</f>
        <v/>
      </c>
      <c r="G192" s="113" t="str">
        <f>IFERROR(VLOOKUP(A192,DETAIL!$A$7:$P$1101,15,0),"")</f>
        <v/>
      </c>
      <c r="H192" s="8" t="str">
        <f>IFERROR(VLOOKUP(A192,DETAIL!$A$7:$F$1101,6,0),"")</f>
        <v/>
      </c>
      <c r="I192" s="8" t="str">
        <f>IFERROR(VLOOKUP(A192,DETAIL!$A$7:$Q$1101,17,0),"")</f>
        <v/>
      </c>
      <c r="J192" s="8" t="str">
        <f>IFERROR(VLOOKUP(A192,DETAIL!$A$7:$P$1101,13,0),"")</f>
        <v/>
      </c>
      <c r="K192" s="114" t="str">
        <f>IFERROR(VLOOKUP(A192,DETAIL!$A$7:$N$1101,14,0),"")</f>
        <v/>
      </c>
      <c r="L192" s="8" t="str">
        <f>IFERROR(VLOOKUP(A192,DETAIL!$A$7:$L$1101,7,0),"")</f>
        <v/>
      </c>
      <c r="M192" s="115" t="str">
        <f>IFERROR(VLOOKUP(A192,DETAIL!$A$7:$L$1101,8,0)*75%,"")</f>
        <v/>
      </c>
      <c r="N192" s="8" t="str">
        <f>IFERROR(VLOOKUP(A192,DETAIL!$A$7:$L$1101,9,0),"")</f>
        <v/>
      </c>
      <c r="O192" s="115" t="str">
        <f>IFERROR(VLOOKUP(A192,DETAIL!$A$7:$L$1101,10,0)*25%,"")</f>
        <v/>
      </c>
      <c r="P192" s="115" t="str">
        <f t="shared" si="11"/>
        <v/>
      </c>
      <c r="Q192" s="113"/>
    </row>
    <row r="193" spans="1:17" s="13" customFormat="1" ht="24.95" customHeight="1">
      <c r="A193" s="128">
        <v>186</v>
      </c>
      <c r="B193" s="8" t="str">
        <f t="shared" si="10"/>
        <v/>
      </c>
      <c r="C193" s="112" t="str">
        <f>IFERROR(VLOOKUP(A193,DETAIL!$A$7:$F$1101,3,0),"")</f>
        <v/>
      </c>
      <c r="D193" s="112" t="str">
        <f>IFERROR(VLOOKUP(A193,DETAIL!$A$7:$F$1101,4,0),"")</f>
        <v/>
      </c>
      <c r="E193" s="113" t="str">
        <f>IFERROR(VLOOKUP(A193,DETAIL!$A$7:$F$1101,5,0),"")</f>
        <v/>
      </c>
      <c r="F193" s="113" t="str">
        <f>IFERROR(VLOOKUP(A193,DETAIL!$A$7:$P$1101,16,0),"")</f>
        <v/>
      </c>
      <c r="G193" s="113" t="str">
        <f>IFERROR(VLOOKUP(A193,DETAIL!$A$7:$P$1101,15,0),"")</f>
        <v/>
      </c>
      <c r="H193" s="8" t="str">
        <f>IFERROR(VLOOKUP(A193,DETAIL!$A$7:$F$1101,6,0),"")</f>
        <v/>
      </c>
      <c r="I193" s="8" t="str">
        <f>IFERROR(VLOOKUP(A193,DETAIL!$A$7:$Q$1101,17,0),"")</f>
        <v/>
      </c>
      <c r="J193" s="8" t="str">
        <f>IFERROR(VLOOKUP(A193,DETAIL!$A$7:$P$1101,13,0),"")</f>
        <v/>
      </c>
      <c r="K193" s="114" t="str">
        <f>IFERROR(VLOOKUP(A193,DETAIL!$A$7:$N$1101,14,0),"")</f>
        <v/>
      </c>
      <c r="L193" s="8" t="str">
        <f>IFERROR(VLOOKUP(A193,DETAIL!$A$7:$L$1101,7,0),"")</f>
        <v/>
      </c>
      <c r="M193" s="115" t="str">
        <f>IFERROR(VLOOKUP(A193,DETAIL!$A$7:$L$1101,8,0)*75%,"")</f>
        <v/>
      </c>
      <c r="N193" s="8" t="str">
        <f>IFERROR(VLOOKUP(A193,DETAIL!$A$7:$L$1101,9,0),"")</f>
        <v/>
      </c>
      <c r="O193" s="115" t="str">
        <f>IFERROR(VLOOKUP(A193,DETAIL!$A$7:$L$1101,10,0)*25%,"")</f>
        <v/>
      </c>
      <c r="P193" s="115" t="str">
        <f t="shared" si="11"/>
        <v/>
      </c>
      <c r="Q193" s="113"/>
    </row>
    <row r="194" spans="1:17" s="13" customFormat="1" ht="24.95" customHeight="1">
      <c r="A194" s="128">
        <v>187</v>
      </c>
      <c r="B194" s="8" t="str">
        <f t="shared" si="10"/>
        <v/>
      </c>
      <c r="C194" s="112" t="str">
        <f>IFERROR(VLOOKUP(A194,DETAIL!$A$7:$F$1101,3,0),"")</f>
        <v/>
      </c>
      <c r="D194" s="112" t="str">
        <f>IFERROR(VLOOKUP(A194,DETAIL!$A$7:$F$1101,4,0),"")</f>
        <v/>
      </c>
      <c r="E194" s="113" t="str">
        <f>IFERROR(VLOOKUP(A194,DETAIL!$A$7:$F$1101,5,0),"")</f>
        <v/>
      </c>
      <c r="F194" s="113" t="str">
        <f>IFERROR(VLOOKUP(A194,DETAIL!$A$7:$P$1101,16,0),"")</f>
        <v/>
      </c>
      <c r="G194" s="113" t="str">
        <f>IFERROR(VLOOKUP(A194,DETAIL!$A$7:$P$1101,15,0),"")</f>
        <v/>
      </c>
      <c r="H194" s="8" t="str">
        <f>IFERROR(VLOOKUP(A194,DETAIL!$A$7:$F$1101,6,0),"")</f>
        <v/>
      </c>
      <c r="I194" s="8" t="str">
        <f>IFERROR(VLOOKUP(A194,DETAIL!$A$7:$Q$1101,17,0),"")</f>
        <v/>
      </c>
      <c r="J194" s="8" t="str">
        <f>IFERROR(VLOOKUP(A194,DETAIL!$A$7:$P$1101,13,0),"")</f>
        <v/>
      </c>
      <c r="K194" s="114" t="str">
        <f>IFERROR(VLOOKUP(A194,DETAIL!$A$7:$N$1101,14,0),"")</f>
        <v/>
      </c>
      <c r="L194" s="8" t="str">
        <f>IFERROR(VLOOKUP(A194,DETAIL!$A$7:$L$1101,7,0),"")</f>
        <v/>
      </c>
      <c r="M194" s="115" t="str">
        <f>IFERROR(VLOOKUP(A194,DETAIL!$A$7:$L$1101,8,0)*75%,"")</f>
        <v/>
      </c>
      <c r="N194" s="8" t="str">
        <f>IFERROR(VLOOKUP(A194,DETAIL!$A$7:$L$1101,9,0),"")</f>
        <v/>
      </c>
      <c r="O194" s="115" t="str">
        <f>IFERROR(VLOOKUP(A194,DETAIL!$A$7:$L$1101,10,0)*25%,"")</f>
        <v/>
      </c>
      <c r="P194" s="115" t="str">
        <f t="shared" si="11"/>
        <v/>
      </c>
      <c r="Q194" s="113"/>
    </row>
    <row r="195" spans="1:17" s="13" customFormat="1" ht="24.95" customHeight="1">
      <c r="A195" s="128">
        <v>188</v>
      </c>
      <c r="B195" s="8" t="str">
        <f t="shared" si="10"/>
        <v/>
      </c>
      <c r="C195" s="112" t="str">
        <f>IFERROR(VLOOKUP(A195,DETAIL!$A$7:$F$1101,3,0),"")</f>
        <v/>
      </c>
      <c r="D195" s="112" t="str">
        <f>IFERROR(VLOOKUP(A195,DETAIL!$A$7:$F$1101,4,0),"")</f>
        <v/>
      </c>
      <c r="E195" s="113" t="str">
        <f>IFERROR(VLOOKUP(A195,DETAIL!$A$7:$F$1101,5,0),"")</f>
        <v/>
      </c>
      <c r="F195" s="113" t="str">
        <f>IFERROR(VLOOKUP(A195,DETAIL!$A$7:$P$1101,16,0),"")</f>
        <v/>
      </c>
      <c r="G195" s="113" t="str">
        <f>IFERROR(VLOOKUP(A195,DETAIL!$A$7:$P$1101,15,0),"")</f>
        <v/>
      </c>
      <c r="H195" s="8" t="str">
        <f>IFERROR(VLOOKUP(A195,DETAIL!$A$7:$F$1101,6,0),"")</f>
        <v/>
      </c>
      <c r="I195" s="8" t="str">
        <f>IFERROR(VLOOKUP(A195,DETAIL!$A$7:$Q$1101,17,0),"")</f>
        <v/>
      </c>
      <c r="J195" s="8" t="str">
        <f>IFERROR(VLOOKUP(A195,DETAIL!$A$7:$P$1101,13,0),"")</f>
        <v/>
      </c>
      <c r="K195" s="114" t="str">
        <f>IFERROR(VLOOKUP(A195,DETAIL!$A$7:$N$1101,14,0),"")</f>
        <v/>
      </c>
      <c r="L195" s="8" t="str">
        <f>IFERROR(VLOOKUP(A195,DETAIL!$A$7:$L$1101,7,0),"")</f>
        <v/>
      </c>
      <c r="M195" s="115" t="str">
        <f>IFERROR(VLOOKUP(A195,DETAIL!$A$7:$L$1101,8,0)*75%,"")</f>
        <v/>
      </c>
      <c r="N195" s="8" t="str">
        <f>IFERROR(VLOOKUP(A195,DETAIL!$A$7:$L$1101,9,0),"")</f>
        <v/>
      </c>
      <c r="O195" s="115" t="str">
        <f>IFERROR(VLOOKUP(A195,DETAIL!$A$7:$L$1101,10,0)*25%,"")</f>
        <v/>
      </c>
      <c r="P195" s="115" t="str">
        <f t="shared" si="11"/>
        <v/>
      </c>
      <c r="Q195" s="113"/>
    </row>
    <row r="196" spans="1:17" s="13" customFormat="1" ht="24.95" customHeight="1">
      <c r="A196" s="128">
        <v>189</v>
      </c>
      <c r="B196" s="8" t="str">
        <f t="shared" si="10"/>
        <v/>
      </c>
      <c r="C196" s="112" t="str">
        <f>IFERROR(VLOOKUP(A196,DETAIL!$A$7:$F$1101,3,0),"")</f>
        <v/>
      </c>
      <c r="D196" s="112" t="str">
        <f>IFERROR(VLOOKUP(A196,DETAIL!$A$7:$F$1101,4,0),"")</f>
        <v/>
      </c>
      <c r="E196" s="113" t="str">
        <f>IFERROR(VLOOKUP(A196,DETAIL!$A$7:$F$1101,5,0),"")</f>
        <v/>
      </c>
      <c r="F196" s="113" t="str">
        <f>IFERROR(VLOOKUP(A196,DETAIL!$A$7:$P$1101,16,0),"")</f>
        <v/>
      </c>
      <c r="G196" s="113" t="str">
        <f>IFERROR(VLOOKUP(A196,DETAIL!$A$7:$P$1101,15,0),"")</f>
        <v/>
      </c>
      <c r="H196" s="8" t="str">
        <f>IFERROR(VLOOKUP(A196,DETAIL!$A$7:$F$1101,6,0),"")</f>
        <v/>
      </c>
      <c r="I196" s="8" t="str">
        <f>IFERROR(VLOOKUP(A196,DETAIL!$A$7:$Q$1101,17,0),"")</f>
        <v/>
      </c>
      <c r="J196" s="8" t="str">
        <f>IFERROR(VLOOKUP(A196,DETAIL!$A$7:$P$1101,13,0),"")</f>
        <v/>
      </c>
      <c r="K196" s="114" t="str">
        <f>IFERROR(VLOOKUP(A196,DETAIL!$A$7:$N$1101,14,0),"")</f>
        <v/>
      </c>
      <c r="L196" s="8" t="str">
        <f>IFERROR(VLOOKUP(A196,DETAIL!$A$7:$L$1101,7,0),"")</f>
        <v/>
      </c>
      <c r="M196" s="115" t="str">
        <f>IFERROR(VLOOKUP(A196,DETAIL!$A$7:$L$1101,8,0)*75%,"")</f>
        <v/>
      </c>
      <c r="N196" s="8" t="str">
        <f>IFERROR(VLOOKUP(A196,DETAIL!$A$7:$L$1101,9,0),"")</f>
        <v/>
      </c>
      <c r="O196" s="115" t="str">
        <f>IFERROR(VLOOKUP(A196,DETAIL!$A$7:$L$1101,10,0)*25%,"")</f>
        <v/>
      </c>
      <c r="P196" s="115" t="str">
        <f t="shared" si="11"/>
        <v/>
      </c>
      <c r="Q196" s="113"/>
    </row>
    <row r="197" spans="1:17" s="13" customFormat="1" ht="24.95" customHeight="1">
      <c r="A197" s="128">
        <v>190</v>
      </c>
      <c r="B197" s="8" t="str">
        <f t="shared" si="10"/>
        <v/>
      </c>
      <c r="C197" s="112" t="str">
        <f>IFERROR(VLOOKUP(A197,DETAIL!$A$7:$F$1101,3,0),"")</f>
        <v/>
      </c>
      <c r="D197" s="112" t="str">
        <f>IFERROR(VLOOKUP(A197,DETAIL!$A$7:$F$1101,4,0),"")</f>
        <v/>
      </c>
      <c r="E197" s="113" t="str">
        <f>IFERROR(VLOOKUP(A197,DETAIL!$A$7:$F$1101,5,0),"")</f>
        <v/>
      </c>
      <c r="F197" s="113" t="str">
        <f>IFERROR(VLOOKUP(A197,DETAIL!$A$7:$P$1101,16,0),"")</f>
        <v/>
      </c>
      <c r="G197" s="113" t="str">
        <f>IFERROR(VLOOKUP(A197,DETAIL!$A$7:$P$1101,15,0),"")</f>
        <v/>
      </c>
      <c r="H197" s="8" t="str">
        <f>IFERROR(VLOOKUP(A197,DETAIL!$A$7:$F$1101,6,0),"")</f>
        <v/>
      </c>
      <c r="I197" s="8" t="str">
        <f>IFERROR(VLOOKUP(A197,DETAIL!$A$7:$Q$1101,17,0),"")</f>
        <v/>
      </c>
      <c r="J197" s="8" t="str">
        <f>IFERROR(VLOOKUP(A197,DETAIL!$A$7:$P$1101,13,0),"")</f>
        <v/>
      </c>
      <c r="K197" s="114" t="str">
        <f>IFERROR(VLOOKUP(A197,DETAIL!$A$7:$N$1101,14,0),"")</f>
        <v/>
      </c>
      <c r="L197" s="8" t="str">
        <f>IFERROR(VLOOKUP(A197,DETAIL!$A$7:$L$1101,7,0),"")</f>
        <v/>
      </c>
      <c r="M197" s="115" t="str">
        <f>IFERROR(VLOOKUP(A197,DETAIL!$A$7:$L$1101,8,0)*75%,"")</f>
        <v/>
      </c>
      <c r="N197" s="8" t="str">
        <f>IFERROR(VLOOKUP(A197,DETAIL!$A$7:$L$1101,9,0),"")</f>
        <v/>
      </c>
      <c r="O197" s="115" t="str">
        <f>IFERROR(VLOOKUP(A197,DETAIL!$A$7:$L$1101,10,0)*25%,"")</f>
        <v/>
      </c>
      <c r="P197" s="115" t="str">
        <f t="shared" si="11"/>
        <v/>
      </c>
      <c r="Q197" s="113"/>
    </row>
    <row r="198" spans="1:17" s="13" customFormat="1" ht="24.95" customHeight="1">
      <c r="A198" s="128">
        <v>191</v>
      </c>
      <c r="B198" s="8" t="str">
        <f t="shared" si="10"/>
        <v/>
      </c>
      <c r="C198" s="112" t="str">
        <f>IFERROR(VLOOKUP(A198,DETAIL!$A$7:$F$1101,3,0),"")</f>
        <v/>
      </c>
      <c r="D198" s="112" t="str">
        <f>IFERROR(VLOOKUP(A198,DETAIL!$A$7:$F$1101,4,0),"")</f>
        <v/>
      </c>
      <c r="E198" s="113" t="str">
        <f>IFERROR(VLOOKUP(A198,DETAIL!$A$7:$F$1101,5,0),"")</f>
        <v/>
      </c>
      <c r="F198" s="113" t="str">
        <f>IFERROR(VLOOKUP(A198,DETAIL!$A$7:$P$1101,16,0),"")</f>
        <v/>
      </c>
      <c r="G198" s="113" t="str">
        <f>IFERROR(VLOOKUP(A198,DETAIL!$A$7:$P$1101,15,0),"")</f>
        <v/>
      </c>
      <c r="H198" s="8" t="str">
        <f>IFERROR(VLOOKUP(A198,DETAIL!$A$7:$F$1101,6,0),"")</f>
        <v/>
      </c>
      <c r="I198" s="8" t="str">
        <f>IFERROR(VLOOKUP(A198,DETAIL!$A$7:$Q$1101,17,0),"")</f>
        <v/>
      </c>
      <c r="J198" s="8" t="str">
        <f>IFERROR(VLOOKUP(A198,DETAIL!$A$7:$P$1101,13,0),"")</f>
        <v/>
      </c>
      <c r="K198" s="114" t="str">
        <f>IFERROR(VLOOKUP(A198,DETAIL!$A$7:$N$1101,14,0),"")</f>
        <v/>
      </c>
      <c r="L198" s="8" t="str">
        <f>IFERROR(VLOOKUP(A198,DETAIL!$A$7:$L$1101,7,0),"")</f>
        <v/>
      </c>
      <c r="M198" s="115" t="str">
        <f>IFERROR(VLOOKUP(A198,DETAIL!$A$7:$L$1101,8,0)*75%,"")</f>
        <v/>
      </c>
      <c r="N198" s="8" t="str">
        <f>IFERROR(VLOOKUP(A198,DETAIL!$A$7:$L$1101,9,0),"")</f>
        <v/>
      </c>
      <c r="O198" s="115" t="str">
        <f>IFERROR(VLOOKUP(A198,DETAIL!$A$7:$L$1101,10,0)*25%,"")</f>
        <v/>
      </c>
      <c r="P198" s="115" t="str">
        <f t="shared" si="11"/>
        <v/>
      </c>
      <c r="Q198" s="113"/>
    </row>
    <row r="199" spans="1:17" s="13" customFormat="1" ht="24.95" customHeight="1">
      <c r="A199" s="128">
        <v>192</v>
      </c>
      <c r="B199" s="8" t="str">
        <f t="shared" si="10"/>
        <v/>
      </c>
      <c r="C199" s="112" t="str">
        <f>IFERROR(VLOOKUP(A199,DETAIL!$A$7:$F$1101,3,0),"")</f>
        <v/>
      </c>
      <c r="D199" s="112" t="str">
        <f>IFERROR(VLOOKUP(A199,DETAIL!$A$7:$F$1101,4,0),"")</f>
        <v/>
      </c>
      <c r="E199" s="113" t="str">
        <f>IFERROR(VLOOKUP(A199,DETAIL!$A$7:$F$1101,5,0),"")</f>
        <v/>
      </c>
      <c r="F199" s="113" t="str">
        <f>IFERROR(VLOOKUP(A199,DETAIL!$A$7:$P$1101,16,0),"")</f>
        <v/>
      </c>
      <c r="G199" s="113" t="str">
        <f>IFERROR(VLOOKUP(A199,DETAIL!$A$7:$P$1101,15,0),"")</f>
        <v/>
      </c>
      <c r="H199" s="8" t="str">
        <f>IFERROR(VLOOKUP(A199,DETAIL!$A$7:$F$1101,6,0),"")</f>
        <v/>
      </c>
      <c r="I199" s="8" t="str">
        <f>IFERROR(VLOOKUP(A199,DETAIL!$A$7:$Q$1101,17,0),"")</f>
        <v/>
      </c>
      <c r="J199" s="8" t="str">
        <f>IFERROR(VLOOKUP(A199,DETAIL!$A$7:$P$1101,13,0),"")</f>
        <v/>
      </c>
      <c r="K199" s="114" t="str">
        <f>IFERROR(VLOOKUP(A199,DETAIL!$A$7:$N$1101,14,0),"")</f>
        <v/>
      </c>
      <c r="L199" s="8" t="str">
        <f>IFERROR(VLOOKUP(A199,DETAIL!$A$7:$L$1101,7,0),"")</f>
        <v/>
      </c>
      <c r="M199" s="115" t="str">
        <f>IFERROR(VLOOKUP(A199,DETAIL!$A$7:$L$1101,8,0)*75%,"")</f>
        <v/>
      </c>
      <c r="N199" s="8" t="str">
        <f>IFERROR(VLOOKUP(A199,DETAIL!$A$7:$L$1101,9,0),"")</f>
        <v/>
      </c>
      <c r="O199" s="115" t="str">
        <f>IFERROR(VLOOKUP(A199,DETAIL!$A$7:$L$1101,10,0)*25%,"")</f>
        <v/>
      </c>
      <c r="P199" s="115" t="str">
        <f t="shared" si="11"/>
        <v/>
      </c>
      <c r="Q199" s="113"/>
    </row>
    <row r="200" spans="1:17" s="13" customFormat="1" ht="24.95" customHeight="1">
      <c r="A200" s="128">
        <v>193</v>
      </c>
      <c r="B200" s="8" t="str">
        <f t="shared" si="10"/>
        <v/>
      </c>
      <c r="C200" s="112" t="str">
        <f>IFERROR(VLOOKUP(A200,DETAIL!$A$7:$F$1101,3,0),"")</f>
        <v/>
      </c>
      <c r="D200" s="112" t="str">
        <f>IFERROR(VLOOKUP(A200,DETAIL!$A$7:$F$1101,4,0),"")</f>
        <v/>
      </c>
      <c r="E200" s="113" t="str">
        <f>IFERROR(VLOOKUP(A200,DETAIL!$A$7:$F$1101,5,0),"")</f>
        <v/>
      </c>
      <c r="F200" s="113" t="str">
        <f>IFERROR(VLOOKUP(A200,DETAIL!$A$7:$P$1101,16,0),"")</f>
        <v/>
      </c>
      <c r="G200" s="113" t="str">
        <f>IFERROR(VLOOKUP(A200,DETAIL!$A$7:$P$1101,15,0),"")</f>
        <v/>
      </c>
      <c r="H200" s="8" t="str">
        <f>IFERROR(VLOOKUP(A200,DETAIL!$A$7:$F$1101,6,0),"")</f>
        <v/>
      </c>
      <c r="I200" s="8" t="str">
        <f>IFERROR(VLOOKUP(A200,DETAIL!$A$7:$Q$1101,17,0),"")</f>
        <v/>
      </c>
      <c r="J200" s="8" t="str">
        <f>IFERROR(VLOOKUP(A200,DETAIL!$A$7:$P$1101,13,0),"")</f>
        <v/>
      </c>
      <c r="K200" s="114" t="str">
        <f>IFERROR(VLOOKUP(A200,DETAIL!$A$7:$N$1101,14,0),"")</f>
        <v/>
      </c>
      <c r="L200" s="8" t="str">
        <f>IFERROR(VLOOKUP(A200,DETAIL!$A$7:$L$1101,7,0),"")</f>
        <v/>
      </c>
      <c r="M200" s="115" t="str">
        <f>IFERROR(VLOOKUP(A200,DETAIL!$A$7:$L$1101,8,0)*75%,"")</f>
        <v/>
      </c>
      <c r="N200" s="8" t="str">
        <f>IFERROR(VLOOKUP(A200,DETAIL!$A$7:$L$1101,9,0),"")</f>
        <v/>
      </c>
      <c r="O200" s="115" t="str">
        <f>IFERROR(VLOOKUP(A200,DETAIL!$A$7:$L$1101,10,0)*25%,"")</f>
        <v/>
      </c>
      <c r="P200" s="115" t="str">
        <f t="shared" si="11"/>
        <v/>
      </c>
      <c r="Q200" s="113"/>
    </row>
    <row r="201" spans="1:17" s="13" customFormat="1" ht="24.95" customHeight="1">
      <c r="A201" s="128">
        <v>194</v>
      </c>
      <c r="B201" s="8" t="str">
        <f t="shared" si="10"/>
        <v/>
      </c>
      <c r="C201" s="112" t="str">
        <f>IFERROR(VLOOKUP(A201,DETAIL!$A$7:$F$1101,3,0),"")</f>
        <v/>
      </c>
      <c r="D201" s="112" t="str">
        <f>IFERROR(VLOOKUP(A201,DETAIL!$A$7:$F$1101,4,0),"")</f>
        <v/>
      </c>
      <c r="E201" s="113" t="str">
        <f>IFERROR(VLOOKUP(A201,DETAIL!$A$7:$F$1101,5,0),"")</f>
        <v/>
      </c>
      <c r="F201" s="113" t="str">
        <f>IFERROR(VLOOKUP(A201,DETAIL!$A$7:$P$1101,16,0),"")</f>
        <v/>
      </c>
      <c r="G201" s="113" t="str">
        <f>IFERROR(VLOOKUP(A201,DETAIL!$A$7:$P$1101,15,0),"")</f>
        <v/>
      </c>
      <c r="H201" s="8" t="str">
        <f>IFERROR(VLOOKUP(A201,DETAIL!$A$7:$F$1101,6,0),"")</f>
        <v/>
      </c>
      <c r="I201" s="8" t="str">
        <f>IFERROR(VLOOKUP(A201,DETAIL!$A$7:$Q$1101,17,0),"")</f>
        <v/>
      </c>
      <c r="J201" s="8" t="str">
        <f>IFERROR(VLOOKUP(A201,DETAIL!$A$7:$P$1101,13,0),"")</f>
        <v/>
      </c>
      <c r="K201" s="114" t="str">
        <f>IFERROR(VLOOKUP(A201,DETAIL!$A$7:$N$1101,14,0),"")</f>
        <v/>
      </c>
      <c r="L201" s="8" t="str">
        <f>IFERROR(VLOOKUP(A201,DETAIL!$A$7:$L$1101,7,0),"")</f>
        <v/>
      </c>
      <c r="M201" s="115" t="str">
        <f>IFERROR(VLOOKUP(A201,DETAIL!$A$7:$L$1101,8,0)*75%,"")</f>
        <v/>
      </c>
      <c r="N201" s="8" t="str">
        <f>IFERROR(VLOOKUP(A201,DETAIL!$A$7:$L$1101,9,0),"")</f>
        <v/>
      </c>
      <c r="O201" s="115" t="str">
        <f>IFERROR(VLOOKUP(A201,DETAIL!$A$7:$L$1101,10,0)*25%,"")</f>
        <v/>
      </c>
      <c r="P201" s="115" t="str">
        <f t="shared" si="11"/>
        <v/>
      </c>
      <c r="Q201" s="113"/>
    </row>
    <row r="202" spans="1:17" s="13" customFormat="1" ht="24.95" customHeight="1">
      <c r="A202" s="128">
        <v>195</v>
      </c>
      <c r="B202" s="8" t="str">
        <f t="shared" si="10"/>
        <v/>
      </c>
      <c r="C202" s="112" t="str">
        <f>IFERROR(VLOOKUP(A202,DETAIL!$A$7:$F$1101,3,0),"")</f>
        <v/>
      </c>
      <c r="D202" s="112" t="str">
        <f>IFERROR(VLOOKUP(A202,DETAIL!$A$7:$F$1101,4,0),"")</f>
        <v/>
      </c>
      <c r="E202" s="113" t="str">
        <f>IFERROR(VLOOKUP(A202,DETAIL!$A$7:$F$1101,5,0),"")</f>
        <v/>
      </c>
      <c r="F202" s="113" t="str">
        <f>IFERROR(VLOOKUP(A202,DETAIL!$A$7:$P$1101,16,0),"")</f>
        <v/>
      </c>
      <c r="G202" s="113" t="str">
        <f>IFERROR(VLOOKUP(A202,DETAIL!$A$7:$P$1101,15,0),"")</f>
        <v/>
      </c>
      <c r="H202" s="8" t="str">
        <f>IFERROR(VLOOKUP(A202,DETAIL!$A$7:$F$1101,6,0),"")</f>
        <v/>
      </c>
      <c r="I202" s="8" t="str">
        <f>IFERROR(VLOOKUP(A202,DETAIL!$A$7:$Q$1101,17,0),"")</f>
        <v/>
      </c>
      <c r="J202" s="8" t="str">
        <f>IFERROR(VLOOKUP(A202,DETAIL!$A$7:$P$1101,13,0),"")</f>
        <v/>
      </c>
      <c r="K202" s="114" t="str">
        <f>IFERROR(VLOOKUP(A202,DETAIL!$A$7:$N$1101,14,0),"")</f>
        <v/>
      </c>
      <c r="L202" s="8" t="str">
        <f>IFERROR(VLOOKUP(A202,DETAIL!$A$7:$L$1101,7,0),"")</f>
        <v/>
      </c>
      <c r="M202" s="115" t="str">
        <f>IFERROR(VLOOKUP(A202,DETAIL!$A$7:$L$1101,8,0)*75%,"")</f>
        <v/>
      </c>
      <c r="N202" s="8" t="str">
        <f>IFERROR(VLOOKUP(A202,DETAIL!$A$7:$L$1101,9,0),"")</f>
        <v/>
      </c>
      <c r="O202" s="115" t="str">
        <f>IFERROR(VLOOKUP(A202,DETAIL!$A$7:$L$1101,10,0)*25%,"")</f>
        <v/>
      </c>
      <c r="P202" s="115" t="str">
        <f t="shared" si="11"/>
        <v/>
      </c>
      <c r="Q202" s="113"/>
    </row>
    <row r="203" spans="1:17" s="13" customFormat="1" ht="24.95" customHeight="1">
      <c r="A203" s="128">
        <v>196</v>
      </c>
      <c r="B203" s="8" t="str">
        <f t="shared" si="10"/>
        <v/>
      </c>
      <c r="C203" s="112" t="str">
        <f>IFERROR(VLOOKUP(A203,DETAIL!$A$7:$F$1101,3,0),"")</f>
        <v/>
      </c>
      <c r="D203" s="112" t="str">
        <f>IFERROR(VLOOKUP(A203,DETAIL!$A$7:$F$1101,4,0),"")</f>
        <v/>
      </c>
      <c r="E203" s="113" t="str">
        <f>IFERROR(VLOOKUP(A203,DETAIL!$A$7:$F$1101,5,0),"")</f>
        <v/>
      </c>
      <c r="F203" s="113" t="str">
        <f>IFERROR(VLOOKUP(A203,DETAIL!$A$7:$P$1101,16,0),"")</f>
        <v/>
      </c>
      <c r="G203" s="113" t="str">
        <f>IFERROR(VLOOKUP(A203,DETAIL!$A$7:$P$1101,15,0),"")</f>
        <v/>
      </c>
      <c r="H203" s="8" t="str">
        <f>IFERROR(VLOOKUP(A203,DETAIL!$A$7:$F$1101,6,0),"")</f>
        <v/>
      </c>
      <c r="I203" s="8" t="str">
        <f>IFERROR(VLOOKUP(A203,DETAIL!$A$7:$Q$1101,17,0),"")</f>
        <v/>
      </c>
      <c r="J203" s="8" t="str">
        <f>IFERROR(VLOOKUP(A203,DETAIL!$A$7:$P$1101,13,0),"")</f>
        <v/>
      </c>
      <c r="K203" s="114" t="str">
        <f>IFERROR(VLOOKUP(A203,DETAIL!$A$7:$N$1101,14,0),"")</f>
        <v/>
      </c>
      <c r="L203" s="8" t="str">
        <f>IFERROR(VLOOKUP(A203,DETAIL!$A$7:$L$1101,7,0),"")</f>
        <v/>
      </c>
      <c r="M203" s="115" t="str">
        <f>IFERROR(VLOOKUP(A203,DETAIL!$A$7:$L$1101,8,0)*75%,"")</f>
        <v/>
      </c>
      <c r="N203" s="8" t="str">
        <f>IFERROR(VLOOKUP(A203,DETAIL!$A$7:$L$1101,9,0),"")</f>
        <v/>
      </c>
      <c r="O203" s="115" t="str">
        <f>IFERROR(VLOOKUP(A203,DETAIL!$A$7:$L$1101,10,0)*25%,"")</f>
        <v/>
      </c>
      <c r="P203" s="115" t="str">
        <f t="shared" si="11"/>
        <v/>
      </c>
      <c r="Q203" s="113"/>
    </row>
    <row r="204" spans="1:17" s="13" customFormat="1" ht="24.95" customHeight="1">
      <c r="A204" s="128">
        <v>197</v>
      </c>
      <c r="B204" s="8" t="str">
        <f t="shared" si="10"/>
        <v/>
      </c>
      <c r="C204" s="112" t="str">
        <f>IFERROR(VLOOKUP(A204,DETAIL!$A$7:$F$1101,3,0),"")</f>
        <v/>
      </c>
      <c r="D204" s="112" t="str">
        <f>IFERROR(VLOOKUP(A204,DETAIL!$A$7:$F$1101,4,0),"")</f>
        <v/>
      </c>
      <c r="E204" s="113" t="str">
        <f>IFERROR(VLOOKUP(A204,DETAIL!$A$7:$F$1101,5,0),"")</f>
        <v/>
      </c>
      <c r="F204" s="113" t="str">
        <f>IFERROR(VLOOKUP(A204,DETAIL!$A$7:$P$1101,16,0),"")</f>
        <v/>
      </c>
      <c r="G204" s="113" t="str">
        <f>IFERROR(VLOOKUP(A204,DETAIL!$A$7:$P$1101,15,0),"")</f>
        <v/>
      </c>
      <c r="H204" s="8" t="str">
        <f>IFERROR(VLOOKUP(A204,DETAIL!$A$7:$F$1101,6,0),"")</f>
        <v/>
      </c>
      <c r="I204" s="8" t="str">
        <f>IFERROR(VLOOKUP(A204,DETAIL!$A$7:$Q$1101,17,0),"")</f>
        <v/>
      </c>
      <c r="J204" s="8" t="str">
        <f>IFERROR(VLOOKUP(A204,DETAIL!$A$7:$P$1101,13,0),"")</f>
        <v/>
      </c>
      <c r="K204" s="114" t="str">
        <f>IFERROR(VLOOKUP(A204,DETAIL!$A$7:$N$1101,14,0),"")</f>
        <v/>
      </c>
      <c r="L204" s="8" t="str">
        <f>IFERROR(VLOOKUP(A204,DETAIL!$A$7:$L$1101,7,0),"")</f>
        <v/>
      </c>
      <c r="M204" s="115" t="str">
        <f>IFERROR(VLOOKUP(A204,DETAIL!$A$7:$L$1101,8,0)*75%,"")</f>
        <v/>
      </c>
      <c r="N204" s="8" t="str">
        <f>IFERROR(VLOOKUP(A204,DETAIL!$A$7:$L$1101,9,0),"")</f>
        <v/>
      </c>
      <c r="O204" s="115" t="str">
        <f>IFERROR(VLOOKUP(A204,DETAIL!$A$7:$L$1101,10,0)*25%,"")</f>
        <v/>
      </c>
      <c r="P204" s="115" t="str">
        <f t="shared" si="11"/>
        <v/>
      </c>
      <c r="Q204" s="113"/>
    </row>
    <row r="205" spans="1:17" s="13" customFormat="1" ht="24.95" customHeight="1">
      <c r="A205" s="128">
        <v>198</v>
      </c>
      <c r="B205" s="8" t="str">
        <f t="shared" si="10"/>
        <v/>
      </c>
      <c r="C205" s="112" t="str">
        <f>IFERROR(VLOOKUP(A205,DETAIL!$A$7:$F$1101,3,0),"")</f>
        <v/>
      </c>
      <c r="D205" s="112" t="str">
        <f>IFERROR(VLOOKUP(A205,DETAIL!$A$7:$F$1101,4,0),"")</f>
        <v/>
      </c>
      <c r="E205" s="113" t="str">
        <f>IFERROR(VLOOKUP(A205,DETAIL!$A$7:$F$1101,5,0),"")</f>
        <v/>
      </c>
      <c r="F205" s="113" t="str">
        <f>IFERROR(VLOOKUP(A205,DETAIL!$A$7:$P$1101,16,0),"")</f>
        <v/>
      </c>
      <c r="G205" s="113" t="str">
        <f>IFERROR(VLOOKUP(A205,DETAIL!$A$7:$P$1101,15,0),"")</f>
        <v/>
      </c>
      <c r="H205" s="8" t="str">
        <f>IFERROR(VLOOKUP(A205,DETAIL!$A$7:$F$1101,6,0),"")</f>
        <v/>
      </c>
      <c r="I205" s="8" t="str">
        <f>IFERROR(VLOOKUP(A205,DETAIL!$A$7:$Q$1101,17,0),"")</f>
        <v/>
      </c>
      <c r="J205" s="8" t="str">
        <f>IFERROR(VLOOKUP(A205,DETAIL!$A$7:$P$1101,13,0),"")</f>
        <v/>
      </c>
      <c r="K205" s="114" t="str">
        <f>IFERROR(VLOOKUP(A205,DETAIL!$A$7:$N$1101,14,0),"")</f>
        <v/>
      </c>
      <c r="L205" s="8" t="str">
        <f>IFERROR(VLOOKUP(A205,DETAIL!$A$7:$L$1101,7,0),"")</f>
        <v/>
      </c>
      <c r="M205" s="115" t="str">
        <f>IFERROR(VLOOKUP(A205,DETAIL!$A$7:$L$1101,8,0)*75%,"")</f>
        <v/>
      </c>
      <c r="N205" s="8" t="str">
        <f>IFERROR(VLOOKUP(A205,DETAIL!$A$7:$L$1101,9,0),"")</f>
        <v/>
      </c>
      <c r="O205" s="115" t="str">
        <f>IFERROR(VLOOKUP(A205,DETAIL!$A$7:$L$1101,10,0)*25%,"")</f>
        <v/>
      </c>
      <c r="P205" s="115" t="str">
        <f t="shared" si="11"/>
        <v/>
      </c>
      <c r="Q205" s="113"/>
    </row>
    <row r="206" spans="1:17" s="13" customFormat="1" ht="24.95" customHeight="1">
      <c r="A206" s="128">
        <v>199</v>
      </c>
      <c r="B206" s="8" t="str">
        <f t="shared" si="10"/>
        <v/>
      </c>
      <c r="C206" s="112" t="str">
        <f>IFERROR(VLOOKUP(A206,DETAIL!$A$7:$F$1101,3,0),"")</f>
        <v/>
      </c>
      <c r="D206" s="112" t="str">
        <f>IFERROR(VLOOKUP(A206,DETAIL!$A$7:$F$1101,4,0),"")</f>
        <v/>
      </c>
      <c r="E206" s="113" t="str">
        <f>IFERROR(VLOOKUP(A206,DETAIL!$A$7:$F$1101,5,0),"")</f>
        <v/>
      </c>
      <c r="F206" s="113" t="str">
        <f>IFERROR(VLOOKUP(A206,DETAIL!$A$7:$P$1101,16,0),"")</f>
        <v/>
      </c>
      <c r="G206" s="113" t="str">
        <f>IFERROR(VLOOKUP(A206,DETAIL!$A$7:$P$1101,15,0),"")</f>
        <v/>
      </c>
      <c r="H206" s="8" t="str">
        <f>IFERROR(VLOOKUP(A206,DETAIL!$A$7:$F$1101,6,0),"")</f>
        <v/>
      </c>
      <c r="I206" s="8" t="str">
        <f>IFERROR(VLOOKUP(A206,DETAIL!$A$7:$Q$1101,17,0),"")</f>
        <v/>
      </c>
      <c r="J206" s="8" t="str">
        <f>IFERROR(VLOOKUP(A206,DETAIL!$A$7:$P$1101,13,0),"")</f>
        <v/>
      </c>
      <c r="K206" s="114" t="str">
        <f>IFERROR(VLOOKUP(A206,DETAIL!$A$7:$N$1101,14,0),"")</f>
        <v/>
      </c>
      <c r="L206" s="8" t="str">
        <f>IFERROR(VLOOKUP(A206,DETAIL!$A$7:$L$1101,7,0),"")</f>
        <v/>
      </c>
      <c r="M206" s="115" t="str">
        <f>IFERROR(VLOOKUP(A206,DETAIL!$A$7:$L$1101,8,0)*75%,"")</f>
        <v/>
      </c>
      <c r="N206" s="8" t="str">
        <f>IFERROR(VLOOKUP(A206,DETAIL!$A$7:$L$1101,9,0),"")</f>
        <v/>
      </c>
      <c r="O206" s="115" t="str">
        <f>IFERROR(VLOOKUP(A206,DETAIL!$A$7:$L$1101,10,0)*25%,"")</f>
        <v/>
      </c>
      <c r="P206" s="115" t="str">
        <f t="shared" si="11"/>
        <v/>
      </c>
      <c r="Q206" s="113"/>
    </row>
    <row r="207" spans="1:17" s="13" customFormat="1" ht="24.95" customHeight="1">
      <c r="A207" s="128">
        <v>200</v>
      </c>
      <c r="B207" s="8" t="str">
        <f t="shared" si="10"/>
        <v/>
      </c>
      <c r="C207" s="112" t="str">
        <f>IFERROR(VLOOKUP(A207,DETAIL!$A$7:$F$1101,3,0),"")</f>
        <v/>
      </c>
      <c r="D207" s="112" t="str">
        <f>IFERROR(VLOOKUP(A207,DETAIL!$A$7:$F$1101,4,0),"")</f>
        <v/>
      </c>
      <c r="E207" s="113" t="str">
        <f>IFERROR(VLOOKUP(A207,DETAIL!$A$7:$F$1101,5,0),"")</f>
        <v/>
      </c>
      <c r="F207" s="113" t="str">
        <f>IFERROR(VLOOKUP(A207,DETAIL!$A$7:$P$1101,16,0),"")</f>
        <v/>
      </c>
      <c r="G207" s="113" t="str">
        <f>IFERROR(VLOOKUP(A207,DETAIL!$A$7:$P$1101,15,0),"")</f>
        <v/>
      </c>
      <c r="H207" s="8" t="str">
        <f>IFERROR(VLOOKUP(A207,DETAIL!$A$7:$F$1101,6,0),"")</f>
        <v/>
      </c>
      <c r="I207" s="8" t="str">
        <f>IFERROR(VLOOKUP(A207,DETAIL!$A$7:$Q$1101,17,0),"")</f>
        <v/>
      </c>
      <c r="J207" s="8" t="str">
        <f>IFERROR(VLOOKUP(A207,DETAIL!$A$7:$P$1101,13,0),"")</f>
        <v/>
      </c>
      <c r="K207" s="114" t="str">
        <f>IFERROR(VLOOKUP(A207,DETAIL!$A$7:$N$1101,14,0),"")</f>
        <v/>
      </c>
      <c r="L207" s="8" t="str">
        <f>IFERROR(VLOOKUP(A207,DETAIL!$A$7:$L$1101,7,0),"")</f>
        <v/>
      </c>
      <c r="M207" s="115" t="str">
        <f>IFERROR(VLOOKUP(A207,DETAIL!$A$7:$L$1101,8,0)*75%,"")</f>
        <v/>
      </c>
      <c r="N207" s="8" t="str">
        <f>IFERROR(VLOOKUP(A207,DETAIL!$A$7:$L$1101,9,0),"")</f>
        <v/>
      </c>
      <c r="O207" s="115" t="str">
        <f>IFERROR(VLOOKUP(A207,DETAIL!$A$7:$L$1101,10,0)*25%,"")</f>
        <v/>
      </c>
      <c r="P207" s="115" t="str">
        <f t="shared" si="11"/>
        <v/>
      </c>
      <c r="Q207" s="113"/>
    </row>
    <row r="208" spans="1:17" s="13" customFormat="1" ht="24.95" customHeight="1">
      <c r="A208" s="128">
        <v>201</v>
      </c>
      <c r="B208" s="8" t="str">
        <f t="shared" si="10"/>
        <v/>
      </c>
      <c r="C208" s="112" t="str">
        <f>IFERROR(VLOOKUP(A208,DETAIL!$A$7:$F$1101,3,0),"")</f>
        <v/>
      </c>
      <c r="D208" s="112" t="str">
        <f>IFERROR(VLOOKUP(A208,DETAIL!$A$7:$F$1101,4,0),"")</f>
        <v/>
      </c>
      <c r="E208" s="113" t="str">
        <f>IFERROR(VLOOKUP(A208,DETAIL!$A$7:$F$1101,5,0),"")</f>
        <v/>
      </c>
      <c r="F208" s="113" t="str">
        <f>IFERROR(VLOOKUP(A208,DETAIL!$A$7:$P$1101,16,0),"")</f>
        <v/>
      </c>
      <c r="G208" s="113" t="str">
        <f>IFERROR(VLOOKUP(A208,DETAIL!$A$7:$P$1101,15,0),"")</f>
        <v/>
      </c>
      <c r="H208" s="8" t="str">
        <f>IFERROR(VLOOKUP(A208,DETAIL!$A$7:$F$1101,6,0),"")</f>
        <v/>
      </c>
      <c r="I208" s="8" t="str">
        <f>IFERROR(VLOOKUP(A208,DETAIL!$A$7:$Q$1101,17,0),"")</f>
        <v/>
      </c>
      <c r="J208" s="8" t="str">
        <f>IFERROR(VLOOKUP(A208,DETAIL!$A$7:$P$1101,13,0),"")</f>
        <v/>
      </c>
      <c r="K208" s="114" t="str">
        <f>IFERROR(VLOOKUP(A208,DETAIL!$A$7:$N$1101,14,0),"")</f>
        <v/>
      </c>
      <c r="L208" s="8" t="str">
        <f>IFERROR(VLOOKUP(A208,DETAIL!$A$7:$L$1101,7,0),"")</f>
        <v/>
      </c>
      <c r="M208" s="115" t="str">
        <f>IFERROR(VLOOKUP(A208,DETAIL!$A$7:$L$1101,8,0)*75%,"")</f>
        <v/>
      </c>
      <c r="N208" s="8" t="str">
        <f>IFERROR(VLOOKUP(A208,DETAIL!$A$7:$L$1101,9,0),"")</f>
        <v/>
      </c>
      <c r="O208" s="115" t="str">
        <f>IFERROR(VLOOKUP(A208,DETAIL!$A$7:$L$1101,10,0)*25%,"")</f>
        <v/>
      </c>
      <c r="P208" s="115" t="str">
        <f t="shared" si="11"/>
        <v/>
      </c>
      <c r="Q208" s="113"/>
    </row>
    <row r="209" spans="1:17" ht="24.95" customHeight="1">
      <c r="A209" s="128">
        <v>202</v>
      </c>
      <c r="B209" s="8" t="str">
        <f t="shared" si="10"/>
        <v/>
      </c>
      <c r="C209" s="112" t="str">
        <f>IFERROR(VLOOKUP(A209,DETAIL!$A$7:$F$1101,3,0),"")</f>
        <v/>
      </c>
      <c r="D209" s="112" t="str">
        <f>IFERROR(VLOOKUP(A209,DETAIL!$A$7:$F$1101,4,0),"")</f>
        <v/>
      </c>
      <c r="E209" s="113" t="str">
        <f>IFERROR(VLOOKUP(A209,DETAIL!$A$7:$F$1101,5,0),"")</f>
        <v/>
      </c>
      <c r="F209" s="113" t="str">
        <f>IFERROR(VLOOKUP(A209,DETAIL!$A$7:$P$1101,16,0),"")</f>
        <v/>
      </c>
      <c r="G209" s="113" t="str">
        <f>IFERROR(VLOOKUP(A209,DETAIL!$A$7:$P$1101,15,0),"")</f>
        <v/>
      </c>
      <c r="H209" s="8" t="str">
        <f>IFERROR(VLOOKUP(A209,DETAIL!$A$7:$F$1101,6,0),"")</f>
        <v/>
      </c>
      <c r="I209" s="8" t="str">
        <f>IFERROR(VLOOKUP(A209,DETAIL!$A$7:$Q$1101,17,0),"")</f>
        <v/>
      </c>
      <c r="J209" s="8" t="str">
        <f>IFERROR(VLOOKUP(A209,DETAIL!$A$7:$P$1101,13,0),"")</f>
        <v/>
      </c>
      <c r="K209" s="114" t="str">
        <f>IFERROR(VLOOKUP(A209,DETAIL!$A$7:$N$1101,14,0),"")</f>
        <v/>
      </c>
      <c r="L209" s="8" t="str">
        <f>IFERROR(VLOOKUP(A209,DETAIL!$A$7:$L$1101,7,0),"")</f>
        <v/>
      </c>
      <c r="M209" s="115" t="str">
        <f>IFERROR(VLOOKUP(A209,DETAIL!$A$7:$L$1101,8,0)*75%,"")</f>
        <v/>
      </c>
      <c r="N209" s="8" t="str">
        <f>IFERROR(VLOOKUP(A209,DETAIL!$A$7:$L$1101,9,0),"")</f>
        <v/>
      </c>
      <c r="O209" s="115" t="str">
        <f>IFERROR(VLOOKUP(A209,DETAIL!$A$7:$L$1101,10,0)*25%,"")</f>
        <v/>
      </c>
      <c r="P209" s="115" t="str">
        <f t="shared" si="11"/>
        <v/>
      </c>
      <c r="Q209" s="113"/>
    </row>
    <row r="210" spans="1:17" ht="24.95" customHeight="1">
      <c r="A210" s="128">
        <v>203</v>
      </c>
      <c r="B210" s="8" t="str">
        <f t="shared" si="10"/>
        <v/>
      </c>
      <c r="C210" s="112" t="str">
        <f>IFERROR(VLOOKUP(A210,DETAIL!$A$7:$F$1101,3,0),"")</f>
        <v/>
      </c>
      <c r="D210" s="112" t="str">
        <f>IFERROR(VLOOKUP(A210,DETAIL!$A$7:$F$1101,4,0),"")</f>
        <v/>
      </c>
      <c r="E210" s="113" t="str">
        <f>IFERROR(VLOOKUP(A210,DETAIL!$A$7:$F$1101,5,0),"")</f>
        <v/>
      </c>
      <c r="F210" s="113" t="str">
        <f>IFERROR(VLOOKUP(A210,DETAIL!$A$7:$P$1101,16,0),"")</f>
        <v/>
      </c>
      <c r="G210" s="113" t="str">
        <f>IFERROR(VLOOKUP(A210,DETAIL!$A$7:$P$1101,15,0),"")</f>
        <v/>
      </c>
      <c r="H210" s="8" t="str">
        <f>IFERROR(VLOOKUP(A210,DETAIL!$A$7:$F$1101,6,0),"")</f>
        <v/>
      </c>
      <c r="I210" s="8" t="str">
        <f>IFERROR(VLOOKUP(A210,DETAIL!$A$7:$Q$1101,17,0),"")</f>
        <v/>
      </c>
      <c r="J210" s="8" t="str">
        <f>IFERROR(VLOOKUP(A210,DETAIL!$A$7:$P$1101,13,0),"")</f>
        <v/>
      </c>
      <c r="K210" s="114" t="str">
        <f>IFERROR(VLOOKUP(A210,DETAIL!$A$7:$N$1101,14,0),"")</f>
        <v/>
      </c>
      <c r="L210" s="8" t="str">
        <f>IFERROR(VLOOKUP(A210,DETAIL!$A$7:$L$1101,7,0),"")</f>
        <v/>
      </c>
      <c r="M210" s="115" t="str">
        <f>IFERROR(VLOOKUP(A210,DETAIL!$A$7:$L$1101,8,0)*75%,"")</f>
        <v/>
      </c>
      <c r="N210" s="8" t="str">
        <f>IFERROR(VLOOKUP(A210,DETAIL!$A$7:$L$1101,9,0),"")</f>
        <v/>
      </c>
      <c r="O210" s="115" t="str">
        <f>IFERROR(VLOOKUP(A210,DETAIL!$A$7:$L$1101,10,0)*25%,"")</f>
        <v/>
      </c>
      <c r="P210" s="115" t="str">
        <f t="shared" si="11"/>
        <v/>
      </c>
      <c r="Q210" s="113"/>
    </row>
    <row r="211" spans="1:17" ht="24.95" customHeight="1">
      <c r="A211" s="128">
        <v>204</v>
      </c>
      <c r="B211" s="8" t="str">
        <f t="shared" si="10"/>
        <v/>
      </c>
      <c r="C211" s="112" t="str">
        <f>IFERROR(VLOOKUP(A211,DETAIL!$A$7:$F$1101,3,0),"")</f>
        <v/>
      </c>
      <c r="D211" s="112" t="str">
        <f>IFERROR(VLOOKUP(A211,DETAIL!$A$7:$F$1101,4,0),"")</f>
        <v/>
      </c>
      <c r="E211" s="113" t="str">
        <f>IFERROR(VLOOKUP(A211,DETAIL!$A$7:$F$1101,5,0),"")</f>
        <v/>
      </c>
      <c r="F211" s="113" t="str">
        <f>IFERROR(VLOOKUP(A211,DETAIL!$A$7:$P$1101,16,0),"")</f>
        <v/>
      </c>
      <c r="G211" s="113" t="str">
        <f>IFERROR(VLOOKUP(A211,DETAIL!$A$7:$P$1101,15,0),"")</f>
        <v/>
      </c>
      <c r="H211" s="8" t="str">
        <f>IFERROR(VLOOKUP(A211,DETAIL!$A$7:$F$1101,6,0),"")</f>
        <v/>
      </c>
      <c r="I211" s="8" t="str">
        <f>IFERROR(VLOOKUP(A211,DETAIL!$A$7:$Q$1101,17,0),"")</f>
        <v/>
      </c>
      <c r="J211" s="8" t="str">
        <f>IFERROR(VLOOKUP(A211,DETAIL!$A$7:$P$1101,13,0),"")</f>
        <v/>
      </c>
      <c r="K211" s="114" t="str">
        <f>IFERROR(VLOOKUP(A211,DETAIL!$A$7:$N$1101,14,0),"")</f>
        <v/>
      </c>
      <c r="L211" s="8" t="str">
        <f>IFERROR(VLOOKUP(A211,DETAIL!$A$7:$L$1101,7,0),"")</f>
        <v/>
      </c>
      <c r="M211" s="115" t="str">
        <f>IFERROR(VLOOKUP(A211,DETAIL!$A$7:$L$1101,8,0)*75%,"")</f>
        <v/>
      </c>
      <c r="N211" s="8" t="str">
        <f>IFERROR(VLOOKUP(A211,DETAIL!$A$7:$L$1101,9,0),"")</f>
        <v/>
      </c>
      <c r="O211" s="115" t="str">
        <f>IFERROR(VLOOKUP(A211,DETAIL!$A$7:$L$1101,10,0)*25%,"")</f>
        <v/>
      </c>
      <c r="P211" s="115" t="str">
        <f t="shared" si="11"/>
        <v/>
      </c>
      <c r="Q211" s="113"/>
    </row>
    <row r="212" spans="1:17" ht="24.95" customHeight="1">
      <c r="A212" s="128">
        <v>205</v>
      </c>
      <c r="B212" s="8" t="str">
        <f t="shared" ref="B212:B275" si="12">IFERROR(IF(LEN(C212)&gt;=2,B211+1,""),"")</f>
        <v/>
      </c>
      <c r="C212" s="112" t="str">
        <f>IFERROR(VLOOKUP(A212,DETAIL!$A$7:$F$1101,3,0),"")</f>
        <v/>
      </c>
      <c r="D212" s="112" t="str">
        <f>IFERROR(VLOOKUP(A212,DETAIL!$A$7:$F$1101,4,0),"")</f>
        <v/>
      </c>
      <c r="E212" s="113" t="str">
        <f>IFERROR(VLOOKUP(A212,DETAIL!$A$7:$F$1101,5,0),"")</f>
        <v/>
      </c>
      <c r="F212" s="113" t="str">
        <f>IFERROR(VLOOKUP(A212,DETAIL!$A$7:$P$1101,16,0),"")</f>
        <v/>
      </c>
      <c r="G212" s="113" t="str">
        <f>IFERROR(VLOOKUP(A212,DETAIL!$A$7:$P$1101,15,0),"")</f>
        <v/>
      </c>
      <c r="H212" s="8" t="str">
        <f>IFERROR(VLOOKUP(A212,DETAIL!$A$7:$F$1101,6,0),"")</f>
        <v/>
      </c>
      <c r="I212" s="8" t="str">
        <f>IFERROR(VLOOKUP(A212,DETAIL!$A$7:$Q$1101,17,0),"")</f>
        <v/>
      </c>
      <c r="J212" s="8" t="str">
        <f>IFERROR(VLOOKUP(A212,DETAIL!$A$7:$P$1101,13,0),"")</f>
        <v/>
      </c>
      <c r="K212" s="114" t="str">
        <f>IFERROR(VLOOKUP(A212,DETAIL!$A$7:$N$1101,14,0),"")</f>
        <v/>
      </c>
      <c r="L212" s="8" t="str">
        <f>IFERROR(VLOOKUP(A212,DETAIL!$A$7:$L$1101,7,0),"")</f>
        <v/>
      </c>
      <c r="M212" s="115" t="str">
        <f>IFERROR(VLOOKUP(A212,DETAIL!$A$7:$L$1101,8,0)*75%,"")</f>
        <v/>
      </c>
      <c r="N212" s="8" t="str">
        <f>IFERROR(VLOOKUP(A212,DETAIL!$A$7:$L$1101,9,0),"")</f>
        <v/>
      </c>
      <c r="O212" s="115" t="str">
        <f>IFERROR(VLOOKUP(A212,DETAIL!$A$7:$L$1101,10,0)*25%,"")</f>
        <v/>
      </c>
      <c r="P212" s="115" t="str">
        <f t="shared" ref="P212:P275" si="13">IFERROR(IF(H212="","",SUM(M212+O212)),"")</f>
        <v/>
      </c>
      <c r="Q212" s="113"/>
    </row>
    <row r="213" spans="1:17" ht="24.95" customHeight="1">
      <c r="A213" s="128">
        <v>206</v>
      </c>
      <c r="B213" s="8" t="str">
        <f t="shared" si="12"/>
        <v/>
      </c>
      <c r="C213" s="112" t="str">
        <f>IFERROR(VLOOKUP(A213,DETAIL!$A$7:$F$1101,3,0),"")</f>
        <v/>
      </c>
      <c r="D213" s="112" t="str">
        <f>IFERROR(VLOOKUP(A213,DETAIL!$A$7:$F$1101,4,0),"")</f>
        <v/>
      </c>
      <c r="E213" s="113" t="str">
        <f>IFERROR(VLOOKUP(A213,DETAIL!$A$7:$F$1101,5,0),"")</f>
        <v/>
      </c>
      <c r="F213" s="113" t="str">
        <f>IFERROR(VLOOKUP(A213,DETAIL!$A$7:$P$1101,16,0),"")</f>
        <v/>
      </c>
      <c r="G213" s="113" t="str">
        <f>IFERROR(VLOOKUP(A213,DETAIL!$A$7:$P$1101,15,0),"")</f>
        <v/>
      </c>
      <c r="H213" s="8" t="str">
        <f>IFERROR(VLOOKUP(A213,DETAIL!$A$7:$F$1101,6,0),"")</f>
        <v/>
      </c>
      <c r="I213" s="8" t="str">
        <f>IFERROR(VLOOKUP(A213,DETAIL!$A$7:$Q$1101,17,0),"")</f>
        <v/>
      </c>
      <c r="J213" s="8" t="str">
        <f>IFERROR(VLOOKUP(A213,DETAIL!$A$7:$P$1101,13,0),"")</f>
        <v/>
      </c>
      <c r="K213" s="114" t="str">
        <f>IFERROR(VLOOKUP(A213,DETAIL!$A$7:$N$1101,14,0),"")</f>
        <v/>
      </c>
      <c r="L213" s="8" t="str">
        <f>IFERROR(VLOOKUP(A213,DETAIL!$A$7:$L$1101,7,0),"")</f>
        <v/>
      </c>
      <c r="M213" s="115" t="str">
        <f>IFERROR(VLOOKUP(A213,DETAIL!$A$7:$L$1101,8,0)*75%,"")</f>
        <v/>
      </c>
      <c r="N213" s="8" t="str">
        <f>IFERROR(VLOOKUP(A213,DETAIL!$A$7:$L$1101,9,0),"")</f>
        <v/>
      </c>
      <c r="O213" s="115" t="str">
        <f>IFERROR(VLOOKUP(A213,DETAIL!$A$7:$L$1101,10,0)*25%,"")</f>
        <v/>
      </c>
      <c r="P213" s="115" t="str">
        <f t="shared" si="13"/>
        <v/>
      </c>
      <c r="Q213" s="113"/>
    </row>
    <row r="214" spans="1:17" ht="24.95" customHeight="1">
      <c r="A214" s="128">
        <v>207</v>
      </c>
      <c r="B214" s="8" t="str">
        <f t="shared" si="12"/>
        <v/>
      </c>
      <c r="C214" s="112" t="str">
        <f>IFERROR(VLOOKUP(A214,DETAIL!$A$7:$F$1101,3,0),"")</f>
        <v/>
      </c>
      <c r="D214" s="112" t="str">
        <f>IFERROR(VLOOKUP(A214,DETAIL!$A$7:$F$1101,4,0),"")</f>
        <v/>
      </c>
      <c r="E214" s="113" t="str">
        <f>IFERROR(VLOOKUP(A214,DETAIL!$A$7:$F$1101,5,0),"")</f>
        <v/>
      </c>
      <c r="F214" s="113" t="str">
        <f>IFERROR(VLOOKUP(A214,DETAIL!$A$7:$P$1101,16,0),"")</f>
        <v/>
      </c>
      <c r="G214" s="113" t="str">
        <f>IFERROR(VLOOKUP(A214,DETAIL!$A$7:$P$1101,15,0),"")</f>
        <v/>
      </c>
      <c r="H214" s="8" t="str">
        <f>IFERROR(VLOOKUP(A214,DETAIL!$A$7:$F$1101,6,0),"")</f>
        <v/>
      </c>
      <c r="I214" s="8" t="str">
        <f>IFERROR(VLOOKUP(A214,DETAIL!$A$7:$Q$1101,17,0),"")</f>
        <v/>
      </c>
      <c r="J214" s="8" t="str">
        <f>IFERROR(VLOOKUP(A214,DETAIL!$A$7:$P$1101,13,0),"")</f>
        <v/>
      </c>
      <c r="K214" s="114" t="str">
        <f>IFERROR(VLOOKUP(A214,DETAIL!$A$7:$N$1101,14,0),"")</f>
        <v/>
      </c>
      <c r="L214" s="8" t="str">
        <f>IFERROR(VLOOKUP(A214,DETAIL!$A$7:$L$1101,7,0),"")</f>
        <v/>
      </c>
      <c r="M214" s="115" t="str">
        <f>IFERROR(VLOOKUP(A214,DETAIL!$A$7:$L$1101,8,0)*75%,"")</f>
        <v/>
      </c>
      <c r="N214" s="8" t="str">
        <f>IFERROR(VLOOKUP(A214,DETAIL!$A$7:$L$1101,9,0),"")</f>
        <v/>
      </c>
      <c r="O214" s="115" t="str">
        <f>IFERROR(VLOOKUP(A214,DETAIL!$A$7:$L$1101,10,0)*25%,"")</f>
        <v/>
      </c>
      <c r="P214" s="115" t="str">
        <f t="shared" si="13"/>
        <v/>
      </c>
      <c r="Q214" s="113"/>
    </row>
    <row r="215" spans="1:17" ht="24.95" customHeight="1">
      <c r="A215" s="128">
        <v>208</v>
      </c>
      <c r="B215" s="8" t="str">
        <f t="shared" si="12"/>
        <v/>
      </c>
      <c r="C215" s="112" t="str">
        <f>IFERROR(VLOOKUP(A215,DETAIL!$A$7:$F$1101,3,0),"")</f>
        <v/>
      </c>
      <c r="D215" s="112" t="str">
        <f>IFERROR(VLOOKUP(A215,DETAIL!$A$7:$F$1101,4,0),"")</f>
        <v/>
      </c>
      <c r="E215" s="113" t="str">
        <f>IFERROR(VLOOKUP(A215,DETAIL!$A$7:$F$1101,5,0),"")</f>
        <v/>
      </c>
      <c r="F215" s="113" t="str">
        <f>IFERROR(VLOOKUP(A215,DETAIL!$A$7:$P$1101,16,0),"")</f>
        <v/>
      </c>
      <c r="G215" s="113" t="str">
        <f>IFERROR(VLOOKUP(A215,DETAIL!$A$7:$P$1101,15,0),"")</f>
        <v/>
      </c>
      <c r="H215" s="8" t="str">
        <f>IFERROR(VLOOKUP(A215,DETAIL!$A$7:$F$1101,6,0),"")</f>
        <v/>
      </c>
      <c r="I215" s="8" t="str">
        <f>IFERROR(VLOOKUP(A215,DETAIL!$A$7:$Q$1101,17,0),"")</f>
        <v/>
      </c>
      <c r="J215" s="8" t="str">
        <f>IFERROR(VLOOKUP(A215,DETAIL!$A$7:$P$1101,13,0),"")</f>
        <v/>
      </c>
      <c r="K215" s="114" t="str">
        <f>IFERROR(VLOOKUP(A215,DETAIL!$A$7:$N$1101,14,0),"")</f>
        <v/>
      </c>
      <c r="L215" s="8" t="str">
        <f>IFERROR(VLOOKUP(A215,DETAIL!$A$7:$L$1101,7,0),"")</f>
        <v/>
      </c>
      <c r="M215" s="115" t="str">
        <f>IFERROR(VLOOKUP(A215,DETAIL!$A$7:$L$1101,8,0)*75%,"")</f>
        <v/>
      </c>
      <c r="N215" s="8" t="str">
        <f>IFERROR(VLOOKUP(A215,DETAIL!$A$7:$L$1101,9,0),"")</f>
        <v/>
      </c>
      <c r="O215" s="115" t="str">
        <f>IFERROR(VLOOKUP(A215,DETAIL!$A$7:$L$1101,10,0)*25%,"")</f>
        <v/>
      </c>
      <c r="P215" s="115" t="str">
        <f t="shared" si="13"/>
        <v/>
      </c>
      <c r="Q215" s="113"/>
    </row>
    <row r="216" spans="1:17" ht="24.95" customHeight="1">
      <c r="A216" s="128">
        <v>209</v>
      </c>
      <c r="B216" s="8" t="str">
        <f t="shared" si="12"/>
        <v/>
      </c>
      <c r="C216" s="112" t="str">
        <f>IFERROR(VLOOKUP(A216,DETAIL!$A$7:$F$1101,3,0),"")</f>
        <v/>
      </c>
      <c r="D216" s="112" t="str">
        <f>IFERROR(VLOOKUP(A216,DETAIL!$A$7:$F$1101,4,0),"")</f>
        <v/>
      </c>
      <c r="E216" s="113" t="str">
        <f>IFERROR(VLOOKUP(A216,DETAIL!$A$7:$F$1101,5,0),"")</f>
        <v/>
      </c>
      <c r="F216" s="113" t="str">
        <f>IFERROR(VLOOKUP(A216,DETAIL!$A$7:$P$1101,16,0),"")</f>
        <v/>
      </c>
      <c r="G216" s="113" t="str">
        <f>IFERROR(VLOOKUP(A216,DETAIL!$A$7:$P$1101,15,0),"")</f>
        <v/>
      </c>
      <c r="H216" s="8" t="str">
        <f>IFERROR(VLOOKUP(A216,DETAIL!$A$7:$F$1101,6,0),"")</f>
        <v/>
      </c>
      <c r="I216" s="8" t="str">
        <f>IFERROR(VLOOKUP(A216,DETAIL!$A$7:$Q$1101,17,0),"")</f>
        <v/>
      </c>
      <c r="J216" s="8" t="str">
        <f>IFERROR(VLOOKUP(A216,DETAIL!$A$7:$P$1101,13,0),"")</f>
        <v/>
      </c>
      <c r="K216" s="114" t="str">
        <f>IFERROR(VLOOKUP(A216,DETAIL!$A$7:$N$1101,14,0),"")</f>
        <v/>
      </c>
      <c r="L216" s="8" t="str">
        <f>IFERROR(VLOOKUP(A216,DETAIL!$A$7:$L$1101,7,0),"")</f>
        <v/>
      </c>
      <c r="M216" s="115" t="str">
        <f>IFERROR(VLOOKUP(A216,DETAIL!$A$7:$L$1101,8,0)*75%,"")</f>
        <v/>
      </c>
      <c r="N216" s="8" t="str">
        <f>IFERROR(VLOOKUP(A216,DETAIL!$A$7:$L$1101,9,0),"")</f>
        <v/>
      </c>
      <c r="O216" s="115" t="str">
        <f>IFERROR(VLOOKUP(A216,DETAIL!$A$7:$L$1101,10,0)*25%,"")</f>
        <v/>
      </c>
      <c r="P216" s="115" t="str">
        <f t="shared" si="13"/>
        <v/>
      </c>
      <c r="Q216" s="113"/>
    </row>
    <row r="217" spans="1:17" ht="24.95" customHeight="1">
      <c r="A217" s="128">
        <v>210</v>
      </c>
      <c r="B217" s="8" t="str">
        <f t="shared" si="12"/>
        <v/>
      </c>
      <c r="C217" s="112" t="str">
        <f>IFERROR(VLOOKUP(A217,DETAIL!$A$7:$F$1101,3,0),"")</f>
        <v/>
      </c>
      <c r="D217" s="112" t="str">
        <f>IFERROR(VLOOKUP(A217,DETAIL!$A$7:$F$1101,4,0),"")</f>
        <v/>
      </c>
      <c r="E217" s="113" t="str">
        <f>IFERROR(VLOOKUP(A217,DETAIL!$A$7:$F$1101,5,0),"")</f>
        <v/>
      </c>
      <c r="F217" s="113" t="str">
        <f>IFERROR(VLOOKUP(A217,DETAIL!$A$7:$P$1101,16,0),"")</f>
        <v/>
      </c>
      <c r="G217" s="113" t="str">
        <f>IFERROR(VLOOKUP(A217,DETAIL!$A$7:$P$1101,15,0),"")</f>
        <v/>
      </c>
      <c r="H217" s="8" t="str">
        <f>IFERROR(VLOOKUP(A217,DETAIL!$A$7:$F$1101,6,0),"")</f>
        <v/>
      </c>
      <c r="I217" s="8" t="str">
        <f>IFERROR(VLOOKUP(A217,DETAIL!$A$7:$Q$1101,17,0),"")</f>
        <v/>
      </c>
      <c r="J217" s="8" t="str">
        <f>IFERROR(VLOOKUP(A217,DETAIL!$A$7:$P$1101,13,0),"")</f>
        <v/>
      </c>
      <c r="K217" s="114" t="str">
        <f>IFERROR(VLOOKUP(A217,DETAIL!$A$7:$N$1101,14,0),"")</f>
        <v/>
      </c>
      <c r="L217" s="8" t="str">
        <f>IFERROR(VLOOKUP(A217,DETAIL!$A$7:$L$1101,7,0),"")</f>
        <v/>
      </c>
      <c r="M217" s="115" t="str">
        <f>IFERROR(VLOOKUP(A217,DETAIL!$A$7:$L$1101,8,0)*75%,"")</f>
        <v/>
      </c>
      <c r="N217" s="8" t="str">
        <f>IFERROR(VLOOKUP(A217,DETAIL!$A$7:$L$1101,9,0),"")</f>
        <v/>
      </c>
      <c r="O217" s="115" t="str">
        <f>IFERROR(VLOOKUP(A217,DETAIL!$A$7:$L$1101,10,0)*25%,"")</f>
        <v/>
      </c>
      <c r="P217" s="115" t="str">
        <f t="shared" si="13"/>
        <v/>
      </c>
      <c r="Q217" s="113"/>
    </row>
    <row r="218" spans="1:17" ht="24.95" customHeight="1">
      <c r="A218" s="128">
        <v>211</v>
      </c>
      <c r="B218" s="8" t="str">
        <f t="shared" si="12"/>
        <v/>
      </c>
      <c r="C218" s="112" t="str">
        <f>IFERROR(VLOOKUP(A218,DETAIL!$A$7:$F$1101,3,0),"")</f>
        <v/>
      </c>
      <c r="D218" s="112" t="str">
        <f>IFERROR(VLOOKUP(A218,DETAIL!$A$7:$F$1101,4,0),"")</f>
        <v/>
      </c>
      <c r="E218" s="113" t="str">
        <f>IFERROR(VLOOKUP(A218,DETAIL!$A$7:$F$1101,5,0),"")</f>
        <v/>
      </c>
      <c r="F218" s="113" t="str">
        <f>IFERROR(VLOOKUP(A218,DETAIL!$A$7:$P$1101,16,0),"")</f>
        <v/>
      </c>
      <c r="G218" s="113" t="str">
        <f>IFERROR(VLOOKUP(A218,DETAIL!$A$7:$P$1101,15,0),"")</f>
        <v/>
      </c>
      <c r="H218" s="8" t="str">
        <f>IFERROR(VLOOKUP(A218,DETAIL!$A$7:$F$1101,6,0),"")</f>
        <v/>
      </c>
      <c r="I218" s="8" t="str">
        <f>IFERROR(VLOOKUP(A218,DETAIL!$A$7:$Q$1101,17,0),"")</f>
        <v/>
      </c>
      <c r="J218" s="8" t="str">
        <f>IFERROR(VLOOKUP(A218,DETAIL!$A$7:$P$1101,13,0),"")</f>
        <v/>
      </c>
      <c r="K218" s="114" t="str">
        <f>IFERROR(VLOOKUP(A218,DETAIL!$A$7:$N$1101,14,0),"")</f>
        <v/>
      </c>
      <c r="L218" s="8" t="str">
        <f>IFERROR(VLOOKUP(A218,DETAIL!$A$7:$L$1101,7,0),"")</f>
        <v/>
      </c>
      <c r="M218" s="115" t="str">
        <f>IFERROR(VLOOKUP(A218,DETAIL!$A$7:$L$1101,8,0)*75%,"")</f>
        <v/>
      </c>
      <c r="N218" s="8" t="str">
        <f>IFERROR(VLOOKUP(A218,DETAIL!$A$7:$L$1101,9,0),"")</f>
        <v/>
      </c>
      <c r="O218" s="115" t="str">
        <f>IFERROR(VLOOKUP(A218,DETAIL!$A$7:$L$1101,10,0)*25%,"")</f>
        <v/>
      </c>
      <c r="P218" s="115" t="str">
        <f t="shared" si="13"/>
        <v/>
      </c>
      <c r="Q218" s="113"/>
    </row>
    <row r="219" spans="1:17" ht="24.95" customHeight="1">
      <c r="A219" s="128">
        <v>212</v>
      </c>
      <c r="B219" s="8" t="str">
        <f t="shared" si="12"/>
        <v/>
      </c>
      <c r="C219" s="112" t="str">
        <f>IFERROR(VLOOKUP(A219,DETAIL!$A$7:$F$1101,3,0),"")</f>
        <v/>
      </c>
      <c r="D219" s="112" t="str">
        <f>IFERROR(VLOOKUP(A219,DETAIL!$A$7:$F$1101,4,0),"")</f>
        <v/>
      </c>
      <c r="E219" s="113" t="str">
        <f>IFERROR(VLOOKUP(A219,DETAIL!$A$7:$F$1101,5,0),"")</f>
        <v/>
      </c>
      <c r="F219" s="113" t="str">
        <f>IFERROR(VLOOKUP(A219,DETAIL!$A$7:$P$1101,16,0),"")</f>
        <v/>
      </c>
      <c r="G219" s="113" t="str">
        <f>IFERROR(VLOOKUP(A219,DETAIL!$A$7:$P$1101,15,0),"")</f>
        <v/>
      </c>
      <c r="H219" s="8" t="str">
        <f>IFERROR(VLOOKUP(A219,DETAIL!$A$7:$F$1101,6,0),"")</f>
        <v/>
      </c>
      <c r="I219" s="8" t="str">
        <f>IFERROR(VLOOKUP(A219,DETAIL!$A$7:$Q$1101,17,0),"")</f>
        <v/>
      </c>
      <c r="J219" s="8" t="str">
        <f>IFERROR(VLOOKUP(A219,DETAIL!$A$7:$P$1101,13,0),"")</f>
        <v/>
      </c>
      <c r="K219" s="114" t="str">
        <f>IFERROR(VLOOKUP(A219,DETAIL!$A$7:$N$1101,14,0),"")</f>
        <v/>
      </c>
      <c r="L219" s="8" t="str">
        <f>IFERROR(VLOOKUP(A219,DETAIL!$A$7:$L$1101,7,0),"")</f>
        <v/>
      </c>
      <c r="M219" s="115" t="str">
        <f>IFERROR(VLOOKUP(A219,DETAIL!$A$7:$L$1101,8,0)*75%,"")</f>
        <v/>
      </c>
      <c r="N219" s="8" t="str">
        <f>IFERROR(VLOOKUP(A219,DETAIL!$A$7:$L$1101,9,0),"")</f>
        <v/>
      </c>
      <c r="O219" s="115" t="str">
        <f>IFERROR(VLOOKUP(A219,DETAIL!$A$7:$L$1101,10,0)*25%,"")</f>
        <v/>
      </c>
      <c r="P219" s="115" t="str">
        <f t="shared" si="13"/>
        <v/>
      </c>
      <c r="Q219" s="113"/>
    </row>
    <row r="220" spans="1:17" ht="24.95" customHeight="1">
      <c r="A220" s="128">
        <v>213</v>
      </c>
      <c r="B220" s="8" t="str">
        <f t="shared" si="12"/>
        <v/>
      </c>
      <c r="C220" s="112" t="str">
        <f>IFERROR(VLOOKUP(A220,DETAIL!$A$7:$F$1101,3,0),"")</f>
        <v/>
      </c>
      <c r="D220" s="112" t="str">
        <f>IFERROR(VLOOKUP(A220,DETAIL!$A$7:$F$1101,4,0),"")</f>
        <v/>
      </c>
      <c r="E220" s="113" t="str">
        <f>IFERROR(VLOOKUP(A220,DETAIL!$A$7:$F$1101,5,0),"")</f>
        <v/>
      </c>
      <c r="F220" s="113" t="str">
        <f>IFERROR(VLOOKUP(A220,DETAIL!$A$7:$P$1101,16,0),"")</f>
        <v/>
      </c>
      <c r="G220" s="113" t="str">
        <f>IFERROR(VLOOKUP(A220,DETAIL!$A$7:$P$1101,15,0),"")</f>
        <v/>
      </c>
      <c r="H220" s="8" t="str">
        <f>IFERROR(VLOOKUP(A220,DETAIL!$A$7:$F$1101,6,0),"")</f>
        <v/>
      </c>
      <c r="I220" s="8" t="str">
        <f>IFERROR(VLOOKUP(A220,DETAIL!$A$7:$Q$1101,17,0),"")</f>
        <v/>
      </c>
      <c r="J220" s="8" t="str">
        <f>IFERROR(VLOOKUP(A220,DETAIL!$A$7:$P$1101,13,0),"")</f>
        <v/>
      </c>
      <c r="K220" s="114" t="str">
        <f>IFERROR(VLOOKUP(A220,DETAIL!$A$7:$N$1101,14,0),"")</f>
        <v/>
      </c>
      <c r="L220" s="8" t="str">
        <f>IFERROR(VLOOKUP(A220,DETAIL!$A$7:$L$1101,7,0),"")</f>
        <v/>
      </c>
      <c r="M220" s="115" t="str">
        <f>IFERROR(VLOOKUP(A220,DETAIL!$A$7:$L$1101,8,0)*75%,"")</f>
        <v/>
      </c>
      <c r="N220" s="8" t="str">
        <f>IFERROR(VLOOKUP(A220,DETAIL!$A$7:$L$1101,9,0),"")</f>
        <v/>
      </c>
      <c r="O220" s="115" t="str">
        <f>IFERROR(VLOOKUP(A220,DETAIL!$A$7:$L$1101,10,0)*25%,"")</f>
        <v/>
      </c>
      <c r="P220" s="115" t="str">
        <f t="shared" si="13"/>
        <v/>
      </c>
      <c r="Q220" s="113"/>
    </row>
    <row r="221" spans="1:17" ht="24.95" customHeight="1">
      <c r="A221" s="128">
        <v>214</v>
      </c>
      <c r="B221" s="8" t="str">
        <f t="shared" si="12"/>
        <v/>
      </c>
      <c r="C221" s="112" t="str">
        <f>IFERROR(VLOOKUP(A221,DETAIL!$A$7:$F$1101,3,0),"")</f>
        <v/>
      </c>
      <c r="D221" s="112" t="str">
        <f>IFERROR(VLOOKUP(A221,DETAIL!$A$7:$F$1101,4,0),"")</f>
        <v/>
      </c>
      <c r="E221" s="113" t="str">
        <f>IFERROR(VLOOKUP(A221,DETAIL!$A$7:$F$1101,5,0),"")</f>
        <v/>
      </c>
      <c r="F221" s="113" t="str">
        <f>IFERROR(VLOOKUP(A221,DETAIL!$A$7:$P$1101,16,0),"")</f>
        <v/>
      </c>
      <c r="G221" s="113" t="str">
        <f>IFERROR(VLOOKUP(A221,DETAIL!$A$7:$P$1101,15,0),"")</f>
        <v/>
      </c>
      <c r="H221" s="8" t="str">
        <f>IFERROR(VLOOKUP(A221,DETAIL!$A$7:$F$1101,6,0),"")</f>
        <v/>
      </c>
      <c r="I221" s="8" t="str">
        <f>IFERROR(VLOOKUP(A221,DETAIL!$A$7:$Q$1101,17,0),"")</f>
        <v/>
      </c>
      <c r="J221" s="8" t="str">
        <f>IFERROR(VLOOKUP(A221,DETAIL!$A$7:$P$1101,13,0),"")</f>
        <v/>
      </c>
      <c r="K221" s="114" t="str">
        <f>IFERROR(VLOOKUP(A221,DETAIL!$A$7:$N$1101,14,0),"")</f>
        <v/>
      </c>
      <c r="L221" s="8" t="str">
        <f>IFERROR(VLOOKUP(A221,DETAIL!$A$7:$L$1101,7,0),"")</f>
        <v/>
      </c>
      <c r="M221" s="115" t="str">
        <f>IFERROR(VLOOKUP(A221,DETAIL!$A$7:$L$1101,8,0)*75%,"")</f>
        <v/>
      </c>
      <c r="N221" s="8" t="str">
        <f>IFERROR(VLOOKUP(A221,DETAIL!$A$7:$L$1101,9,0),"")</f>
        <v/>
      </c>
      <c r="O221" s="115" t="str">
        <f>IFERROR(VLOOKUP(A221,DETAIL!$A$7:$L$1101,10,0)*25%,"")</f>
        <v/>
      </c>
      <c r="P221" s="115" t="str">
        <f t="shared" si="13"/>
        <v/>
      </c>
      <c r="Q221" s="113"/>
    </row>
    <row r="222" spans="1:17" ht="24.95" customHeight="1">
      <c r="A222" s="128">
        <v>215</v>
      </c>
      <c r="B222" s="8" t="str">
        <f t="shared" si="12"/>
        <v/>
      </c>
      <c r="C222" s="112" t="str">
        <f>IFERROR(VLOOKUP(A222,DETAIL!$A$7:$F$1101,3,0),"")</f>
        <v/>
      </c>
      <c r="D222" s="112" t="str">
        <f>IFERROR(VLOOKUP(A222,DETAIL!$A$7:$F$1101,4,0),"")</f>
        <v/>
      </c>
      <c r="E222" s="113" t="str">
        <f>IFERROR(VLOOKUP(A222,DETAIL!$A$7:$F$1101,5,0),"")</f>
        <v/>
      </c>
      <c r="F222" s="113" t="str">
        <f>IFERROR(VLOOKUP(A222,DETAIL!$A$7:$P$1101,16,0),"")</f>
        <v/>
      </c>
      <c r="G222" s="113" t="str">
        <f>IFERROR(VLOOKUP(A222,DETAIL!$A$7:$P$1101,15,0),"")</f>
        <v/>
      </c>
      <c r="H222" s="8" t="str">
        <f>IFERROR(VLOOKUP(A222,DETAIL!$A$7:$F$1101,6,0),"")</f>
        <v/>
      </c>
      <c r="I222" s="8" t="str">
        <f>IFERROR(VLOOKUP(A222,DETAIL!$A$7:$Q$1101,17,0),"")</f>
        <v/>
      </c>
      <c r="J222" s="8" t="str">
        <f>IFERROR(VLOOKUP(A222,DETAIL!$A$7:$P$1101,13,0),"")</f>
        <v/>
      </c>
      <c r="K222" s="114" t="str">
        <f>IFERROR(VLOOKUP(A222,DETAIL!$A$7:$N$1101,14,0),"")</f>
        <v/>
      </c>
      <c r="L222" s="8" t="str">
        <f>IFERROR(VLOOKUP(A222,DETAIL!$A$7:$L$1101,7,0),"")</f>
        <v/>
      </c>
      <c r="M222" s="115" t="str">
        <f>IFERROR(VLOOKUP(A222,DETAIL!$A$7:$L$1101,8,0)*75%,"")</f>
        <v/>
      </c>
      <c r="N222" s="8" t="str">
        <f>IFERROR(VLOOKUP(A222,DETAIL!$A$7:$L$1101,9,0),"")</f>
        <v/>
      </c>
      <c r="O222" s="115" t="str">
        <f>IFERROR(VLOOKUP(A222,DETAIL!$A$7:$L$1101,10,0)*25%,"")</f>
        <v/>
      </c>
      <c r="P222" s="115" t="str">
        <f t="shared" si="13"/>
        <v/>
      </c>
      <c r="Q222" s="113"/>
    </row>
    <row r="223" spans="1:17" ht="24.95" customHeight="1">
      <c r="A223" s="128">
        <v>216</v>
      </c>
      <c r="B223" s="8" t="str">
        <f t="shared" si="12"/>
        <v/>
      </c>
      <c r="C223" s="112" t="str">
        <f>IFERROR(VLOOKUP(A223,DETAIL!$A$7:$F$1101,3,0),"")</f>
        <v/>
      </c>
      <c r="D223" s="112" t="str">
        <f>IFERROR(VLOOKUP(A223,DETAIL!$A$7:$F$1101,4,0),"")</f>
        <v/>
      </c>
      <c r="E223" s="113" t="str">
        <f>IFERROR(VLOOKUP(A223,DETAIL!$A$7:$F$1101,5,0),"")</f>
        <v/>
      </c>
      <c r="F223" s="113" t="str">
        <f>IFERROR(VLOOKUP(A223,DETAIL!$A$7:$P$1101,16,0),"")</f>
        <v/>
      </c>
      <c r="G223" s="113" t="str">
        <f>IFERROR(VLOOKUP(A223,DETAIL!$A$7:$P$1101,15,0),"")</f>
        <v/>
      </c>
      <c r="H223" s="8" t="str">
        <f>IFERROR(VLOOKUP(A223,DETAIL!$A$7:$F$1101,6,0),"")</f>
        <v/>
      </c>
      <c r="I223" s="8" t="str">
        <f>IFERROR(VLOOKUP(A223,DETAIL!$A$7:$Q$1101,17,0),"")</f>
        <v/>
      </c>
      <c r="J223" s="8" t="str">
        <f>IFERROR(VLOOKUP(A223,DETAIL!$A$7:$P$1101,13,0),"")</f>
        <v/>
      </c>
      <c r="K223" s="114" t="str">
        <f>IFERROR(VLOOKUP(A223,DETAIL!$A$7:$N$1101,14,0),"")</f>
        <v/>
      </c>
      <c r="L223" s="8" t="str">
        <f>IFERROR(VLOOKUP(A223,DETAIL!$A$7:$L$1101,7,0),"")</f>
        <v/>
      </c>
      <c r="M223" s="115" t="str">
        <f>IFERROR(VLOOKUP(A223,DETAIL!$A$7:$L$1101,8,0)*75%,"")</f>
        <v/>
      </c>
      <c r="N223" s="8" t="str">
        <f>IFERROR(VLOOKUP(A223,DETAIL!$A$7:$L$1101,9,0),"")</f>
        <v/>
      </c>
      <c r="O223" s="115" t="str">
        <f>IFERROR(VLOOKUP(A223,DETAIL!$A$7:$L$1101,10,0)*25%,"")</f>
        <v/>
      </c>
      <c r="P223" s="115" t="str">
        <f t="shared" si="13"/>
        <v/>
      </c>
      <c r="Q223" s="113"/>
    </row>
    <row r="224" spans="1:17" ht="24.95" customHeight="1">
      <c r="A224" s="128">
        <v>217</v>
      </c>
      <c r="B224" s="8" t="str">
        <f t="shared" si="12"/>
        <v/>
      </c>
      <c r="C224" s="112" t="str">
        <f>IFERROR(VLOOKUP(A224,DETAIL!$A$7:$F$1101,3,0),"")</f>
        <v/>
      </c>
      <c r="D224" s="112" t="str">
        <f>IFERROR(VLOOKUP(A224,DETAIL!$A$7:$F$1101,4,0),"")</f>
        <v/>
      </c>
      <c r="E224" s="113" t="str">
        <f>IFERROR(VLOOKUP(A224,DETAIL!$A$7:$F$1101,5,0),"")</f>
        <v/>
      </c>
      <c r="F224" s="113" t="str">
        <f>IFERROR(VLOOKUP(A224,DETAIL!$A$7:$P$1101,16,0),"")</f>
        <v/>
      </c>
      <c r="G224" s="113" t="str">
        <f>IFERROR(VLOOKUP(A224,DETAIL!$A$7:$P$1101,15,0),"")</f>
        <v/>
      </c>
      <c r="H224" s="8" t="str">
        <f>IFERROR(VLOOKUP(A224,DETAIL!$A$7:$F$1101,6,0),"")</f>
        <v/>
      </c>
      <c r="I224" s="8" t="str">
        <f>IFERROR(VLOOKUP(A224,DETAIL!$A$7:$Q$1101,17,0),"")</f>
        <v/>
      </c>
      <c r="J224" s="8" t="str">
        <f>IFERROR(VLOOKUP(A224,DETAIL!$A$7:$P$1101,13,0),"")</f>
        <v/>
      </c>
      <c r="K224" s="114" t="str">
        <f>IFERROR(VLOOKUP(A224,DETAIL!$A$7:$N$1101,14,0),"")</f>
        <v/>
      </c>
      <c r="L224" s="8" t="str">
        <f>IFERROR(VLOOKUP(A224,DETAIL!$A$7:$L$1101,7,0),"")</f>
        <v/>
      </c>
      <c r="M224" s="115" t="str">
        <f>IFERROR(VLOOKUP(A224,DETAIL!$A$7:$L$1101,8,0)*75%,"")</f>
        <v/>
      </c>
      <c r="N224" s="8" t="str">
        <f>IFERROR(VLOOKUP(A224,DETAIL!$A$7:$L$1101,9,0),"")</f>
        <v/>
      </c>
      <c r="O224" s="115" t="str">
        <f>IFERROR(VLOOKUP(A224,DETAIL!$A$7:$L$1101,10,0)*25%,"")</f>
        <v/>
      </c>
      <c r="P224" s="115" t="str">
        <f t="shared" si="13"/>
        <v/>
      </c>
      <c r="Q224" s="113"/>
    </row>
    <row r="225" spans="1:17" ht="24.95" customHeight="1">
      <c r="A225" s="128">
        <v>218</v>
      </c>
      <c r="B225" s="8" t="str">
        <f t="shared" si="12"/>
        <v/>
      </c>
      <c r="C225" s="112" t="str">
        <f>IFERROR(VLOOKUP(A225,DETAIL!$A$7:$F$1101,3,0),"")</f>
        <v/>
      </c>
      <c r="D225" s="112" t="str">
        <f>IFERROR(VLOOKUP(A225,DETAIL!$A$7:$F$1101,4,0),"")</f>
        <v/>
      </c>
      <c r="E225" s="113" t="str">
        <f>IFERROR(VLOOKUP(A225,DETAIL!$A$7:$F$1101,5,0),"")</f>
        <v/>
      </c>
      <c r="F225" s="113" t="str">
        <f>IFERROR(VLOOKUP(A225,DETAIL!$A$7:$P$1101,16,0),"")</f>
        <v/>
      </c>
      <c r="G225" s="113" t="str">
        <f>IFERROR(VLOOKUP(A225,DETAIL!$A$7:$P$1101,15,0),"")</f>
        <v/>
      </c>
      <c r="H225" s="8" t="str">
        <f>IFERROR(VLOOKUP(A225,DETAIL!$A$7:$F$1101,6,0),"")</f>
        <v/>
      </c>
      <c r="I225" s="8" t="str">
        <f>IFERROR(VLOOKUP(A225,DETAIL!$A$7:$Q$1101,17,0),"")</f>
        <v/>
      </c>
      <c r="J225" s="8" t="str">
        <f>IFERROR(VLOOKUP(A225,DETAIL!$A$7:$P$1101,13,0),"")</f>
        <v/>
      </c>
      <c r="K225" s="114" t="str">
        <f>IFERROR(VLOOKUP(A225,DETAIL!$A$7:$N$1101,14,0),"")</f>
        <v/>
      </c>
      <c r="L225" s="8" t="str">
        <f>IFERROR(VLOOKUP(A225,DETAIL!$A$7:$L$1101,7,0),"")</f>
        <v/>
      </c>
      <c r="M225" s="115" t="str">
        <f>IFERROR(VLOOKUP(A225,DETAIL!$A$7:$L$1101,8,0)*75%,"")</f>
        <v/>
      </c>
      <c r="N225" s="8" t="str">
        <f>IFERROR(VLOOKUP(A225,DETAIL!$A$7:$L$1101,9,0),"")</f>
        <v/>
      </c>
      <c r="O225" s="115" t="str">
        <f>IFERROR(VLOOKUP(A225,DETAIL!$A$7:$L$1101,10,0)*25%,"")</f>
        <v/>
      </c>
      <c r="P225" s="115" t="str">
        <f t="shared" si="13"/>
        <v/>
      </c>
      <c r="Q225" s="113"/>
    </row>
    <row r="226" spans="1:17" ht="24.95" customHeight="1">
      <c r="A226" s="128">
        <v>219</v>
      </c>
      <c r="B226" s="8" t="str">
        <f t="shared" si="12"/>
        <v/>
      </c>
      <c r="C226" s="112" t="str">
        <f>IFERROR(VLOOKUP(A226,DETAIL!$A$7:$F$1101,3,0),"")</f>
        <v/>
      </c>
      <c r="D226" s="112" t="str">
        <f>IFERROR(VLOOKUP(A226,DETAIL!$A$7:$F$1101,4,0),"")</f>
        <v/>
      </c>
      <c r="E226" s="113" t="str">
        <f>IFERROR(VLOOKUP(A226,DETAIL!$A$7:$F$1101,5,0),"")</f>
        <v/>
      </c>
      <c r="F226" s="113" t="str">
        <f>IFERROR(VLOOKUP(A226,DETAIL!$A$7:$P$1101,16,0),"")</f>
        <v/>
      </c>
      <c r="G226" s="113" t="str">
        <f>IFERROR(VLOOKUP(A226,DETAIL!$A$7:$P$1101,15,0),"")</f>
        <v/>
      </c>
      <c r="H226" s="8" t="str">
        <f>IFERROR(VLOOKUP(A226,DETAIL!$A$7:$F$1101,6,0),"")</f>
        <v/>
      </c>
      <c r="I226" s="8" t="str">
        <f>IFERROR(VLOOKUP(A226,DETAIL!$A$7:$Q$1101,17,0),"")</f>
        <v/>
      </c>
      <c r="J226" s="8" t="str">
        <f>IFERROR(VLOOKUP(A226,DETAIL!$A$7:$P$1101,13,0),"")</f>
        <v/>
      </c>
      <c r="K226" s="114" t="str">
        <f>IFERROR(VLOOKUP(A226,DETAIL!$A$7:$N$1101,14,0),"")</f>
        <v/>
      </c>
      <c r="L226" s="8" t="str">
        <f>IFERROR(VLOOKUP(A226,DETAIL!$A$7:$L$1101,7,0),"")</f>
        <v/>
      </c>
      <c r="M226" s="115" t="str">
        <f>IFERROR(VLOOKUP(A226,DETAIL!$A$7:$L$1101,8,0)*75%,"")</f>
        <v/>
      </c>
      <c r="N226" s="8" t="str">
        <f>IFERROR(VLOOKUP(A226,DETAIL!$A$7:$L$1101,9,0),"")</f>
        <v/>
      </c>
      <c r="O226" s="115" t="str">
        <f>IFERROR(VLOOKUP(A226,DETAIL!$A$7:$L$1101,10,0)*25%,"")</f>
        <v/>
      </c>
      <c r="P226" s="115" t="str">
        <f t="shared" si="13"/>
        <v/>
      </c>
      <c r="Q226" s="113"/>
    </row>
    <row r="227" spans="1:17" ht="24.95" customHeight="1">
      <c r="A227" s="128">
        <v>220</v>
      </c>
      <c r="B227" s="8" t="str">
        <f t="shared" si="12"/>
        <v/>
      </c>
      <c r="C227" s="112" t="str">
        <f>IFERROR(VLOOKUP(A227,DETAIL!$A$7:$F$1101,3,0),"")</f>
        <v/>
      </c>
      <c r="D227" s="112" t="str">
        <f>IFERROR(VLOOKUP(A227,DETAIL!$A$7:$F$1101,4,0),"")</f>
        <v/>
      </c>
      <c r="E227" s="113" t="str">
        <f>IFERROR(VLOOKUP(A227,DETAIL!$A$7:$F$1101,5,0),"")</f>
        <v/>
      </c>
      <c r="F227" s="113" t="str">
        <f>IFERROR(VLOOKUP(A227,DETAIL!$A$7:$P$1101,16,0),"")</f>
        <v/>
      </c>
      <c r="G227" s="113" t="str">
        <f>IFERROR(VLOOKUP(A227,DETAIL!$A$7:$P$1101,15,0),"")</f>
        <v/>
      </c>
      <c r="H227" s="8" t="str">
        <f>IFERROR(VLOOKUP(A227,DETAIL!$A$7:$F$1101,6,0),"")</f>
        <v/>
      </c>
      <c r="I227" s="8" t="str">
        <f>IFERROR(VLOOKUP(A227,DETAIL!$A$7:$Q$1101,17,0),"")</f>
        <v/>
      </c>
      <c r="J227" s="8" t="str">
        <f>IFERROR(VLOOKUP(A227,DETAIL!$A$7:$P$1101,13,0),"")</f>
        <v/>
      </c>
      <c r="K227" s="114" t="str">
        <f>IFERROR(VLOOKUP(A227,DETAIL!$A$7:$N$1101,14,0),"")</f>
        <v/>
      </c>
      <c r="L227" s="8" t="str">
        <f>IFERROR(VLOOKUP(A227,DETAIL!$A$7:$L$1101,7,0),"")</f>
        <v/>
      </c>
      <c r="M227" s="115" t="str">
        <f>IFERROR(VLOOKUP(A227,DETAIL!$A$7:$L$1101,8,0)*75%,"")</f>
        <v/>
      </c>
      <c r="N227" s="8" t="str">
        <f>IFERROR(VLOOKUP(A227,DETAIL!$A$7:$L$1101,9,0),"")</f>
        <v/>
      </c>
      <c r="O227" s="115" t="str">
        <f>IFERROR(VLOOKUP(A227,DETAIL!$A$7:$L$1101,10,0)*25%,"")</f>
        <v/>
      </c>
      <c r="P227" s="115" t="str">
        <f t="shared" si="13"/>
        <v/>
      </c>
      <c r="Q227" s="113"/>
    </row>
    <row r="228" spans="1:17" ht="24.95" customHeight="1">
      <c r="A228" s="128">
        <v>221</v>
      </c>
      <c r="B228" s="8" t="str">
        <f t="shared" si="12"/>
        <v/>
      </c>
      <c r="C228" s="112" t="str">
        <f>IFERROR(VLOOKUP(A228,DETAIL!$A$7:$F$1101,3,0),"")</f>
        <v/>
      </c>
      <c r="D228" s="112" t="str">
        <f>IFERROR(VLOOKUP(A228,DETAIL!$A$7:$F$1101,4,0),"")</f>
        <v/>
      </c>
      <c r="E228" s="113" t="str">
        <f>IFERROR(VLOOKUP(A228,DETAIL!$A$7:$F$1101,5,0),"")</f>
        <v/>
      </c>
      <c r="F228" s="113" t="str">
        <f>IFERROR(VLOOKUP(A228,DETAIL!$A$7:$P$1101,16,0),"")</f>
        <v/>
      </c>
      <c r="G228" s="113" t="str">
        <f>IFERROR(VLOOKUP(A228,DETAIL!$A$7:$P$1101,15,0),"")</f>
        <v/>
      </c>
      <c r="H228" s="8" t="str">
        <f>IFERROR(VLOOKUP(A228,DETAIL!$A$7:$F$1101,6,0),"")</f>
        <v/>
      </c>
      <c r="I228" s="8" t="str">
        <f>IFERROR(VLOOKUP(A228,DETAIL!$A$7:$Q$1101,17,0),"")</f>
        <v/>
      </c>
      <c r="J228" s="8" t="str">
        <f>IFERROR(VLOOKUP(A228,DETAIL!$A$7:$P$1101,13,0),"")</f>
        <v/>
      </c>
      <c r="K228" s="114" t="str">
        <f>IFERROR(VLOOKUP(A228,DETAIL!$A$7:$N$1101,14,0),"")</f>
        <v/>
      </c>
      <c r="L228" s="8" t="str">
        <f>IFERROR(VLOOKUP(A228,DETAIL!$A$7:$L$1101,7,0),"")</f>
        <v/>
      </c>
      <c r="M228" s="115" t="str">
        <f>IFERROR(VLOOKUP(A228,DETAIL!$A$7:$L$1101,8,0)*75%,"")</f>
        <v/>
      </c>
      <c r="N228" s="8" t="str">
        <f>IFERROR(VLOOKUP(A228,DETAIL!$A$7:$L$1101,9,0),"")</f>
        <v/>
      </c>
      <c r="O228" s="115" t="str">
        <f>IFERROR(VLOOKUP(A228,DETAIL!$A$7:$L$1101,10,0)*25%,"")</f>
        <v/>
      </c>
      <c r="P228" s="115" t="str">
        <f t="shared" si="13"/>
        <v/>
      </c>
      <c r="Q228" s="113"/>
    </row>
    <row r="229" spans="1:17" ht="24.95" customHeight="1">
      <c r="A229" s="128">
        <v>222</v>
      </c>
      <c r="B229" s="8" t="str">
        <f t="shared" si="12"/>
        <v/>
      </c>
      <c r="C229" s="112" t="str">
        <f>IFERROR(VLOOKUP(A229,DETAIL!$A$7:$F$1101,3,0),"")</f>
        <v/>
      </c>
      <c r="D229" s="112" t="str">
        <f>IFERROR(VLOOKUP(A229,DETAIL!$A$7:$F$1101,4,0),"")</f>
        <v/>
      </c>
      <c r="E229" s="113" t="str">
        <f>IFERROR(VLOOKUP(A229,DETAIL!$A$7:$F$1101,5,0),"")</f>
        <v/>
      </c>
      <c r="F229" s="113" t="str">
        <f>IFERROR(VLOOKUP(A229,DETAIL!$A$7:$P$1101,16,0),"")</f>
        <v/>
      </c>
      <c r="G229" s="113" t="str">
        <f>IFERROR(VLOOKUP(A229,DETAIL!$A$7:$P$1101,15,0),"")</f>
        <v/>
      </c>
      <c r="H229" s="8" t="str">
        <f>IFERROR(VLOOKUP(A229,DETAIL!$A$7:$F$1101,6,0),"")</f>
        <v/>
      </c>
      <c r="I229" s="8" t="str">
        <f>IFERROR(VLOOKUP(A229,DETAIL!$A$7:$Q$1101,17,0),"")</f>
        <v/>
      </c>
      <c r="J229" s="8" t="str">
        <f>IFERROR(VLOOKUP(A229,DETAIL!$A$7:$P$1101,13,0),"")</f>
        <v/>
      </c>
      <c r="K229" s="114" t="str">
        <f>IFERROR(VLOOKUP(A229,DETAIL!$A$7:$N$1101,14,0),"")</f>
        <v/>
      </c>
      <c r="L229" s="8" t="str">
        <f>IFERROR(VLOOKUP(A229,DETAIL!$A$7:$L$1101,7,0),"")</f>
        <v/>
      </c>
      <c r="M229" s="115" t="str">
        <f>IFERROR(VLOOKUP(A229,DETAIL!$A$7:$L$1101,8,0)*75%,"")</f>
        <v/>
      </c>
      <c r="N229" s="8" t="str">
        <f>IFERROR(VLOOKUP(A229,DETAIL!$A$7:$L$1101,9,0),"")</f>
        <v/>
      </c>
      <c r="O229" s="115" t="str">
        <f>IFERROR(VLOOKUP(A229,DETAIL!$A$7:$L$1101,10,0)*25%,"")</f>
        <v/>
      </c>
      <c r="P229" s="115" t="str">
        <f t="shared" si="13"/>
        <v/>
      </c>
      <c r="Q229" s="113"/>
    </row>
    <row r="230" spans="1:17" ht="24.95" customHeight="1">
      <c r="A230" s="128">
        <v>223</v>
      </c>
      <c r="B230" s="8" t="str">
        <f t="shared" si="12"/>
        <v/>
      </c>
      <c r="C230" s="112" t="str">
        <f>IFERROR(VLOOKUP(A230,DETAIL!$A$7:$F$1101,3,0),"")</f>
        <v/>
      </c>
      <c r="D230" s="112" t="str">
        <f>IFERROR(VLOOKUP(A230,DETAIL!$A$7:$F$1101,4,0),"")</f>
        <v/>
      </c>
      <c r="E230" s="113" t="str">
        <f>IFERROR(VLOOKUP(A230,DETAIL!$A$7:$F$1101,5,0),"")</f>
        <v/>
      </c>
      <c r="F230" s="113" t="str">
        <f>IFERROR(VLOOKUP(A230,DETAIL!$A$7:$P$1101,16,0),"")</f>
        <v/>
      </c>
      <c r="G230" s="113" t="str">
        <f>IFERROR(VLOOKUP(A230,DETAIL!$A$7:$P$1101,15,0),"")</f>
        <v/>
      </c>
      <c r="H230" s="8" t="str">
        <f>IFERROR(VLOOKUP(A230,DETAIL!$A$7:$F$1101,6,0),"")</f>
        <v/>
      </c>
      <c r="I230" s="8" t="str">
        <f>IFERROR(VLOOKUP(A230,DETAIL!$A$7:$Q$1101,17,0),"")</f>
        <v/>
      </c>
      <c r="J230" s="8" t="str">
        <f>IFERROR(VLOOKUP(A230,DETAIL!$A$7:$P$1101,13,0),"")</f>
        <v/>
      </c>
      <c r="K230" s="114" t="str">
        <f>IFERROR(VLOOKUP(A230,DETAIL!$A$7:$N$1101,14,0),"")</f>
        <v/>
      </c>
      <c r="L230" s="8" t="str">
        <f>IFERROR(VLOOKUP(A230,DETAIL!$A$7:$L$1101,7,0),"")</f>
        <v/>
      </c>
      <c r="M230" s="115" t="str">
        <f>IFERROR(VLOOKUP(A230,DETAIL!$A$7:$L$1101,8,0)*75%,"")</f>
        <v/>
      </c>
      <c r="N230" s="8" t="str">
        <f>IFERROR(VLOOKUP(A230,DETAIL!$A$7:$L$1101,9,0),"")</f>
        <v/>
      </c>
      <c r="O230" s="115" t="str">
        <f>IFERROR(VLOOKUP(A230,DETAIL!$A$7:$L$1101,10,0)*25%,"")</f>
        <v/>
      </c>
      <c r="P230" s="115" t="str">
        <f t="shared" si="13"/>
        <v/>
      </c>
      <c r="Q230" s="113"/>
    </row>
    <row r="231" spans="1:17" ht="24.95" customHeight="1">
      <c r="A231" s="128">
        <v>224</v>
      </c>
      <c r="B231" s="8" t="str">
        <f t="shared" si="12"/>
        <v/>
      </c>
      <c r="C231" s="112" t="str">
        <f>IFERROR(VLOOKUP(A231,DETAIL!$A$7:$F$1101,3,0),"")</f>
        <v/>
      </c>
      <c r="D231" s="112" t="str">
        <f>IFERROR(VLOOKUP(A231,DETAIL!$A$7:$F$1101,4,0),"")</f>
        <v/>
      </c>
      <c r="E231" s="113" t="str">
        <f>IFERROR(VLOOKUP(A231,DETAIL!$A$7:$F$1101,5,0),"")</f>
        <v/>
      </c>
      <c r="F231" s="113" t="str">
        <f>IFERROR(VLOOKUP(A231,DETAIL!$A$7:$P$1101,16,0),"")</f>
        <v/>
      </c>
      <c r="G231" s="113" t="str">
        <f>IFERROR(VLOOKUP(A231,DETAIL!$A$7:$P$1101,15,0),"")</f>
        <v/>
      </c>
      <c r="H231" s="8" t="str">
        <f>IFERROR(VLOOKUP(A231,DETAIL!$A$7:$F$1101,6,0),"")</f>
        <v/>
      </c>
      <c r="I231" s="8" t="str">
        <f>IFERROR(VLOOKUP(A231,DETAIL!$A$7:$Q$1101,17,0),"")</f>
        <v/>
      </c>
      <c r="J231" s="8" t="str">
        <f>IFERROR(VLOOKUP(A231,DETAIL!$A$7:$P$1101,13,0),"")</f>
        <v/>
      </c>
      <c r="K231" s="114" t="str">
        <f>IFERROR(VLOOKUP(A231,DETAIL!$A$7:$N$1101,14,0),"")</f>
        <v/>
      </c>
      <c r="L231" s="8" t="str">
        <f>IFERROR(VLOOKUP(A231,DETAIL!$A$7:$L$1101,7,0),"")</f>
        <v/>
      </c>
      <c r="M231" s="115" t="str">
        <f>IFERROR(VLOOKUP(A231,DETAIL!$A$7:$L$1101,8,0)*75%,"")</f>
        <v/>
      </c>
      <c r="N231" s="8" t="str">
        <f>IFERROR(VLOOKUP(A231,DETAIL!$A$7:$L$1101,9,0),"")</f>
        <v/>
      </c>
      <c r="O231" s="115" t="str">
        <f>IFERROR(VLOOKUP(A231,DETAIL!$A$7:$L$1101,10,0)*25%,"")</f>
        <v/>
      </c>
      <c r="P231" s="115" t="str">
        <f t="shared" si="13"/>
        <v/>
      </c>
      <c r="Q231" s="113"/>
    </row>
    <row r="232" spans="1:17" ht="24.95" customHeight="1">
      <c r="A232" s="128">
        <v>225</v>
      </c>
      <c r="B232" s="8" t="str">
        <f t="shared" si="12"/>
        <v/>
      </c>
      <c r="C232" s="112" t="str">
        <f>IFERROR(VLOOKUP(A232,DETAIL!$A$7:$F$1101,3,0),"")</f>
        <v/>
      </c>
      <c r="D232" s="112" t="str">
        <f>IFERROR(VLOOKUP(A232,DETAIL!$A$7:$F$1101,4,0),"")</f>
        <v/>
      </c>
      <c r="E232" s="113" t="str">
        <f>IFERROR(VLOOKUP(A232,DETAIL!$A$7:$F$1101,5,0),"")</f>
        <v/>
      </c>
      <c r="F232" s="113" t="str">
        <f>IFERROR(VLOOKUP(A232,DETAIL!$A$7:$P$1101,16,0),"")</f>
        <v/>
      </c>
      <c r="G232" s="113" t="str">
        <f>IFERROR(VLOOKUP(A232,DETAIL!$A$7:$P$1101,15,0),"")</f>
        <v/>
      </c>
      <c r="H232" s="8" t="str">
        <f>IFERROR(VLOOKUP(A232,DETAIL!$A$7:$F$1101,6,0),"")</f>
        <v/>
      </c>
      <c r="I232" s="8" t="str">
        <f>IFERROR(VLOOKUP(A232,DETAIL!$A$7:$Q$1101,17,0),"")</f>
        <v/>
      </c>
      <c r="J232" s="8" t="str">
        <f>IFERROR(VLOOKUP(A232,DETAIL!$A$7:$P$1101,13,0),"")</f>
        <v/>
      </c>
      <c r="K232" s="114" t="str">
        <f>IFERROR(VLOOKUP(A232,DETAIL!$A$7:$N$1101,14,0),"")</f>
        <v/>
      </c>
      <c r="L232" s="8" t="str">
        <f>IFERROR(VLOOKUP(A232,DETAIL!$A$7:$L$1101,7,0),"")</f>
        <v/>
      </c>
      <c r="M232" s="115" t="str">
        <f>IFERROR(VLOOKUP(A232,DETAIL!$A$7:$L$1101,8,0)*75%,"")</f>
        <v/>
      </c>
      <c r="N232" s="8" t="str">
        <f>IFERROR(VLOOKUP(A232,DETAIL!$A$7:$L$1101,9,0),"")</f>
        <v/>
      </c>
      <c r="O232" s="115" t="str">
        <f>IFERROR(VLOOKUP(A232,DETAIL!$A$7:$L$1101,10,0)*25%,"")</f>
        <v/>
      </c>
      <c r="P232" s="115" t="str">
        <f t="shared" si="13"/>
        <v/>
      </c>
      <c r="Q232" s="113"/>
    </row>
    <row r="233" spans="1:17" ht="24.95" customHeight="1">
      <c r="A233" s="128">
        <v>226</v>
      </c>
      <c r="B233" s="8" t="str">
        <f t="shared" si="12"/>
        <v/>
      </c>
      <c r="C233" s="112" t="str">
        <f>IFERROR(VLOOKUP(A233,DETAIL!$A$7:$F$1101,3,0),"")</f>
        <v/>
      </c>
      <c r="D233" s="112" t="str">
        <f>IFERROR(VLOOKUP(A233,DETAIL!$A$7:$F$1101,4,0),"")</f>
        <v/>
      </c>
      <c r="E233" s="113" t="str">
        <f>IFERROR(VLOOKUP(A233,DETAIL!$A$7:$F$1101,5,0),"")</f>
        <v/>
      </c>
      <c r="F233" s="113" t="str">
        <f>IFERROR(VLOOKUP(A233,DETAIL!$A$7:$P$1101,16,0),"")</f>
        <v/>
      </c>
      <c r="G233" s="113" t="str">
        <f>IFERROR(VLOOKUP(A233,DETAIL!$A$7:$P$1101,15,0),"")</f>
        <v/>
      </c>
      <c r="H233" s="8" t="str">
        <f>IFERROR(VLOOKUP(A233,DETAIL!$A$7:$F$1101,6,0),"")</f>
        <v/>
      </c>
      <c r="I233" s="8" t="str">
        <f>IFERROR(VLOOKUP(A233,DETAIL!$A$7:$Q$1101,17,0),"")</f>
        <v/>
      </c>
      <c r="J233" s="8" t="str">
        <f>IFERROR(VLOOKUP(A233,DETAIL!$A$7:$P$1101,13,0),"")</f>
        <v/>
      </c>
      <c r="K233" s="114" t="str">
        <f>IFERROR(VLOOKUP(A233,DETAIL!$A$7:$N$1101,14,0),"")</f>
        <v/>
      </c>
      <c r="L233" s="8" t="str">
        <f>IFERROR(VLOOKUP(A233,DETAIL!$A$7:$L$1101,7,0),"")</f>
        <v/>
      </c>
      <c r="M233" s="115" t="str">
        <f>IFERROR(VLOOKUP(A233,DETAIL!$A$7:$L$1101,8,0)*75%,"")</f>
        <v/>
      </c>
      <c r="N233" s="8" t="str">
        <f>IFERROR(VLOOKUP(A233,DETAIL!$A$7:$L$1101,9,0),"")</f>
        <v/>
      </c>
      <c r="O233" s="115" t="str">
        <f>IFERROR(VLOOKUP(A233,DETAIL!$A$7:$L$1101,10,0)*25%,"")</f>
        <v/>
      </c>
      <c r="P233" s="115" t="str">
        <f t="shared" si="13"/>
        <v/>
      </c>
      <c r="Q233" s="113"/>
    </row>
    <row r="234" spans="1:17" ht="24.95" customHeight="1">
      <c r="A234" s="128">
        <v>227</v>
      </c>
      <c r="B234" s="8" t="str">
        <f t="shared" si="12"/>
        <v/>
      </c>
      <c r="C234" s="112" t="str">
        <f>IFERROR(VLOOKUP(A234,DETAIL!$A$7:$F$1101,3,0),"")</f>
        <v/>
      </c>
      <c r="D234" s="112" t="str">
        <f>IFERROR(VLOOKUP(A234,DETAIL!$A$7:$F$1101,4,0),"")</f>
        <v/>
      </c>
      <c r="E234" s="113" t="str">
        <f>IFERROR(VLOOKUP(A234,DETAIL!$A$7:$F$1101,5,0),"")</f>
        <v/>
      </c>
      <c r="F234" s="113" t="str">
        <f>IFERROR(VLOOKUP(A234,DETAIL!$A$7:$P$1101,16,0),"")</f>
        <v/>
      </c>
      <c r="G234" s="113" t="str">
        <f>IFERROR(VLOOKUP(A234,DETAIL!$A$7:$P$1101,15,0),"")</f>
        <v/>
      </c>
      <c r="H234" s="8" t="str">
        <f>IFERROR(VLOOKUP(A234,DETAIL!$A$7:$F$1101,6,0),"")</f>
        <v/>
      </c>
      <c r="I234" s="8" t="str">
        <f>IFERROR(VLOOKUP(A234,DETAIL!$A$7:$Q$1101,17,0),"")</f>
        <v/>
      </c>
      <c r="J234" s="8" t="str">
        <f>IFERROR(VLOOKUP(A234,DETAIL!$A$7:$P$1101,13,0),"")</f>
        <v/>
      </c>
      <c r="K234" s="114" t="str">
        <f>IFERROR(VLOOKUP(A234,DETAIL!$A$7:$N$1101,14,0),"")</f>
        <v/>
      </c>
      <c r="L234" s="8" t="str">
        <f>IFERROR(VLOOKUP(A234,DETAIL!$A$7:$L$1101,7,0),"")</f>
        <v/>
      </c>
      <c r="M234" s="115" t="str">
        <f>IFERROR(VLOOKUP(A234,DETAIL!$A$7:$L$1101,8,0)*75%,"")</f>
        <v/>
      </c>
      <c r="N234" s="8" t="str">
        <f>IFERROR(VLOOKUP(A234,DETAIL!$A$7:$L$1101,9,0),"")</f>
        <v/>
      </c>
      <c r="O234" s="115" t="str">
        <f>IFERROR(VLOOKUP(A234,DETAIL!$A$7:$L$1101,10,0)*25%,"")</f>
        <v/>
      </c>
      <c r="P234" s="115" t="str">
        <f t="shared" si="13"/>
        <v/>
      </c>
      <c r="Q234" s="113"/>
    </row>
    <row r="235" spans="1:17" ht="24.95" customHeight="1">
      <c r="A235" s="128">
        <v>228</v>
      </c>
      <c r="B235" s="8" t="str">
        <f t="shared" si="12"/>
        <v/>
      </c>
      <c r="C235" s="112" t="str">
        <f>IFERROR(VLOOKUP(A235,DETAIL!$A$7:$F$1101,3,0),"")</f>
        <v/>
      </c>
      <c r="D235" s="112" t="str">
        <f>IFERROR(VLOOKUP(A235,DETAIL!$A$7:$F$1101,4,0),"")</f>
        <v/>
      </c>
      <c r="E235" s="113" t="str">
        <f>IFERROR(VLOOKUP(A235,DETAIL!$A$7:$F$1101,5,0),"")</f>
        <v/>
      </c>
      <c r="F235" s="113" t="str">
        <f>IFERROR(VLOOKUP(A235,DETAIL!$A$7:$P$1101,16,0),"")</f>
        <v/>
      </c>
      <c r="G235" s="113" t="str">
        <f>IFERROR(VLOOKUP(A235,DETAIL!$A$7:$P$1101,15,0),"")</f>
        <v/>
      </c>
      <c r="H235" s="8" t="str">
        <f>IFERROR(VLOOKUP(A235,DETAIL!$A$7:$F$1101,6,0),"")</f>
        <v/>
      </c>
      <c r="I235" s="8" t="str">
        <f>IFERROR(VLOOKUP(A235,DETAIL!$A$7:$Q$1101,17,0),"")</f>
        <v/>
      </c>
      <c r="J235" s="8" t="str">
        <f>IFERROR(VLOOKUP(A235,DETAIL!$A$7:$P$1101,13,0),"")</f>
        <v/>
      </c>
      <c r="K235" s="114" t="str">
        <f>IFERROR(VLOOKUP(A235,DETAIL!$A$7:$N$1101,14,0),"")</f>
        <v/>
      </c>
      <c r="L235" s="8" t="str">
        <f>IFERROR(VLOOKUP(A235,DETAIL!$A$7:$L$1101,7,0),"")</f>
        <v/>
      </c>
      <c r="M235" s="115" t="str">
        <f>IFERROR(VLOOKUP(A235,DETAIL!$A$7:$L$1101,8,0)*75%,"")</f>
        <v/>
      </c>
      <c r="N235" s="8" t="str">
        <f>IFERROR(VLOOKUP(A235,DETAIL!$A$7:$L$1101,9,0),"")</f>
        <v/>
      </c>
      <c r="O235" s="115" t="str">
        <f>IFERROR(VLOOKUP(A235,DETAIL!$A$7:$L$1101,10,0)*25%,"")</f>
        <v/>
      </c>
      <c r="P235" s="115" t="str">
        <f t="shared" si="13"/>
        <v/>
      </c>
      <c r="Q235" s="113"/>
    </row>
    <row r="236" spans="1:17" ht="24.95" customHeight="1">
      <c r="A236" s="128">
        <v>229</v>
      </c>
      <c r="B236" s="8" t="str">
        <f t="shared" si="12"/>
        <v/>
      </c>
      <c r="C236" s="112" t="str">
        <f>IFERROR(VLOOKUP(A236,DETAIL!$A$7:$F$1101,3,0),"")</f>
        <v/>
      </c>
      <c r="D236" s="112" t="str">
        <f>IFERROR(VLOOKUP(A236,DETAIL!$A$7:$F$1101,4,0),"")</f>
        <v/>
      </c>
      <c r="E236" s="113" t="str">
        <f>IFERROR(VLOOKUP(A236,DETAIL!$A$7:$F$1101,5,0),"")</f>
        <v/>
      </c>
      <c r="F236" s="113" t="str">
        <f>IFERROR(VLOOKUP(A236,DETAIL!$A$7:$P$1101,16,0),"")</f>
        <v/>
      </c>
      <c r="G236" s="113" t="str">
        <f>IFERROR(VLOOKUP(A236,DETAIL!$A$7:$P$1101,15,0),"")</f>
        <v/>
      </c>
      <c r="H236" s="8" t="str">
        <f>IFERROR(VLOOKUP(A236,DETAIL!$A$7:$F$1101,6,0),"")</f>
        <v/>
      </c>
      <c r="I236" s="8" t="str">
        <f>IFERROR(VLOOKUP(A236,DETAIL!$A$7:$Q$1101,17,0),"")</f>
        <v/>
      </c>
      <c r="J236" s="8" t="str">
        <f>IFERROR(VLOOKUP(A236,DETAIL!$A$7:$P$1101,13,0),"")</f>
        <v/>
      </c>
      <c r="K236" s="114" t="str">
        <f>IFERROR(VLOOKUP(A236,DETAIL!$A$7:$N$1101,14,0),"")</f>
        <v/>
      </c>
      <c r="L236" s="8" t="str">
        <f>IFERROR(VLOOKUP(A236,DETAIL!$A$7:$L$1101,7,0),"")</f>
        <v/>
      </c>
      <c r="M236" s="115" t="str">
        <f>IFERROR(VLOOKUP(A236,DETAIL!$A$7:$L$1101,8,0)*75%,"")</f>
        <v/>
      </c>
      <c r="N236" s="8" t="str">
        <f>IFERROR(VLOOKUP(A236,DETAIL!$A$7:$L$1101,9,0),"")</f>
        <v/>
      </c>
      <c r="O236" s="115" t="str">
        <f>IFERROR(VLOOKUP(A236,DETAIL!$A$7:$L$1101,10,0)*25%,"")</f>
        <v/>
      </c>
      <c r="P236" s="115" t="str">
        <f t="shared" si="13"/>
        <v/>
      </c>
      <c r="Q236" s="113"/>
    </row>
    <row r="237" spans="1:17" ht="24.95" customHeight="1">
      <c r="A237" s="128">
        <v>230</v>
      </c>
      <c r="B237" s="8" t="str">
        <f t="shared" si="12"/>
        <v/>
      </c>
      <c r="C237" s="112" t="str">
        <f>IFERROR(VLOOKUP(A237,DETAIL!$A$7:$F$1101,3,0),"")</f>
        <v/>
      </c>
      <c r="D237" s="112" t="str">
        <f>IFERROR(VLOOKUP(A237,DETAIL!$A$7:$F$1101,4,0),"")</f>
        <v/>
      </c>
      <c r="E237" s="113" t="str">
        <f>IFERROR(VLOOKUP(A237,DETAIL!$A$7:$F$1101,5,0),"")</f>
        <v/>
      </c>
      <c r="F237" s="113" t="str">
        <f>IFERROR(VLOOKUP(A237,DETAIL!$A$7:$P$1101,16,0),"")</f>
        <v/>
      </c>
      <c r="G237" s="113" t="str">
        <f>IFERROR(VLOOKUP(A237,DETAIL!$A$7:$P$1101,15,0),"")</f>
        <v/>
      </c>
      <c r="H237" s="8" t="str">
        <f>IFERROR(VLOOKUP(A237,DETAIL!$A$7:$F$1101,6,0),"")</f>
        <v/>
      </c>
      <c r="I237" s="8" t="str">
        <f>IFERROR(VLOOKUP(A237,DETAIL!$A$7:$Q$1101,17,0),"")</f>
        <v/>
      </c>
      <c r="J237" s="8" t="str">
        <f>IFERROR(VLOOKUP(A237,DETAIL!$A$7:$P$1101,13,0),"")</f>
        <v/>
      </c>
      <c r="K237" s="114" t="str">
        <f>IFERROR(VLOOKUP(A237,DETAIL!$A$7:$N$1101,14,0),"")</f>
        <v/>
      </c>
      <c r="L237" s="8" t="str">
        <f>IFERROR(VLOOKUP(A237,DETAIL!$A$7:$L$1101,7,0),"")</f>
        <v/>
      </c>
      <c r="M237" s="115" t="str">
        <f>IFERROR(VLOOKUP(A237,DETAIL!$A$7:$L$1101,8,0)*75%,"")</f>
        <v/>
      </c>
      <c r="N237" s="8" t="str">
        <f>IFERROR(VLOOKUP(A237,DETAIL!$A$7:$L$1101,9,0),"")</f>
        <v/>
      </c>
      <c r="O237" s="115" t="str">
        <f>IFERROR(VLOOKUP(A237,DETAIL!$A$7:$L$1101,10,0)*25%,"")</f>
        <v/>
      </c>
      <c r="P237" s="115" t="str">
        <f t="shared" si="13"/>
        <v/>
      </c>
      <c r="Q237" s="113"/>
    </row>
    <row r="238" spans="1:17" ht="24.95" customHeight="1">
      <c r="A238" s="128">
        <v>231</v>
      </c>
      <c r="B238" s="8" t="str">
        <f t="shared" si="12"/>
        <v/>
      </c>
      <c r="C238" s="112" t="str">
        <f>IFERROR(VLOOKUP(A238,DETAIL!$A$7:$F$1101,3,0),"")</f>
        <v/>
      </c>
      <c r="D238" s="112" t="str">
        <f>IFERROR(VLOOKUP(A238,DETAIL!$A$7:$F$1101,4,0),"")</f>
        <v/>
      </c>
      <c r="E238" s="113" t="str">
        <f>IFERROR(VLOOKUP(A238,DETAIL!$A$7:$F$1101,5,0),"")</f>
        <v/>
      </c>
      <c r="F238" s="113" t="str">
        <f>IFERROR(VLOOKUP(A238,DETAIL!$A$7:$P$1101,16,0),"")</f>
        <v/>
      </c>
      <c r="G238" s="113" t="str">
        <f>IFERROR(VLOOKUP(A238,DETAIL!$A$7:$P$1101,15,0),"")</f>
        <v/>
      </c>
      <c r="H238" s="8" t="str">
        <f>IFERROR(VLOOKUP(A238,DETAIL!$A$7:$F$1101,6,0),"")</f>
        <v/>
      </c>
      <c r="I238" s="8" t="str">
        <f>IFERROR(VLOOKUP(A238,DETAIL!$A$7:$Q$1101,17,0),"")</f>
        <v/>
      </c>
      <c r="J238" s="8" t="str">
        <f>IFERROR(VLOOKUP(A238,DETAIL!$A$7:$P$1101,13,0),"")</f>
        <v/>
      </c>
      <c r="K238" s="114" t="str">
        <f>IFERROR(VLOOKUP(A238,DETAIL!$A$7:$N$1101,14,0),"")</f>
        <v/>
      </c>
      <c r="L238" s="8" t="str">
        <f>IFERROR(VLOOKUP(A238,DETAIL!$A$7:$L$1101,7,0),"")</f>
        <v/>
      </c>
      <c r="M238" s="115" t="str">
        <f>IFERROR(VLOOKUP(A238,DETAIL!$A$7:$L$1101,8,0)*75%,"")</f>
        <v/>
      </c>
      <c r="N238" s="8" t="str">
        <f>IFERROR(VLOOKUP(A238,DETAIL!$A$7:$L$1101,9,0),"")</f>
        <v/>
      </c>
      <c r="O238" s="115" t="str">
        <f>IFERROR(VLOOKUP(A238,DETAIL!$A$7:$L$1101,10,0)*25%,"")</f>
        <v/>
      </c>
      <c r="P238" s="115" t="str">
        <f t="shared" si="13"/>
        <v/>
      </c>
      <c r="Q238" s="113"/>
    </row>
    <row r="239" spans="1:17" ht="24.95" customHeight="1">
      <c r="A239" s="128">
        <v>232</v>
      </c>
      <c r="B239" s="8" t="str">
        <f t="shared" si="12"/>
        <v/>
      </c>
      <c r="C239" s="112" t="str">
        <f>IFERROR(VLOOKUP(A239,DETAIL!$A$7:$F$1101,3,0),"")</f>
        <v/>
      </c>
      <c r="D239" s="112" t="str">
        <f>IFERROR(VLOOKUP(A239,DETAIL!$A$7:$F$1101,4,0),"")</f>
        <v/>
      </c>
      <c r="E239" s="113" t="str">
        <f>IFERROR(VLOOKUP(A239,DETAIL!$A$7:$F$1101,5,0),"")</f>
        <v/>
      </c>
      <c r="F239" s="113" t="str">
        <f>IFERROR(VLOOKUP(A239,DETAIL!$A$7:$P$1101,16,0),"")</f>
        <v/>
      </c>
      <c r="G239" s="113" t="str">
        <f>IFERROR(VLOOKUP(A239,DETAIL!$A$7:$P$1101,15,0),"")</f>
        <v/>
      </c>
      <c r="H239" s="8" t="str">
        <f>IFERROR(VLOOKUP(A239,DETAIL!$A$7:$F$1101,6,0),"")</f>
        <v/>
      </c>
      <c r="I239" s="8" t="str">
        <f>IFERROR(VLOOKUP(A239,DETAIL!$A$7:$Q$1101,17,0),"")</f>
        <v/>
      </c>
      <c r="J239" s="8" t="str">
        <f>IFERROR(VLOOKUP(A239,DETAIL!$A$7:$P$1101,13,0),"")</f>
        <v/>
      </c>
      <c r="K239" s="114" t="str">
        <f>IFERROR(VLOOKUP(A239,DETAIL!$A$7:$N$1101,14,0),"")</f>
        <v/>
      </c>
      <c r="L239" s="8" t="str">
        <f>IFERROR(VLOOKUP(A239,DETAIL!$A$7:$L$1101,7,0),"")</f>
        <v/>
      </c>
      <c r="M239" s="115" t="str">
        <f>IFERROR(VLOOKUP(A239,DETAIL!$A$7:$L$1101,8,0)*75%,"")</f>
        <v/>
      </c>
      <c r="N239" s="8" t="str">
        <f>IFERROR(VLOOKUP(A239,DETAIL!$A$7:$L$1101,9,0),"")</f>
        <v/>
      </c>
      <c r="O239" s="115" t="str">
        <f>IFERROR(VLOOKUP(A239,DETAIL!$A$7:$L$1101,10,0)*25%,"")</f>
        <v/>
      </c>
      <c r="P239" s="115" t="str">
        <f t="shared" si="13"/>
        <v/>
      </c>
      <c r="Q239" s="113"/>
    </row>
    <row r="240" spans="1:17" ht="24.95" customHeight="1">
      <c r="A240" s="128">
        <v>233</v>
      </c>
      <c r="B240" s="8" t="str">
        <f t="shared" si="12"/>
        <v/>
      </c>
      <c r="C240" s="112" t="str">
        <f>IFERROR(VLOOKUP(A240,DETAIL!$A$7:$F$1101,3,0),"")</f>
        <v/>
      </c>
      <c r="D240" s="112" t="str">
        <f>IFERROR(VLOOKUP(A240,DETAIL!$A$7:$F$1101,4,0),"")</f>
        <v/>
      </c>
      <c r="E240" s="113" t="str">
        <f>IFERROR(VLOOKUP(A240,DETAIL!$A$7:$F$1101,5,0),"")</f>
        <v/>
      </c>
      <c r="F240" s="113" t="str">
        <f>IFERROR(VLOOKUP(A240,DETAIL!$A$7:$P$1101,16,0),"")</f>
        <v/>
      </c>
      <c r="G240" s="113" t="str">
        <f>IFERROR(VLOOKUP(A240,DETAIL!$A$7:$P$1101,15,0),"")</f>
        <v/>
      </c>
      <c r="H240" s="8" t="str">
        <f>IFERROR(VLOOKUP(A240,DETAIL!$A$7:$F$1101,6,0),"")</f>
        <v/>
      </c>
      <c r="I240" s="8" t="str">
        <f>IFERROR(VLOOKUP(A240,DETAIL!$A$7:$Q$1101,17,0),"")</f>
        <v/>
      </c>
      <c r="J240" s="8" t="str">
        <f>IFERROR(VLOOKUP(A240,DETAIL!$A$7:$P$1101,13,0),"")</f>
        <v/>
      </c>
      <c r="K240" s="114" t="str">
        <f>IFERROR(VLOOKUP(A240,DETAIL!$A$7:$N$1101,14,0),"")</f>
        <v/>
      </c>
      <c r="L240" s="8" t="str">
        <f>IFERROR(VLOOKUP(A240,DETAIL!$A$7:$L$1101,7,0),"")</f>
        <v/>
      </c>
      <c r="M240" s="115" t="str">
        <f>IFERROR(VLOOKUP(A240,DETAIL!$A$7:$L$1101,8,0)*75%,"")</f>
        <v/>
      </c>
      <c r="N240" s="8" t="str">
        <f>IFERROR(VLOOKUP(A240,DETAIL!$A$7:$L$1101,9,0),"")</f>
        <v/>
      </c>
      <c r="O240" s="115" t="str">
        <f>IFERROR(VLOOKUP(A240,DETAIL!$A$7:$L$1101,10,0)*25%,"")</f>
        <v/>
      </c>
      <c r="P240" s="115" t="str">
        <f t="shared" si="13"/>
        <v/>
      </c>
      <c r="Q240" s="113"/>
    </row>
    <row r="241" spans="1:17" ht="24.95" customHeight="1">
      <c r="A241" s="128">
        <v>234</v>
      </c>
      <c r="B241" s="8" t="str">
        <f t="shared" si="12"/>
        <v/>
      </c>
      <c r="C241" s="112" t="str">
        <f>IFERROR(VLOOKUP(A241,DETAIL!$A$7:$F$1101,3,0),"")</f>
        <v/>
      </c>
      <c r="D241" s="112" t="str">
        <f>IFERROR(VLOOKUP(A241,DETAIL!$A$7:$F$1101,4,0),"")</f>
        <v/>
      </c>
      <c r="E241" s="113" t="str">
        <f>IFERROR(VLOOKUP(A241,DETAIL!$A$7:$F$1101,5,0),"")</f>
        <v/>
      </c>
      <c r="F241" s="113" t="str">
        <f>IFERROR(VLOOKUP(A241,DETAIL!$A$7:$P$1101,16,0),"")</f>
        <v/>
      </c>
      <c r="G241" s="113" t="str">
        <f>IFERROR(VLOOKUP(A241,DETAIL!$A$7:$P$1101,15,0),"")</f>
        <v/>
      </c>
      <c r="H241" s="8" t="str">
        <f>IFERROR(VLOOKUP(A241,DETAIL!$A$7:$F$1101,6,0),"")</f>
        <v/>
      </c>
      <c r="I241" s="8" t="str">
        <f>IFERROR(VLOOKUP(A241,DETAIL!$A$7:$Q$1101,17,0),"")</f>
        <v/>
      </c>
      <c r="J241" s="8" t="str">
        <f>IFERROR(VLOOKUP(A241,DETAIL!$A$7:$P$1101,13,0),"")</f>
        <v/>
      </c>
      <c r="K241" s="114" t="str">
        <f>IFERROR(VLOOKUP(A241,DETAIL!$A$7:$N$1101,14,0),"")</f>
        <v/>
      </c>
      <c r="L241" s="8" t="str">
        <f>IFERROR(VLOOKUP(A241,DETAIL!$A$7:$L$1101,7,0),"")</f>
        <v/>
      </c>
      <c r="M241" s="115" t="str">
        <f>IFERROR(VLOOKUP(A241,DETAIL!$A$7:$L$1101,8,0)*75%,"")</f>
        <v/>
      </c>
      <c r="N241" s="8" t="str">
        <f>IFERROR(VLOOKUP(A241,DETAIL!$A$7:$L$1101,9,0),"")</f>
        <v/>
      </c>
      <c r="O241" s="115" t="str">
        <f>IFERROR(VLOOKUP(A241,DETAIL!$A$7:$L$1101,10,0)*25%,"")</f>
        <v/>
      </c>
      <c r="P241" s="115" t="str">
        <f t="shared" si="13"/>
        <v/>
      </c>
      <c r="Q241" s="113"/>
    </row>
    <row r="242" spans="1:17" ht="24.95" customHeight="1">
      <c r="A242" s="128">
        <v>235</v>
      </c>
      <c r="B242" s="8" t="str">
        <f t="shared" si="12"/>
        <v/>
      </c>
      <c r="C242" s="112" t="str">
        <f>IFERROR(VLOOKUP(A242,DETAIL!$A$7:$F$1101,3,0),"")</f>
        <v/>
      </c>
      <c r="D242" s="112" t="str">
        <f>IFERROR(VLOOKUP(A242,DETAIL!$A$7:$F$1101,4,0),"")</f>
        <v/>
      </c>
      <c r="E242" s="113" t="str">
        <f>IFERROR(VLOOKUP(A242,DETAIL!$A$7:$F$1101,5,0),"")</f>
        <v/>
      </c>
      <c r="F242" s="113" t="str">
        <f>IFERROR(VLOOKUP(A242,DETAIL!$A$7:$P$1101,16,0),"")</f>
        <v/>
      </c>
      <c r="G242" s="113" t="str">
        <f>IFERROR(VLOOKUP(A242,DETAIL!$A$7:$P$1101,15,0),"")</f>
        <v/>
      </c>
      <c r="H242" s="8" t="str">
        <f>IFERROR(VLOOKUP(A242,DETAIL!$A$7:$F$1101,6,0),"")</f>
        <v/>
      </c>
      <c r="I242" s="8" t="str">
        <f>IFERROR(VLOOKUP(A242,DETAIL!$A$7:$Q$1101,17,0),"")</f>
        <v/>
      </c>
      <c r="J242" s="8" t="str">
        <f>IFERROR(VLOOKUP(A242,DETAIL!$A$7:$P$1101,13,0),"")</f>
        <v/>
      </c>
      <c r="K242" s="114" t="str">
        <f>IFERROR(VLOOKUP(A242,DETAIL!$A$7:$N$1101,14,0),"")</f>
        <v/>
      </c>
      <c r="L242" s="8" t="str">
        <f>IFERROR(VLOOKUP(A242,DETAIL!$A$7:$L$1101,7,0),"")</f>
        <v/>
      </c>
      <c r="M242" s="115" t="str">
        <f>IFERROR(VLOOKUP(A242,DETAIL!$A$7:$L$1101,8,0)*75%,"")</f>
        <v/>
      </c>
      <c r="N242" s="8" t="str">
        <f>IFERROR(VLOOKUP(A242,DETAIL!$A$7:$L$1101,9,0),"")</f>
        <v/>
      </c>
      <c r="O242" s="115" t="str">
        <f>IFERROR(VLOOKUP(A242,DETAIL!$A$7:$L$1101,10,0)*25%,"")</f>
        <v/>
      </c>
      <c r="P242" s="115" t="str">
        <f t="shared" si="13"/>
        <v/>
      </c>
      <c r="Q242" s="113"/>
    </row>
    <row r="243" spans="1:17" ht="24.95" customHeight="1">
      <c r="A243" s="128">
        <v>236</v>
      </c>
      <c r="B243" s="8" t="str">
        <f t="shared" si="12"/>
        <v/>
      </c>
      <c r="C243" s="112" t="str">
        <f>IFERROR(VLOOKUP(A243,DETAIL!$A$7:$F$1101,3,0),"")</f>
        <v/>
      </c>
      <c r="D243" s="112" t="str">
        <f>IFERROR(VLOOKUP(A243,DETAIL!$A$7:$F$1101,4,0),"")</f>
        <v/>
      </c>
      <c r="E243" s="113" t="str">
        <f>IFERROR(VLOOKUP(A243,DETAIL!$A$7:$F$1101,5,0),"")</f>
        <v/>
      </c>
      <c r="F243" s="113" t="str">
        <f>IFERROR(VLOOKUP(A243,DETAIL!$A$7:$P$1101,16,0),"")</f>
        <v/>
      </c>
      <c r="G243" s="113" t="str">
        <f>IFERROR(VLOOKUP(A243,DETAIL!$A$7:$P$1101,15,0),"")</f>
        <v/>
      </c>
      <c r="H243" s="8" t="str">
        <f>IFERROR(VLOOKUP(A243,DETAIL!$A$7:$F$1101,6,0),"")</f>
        <v/>
      </c>
      <c r="I243" s="8" t="str">
        <f>IFERROR(VLOOKUP(A243,DETAIL!$A$7:$Q$1101,17,0),"")</f>
        <v/>
      </c>
      <c r="J243" s="8" t="str">
        <f>IFERROR(VLOOKUP(A243,DETAIL!$A$7:$P$1101,13,0),"")</f>
        <v/>
      </c>
      <c r="K243" s="114" t="str">
        <f>IFERROR(VLOOKUP(A243,DETAIL!$A$7:$N$1101,14,0),"")</f>
        <v/>
      </c>
      <c r="L243" s="8" t="str">
        <f>IFERROR(VLOOKUP(A243,DETAIL!$A$7:$L$1101,7,0),"")</f>
        <v/>
      </c>
      <c r="M243" s="115" t="str">
        <f>IFERROR(VLOOKUP(A243,DETAIL!$A$7:$L$1101,8,0)*75%,"")</f>
        <v/>
      </c>
      <c r="N243" s="8" t="str">
        <f>IFERROR(VLOOKUP(A243,DETAIL!$A$7:$L$1101,9,0),"")</f>
        <v/>
      </c>
      <c r="O243" s="115" t="str">
        <f>IFERROR(VLOOKUP(A243,DETAIL!$A$7:$L$1101,10,0)*25%,"")</f>
        <v/>
      </c>
      <c r="P243" s="115" t="str">
        <f t="shared" si="13"/>
        <v/>
      </c>
      <c r="Q243" s="113"/>
    </row>
    <row r="244" spans="1:17" ht="24.95" customHeight="1">
      <c r="A244" s="128">
        <v>237</v>
      </c>
      <c r="B244" s="8" t="str">
        <f t="shared" si="12"/>
        <v/>
      </c>
      <c r="C244" s="112" t="str">
        <f>IFERROR(VLOOKUP(A244,DETAIL!$A$7:$F$1101,3,0),"")</f>
        <v/>
      </c>
      <c r="D244" s="112" t="str">
        <f>IFERROR(VLOOKUP(A244,DETAIL!$A$7:$F$1101,4,0),"")</f>
        <v/>
      </c>
      <c r="E244" s="113" t="str">
        <f>IFERROR(VLOOKUP(A244,DETAIL!$A$7:$F$1101,5,0),"")</f>
        <v/>
      </c>
      <c r="F244" s="113" t="str">
        <f>IFERROR(VLOOKUP(A244,DETAIL!$A$7:$P$1101,16,0),"")</f>
        <v/>
      </c>
      <c r="G244" s="113" t="str">
        <f>IFERROR(VLOOKUP(A244,DETAIL!$A$7:$P$1101,15,0),"")</f>
        <v/>
      </c>
      <c r="H244" s="8" t="str">
        <f>IFERROR(VLOOKUP(A244,DETAIL!$A$7:$F$1101,6,0),"")</f>
        <v/>
      </c>
      <c r="I244" s="8" t="str">
        <f>IFERROR(VLOOKUP(A244,DETAIL!$A$7:$Q$1101,17,0),"")</f>
        <v/>
      </c>
      <c r="J244" s="8" t="str">
        <f>IFERROR(VLOOKUP(A244,DETAIL!$A$7:$P$1101,13,0),"")</f>
        <v/>
      </c>
      <c r="K244" s="114" t="str">
        <f>IFERROR(VLOOKUP(A244,DETAIL!$A$7:$N$1101,14,0),"")</f>
        <v/>
      </c>
      <c r="L244" s="8" t="str">
        <f>IFERROR(VLOOKUP(A244,DETAIL!$A$7:$L$1101,7,0),"")</f>
        <v/>
      </c>
      <c r="M244" s="115" t="str">
        <f>IFERROR(VLOOKUP(A244,DETAIL!$A$7:$L$1101,8,0)*75%,"")</f>
        <v/>
      </c>
      <c r="N244" s="8" t="str">
        <f>IFERROR(VLOOKUP(A244,DETAIL!$A$7:$L$1101,9,0),"")</f>
        <v/>
      </c>
      <c r="O244" s="115" t="str">
        <f>IFERROR(VLOOKUP(A244,DETAIL!$A$7:$L$1101,10,0)*25%,"")</f>
        <v/>
      </c>
      <c r="P244" s="115" t="str">
        <f t="shared" si="13"/>
        <v/>
      </c>
      <c r="Q244" s="113"/>
    </row>
    <row r="245" spans="1:17" ht="24.95" customHeight="1">
      <c r="A245" s="128">
        <v>238</v>
      </c>
      <c r="B245" s="8" t="str">
        <f t="shared" si="12"/>
        <v/>
      </c>
      <c r="C245" s="112" t="str">
        <f>IFERROR(VLOOKUP(A245,DETAIL!$A$7:$F$1101,3,0),"")</f>
        <v/>
      </c>
      <c r="D245" s="112" t="str">
        <f>IFERROR(VLOOKUP(A245,DETAIL!$A$7:$F$1101,4,0),"")</f>
        <v/>
      </c>
      <c r="E245" s="113" t="str">
        <f>IFERROR(VLOOKUP(A245,DETAIL!$A$7:$F$1101,5,0),"")</f>
        <v/>
      </c>
      <c r="F245" s="113" t="str">
        <f>IFERROR(VLOOKUP(A245,DETAIL!$A$7:$P$1101,16,0),"")</f>
        <v/>
      </c>
      <c r="G245" s="113" t="str">
        <f>IFERROR(VLOOKUP(A245,DETAIL!$A$7:$P$1101,15,0),"")</f>
        <v/>
      </c>
      <c r="H245" s="8" t="str">
        <f>IFERROR(VLOOKUP(A245,DETAIL!$A$7:$F$1101,6,0),"")</f>
        <v/>
      </c>
      <c r="I245" s="8" t="str">
        <f>IFERROR(VLOOKUP(A245,DETAIL!$A$7:$Q$1101,17,0),"")</f>
        <v/>
      </c>
      <c r="J245" s="8" t="str">
        <f>IFERROR(VLOOKUP(A245,DETAIL!$A$7:$P$1101,13,0),"")</f>
        <v/>
      </c>
      <c r="K245" s="114" t="str">
        <f>IFERROR(VLOOKUP(A245,DETAIL!$A$7:$N$1101,14,0),"")</f>
        <v/>
      </c>
      <c r="L245" s="8" t="str">
        <f>IFERROR(VLOOKUP(A245,DETAIL!$A$7:$L$1101,7,0),"")</f>
        <v/>
      </c>
      <c r="M245" s="115" t="str">
        <f>IFERROR(VLOOKUP(A245,DETAIL!$A$7:$L$1101,8,0)*75%,"")</f>
        <v/>
      </c>
      <c r="N245" s="8" t="str">
        <f>IFERROR(VLOOKUP(A245,DETAIL!$A$7:$L$1101,9,0),"")</f>
        <v/>
      </c>
      <c r="O245" s="115" t="str">
        <f>IFERROR(VLOOKUP(A245,DETAIL!$A$7:$L$1101,10,0)*25%,"")</f>
        <v/>
      </c>
      <c r="P245" s="115" t="str">
        <f t="shared" si="13"/>
        <v/>
      </c>
      <c r="Q245" s="113"/>
    </row>
    <row r="246" spans="1:17" ht="24.95" customHeight="1">
      <c r="A246" s="128">
        <v>239</v>
      </c>
      <c r="B246" s="8" t="str">
        <f t="shared" si="12"/>
        <v/>
      </c>
      <c r="C246" s="112" t="str">
        <f>IFERROR(VLOOKUP(A246,DETAIL!$A$7:$F$1101,3,0),"")</f>
        <v/>
      </c>
      <c r="D246" s="112" t="str">
        <f>IFERROR(VLOOKUP(A246,DETAIL!$A$7:$F$1101,4,0),"")</f>
        <v/>
      </c>
      <c r="E246" s="113" t="str">
        <f>IFERROR(VLOOKUP(A246,DETAIL!$A$7:$F$1101,5,0),"")</f>
        <v/>
      </c>
      <c r="F246" s="113" t="str">
        <f>IFERROR(VLOOKUP(A246,DETAIL!$A$7:$P$1101,16,0),"")</f>
        <v/>
      </c>
      <c r="G246" s="113" t="str">
        <f>IFERROR(VLOOKUP(A246,DETAIL!$A$7:$P$1101,15,0),"")</f>
        <v/>
      </c>
      <c r="H246" s="8" t="str">
        <f>IFERROR(VLOOKUP(A246,DETAIL!$A$7:$F$1101,6,0),"")</f>
        <v/>
      </c>
      <c r="I246" s="8" t="str">
        <f>IFERROR(VLOOKUP(A246,DETAIL!$A$7:$Q$1101,17,0),"")</f>
        <v/>
      </c>
      <c r="J246" s="8" t="str">
        <f>IFERROR(VLOOKUP(A246,DETAIL!$A$7:$P$1101,13,0),"")</f>
        <v/>
      </c>
      <c r="K246" s="114" t="str">
        <f>IFERROR(VLOOKUP(A246,DETAIL!$A$7:$N$1101,14,0),"")</f>
        <v/>
      </c>
      <c r="L246" s="8" t="str">
        <f>IFERROR(VLOOKUP(A246,DETAIL!$A$7:$L$1101,7,0),"")</f>
        <v/>
      </c>
      <c r="M246" s="115" t="str">
        <f>IFERROR(VLOOKUP(A246,DETAIL!$A$7:$L$1101,8,0)*75%,"")</f>
        <v/>
      </c>
      <c r="N246" s="8" t="str">
        <f>IFERROR(VLOOKUP(A246,DETAIL!$A$7:$L$1101,9,0),"")</f>
        <v/>
      </c>
      <c r="O246" s="115" t="str">
        <f>IFERROR(VLOOKUP(A246,DETAIL!$A$7:$L$1101,10,0)*25%,"")</f>
        <v/>
      </c>
      <c r="P246" s="115" t="str">
        <f t="shared" si="13"/>
        <v/>
      </c>
      <c r="Q246" s="113"/>
    </row>
    <row r="247" spans="1:17" ht="24.95" customHeight="1">
      <c r="A247" s="128">
        <v>240</v>
      </c>
      <c r="B247" s="8" t="str">
        <f t="shared" si="12"/>
        <v/>
      </c>
      <c r="C247" s="112" t="str">
        <f>IFERROR(VLOOKUP(A247,DETAIL!$A$7:$F$1101,3,0),"")</f>
        <v/>
      </c>
      <c r="D247" s="112" t="str">
        <f>IFERROR(VLOOKUP(A247,DETAIL!$A$7:$F$1101,4,0),"")</f>
        <v/>
      </c>
      <c r="E247" s="113" t="str">
        <f>IFERROR(VLOOKUP(A247,DETAIL!$A$7:$F$1101,5,0),"")</f>
        <v/>
      </c>
      <c r="F247" s="113" t="str">
        <f>IFERROR(VLOOKUP(A247,DETAIL!$A$7:$P$1101,16,0),"")</f>
        <v/>
      </c>
      <c r="G247" s="113" t="str">
        <f>IFERROR(VLOOKUP(A247,DETAIL!$A$7:$P$1101,15,0),"")</f>
        <v/>
      </c>
      <c r="H247" s="8" t="str">
        <f>IFERROR(VLOOKUP(A247,DETAIL!$A$7:$F$1101,6,0),"")</f>
        <v/>
      </c>
      <c r="I247" s="8" t="str">
        <f>IFERROR(VLOOKUP(A247,DETAIL!$A$7:$Q$1101,17,0),"")</f>
        <v/>
      </c>
      <c r="J247" s="8" t="str">
        <f>IFERROR(VLOOKUP(A247,DETAIL!$A$7:$P$1101,13,0),"")</f>
        <v/>
      </c>
      <c r="K247" s="114" t="str">
        <f>IFERROR(VLOOKUP(A247,DETAIL!$A$7:$N$1101,14,0),"")</f>
        <v/>
      </c>
      <c r="L247" s="8" t="str">
        <f>IFERROR(VLOOKUP(A247,DETAIL!$A$7:$L$1101,7,0),"")</f>
        <v/>
      </c>
      <c r="M247" s="115" t="str">
        <f>IFERROR(VLOOKUP(A247,DETAIL!$A$7:$L$1101,8,0)*75%,"")</f>
        <v/>
      </c>
      <c r="N247" s="8" t="str">
        <f>IFERROR(VLOOKUP(A247,DETAIL!$A$7:$L$1101,9,0),"")</f>
        <v/>
      </c>
      <c r="O247" s="115" t="str">
        <f>IFERROR(VLOOKUP(A247,DETAIL!$A$7:$L$1101,10,0)*25%,"")</f>
        <v/>
      </c>
      <c r="P247" s="115" t="str">
        <f t="shared" si="13"/>
        <v/>
      </c>
      <c r="Q247" s="113"/>
    </row>
    <row r="248" spans="1:17" ht="24.95" customHeight="1">
      <c r="A248" s="128">
        <v>241</v>
      </c>
      <c r="B248" s="8" t="str">
        <f t="shared" si="12"/>
        <v/>
      </c>
      <c r="C248" s="112" t="str">
        <f>IFERROR(VLOOKUP(A248,DETAIL!$A$7:$F$1101,3,0),"")</f>
        <v/>
      </c>
      <c r="D248" s="112" t="str">
        <f>IFERROR(VLOOKUP(A248,DETAIL!$A$7:$F$1101,4,0),"")</f>
        <v/>
      </c>
      <c r="E248" s="113" t="str">
        <f>IFERROR(VLOOKUP(A248,DETAIL!$A$7:$F$1101,5,0),"")</f>
        <v/>
      </c>
      <c r="F248" s="113" t="str">
        <f>IFERROR(VLOOKUP(A248,DETAIL!$A$7:$P$1101,16,0),"")</f>
        <v/>
      </c>
      <c r="G248" s="113" t="str">
        <f>IFERROR(VLOOKUP(A248,DETAIL!$A$7:$P$1101,15,0),"")</f>
        <v/>
      </c>
      <c r="H248" s="8" t="str">
        <f>IFERROR(VLOOKUP(A248,DETAIL!$A$7:$F$1101,6,0),"")</f>
        <v/>
      </c>
      <c r="I248" s="8" t="str">
        <f>IFERROR(VLOOKUP(A248,DETAIL!$A$7:$Q$1101,17,0),"")</f>
        <v/>
      </c>
      <c r="J248" s="8" t="str">
        <f>IFERROR(VLOOKUP(A248,DETAIL!$A$7:$P$1101,13,0),"")</f>
        <v/>
      </c>
      <c r="K248" s="114" t="str">
        <f>IFERROR(VLOOKUP(A248,DETAIL!$A$7:$N$1101,14,0),"")</f>
        <v/>
      </c>
      <c r="L248" s="8" t="str">
        <f>IFERROR(VLOOKUP(A248,DETAIL!$A$7:$L$1101,7,0),"")</f>
        <v/>
      </c>
      <c r="M248" s="115" t="str">
        <f>IFERROR(VLOOKUP(A248,DETAIL!$A$7:$L$1101,8,0)*75%,"")</f>
        <v/>
      </c>
      <c r="N248" s="8" t="str">
        <f>IFERROR(VLOOKUP(A248,DETAIL!$A$7:$L$1101,9,0),"")</f>
        <v/>
      </c>
      <c r="O248" s="115" t="str">
        <f>IFERROR(VLOOKUP(A248,DETAIL!$A$7:$L$1101,10,0)*25%,"")</f>
        <v/>
      </c>
      <c r="P248" s="115" t="str">
        <f t="shared" si="13"/>
        <v/>
      </c>
      <c r="Q248" s="113"/>
    </row>
    <row r="249" spans="1:17" ht="24.95" customHeight="1">
      <c r="A249" s="128">
        <v>242</v>
      </c>
      <c r="B249" s="8" t="str">
        <f t="shared" si="12"/>
        <v/>
      </c>
      <c r="C249" s="112" t="str">
        <f>IFERROR(VLOOKUP(A249,DETAIL!$A$7:$F$1101,3,0),"")</f>
        <v/>
      </c>
      <c r="D249" s="112" t="str">
        <f>IFERROR(VLOOKUP(A249,DETAIL!$A$7:$F$1101,4,0),"")</f>
        <v/>
      </c>
      <c r="E249" s="113" t="str">
        <f>IFERROR(VLOOKUP(A249,DETAIL!$A$7:$F$1101,5,0),"")</f>
        <v/>
      </c>
      <c r="F249" s="113" t="str">
        <f>IFERROR(VLOOKUP(A249,DETAIL!$A$7:$P$1101,16,0),"")</f>
        <v/>
      </c>
      <c r="G249" s="113" t="str">
        <f>IFERROR(VLOOKUP(A249,DETAIL!$A$7:$P$1101,15,0),"")</f>
        <v/>
      </c>
      <c r="H249" s="8" t="str">
        <f>IFERROR(VLOOKUP(A249,DETAIL!$A$7:$F$1101,6,0),"")</f>
        <v/>
      </c>
      <c r="I249" s="8" t="str">
        <f>IFERROR(VLOOKUP(A249,DETAIL!$A$7:$Q$1101,17,0),"")</f>
        <v/>
      </c>
      <c r="J249" s="8" t="str">
        <f>IFERROR(VLOOKUP(A249,DETAIL!$A$7:$P$1101,13,0),"")</f>
        <v/>
      </c>
      <c r="K249" s="114" t="str">
        <f>IFERROR(VLOOKUP(A249,DETAIL!$A$7:$N$1101,14,0),"")</f>
        <v/>
      </c>
      <c r="L249" s="8" t="str">
        <f>IFERROR(VLOOKUP(A249,DETAIL!$A$7:$L$1101,7,0),"")</f>
        <v/>
      </c>
      <c r="M249" s="115" t="str">
        <f>IFERROR(VLOOKUP(A249,DETAIL!$A$7:$L$1101,8,0)*75%,"")</f>
        <v/>
      </c>
      <c r="N249" s="8" t="str">
        <f>IFERROR(VLOOKUP(A249,DETAIL!$A$7:$L$1101,9,0),"")</f>
        <v/>
      </c>
      <c r="O249" s="115" t="str">
        <f>IFERROR(VLOOKUP(A249,DETAIL!$A$7:$L$1101,10,0)*25%,"")</f>
        <v/>
      </c>
      <c r="P249" s="115" t="str">
        <f t="shared" si="13"/>
        <v/>
      </c>
      <c r="Q249" s="113"/>
    </row>
    <row r="250" spans="1:17" ht="24.95" customHeight="1">
      <c r="A250" s="128">
        <v>243</v>
      </c>
      <c r="B250" s="8" t="str">
        <f t="shared" si="12"/>
        <v/>
      </c>
      <c r="C250" s="112" t="str">
        <f>IFERROR(VLOOKUP(A250,DETAIL!$A$7:$F$1101,3,0),"")</f>
        <v/>
      </c>
      <c r="D250" s="112" t="str">
        <f>IFERROR(VLOOKUP(A250,DETAIL!$A$7:$F$1101,4,0),"")</f>
        <v/>
      </c>
      <c r="E250" s="113" t="str">
        <f>IFERROR(VLOOKUP(A250,DETAIL!$A$7:$F$1101,5,0),"")</f>
        <v/>
      </c>
      <c r="F250" s="113" t="str">
        <f>IFERROR(VLOOKUP(A250,DETAIL!$A$7:$P$1101,16,0),"")</f>
        <v/>
      </c>
      <c r="G250" s="113" t="str">
        <f>IFERROR(VLOOKUP(A250,DETAIL!$A$7:$P$1101,15,0),"")</f>
        <v/>
      </c>
      <c r="H250" s="8" t="str">
        <f>IFERROR(VLOOKUP(A250,DETAIL!$A$7:$F$1101,6,0),"")</f>
        <v/>
      </c>
      <c r="I250" s="8" t="str">
        <f>IFERROR(VLOOKUP(A250,DETAIL!$A$7:$Q$1101,17,0),"")</f>
        <v/>
      </c>
      <c r="J250" s="8" t="str">
        <f>IFERROR(VLOOKUP(A250,DETAIL!$A$7:$P$1101,13,0),"")</f>
        <v/>
      </c>
      <c r="K250" s="114" t="str">
        <f>IFERROR(VLOOKUP(A250,DETAIL!$A$7:$N$1101,14,0),"")</f>
        <v/>
      </c>
      <c r="L250" s="8" t="str">
        <f>IFERROR(VLOOKUP(A250,DETAIL!$A$7:$L$1101,7,0),"")</f>
        <v/>
      </c>
      <c r="M250" s="115" t="str">
        <f>IFERROR(VLOOKUP(A250,DETAIL!$A$7:$L$1101,8,0)*75%,"")</f>
        <v/>
      </c>
      <c r="N250" s="8" t="str">
        <f>IFERROR(VLOOKUP(A250,DETAIL!$A$7:$L$1101,9,0),"")</f>
        <v/>
      </c>
      <c r="O250" s="115" t="str">
        <f>IFERROR(VLOOKUP(A250,DETAIL!$A$7:$L$1101,10,0)*25%,"")</f>
        <v/>
      </c>
      <c r="P250" s="115" t="str">
        <f t="shared" si="13"/>
        <v/>
      </c>
      <c r="Q250" s="113"/>
    </row>
    <row r="251" spans="1:17" ht="24.95" customHeight="1">
      <c r="A251" s="128">
        <v>244</v>
      </c>
      <c r="B251" s="8" t="str">
        <f t="shared" si="12"/>
        <v/>
      </c>
      <c r="C251" s="112" t="str">
        <f>IFERROR(VLOOKUP(A251,DETAIL!$A$7:$F$1101,3,0),"")</f>
        <v/>
      </c>
      <c r="D251" s="112" t="str">
        <f>IFERROR(VLOOKUP(A251,DETAIL!$A$7:$F$1101,4,0),"")</f>
        <v/>
      </c>
      <c r="E251" s="113" t="str">
        <f>IFERROR(VLOOKUP(A251,DETAIL!$A$7:$F$1101,5,0),"")</f>
        <v/>
      </c>
      <c r="F251" s="113" t="str">
        <f>IFERROR(VLOOKUP(A251,DETAIL!$A$7:$P$1101,16,0),"")</f>
        <v/>
      </c>
      <c r="G251" s="113" t="str">
        <f>IFERROR(VLOOKUP(A251,DETAIL!$A$7:$P$1101,15,0),"")</f>
        <v/>
      </c>
      <c r="H251" s="8" t="str">
        <f>IFERROR(VLOOKUP(A251,DETAIL!$A$7:$F$1101,6,0),"")</f>
        <v/>
      </c>
      <c r="I251" s="8" t="str">
        <f>IFERROR(VLOOKUP(A251,DETAIL!$A$7:$Q$1101,17,0),"")</f>
        <v/>
      </c>
      <c r="J251" s="8" t="str">
        <f>IFERROR(VLOOKUP(A251,DETAIL!$A$7:$P$1101,13,0),"")</f>
        <v/>
      </c>
      <c r="K251" s="114" t="str">
        <f>IFERROR(VLOOKUP(A251,DETAIL!$A$7:$N$1101,14,0),"")</f>
        <v/>
      </c>
      <c r="L251" s="8" t="str">
        <f>IFERROR(VLOOKUP(A251,DETAIL!$A$7:$L$1101,7,0),"")</f>
        <v/>
      </c>
      <c r="M251" s="115" t="str">
        <f>IFERROR(VLOOKUP(A251,DETAIL!$A$7:$L$1101,8,0)*75%,"")</f>
        <v/>
      </c>
      <c r="N251" s="8" t="str">
        <f>IFERROR(VLOOKUP(A251,DETAIL!$A$7:$L$1101,9,0),"")</f>
        <v/>
      </c>
      <c r="O251" s="115" t="str">
        <f>IFERROR(VLOOKUP(A251,DETAIL!$A$7:$L$1101,10,0)*25%,"")</f>
        <v/>
      </c>
      <c r="P251" s="115" t="str">
        <f t="shared" si="13"/>
        <v/>
      </c>
      <c r="Q251" s="113"/>
    </row>
    <row r="252" spans="1:17" ht="24.95" customHeight="1">
      <c r="A252" s="128">
        <v>245</v>
      </c>
      <c r="B252" s="8" t="str">
        <f t="shared" si="12"/>
        <v/>
      </c>
      <c r="C252" s="112" t="str">
        <f>IFERROR(VLOOKUP(A252,DETAIL!$A$7:$F$1101,3,0),"")</f>
        <v/>
      </c>
      <c r="D252" s="112" t="str">
        <f>IFERROR(VLOOKUP(A252,DETAIL!$A$7:$F$1101,4,0),"")</f>
        <v/>
      </c>
      <c r="E252" s="113" t="str">
        <f>IFERROR(VLOOKUP(A252,DETAIL!$A$7:$F$1101,5,0),"")</f>
        <v/>
      </c>
      <c r="F252" s="113" t="str">
        <f>IFERROR(VLOOKUP(A252,DETAIL!$A$7:$P$1101,16,0),"")</f>
        <v/>
      </c>
      <c r="G252" s="113" t="str">
        <f>IFERROR(VLOOKUP(A252,DETAIL!$A$7:$P$1101,15,0),"")</f>
        <v/>
      </c>
      <c r="H252" s="8" t="str">
        <f>IFERROR(VLOOKUP(A252,DETAIL!$A$7:$F$1101,6,0),"")</f>
        <v/>
      </c>
      <c r="I252" s="8" t="str">
        <f>IFERROR(VLOOKUP(A252,DETAIL!$A$7:$Q$1101,17,0),"")</f>
        <v/>
      </c>
      <c r="J252" s="8" t="str">
        <f>IFERROR(VLOOKUP(A252,DETAIL!$A$7:$P$1101,13,0),"")</f>
        <v/>
      </c>
      <c r="K252" s="114" t="str">
        <f>IFERROR(VLOOKUP(A252,DETAIL!$A$7:$N$1101,14,0),"")</f>
        <v/>
      </c>
      <c r="L252" s="8" t="str">
        <f>IFERROR(VLOOKUP(A252,DETAIL!$A$7:$L$1101,7,0),"")</f>
        <v/>
      </c>
      <c r="M252" s="115" t="str">
        <f>IFERROR(VLOOKUP(A252,DETAIL!$A$7:$L$1101,8,0)*75%,"")</f>
        <v/>
      </c>
      <c r="N252" s="8" t="str">
        <f>IFERROR(VLOOKUP(A252,DETAIL!$A$7:$L$1101,9,0),"")</f>
        <v/>
      </c>
      <c r="O252" s="115" t="str">
        <f>IFERROR(VLOOKUP(A252,DETAIL!$A$7:$L$1101,10,0)*25%,"")</f>
        <v/>
      </c>
      <c r="P252" s="115" t="str">
        <f t="shared" si="13"/>
        <v/>
      </c>
      <c r="Q252" s="113"/>
    </row>
    <row r="253" spans="1:17" ht="24.95" customHeight="1">
      <c r="A253" s="128">
        <v>246</v>
      </c>
      <c r="B253" s="8" t="str">
        <f t="shared" si="12"/>
        <v/>
      </c>
      <c r="C253" s="112" t="str">
        <f>IFERROR(VLOOKUP(A253,DETAIL!$A$7:$F$1101,3,0),"")</f>
        <v/>
      </c>
      <c r="D253" s="112" t="str">
        <f>IFERROR(VLOOKUP(A253,DETAIL!$A$7:$F$1101,4,0),"")</f>
        <v/>
      </c>
      <c r="E253" s="113" t="str">
        <f>IFERROR(VLOOKUP(A253,DETAIL!$A$7:$F$1101,5,0),"")</f>
        <v/>
      </c>
      <c r="F253" s="113" t="str">
        <f>IFERROR(VLOOKUP(A253,DETAIL!$A$7:$P$1101,16,0),"")</f>
        <v/>
      </c>
      <c r="G253" s="113" t="str">
        <f>IFERROR(VLOOKUP(A253,DETAIL!$A$7:$P$1101,15,0),"")</f>
        <v/>
      </c>
      <c r="H253" s="8" t="str">
        <f>IFERROR(VLOOKUP(A253,DETAIL!$A$7:$F$1101,6,0),"")</f>
        <v/>
      </c>
      <c r="I253" s="8" t="str">
        <f>IFERROR(VLOOKUP(A253,DETAIL!$A$7:$Q$1101,17,0),"")</f>
        <v/>
      </c>
      <c r="J253" s="8" t="str">
        <f>IFERROR(VLOOKUP(A253,DETAIL!$A$7:$P$1101,13,0),"")</f>
        <v/>
      </c>
      <c r="K253" s="114" t="str">
        <f>IFERROR(VLOOKUP(A253,DETAIL!$A$7:$N$1101,14,0),"")</f>
        <v/>
      </c>
      <c r="L253" s="8" t="str">
        <f>IFERROR(VLOOKUP(A253,DETAIL!$A$7:$L$1101,7,0),"")</f>
        <v/>
      </c>
      <c r="M253" s="115" t="str">
        <f>IFERROR(VLOOKUP(A253,DETAIL!$A$7:$L$1101,8,0)*75%,"")</f>
        <v/>
      </c>
      <c r="N253" s="8" t="str">
        <f>IFERROR(VLOOKUP(A253,DETAIL!$A$7:$L$1101,9,0),"")</f>
        <v/>
      </c>
      <c r="O253" s="115" t="str">
        <f>IFERROR(VLOOKUP(A253,DETAIL!$A$7:$L$1101,10,0)*25%,"")</f>
        <v/>
      </c>
      <c r="P253" s="115" t="str">
        <f t="shared" si="13"/>
        <v/>
      </c>
      <c r="Q253" s="113"/>
    </row>
    <row r="254" spans="1:17" ht="24.95" customHeight="1">
      <c r="A254" s="128">
        <v>247</v>
      </c>
      <c r="B254" s="8" t="str">
        <f t="shared" si="12"/>
        <v/>
      </c>
      <c r="C254" s="112" t="str">
        <f>IFERROR(VLOOKUP(A254,DETAIL!$A$7:$F$1101,3,0),"")</f>
        <v/>
      </c>
      <c r="D254" s="112" t="str">
        <f>IFERROR(VLOOKUP(A254,DETAIL!$A$7:$F$1101,4,0),"")</f>
        <v/>
      </c>
      <c r="E254" s="113" t="str">
        <f>IFERROR(VLOOKUP(A254,DETAIL!$A$7:$F$1101,5,0),"")</f>
        <v/>
      </c>
      <c r="F254" s="113" t="str">
        <f>IFERROR(VLOOKUP(A254,DETAIL!$A$7:$P$1101,16,0),"")</f>
        <v/>
      </c>
      <c r="G254" s="113" t="str">
        <f>IFERROR(VLOOKUP(A254,DETAIL!$A$7:$P$1101,15,0),"")</f>
        <v/>
      </c>
      <c r="H254" s="8" t="str">
        <f>IFERROR(VLOOKUP(A254,DETAIL!$A$7:$F$1101,6,0),"")</f>
        <v/>
      </c>
      <c r="I254" s="8" t="str">
        <f>IFERROR(VLOOKUP(A254,DETAIL!$A$7:$Q$1101,17,0),"")</f>
        <v/>
      </c>
      <c r="J254" s="8" t="str">
        <f>IFERROR(VLOOKUP(A254,DETAIL!$A$7:$P$1101,13,0),"")</f>
        <v/>
      </c>
      <c r="K254" s="114" t="str">
        <f>IFERROR(VLOOKUP(A254,DETAIL!$A$7:$N$1101,14,0),"")</f>
        <v/>
      </c>
      <c r="L254" s="8" t="str">
        <f>IFERROR(VLOOKUP(A254,DETAIL!$A$7:$L$1101,7,0),"")</f>
        <v/>
      </c>
      <c r="M254" s="115" t="str">
        <f>IFERROR(VLOOKUP(A254,DETAIL!$A$7:$L$1101,8,0)*75%,"")</f>
        <v/>
      </c>
      <c r="N254" s="8" t="str">
        <f>IFERROR(VLOOKUP(A254,DETAIL!$A$7:$L$1101,9,0),"")</f>
        <v/>
      </c>
      <c r="O254" s="115" t="str">
        <f>IFERROR(VLOOKUP(A254,DETAIL!$A$7:$L$1101,10,0)*25%,"")</f>
        <v/>
      </c>
      <c r="P254" s="115" t="str">
        <f t="shared" si="13"/>
        <v/>
      </c>
      <c r="Q254" s="113"/>
    </row>
    <row r="255" spans="1:17" ht="24.95" customHeight="1">
      <c r="A255" s="128">
        <v>248</v>
      </c>
      <c r="B255" s="8" t="str">
        <f t="shared" si="12"/>
        <v/>
      </c>
      <c r="C255" s="112" t="str">
        <f>IFERROR(VLOOKUP(A255,DETAIL!$A$7:$F$1101,3,0),"")</f>
        <v/>
      </c>
      <c r="D255" s="112" t="str">
        <f>IFERROR(VLOOKUP(A255,DETAIL!$A$7:$F$1101,4,0),"")</f>
        <v/>
      </c>
      <c r="E255" s="113" t="str">
        <f>IFERROR(VLOOKUP(A255,DETAIL!$A$7:$F$1101,5,0),"")</f>
        <v/>
      </c>
      <c r="F255" s="113" t="str">
        <f>IFERROR(VLOOKUP(A255,DETAIL!$A$7:$P$1101,16,0),"")</f>
        <v/>
      </c>
      <c r="G255" s="113" t="str">
        <f>IFERROR(VLOOKUP(A255,DETAIL!$A$7:$P$1101,15,0),"")</f>
        <v/>
      </c>
      <c r="H255" s="8" t="str">
        <f>IFERROR(VLOOKUP(A255,DETAIL!$A$7:$F$1101,6,0),"")</f>
        <v/>
      </c>
      <c r="I255" s="8" t="str">
        <f>IFERROR(VLOOKUP(A255,DETAIL!$A$7:$Q$1101,17,0),"")</f>
        <v/>
      </c>
      <c r="J255" s="8" t="str">
        <f>IFERROR(VLOOKUP(A255,DETAIL!$A$7:$P$1101,13,0),"")</f>
        <v/>
      </c>
      <c r="K255" s="114" t="str">
        <f>IFERROR(VLOOKUP(A255,DETAIL!$A$7:$N$1101,14,0),"")</f>
        <v/>
      </c>
      <c r="L255" s="8" t="str">
        <f>IFERROR(VLOOKUP(A255,DETAIL!$A$7:$L$1101,7,0),"")</f>
        <v/>
      </c>
      <c r="M255" s="115" t="str">
        <f>IFERROR(VLOOKUP(A255,DETAIL!$A$7:$L$1101,8,0)*75%,"")</f>
        <v/>
      </c>
      <c r="N255" s="8" t="str">
        <f>IFERROR(VLOOKUP(A255,DETAIL!$A$7:$L$1101,9,0),"")</f>
        <v/>
      </c>
      <c r="O255" s="115" t="str">
        <f>IFERROR(VLOOKUP(A255,DETAIL!$A$7:$L$1101,10,0)*25%,"")</f>
        <v/>
      </c>
      <c r="P255" s="115" t="str">
        <f t="shared" si="13"/>
        <v/>
      </c>
      <c r="Q255" s="113"/>
    </row>
    <row r="256" spans="1:17" ht="24.95" customHeight="1">
      <c r="A256" s="128">
        <v>249</v>
      </c>
      <c r="B256" s="8" t="str">
        <f t="shared" si="12"/>
        <v/>
      </c>
      <c r="C256" s="112" t="str">
        <f>IFERROR(VLOOKUP(A256,DETAIL!$A$7:$F$1101,3,0),"")</f>
        <v/>
      </c>
      <c r="D256" s="112" t="str">
        <f>IFERROR(VLOOKUP(A256,DETAIL!$A$7:$F$1101,4,0),"")</f>
        <v/>
      </c>
      <c r="E256" s="113" t="str">
        <f>IFERROR(VLOOKUP(A256,DETAIL!$A$7:$F$1101,5,0),"")</f>
        <v/>
      </c>
      <c r="F256" s="113" t="str">
        <f>IFERROR(VLOOKUP(A256,DETAIL!$A$7:$P$1101,16,0),"")</f>
        <v/>
      </c>
      <c r="G256" s="113" t="str">
        <f>IFERROR(VLOOKUP(A256,DETAIL!$A$7:$P$1101,15,0),"")</f>
        <v/>
      </c>
      <c r="H256" s="8" t="str">
        <f>IFERROR(VLOOKUP(A256,DETAIL!$A$7:$F$1101,6,0),"")</f>
        <v/>
      </c>
      <c r="I256" s="8" t="str">
        <f>IFERROR(VLOOKUP(A256,DETAIL!$A$7:$Q$1101,17,0),"")</f>
        <v/>
      </c>
      <c r="J256" s="8" t="str">
        <f>IFERROR(VLOOKUP(A256,DETAIL!$A$7:$P$1101,13,0),"")</f>
        <v/>
      </c>
      <c r="K256" s="114" t="str">
        <f>IFERROR(VLOOKUP(A256,DETAIL!$A$7:$N$1101,14,0),"")</f>
        <v/>
      </c>
      <c r="L256" s="8" t="str">
        <f>IFERROR(VLOOKUP(A256,DETAIL!$A$7:$L$1101,7,0),"")</f>
        <v/>
      </c>
      <c r="M256" s="115" t="str">
        <f>IFERROR(VLOOKUP(A256,DETAIL!$A$7:$L$1101,8,0)*75%,"")</f>
        <v/>
      </c>
      <c r="N256" s="8" t="str">
        <f>IFERROR(VLOOKUP(A256,DETAIL!$A$7:$L$1101,9,0),"")</f>
        <v/>
      </c>
      <c r="O256" s="115" t="str">
        <f>IFERROR(VLOOKUP(A256,DETAIL!$A$7:$L$1101,10,0)*25%,"")</f>
        <v/>
      </c>
      <c r="P256" s="115" t="str">
        <f t="shared" si="13"/>
        <v/>
      </c>
      <c r="Q256" s="113"/>
    </row>
    <row r="257" spans="1:17" ht="24.95" customHeight="1">
      <c r="A257" s="128">
        <v>250</v>
      </c>
      <c r="B257" s="8" t="str">
        <f t="shared" si="12"/>
        <v/>
      </c>
      <c r="C257" s="112" t="str">
        <f>IFERROR(VLOOKUP(A257,DETAIL!$A$7:$F$1101,3,0),"")</f>
        <v/>
      </c>
      <c r="D257" s="112" t="str">
        <f>IFERROR(VLOOKUP(A257,DETAIL!$A$7:$F$1101,4,0),"")</f>
        <v/>
      </c>
      <c r="E257" s="113" t="str">
        <f>IFERROR(VLOOKUP(A257,DETAIL!$A$7:$F$1101,5,0),"")</f>
        <v/>
      </c>
      <c r="F257" s="113" t="str">
        <f>IFERROR(VLOOKUP(A257,DETAIL!$A$7:$P$1101,16,0),"")</f>
        <v/>
      </c>
      <c r="G257" s="113" t="str">
        <f>IFERROR(VLOOKUP(A257,DETAIL!$A$7:$P$1101,15,0),"")</f>
        <v/>
      </c>
      <c r="H257" s="8" t="str">
        <f>IFERROR(VLOOKUP(A257,DETAIL!$A$7:$F$1101,6,0),"")</f>
        <v/>
      </c>
      <c r="I257" s="8" t="str">
        <f>IFERROR(VLOOKUP(A257,DETAIL!$A$7:$Q$1101,17,0),"")</f>
        <v/>
      </c>
      <c r="J257" s="8" t="str">
        <f>IFERROR(VLOOKUP(A257,DETAIL!$A$7:$P$1101,13,0),"")</f>
        <v/>
      </c>
      <c r="K257" s="114" t="str">
        <f>IFERROR(VLOOKUP(A257,DETAIL!$A$7:$N$1101,14,0),"")</f>
        <v/>
      </c>
      <c r="L257" s="8" t="str">
        <f>IFERROR(VLOOKUP(A257,DETAIL!$A$7:$L$1101,7,0),"")</f>
        <v/>
      </c>
      <c r="M257" s="115" t="str">
        <f>IFERROR(VLOOKUP(A257,DETAIL!$A$7:$L$1101,8,0)*75%,"")</f>
        <v/>
      </c>
      <c r="N257" s="8" t="str">
        <f>IFERROR(VLOOKUP(A257,DETAIL!$A$7:$L$1101,9,0),"")</f>
        <v/>
      </c>
      <c r="O257" s="115" t="str">
        <f>IFERROR(VLOOKUP(A257,DETAIL!$A$7:$L$1101,10,0)*25%,"")</f>
        <v/>
      </c>
      <c r="P257" s="115" t="str">
        <f t="shared" si="13"/>
        <v/>
      </c>
      <c r="Q257" s="113"/>
    </row>
    <row r="258" spans="1:17" ht="24.95" customHeight="1">
      <c r="A258" s="128">
        <v>251</v>
      </c>
      <c r="B258" s="8" t="str">
        <f t="shared" si="12"/>
        <v/>
      </c>
      <c r="C258" s="112" t="str">
        <f>IFERROR(VLOOKUP(A258,DETAIL!$A$7:$F$1101,3,0),"")</f>
        <v/>
      </c>
      <c r="D258" s="112" t="str">
        <f>IFERROR(VLOOKUP(A258,DETAIL!$A$7:$F$1101,4,0),"")</f>
        <v/>
      </c>
      <c r="E258" s="113" t="str">
        <f>IFERROR(VLOOKUP(A258,DETAIL!$A$7:$F$1101,5,0),"")</f>
        <v/>
      </c>
      <c r="F258" s="113" t="str">
        <f>IFERROR(VLOOKUP(A258,DETAIL!$A$7:$P$1101,16,0),"")</f>
        <v/>
      </c>
      <c r="G258" s="113" t="str">
        <f>IFERROR(VLOOKUP(A258,DETAIL!$A$7:$P$1101,15,0),"")</f>
        <v/>
      </c>
      <c r="H258" s="8" t="str">
        <f>IFERROR(VLOOKUP(A258,DETAIL!$A$7:$F$1101,6,0),"")</f>
        <v/>
      </c>
      <c r="I258" s="8" t="str">
        <f>IFERROR(VLOOKUP(A258,DETAIL!$A$7:$Q$1101,17,0),"")</f>
        <v/>
      </c>
      <c r="J258" s="8" t="str">
        <f>IFERROR(VLOOKUP(A258,DETAIL!$A$7:$P$1101,13,0),"")</f>
        <v/>
      </c>
      <c r="K258" s="114" t="str">
        <f>IFERROR(VLOOKUP(A258,DETAIL!$A$7:$N$1101,14,0),"")</f>
        <v/>
      </c>
      <c r="L258" s="8" t="str">
        <f>IFERROR(VLOOKUP(A258,DETAIL!$A$7:$L$1101,7,0),"")</f>
        <v/>
      </c>
      <c r="M258" s="115" t="str">
        <f>IFERROR(VLOOKUP(A258,DETAIL!$A$7:$L$1101,8,0)*75%,"")</f>
        <v/>
      </c>
      <c r="N258" s="8" t="str">
        <f>IFERROR(VLOOKUP(A258,DETAIL!$A$7:$L$1101,9,0),"")</f>
        <v/>
      </c>
      <c r="O258" s="115" t="str">
        <f>IFERROR(VLOOKUP(A258,DETAIL!$A$7:$L$1101,10,0)*25%,"")</f>
        <v/>
      </c>
      <c r="P258" s="115" t="str">
        <f t="shared" si="13"/>
        <v/>
      </c>
      <c r="Q258" s="113"/>
    </row>
    <row r="259" spans="1:17" ht="24.95" customHeight="1">
      <c r="A259" s="128">
        <v>252</v>
      </c>
      <c r="B259" s="8" t="str">
        <f t="shared" si="12"/>
        <v/>
      </c>
      <c r="C259" s="112" t="str">
        <f>IFERROR(VLOOKUP(A259,DETAIL!$A$7:$F$1101,3,0),"")</f>
        <v/>
      </c>
      <c r="D259" s="112" t="str">
        <f>IFERROR(VLOOKUP(A259,DETAIL!$A$7:$F$1101,4,0),"")</f>
        <v/>
      </c>
      <c r="E259" s="113" t="str">
        <f>IFERROR(VLOOKUP(A259,DETAIL!$A$7:$F$1101,5,0),"")</f>
        <v/>
      </c>
      <c r="F259" s="113" t="str">
        <f>IFERROR(VLOOKUP(A259,DETAIL!$A$7:$P$1101,16,0),"")</f>
        <v/>
      </c>
      <c r="G259" s="113" t="str">
        <f>IFERROR(VLOOKUP(A259,DETAIL!$A$7:$P$1101,15,0),"")</f>
        <v/>
      </c>
      <c r="H259" s="8" t="str">
        <f>IFERROR(VLOOKUP(A259,DETAIL!$A$7:$F$1101,6,0),"")</f>
        <v/>
      </c>
      <c r="I259" s="8" t="str">
        <f>IFERROR(VLOOKUP(A259,DETAIL!$A$7:$Q$1101,17,0),"")</f>
        <v/>
      </c>
      <c r="J259" s="8" t="str">
        <f>IFERROR(VLOOKUP(A259,DETAIL!$A$7:$P$1101,13,0),"")</f>
        <v/>
      </c>
      <c r="K259" s="114" t="str">
        <f>IFERROR(VLOOKUP(A259,DETAIL!$A$7:$N$1101,14,0),"")</f>
        <v/>
      </c>
      <c r="L259" s="8" t="str">
        <f>IFERROR(VLOOKUP(A259,DETAIL!$A$7:$L$1101,7,0),"")</f>
        <v/>
      </c>
      <c r="M259" s="115" t="str">
        <f>IFERROR(VLOOKUP(A259,DETAIL!$A$7:$L$1101,8,0)*75%,"")</f>
        <v/>
      </c>
      <c r="N259" s="8" t="str">
        <f>IFERROR(VLOOKUP(A259,DETAIL!$A$7:$L$1101,9,0),"")</f>
        <v/>
      </c>
      <c r="O259" s="115" t="str">
        <f>IFERROR(VLOOKUP(A259,DETAIL!$A$7:$L$1101,10,0)*25%,"")</f>
        <v/>
      </c>
      <c r="P259" s="115" t="str">
        <f t="shared" si="13"/>
        <v/>
      </c>
      <c r="Q259" s="113"/>
    </row>
    <row r="260" spans="1:17" ht="24.95" customHeight="1">
      <c r="A260" s="128">
        <v>253</v>
      </c>
      <c r="B260" s="8" t="str">
        <f t="shared" si="12"/>
        <v/>
      </c>
      <c r="C260" s="112" t="str">
        <f>IFERROR(VLOOKUP(A260,DETAIL!$A$7:$F$1101,3,0),"")</f>
        <v/>
      </c>
      <c r="D260" s="112" t="str">
        <f>IFERROR(VLOOKUP(A260,DETAIL!$A$7:$F$1101,4,0),"")</f>
        <v/>
      </c>
      <c r="E260" s="113" t="str">
        <f>IFERROR(VLOOKUP(A260,DETAIL!$A$7:$F$1101,5,0),"")</f>
        <v/>
      </c>
      <c r="F260" s="113" t="str">
        <f>IFERROR(VLOOKUP(A260,DETAIL!$A$7:$P$1101,16,0),"")</f>
        <v/>
      </c>
      <c r="G260" s="113" t="str">
        <f>IFERROR(VLOOKUP(A260,DETAIL!$A$7:$P$1101,15,0),"")</f>
        <v/>
      </c>
      <c r="H260" s="8" t="str">
        <f>IFERROR(VLOOKUP(A260,DETAIL!$A$7:$F$1101,6,0),"")</f>
        <v/>
      </c>
      <c r="I260" s="8" t="str">
        <f>IFERROR(VLOOKUP(A260,DETAIL!$A$7:$Q$1101,17,0),"")</f>
        <v/>
      </c>
      <c r="J260" s="8" t="str">
        <f>IFERROR(VLOOKUP(A260,DETAIL!$A$7:$P$1101,13,0),"")</f>
        <v/>
      </c>
      <c r="K260" s="114" t="str">
        <f>IFERROR(VLOOKUP(A260,DETAIL!$A$7:$N$1101,14,0),"")</f>
        <v/>
      </c>
      <c r="L260" s="8" t="str">
        <f>IFERROR(VLOOKUP(A260,DETAIL!$A$7:$L$1101,7,0),"")</f>
        <v/>
      </c>
      <c r="M260" s="115" t="str">
        <f>IFERROR(VLOOKUP(A260,DETAIL!$A$7:$L$1101,8,0)*75%,"")</f>
        <v/>
      </c>
      <c r="N260" s="8" t="str">
        <f>IFERROR(VLOOKUP(A260,DETAIL!$A$7:$L$1101,9,0),"")</f>
        <v/>
      </c>
      <c r="O260" s="115" t="str">
        <f>IFERROR(VLOOKUP(A260,DETAIL!$A$7:$L$1101,10,0)*25%,"")</f>
        <v/>
      </c>
      <c r="P260" s="115" t="str">
        <f t="shared" si="13"/>
        <v/>
      </c>
      <c r="Q260" s="113"/>
    </row>
    <row r="261" spans="1:17" ht="24.95" customHeight="1">
      <c r="A261" s="128">
        <v>254</v>
      </c>
      <c r="B261" s="8" t="str">
        <f t="shared" si="12"/>
        <v/>
      </c>
      <c r="C261" s="112" t="str">
        <f>IFERROR(VLOOKUP(A261,DETAIL!$A$7:$F$1101,3,0),"")</f>
        <v/>
      </c>
      <c r="D261" s="112" t="str">
        <f>IFERROR(VLOOKUP(A261,DETAIL!$A$7:$F$1101,4,0),"")</f>
        <v/>
      </c>
      <c r="E261" s="113" t="str">
        <f>IFERROR(VLOOKUP(A261,DETAIL!$A$7:$F$1101,5,0),"")</f>
        <v/>
      </c>
      <c r="F261" s="113" t="str">
        <f>IFERROR(VLOOKUP(A261,DETAIL!$A$7:$P$1101,16,0),"")</f>
        <v/>
      </c>
      <c r="G261" s="113" t="str">
        <f>IFERROR(VLOOKUP(A261,DETAIL!$A$7:$P$1101,15,0),"")</f>
        <v/>
      </c>
      <c r="H261" s="8" t="str">
        <f>IFERROR(VLOOKUP(A261,DETAIL!$A$7:$F$1101,6,0),"")</f>
        <v/>
      </c>
      <c r="I261" s="8" t="str">
        <f>IFERROR(VLOOKUP(A261,DETAIL!$A$7:$Q$1101,17,0),"")</f>
        <v/>
      </c>
      <c r="J261" s="8" t="str">
        <f>IFERROR(VLOOKUP(A261,DETAIL!$A$7:$P$1101,13,0),"")</f>
        <v/>
      </c>
      <c r="K261" s="114" t="str">
        <f>IFERROR(VLOOKUP(A261,DETAIL!$A$7:$N$1101,14,0),"")</f>
        <v/>
      </c>
      <c r="L261" s="8" t="str">
        <f>IFERROR(VLOOKUP(A261,DETAIL!$A$7:$L$1101,7,0),"")</f>
        <v/>
      </c>
      <c r="M261" s="115" t="str">
        <f>IFERROR(VLOOKUP(A261,DETAIL!$A$7:$L$1101,8,0)*75%,"")</f>
        <v/>
      </c>
      <c r="N261" s="8" t="str">
        <f>IFERROR(VLOOKUP(A261,DETAIL!$A$7:$L$1101,9,0),"")</f>
        <v/>
      </c>
      <c r="O261" s="115" t="str">
        <f>IFERROR(VLOOKUP(A261,DETAIL!$A$7:$L$1101,10,0)*25%,"")</f>
        <v/>
      </c>
      <c r="P261" s="115" t="str">
        <f t="shared" si="13"/>
        <v/>
      </c>
      <c r="Q261" s="113"/>
    </row>
    <row r="262" spans="1:17" ht="24.95" customHeight="1">
      <c r="A262" s="128">
        <v>255</v>
      </c>
      <c r="B262" s="8" t="str">
        <f t="shared" si="12"/>
        <v/>
      </c>
      <c r="C262" s="112" t="str">
        <f>IFERROR(VLOOKUP(A262,DETAIL!$A$7:$F$1101,3,0),"")</f>
        <v/>
      </c>
      <c r="D262" s="112" t="str">
        <f>IFERROR(VLOOKUP(A262,DETAIL!$A$7:$F$1101,4,0),"")</f>
        <v/>
      </c>
      <c r="E262" s="113" t="str">
        <f>IFERROR(VLOOKUP(A262,DETAIL!$A$7:$F$1101,5,0),"")</f>
        <v/>
      </c>
      <c r="F262" s="113" t="str">
        <f>IFERROR(VLOOKUP(A262,DETAIL!$A$7:$P$1101,16,0),"")</f>
        <v/>
      </c>
      <c r="G262" s="113" t="str">
        <f>IFERROR(VLOOKUP(A262,DETAIL!$A$7:$P$1101,15,0),"")</f>
        <v/>
      </c>
      <c r="H262" s="8" t="str">
        <f>IFERROR(VLOOKUP(A262,DETAIL!$A$7:$F$1101,6,0),"")</f>
        <v/>
      </c>
      <c r="I262" s="8" t="str">
        <f>IFERROR(VLOOKUP(A262,DETAIL!$A$7:$Q$1101,17,0),"")</f>
        <v/>
      </c>
      <c r="J262" s="8" t="str">
        <f>IFERROR(VLOOKUP(A262,DETAIL!$A$7:$P$1101,13,0),"")</f>
        <v/>
      </c>
      <c r="K262" s="114" t="str">
        <f>IFERROR(VLOOKUP(A262,DETAIL!$A$7:$N$1101,14,0),"")</f>
        <v/>
      </c>
      <c r="L262" s="8" t="str">
        <f>IFERROR(VLOOKUP(A262,DETAIL!$A$7:$L$1101,7,0),"")</f>
        <v/>
      </c>
      <c r="M262" s="115" t="str">
        <f>IFERROR(VLOOKUP(A262,DETAIL!$A$7:$L$1101,8,0)*75%,"")</f>
        <v/>
      </c>
      <c r="N262" s="8" t="str">
        <f>IFERROR(VLOOKUP(A262,DETAIL!$A$7:$L$1101,9,0),"")</f>
        <v/>
      </c>
      <c r="O262" s="115" t="str">
        <f>IFERROR(VLOOKUP(A262,DETAIL!$A$7:$L$1101,10,0)*25%,"")</f>
        <v/>
      </c>
      <c r="P262" s="115" t="str">
        <f t="shared" si="13"/>
        <v/>
      </c>
      <c r="Q262" s="113"/>
    </row>
    <row r="263" spans="1:17" ht="24.95" customHeight="1">
      <c r="A263" s="128">
        <v>256</v>
      </c>
      <c r="B263" s="8" t="str">
        <f t="shared" si="12"/>
        <v/>
      </c>
      <c r="C263" s="112" t="str">
        <f>IFERROR(VLOOKUP(A263,DETAIL!$A$7:$F$1101,3,0),"")</f>
        <v/>
      </c>
      <c r="D263" s="112" t="str">
        <f>IFERROR(VLOOKUP(A263,DETAIL!$A$7:$F$1101,4,0),"")</f>
        <v/>
      </c>
      <c r="E263" s="113" t="str">
        <f>IFERROR(VLOOKUP(A263,DETAIL!$A$7:$F$1101,5,0),"")</f>
        <v/>
      </c>
      <c r="F263" s="113" t="str">
        <f>IFERROR(VLOOKUP(A263,DETAIL!$A$7:$P$1101,16,0),"")</f>
        <v/>
      </c>
      <c r="G263" s="113" t="str">
        <f>IFERROR(VLOOKUP(A263,DETAIL!$A$7:$P$1101,15,0),"")</f>
        <v/>
      </c>
      <c r="H263" s="8" t="str">
        <f>IFERROR(VLOOKUP(A263,DETAIL!$A$7:$F$1101,6,0),"")</f>
        <v/>
      </c>
      <c r="I263" s="8" t="str">
        <f>IFERROR(VLOOKUP(A263,DETAIL!$A$7:$Q$1101,17,0),"")</f>
        <v/>
      </c>
      <c r="J263" s="8" t="str">
        <f>IFERROR(VLOOKUP(A263,DETAIL!$A$7:$P$1101,13,0),"")</f>
        <v/>
      </c>
      <c r="K263" s="114" t="str">
        <f>IFERROR(VLOOKUP(A263,DETAIL!$A$7:$N$1101,14,0),"")</f>
        <v/>
      </c>
      <c r="L263" s="8" t="str">
        <f>IFERROR(VLOOKUP(A263,DETAIL!$A$7:$L$1101,7,0),"")</f>
        <v/>
      </c>
      <c r="M263" s="115" t="str">
        <f>IFERROR(VLOOKUP(A263,DETAIL!$A$7:$L$1101,8,0)*75%,"")</f>
        <v/>
      </c>
      <c r="N263" s="8" t="str">
        <f>IFERROR(VLOOKUP(A263,DETAIL!$A$7:$L$1101,9,0),"")</f>
        <v/>
      </c>
      <c r="O263" s="115" t="str">
        <f>IFERROR(VLOOKUP(A263,DETAIL!$A$7:$L$1101,10,0)*25%,"")</f>
        <v/>
      </c>
      <c r="P263" s="115" t="str">
        <f t="shared" si="13"/>
        <v/>
      </c>
      <c r="Q263" s="113"/>
    </row>
    <row r="264" spans="1:17" ht="24.95" customHeight="1">
      <c r="A264" s="128">
        <v>257</v>
      </c>
      <c r="B264" s="8" t="str">
        <f t="shared" si="12"/>
        <v/>
      </c>
      <c r="C264" s="112" t="str">
        <f>IFERROR(VLOOKUP(A264,DETAIL!$A$7:$F$1101,3,0),"")</f>
        <v/>
      </c>
      <c r="D264" s="112" t="str">
        <f>IFERROR(VLOOKUP(A264,DETAIL!$A$7:$F$1101,4,0),"")</f>
        <v/>
      </c>
      <c r="E264" s="113" t="str">
        <f>IFERROR(VLOOKUP(A264,DETAIL!$A$7:$F$1101,5,0),"")</f>
        <v/>
      </c>
      <c r="F264" s="113" t="str">
        <f>IFERROR(VLOOKUP(A264,DETAIL!$A$7:$P$1101,16,0),"")</f>
        <v/>
      </c>
      <c r="G264" s="113" t="str">
        <f>IFERROR(VLOOKUP(A264,DETAIL!$A$7:$P$1101,15,0),"")</f>
        <v/>
      </c>
      <c r="H264" s="8" t="str">
        <f>IFERROR(VLOOKUP(A264,DETAIL!$A$7:$F$1101,6,0),"")</f>
        <v/>
      </c>
      <c r="I264" s="8" t="str">
        <f>IFERROR(VLOOKUP(A264,DETAIL!$A$7:$Q$1101,17,0),"")</f>
        <v/>
      </c>
      <c r="J264" s="8" t="str">
        <f>IFERROR(VLOOKUP(A264,DETAIL!$A$7:$P$1101,13,0),"")</f>
        <v/>
      </c>
      <c r="K264" s="114" t="str">
        <f>IFERROR(VLOOKUP(A264,DETAIL!$A$7:$N$1101,14,0),"")</f>
        <v/>
      </c>
      <c r="L264" s="8" t="str">
        <f>IFERROR(VLOOKUP(A264,DETAIL!$A$7:$L$1101,7,0),"")</f>
        <v/>
      </c>
      <c r="M264" s="115" t="str">
        <f>IFERROR(VLOOKUP(A264,DETAIL!$A$7:$L$1101,8,0)*75%,"")</f>
        <v/>
      </c>
      <c r="N264" s="8" t="str">
        <f>IFERROR(VLOOKUP(A264,DETAIL!$A$7:$L$1101,9,0),"")</f>
        <v/>
      </c>
      <c r="O264" s="115" t="str">
        <f>IFERROR(VLOOKUP(A264,DETAIL!$A$7:$L$1101,10,0)*25%,"")</f>
        <v/>
      </c>
      <c r="P264" s="115" t="str">
        <f t="shared" si="13"/>
        <v/>
      </c>
      <c r="Q264" s="113"/>
    </row>
    <row r="265" spans="1:17" ht="24.95" customHeight="1">
      <c r="A265" s="128">
        <v>258</v>
      </c>
      <c r="B265" s="8" t="str">
        <f t="shared" si="12"/>
        <v/>
      </c>
      <c r="C265" s="112" t="str">
        <f>IFERROR(VLOOKUP(A265,DETAIL!$A$7:$F$1101,3,0),"")</f>
        <v/>
      </c>
      <c r="D265" s="112" t="str">
        <f>IFERROR(VLOOKUP(A265,DETAIL!$A$7:$F$1101,4,0),"")</f>
        <v/>
      </c>
      <c r="E265" s="113" t="str">
        <f>IFERROR(VLOOKUP(A265,DETAIL!$A$7:$F$1101,5,0),"")</f>
        <v/>
      </c>
      <c r="F265" s="113" t="str">
        <f>IFERROR(VLOOKUP(A265,DETAIL!$A$7:$P$1101,16,0),"")</f>
        <v/>
      </c>
      <c r="G265" s="113" t="str">
        <f>IFERROR(VLOOKUP(A265,DETAIL!$A$7:$P$1101,15,0),"")</f>
        <v/>
      </c>
      <c r="H265" s="8" t="str">
        <f>IFERROR(VLOOKUP(A265,DETAIL!$A$7:$F$1101,6,0),"")</f>
        <v/>
      </c>
      <c r="I265" s="8" t="str">
        <f>IFERROR(VLOOKUP(A265,DETAIL!$A$7:$Q$1101,17,0),"")</f>
        <v/>
      </c>
      <c r="J265" s="8" t="str">
        <f>IFERROR(VLOOKUP(A265,DETAIL!$A$7:$P$1101,13,0),"")</f>
        <v/>
      </c>
      <c r="K265" s="114" t="str">
        <f>IFERROR(VLOOKUP(A265,DETAIL!$A$7:$N$1101,14,0),"")</f>
        <v/>
      </c>
      <c r="L265" s="8" t="str">
        <f>IFERROR(VLOOKUP(A265,DETAIL!$A$7:$L$1101,7,0),"")</f>
        <v/>
      </c>
      <c r="M265" s="115" t="str">
        <f>IFERROR(VLOOKUP(A265,DETAIL!$A$7:$L$1101,8,0)*75%,"")</f>
        <v/>
      </c>
      <c r="N265" s="8" t="str">
        <f>IFERROR(VLOOKUP(A265,DETAIL!$A$7:$L$1101,9,0),"")</f>
        <v/>
      </c>
      <c r="O265" s="115" t="str">
        <f>IFERROR(VLOOKUP(A265,DETAIL!$A$7:$L$1101,10,0)*25%,"")</f>
        <v/>
      </c>
      <c r="P265" s="115" t="str">
        <f t="shared" si="13"/>
        <v/>
      </c>
      <c r="Q265" s="113"/>
    </row>
    <row r="266" spans="1:17" ht="24.95" customHeight="1">
      <c r="A266" s="128">
        <v>259</v>
      </c>
      <c r="B266" s="8" t="str">
        <f t="shared" si="12"/>
        <v/>
      </c>
      <c r="C266" s="112" t="str">
        <f>IFERROR(VLOOKUP(A266,DETAIL!$A$7:$F$1101,3,0),"")</f>
        <v/>
      </c>
      <c r="D266" s="112" t="str">
        <f>IFERROR(VLOOKUP(A266,DETAIL!$A$7:$F$1101,4,0),"")</f>
        <v/>
      </c>
      <c r="E266" s="113" t="str">
        <f>IFERROR(VLOOKUP(A266,DETAIL!$A$7:$F$1101,5,0),"")</f>
        <v/>
      </c>
      <c r="F266" s="113" t="str">
        <f>IFERROR(VLOOKUP(A266,DETAIL!$A$7:$P$1101,16,0),"")</f>
        <v/>
      </c>
      <c r="G266" s="113" t="str">
        <f>IFERROR(VLOOKUP(A266,DETAIL!$A$7:$P$1101,15,0),"")</f>
        <v/>
      </c>
      <c r="H266" s="8" t="str">
        <f>IFERROR(VLOOKUP(A266,DETAIL!$A$7:$F$1101,6,0),"")</f>
        <v/>
      </c>
      <c r="I266" s="8" t="str">
        <f>IFERROR(VLOOKUP(A266,DETAIL!$A$7:$Q$1101,17,0),"")</f>
        <v/>
      </c>
      <c r="J266" s="8" t="str">
        <f>IFERROR(VLOOKUP(A266,DETAIL!$A$7:$P$1101,13,0),"")</f>
        <v/>
      </c>
      <c r="K266" s="114" t="str">
        <f>IFERROR(VLOOKUP(A266,DETAIL!$A$7:$N$1101,14,0),"")</f>
        <v/>
      </c>
      <c r="L266" s="8" t="str">
        <f>IFERROR(VLOOKUP(A266,DETAIL!$A$7:$L$1101,7,0),"")</f>
        <v/>
      </c>
      <c r="M266" s="115" t="str">
        <f>IFERROR(VLOOKUP(A266,DETAIL!$A$7:$L$1101,8,0)*75%,"")</f>
        <v/>
      </c>
      <c r="N266" s="8" t="str">
        <f>IFERROR(VLOOKUP(A266,DETAIL!$A$7:$L$1101,9,0),"")</f>
        <v/>
      </c>
      <c r="O266" s="115" t="str">
        <f>IFERROR(VLOOKUP(A266,DETAIL!$A$7:$L$1101,10,0)*25%,"")</f>
        <v/>
      </c>
      <c r="P266" s="115" t="str">
        <f t="shared" si="13"/>
        <v/>
      </c>
      <c r="Q266" s="113"/>
    </row>
    <row r="267" spans="1:17" ht="24.95" customHeight="1">
      <c r="A267" s="128">
        <v>260</v>
      </c>
      <c r="B267" s="8" t="str">
        <f t="shared" si="12"/>
        <v/>
      </c>
      <c r="C267" s="112" t="str">
        <f>IFERROR(VLOOKUP(A267,DETAIL!$A$7:$F$1101,3,0),"")</f>
        <v/>
      </c>
      <c r="D267" s="112" t="str">
        <f>IFERROR(VLOOKUP(A267,DETAIL!$A$7:$F$1101,4,0),"")</f>
        <v/>
      </c>
      <c r="E267" s="113" t="str">
        <f>IFERROR(VLOOKUP(A267,DETAIL!$A$7:$F$1101,5,0),"")</f>
        <v/>
      </c>
      <c r="F267" s="113" t="str">
        <f>IFERROR(VLOOKUP(A267,DETAIL!$A$7:$P$1101,16,0),"")</f>
        <v/>
      </c>
      <c r="G267" s="113" t="str">
        <f>IFERROR(VLOOKUP(A267,DETAIL!$A$7:$P$1101,15,0),"")</f>
        <v/>
      </c>
      <c r="H267" s="8" t="str">
        <f>IFERROR(VLOOKUP(A267,DETAIL!$A$7:$F$1101,6,0),"")</f>
        <v/>
      </c>
      <c r="I267" s="8" t="str">
        <f>IFERROR(VLOOKUP(A267,DETAIL!$A$7:$Q$1101,17,0),"")</f>
        <v/>
      </c>
      <c r="J267" s="8" t="str">
        <f>IFERROR(VLOOKUP(A267,DETAIL!$A$7:$P$1101,13,0),"")</f>
        <v/>
      </c>
      <c r="K267" s="114" t="str">
        <f>IFERROR(VLOOKUP(A267,DETAIL!$A$7:$N$1101,14,0),"")</f>
        <v/>
      </c>
      <c r="L267" s="8" t="str">
        <f>IFERROR(VLOOKUP(A267,DETAIL!$A$7:$L$1101,7,0),"")</f>
        <v/>
      </c>
      <c r="M267" s="115" t="str">
        <f>IFERROR(VLOOKUP(A267,DETAIL!$A$7:$L$1101,8,0)*75%,"")</f>
        <v/>
      </c>
      <c r="N267" s="8" t="str">
        <f>IFERROR(VLOOKUP(A267,DETAIL!$A$7:$L$1101,9,0),"")</f>
        <v/>
      </c>
      <c r="O267" s="115" t="str">
        <f>IFERROR(VLOOKUP(A267,DETAIL!$A$7:$L$1101,10,0)*25%,"")</f>
        <v/>
      </c>
      <c r="P267" s="115" t="str">
        <f t="shared" si="13"/>
        <v/>
      </c>
      <c r="Q267" s="113"/>
    </row>
    <row r="268" spans="1:17" ht="24.95" customHeight="1">
      <c r="A268" s="128">
        <v>261</v>
      </c>
      <c r="B268" s="8" t="str">
        <f t="shared" si="12"/>
        <v/>
      </c>
      <c r="C268" s="112" t="str">
        <f>IFERROR(VLOOKUP(A268,DETAIL!$A$7:$F$1101,3,0),"")</f>
        <v/>
      </c>
      <c r="D268" s="112" t="str">
        <f>IFERROR(VLOOKUP(A268,DETAIL!$A$7:$F$1101,4,0),"")</f>
        <v/>
      </c>
      <c r="E268" s="113" t="str">
        <f>IFERROR(VLOOKUP(A268,DETAIL!$A$7:$F$1101,5,0),"")</f>
        <v/>
      </c>
      <c r="F268" s="113" t="str">
        <f>IFERROR(VLOOKUP(A268,DETAIL!$A$7:$P$1101,16,0),"")</f>
        <v/>
      </c>
      <c r="G268" s="113" t="str">
        <f>IFERROR(VLOOKUP(A268,DETAIL!$A$7:$P$1101,15,0),"")</f>
        <v/>
      </c>
      <c r="H268" s="8" t="str">
        <f>IFERROR(VLOOKUP(A268,DETAIL!$A$7:$F$1101,6,0),"")</f>
        <v/>
      </c>
      <c r="I268" s="8" t="str">
        <f>IFERROR(VLOOKUP(A268,DETAIL!$A$7:$Q$1101,17,0),"")</f>
        <v/>
      </c>
      <c r="J268" s="8" t="str">
        <f>IFERROR(VLOOKUP(A268,DETAIL!$A$7:$P$1101,13,0),"")</f>
        <v/>
      </c>
      <c r="K268" s="114" t="str">
        <f>IFERROR(VLOOKUP(A268,DETAIL!$A$7:$N$1101,14,0),"")</f>
        <v/>
      </c>
      <c r="L268" s="8" t="str">
        <f>IFERROR(VLOOKUP(A268,DETAIL!$A$7:$L$1101,7,0),"")</f>
        <v/>
      </c>
      <c r="M268" s="115" t="str">
        <f>IFERROR(VLOOKUP(A268,DETAIL!$A$7:$L$1101,8,0)*75%,"")</f>
        <v/>
      </c>
      <c r="N268" s="8" t="str">
        <f>IFERROR(VLOOKUP(A268,DETAIL!$A$7:$L$1101,9,0),"")</f>
        <v/>
      </c>
      <c r="O268" s="115" t="str">
        <f>IFERROR(VLOOKUP(A268,DETAIL!$A$7:$L$1101,10,0)*25%,"")</f>
        <v/>
      </c>
      <c r="P268" s="115" t="str">
        <f t="shared" si="13"/>
        <v/>
      </c>
      <c r="Q268" s="113"/>
    </row>
    <row r="269" spans="1:17" ht="24.95" customHeight="1">
      <c r="A269" s="128">
        <v>262</v>
      </c>
      <c r="B269" s="8" t="str">
        <f t="shared" si="12"/>
        <v/>
      </c>
      <c r="C269" s="112" t="str">
        <f>IFERROR(VLOOKUP(A269,DETAIL!$A$7:$F$1101,3,0),"")</f>
        <v/>
      </c>
      <c r="D269" s="112" t="str">
        <f>IFERROR(VLOOKUP(A269,DETAIL!$A$7:$F$1101,4,0),"")</f>
        <v/>
      </c>
      <c r="E269" s="113" t="str">
        <f>IFERROR(VLOOKUP(A269,DETAIL!$A$7:$F$1101,5,0),"")</f>
        <v/>
      </c>
      <c r="F269" s="113" t="str">
        <f>IFERROR(VLOOKUP(A269,DETAIL!$A$7:$P$1101,16,0),"")</f>
        <v/>
      </c>
      <c r="G269" s="113" t="str">
        <f>IFERROR(VLOOKUP(A269,DETAIL!$A$7:$P$1101,15,0),"")</f>
        <v/>
      </c>
      <c r="H269" s="8" t="str">
        <f>IFERROR(VLOOKUP(A269,DETAIL!$A$7:$F$1101,6,0),"")</f>
        <v/>
      </c>
      <c r="I269" s="8" t="str">
        <f>IFERROR(VLOOKUP(A269,DETAIL!$A$7:$Q$1101,17,0),"")</f>
        <v/>
      </c>
      <c r="J269" s="8" t="str">
        <f>IFERROR(VLOOKUP(A269,DETAIL!$A$7:$P$1101,13,0),"")</f>
        <v/>
      </c>
      <c r="K269" s="114" t="str">
        <f>IFERROR(VLOOKUP(A269,DETAIL!$A$7:$N$1101,14,0),"")</f>
        <v/>
      </c>
      <c r="L269" s="8" t="str">
        <f>IFERROR(VLOOKUP(A269,DETAIL!$A$7:$L$1101,7,0),"")</f>
        <v/>
      </c>
      <c r="M269" s="115" t="str">
        <f>IFERROR(VLOOKUP(A269,DETAIL!$A$7:$L$1101,8,0)*75%,"")</f>
        <v/>
      </c>
      <c r="N269" s="8" t="str">
        <f>IFERROR(VLOOKUP(A269,DETAIL!$A$7:$L$1101,9,0),"")</f>
        <v/>
      </c>
      <c r="O269" s="115" t="str">
        <f>IFERROR(VLOOKUP(A269,DETAIL!$A$7:$L$1101,10,0)*25%,"")</f>
        <v/>
      </c>
      <c r="P269" s="115" t="str">
        <f t="shared" si="13"/>
        <v/>
      </c>
      <c r="Q269" s="113"/>
    </row>
    <row r="270" spans="1:17" ht="24.95" customHeight="1">
      <c r="A270" s="128">
        <v>263</v>
      </c>
      <c r="B270" s="8" t="str">
        <f t="shared" si="12"/>
        <v/>
      </c>
      <c r="C270" s="112" t="str">
        <f>IFERROR(VLOOKUP(A270,DETAIL!$A$7:$F$1101,3,0),"")</f>
        <v/>
      </c>
      <c r="D270" s="112" t="str">
        <f>IFERROR(VLOOKUP(A270,DETAIL!$A$7:$F$1101,4,0),"")</f>
        <v/>
      </c>
      <c r="E270" s="113" t="str">
        <f>IFERROR(VLOOKUP(A270,DETAIL!$A$7:$F$1101,5,0),"")</f>
        <v/>
      </c>
      <c r="F270" s="113" t="str">
        <f>IFERROR(VLOOKUP(A270,DETAIL!$A$7:$P$1101,16,0),"")</f>
        <v/>
      </c>
      <c r="G270" s="113" t="str">
        <f>IFERROR(VLOOKUP(A270,DETAIL!$A$7:$P$1101,15,0),"")</f>
        <v/>
      </c>
      <c r="H270" s="8" t="str">
        <f>IFERROR(VLOOKUP(A270,DETAIL!$A$7:$F$1101,6,0),"")</f>
        <v/>
      </c>
      <c r="I270" s="8" t="str">
        <f>IFERROR(VLOOKUP(A270,DETAIL!$A$7:$Q$1101,17,0),"")</f>
        <v/>
      </c>
      <c r="J270" s="8" t="str">
        <f>IFERROR(VLOOKUP(A270,DETAIL!$A$7:$P$1101,13,0),"")</f>
        <v/>
      </c>
      <c r="K270" s="114" t="str">
        <f>IFERROR(VLOOKUP(A270,DETAIL!$A$7:$N$1101,14,0),"")</f>
        <v/>
      </c>
      <c r="L270" s="8" t="str">
        <f>IFERROR(VLOOKUP(A270,DETAIL!$A$7:$L$1101,7,0),"")</f>
        <v/>
      </c>
      <c r="M270" s="115" t="str">
        <f>IFERROR(VLOOKUP(A270,DETAIL!$A$7:$L$1101,8,0)*75%,"")</f>
        <v/>
      </c>
      <c r="N270" s="8" t="str">
        <f>IFERROR(VLOOKUP(A270,DETAIL!$A$7:$L$1101,9,0),"")</f>
        <v/>
      </c>
      <c r="O270" s="115" t="str">
        <f>IFERROR(VLOOKUP(A270,DETAIL!$A$7:$L$1101,10,0)*25%,"")</f>
        <v/>
      </c>
      <c r="P270" s="115" t="str">
        <f t="shared" si="13"/>
        <v/>
      </c>
      <c r="Q270" s="113"/>
    </row>
    <row r="271" spans="1:17" ht="24.95" customHeight="1">
      <c r="A271" s="128">
        <v>264</v>
      </c>
      <c r="B271" s="8" t="str">
        <f t="shared" si="12"/>
        <v/>
      </c>
      <c r="C271" s="112" t="str">
        <f>IFERROR(VLOOKUP(A271,DETAIL!$A$7:$F$1101,3,0),"")</f>
        <v/>
      </c>
      <c r="D271" s="112" t="str">
        <f>IFERROR(VLOOKUP(A271,DETAIL!$A$7:$F$1101,4,0),"")</f>
        <v/>
      </c>
      <c r="E271" s="113" t="str">
        <f>IFERROR(VLOOKUP(A271,DETAIL!$A$7:$F$1101,5,0),"")</f>
        <v/>
      </c>
      <c r="F271" s="113" t="str">
        <f>IFERROR(VLOOKUP(A271,DETAIL!$A$7:$P$1101,16,0),"")</f>
        <v/>
      </c>
      <c r="G271" s="113" t="str">
        <f>IFERROR(VLOOKUP(A271,DETAIL!$A$7:$P$1101,15,0),"")</f>
        <v/>
      </c>
      <c r="H271" s="8" t="str">
        <f>IFERROR(VLOOKUP(A271,DETAIL!$A$7:$F$1101,6,0),"")</f>
        <v/>
      </c>
      <c r="I271" s="8" t="str">
        <f>IFERROR(VLOOKUP(A271,DETAIL!$A$7:$Q$1101,17,0),"")</f>
        <v/>
      </c>
      <c r="J271" s="8" t="str">
        <f>IFERROR(VLOOKUP(A271,DETAIL!$A$7:$P$1101,13,0),"")</f>
        <v/>
      </c>
      <c r="K271" s="114" t="str">
        <f>IFERROR(VLOOKUP(A271,DETAIL!$A$7:$N$1101,14,0),"")</f>
        <v/>
      </c>
      <c r="L271" s="8" t="str">
        <f>IFERROR(VLOOKUP(A271,DETAIL!$A$7:$L$1101,7,0),"")</f>
        <v/>
      </c>
      <c r="M271" s="115" t="str">
        <f>IFERROR(VLOOKUP(A271,DETAIL!$A$7:$L$1101,8,0)*75%,"")</f>
        <v/>
      </c>
      <c r="N271" s="8" t="str">
        <f>IFERROR(VLOOKUP(A271,DETAIL!$A$7:$L$1101,9,0),"")</f>
        <v/>
      </c>
      <c r="O271" s="115" t="str">
        <f>IFERROR(VLOOKUP(A271,DETAIL!$A$7:$L$1101,10,0)*25%,"")</f>
        <v/>
      </c>
      <c r="P271" s="115" t="str">
        <f t="shared" si="13"/>
        <v/>
      </c>
      <c r="Q271" s="113"/>
    </row>
    <row r="272" spans="1:17" ht="24.95" customHeight="1">
      <c r="A272" s="128">
        <v>265</v>
      </c>
      <c r="B272" s="8" t="str">
        <f t="shared" si="12"/>
        <v/>
      </c>
      <c r="C272" s="112" t="str">
        <f>IFERROR(VLOOKUP(A272,DETAIL!$A$7:$F$1101,3,0),"")</f>
        <v/>
      </c>
      <c r="D272" s="112" t="str">
        <f>IFERROR(VLOOKUP(A272,DETAIL!$A$7:$F$1101,4,0),"")</f>
        <v/>
      </c>
      <c r="E272" s="113" t="str">
        <f>IFERROR(VLOOKUP(A272,DETAIL!$A$7:$F$1101,5,0),"")</f>
        <v/>
      </c>
      <c r="F272" s="113" t="str">
        <f>IFERROR(VLOOKUP(A272,DETAIL!$A$7:$P$1101,16,0),"")</f>
        <v/>
      </c>
      <c r="G272" s="113" t="str">
        <f>IFERROR(VLOOKUP(A272,DETAIL!$A$7:$P$1101,15,0),"")</f>
        <v/>
      </c>
      <c r="H272" s="8" t="str">
        <f>IFERROR(VLOOKUP(A272,DETAIL!$A$7:$F$1101,6,0),"")</f>
        <v/>
      </c>
      <c r="I272" s="8" t="str">
        <f>IFERROR(VLOOKUP(A272,DETAIL!$A$7:$Q$1101,17,0),"")</f>
        <v/>
      </c>
      <c r="J272" s="8" t="str">
        <f>IFERROR(VLOOKUP(A272,DETAIL!$A$7:$P$1101,13,0),"")</f>
        <v/>
      </c>
      <c r="K272" s="114" t="str">
        <f>IFERROR(VLOOKUP(A272,DETAIL!$A$7:$N$1101,14,0),"")</f>
        <v/>
      </c>
      <c r="L272" s="8" t="str">
        <f>IFERROR(VLOOKUP(A272,DETAIL!$A$7:$L$1101,7,0),"")</f>
        <v/>
      </c>
      <c r="M272" s="115" t="str">
        <f>IFERROR(VLOOKUP(A272,DETAIL!$A$7:$L$1101,8,0)*75%,"")</f>
        <v/>
      </c>
      <c r="N272" s="8" t="str">
        <f>IFERROR(VLOOKUP(A272,DETAIL!$A$7:$L$1101,9,0),"")</f>
        <v/>
      </c>
      <c r="O272" s="115" t="str">
        <f>IFERROR(VLOOKUP(A272,DETAIL!$A$7:$L$1101,10,0)*25%,"")</f>
        <v/>
      </c>
      <c r="P272" s="115" t="str">
        <f t="shared" si="13"/>
        <v/>
      </c>
      <c r="Q272" s="113"/>
    </row>
    <row r="273" spans="1:17" ht="24.95" customHeight="1">
      <c r="A273" s="128">
        <v>266</v>
      </c>
      <c r="B273" s="8" t="str">
        <f t="shared" si="12"/>
        <v/>
      </c>
      <c r="C273" s="112" t="str">
        <f>IFERROR(VLOOKUP(A273,DETAIL!$A$7:$F$1101,3,0),"")</f>
        <v/>
      </c>
      <c r="D273" s="112" t="str">
        <f>IFERROR(VLOOKUP(A273,DETAIL!$A$7:$F$1101,4,0),"")</f>
        <v/>
      </c>
      <c r="E273" s="113" t="str">
        <f>IFERROR(VLOOKUP(A273,DETAIL!$A$7:$F$1101,5,0),"")</f>
        <v/>
      </c>
      <c r="F273" s="113" t="str">
        <f>IFERROR(VLOOKUP(A273,DETAIL!$A$7:$P$1101,16,0),"")</f>
        <v/>
      </c>
      <c r="G273" s="113" t="str">
        <f>IFERROR(VLOOKUP(A273,DETAIL!$A$7:$P$1101,15,0),"")</f>
        <v/>
      </c>
      <c r="H273" s="8" t="str">
        <f>IFERROR(VLOOKUP(A273,DETAIL!$A$7:$F$1101,6,0),"")</f>
        <v/>
      </c>
      <c r="I273" s="8" t="str">
        <f>IFERROR(VLOOKUP(A273,DETAIL!$A$7:$Q$1101,17,0),"")</f>
        <v/>
      </c>
      <c r="J273" s="8" t="str">
        <f>IFERROR(VLOOKUP(A273,DETAIL!$A$7:$P$1101,13,0),"")</f>
        <v/>
      </c>
      <c r="K273" s="114" t="str">
        <f>IFERROR(VLOOKUP(A273,DETAIL!$A$7:$N$1101,14,0),"")</f>
        <v/>
      </c>
      <c r="L273" s="8" t="str">
        <f>IFERROR(VLOOKUP(A273,DETAIL!$A$7:$L$1101,7,0),"")</f>
        <v/>
      </c>
      <c r="M273" s="115" t="str">
        <f>IFERROR(VLOOKUP(A273,DETAIL!$A$7:$L$1101,8,0)*75%,"")</f>
        <v/>
      </c>
      <c r="N273" s="8" t="str">
        <f>IFERROR(VLOOKUP(A273,DETAIL!$A$7:$L$1101,9,0),"")</f>
        <v/>
      </c>
      <c r="O273" s="115" t="str">
        <f>IFERROR(VLOOKUP(A273,DETAIL!$A$7:$L$1101,10,0)*25%,"")</f>
        <v/>
      </c>
      <c r="P273" s="115" t="str">
        <f t="shared" si="13"/>
        <v/>
      </c>
      <c r="Q273" s="113"/>
    </row>
    <row r="274" spans="1:17" ht="24.95" customHeight="1">
      <c r="A274" s="128">
        <v>267</v>
      </c>
      <c r="B274" s="8" t="str">
        <f t="shared" si="12"/>
        <v/>
      </c>
      <c r="C274" s="112" t="str">
        <f>IFERROR(VLOOKUP(A274,DETAIL!$A$7:$F$1101,3,0),"")</f>
        <v/>
      </c>
      <c r="D274" s="112" t="str">
        <f>IFERROR(VLOOKUP(A274,DETAIL!$A$7:$F$1101,4,0),"")</f>
        <v/>
      </c>
      <c r="E274" s="113" t="str">
        <f>IFERROR(VLOOKUP(A274,DETAIL!$A$7:$F$1101,5,0),"")</f>
        <v/>
      </c>
      <c r="F274" s="113" t="str">
        <f>IFERROR(VLOOKUP(A274,DETAIL!$A$7:$P$1101,16,0),"")</f>
        <v/>
      </c>
      <c r="G274" s="113" t="str">
        <f>IFERROR(VLOOKUP(A274,DETAIL!$A$7:$P$1101,15,0),"")</f>
        <v/>
      </c>
      <c r="H274" s="8" t="str">
        <f>IFERROR(VLOOKUP(A274,DETAIL!$A$7:$F$1101,6,0),"")</f>
        <v/>
      </c>
      <c r="I274" s="8" t="str">
        <f>IFERROR(VLOOKUP(A274,DETAIL!$A$7:$Q$1101,17,0),"")</f>
        <v/>
      </c>
      <c r="J274" s="8" t="str">
        <f>IFERROR(VLOOKUP(A274,DETAIL!$A$7:$P$1101,13,0),"")</f>
        <v/>
      </c>
      <c r="K274" s="114" t="str">
        <f>IFERROR(VLOOKUP(A274,DETAIL!$A$7:$N$1101,14,0),"")</f>
        <v/>
      </c>
      <c r="L274" s="8" t="str">
        <f>IFERROR(VLOOKUP(A274,DETAIL!$A$7:$L$1101,7,0),"")</f>
        <v/>
      </c>
      <c r="M274" s="115" t="str">
        <f>IFERROR(VLOOKUP(A274,DETAIL!$A$7:$L$1101,8,0)*75%,"")</f>
        <v/>
      </c>
      <c r="N274" s="8" t="str">
        <f>IFERROR(VLOOKUP(A274,DETAIL!$A$7:$L$1101,9,0),"")</f>
        <v/>
      </c>
      <c r="O274" s="115" t="str">
        <f>IFERROR(VLOOKUP(A274,DETAIL!$A$7:$L$1101,10,0)*25%,"")</f>
        <v/>
      </c>
      <c r="P274" s="115" t="str">
        <f t="shared" si="13"/>
        <v/>
      </c>
      <c r="Q274" s="113"/>
    </row>
    <row r="275" spans="1:17" ht="24.95" customHeight="1">
      <c r="A275" s="128">
        <v>268</v>
      </c>
      <c r="B275" s="8" t="str">
        <f t="shared" si="12"/>
        <v/>
      </c>
      <c r="C275" s="112" t="str">
        <f>IFERROR(VLOOKUP(A275,DETAIL!$A$7:$F$1101,3,0),"")</f>
        <v/>
      </c>
      <c r="D275" s="112" t="str">
        <f>IFERROR(VLOOKUP(A275,DETAIL!$A$7:$F$1101,4,0),"")</f>
        <v/>
      </c>
      <c r="E275" s="113" t="str">
        <f>IFERROR(VLOOKUP(A275,DETAIL!$A$7:$F$1101,5,0),"")</f>
        <v/>
      </c>
      <c r="F275" s="113" t="str">
        <f>IFERROR(VLOOKUP(A275,DETAIL!$A$7:$P$1101,16,0),"")</f>
        <v/>
      </c>
      <c r="G275" s="113" t="str">
        <f>IFERROR(VLOOKUP(A275,DETAIL!$A$7:$P$1101,15,0),"")</f>
        <v/>
      </c>
      <c r="H275" s="8" t="str">
        <f>IFERROR(VLOOKUP(A275,DETAIL!$A$7:$F$1101,6,0),"")</f>
        <v/>
      </c>
      <c r="I275" s="8" t="str">
        <f>IFERROR(VLOOKUP(A275,DETAIL!$A$7:$Q$1101,17,0),"")</f>
        <v/>
      </c>
      <c r="J275" s="8" t="str">
        <f>IFERROR(VLOOKUP(A275,DETAIL!$A$7:$P$1101,13,0),"")</f>
        <v/>
      </c>
      <c r="K275" s="114" t="str">
        <f>IFERROR(VLOOKUP(A275,DETAIL!$A$7:$N$1101,14,0),"")</f>
        <v/>
      </c>
      <c r="L275" s="8" t="str">
        <f>IFERROR(VLOOKUP(A275,DETAIL!$A$7:$L$1101,7,0),"")</f>
        <v/>
      </c>
      <c r="M275" s="115" t="str">
        <f>IFERROR(VLOOKUP(A275,DETAIL!$A$7:$L$1101,8,0)*75%,"")</f>
        <v/>
      </c>
      <c r="N275" s="8" t="str">
        <f>IFERROR(VLOOKUP(A275,DETAIL!$A$7:$L$1101,9,0),"")</f>
        <v/>
      </c>
      <c r="O275" s="115" t="str">
        <f>IFERROR(VLOOKUP(A275,DETAIL!$A$7:$L$1101,10,0)*25%,"")</f>
        <v/>
      </c>
      <c r="P275" s="115" t="str">
        <f t="shared" si="13"/>
        <v/>
      </c>
      <c r="Q275" s="113"/>
    </row>
    <row r="276" spans="1:17" ht="24.95" customHeight="1">
      <c r="A276" s="128">
        <v>269</v>
      </c>
      <c r="B276" s="8" t="str">
        <f t="shared" ref="B276:B339" si="14">IFERROR(IF(LEN(C276)&gt;=2,B275+1,""),"")</f>
        <v/>
      </c>
      <c r="C276" s="112" t="str">
        <f>IFERROR(VLOOKUP(A276,DETAIL!$A$7:$F$1101,3,0),"")</f>
        <v/>
      </c>
      <c r="D276" s="112" t="str">
        <f>IFERROR(VLOOKUP(A276,DETAIL!$A$7:$F$1101,4,0),"")</f>
        <v/>
      </c>
      <c r="E276" s="113" t="str">
        <f>IFERROR(VLOOKUP(A276,DETAIL!$A$7:$F$1101,5,0),"")</f>
        <v/>
      </c>
      <c r="F276" s="113" t="str">
        <f>IFERROR(VLOOKUP(A276,DETAIL!$A$7:$P$1101,16,0),"")</f>
        <v/>
      </c>
      <c r="G276" s="113" t="str">
        <f>IFERROR(VLOOKUP(A276,DETAIL!$A$7:$P$1101,15,0),"")</f>
        <v/>
      </c>
      <c r="H276" s="8" t="str">
        <f>IFERROR(VLOOKUP(A276,DETAIL!$A$7:$F$1101,6,0),"")</f>
        <v/>
      </c>
      <c r="I276" s="8" t="str">
        <f>IFERROR(VLOOKUP(A276,DETAIL!$A$7:$Q$1101,17,0),"")</f>
        <v/>
      </c>
      <c r="J276" s="8" t="str">
        <f>IFERROR(VLOOKUP(A276,DETAIL!$A$7:$P$1101,13,0),"")</f>
        <v/>
      </c>
      <c r="K276" s="114" t="str">
        <f>IFERROR(VLOOKUP(A276,DETAIL!$A$7:$N$1101,14,0),"")</f>
        <v/>
      </c>
      <c r="L276" s="8" t="str">
        <f>IFERROR(VLOOKUP(A276,DETAIL!$A$7:$L$1101,7,0),"")</f>
        <v/>
      </c>
      <c r="M276" s="115" t="str">
        <f>IFERROR(VLOOKUP(A276,DETAIL!$A$7:$L$1101,8,0)*75%,"")</f>
        <v/>
      </c>
      <c r="N276" s="8" t="str">
        <f>IFERROR(VLOOKUP(A276,DETAIL!$A$7:$L$1101,9,0),"")</f>
        <v/>
      </c>
      <c r="O276" s="115" t="str">
        <f>IFERROR(VLOOKUP(A276,DETAIL!$A$7:$L$1101,10,0)*25%,"")</f>
        <v/>
      </c>
      <c r="P276" s="115" t="str">
        <f t="shared" ref="P276:P339" si="15">IFERROR(IF(H276="","",SUM(M276+O276)),"")</f>
        <v/>
      </c>
      <c r="Q276" s="113"/>
    </row>
    <row r="277" spans="1:17" ht="24.95" customHeight="1">
      <c r="A277" s="128">
        <v>270</v>
      </c>
      <c r="B277" s="8" t="str">
        <f t="shared" si="14"/>
        <v/>
      </c>
      <c r="C277" s="112" t="str">
        <f>IFERROR(VLOOKUP(A277,DETAIL!$A$7:$F$1101,3,0),"")</f>
        <v/>
      </c>
      <c r="D277" s="112" t="str">
        <f>IFERROR(VLOOKUP(A277,DETAIL!$A$7:$F$1101,4,0),"")</f>
        <v/>
      </c>
      <c r="E277" s="113" t="str">
        <f>IFERROR(VLOOKUP(A277,DETAIL!$A$7:$F$1101,5,0),"")</f>
        <v/>
      </c>
      <c r="F277" s="113" t="str">
        <f>IFERROR(VLOOKUP(A277,DETAIL!$A$7:$P$1101,16,0),"")</f>
        <v/>
      </c>
      <c r="G277" s="113" t="str">
        <f>IFERROR(VLOOKUP(A277,DETAIL!$A$7:$P$1101,15,0),"")</f>
        <v/>
      </c>
      <c r="H277" s="8" t="str">
        <f>IFERROR(VLOOKUP(A277,DETAIL!$A$7:$F$1101,6,0),"")</f>
        <v/>
      </c>
      <c r="I277" s="8" t="str">
        <f>IFERROR(VLOOKUP(A277,DETAIL!$A$7:$Q$1101,17,0),"")</f>
        <v/>
      </c>
      <c r="J277" s="8" t="str">
        <f>IFERROR(VLOOKUP(A277,DETAIL!$A$7:$P$1101,13,0),"")</f>
        <v/>
      </c>
      <c r="K277" s="114" t="str">
        <f>IFERROR(VLOOKUP(A277,DETAIL!$A$7:$N$1101,14,0),"")</f>
        <v/>
      </c>
      <c r="L277" s="8" t="str">
        <f>IFERROR(VLOOKUP(A277,DETAIL!$A$7:$L$1101,7,0),"")</f>
        <v/>
      </c>
      <c r="M277" s="115" t="str">
        <f>IFERROR(VLOOKUP(A277,DETAIL!$A$7:$L$1101,8,0)*75%,"")</f>
        <v/>
      </c>
      <c r="N277" s="8" t="str">
        <f>IFERROR(VLOOKUP(A277,DETAIL!$A$7:$L$1101,9,0),"")</f>
        <v/>
      </c>
      <c r="O277" s="115" t="str">
        <f>IFERROR(VLOOKUP(A277,DETAIL!$A$7:$L$1101,10,0)*25%,"")</f>
        <v/>
      </c>
      <c r="P277" s="115" t="str">
        <f t="shared" si="15"/>
        <v/>
      </c>
      <c r="Q277" s="113"/>
    </row>
    <row r="278" spans="1:17" ht="24.95" customHeight="1">
      <c r="A278" s="128">
        <v>271</v>
      </c>
      <c r="B278" s="8" t="str">
        <f t="shared" si="14"/>
        <v/>
      </c>
      <c r="C278" s="112" t="str">
        <f>IFERROR(VLOOKUP(A278,DETAIL!$A$7:$F$1101,3,0),"")</f>
        <v/>
      </c>
      <c r="D278" s="112" t="str">
        <f>IFERROR(VLOOKUP(A278,DETAIL!$A$7:$F$1101,4,0),"")</f>
        <v/>
      </c>
      <c r="E278" s="113" t="str">
        <f>IFERROR(VLOOKUP(A278,DETAIL!$A$7:$F$1101,5,0),"")</f>
        <v/>
      </c>
      <c r="F278" s="113" t="str">
        <f>IFERROR(VLOOKUP(A278,DETAIL!$A$7:$P$1101,16,0),"")</f>
        <v/>
      </c>
      <c r="G278" s="113" t="str">
        <f>IFERROR(VLOOKUP(A278,DETAIL!$A$7:$P$1101,15,0),"")</f>
        <v/>
      </c>
      <c r="H278" s="8" t="str">
        <f>IFERROR(VLOOKUP(A278,DETAIL!$A$7:$F$1101,6,0),"")</f>
        <v/>
      </c>
      <c r="I278" s="8" t="str">
        <f>IFERROR(VLOOKUP(A278,DETAIL!$A$7:$Q$1101,17,0),"")</f>
        <v/>
      </c>
      <c r="J278" s="8" t="str">
        <f>IFERROR(VLOOKUP(A278,DETAIL!$A$7:$P$1101,13,0),"")</f>
        <v/>
      </c>
      <c r="K278" s="114" t="str">
        <f>IFERROR(VLOOKUP(A278,DETAIL!$A$7:$N$1101,14,0),"")</f>
        <v/>
      </c>
      <c r="L278" s="8" t="str">
        <f>IFERROR(VLOOKUP(A278,DETAIL!$A$7:$L$1101,7,0),"")</f>
        <v/>
      </c>
      <c r="M278" s="115" t="str">
        <f>IFERROR(VLOOKUP(A278,DETAIL!$A$7:$L$1101,8,0)*75%,"")</f>
        <v/>
      </c>
      <c r="N278" s="8" t="str">
        <f>IFERROR(VLOOKUP(A278,DETAIL!$A$7:$L$1101,9,0),"")</f>
        <v/>
      </c>
      <c r="O278" s="115" t="str">
        <f>IFERROR(VLOOKUP(A278,DETAIL!$A$7:$L$1101,10,0)*25%,"")</f>
        <v/>
      </c>
      <c r="P278" s="115" t="str">
        <f t="shared" si="15"/>
        <v/>
      </c>
      <c r="Q278" s="113"/>
    </row>
    <row r="279" spans="1:17" ht="24.95" customHeight="1">
      <c r="A279" s="128">
        <v>272</v>
      </c>
      <c r="B279" s="8" t="str">
        <f t="shared" si="14"/>
        <v/>
      </c>
      <c r="C279" s="112" t="str">
        <f>IFERROR(VLOOKUP(A279,DETAIL!$A$7:$F$1101,3,0),"")</f>
        <v/>
      </c>
      <c r="D279" s="112" t="str">
        <f>IFERROR(VLOOKUP(A279,DETAIL!$A$7:$F$1101,4,0),"")</f>
        <v/>
      </c>
      <c r="E279" s="113" t="str">
        <f>IFERROR(VLOOKUP(A279,DETAIL!$A$7:$F$1101,5,0),"")</f>
        <v/>
      </c>
      <c r="F279" s="113" t="str">
        <f>IFERROR(VLOOKUP(A279,DETAIL!$A$7:$P$1101,16,0),"")</f>
        <v/>
      </c>
      <c r="G279" s="113" t="str">
        <f>IFERROR(VLOOKUP(A279,DETAIL!$A$7:$P$1101,15,0),"")</f>
        <v/>
      </c>
      <c r="H279" s="8" t="str">
        <f>IFERROR(VLOOKUP(A279,DETAIL!$A$7:$F$1101,6,0),"")</f>
        <v/>
      </c>
      <c r="I279" s="8" t="str">
        <f>IFERROR(VLOOKUP(A279,DETAIL!$A$7:$Q$1101,17,0),"")</f>
        <v/>
      </c>
      <c r="J279" s="8" t="str">
        <f>IFERROR(VLOOKUP(A279,DETAIL!$A$7:$P$1101,13,0),"")</f>
        <v/>
      </c>
      <c r="K279" s="114" t="str">
        <f>IFERROR(VLOOKUP(A279,DETAIL!$A$7:$N$1101,14,0),"")</f>
        <v/>
      </c>
      <c r="L279" s="8" t="str">
        <f>IFERROR(VLOOKUP(A279,DETAIL!$A$7:$L$1101,7,0),"")</f>
        <v/>
      </c>
      <c r="M279" s="115" t="str">
        <f>IFERROR(VLOOKUP(A279,DETAIL!$A$7:$L$1101,8,0)*75%,"")</f>
        <v/>
      </c>
      <c r="N279" s="8" t="str">
        <f>IFERROR(VLOOKUP(A279,DETAIL!$A$7:$L$1101,9,0),"")</f>
        <v/>
      </c>
      <c r="O279" s="115" t="str">
        <f>IFERROR(VLOOKUP(A279,DETAIL!$A$7:$L$1101,10,0)*25%,"")</f>
        <v/>
      </c>
      <c r="P279" s="115" t="str">
        <f t="shared" si="15"/>
        <v/>
      </c>
      <c r="Q279" s="113"/>
    </row>
    <row r="280" spans="1:17" ht="24.95" customHeight="1">
      <c r="A280" s="128">
        <v>273</v>
      </c>
      <c r="B280" s="8" t="str">
        <f t="shared" si="14"/>
        <v/>
      </c>
      <c r="C280" s="112" t="str">
        <f>IFERROR(VLOOKUP(A280,DETAIL!$A$7:$F$1101,3,0),"")</f>
        <v/>
      </c>
      <c r="D280" s="112" t="str">
        <f>IFERROR(VLOOKUP(A280,DETAIL!$A$7:$F$1101,4,0),"")</f>
        <v/>
      </c>
      <c r="E280" s="113" t="str">
        <f>IFERROR(VLOOKUP(A280,DETAIL!$A$7:$F$1101,5,0),"")</f>
        <v/>
      </c>
      <c r="F280" s="113" t="str">
        <f>IFERROR(VLOOKUP(A280,DETAIL!$A$7:$P$1101,16,0),"")</f>
        <v/>
      </c>
      <c r="G280" s="113" t="str">
        <f>IFERROR(VLOOKUP(A280,DETAIL!$A$7:$P$1101,15,0),"")</f>
        <v/>
      </c>
      <c r="H280" s="8" t="str">
        <f>IFERROR(VLOOKUP(A280,DETAIL!$A$7:$F$1101,6,0),"")</f>
        <v/>
      </c>
      <c r="I280" s="8" t="str">
        <f>IFERROR(VLOOKUP(A280,DETAIL!$A$7:$Q$1101,17,0),"")</f>
        <v/>
      </c>
      <c r="J280" s="8" t="str">
        <f>IFERROR(VLOOKUP(A280,DETAIL!$A$7:$P$1101,13,0),"")</f>
        <v/>
      </c>
      <c r="K280" s="114" t="str">
        <f>IFERROR(VLOOKUP(A280,DETAIL!$A$7:$N$1101,14,0),"")</f>
        <v/>
      </c>
      <c r="L280" s="8" t="str">
        <f>IFERROR(VLOOKUP(A280,DETAIL!$A$7:$L$1101,7,0),"")</f>
        <v/>
      </c>
      <c r="M280" s="115" t="str">
        <f>IFERROR(VLOOKUP(A280,DETAIL!$A$7:$L$1101,8,0)*75%,"")</f>
        <v/>
      </c>
      <c r="N280" s="8" t="str">
        <f>IFERROR(VLOOKUP(A280,DETAIL!$A$7:$L$1101,9,0),"")</f>
        <v/>
      </c>
      <c r="O280" s="115" t="str">
        <f>IFERROR(VLOOKUP(A280,DETAIL!$A$7:$L$1101,10,0)*25%,"")</f>
        <v/>
      </c>
      <c r="P280" s="115" t="str">
        <f t="shared" si="15"/>
        <v/>
      </c>
      <c r="Q280" s="113"/>
    </row>
    <row r="281" spans="1:17" ht="24.95" customHeight="1">
      <c r="A281" s="128">
        <v>274</v>
      </c>
      <c r="B281" s="8" t="str">
        <f t="shared" si="14"/>
        <v/>
      </c>
      <c r="C281" s="112" t="str">
        <f>IFERROR(VLOOKUP(A281,DETAIL!$A$7:$F$1101,3,0),"")</f>
        <v/>
      </c>
      <c r="D281" s="112" t="str">
        <f>IFERROR(VLOOKUP(A281,DETAIL!$A$7:$F$1101,4,0),"")</f>
        <v/>
      </c>
      <c r="E281" s="113" t="str">
        <f>IFERROR(VLOOKUP(A281,DETAIL!$A$7:$F$1101,5,0),"")</f>
        <v/>
      </c>
      <c r="F281" s="113" t="str">
        <f>IFERROR(VLOOKUP(A281,DETAIL!$A$7:$P$1101,16,0),"")</f>
        <v/>
      </c>
      <c r="G281" s="113" t="str">
        <f>IFERROR(VLOOKUP(A281,DETAIL!$A$7:$P$1101,15,0),"")</f>
        <v/>
      </c>
      <c r="H281" s="8" t="str">
        <f>IFERROR(VLOOKUP(A281,DETAIL!$A$7:$F$1101,6,0),"")</f>
        <v/>
      </c>
      <c r="I281" s="8" t="str">
        <f>IFERROR(VLOOKUP(A281,DETAIL!$A$7:$Q$1101,17,0),"")</f>
        <v/>
      </c>
      <c r="J281" s="8" t="str">
        <f>IFERROR(VLOOKUP(A281,DETAIL!$A$7:$P$1101,13,0),"")</f>
        <v/>
      </c>
      <c r="K281" s="114" t="str">
        <f>IFERROR(VLOOKUP(A281,DETAIL!$A$7:$N$1101,14,0),"")</f>
        <v/>
      </c>
      <c r="L281" s="8" t="str">
        <f>IFERROR(VLOOKUP(A281,DETAIL!$A$7:$L$1101,7,0),"")</f>
        <v/>
      </c>
      <c r="M281" s="115" t="str">
        <f>IFERROR(VLOOKUP(A281,DETAIL!$A$7:$L$1101,8,0)*75%,"")</f>
        <v/>
      </c>
      <c r="N281" s="8" t="str">
        <f>IFERROR(VLOOKUP(A281,DETAIL!$A$7:$L$1101,9,0),"")</f>
        <v/>
      </c>
      <c r="O281" s="115" t="str">
        <f>IFERROR(VLOOKUP(A281,DETAIL!$A$7:$L$1101,10,0)*25%,"")</f>
        <v/>
      </c>
      <c r="P281" s="115" t="str">
        <f t="shared" si="15"/>
        <v/>
      </c>
      <c r="Q281" s="113"/>
    </row>
    <row r="282" spans="1:17" ht="24.95" customHeight="1">
      <c r="A282" s="128">
        <v>275</v>
      </c>
      <c r="B282" s="8" t="str">
        <f t="shared" si="14"/>
        <v/>
      </c>
      <c r="C282" s="112" t="str">
        <f>IFERROR(VLOOKUP(A282,DETAIL!$A$7:$F$1101,3,0),"")</f>
        <v/>
      </c>
      <c r="D282" s="112" t="str">
        <f>IFERROR(VLOOKUP(A282,DETAIL!$A$7:$F$1101,4,0),"")</f>
        <v/>
      </c>
      <c r="E282" s="113" t="str">
        <f>IFERROR(VLOOKUP(A282,DETAIL!$A$7:$F$1101,5,0),"")</f>
        <v/>
      </c>
      <c r="F282" s="113" t="str">
        <f>IFERROR(VLOOKUP(A282,DETAIL!$A$7:$P$1101,16,0),"")</f>
        <v/>
      </c>
      <c r="G282" s="113" t="str">
        <f>IFERROR(VLOOKUP(A282,DETAIL!$A$7:$P$1101,15,0),"")</f>
        <v/>
      </c>
      <c r="H282" s="8" t="str">
        <f>IFERROR(VLOOKUP(A282,DETAIL!$A$7:$F$1101,6,0),"")</f>
        <v/>
      </c>
      <c r="I282" s="8" t="str">
        <f>IFERROR(VLOOKUP(A282,DETAIL!$A$7:$Q$1101,17,0),"")</f>
        <v/>
      </c>
      <c r="J282" s="8" t="str">
        <f>IFERROR(VLOOKUP(A282,DETAIL!$A$7:$P$1101,13,0),"")</f>
        <v/>
      </c>
      <c r="K282" s="114" t="str">
        <f>IFERROR(VLOOKUP(A282,DETAIL!$A$7:$N$1101,14,0),"")</f>
        <v/>
      </c>
      <c r="L282" s="8" t="str">
        <f>IFERROR(VLOOKUP(A282,DETAIL!$A$7:$L$1101,7,0),"")</f>
        <v/>
      </c>
      <c r="M282" s="115" t="str">
        <f>IFERROR(VLOOKUP(A282,DETAIL!$A$7:$L$1101,8,0)*75%,"")</f>
        <v/>
      </c>
      <c r="N282" s="8" t="str">
        <f>IFERROR(VLOOKUP(A282,DETAIL!$A$7:$L$1101,9,0),"")</f>
        <v/>
      </c>
      <c r="O282" s="115" t="str">
        <f>IFERROR(VLOOKUP(A282,DETAIL!$A$7:$L$1101,10,0)*25%,"")</f>
        <v/>
      </c>
      <c r="P282" s="115" t="str">
        <f t="shared" si="15"/>
        <v/>
      </c>
      <c r="Q282" s="113"/>
    </row>
    <row r="283" spans="1:17" ht="24.95" customHeight="1">
      <c r="A283" s="128">
        <v>276</v>
      </c>
      <c r="B283" s="8" t="str">
        <f t="shared" si="14"/>
        <v/>
      </c>
      <c r="C283" s="112" t="str">
        <f>IFERROR(VLOOKUP(A283,DETAIL!$A$7:$F$1101,3,0),"")</f>
        <v/>
      </c>
      <c r="D283" s="112" t="str">
        <f>IFERROR(VLOOKUP(A283,DETAIL!$A$7:$F$1101,4,0),"")</f>
        <v/>
      </c>
      <c r="E283" s="113" t="str">
        <f>IFERROR(VLOOKUP(A283,DETAIL!$A$7:$F$1101,5,0),"")</f>
        <v/>
      </c>
      <c r="F283" s="113" t="str">
        <f>IFERROR(VLOOKUP(A283,DETAIL!$A$7:$P$1101,16,0),"")</f>
        <v/>
      </c>
      <c r="G283" s="113" t="str">
        <f>IFERROR(VLOOKUP(A283,DETAIL!$A$7:$P$1101,15,0),"")</f>
        <v/>
      </c>
      <c r="H283" s="8" t="str">
        <f>IFERROR(VLOOKUP(A283,DETAIL!$A$7:$F$1101,6,0),"")</f>
        <v/>
      </c>
      <c r="I283" s="8" t="str">
        <f>IFERROR(VLOOKUP(A283,DETAIL!$A$7:$Q$1101,17,0),"")</f>
        <v/>
      </c>
      <c r="J283" s="8" t="str">
        <f>IFERROR(VLOOKUP(A283,DETAIL!$A$7:$P$1101,13,0),"")</f>
        <v/>
      </c>
      <c r="K283" s="114" t="str">
        <f>IFERROR(VLOOKUP(A283,DETAIL!$A$7:$N$1101,14,0),"")</f>
        <v/>
      </c>
      <c r="L283" s="8" t="str">
        <f>IFERROR(VLOOKUP(A283,DETAIL!$A$7:$L$1101,7,0),"")</f>
        <v/>
      </c>
      <c r="M283" s="115" t="str">
        <f>IFERROR(VLOOKUP(A283,DETAIL!$A$7:$L$1101,8,0)*75%,"")</f>
        <v/>
      </c>
      <c r="N283" s="8" t="str">
        <f>IFERROR(VLOOKUP(A283,DETAIL!$A$7:$L$1101,9,0),"")</f>
        <v/>
      </c>
      <c r="O283" s="115" t="str">
        <f>IFERROR(VLOOKUP(A283,DETAIL!$A$7:$L$1101,10,0)*25%,"")</f>
        <v/>
      </c>
      <c r="P283" s="115" t="str">
        <f t="shared" si="15"/>
        <v/>
      </c>
      <c r="Q283" s="113"/>
    </row>
    <row r="284" spans="1:17" ht="24.95" customHeight="1">
      <c r="A284" s="128">
        <v>277</v>
      </c>
      <c r="B284" s="8" t="str">
        <f t="shared" si="14"/>
        <v/>
      </c>
      <c r="C284" s="112" t="str">
        <f>IFERROR(VLOOKUP(A284,DETAIL!$A$7:$F$1101,3,0),"")</f>
        <v/>
      </c>
      <c r="D284" s="112" t="str">
        <f>IFERROR(VLOOKUP(A284,DETAIL!$A$7:$F$1101,4,0),"")</f>
        <v/>
      </c>
      <c r="E284" s="113" t="str">
        <f>IFERROR(VLOOKUP(A284,DETAIL!$A$7:$F$1101,5,0),"")</f>
        <v/>
      </c>
      <c r="F284" s="113" t="str">
        <f>IFERROR(VLOOKUP(A284,DETAIL!$A$7:$P$1101,16,0),"")</f>
        <v/>
      </c>
      <c r="G284" s="113" t="str">
        <f>IFERROR(VLOOKUP(A284,DETAIL!$A$7:$P$1101,15,0),"")</f>
        <v/>
      </c>
      <c r="H284" s="8" t="str">
        <f>IFERROR(VLOOKUP(A284,DETAIL!$A$7:$F$1101,6,0),"")</f>
        <v/>
      </c>
      <c r="I284" s="8" t="str">
        <f>IFERROR(VLOOKUP(A284,DETAIL!$A$7:$Q$1101,17,0),"")</f>
        <v/>
      </c>
      <c r="J284" s="8" t="str">
        <f>IFERROR(VLOOKUP(A284,DETAIL!$A$7:$P$1101,13,0),"")</f>
        <v/>
      </c>
      <c r="K284" s="114" t="str">
        <f>IFERROR(VLOOKUP(A284,DETAIL!$A$7:$N$1101,14,0),"")</f>
        <v/>
      </c>
      <c r="L284" s="8" t="str">
        <f>IFERROR(VLOOKUP(A284,DETAIL!$A$7:$L$1101,7,0),"")</f>
        <v/>
      </c>
      <c r="M284" s="115" t="str">
        <f>IFERROR(VLOOKUP(A284,DETAIL!$A$7:$L$1101,8,0)*75%,"")</f>
        <v/>
      </c>
      <c r="N284" s="8" t="str">
        <f>IFERROR(VLOOKUP(A284,DETAIL!$A$7:$L$1101,9,0),"")</f>
        <v/>
      </c>
      <c r="O284" s="115" t="str">
        <f>IFERROR(VLOOKUP(A284,DETAIL!$A$7:$L$1101,10,0)*25%,"")</f>
        <v/>
      </c>
      <c r="P284" s="115" t="str">
        <f t="shared" si="15"/>
        <v/>
      </c>
      <c r="Q284" s="113"/>
    </row>
    <row r="285" spans="1:17" ht="24.95" customHeight="1">
      <c r="A285" s="128">
        <v>278</v>
      </c>
      <c r="B285" s="8" t="str">
        <f t="shared" si="14"/>
        <v/>
      </c>
      <c r="C285" s="112" t="str">
        <f>IFERROR(VLOOKUP(A285,DETAIL!$A$7:$F$1101,3,0),"")</f>
        <v/>
      </c>
      <c r="D285" s="112" t="str">
        <f>IFERROR(VLOOKUP(A285,DETAIL!$A$7:$F$1101,4,0),"")</f>
        <v/>
      </c>
      <c r="E285" s="113" t="str">
        <f>IFERROR(VLOOKUP(A285,DETAIL!$A$7:$F$1101,5,0),"")</f>
        <v/>
      </c>
      <c r="F285" s="113" t="str">
        <f>IFERROR(VLOOKUP(A285,DETAIL!$A$7:$P$1101,16,0),"")</f>
        <v/>
      </c>
      <c r="G285" s="113" t="str">
        <f>IFERROR(VLOOKUP(A285,DETAIL!$A$7:$P$1101,15,0),"")</f>
        <v/>
      </c>
      <c r="H285" s="8" t="str">
        <f>IFERROR(VLOOKUP(A285,DETAIL!$A$7:$F$1101,6,0),"")</f>
        <v/>
      </c>
      <c r="I285" s="8" t="str">
        <f>IFERROR(VLOOKUP(A285,DETAIL!$A$7:$Q$1101,17,0),"")</f>
        <v/>
      </c>
      <c r="J285" s="8" t="str">
        <f>IFERROR(VLOOKUP(A285,DETAIL!$A$7:$P$1101,13,0),"")</f>
        <v/>
      </c>
      <c r="K285" s="114" t="str">
        <f>IFERROR(VLOOKUP(A285,DETAIL!$A$7:$N$1101,14,0),"")</f>
        <v/>
      </c>
      <c r="L285" s="8" t="str">
        <f>IFERROR(VLOOKUP(A285,DETAIL!$A$7:$L$1101,7,0),"")</f>
        <v/>
      </c>
      <c r="M285" s="115" t="str">
        <f>IFERROR(VLOOKUP(A285,DETAIL!$A$7:$L$1101,8,0)*75%,"")</f>
        <v/>
      </c>
      <c r="N285" s="8" t="str">
        <f>IFERROR(VLOOKUP(A285,DETAIL!$A$7:$L$1101,9,0),"")</f>
        <v/>
      </c>
      <c r="O285" s="115" t="str">
        <f>IFERROR(VLOOKUP(A285,DETAIL!$A$7:$L$1101,10,0)*25%,"")</f>
        <v/>
      </c>
      <c r="P285" s="115" t="str">
        <f t="shared" si="15"/>
        <v/>
      </c>
      <c r="Q285" s="113"/>
    </row>
    <row r="286" spans="1:17" ht="24.95" customHeight="1">
      <c r="A286" s="128">
        <v>279</v>
      </c>
      <c r="B286" s="8" t="str">
        <f t="shared" si="14"/>
        <v/>
      </c>
      <c r="C286" s="112" t="str">
        <f>IFERROR(VLOOKUP(A286,DETAIL!$A$7:$F$1101,3,0),"")</f>
        <v/>
      </c>
      <c r="D286" s="112" t="str">
        <f>IFERROR(VLOOKUP(A286,DETAIL!$A$7:$F$1101,4,0),"")</f>
        <v/>
      </c>
      <c r="E286" s="113" t="str">
        <f>IFERROR(VLOOKUP(A286,DETAIL!$A$7:$F$1101,5,0),"")</f>
        <v/>
      </c>
      <c r="F286" s="113" t="str">
        <f>IFERROR(VLOOKUP(A286,DETAIL!$A$7:$P$1101,16,0),"")</f>
        <v/>
      </c>
      <c r="G286" s="113" t="str">
        <f>IFERROR(VLOOKUP(A286,DETAIL!$A$7:$P$1101,15,0),"")</f>
        <v/>
      </c>
      <c r="H286" s="8" t="str">
        <f>IFERROR(VLOOKUP(A286,DETAIL!$A$7:$F$1101,6,0),"")</f>
        <v/>
      </c>
      <c r="I286" s="8" t="str">
        <f>IFERROR(VLOOKUP(A286,DETAIL!$A$7:$Q$1101,17,0),"")</f>
        <v/>
      </c>
      <c r="J286" s="8" t="str">
        <f>IFERROR(VLOOKUP(A286,DETAIL!$A$7:$P$1101,13,0),"")</f>
        <v/>
      </c>
      <c r="K286" s="114" t="str">
        <f>IFERROR(VLOOKUP(A286,DETAIL!$A$7:$N$1101,14,0),"")</f>
        <v/>
      </c>
      <c r="L286" s="8" t="str">
        <f>IFERROR(VLOOKUP(A286,DETAIL!$A$7:$L$1101,7,0),"")</f>
        <v/>
      </c>
      <c r="M286" s="115" t="str">
        <f>IFERROR(VLOOKUP(A286,DETAIL!$A$7:$L$1101,8,0)*75%,"")</f>
        <v/>
      </c>
      <c r="N286" s="8" t="str">
        <f>IFERROR(VLOOKUP(A286,DETAIL!$A$7:$L$1101,9,0),"")</f>
        <v/>
      </c>
      <c r="O286" s="115" t="str">
        <f>IFERROR(VLOOKUP(A286,DETAIL!$A$7:$L$1101,10,0)*25%,"")</f>
        <v/>
      </c>
      <c r="P286" s="115" t="str">
        <f t="shared" si="15"/>
        <v/>
      </c>
      <c r="Q286" s="113"/>
    </row>
    <row r="287" spans="1:17" ht="24.95" customHeight="1">
      <c r="A287" s="128">
        <v>280</v>
      </c>
      <c r="B287" s="8" t="str">
        <f t="shared" si="14"/>
        <v/>
      </c>
      <c r="C287" s="112" t="str">
        <f>IFERROR(VLOOKUP(A287,DETAIL!$A$7:$F$1101,3,0),"")</f>
        <v/>
      </c>
      <c r="D287" s="112" t="str">
        <f>IFERROR(VLOOKUP(A287,DETAIL!$A$7:$F$1101,4,0),"")</f>
        <v/>
      </c>
      <c r="E287" s="113" t="str">
        <f>IFERROR(VLOOKUP(A287,DETAIL!$A$7:$F$1101,5,0),"")</f>
        <v/>
      </c>
      <c r="F287" s="113" t="str">
        <f>IFERROR(VLOOKUP(A287,DETAIL!$A$7:$P$1101,16,0),"")</f>
        <v/>
      </c>
      <c r="G287" s="113" t="str">
        <f>IFERROR(VLOOKUP(A287,DETAIL!$A$7:$P$1101,15,0),"")</f>
        <v/>
      </c>
      <c r="H287" s="8" t="str">
        <f>IFERROR(VLOOKUP(A287,DETAIL!$A$7:$F$1101,6,0),"")</f>
        <v/>
      </c>
      <c r="I287" s="8" t="str">
        <f>IFERROR(VLOOKUP(A287,DETAIL!$A$7:$Q$1101,17,0),"")</f>
        <v/>
      </c>
      <c r="J287" s="8" t="str">
        <f>IFERROR(VLOOKUP(A287,DETAIL!$A$7:$P$1101,13,0),"")</f>
        <v/>
      </c>
      <c r="K287" s="114" t="str">
        <f>IFERROR(VLOOKUP(A287,DETAIL!$A$7:$N$1101,14,0),"")</f>
        <v/>
      </c>
      <c r="L287" s="8" t="str">
        <f>IFERROR(VLOOKUP(A287,DETAIL!$A$7:$L$1101,7,0),"")</f>
        <v/>
      </c>
      <c r="M287" s="115" t="str">
        <f>IFERROR(VLOOKUP(A287,DETAIL!$A$7:$L$1101,8,0)*75%,"")</f>
        <v/>
      </c>
      <c r="N287" s="8" t="str">
        <f>IFERROR(VLOOKUP(A287,DETAIL!$A$7:$L$1101,9,0),"")</f>
        <v/>
      </c>
      <c r="O287" s="115" t="str">
        <f>IFERROR(VLOOKUP(A287,DETAIL!$A$7:$L$1101,10,0)*25%,"")</f>
        <v/>
      </c>
      <c r="P287" s="115" t="str">
        <f t="shared" si="15"/>
        <v/>
      </c>
      <c r="Q287" s="113"/>
    </row>
    <row r="288" spans="1:17" ht="24.95" customHeight="1">
      <c r="A288" s="128">
        <v>281</v>
      </c>
      <c r="B288" s="8" t="str">
        <f t="shared" si="14"/>
        <v/>
      </c>
      <c r="C288" s="112" t="str">
        <f>IFERROR(VLOOKUP(A288,DETAIL!$A$7:$F$1101,3,0),"")</f>
        <v/>
      </c>
      <c r="D288" s="112" t="str">
        <f>IFERROR(VLOOKUP(A288,DETAIL!$A$7:$F$1101,4,0),"")</f>
        <v/>
      </c>
      <c r="E288" s="113" t="str">
        <f>IFERROR(VLOOKUP(A288,DETAIL!$A$7:$F$1101,5,0),"")</f>
        <v/>
      </c>
      <c r="F288" s="113" t="str">
        <f>IFERROR(VLOOKUP(A288,DETAIL!$A$7:$P$1101,16,0),"")</f>
        <v/>
      </c>
      <c r="G288" s="113" t="str">
        <f>IFERROR(VLOOKUP(A288,DETAIL!$A$7:$P$1101,15,0),"")</f>
        <v/>
      </c>
      <c r="H288" s="8" t="str">
        <f>IFERROR(VLOOKUP(A288,DETAIL!$A$7:$F$1101,6,0),"")</f>
        <v/>
      </c>
      <c r="I288" s="8" t="str">
        <f>IFERROR(VLOOKUP(A288,DETAIL!$A$7:$Q$1101,17,0),"")</f>
        <v/>
      </c>
      <c r="J288" s="8" t="str">
        <f>IFERROR(VLOOKUP(A288,DETAIL!$A$7:$P$1101,13,0),"")</f>
        <v/>
      </c>
      <c r="K288" s="114" t="str">
        <f>IFERROR(VLOOKUP(A288,DETAIL!$A$7:$N$1101,14,0),"")</f>
        <v/>
      </c>
      <c r="L288" s="8" t="str">
        <f>IFERROR(VLOOKUP(A288,DETAIL!$A$7:$L$1101,7,0),"")</f>
        <v/>
      </c>
      <c r="M288" s="115" t="str">
        <f>IFERROR(VLOOKUP(A288,DETAIL!$A$7:$L$1101,8,0)*75%,"")</f>
        <v/>
      </c>
      <c r="N288" s="8" t="str">
        <f>IFERROR(VLOOKUP(A288,DETAIL!$A$7:$L$1101,9,0),"")</f>
        <v/>
      </c>
      <c r="O288" s="115" t="str">
        <f>IFERROR(VLOOKUP(A288,DETAIL!$A$7:$L$1101,10,0)*25%,"")</f>
        <v/>
      </c>
      <c r="P288" s="115" t="str">
        <f t="shared" si="15"/>
        <v/>
      </c>
      <c r="Q288" s="113"/>
    </row>
    <row r="289" spans="1:17" ht="24.95" customHeight="1">
      <c r="A289" s="128">
        <v>282</v>
      </c>
      <c r="B289" s="8" t="str">
        <f t="shared" si="14"/>
        <v/>
      </c>
      <c r="C289" s="112" t="str">
        <f>IFERROR(VLOOKUP(A289,DETAIL!$A$7:$F$1101,3,0),"")</f>
        <v/>
      </c>
      <c r="D289" s="112" t="str">
        <f>IFERROR(VLOOKUP(A289,DETAIL!$A$7:$F$1101,4,0),"")</f>
        <v/>
      </c>
      <c r="E289" s="113" t="str">
        <f>IFERROR(VLOOKUP(A289,DETAIL!$A$7:$F$1101,5,0),"")</f>
        <v/>
      </c>
      <c r="F289" s="113" t="str">
        <f>IFERROR(VLOOKUP(A289,DETAIL!$A$7:$P$1101,16,0),"")</f>
        <v/>
      </c>
      <c r="G289" s="113" t="str">
        <f>IFERROR(VLOOKUP(A289,DETAIL!$A$7:$P$1101,15,0),"")</f>
        <v/>
      </c>
      <c r="H289" s="8" t="str">
        <f>IFERROR(VLOOKUP(A289,DETAIL!$A$7:$F$1101,6,0),"")</f>
        <v/>
      </c>
      <c r="I289" s="8" t="str">
        <f>IFERROR(VLOOKUP(A289,DETAIL!$A$7:$Q$1101,17,0),"")</f>
        <v/>
      </c>
      <c r="J289" s="8" t="str">
        <f>IFERROR(VLOOKUP(A289,DETAIL!$A$7:$P$1101,13,0),"")</f>
        <v/>
      </c>
      <c r="K289" s="114" t="str">
        <f>IFERROR(VLOOKUP(A289,DETAIL!$A$7:$N$1101,14,0),"")</f>
        <v/>
      </c>
      <c r="L289" s="8" t="str">
        <f>IFERROR(VLOOKUP(A289,DETAIL!$A$7:$L$1101,7,0),"")</f>
        <v/>
      </c>
      <c r="M289" s="115" t="str">
        <f>IFERROR(VLOOKUP(A289,DETAIL!$A$7:$L$1101,8,0)*75%,"")</f>
        <v/>
      </c>
      <c r="N289" s="8" t="str">
        <f>IFERROR(VLOOKUP(A289,DETAIL!$A$7:$L$1101,9,0),"")</f>
        <v/>
      </c>
      <c r="O289" s="115" t="str">
        <f>IFERROR(VLOOKUP(A289,DETAIL!$A$7:$L$1101,10,0)*25%,"")</f>
        <v/>
      </c>
      <c r="P289" s="115" t="str">
        <f t="shared" si="15"/>
        <v/>
      </c>
      <c r="Q289" s="113"/>
    </row>
    <row r="290" spans="1:17" ht="24.95" customHeight="1">
      <c r="A290" s="128">
        <v>283</v>
      </c>
      <c r="B290" s="8" t="str">
        <f t="shared" si="14"/>
        <v/>
      </c>
      <c r="C290" s="112" t="str">
        <f>IFERROR(VLOOKUP(A290,DETAIL!$A$7:$F$1101,3,0),"")</f>
        <v/>
      </c>
      <c r="D290" s="112" t="str">
        <f>IFERROR(VLOOKUP(A290,DETAIL!$A$7:$F$1101,4,0),"")</f>
        <v/>
      </c>
      <c r="E290" s="113" t="str">
        <f>IFERROR(VLOOKUP(A290,DETAIL!$A$7:$F$1101,5,0),"")</f>
        <v/>
      </c>
      <c r="F290" s="113" t="str">
        <f>IFERROR(VLOOKUP(A290,DETAIL!$A$7:$P$1101,16,0),"")</f>
        <v/>
      </c>
      <c r="G290" s="113" t="str">
        <f>IFERROR(VLOOKUP(A290,DETAIL!$A$7:$P$1101,15,0),"")</f>
        <v/>
      </c>
      <c r="H290" s="8" t="str">
        <f>IFERROR(VLOOKUP(A290,DETAIL!$A$7:$F$1101,6,0),"")</f>
        <v/>
      </c>
      <c r="I290" s="8" t="str">
        <f>IFERROR(VLOOKUP(A290,DETAIL!$A$7:$Q$1101,17,0),"")</f>
        <v/>
      </c>
      <c r="J290" s="8" t="str">
        <f>IFERROR(VLOOKUP(A290,DETAIL!$A$7:$P$1101,13,0),"")</f>
        <v/>
      </c>
      <c r="K290" s="114" t="str">
        <f>IFERROR(VLOOKUP(A290,DETAIL!$A$7:$N$1101,14,0),"")</f>
        <v/>
      </c>
      <c r="L290" s="8" t="str">
        <f>IFERROR(VLOOKUP(A290,DETAIL!$A$7:$L$1101,7,0),"")</f>
        <v/>
      </c>
      <c r="M290" s="115" t="str">
        <f>IFERROR(VLOOKUP(A290,DETAIL!$A$7:$L$1101,8,0)*75%,"")</f>
        <v/>
      </c>
      <c r="N290" s="8" t="str">
        <f>IFERROR(VLOOKUP(A290,DETAIL!$A$7:$L$1101,9,0),"")</f>
        <v/>
      </c>
      <c r="O290" s="115" t="str">
        <f>IFERROR(VLOOKUP(A290,DETAIL!$A$7:$L$1101,10,0)*25%,"")</f>
        <v/>
      </c>
      <c r="P290" s="115" t="str">
        <f t="shared" si="15"/>
        <v/>
      </c>
      <c r="Q290" s="113"/>
    </row>
    <row r="291" spans="1:17" ht="24.95" customHeight="1">
      <c r="A291" s="128">
        <v>284</v>
      </c>
      <c r="B291" s="8" t="str">
        <f t="shared" si="14"/>
        <v/>
      </c>
      <c r="C291" s="112" t="str">
        <f>IFERROR(VLOOKUP(A291,DETAIL!$A$7:$F$1101,3,0),"")</f>
        <v/>
      </c>
      <c r="D291" s="112" t="str">
        <f>IFERROR(VLOOKUP(A291,DETAIL!$A$7:$F$1101,4,0),"")</f>
        <v/>
      </c>
      <c r="E291" s="113" t="str">
        <f>IFERROR(VLOOKUP(A291,DETAIL!$A$7:$F$1101,5,0),"")</f>
        <v/>
      </c>
      <c r="F291" s="113" t="str">
        <f>IFERROR(VLOOKUP(A291,DETAIL!$A$7:$P$1101,16,0),"")</f>
        <v/>
      </c>
      <c r="G291" s="113" t="str">
        <f>IFERROR(VLOOKUP(A291,DETAIL!$A$7:$P$1101,15,0),"")</f>
        <v/>
      </c>
      <c r="H291" s="8" t="str">
        <f>IFERROR(VLOOKUP(A291,DETAIL!$A$7:$F$1101,6,0),"")</f>
        <v/>
      </c>
      <c r="I291" s="8" t="str">
        <f>IFERROR(VLOOKUP(A291,DETAIL!$A$7:$Q$1101,17,0),"")</f>
        <v/>
      </c>
      <c r="J291" s="8" t="str">
        <f>IFERROR(VLOOKUP(A291,DETAIL!$A$7:$P$1101,13,0),"")</f>
        <v/>
      </c>
      <c r="K291" s="114" t="str">
        <f>IFERROR(VLOOKUP(A291,DETAIL!$A$7:$N$1101,14,0),"")</f>
        <v/>
      </c>
      <c r="L291" s="8" t="str">
        <f>IFERROR(VLOOKUP(A291,DETAIL!$A$7:$L$1101,7,0),"")</f>
        <v/>
      </c>
      <c r="M291" s="115" t="str">
        <f>IFERROR(VLOOKUP(A291,DETAIL!$A$7:$L$1101,8,0)*75%,"")</f>
        <v/>
      </c>
      <c r="N291" s="8" t="str">
        <f>IFERROR(VLOOKUP(A291,DETAIL!$A$7:$L$1101,9,0),"")</f>
        <v/>
      </c>
      <c r="O291" s="115" t="str">
        <f>IFERROR(VLOOKUP(A291,DETAIL!$A$7:$L$1101,10,0)*25%,"")</f>
        <v/>
      </c>
      <c r="P291" s="115" t="str">
        <f t="shared" si="15"/>
        <v/>
      </c>
      <c r="Q291" s="113"/>
    </row>
    <row r="292" spans="1:17" ht="24.95" customHeight="1">
      <c r="A292" s="128">
        <v>285</v>
      </c>
      <c r="B292" s="8" t="str">
        <f t="shared" si="14"/>
        <v/>
      </c>
      <c r="C292" s="112" t="str">
        <f>IFERROR(VLOOKUP(A292,DETAIL!$A$7:$F$1101,3,0),"")</f>
        <v/>
      </c>
      <c r="D292" s="112" t="str">
        <f>IFERROR(VLOOKUP(A292,DETAIL!$A$7:$F$1101,4,0),"")</f>
        <v/>
      </c>
      <c r="E292" s="113" t="str">
        <f>IFERROR(VLOOKUP(A292,DETAIL!$A$7:$F$1101,5,0),"")</f>
        <v/>
      </c>
      <c r="F292" s="113" t="str">
        <f>IFERROR(VLOOKUP(A292,DETAIL!$A$7:$P$1101,16,0),"")</f>
        <v/>
      </c>
      <c r="G292" s="113" t="str">
        <f>IFERROR(VLOOKUP(A292,DETAIL!$A$7:$P$1101,15,0),"")</f>
        <v/>
      </c>
      <c r="H292" s="8" t="str">
        <f>IFERROR(VLOOKUP(A292,DETAIL!$A$7:$F$1101,6,0),"")</f>
        <v/>
      </c>
      <c r="I292" s="8" t="str">
        <f>IFERROR(VLOOKUP(A292,DETAIL!$A$7:$Q$1101,17,0),"")</f>
        <v/>
      </c>
      <c r="J292" s="8" t="str">
        <f>IFERROR(VLOOKUP(A292,DETAIL!$A$7:$P$1101,13,0),"")</f>
        <v/>
      </c>
      <c r="K292" s="114" t="str">
        <f>IFERROR(VLOOKUP(A292,DETAIL!$A$7:$N$1101,14,0),"")</f>
        <v/>
      </c>
      <c r="L292" s="8" t="str">
        <f>IFERROR(VLOOKUP(A292,DETAIL!$A$7:$L$1101,7,0),"")</f>
        <v/>
      </c>
      <c r="M292" s="115" t="str">
        <f>IFERROR(VLOOKUP(A292,DETAIL!$A$7:$L$1101,8,0)*75%,"")</f>
        <v/>
      </c>
      <c r="N292" s="8" t="str">
        <f>IFERROR(VLOOKUP(A292,DETAIL!$A$7:$L$1101,9,0),"")</f>
        <v/>
      </c>
      <c r="O292" s="115" t="str">
        <f>IFERROR(VLOOKUP(A292,DETAIL!$A$7:$L$1101,10,0)*25%,"")</f>
        <v/>
      </c>
      <c r="P292" s="115" t="str">
        <f t="shared" si="15"/>
        <v/>
      </c>
      <c r="Q292" s="113"/>
    </row>
    <row r="293" spans="1:17" ht="24.95" customHeight="1">
      <c r="A293" s="128">
        <v>286</v>
      </c>
      <c r="B293" s="8" t="str">
        <f t="shared" si="14"/>
        <v/>
      </c>
      <c r="C293" s="112" t="str">
        <f>IFERROR(VLOOKUP(A293,DETAIL!$A$7:$F$1101,3,0),"")</f>
        <v/>
      </c>
      <c r="D293" s="112" t="str">
        <f>IFERROR(VLOOKUP(A293,DETAIL!$A$7:$F$1101,4,0),"")</f>
        <v/>
      </c>
      <c r="E293" s="113" t="str">
        <f>IFERROR(VLOOKUP(A293,DETAIL!$A$7:$F$1101,5,0),"")</f>
        <v/>
      </c>
      <c r="F293" s="113" t="str">
        <f>IFERROR(VLOOKUP(A293,DETAIL!$A$7:$P$1101,16,0),"")</f>
        <v/>
      </c>
      <c r="G293" s="113" t="str">
        <f>IFERROR(VLOOKUP(A293,DETAIL!$A$7:$P$1101,15,0),"")</f>
        <v/>
      </c>
      <c r="H293" s="8" t="str">
        <f>IFERROR(VLOOKUP(A293,DETAIL!$A$7:$F$1101,6,0),"")</f>
        <v/>
      </c>
      <c r="I293" s="8" t="str">
        <f>IFERROR(VLOOKUP(A293,DETAIL!$A$7:$Q$1101,17,0),"")</f>
        <v/>
      </c>
      <c r="J293" s="8" t="str">
        <f>IFERROR(VLOOKUP(A293,DETAIL!$A$7:$P$1101,13,0),"")</f>
        <v/>
      </c>
      <c r="K293" s="114" t="str">
        <f>IFERROR(VLOOKUP(A293,DETAIL!$A$7:$N$1101,14,0),"")</f>
        <v/>
      </c>
      <c r="L293" s="8" t="str">
        <f>IFERROR(VLOOKUP(A293,DETAIL!$A$7:$L$1101,7,0),"")</f>
        <v/>
      </c>
      <c r="M293" s="115" t="str">
        <f>IFERROR(VLOOKUP(A293,DETAIL!$A$7:$L$1101,8,0)*75%,"")</f>
        <v/>
      </c>
      <c r="N293" s="8" t="str">
        <f>IFERROR(VLOOKUP(A293,DETAIL!$A$7:$L$1101,9,0),"")</f>
        <v/>
      </c>
      <c r="O293" s="115" t="str">
        <f>IFERROR(VLOOKUP(A293,DETAIL!$A$7:$L$1101,10,0)*25%,"")</f>
        <v/>
      </c>
      <c r="P293" s="115" t="str">
        <f t="shared" si="15"/>
        <v/>
      </c>
      <c r="Q293" s="113"/>
    </row>
    <row r="294" spans="1:17" ht="24.95" customHeight="1">
      <c r="A294" s="128">
        <v>287</v>
      </c>
      <c r="B294" s="8" t="str">
        <f t="shared" si="14"/>
        <v/>
      </c>
      <c r="C294" s="112" t="str">
        <f>IFERROR(VLOOKUP(A294,DETAIL!$A$7:$F$1101,3,0),"")</f>
        <v/>
      </c>
      <c r="D294" s="112" t="str">
        <f>IFERROR(VLOOKUP(A294,DETAIL!$A$7:$F$1101,4,0),"")</f>
        <v/>
      </c>
      <c r="E294" s="113" t="str">
        <f>IFERROR(VLOOKUP(A294,DETAIL!$A$7:$F$1101,5,0),"")</f>
        <v/>
      </c>
      <c r="F294" s="113" t="str">
        <f>IFERROR(VLOOKUP(A294,DETAIL!$A$7:$P$1101,16,0),"")</f>
        <v/>
      </c>
      <c r="G294" s="113" t="str">
        <f>IFERROR(VLOOKUP(A294,DETAIL!$A$7:$P$1101,15,0),"")</f>
        <v/>
      </c>
      <c r="H294" s="8" t="str">
        <f>IFERROR(VLOOKUP(A294,DETAIL!$A$7:$F$1101,6,0),"")</f>
        <v/>
      </c>
      <c r="I294" s="8" t="str">
        <f>IFERROR(VLOOKUP(A294,DETAIL!$A$7:$Q$1101,17,0),"")</f>
        <v/>
      </c>
      <c r="J294" s="8" t="str">
        <f>IFERROR(VLOOKUP(A294,DETAIL!$A$7:$P$1101,13,0),"")</f>
        <v/>
      </c>
      <c r="K294" s="114" t="str">
        <f>IFERROR(VLOOKUP(A294,DETAIL!$A$7:$N$1101,14,0),"")</f>
        <v/>
      </c>
      <c r="L294" s="8" t="str">
        <f>IFERROR(VLOOKUP(A294,DETAIL!$A$7:$L$1101,7,0),"")</f>
        <v/>
      </c>
      <c r="M294" s="115" t="str">
        <f>IFERROR(VLOOKUP(A294,DETAIL!$A$7:$L$1101,8,0)*75%,"")</f>
        <v/>
      </c>
      <c r="N294" s="8" t="str">
        <f>IFERROR(VLOOKUP(A294,DETAIL!$A$7:$L$1101,9,0),"")</f>
        <v/>
      </c>
      <c r="O294" s="115" t="str">
        <f>IFERROR(VLOOKUP(A294,DETAIL!$A$7:$L$1101,10,0)*25%,"")</f>
        <v/>
      </c>
      <c r="P294" s="115" t="str">
        <f t="shared" si="15"/>
        <v/>
      </c>
      <c r="Q294" s="113"/>
    </row>
    <row r="295" spans="1:17" ht="24.95" customHeight="1">
      <c r="A295" s="128">
        <v>288</v>
      </c>
      <c r="B295" s="8" t="str">
        <f t="shared" si="14"/>
        <v/>
      </c>
      <c r="C295" s="112" t="str">
        <f>IFERROR(VLOOKUP(A295,DETAIL!$A$7:$F$1101,3,0),"")</f>
        <v/>
      </c>
      <c r="D295" s="112" t="str">
        <f>IFERROR(VLOOKUP(A295,DETAIL!$A$7:$F$1101,4,0),"")</f>
        <v/>
      </c>
      <c r="E295" s="113" t="str">
        <f>IFERROR(VLOOKUP(A295,DETAIL!$A$7:$F$1101,5,0),"")</f>
        <v/>
      </c>
      <c r="F295" s="113" t="str">
        <f>IFERROR(VLOOKUP(A295,DETAIL!$A$7:$P$1101,16,0),"")</f>
        <v/>
      </c>
      <c r="G295" s="113" t="str">
        <f>IFERROR(VLOOKUP(A295,DETAIL!$A$7:$P$1101,15,0),"")</f>
        <v/>
      </c>
      <c r="H295" s="8" t="str">
        <f>IFERROR(VLOOKUP(A295,DETAIL!$A$7:$F$1101,6,0),"")</f>
        <v/>
      </c>
      <c r="I295" s="8" t="str">
        <f>IFERROR(VLOOKUP(A295,DETAIL!$A$7:$Q$1101,17,0),"")</f>
        <v/>
      </c>
      <c r="J295" s="8" t="str">
        <f>IFERROR(VLOOKUP(A295,DETAIL!$A$7:$P$1101,13,0),"")</f>
        <v/>
      </c>
      <c r="K295" s="114" t="str">
        <f>IFERROR(VLOOKUP(A295,DETAIL!$A$7:$N$1101,14,0),"")</f>
        <v/>
      </c>
      <c r="L295" s="8" t="str">
        <f>IFERROR(VLOOKUP(A295,DETAIL!$A$7:$L$1101,7,0),"")</f>
        <v/>
      </c>
      <c r="M295" s="115" t="str">
        <f>IFERROR(VLOOKUP(A295,DETAIL!$A$7:$L$1101,8,0)*75%,"")</f>
        <v/>
      </c>
      <c r="N295" s="8" t="str">
        <f>IFERROR(VLOOKUP(A295,DETAIL!$A$7:$L$1101,9,0),"")</f>
        <v/>
      </c>
      <c r="O295" s="115" t="str">
        <f>IFERROR(VLOOKUP(A295,DETAIL!$A$7:$L$1101,10,0)*25%,"")</f>
        <v/>
      </c>
      <c r="P295" s="115" t="str">
        <f t="shared" si="15"/>
        <v/>
      </c>
      <c r="Q295" s="113"/>
    </row>
    <row r="296" spans="1:17" ht="24.95" customHeight="1">
      <c r="A296" s="128">
        <v>289</v>
      </c>
      <c r="B296" s="8" t="str">
        <f t="shared" si="14"/>
        <v/>
      </c>
      <c r="C296" s="112" t="str">
        <f>IFERROR(VLOOKUP(A296,DETAIL!$A$7:$F$1101,3,0),"")</f>
        <v/>
      </c>
      <c r="D296" s="112" t="str">
        <f>IFERROR(VLOOKUP(A296,DETAIL!$A$7:$F$1101,4,0),"")</f>
        <v/>
      </c>
      <c r="E296" s="113" t="str">
        <f>IFERROR(VLOOKUP(A296,DETAIL!$A$7:$F$1101,5,0),"")</f>
        <v/>
      </c>
      <c r="F296" s="113" t="str">
        <f>IFERROR(VLOOKUP(A296,DETAIL!$A$7:$P$1101,16,0),"")</f>
        <v/>
      </c>
      <c r="G296" s="113" t="str">
        <f>IFERROR(VLOOKUP(A296,DETAIL!$A$7:$P$1101,15,0),"")</f>
        <v/>
      </c>
      <c r="H296" s="8" t="str">
        <f>IFERROR(VLOOKUP(A296,DETAIL!$A$7:$F$1101,6,0),"")</f>
        <v/>
      </c>
      <c r="I296" s="8" t="str">
        <f>IFERROR(VLOOKUP(A296,DETAIL!$A$7:$Q$1101,17,0),"")</f>
        <v/>
      </c>
      <c r="J296" s="8" t="str">
        <f>IFERROR(VLOOKUP(A296,DETAIL!$A$7:$P$1101,13,0),"")</f>
        <v/>
      </c>
      <c r="K296" s="114" t="str">
        <f>IFERROR(VLOOKUP(A296,DETAIL!$A$7:$N$1101,14,0),"")</f>
        <v/>
      </c>
      <c r="L296" s="8" t="str">
        <f>IFERROR(VLOOKUP(A296,DETAIL!$A$7:$L$1101,7,0),"")</f>
        <v/>
      </c>
      <c r="M296" s="115" t="str">
        <f>IFERROR(VLOOKUP(A296,DETAIL!$A$7:$L$1101,8,0)*75%,"")</f>
        <v/>
      </c>
      <c r="N296" s="8" t="str">
        <f>IFERROR(VLOOKUP(A296,DETAIL!$A$7:$L$1101,9,0),"")</f>
        <v/>
      </c>
      <c r="O296" s="115" t="str">
        <f>IFERROR(VLOOKUP(A296,DETAIL!$A$7:$L$1101,10,0)*25%,"")</f>
        <v/>
      </c>
      <c r="P296" s="115" t="str">
        <f t="shared" si="15"/>
        <v/>
      </c>
      <c r="Q296" s="113"/>
    </row>
    <row r="297" spans="1:17" ht="24.95" customHeight="1">
      <c r="A297" s="128">
        <v>290</v>
      </c>
      <c r="B297" s="8" t="str">
        <f t="shared" si="14"/>
        <v/>
      </c>
      <c r="C297" s="112" t="str">
        <f>IFERROR(VLOOKUP(A297,DETAIL!$A$7:$F$1101,3,0),"")</f>
        <v/>
      </c>
      <c r="D297" s="112" t="str">
        <f>IFERROR(VLOOKUP(A297,DETAIL!$A$7:$F$1101,4,0),"")</f>
        <v/>
      </c>
      <c r="E297" s="113" t="str">
        <f>IFERROR(VLOOKUP(A297,DETAIL!$A$7:$F$1101,5,0),"")</f>
        <v/>
      </c>
      <c r="F297" s="113" t="str">
        <f>IFERROR(VLOOKUP(A297,DETAIL!$A$7:$P$1101,16,0),"")</f>
        <v/>
      </c>
      <c r="G297" s="113" t="str">
        <f>IFERROR(VLOOKUP(A297,DETAIL!$A$7:$P$1101,15,0),"")</f>
        <v/>
      </c>
      <c r="H297" s="8" t="str">
        <f>IFERROR(VLOOKUP(A297,DETAIL!$A$7:$F$1101,6,0),"")</f>
        <v/>
      </c>
      <c r="I297" s="8" t="str">
        <f>IFERROR(VLOOKUP(A297,DETAIL!$A$7:$Q$1101,17,0),"")</f>
        <v/>
      </c>
      <c r="J297" s="8" t="str">
        <f>IFERROR(VLOOKUP(A297,DETAIL!$A$7:$P$1101,13,0),"")</f>
        <v/>
      </c>
      <c r="K297" s="114" t="str">
        <f>IFERROR(VLOOKUP(A297,DETAIL!$A$7:$N$1101,14,0),"")</f>
        <v/>
      </c>
      <c r="L297" s="8" t="str">
        <f>IFERROR(VLOOKUP(A297,DETAIL!$A$7:$L$1101,7,0),"")</f>
        <v/>
      </c>
      <c r="M297" s="115" t="str">
        <f>IFERROR(VLOOKUP(A297,DETAIL!$A$7:$L$1101,8,0)*75%,"")</f>
        <v/>
      </c>
      <c r="N297" s="8" t="str">
        <f>IFERROR(VLOOKUP(A297,DETAIL!$A$7:$L$1101,9,0),"")</f>
        <v/>
      </c>
      <c r="O297" s="115" t="str">
        <f>IFERROR(VLOOKUP(A297,DETAIL!$A$7:$L$1101,10,0)*25%,"")</f>
        <v/>
      </c>
      <c r="P297" s="115" t="str">
        <f t="shared" si="15"/>
        <v/>
      </c>
      <c r="Q297" s="113"/>
    </row>
    <row r="298" spans="1:17" ht="24.95" customHeight="1">
      <c r="A298" s="128">
        <v>291</v>
      </c>
      <c r="B298" s="8" t="str">
        <f t="shared" si="14"/>
        <v/>
      </c>
      <c r="C298" s="112" t="str">
        <f>IFERROR(VLOOKUP(A298,DETAIL!$A$7:$F$1101,3,0),"")</f>
        <v/>
      </c>
      <c r="D298" s="112" t="str">
        <f>IFERROR(VLOOKUP(A298,DETAIL!$A$7:$F$1101,4,0),"")</f>
        <v/>
      </c>
      <c r="E298" s="113" t="str">
        <f>IFERROR(VLOOKUP(A298,DETAIL!$A$7:$F$1101,5,0),"")</f>
        <v/>
      </c>
      <c r="F298" s="113" t="str">
        <f>IFERROR(VLOOKUP(A298,DETAIL!$A$7:$P$1101,16,0),"")</f>
        <v/>
      </c>
      <c r="G298" s="113" t="str">
        <f>IFERROR(VLOOKUP(A298,DETAIL!$A$7:$P$1101,15,0),"")</f>
        <v/>
      </c>
      <c r="H298" s="8" t="str">
        <f>IFERROR(VLOOKUP(A298,DETAIL!$A$7:$F$1101,6,0),"")</f>
        <v/>
      </c>
      <c r="I298" s="8" t="str">
        <f>IFERROR(VLOOKUP(A298,DETAIL!$A$7:$Q$1101,17,0),"")</f>
        <v/>
      </c>
      <c r="J298" s="8" t="str">
        <f>IFERROR(VLOOKUP(A298,DETAIL!$A$7:$P$1101,13,0),"")</f>
        <v/>
      </c>
      <c r="K298" s="114" t="str">
        <f>IFERROR(VLOOKUP(A298,DETAIL!$A$7:$N$1101,14,0),"")</f>
        <v/>
      </c>
      <c r="L298" s="8" t="str">
        <f>IFERROR(VLOOKUP(A298,DETAIL!$A$7:$L$1101,7,0),"")</f>
        <v/>
      </c>
      <c r="M298" s="115" t="str">
        <f>IFERROR(VLOOKUP(A298,DETAIL!$A$7:$L$1101,8,0)*75%,"")</f>
        <v/>
      </c>
      <c r="N298" s="8" t="str">
        <f>IFERROR(VLOOKUP(A298,DETAIL!$A$7:$L$1101,9,0),"")</f>
        <v/>
      </c>
      <c r="O298" s="115" t="str">
        <f>IFERROR(VLOOKUP(A298,DETAIL!$A$7:$L$1101,10,0)*25%,"")</f>
        <v/>
      </c>
      <c r="P298" s="115" t="str">
        <f t="shared" si="15"/>
        <v/>
      </c>
      <c r="Q298" s="113"/>
    </row>
    <row r="299" spans="1:17" ht="24.95" customHeight="1">
      <c r="A299" s="128">
        <v>292</v>
      </c>
      <c r="B299" s="8" t="str">
        <f t="shared" si="14"/>
        <v/>
      </c>
      <c r="C299" s="112" t="str">
        <f>IFERROR(VLOOKUP(A299,DETAIL!$A$7:$F$1101,3,0),"")</f>
        <v/>
      </c>
      <c r="D299" s="112" t="str">
        <f>IFERROR(VLOOKUP(A299,DETAIL!$A$7:$F$1101,4,0),"")</f>
        <v/>
      </c>
      <c r="E299" s="113" t="str">
        <f>IFERROR(VLOOKUP(A299,DETAIL!$A$7:$F$1101,5,0),"")</f>
        <v/>
      </c>
      <c r="F299" s="113" t="str">
        <f>IFERROR(VLOOKUP(A299,DETAIL!$A$7:$P$1101,16,0),"")</f>
        <v/>
      </c>
      <c r="G299" s="113" t="str">
        <f>IFERROR(VLOOKUP(A299,DETAIL!$A$7:$P$1101,15,0),"")</f>
        <v/>
      </c>
      <c r="H299" s="8" t="str">
        <f>IFERROR(VLOOKUP(A299,DETAIL!$A$7:$F$1101,6,0),"")</f>
        <v/>
      </c>
      <c r="I299" s="8" t="str">
        <f>IFERROR(VLOOKUP(A299,DETAIL!$A$7:$Q$1101,17,0),"")</f>
        <v/>
      </c>
      <c r="J299" s="8" t="str">
        <f>IFERROR(VLOOKUP(A299,DETAIL!$A$7:$P$1101,13,0),"")</f>
        <v/>
      </c>
      <c r="K299" s="114" t="str">
        <f>IFERROR(VLOOKUP(A299,DETAIL!$A$7:$N$1101,14,0),"")</f>
        <v/>
      </c>
      <c r="L299" s="8" t="str">
        <f>IFERROR(VLOOKUP(A299,DETAIL!$A$7:$L$1101,7,0),"")</f>
        <v/>
      </c>
      <c r="M299" s="115" t="str">
        <f>IFERROR(VLOOKUP(A299,DETAIL!$A$7:$L$1101,8,0)*75%,"")</f>
        <v/>
      </c>
      <c r="N299" s="8" t="str">
        <f>IFERROR(VLOOKUP(A299,DETAIL!$A$7:$L$1101,9,0),"")</f>
        <v/>
      </c>
      <c r="O299" s="115" t="str">
        <f>IFERROR(VLOOKUP(A299,DETAIL!$A$7:$L$1101,10,0)*25%,"")</f>
        <v/>
      </c>
      <c r="P299" s="115" t="str">
        <f t="shared" si="15"/>
        <v/>
      </c>
      <c r="Q299" s="113"/>
    </row>
    <row r="300" spans="1:17" ht="24.95" customHeight="1">
      <c r="A300" s="128">
        <v>293</v>
      </c>
      <c r="B300" s="8" t="str">
        <f t="shared" si="14"/>
        <v/>
      </c>
      <c r="C300" s="112" t="str">
        <f>IFERROR(VLOOKUP(A300,DETAIL!$A$7:$F$1101,3,0),"")</f>
        <v/>
      </c>
      <c r="D300" s="112" t="str">
        <f>IFERROR(VLOOKUP(A300,DETAIL!$A$7:$F$1101,4,0),"")</f>
        <v/>
      </c>
      <c r="E300" s="113" t="str">
        <f>IFERROR(VLOOKUP(A300,DETAIL!$A$7:$F$1101,5,0),"")</f>
        <v/>
      </c>
      <c r="F300" s="113" t="str">
        <f>IFERROR(VLOOKUP(A300,DETAIL!$A$7:$P$1101,16,0),"")</f>
        <v/>
      </c>
      <c r="G300" s="113" t="str">
        <f>IFERROR(VLOOKUP(A300,DETAIL!$A$7:$P$1101,15,0),"")</f>
        <v/>
      </c>
      <c r="H300" s="8" t="str">
        <f>IFERROR(VLOOKUP(A300,DETAIL!$A$7:$F$1101,6,0),"")</f>
        <v/>
      </c>
      <c r="I300" s="8" t="str">
        <f>IFERROR(VLOOKUP(A300,DETAIL!$A$7:$Q$1101,17,0),"")</f>
        <v/>
      </c>
      <c r="J300" s="8" t="str">
        <f>IFERROR(VLOOKUP(A300,DETAIL!$A$7:$P$1101,13,0),"")</f>
        <v/>
      </c>
      <c r="K300" s="114" t="str">
        <f>IFERROR(VLOOKUP(A300,DETAIL!$A$7:$N$1101,14,0),"")</f>
        <v/>
      </c>
      <c r="L300" s="8" t="str">
        <f>IFERROR(VLOOKUP(A300,DETAIL!$A$7:$L$1101,7,0),"")</f>
        <v/>
      </c>
      <c r="M300" s="115" t="str">
        <f>IFERROR(VLOOKUP(A300,DETAIL!$A$7:$L$1101,8,0)*75%,"")</f>
        <v/>
      </c>
      <c r="N300" s="8" t="str">
        <f>IFERROR(VLOOKUP(A300,DETAIL!$A$7:$L$1101,9,0),"")</f>
        <v/>
      </c>
      <c r="O300" s="115" t="str">
        <f>IFERROR(VLOOKUP(A300,DETAIL!$A$7:$L$1101,10,0)*25%,"")</f>
        <v/>
      </c>
      <c r="P300" s="115" t="str">
        <f t="shared" si="15"/>
        <v/>
      </c>
      <c r="Q300" s="113"/>
    </row>
    <row r="301" spans="1:17" ht="24.95" customHeight="1">
      <c r="A301" s="128">
        <v>294</v>
      </c>
      <c r="B301" s="8" t="str">
        <f t="shared" si="14"/>
        <v/>
      </c>
      <c r="C301" s="112" t="str">
        <f>IFERROR(VLOOKUP(A301,DETAIL!$A$7:$F$1101,3,0),"")</f>
        <v/>
      </c>
      <c r="D301" s="112" t="str">
        <f>IFERROR(VLOOKUP(A301,DETAIL!$A$7:$F$1101,4,0),"")</f>
        <v/>
      </c>
      <c r="E301" s="113" t="str">
        <f>IFERROR(VLOOKUP(A301,DETAIL!$A$7:$F$1101,5,0),"")</f>
        <v/>
      </c>
      <c r="F301" s="113" t="str">
        <f>IFERROR(VLOOKUP(A301,DETAIL!$A$7:$P$1101,16,0),"")</f>
        <v/>
      </c>
      <c r="G301" s="113" t="str">
        <f>IFERROR(VLOOKUP(A301,DETAIL!$A$7:$P$1101,15,0),"")</f>
        <v/>
      </c>
      <c r="H301" s="8" t="str">
        <f>IFERROR(VLOOKUP(A301,DETAIL!$A$7:$F$1101,6,0),"")</f>
        <v/>
      </c>
      <c r="I301" s="8" t="str">
        <f>IFERROR(VLOOKUP(A301,DETAIL!$A$7:$Q$1101,17,0),"")</f>
        <v/>
      </c>
      <c r="J301" s="8" t="str">
        <f>IFERROR(VLOOKUP(A301,DETAIL!$A$7:$P$1101,13,0),"")</f>
        <v/>
      </c>
      <c r="K301" s="114" t="str">
        <f>IFERROR(VLOOKUP(A301,DETAIL!$A$7:$N$1101,14,0),"")</f>
        <v/>
      </c>
      <c r="L301" s="8" t="str">
        <f>IFERROR(VLOOKUP(A301,DETAIL!$A$7:$L$1101,7,0),"")</f>
        <v/>
      </c>
      <c r="M301" s="115" t="str">
        <f>IFERROR(VLOOKUP(A301,DETAIL!$A$7:$L$1101,8,0)*75%,"")</f>
        <v/>
      </c>
      <c r="N301" s="8" t="str">
        <f>IFERROR(VLOOKUP(A301,DETAIL!$A$7:$L$1101,9,0),"")</f>
        <v/>
      </c>
      <c r="O301" s="115" t="str">
        <f>IFERROR(VLOOKUP(A301,DETAIL!$A$7:$L$1101,10,0)*25%,"")</f>
        <v/>
      </c>
      <c r="P301" s="115" t="str">
        <f t="shared" si="15"/>
        <v/>
      </c>
      <c r="Q301" s="113"/>
    </row>
    <row r="302" spans="1:17" ht="24.95" customHeight="1">
      <c r="A302" s="128">
        <v>295</v>
      </c>
      <c r="B302" s="8" t="str">
        <f t="shared" si="14"/>
        <v/>
      </c>
      <c r="C302" s="112" t="str">
        <f>IFERROR(VLOOKUP(A302,DETAIL!$A$7:$F$1101,3,0),"")</f>
        <v/>
      </c>
      <c r="D302" s="112" t="str">
        <f>IFERROR(VLOOKUP(A302,DETAIL!$A$7:$F$1101,4,0),"")</f>
        <v/>
      </c>
      <c r="E302" s="113" t="str">
        <f>IFERROR(VLOOKUP(A302,DETAIL!$A$7:$F$1101,5,0),"")</f>
        <v/>
      </c>
      <c r="F302" s="113" t="str">
        <f>IFERROR(VLOOKUP(A302,DETAIL!$A$7:$P$1101,16,0),"")</f>
        <v/>
      </c>
      <c r="G302" s="113" t="str">
        <f>IFERROR(VLOOKUP(A302,DETAIL!$A$7:$P$1101,15,0),"")</f>
        <v/>
      </c>
      <c r="H302" s="8" t="str">
        <f>IFERROR(VLOOKUP(A302,DETAIL!$A$7:$F$1101,6,0),"")</f>
        <v/>
      </c>
      <c r="I302" s="8" t="str">
        <f>IFERROR(VLOOKUP(A302,DETAIL!$A$7:$Q$1101,17,0),"")</f>
        <v/>
      </c>
      <c r="J302" s="8" t="str">
        <f>IFERROR(VLOOKUP(A302,DETAIL!$A$7:$P$1101,13,0),"")</f>
        <v/>
      </c>
      <c r="K302" s="114" t="str">
        <f>IFERROR(VLOOKUP(A302,DETAIL!$A$7:$N$1101,14,0),"")</f>
        <v/>
      </c>
      <c r="L302" s="8" t="str">
        <f>IFERROR(VLOOKUP(A302,DETAIL!$A$7:$L$1101,7,0),"")</f>
        <v/>
      </c>
      <c r="M302" s="115" t="str">
        <f>IFERROR(VLOOKUP(A302,DETAIL!$A$7:$L$1101,8,0)*75%,"")</f>
        <v/>
      </c>
      <c r="N302" s="8" t="str">
        <f>IFERROR(VLOOKUP(A302,DETAIL!$A$7:$L$1101,9,0),"")</f>
        <v/>
      </c>
      <c r="O302" s="115" t="str">
        <f>IFERROR(VLOOKUP(A302,DETAIL!$A$7:$L$1101,10,0)*25%,"")</f>
        <v/>
      </c>
      <c r="P302" s="115" t="str">
        <f t="shared" si="15"/>
        <v/>
      </c>
      <c r="Q302" s="113"/>
    </row>
    <row r="303" spans="1:17" ht="24.95" customHeight="1">
      <c r="A303" s="128">
        <v>296</v>
      </c>
      <c r="B303" s="8" t="str">
        <f t="shared" si="14"/>
        <v/>
      </c>
      <c r="C303" s="112" t="str">
        <f>IFERROR(VLOOKUP(A303,DETAIL!$A$7:$F$1101,3,0),"")</f>
        <v/>
      </c>
      <c r="D303" s="112" t="str">
        <f>IFERROR(VLOOKUP(A303,DETAIL!$A$7:$F$1101,4,0),"")</f>
        <v/>
      </c>
      <c r="E303" s="113" t="str">
        <f>IFERROR(VLOOKUP(A303,DETAIL!$A$7:$F$1101,5,0),"")</f>
        <v/>
      </c>
      <c r="F303" s="113" t="str">
        <f>IFERROR(VLOOKUP(A303,DETAIL!$A$7:$P$1101,16,0),"")</f>
        <v/>
      </c>
      <c r="G303" s="113" t="str">
        <f>IFERROR(VLOOKUP(A303,DETAIL!$A$7:$P$1101,15,0),"")</f>
        <v/>
      </c>
      <c r="H303" s="8" t="str">
        <f>IFERROR(VLOOKUP(A303,DETAIL!$A$7:$F$1101,6,0),"")</f>
        <v/>
      </c>
      <c r="I303" s="8" t="str">
        <f>IFERROR(VLOOKUP(A303,DETAIL!$A$7:$Q$1101,17,0),"")</f>
        <v/>
      </c>
      <c r="J303" s="8" t="str">
        <f>IFERROR(VLOOKUP(A303,DETAIL!$A$7:$P$1101,13,0),"")</f>
        <v/>
      </c>
      <c r="K303" s="114" t="str">
        <f>IFERROR(VLOOKUP(A303,DETAIL!$A$7:$N$1101,14,0),"")</f>
        <v/>
      </c>
      <c r="L303" s="8" t="str">
        <f>IFERROR(VLOOKUP(A303,DETAIL!$A$7:$L$1101,7,0),"")</f>
        <v/>
      </c>
      <c r="M303" s="115" t="str">
        <f>IFERROR(VLOOKUP(A303,DETAIL!$A$7:$L$1101,8,0)*75%,"")</f>
        <v/>
      </c>
      <c r="N303" s="8" t="str">
        <f>IFERROR(VLOOKUP(A303,DETAIL!$A$7:$L$1101,9,0),"")</f>
        <v/>
      </c>
      <c r="O303" s="115" t="str">
        <f>IFERROR(VLOOKUP(A303,DETAIL!$A$7:$L$1101,10,0)*25%,"")</f>
        <v/>
      </c>
      <c r="P303" s="115" t="str">
        <f t="shared" si="15"/>
        <v/>
      </c>
      <c r="Q303" s="113"/>
    </row>
    <row r="304" spans="1:17" ht="24.95" customHeight="1">
      <c r="A304" s="128">
        <v>297</v>
      </c>
      <c r="B304" s="8" t="str">
        <f t="shared" si="14"/>
        <v/>
      </c>
      <c r="C304" s="112" t="str">
        <f>IFERROR(VLOOKUP(A304,DETAIL!$A$7:$F$1101,3,0),"")</f>
        <v/>
      </c>
      <c r="D304" s="112" t="str">
        <f>IFERROR(VLOOKUP(A304,DETAIL!$A$7:$F$1101,4,0),"")</f>
        <v/>
      </c>
      <c r="E304" s="113" t="str">
        <f>IFERROR(VLOOKUP(A304,DETAIL!$A$7:$F$1101,5,0),"")</f>
        <v/>
      </c>
      <c r="F304" s="113" t="str">
        <f>IFERROR(VLOOKUP(A304,DETAIL!$A$7:$P$1101,16,0),"")</f>
        <v/>
      </c>
      <c r="G304" s="113" t="str">
        <f>IFERROR(VLOOKUP(A304,DETAIL!$A$7:$P$1101,15,0),"")</f>
        <v/>
      </c>
      <c r="H304" s="8" t="str">
        <f>IFERROR(VLOOKUP(A304,DETAIL!$A$7:$F$1101,6,0),"")</f>
        <v/>
      </c>
      <c r="I304" s="8" t="str">
        <f>IFERROR(VLOOKUP(A304,DETAIL!$A$7:$Q$1101,17,0),"")</f>
        <v/>
      </c>
      <c r="J304" s="8" t="str">
        <f>IFERROR(VLOOKUP(A304,DETAIL!$A$7:$P$1101,13,0),"")</f>
        <v/>
      </c>
      <c r="K304" s="114" t="str">
        <f>IFERROR(VLOOKUP(A304,DETAIL!$A$7:$N$1101,14,0),"")</f>
        <v/>
      </c>
      <c r="L304" s="8" t="str">
        <f>IFERROR(VLOOKUP(A304,DETAIL!$A$7:$L$1101,7,0),"")</f>
        <v/>
      </c>
      <c r="M304" s="115" t="str">
        <f>IFERROR(VLOOKUP(A304,DETAIL!$A$7:$L$1101,8,0)*75%,"")</f>
        <v/>
      </c>
      <c r="N304" s="8" t="str">
        <f>IFERROR(VLOOKUP(A304,DETAIL!$A$7:$L$1101,9,0),"")</f>
        <v/>
      </c>
      <c r="O304" s="115" t="str">
        <f>IFERROR(VLOOKUP(A304,DETAIL!$A$7:$L$1101,10,0)*25%,"")</f>
        <v/>
      </c>
      <c r="P304" s="115" t="str">
        <f t="shared" si="15"/>
        <v/>
      </c>
      <c r="Q304" s="113"/>
    </row>
    <row r="305" spans="1:17" ht="24.95" customHeight="1">
      <c r="A305" s="128">
        <v>298</v>
      </c>
      <c r="B305" s="8" t="str">
        <f t="shared" si="14"/>
        <v/>
      </c>
      <c r="C305" s="112" t="str">
        <f>IFERROR(VLOOKUP(A305,DETAIL!$A$7:$F$1101,3,0),"")</f>
        <v/>
      </c>
      <c r="D305" s="112" t="str">
        <f>IFERROR(VLOOKUP(A305,DETAIL!$A$7:$F$1101,4,0),"")</f>
        <v/>
      </c>
      <c r="E305" s="113" t="str">
        <f>IFERROR(VLOOKUP(A305,DETAIL!$A$7:$F$1101,5,0),"")</f>
        <v/>
      </c>
      <c r="F305" s="113" t="str">
        <f>IFERROR(VLOOKUP(A305,DETAIL!$A$7:$P$1101,16,0),"")</f>
        <v/>
      </c>
      <c r="G305" s="113" t="str">
        <f>IFERROR(VLOOKUP(A305,DETAIL!$A$7:$P$1101,15,0),"")</f>
        <v/>
      </c>
      <c r="H305" s="8" t="str">
        <f>IFERROR(VLOOKUP(A305,DETAIL!$A$7:$F$1101,6,0),"")</f>
        <v/>
      </c>
      <c r="I305" s="8" t="str">
        <f>IFERROR(VLOOKUP(A305,DETAIL!$A$7:$Q$1101,17,0),"")</f>
        <v/>
      </c>
      <c r="J305" s="8" t="str">
        <f>IFERROR(VLOOKUP(A305,DETAIL!$A$7:$P$1101,13,0),"")</f>
        <v/>
      </c>
      <c r="K305" s="114" t="str">
        <f>IFERROR(VLOOKUP(A305,DETAIL!$A$7:$N$1101,14,0),"")</f>
        <v/>
      </c>
      <c r="L305" s="8" t="str">
        <f>IFERROR(VLOOKUP(A305,DETAIL!$A$7:$L$1101,7,0),"")</f>
        <v/>
      </c>
      <c r="M305" s="115" t="str">
        <f>IFERROR(VLOOKUP(A305,DETAIL!$A$7:$L$1101,8,0)*75%,"")</f>
        <v/>
      </c>
      <c r="N305" s="8" t="str">
        <f>IFERROR(VLOOKUP(A305,DETAIL!$A$7:$L$1101,9,0),"")</f>
        <v/>
      </c>
      <c r="O305" s="115" t="str">
        <f>IFERROR(VLOOKUP(A305,DETAIL!$A$7:$L$1101,10,0)*25%,"")</f>
        <v/>
      </c>
      <c r="P305" s="115" t="str">
        <f t="shared" si="15"/>
        <v/>
      </c>
      <c r="Q305" s="113"/>
    </row>
    <row r="306" spans="1:17" ht="24.95" customHeight="1">
      <c r="A306" s="128">
        <v>299</v>
      </c>
      <c r="B306" s="8" t="str">
        <f t="shared" si="14"/>
        <v/>
      </c>
      <c r="C306" s="112" t="str">
        <f>IFERROR(VLOOKUP(A306,DETAIL!$A$7:$F$1101,3,0),"")</f>
        <v/>
      </c>
      <c r="D306" s="112" t="str">
        <f>IFERROR(VLOOKUP(A306,DETAIL!$A$7:$F$1101,4,0),"")</f>
        <v/>
      </c>
      <c r="E306" s="113" t="str">
        <f>IFERROR(VLOOKUP(A306,DETAIL!$A$7:$F$1101,5,0),"")</f>
        <v/>
      </c>
      <c r="F306" s="113" t="str">
        <f>IFERROR(VLOOKUP(A306,DETAIL!$A$7:$P$1101,16,0),"")</f>
        <v/>
      </c>
      <c r="G306" s="113" t="str">
        <f>IFERROR(VLOOKUP(A306,DETAIL!$A$7:$P$1101,15,0),"")</f>
        <v/>
      </c>
      <c r="H306" s="8" t="str">
        <f>IFERROR(VLOOKUP(A306,DETAIL!$A$7:$F$1101,6,0),"")</f>
        <v/>
      </c>
      <c r="I306" s="8" t="str">
        <f>IFERROR(VLOOKUP(A306,DETAIL!$A$7:$Q$1101,17,0),"")</f>
        <v/>
      </c>
      <c r="J306" s="8" t="str">
        <f>IFERROR(VLOOKUP(A306,DETAIL!$A$7:$P$1101,13,0),"")</f>
        <v/>
      </c>
      <c r="K306" s="114" t="str">
        <f>IFERROR(VLOOKUP(A306,DETAIL!$A$7:$N$1101,14,0),"")</f>
        <v/>
      </c>
      <c r="L306" s="8" t="str">
        <f>IFERROR(VLOOKUP(A306,DETAIL!$A$7:$L$1101,7,0),"")</f>
        <v/>
      </c>
      <c r="M306" s="115" t="str">
        <f>IFERROR(VLOOKUP(A306,DETAIL!$A$7:$L$1101,8,0)*75%,"")</f>
        <v/>
      </c>
      <c r="N306" s="8" t="str">
        <f>IFERROR(VLOOKUP(A306,DETAIL!$A$7:$L$1101,9,0),"")</f>
        <v/>
      </c>
      <c r="O306" s="115" t="str">
        <f>IFERROR(VLOOKUP(A306,DETAIL!$A$7:$L$1101,10,0)*25%,"")</f>
        <v/>
      </c>
      <c r="P306" s="115" t="str">
        <f t="shared" si="15"/>
        <v/>
      </c>
      <c r="Q306" s="113"/>
    </row>
    <row r="307" spans="1:17" ht="24.95" customHeight="1">
      <c r="A307" s="128">
        <v>300</v>
      </c>
      <c r="B307" s="8" t="str">
        <f t="shared" si="14"/>
        <v/>
      </c>
      <c r="C307" s="112" t="str">
        <f>IFERROR(VLOOKUP(A307,DETAIL!$A$7:$F$1101,3,0),"")</f>
        <v/>
      </c>
      <c r="D307" s="112" t="str">
        <f>IFERROR(VLOOKUP(A307,DETAIL!$A$7:$F$1101,4,0),"")</f>
        <v/>
      </c>
      <c r="E307" s="113" t="str">
        <f>IFERROR(VLOOKUP(A307,DETAIL!$A$7:$F$1101,5,0),"")</f>
        <v/>
      </c>
      <c r="F307" s="113" t="str">
        <f>IFERROR(VLOOKUP(A307,DETAIL!$A$7:$P$1101,16,0),"")</f>
        <v/>
      </c>
      <c r="G307" s="113" t="str">
        <f>IFERROR(VLOOKUP(A307,DETAIL!$A$7:$P$1101,15,0),"")</f>
        <v/>
      </c>
      <c r="H307" s="8" t="str">
        <f>IFERROR(VLOOKUP(A307,DETAIL!$A$7:$F$1101,6,0),"")</f>
        <v/>
      </c>
      <c r="I307" s="8" t="str">
        <f>IFERROR(VLOOKUP(A307,DETAIL!$A$7:$Q$1101,17,0),"")</f>
        <v/>
      </c>
      <c r="J307" s="8" t="str">
        <f>IFERROR(VLOOKUP(A307,DETAIL!$A$7:$P$1101,13,0),"")</f>
        <v/>
      </c>
      <c r="K307" s="114" t="str">
        <f>IFERROR(VLOOKUP(A307,DETAIL!$A$7:$N$1101,14,0),"")</f>
        <v/>
      </c>
      <c r="L307" s="8" t="str">
        <f>IFERROR(VLOOKUP(A307,DETAIL!$A$7:$L$1101,7,0),"")</f>
        <v/>
      </c>
      <c r="M307" s="115" t="str">
        <f>IFERROR(VLOOKUP(A307,DETAIL!$A$7:$L$1101,8,0)*75%,"")</f>
        <v/>
      </c>
      <c r="N307" s="8" t="str">
        <f>IFERROR(VLOOKUP(A307,DETAIL!$A$7:$L$1101,9,0),"")</f>
        <v/>
      </c>
      <c r="O307" s="115" t="str">
        <f>IFERROR(VLOOKUP(A307,DETAIL!$A$7:$L$1101,10,0)*25%,"")</f>
        <v/>
      </c>
      <c r="P307" s="115" t="str">
        <f t="shared" si="15"/>
        <v/>
      </c>
      <c r="Q307" s="113"/>
    </row>
    <row r="308" spans="1:17" ht="24.95" customHeight="1">
      <c r="A308" s="128">
        <v>301</v>
      </c>
      <c r="B308" s="8" t="str">
        <f t="shared" si="14"/>
        <v/>
      </c>
      <c r="C308" s="112" t="str">
        <f>IFERROR(VLOOKUP(A308,DETAIL!$A$7:$F$1101,3,0),"")</f>
        <v/>
      </c>
      <c r="D308" s="112" t="str">
        <f>IFERROR(VLOOKUP(A308,DETAIL!$A$7:$F$1101,4,0),"")</f>
        <v/>
      </c>
      <c r="E308" s="113" t="str">
        <f>IFERROR(VLOOKUP(A308,DETAIL!$A$7:$F$1101,5,0),"")</f>
        <v/>
      </c>
      <c r="F308" s="113" t="str">
        <f>IFERROR(VLOOKUP(A308,DETAIL!$A$7:$P$1101,16,0),"")</f>
        <v/>
      </c>
      <c r="G308" s="113" t="str">
        <f>IFERROR(VLOOKUP(A308,DETAIL!$A$7:$P$1101,15,0),"")</f>
        <v/>
      </c>
      <c r="H308" s="8" t="str">
        <f>IFERROR(VLOOKUP(A308,DETAIL!$A$7:$F$1101,6,0),"")</f>
        <v/>
      </c>
      <c r="I308" s="8" t="str">
        <f>IFERROR(VLOOKUP(A308,DETAIL!$A$7:$Q$1101,17,0),"")</f>
        <v/>
      </c>
      <c r="J308" s="8" t="str">
        <f>IFERROR(VLOOKUP(A308,DETAIL!$A$7:$P$1101,13,0),"")</f>
        <v/>
      </c>
      <c r="K308" s="114" t="str">
        <f>IFERROR(VLOOKUP(A308,DETAIL!$A$7:$N$1101,14,0),"")</f>
        <v/>
      </c>
      <c r="L308" s="8" t="str">
        <f>IFERROR(VLOOKUP(A308,DETAIL!$A$7:$L$1101,7,0),"")</f>
        <v/>
      </c>
      <c r="M308" s="115" t="str">
        <f>IFERROR(VLOOKUP(A308,DETAIL!$A$7:$L$1101,8,0)*75%,"")</f>
        <v/>
      </c>
      <c r="N308" s="8" t="str">
        <f>IFERROR(VLOOKUP(A308,DETAIL!$A$7:$L$1101,9,0),"")</f>
        <v/>
      </c>
      <c r="O308" s="115" t="str">
        <f>IFERROR(VLOOKUP(A308,DETAIL!$A$7:$L$1101,10,0)*25%,"")</f>
        <v/>
      </c>
      <c r="P308" s="115" t="str">
        <f t="shared" si="15"/>
        <v/>
      </c>
      <c r="Q308" s="113"/>
    </row>
    <row r="309" spans="1:17" ht="24.95" customHeight="1">
      <c r="A309" s="128">
        <v>302</v>
      </c>
      <c r="B309" s="8" t="str">
        <f t="shared" si="14"/>
        <v/>
      </c>
      <c r="C309" s="112" t="str">
        <f>IFERROR(VLOOKUP(A309,DETAIL!$A$7:$F$1101,3,0),"")</f>
        <v/>
      </c>
      <c r="D309" s="112" t="str">
        <f>IFERROR(VLOOKUP(A309,DETAIL!$A$7:$F$1101,4,0),"")</f>
        <v/>
      </c>
      <c r="E309" s="113" t="str">
        <f>IFERROR(VLOOKUP(A309,DETAIL!$A$7:$F$1101,5,0),"")</f>
        <v/>
      </c>
      <c r="F309" s="113" t="str">
        <f>IFERROR(VLOOKUP(A309,DETAIL!$A$7:$P$1101,16,0),"")</f>
        <v/>
      </c>
      <c r="G309" s="113" t="str">
        <f>IFERROR(VLOOKUP(A309,DETAIL!$A$7:$P$1101,15,0),"")</f>
        <v/>
      </c>
      <c r="H309" s="8" t="str">
        <f>IFERROR(VLOOKUP(A309,DETAIL!$A$7:$F$1101,6,0),"")</f>
        <v/>
      </c>
      <c r="I309" s="8" t="str">
        <f>IFERROR(VLOOKUP(A309,DETAIL!$A$7:$Q$1101,17,0),"")</f>
        <v/>
      </c>
      <c r="J309" s="8" t="str">
        <f>IFERROR(VLOOKUP(A309,DETAIL!$A$7:$P$1101,13,0),"")</f>
        <v/>
      </c>
      <c r="K309" s="114" t="str">
        <f>IFERROR(VLOOKUP(A309,DETAIL!$A$7:$N$1101,14,0),"")</f>
        <v/>
      </c>
      <c r="L309" s="8" t="str">
        <f>IFERROR(VLOOKUP(A309,DETAIL!$A$7:$L$1101,7,0),"")</f>
        <v/>
      </c>
      <c r="M309" s="115" t="str">
        <f>IFERROR(VLOOKUP(A309,DETAIL!$A$7:$L$1101,8,0)*75%,"")</f>
        <v/>
      </c>
      <c r="N309" s="8" t="str">
        <f>IFERROR(VLOOKUP(A309,DETAIL!$A$7:$L$1101,9,0),"")</f>
        <v/>
      </c>
      <c r="O309" s="115" t="str">
        <f>IFERROR(VLOOKUP(A309,DETAIL!$A$7:$L$1101,10,0)*25%,"")</f>
        <v/>
      </c>
      <c r="P309" s="115" t="str">
        <f t="shared" si="15"/>
        <v/>
      </c>
      <c r="Q309" s="113"/>
    </row>
    <row r="310" spans="1:17" ht="24.95" customHeight="1">
      <c r="A310" s="128">
        <v>303</v>
      </c>
      <c r="B310" s="8" t="str">
        <f t="shared" si="14"/>
        <v/>
      </c>
      <c r="C310" s="112" t="str">
        <f>IFERROR(VLOOKUP(A310,DETAIL!$A$7:$F$1101,3,0),"")</f>
        <v/>
      </c>
      <c r="D310" s="112" t="str">
        <f>IFERROR(VLOOKUP(A310,DETAIL!$A$7:$F$1101,4,0),"")</f>
        <v/>
      </c>
      <c r="E310" s="113" t="str">
        <f>IFERROR(VLOOKUP(A310,DETAIL!$A$7:$F$1101,5,0),"")</f>
        <v/>
      </c>
      <c r="F310" s="113" t="str">
        <f>IFERROR(VLOOKUP(A310,DETAIL!$A$7:$P$1101,16,0),"")</f>
        <v/>
      </c>
      <c r="G310" s="113" t="str">
        <f>IFERROR(VLOOKUP(A310,DETAIL!$A$7:$P$1101,15,0),"")</f>
        <v/>
      </c>
      <c r="H310" s="8" t="str">
        <f>IFERROR(VLOOKUP(A310,DETAIL!$A$7:$F$1101,6,0),"")</f>
        <v/>
      </c>
      <c r="I310" s="8" t="str">
        <f>IFERROR(VLOOKUP(A310,DETAIL!$A$7:$Q$1101,17,0),"")</f>
        <v/>
      </c>
      <c r="J310" s="8" t="str">
        <f>IFERROR(VLOOKUP(A310,DETAIL!$A$7:$P$1101,13,0),"")</f>
        <v/>
      </c>
      <c r="K310" s="114" t="str">
        <f>IFERROR(VLOOKUP(A310,DETAIL!$A$7:$N$1101,14,0),"")</f>
        <v/>
      </c>
      <c r="L310" s="8" t="str">
        <f>IFERROR(VLOOKUP(A310,DETAIL!$A$7:$L$1101,7,0),"")</f>
        <v/>
      </c>
      <c r="M310" s="115" t="str">
        <f>IFERROR(VLOOKUP(A310,DETAIL!$A$7:$L$1101,8,0)*75%,"")</f>
        <v/>
      </c>
      <c r="N310" s="8" t="str">
        <f>IFERROR(VLOOKUP(A310,DETAIL!$A$7:$L$1101,9,0),"")</f>
        <v/>
      </c>
      <c r="O310" s="115" t="str">
        <f>IFERROR(VLOOKUP(A310,DETAIL!$A$7:$L$1101,10,0)*25%,"")</f>
        <v/>
      </c>
      <c r="P310" s="115" t="str">
        <f t="shared" si="15"/>
        <v/>
      </c>
      <c r="Q310" s="113"/>
    </row>
    <row r="311" spans="1:17" ht="24.95" customHeight="1">
      <c r="A311" s="128">
        <v>304</v>
      </c>
      <c r="B311" s="8" t="str">
        <f t="shared" si="14"/>
        <v/>
      </c>
      <c r="C311" s="112" t="str">
        <f>IFERROR(VLOOKUP(A311,DETAIL!$A$7:$F$1101,3,0),"")</f>
        <v/>
      </c>
      <c r="D311" s="112" t="str">
        <f>IFERROR(VLOOKUP(A311,DETAIL!$A$7:$F$1101,4,0),"")</f>
        <v/>
      </c>
      <c r="E311" s="113" t="str">
        <f>IFERROR(VLOOKUP(A311,DETAIL!$A$7:$F$1101,5,0),"")</f>
        <v/>
      </c>
      <c r="F311" s="113" t="str">
        <f>IFERROR(VLOOKUP(A311,DETAIL!$A$7:$P$1101,16,0),"")</f>
        <v/>
      </c>
      <c r="G311" s="113" t="str">
        <f>IFERROR(VLOOKUP(A311,DETAIL!$A$7:$P$1101,15,0),"")</f>
        <v/>
      </c>
      <c r="H311" s="8" t="str">
        <f>IFERROR(VLOOKUP(A311,DETAIL!$A$7:$F$1101,6,0),"")</f>
        <v/>
      </c>
      <c r="I311" s="8" t="str">
        <f>IFERROR(VLOOKUP(A311,DETAIL!$A$7:$Q$1101,17,0),"")</f>
        <v/>
      </c>
      <c r="J311" s="8" t="str">
        <f>IFERROR(VLOOKUP(A311,DETAIL!$A$7:$P$1101,13,0),"")</f>
        <v/>
      </c>
      <c r="K311" s="114" t="str">
        <f>IFERROR(VLOOKUP(A311,DETAIL!$A$7:$N$1101,14,0),"")</f>
        <v/>
      </c>
      <c r="L311" s="8" t="str">
        <f>IFERROR(VLOOKUP(A311,DETAIL!$A$7:$L$1101,7,0),"")</f>
        <v/>
      </c>
      <c r="M311" s="115" t="str">
        <f>IFERROR(VLOOKUP(A311,DETAIL!$A$7:$L$1101,8,0)*75%,"")</f>
        <v/>
      </c>
      <c r="N311" s="8" t="str">
        <f>IFERROR(VLOOKUP(A311,DETAIL!$A$7:$L$1101,9,0),"")</f>
        <v/>
      </c>
      <c r="O311" s="115" t="str">
        <f>IFERROR(VLOOKUP(A311,DETAIL!$A$7:$L$1101,10,0)*25%,"")</f>
        <v/>
      </c>
      <c r="P311" s="115" t="str">
        <f t="shared" si="15"/>
        <v/>
      </c>
      <c r="Q311" s="113"/>
    </row>
    <row r="312" spans="1:17" ht="24.95" customHeight="1">
      <c r="A312" s="128">
        <v>305</v>
      </c>
      <c r="B312" s="8" t="str">
        <f t="shared" si="14"/>
        <v/>
      </c>
      <c r="C312" s="112" t="str">
        <f>IFERROR(VLOOKUP(A312,DETAIL!$A$7:$F$1101,3,0),"")</f>
        <v/>
      </c>
      <c r="D312" s="112" t="str">
        <f>IFERROR(VLOOKUP(A312,DETAIL!$A$7:$F$1101,4,0),"")</f>
        <v/>
      </c>
      <c r="E312" s="113" t="str">
        <f>IFERROR(VLOOKUP(A312,DETAIL!$A$7:$F$1101,5,0),"")</f>
        <v/>
      </c>
      <c r="F312" s="113" t="str">
        <f>IFERROR(VLOOKUP(A312,DETAIL!$A$7:$P$1101,16,0),"")</f>
        <v/>
      </c>
      <c r="G312" s="113" t="str">
        <f>IFERROR(VLOOKUP(A312,DETAIL!$A$7:$P$1101,15,0),"")</f>
        <v/>
      </c>
      <c r="H312" s="8" t="str">
        <f>IFERROR(VLOOKUP(A312,DETAIL!$A$7:$F$1101,6,0),"")</f>
        <v/>
      </c>
      <c r="I312" s="8" t="str">
        <f>IFERROR(VLOOKUP(A312,DETAIL!$A$7:$Q$1101,17,0),"")</f>
        <v/>
      </c>
      <c r="J312" s="8" t="str">
        <f>IFERROR(VLOOKUP(A312,DETAIL!$A$7:$P$1101,13,0),"")</f>
        <v/>
      </c>
      <c r="K312" s="114" t="str">
        <f>IFERROR(VLOOKUP(A312,DETAIL!$A$7:$N$1101,14,0),"")</f>
        <v/>
      </c>
      <c r="L312" s="8" t="str">
        <f>IFERROR(VLOOKUP(A312,DETAIL!$A$7:$L$1101,7,0),"")</f>
        <v/>
      </c>
      <c r="M312" s="115" t="str">
        <f>IFERROR(VLOOKUP(A312,DETAIL!$A$7:$L$1101,8,0)*75%,"")</f>
        <v/>
      </c>
      <c r="N312" s="8" t="str">
        <f>IFERROR(VLOOKUP(A312,DETAIL!$A$7:$L$1101,9,0),"")</f>
        <v/>
      </c>
      <c r="O312" s="115" t="str">
        <f>IFERROR(VLOOKUP(A312,DETAIL!$A$7:$L$1101,10,0)*25%,"")</f>
        <v/>
      </c>
      <c r="P312" s="115" t="str">
        <f t="shared" si="15"/>
        <v/>
      </c>
      <c r="Q312" s="113"/>
    </row>
    <row r="313" spans="1:17" ht="24.95" customHeight="1">
      <c r="A313" s="128">
        <v>306</v>
      </c>
      <c r="B313" s="8" t="str">
        <f t="shared" si="14"/>
        <v/>
      </c>
      <c r="C313" s="112" t="str">
        <f>IFERROR(VLOOKUP(A313,DETAIL!$A$7:$F$1101,3,0),"")</f>
        <v/>
      </c>
      <c r="D313" s="112" t="str">
        <f>IFERROR(VLOOKUP(A313,DETAIL!$A$7:$F$1101,4,0),"")</f>
        <v/>
      </c>
      <c r="E313" s="113" t="str">
        <f>IFERROR(VLOOKUP(A313,DETAIL!$A$7:$F$1101,5,0),"")</f>
        <v/>
      </c>
      <c r="F313" s="113" t="str">
        <f>IFERROR(VLOOKUP(A313,DETAIL!$A$7:$P$1101,16,0),"")</f>
        <v/>
      </c>
      <c r="G313" s="113" t="str">
        <f>IFERROR(VLOOKUP(A313,DETAIL!$A$7:$P$1101,15,0),"")</f>
        <v/>
      </c>
      <c r="H313" s="8" t="str">
        <f>IFERROR(VLOOKUP(A313,DETAIL!$A$7:$F$1101,6,0),"")</f>
        <v/>
      </c>
      <c r="I313" s="8" t="str">
        <f>IFERROR(VLOOKUP(A313,DETAIL!$A$7:$Q$1101,17,0),"")</f>
        <v/>
      </c>
      <c r="J313" s="8" t="str">
        <f>IFERROR(VLOOKUP(A313,DETAIL!$A$7:$P$1101,13,0),"")</f>
        <v/>
      </c>
      <c r="K313" s="114" t="str">
        <f>IFERROR(VLOOKUP(A313,DETAIL!$A$7:$N$1101,14,0),"")</f>
        <v/>
      </c>
      <c r="L313" s="8" t="str">
        <f>IFERROR(VLOOKUP(A313,DETAIL!$A$7:$L$1101,7,0),"")</f>
        <v/>
      </c>
      <c r="M313" s="115" t="str">
        <f>IFERROR(VLOOKUP(A313,DETAIL!$A$7:$L$1101,8,0)*75%,"")</f>
        <v/>
      </c>
      <c r="N313" s="8" t="str">
        <f>IFERROR(VLOOKUP(A313,DETAIL!$A$7:$L$1101,9,0),"")</f>
        <v/>
      </c>
      <c r="O313" s="115" t="str">
        <f>IFERROR(VLOOKUP(A313,DETAIL!$A$7:$L$1101,10,0)*25%,"")</f>
        <v/>
      </c>
      <c r="P313" s="115" t="str">
        <f t="shared" si="15"/>
        <v/>
      </c>
      <c r="Q313" s="113"/>
    </row>
    <row r="314" spans="1:17" ht="24.95" customHeight="1">
      <c r="A314" s="128">
        <v>307</v>
      </c>
      <c r="B314" s="8" t="str">
        <f t="shared" si="14"/>
        <v/>
      </c>
      <c r="C314" s="112" t="str">
        <f>IFERROR(VLOOKUP(A314,DETAIL!$A$7:$F$1101,3,0),"")</f>
        <v/>
      </c>
      <c r="D314" s="112" t="str">
        <f>IFERROR(VLOOKUP(A314,DETAIL!$A$7:$F$1101,4,0),"")</f>
        <v/>
      </c>
      <c r="E314" s="113" t="str">
        <f>IFERROR(VLOOKUP(A314,DETAIL!$A$7:$F$1101,5,0),"")</f>
        <v/>
      </c>
      <c r="F314" s="113" t="str">
        <f>IFERROR(VLOOKUP(A314,DETAIL!$A$7:$P$1101,16,0),"")</f>
        <v/>
      </c>
      <c r="G314" s="113" t="str">
        <f>IFERROR(VLOOKUP(A314,DETAIL!$A$7:$P$1101,15,0),"")</f>
        <v/>
      </c>
      <c r="H314" s="8" t="str">
        <f>IFERROR(VLOOKUP(A314,DETAIL!$A$7:$F$1101,6,0),"")</f>
        <v/>
      </c>
      <c r="I314" s="8" t="str">
        <f>IFERROR(VLOOKUP(A314,DETAIL!$A$7:$Q$1101,17,0),"")</f>
        <v/>
      </c>
      <c r="J314" s="8" t="str">
        <f>IFERROR(VLOOKUP(A314,DETAIL!$A$7:$P$1101,13,0),"")</f>
        <v/>
      </c>
      <c r="K314" s="114" t="str">
        <f>IFERROR(VLOOKUP(A314,DETAIL!$A$7:$N$1101,14,0),"")</f>
        <v/>
      </c>
      <c r="L314" s="8" t="str">
        <f>IFERROR(VLOOKUP(A314,DETAIL!$A$7:$L$1101,7,0),"")</f>
        <v/>
      </c>
      <c r="M314" s="115" t="str">
        <f>IFERROR(VLOOKUP(A314,DETAIL!$A$7:$L$1101,8,0)*75%,"")</f>
        <v/>
      </c>
      <c r="N314" s="8" t="str">
        <f>IFERROR(VLOOKUP(A314,DETAIL!$A$7:$L$1101,9,0),"")</f>
        <v/>
      </c>
      <c r="O314" s="115" t="str">
        <f>IFERROR(VLOOKUP(A314,DETAIL!$A$7:$L$1101,10,0)*25%,"")</f>
        <v/>
      </c>
      <c r="P314" s="115" t="str">
        <f t="shared" si="15"/>
        <v/>
      </c>
      <c r="Q314" s="113"/>
    </row>
    <row r="315" spans="1:17" ht="24.95" customHeight="1">
      <c r="A315" s="128">
        <v>308</v>
      </c>
      <c r="B315" s="8" t="str">
        <f t="shared" si="14"/>
        <v/>
      </c>
      <c r="C315" s="112" t="str">
        <f>IFERROR(VLOOKUP(A315,DETAIL!$A$7:$F$1101,3,0),"")</f>
        <v/>
      </c>
      <c r="D315" s="112" t="str">
        <f>IFERROR(VLOOKUP(A315,DETAIL!$A$7:$F$1101,4,0),"")</f>
        <v/>
      </c>
      <c r="E315" s="113" t="str">
        <f>IFERROR(VLOOKUP(A315,DETAIL!$A$7:$F$1101,5,0),"")</f>
        <v/>
      </c>
      <c r="F315" s="113" t="str">
        <f>IFERROR(VLOOKUP(A315,DETAIL!$A$7:$P$1101,16,0),"")</f>
        <v/>
      </c>
      <c r="G315" s="113" t="str">
        <f>IFERROR(VLOOKUP(A315,DETAIL!$A$7:$P$1101,15,0),"")</f>
        <v/>
      </c>
      <c r="H315" s="8" t="str">
        <f>IFERROR(VLOOKUP(A315,DETAIL!$A$7:$F$1101,6,0),"")</f>
        <v/>
      </c>
      <c r="I315" s="8" t="str">
        <f>IFERROR(VLOOKUP(A315,DETAIL!$A$7:$Q$1101,17,0),"")</f>
        <v/>
      </c>
      <c r="J315" s="8" t="str">
        <f>IFERROR(VLOOKUP(A315,DETAIL!$A$7:$P$1101,13,0),"")</f>
        <v/>
      </c>
      <c r="K315" s="114" t="str">
        <f>IFERROR(VLOOKUP(A315,DETAIL!$A$7:$N$1101,14,0),"")</f>
        <v/>
      </c>
      <c r="L315" s="8" t="str">
        <f>IFERROR(VLOOKUP(A315,DETAIL!$A$7:$L$1101,7,0),"")</f>
        <v/>
      </c>
      <c r="M315" s="115" t="str">
        <f>IFERROR(VLOOKUP(A315,DETAIL!$A$7:$L$1101,8,0)*75%,"")</f>
        <v/>
      </c>
      <c r="N315" s="8" t="str">
        <f>IFERROR(VLOOKUP(A315,DETAIL!$A$7:$L$1101,9,0),"")</f>
        <v/>
      </c>
      <c r="O315" s="115" t="str">
        <f>IFERROR(VLOOKUP(A315,DETAIL!$A$7:$L$1101,10,0)*25%,"")</f>
        <v/>
      </c>
      <c r="P315" s="115" t="str">
        <f t="shared" si="15"/>
        <v/>
      </c>
      <c r="Q315" s="113"/>
    </row>
    <row r="316" spans="1:17" ht="24.95" customHeight="1">
      <c r="A316" s="128">
        <v>309</v>
      </c>
      <c r="B316" s="8" t="str">
        <f t="shared" si="14"/>
        <v/>
      </c>
      <c r="C316" s="112" t="str">
        <f>IFERROR(VLOOKUP(A316,DETAIL!$A$7:$F$1101,3,0),"")</f>
        <v/>
      </c>
      <c r="D316" s="112" t="str">
        <f>IFERROR(VLOOKUP(A316,DETAIL!$A$7:$F$1101,4,0),"")</f>
        <v/>
      </c>
      <c r="E316" s="113" t="str">
        <f>IFERROR(VLOOKUP(A316,DETAIL!$A$7:$F$1101,5,0),"")</f>
        <v/>
      </c>
      <c r="F316" s="113" t="str">
        <f>IFERROR(VLOOKUP(A316,DETAIL!$A$7:$P$1101,16,0),"")</f>
        <v/>
      </c>
      <c r="G316" s="113" t="str">
        <f>IFERROR(VLOOKUP(A316,DETAIL!$A$7:$P$1101,15,0),"")</f>
        <v/>
      </c>
      <c r="H316" s="8" t="str">
        <f>IFERROR(VLOOKUP(A316,DETAIL!$A$7:$F$1101,6,0),"")</f>
        <v/>
      </c>
      <c r="I316" s="8" t="str">
        <f>IFERROR(VLOOKUP(A316,DETAIL!$A$7:$Q$1101,17,0),"")</f>
        <v/>
      </c>
      <c r="J316" s="8" t="str">
        <f>IFERROR(VLOOKUP(A316,DETAIL!$A$7:$P$1101,13,0),"")</f>
        <v/>
      </c>
      <c r="K316" s="114" t="str">
        <f>IFERROR(VLOOKUP(A316,DETAIL!$A$7:$N$1101,14,0),"")</f>
        <v/>
      </c>
      <c r="L316" s="8" t="str">
        <f>IFERROR(VLOOKUP(A316,DETAIL!$A$7:$L$1101,7,0),"")</f>
        <v/>
      </c>
      <c r="M316" s="115" t="str">
        <f>IFERROR(VLOOKUP(A316,DETAIL!$A$7:$L$1101,8,0)*75%,"")</f>
        <v/>
      </c>
      <c r="N316" s="8" t="str">
        <f>IFERROR(VLOOKUP(A316,DETAIL!$A$7:$L$1101,9,0),"")</f>
        <v/>
      </c>
      <c r="O316" s="115" t="str">
        <f>IFERROR(VLOOKUP(A316,DETAIL!$A$7:$L$1101,10,0)*25%,"")</f>
        <v/>
      </c>
      <c r="P316" s="115" t="str">
        <f t="shared" si="15"/>
        <v/>
      </c>
      <c r="Q316" s="113"/>
    </row>
    <row r="317" spans="1:17" ht="24.95" customHeight="1">
      <c r="A317" s="128">
        <v>310</v>
      </c>
      <c r="B317" s="8" t="str">
        <f t="shared" si="14"/>
        <v/>
      </c>
      <c r="C317" s="112" t="str">
        <f>IFERROR(VLOOKUP(A317,DETAIL!$A$7:$F$1101,3,0),"")</f>
        <v/>
      </c>
      <c r="D317" s="112" t="str">
        <f>IFERROR(VLOOKUP(A317,DETAIL!$A$7:$F$1101,4,0),"")</f>
        <v/>
      </c>
      <c r="E317" s="113" t="str">
        <f>IFERROR(VLOOKUP(A317,DETAIL!$A$7:$F$1101,5,0),"")</f>
        <v/>
      </c>
      <c r="F317" s="113" t="str">
        <f>IFERROR(VLOOKUP(A317,DETAIL!$A$7:$P$1101,16,0),"")</f>
        <v/>
      </c>
      <c r="G317" s="113" t="str">
        <f>IFERROR(VLOOKUP(A317,DETAIL!$A$7:$P$1101,15,0),"")</f>
        <v/>
      </c>
      <c r="H317" s="8" t="str">
        <f>IFERROR(VLOOKUP(A317,DETAIL!$A$7:$F$1101,6,0),"")</f>
        <v/>
      </c>
      <c r="I317" s="8" t="str">
        <f>IFERROR(VLOOKUP(A317,DETAIL!$A$7:$Q$1101,17,0),"")</f>
        <v/>
      </c>
      <c r="J317" s="8" t="str">
        <f>IFERROR(VLOOKUP(A317,DETAIL!$A$7:$P$1101,13,0),"")</f>
        <v/>
      </c>
      <c r="K317" s="114" t="str">
        <f>IFERROR(VLOOKUP(A317,DETAIL!$A$7:$N$1101,14,0),"")</f>
        <v/>
      </c>
      <c r="L317" s="8" t="str">
        <f>IFERROR(VLOOKUP(A317,DETAIL!$A$7:$L$1101,7,0),"")</f>
        <v/>
      </c>
      <c r="M317" s="115" t="str">
        <f>IFERROR(VLOOKUP(A317,DETAIL!$A$7:$L$1101,8,0)*75%,"")</f>
        <v/>
      </c>
      <c r="N317" s="8" t="str">
        <f>IFERROR(VLOOKUP(A317,DETAIL!$A$7:$L$1101,9,0),"")</f>
        <v/>
      </c>
      <c r="O317" s="115" t="str">
        <f>IFERROR(VLOOKUP(A317,DETAIL!$A$7:$L$1101,10,0)*25%,"")</f>
        <v/>
      </c>
      <c r="P317" s="115" t="str">
        <f t="shared" si="15"/>
        <v/>
      </c>
      <c r="Q317" s="113"/>
    </row>
    <row r="318" spans="1:17" ht="24.95" customHeight="1">
      <c r="A318" s="128">
        <v>311</v>
      </c>
      <c r="B318" s="8" t="str">
        <f t="shared" si="14"/>
        <v/>
      </c>
      <c r="C318" s="112" t="str">
        <f>IFERROR(VLOOKUP(A318,DETAIL!$A$7:$F$1101,3,0),"")</f>
        <v/>
      </c>
      <c r="D318" s="112" t="str">
        <f>IFERROR(VLOOKUP(A318,DETAIL!$A$7:$F$1101,4,0),"")</f>
        <v/>
      </c>
      <c r="E318" s="113" t="str">
        <f>IFERROR(VLOOKUP(A318,DETAIL!$A$7:$F$1101,5,0),"")</f>
        <v/>
      </c>
      <c r="F318" s="113" t="str">
        <f>IFERROR(VLOOKUP(A318,DETAIL!$A$7:$P$1101,16,0),"")</f>
        <v/>
      </c>
      <c r="G318" s="113" t="str">
        <f>IFERROR(VLOOKUP(A318,DETAIL!$A$7:$P$1101,15,0),"")</f>
        <v/>
      </c>
      <c r="H318" s="8" t="str">
        <f>IFERROR(VLOOKUP(A318,DETAIL!$A$7:$F$1101,6,0),"")</f>
        <v/>
      </c>
      <c r="I318" s="8" t="str">
        <f>IFERROR(VLOOKUP(A318,DETAIL!$A$7:$Q$1101,17,0),"")</f>
        <v/>
      </c>
      <c r="J318" s="8" t="str">
        <f>IFERROR(VLOOKUP(A318,DETAIL!$A$7:$P$1101,13,0),"")</f>
        <v/>
      </c>
      <c r="K318" s="114" t="str">
        <f>IFERROR(VLOOKUP(A318,DETAIL!$A$7:$N$1101,14,0),"")</f>
        <v/>
      </c>
      <c r="L318" s="8" t="str">
        <f>IFERROR(VLOOKUP(A318,DETAIL!$A$7:$L$1101,7,0),"")</f>
        <v/>
      </c>
      <c r="M318" s="115" t="str">
        <f>IFERROR(VLOOKUP(A318,DETAIL!$A$7:$L$1101,8,0)*75%,"")</f>
        <v/>
      </c>
      <c r="N318" s="8" t="str">
        <f>IFERROR(VLOOKUP(A318,DETAIL!$A$7:$L$1101,9,0),"")</f>
        <v/>
      </c>
      <c r="O318" s="115" t="str">
        <f>IFERROR(VLOOKUP(A318,DETAIL!$A$7:$L$1101,10,0)*25%,"")</f>
        <v/>
      </c>
      <c r="P318" s="115" t="str">
        <f t="shared" si="15"/>
        <v/>
      </c>
      <c r="Q318" s="113"/>
    </row>
    <row r="319" spans="1:17" ht="24.95" customHeight="1">
      <c r="A319" s="128">
        <v>312</v>
      </c>
      <c r="B319" s="8" t="str">
        <f t="shared" si="14"/>
        <v/>
      </c>
      <c r="C319" s="112" t="str">
        <f>IFERROR(VLOOKUP(A319,DETAIL!$A$7:$F$1101,3,0),"")</f>
        <v/>
      </c>
      <c r="D319" s="112" t="str">
        <f>IFERROR(VLOOKUP(A319,DETAIL!$A$7:$F$1101,4,0),"")</f>
        <v/>
      </c>
      <c r="E319" s="113" t="str">
        <f>IFERROR(VLOOKUP(A319,DETAIL!$A$7:$F$1101,5,0),"")</f>
        <v/>
      </c>
      <c r="F319" s="113" t="str">
        <f>IFERROR(VLOOKUP(A319,DETAIL!$A$7:$P$1101,16,0),"")</f>
        <v/>
      </c>
      <c r="G319" s="113" t="str">
        <f>IFERROR(VLOOKUP(A319,DETAIL!$A$7:$P$1101,15,0),"")</f>
        <v/>
      </c>
      <c r="H319" s="8" t="str">
        <f>IFERROR(VLOOKUP(A319,DETAIL!$A$7:$F$1101,6,0),"")</f>
        <v/>
      </c>
      <c r="I319" s="8" t="str">
        <f>IFERROR(VLOOKUP(A319,DETAIL!$A$7:$Q$1101,17,0),"")</f>
        <v/>
      </c>
      <c r="J319" s="8" t="str">
        <f>IFERROR(VLOOKUP(A319,DETAIL!$A$7:$P$1101,13,0),"")</f>
        <v/>
      </c>
      <c r="K319" s="114" t="str">
        <f>IFERROR(VLOOKUP(A319,DETAIL!$A$7:$N$1101,14,0),"")</f>
        <v/>
      </c>
      <c r="L319" s="8" t="str">
        <f>IFERROR(VLOOKUP(A319,DETAIL!$A$7:$L$1101,7,0),"")</f>
        <v/>
      </c>
      <c r="M319" s="115" t="str">
        <f>IFERROR(VLOOKUP(A319,DETAIL!$A$7:$L$1101,8,0)*75%,"")</f>
        <v/>
      </c>
      <c r="N319" s="8" t="str">
        <f>IFERROR(VLOOKUP(A319,DETAIL!$A$7:$L$1101,9,0),"")</f>
        <v/>
      </c>
      <c r="O319" s="115" t="str">
        <f>IFERROR(VLOOKUP(A319,DETAIL!$A$7:$L$1101,10,0)*25%,"")</f>
        <v/>
      </c>
      <c r="P319" s="115" t="str">
        <f t="shared" si="15"/>
        <v/>
      </c>
      <c r="Q319" s="113"/>
    </row>
    <row r="320" spans="1:17" ht="24.95" customHeight="1">
      <c r="A320" s="128">
        <v>313</v>
      </c>
      <c r="B320" s="8" t="str">
        <f t="shared" si="14"/>
        <v/>
      </c>
      <c r="C320" s="112" t="str">
        <f>IFERROR(VLOOKUP(A320,DETAIL!$A$7:$F$1101,3,0),"")</f>
        <v/>
      </c>
      <c r="D320" s="112" t="str">
        <f>IFERROR(VLOOKUP(A320,DETAIL!$A$7:$F$1101,4,0),"")</f>
        <v/>
      </c>
      <c r="E320" s="113" t="str">
        <f>IFERROR(VLOOKUP(A320,DETAIL!$A$7:$F$1101,5,0),"")</f>
        <v/>
      </c>
      <c r="F320" s="113" t="str">
        <f>IFERROR(VLOOKUP(A320,DETAIL!$A$7:$P$1101,16,0),"")</f>
        <v/>
      </c>
      <c r="G320" s="113" t="str">
        <f>IFERROR(VLOOKUP(A320,DETAIL!$A$7:$P$1101,15,0),"")</f>
        <v/>
      </c>
      <c r="H320" s="8" t="str">
        <f>IFERROR(VLOOKUP(A320,DETAIL!$A$7:$F$1101,6,0),"")</f>
        <v/>
      </c>
      <c r="I320" s="8" t="str">
        <f>IFERROR(VLOOKUP(A320,DETAIL!$A$7:$Q$1101,17,0),"")</f>
        <v/>
      </c>
      <c r="J320" s="8" t="str">
        <f>IFERROR(VLOOKUP(A320,DETAIL!$A$7:$P$1101,13,0),"")</f>
        <v/>
      </c>
      <c r="K320" s="114" t="str">
        <f>IFERROR(VLOOKUP(A320,DETAIL!$A$7:$N$1101,14,0),"")</f>
        <v/>
      </c>
      <c r="L320" s="8" t="str">
        <f>IFERROR(VLOOKUP(A320,DETAIL!$A$7:$L$1101,7,0),"")</f>
        <v/>
      </c>
      <c r="M320" s="115" t="str">
        <f>IFERROR(VLOOKUP(A320,DETAIL!$A$7:$L$1101,8,0)*75%,"")</f>
        <v/>
      </c>
      <c r="N320" s="8" t="str">
        <f>IFERROR(VLOOKUP(A320,DETAIL!$A$7:$L$1101,9,0),"")</f>
        <v/>
      </c>
      <c r="O320" s="115" t="str">
        <f>IFERROR(VLOOKUP(A320,DETAIL!$A$7:$L$1101,10,0)*25%,"")</f>
        <v/>
      </c>
      <c r="P320" s="115" t="str">
        <f t="shared" si="15"/>
        <v/>
      </c>
      <c r="Q320" s="113"/>
    </row>
    <row r="321" spans="1:17" ht="24.95" customHeight="1">
      <c r="A321" s="128">
        <v>314</v>
      </c>
      <c r="B321" s="8" t="str">
        <f t="shared" si="14"/>
        <v/>
      </c>
      <c r="C321" s="112" t="str">
        <f>IFERROR(VLOOKUP(A321,DETAIL!$A$7:$F$1101,3,0),"")</f>
        <v/>
      </c>
      <c r="D321" s="112" t="str">
        <f>IFERROR(VLOOKUP(A321,DETAIL!$A$7:$F$1101,4,0),"")</f>
        <v/>
      </c>
      <c r="E321" s="113" t="str">
        <f>IFERROR(VLOOKUP(A321,DETAIL!$A$7:$F$1101,5,0),"")</f>
        <v/>
      </c>
      <c r="F321" s="113" t="str">
        <f>IFERROR(VLOOKUP(A321,DETAIL!$A$7:$P$1101,16,0),"")</f>
        <v/>
      </c>
      <c r="G321" s="113" t="str">
        <f>IFERROR(VLOOKUP(A321,DETAIL!$A$7:$P$1101,15,0),"")</f>
        <v/>
      </c>
      <c r="H321" s="8" t="str">
        <f>IFERROR(VLOOKUP(A321,DETAIL!$A$7:$F$1101,6,0),"")</f>
        <v/>
      </c>
      <c r="I321" s="8" t="str">
        <f>IFERROR(VLOOKUP(A321,DETAIL!$A$7:$Q$1101,17,0),"")</f>
        <v/>
      </c>
      <c r="J321" s="8" t="str">
        <f>IFERROR(VLOOKUP(A321,DETAIL!$A$7:$P$1101,13,0),"")</f>
        <v/>
      </c>
      <c r="K321" s="114" t="str">
        <f>IFERROR(VLOOKUP(A321,DETAIL!$A$7:$N$1101,14,0),"")</f>
        <v/>
      </c>
      <c r="L321" s="8" t="str">
        <f>IFERROR(VLOOKUP(A321,DETAIL!$A$7:$L$1101,7,0),"")</f>
        <v/>
      </c>
      <c r="M321" s="115" t="str">
        <f>IFERROR(VLOOKUP(A321,DETAIL!$A$7:$L$1101,8,0)*75%,"")</f>
        <v/>
      </c>
      <c r="N321" s="8" t="str">
        <f>IFERROR(VLOOKUP(A321,DETAIL!$A$7:$L$1101,9,0),"")</f>
        <v/>
      </c>
      <c r="O321" s="115" t="str">
        <f>IFERROR(VLOOKUP(A321,DETAIL!$A$7:$L$1101,10,0)*25%,"")</f>
        <v/>
      </c>
      <c r="P321" s="115" t="str">
        <f t="shared" si="15"/>
        <v/>
      </c>
      <c r="Q321" s="113"/>
    </row>
    <row r="322" spans="1:17" ht="24.95" customHeight="1">
      <c r="A322" s="128">
        <v>315</v>
      </c>
      <c r="B322" s="8" t="str">
        <f t="shared" si="14"/>
        <v/>
      </c>
      <c r="C322" s="112" t="str">
        <f>IFERROR(VLOOKUP(A322,DETAIL!$A$7:$F$1101,3,0),"")</f>
        <v/>
      </c>
      <c r="D322" s="112" t="str">
        <f>IFERROR(VLOOKUP(A322,DETAIL!$A$7:$F$1101,4,0),"")</f>
        <v/>
      </c>
      <c r="E322" s="113" t="str">
        <f>IFERROR(VLOOKUP(A322,DETAIL!$A$7:$F$1101,5,0),"")</f>
        <v/>
      </c>
      <c r="F322" s="113" t="str">
        <f>IFERROR(VLOOKUP(A322,DETAIL!$A$7:$P$1101,16,0),"")</f>
        <v/>
      </c>
      <c r="G322" s="113" t="str">
        <f>IFERROR(VLOOKUP(A322,DETAIL!$A$7:$P$1101,15,0),"")</f>
        <v/>
      </c>
      <c r="H322" s="8" t="str">
        <f>IFERROR(VLOOKUP(A322,DETAIL!$A$7:$F$1101,6,0),"")</f>
        <v/>
      </c>
      <c r="I322" s="8" t="str">
        <f>IFERROR(VLOOKUP(A322,DETAIL!$A$7:$Q$1101,17,0),"")</f>
        <v/>
      </c>
      <c r="J322" s="8" t="str">
        <f>IFERROR(VLOOKUP(A322,DETAIL!$A$7:$P$1101,13,0),"")</f>
        <v/>
      </c>
      <c r="K322" s="114" t="str">
        <f>IFERROR(VLOOKUP(A322,DETAIL!$A$7:$N$1101,14,0),"")</f>
        <v/>
      </c>
      <c r="L322" s="8" t="str">
        <f>IFERROR(VLOOKUP(A322,DETAIL!$A$7:$L$1101,7,0),"")</f>
        <v/>
      </c>
      <c r="M322" s="115" t="str">
        <f>IFERROR(VLOOKUP(A322,DETAIL!$A$7:$L$1101,8,0)*75%,"")</f>
        <v/>
      </c>
      <c r="N322" s="8" t="str">
        <f>IFERROR(VLOOKUP(A322,DETAIL!$A$7:$L$1101,9,0),"")</f>
        <v/>
      </c>
      <c r="O322" s="115" t="str">
        <f>IFERROR(VLOOKUP(A322,DETAIL!$A$7:$L$1101,10,0)*25%,"")</f>
        <v/>
      </c>
      <c r="P322" s="115" t="str">
        <f t="shared" si="15"/>
        <v/>
      </c>
      <c r="Q322" s="113"/>
    </row>
    <row r="323" spans="1:17" ht="24.95" customHeight="1">
      <c r="A323" s="128">
        <v>316</v>
      </c>
      <c r="B323" s="8" t="str">
        <f t="shared" si="14"/>
        <v/>
      </c>
      <c r="C323" s="112" t="str">
        <f>IFERROR(VLOOKUP(A323,DETAIL!$A$7:$F$1101,3,0),"")</f>
        <v/>
      </c>
      <c r="D323" s="112" t="str">
        <f>IFERROR(VLOOKUP(A323,DETAIL!$A$7:$F$1101,4,0),"")</f>
        <v/>
      </c>
      <c r="E323" s="113" t="str">
        <f>IFERROR(VLOOKUP(A323,DETAIL!$A$7:$F$1101,5,0),"")</f>
        <v/>
      </c>
      <c r="F323" s="113" t="str">
        <f>IFERROR(VLOOKUP(A323,DETAIL!$A$7:$P$1101,16,0),"")</f>
        <v/>
      </c>
      <c r="G323" s="113" t="str">
        <f>IFERROR(VLOOKUP(A323,DETAIL!$A$7:$P$1101,15,0),"")</f>
        <v/>
      </c>
      <c r="H323" s="8" t="str">
        <f>IFERROR(VLOOKUP(A323,DETAIL!$A$7:$F$1101,6,0),"")</f>
        <v/>
      </c>
      <c r="I323" s="8" t="str">
        <f>IFERROR(VLOOKUP(A323,DETAIL!$A$7:$Q$1101,17,0),"")</f>
        <v/>
      </c>
      <c r="J323" s="8" t="str">
        <f>IFERROR(VLOOKUP(A323,DETAIL!$A$7:$P$1101,13,0),"")</f>
        <v/>
      </c>
      <c r="K323" s="114" t="str">
        <f>IFERROR(VLOOKUP(A323,DETAIL!$A$7:$N$1101,14,0),"")</f>
        <v/>
      </c>
      <c r="L323" s="8" t="str">
        <f>IFERROR(VLOOKUP(A323,DETAIL!$A$7:$L$1101,7,0),"")</f>
        <v/>
      </c>
      <c r="M323" s="115" t="str">
        <f>IFERROR(VLOOKUP(A323,DETAIL!$A$7:$L$1101,8,0)*75%,"")</f>
        <v/>
      </c>
      <c r="N323" s="8" t="str">
        <f>IFERROR(VLOOKUP(A323,DETAIL!$A$7:$L$1101,9,0),"")</f>
        <v/>
      </c>
      <c r="O323" s="115" t="str">
        <f>IFERROR(VLOOKUP(A323,DETAIL!$A$7:$L$1101,10,0)*25%,"")</f>
        <v/>
      </c>
      <c r="P323" s="115" t="str">
        <f t="shared" si="15"/>
        <v/>
      </c>
      <c r="Q323" s="113"/>
    </row>
    <row r="324" spans="1:17" ht="24.95" customHeight="1">
      <c r="A324" s="128">
        <v>317</v>
      </c>
      <c r="B324" s="8" t="str">
        <f t="shared" si="14"/>
        <v/>
      </c>
      <c r="C324" s="112" t="str">
        <f>IFERROR(VLOOKUP(A324,DETAIL!$A$7:$F$1101,3,0),"")</f>
        <v/>
      </c>
      <c r="D324" s="112" t="str">
        <f>IFERROR(VLOOKUP(A324,DETAIL!$A$7:$F$1101,4,0),"")</f>
        <v/>
      </c>
      <c r="E324" s="113" t="str">
        <f>IFERROR(VLOOKUP(A324,DETAIL!$A$7:$F$1101,5,0),"")</f>
        <v/>
      </c>
      <c r="F324" s="113" t="str">
        <f>IFERROR(VLOOKUP(A324,DETAIL!$A$7:$P$1101,16,0),"")</f>
        <v/>
      </c>
      <c r="G324" s="113" t="str">
        <f>IFERROR(VLOOKUP(A324,DETAIL!$A$7:$P$1101,15,0),"")</f>
        <v/>
      </c>
      <c r="H324" s="8" t="str">
        <f>IFERROR(VLOOKUP(A324,DETAIL!$A$7:$F$1101,6,0),"")</f>
        <v/>
      </c>
      <c r="I324" s="8" t="str">
        <f>IFERROR(VLOOKUP(A324,DETAIL!$A$7:$Q$1101,17,0),"")</f>
        <v/>
      </c>
      <c r="J324" s="8" t="str">
        <f>IFERROR(VLOOKUP(A324,DETAIL!$A$7:$P$1101,13,0),"")</f>
        <v/>
      </c>
      <c r="K324" s="114" t="str">
        <f>IFERROR(VLOOKUP(A324,DETAIL!$A$7:$N$1101,14,0),"")</f>
        <v/>
      </c>
      <c r="L324" s="8" t="str">
        <f>IFERROR(VLOOKUP(A324,DETAIL!$A$7:$L$1101,7,0),"")</f>
        <v/>
      </c>
      <c r="M324" s="115" t="str">
        <f>IFERROR(VLOOKUP(A324,DETAIL!$A$7:$L$1101,8,0)*75%,"")</f>
        <v/>
      </c>
      <c r="N324" s="8" t="str">
        <f>IFERROR(VLOOKUP(A324,DETAIL!$A$7:$L$1101,9,0),"")</f>
        <v/>
      </c>
      <c r="O324" s="115" t="str">
        <f>IFERROR(VLOOKUP(A324,DETAIL!$A$7:$L$1101,10,0)*25%,"")</f>
        <v/>
      </c>
      <c r="P324" s="115" t="str">
        <f t="shared" si="15"/>
        <v/>
      </c>
      <c r="Q324" s="113"/>
    </row>
    <row r="325" spans="1:17" ht="24.95" customHeight="1">
      <c r="A325" s="128">
        <v>318</v>
      </c>
      <c r="B325" s="8" t="str">
        <f t="shared" si="14"/>
        <v/>
      </c>
      <c r="C325" s="112" t="str">
        <f>IFERROR(VLOOKUP(A325,DETAIL!$A$7:$F$1101,3,0),"")</f>
        <v/>
      </c>
      <c r="D325" s="112" t="str">
        <f>IFERROR(VLOOKUP(A325,DETAIL!$A$7:$F$1101,4,0),"")</f>
        <v/>
      </c>
      <c r="E325" s="113" t="str">
        <f>IFERROR(VLOOKUP(A325,DETAIL!$A$7:$F$1101,5,0),"")</f>
        <v/>
      </c>
      <c r="F325" s="113" t="str">
        <f>IFERROR(VLOOKUP(A325,DETAIL!$A$7:$P$1101,16,0),"")</f>
        <v/>
      </c>
      <c r="G325" s="113" t="str">
        <f>IFERROR(VLOOKUP(A325,DETAIL!$A$7:$P$1101,15,0),"")</f>
        <v/>
      </c>
      <c r="H325" s="8" t="str">
        <f>IFERROR(VLOOKUP(A325,DETAIL!$A$7:$F$1101,6,0),"")</f>
        <v/>
      </c>
      <c r="I325" s="8" t="str">
        <f>IFERROR(VLOOKUP(A325,DETAIL!$A$7:$Q$1101,17,0),"")</f>
        <v/>
      </c>
      <c r="J325" s="8" t="str">
        <f>IFERROR(VLOOKUP(A325,DETAIL!$A$7:$P$1101,13,0),"")</f>
        <v/>
      </c>
      <c r="K325" s="114" t="str">
        <f>IFERROR(VLOOKUP(A325,DETAIL!$A$7:$N$1101,14,0),"")</f>
        <v/>
      </c>
      <c r="L325" s="8" t="str">
        <f>IFERROR(VLOOKUP(A325,DETAIL!$A$7:$L$1101,7,0),"")</f>
        <v/>
      </c>
      <c r="M325" s="115" t="str">
        <f>IFERROR(VLOOKUP(A325,DETAIL!$A$7:$L$1101,8,0)*75%,"")</f>
        <v/>
      </c>
      <c r="N325" s="8" t="str">
        <f>IFERROR(VLOOKUP(A325,DETAIL!$A$7:$L$1101,9,0),"")</f>
        <v/>
      </c>
      <c r="O325" s="115" t="str">
        <f>IFERROR(VLOOKUP(A325,DETAIL!$A$7:$L$1101,10,0)*25%,"")</f>
        <v/>
      </c>
      <c r="P325" s="115" t="str">
        <f t="shared" si="15"/>
        <v/>
      </c>
      <c r="Q325" s="113"/>
    </row>
    <row r="326" spans="1:17" ht="24.95" customHeight="1">
      <c r="A326" s="128">
        <v>319</v>
      </c>
      <c r="B326" s="8" t="str">
        <f t="shared" si="14"/>
        <v/>
      </c>
      <c r="C326" s="112" t="str">
        <f>IFERROR(VLOOKUP(A326,DETAIL!$A$7:$F$1101,3,0),"")</f>
        <v/>
      </c>
      <c r="D326" s="112" t="str">
        <f>IFERROR(VLOOKUP(A326,DETAIL!$A$7:$F$1101,4,0),"")</f>
        <v/>
      </c>
      <c r="E326" s="113" t="str">
        <f>IFERROR(VLOOKUP(A326,DETAIL!$A$7:$F$1101,5,0),"")</f>
        <v/>
      </c>
      <c r="F326" s="113" t="str">
        <f>IFERROR(VLOOKUP(A326,DETAIL!$A$7:$P$1101,16,0),"")</f>
        <v/>
      </c>
      <c r="G326" s="113" t="str">
        <f>IFERROR(VLOOKUP(A326,DETAIL!$A$7:$P$1101,15,0),"")</f>
        <v/>
      </c>
      <c r="H326" s="8" t="str">
        <f>IFERROR(VLOOKUP(A326,DETAIL!$A$7:$F$1101,6,0),"")</f>
        <v/>
      </c>
      <c r="I326" s="8" t="str">
        <f>IFERROR(VLOOKUP(A326,DETAIL!$A$7:$Q$1101,17,0),"")</f>
        <v/>
      </c>
      <c r="J326" s="8" t="str">
        <f>IFERROR(VLOOKUP(A326,DETAIL!$A$7:$P$1101,13,0),"")</f>
        <v/>
      </c>
      <c r="K326" s="114" t="str">
        <f>IFERROR(VLOOKUP(A326,DETAIL!$A$7:$N$1101,14,0),"")</f>
        <v/>
      </c>
      <c r="L326" s="8" t="str">
        <f>IFERROR(VLOOKUP(A326,DETAIL!$A$7:$L$1101,7,0),"")</f>
        <v/>
      </c>
      <c r="M326" s="115" t="str">
        <f>IFERROR(VLOOKUP(A326,DETAIL!$A$7:$L$1101,8,0)*75%,"")</f>
        <v/>
      </c>
      <c r="N326" s="8" t="str">
        <f>IFERROR(VLOOKUP(A326,DETAIL!$A$7:$L$1101,9,0),"")</f>
        <v/>
      </c>
      <c r="O326" s="115" t="str">
        <f>IFERROR(VLOOKUP(A326,DETAIL!$A$7:$L$1101,10,0)*25%,"")</f>
        <v/>
      </c>
      <c r="P326" s="115" t="str">
        <f t="shared" si="15"/>
        <v/>
      </c>
      <c r="Q326" s="113"/>
    </row>
    <row r="327" spans="1:17" ht="24.95" customHeight="1">
      <c r="A327" s="128">
        <v>320</v>
      </c>
      <c r="B327" s="8" t="str">
        <f t="shared" si="14"/>
        <v/>
      </c>
      <c r="C327" s="112" t="str">
        <f>IFERROR(VLOOKUP(A327,DETAIL!$A$7:$F$1101,3,0),"")</f>
        <v/>
      </c>
      <c r="D327" s="112" t="str">
        <f>IFERROR(VLOOKUP(A327,DETAIL!$A$7:$F$1101,4,0),"")</f>
        <v/>
      </c>
      <c r="E327" s="113" t="str">
        <f>IFERROR(VLOOKUP(A327,DETAIL!$A$7:$F$1101,5,0),"")</f>
        <v/>
      </c>
      <c r="F327" s="113" t="str">
        <f>IFERROR(VLOOKUP(A327,DETAIL!$A$7:$P$1101,16,0),"")</f>
        <v/>
      </c>
      <c r="G327" s="113" t="str">
        <f>IFERROR(VLOOKUP(A327,DETAIL!$A$7:$P$1101,15,0),"")</f>
        <v/>
      </c>
      <c r="H327" s="8" t="str">
        <f>IFERROR(VLOOKUP(A327,DETAIL!$A$7:$F$1101,6,0),"")</f>
        <v/>
      </c>
      <c r="I327" s="8" t="str">
        <f>IFERROR(VLOOKUP(A327,DETAIL!$A$7:$Q$1101,17,0),"")</f>
        <v/>
      </c>
      <c r="J327" s="8" t="str">
        <f>IFERROR(VLOOKUP(A327,DETAIL!$A$7:$P$1101,13,0),"")</f>
        <v/>
      </c>
      <c r="K327" s="114" t="str">
        <f>IFERROR(VLOOKUP(A327,DETAIL!$A$7:$N$1101,14,0),"")</f>
        <v/>
      </c>
      <c r="L327" s="8" t="str">
        <f>IFERROR(VLOOKUP(A327,DETAIL!$A$7:$L$1101,7,0),"")</f>
        <v/>
      </c>
      <c r="M327" s="115" t="str">
        <f>IFERROR(VLOOKUP(A327,DETAIL!$A$7:$L$1101,8,0)*75%,"")</f>
        <v/>
      </c>
      <c r="N327" s="8" t="str">
        <f>IFERROR(VLOOKUP(A327,DETAIL!$A$7:$L$1101,9,0),"")</f>
        <v/>
      </c>
      <c r="O327" s="115" t="str">
        <f>IFERROR(VLOOKUP(A327,DETAIL!$A$7:$L$1101,10,0)*25%,"")</f>
        <v/>
      </c>
      <c r="P327" s="115" t="str">
        <f t="shared" si="15"/>
        <v/>
      </c>
      <c r="Q327" s="113"/>
    </row>
    <row r="328" spans="1:17" ht="24.95" customHeight="1">
      <c r="A328" s="128">
        <v>321</v>
      </c>
      <c r="B328" s="8" t="str">
        <f t="shared" si="14"/>
        <v/>
      </c>
      <c r="C328" s="112" t="str">
        <f>IFERROR(VLOOKUP(A328,DETAIL!$A$7:$F$1101,3,0),"")</f>
        <v/>
      </c>
      <c r="D328" s="112" t="str">
        <f>IFERROR(VLOOKUP(A328,DETAIL!$A$7:$F$1101,4,0),"")</f>
        <v/>
      </c>
      <c r="E328" s="113" t="str">
        <f>IFERROR(VLOOKUP(A328,DETAIL!$A$7:$F$1101,5,0),"")</f>
        <v/>
      </c>
      <c r="F328" s="113" t="str">
        <f>IFERROR(VLOOKUP(A328,DETAIL!$A$7:$P$1101,16,0),"")</f>
        <v/>
      </c>
      <c r="G328" s="113" t="str">
        <f>IFERROR(VLOOKUP(A328,DETAIL!$A$7:$P$1101,15,0),"")</f>
        <v/>
      </c>
      <c r="H328" s="8" t="str">
        <f>IFERROR(VLOOKUP(A328,DETAIL!$A$7:$F$1101,6,0),"")</f>
        <v/>
      </c>
      <c r="I328" s="8" t="str">
        <f>IFERROR(VLOOKUP(A328,DETAIL!$A$7:$Q$1101,17,0),"")</f>
        <v/>
      </c>
      <c r="J328" s="8" t="str">
        <f>IFERROR(VLOOKUP(A328,DETAIL!$A$7:$P$1101,13,0),"")</f>
        <v/>
      </c>
      <c r="K328" s="114" t="str">
        <f>IFERROR(VLOOKUP(A328,DETAIL!$A$7:$N$1101,14,0),"")</f>
        <v/>
      </c>
      <c r="L328" s="8" t="str">
        <f>IFERROR(VLOOKUP(A328,DETAIL!$A$7:$L$1101,7,0),"")</f>
        <v/>
      </c>
      <c r="M328" s="115" t="str">
        <f>IFERROR(VLOOKUP(A328,DETAIL!$A$7:$L$1101,8,0)*75%,"")</f>
        <v/>
      </c>
      <c r="N328" s="8" t="str">
        <f>IFERROR(VLOOKUP(A328,DETAIL!$A$7:$L$1101,9,0),"")</f>
        <v/>
      </c>
      <c r="O328" s="115" t="str">
        <f>IFERROR(VLOOKUP(A328,DETAIL!$A$7:$L$1101,10,0)*25%,"")</f>
        <v/>
      </c>
      <c r="P328" s="115" t="str">
        <f t="shared" si="15"/>
        <v/>
      </c>
      <c r="Q328" s="113"/>
    </row>
    <row r="329" spans="1:17" ht="24.95" customHeight="1">
      <c r="A329" s="128">
        <v>322</v>
      </c>
      <c r="B329" s="8" t="str">
        <f t="shared" si="14"/>
        <v/>
      </c>
      <c r="C329" s="112" t="str">
        <f>IFERROR(VLOOKUP(A329,DETAIL!$A$7:$F$1101,3,0),"")</f>
        <v/>
      </c>
      <c r="D329" s="112" t="str">
        <f>IFERROR(VLOOKUP(A329,DETAIL!$A$7:$F$1101,4,0),"")</f>
        <v/>
      </c>
      <c r="E329" s="113" t="str">
        <f>IFERROR(VLOOKUP(A329,DETAIL!$A$7:$F$1101,5,0),"")</f>
        <v/>
      </c>
      <c r="F329" s="113" t="str">
        <f>IFERROR(VLOOKUP(A329,DETAIL!$A$7:$P$1101,16,0),"")</f>
        <v/>
      </c>
      <c r="G329" s="113" t="str">
        <f>IFERROR(VLOOKUP(A329,DETAIL!$A$7:$P$1101,15,0),"")</f>
        <v/>
      </c>
      <c r="H329" s="8" t="str">
        <f>IFERROR(VLOOKUP(A329,DETAIL!$A$7:$F$1101,6,0),"")</f>
        <v/>
      </c>
      <c r="I329" s="8" t="str">
        <f>IFERROR(VLOOKUP(A329,DETAIL!$A$7:$Q$1101,17,0),"")</f>
        <v/>
      </c>
      <c r="J329" s="8" t="str">
        <f>IFERROR(VLOOKUP(A329,DETAIL!$A$7:$P$1101,13,0),"")</f>
        <v/>
      </c>
      <c r="K329" s="114" t="str">
        <f>IFERROR(VLOOKUP(A329,DETAIL!$A$7:$N$1101,14,0),"")</f>
        <v/>
      </c>
      <c r="L329" s="8" t="str">
        <f>IFERROR(VLOOKUP(A329,DETAIL!$A$7:$L$1101,7,0),"")</f>
        <v/>
      </c>
      <c r="M329" s="115" t="str">
        <f>IFERROR(VLOOKUP(A329,DETAIL!$A$7:$L$1101,8,0)*75%,"")</f>
        <v/>
      </c>
      <c r="N329" s="8" t="str">
        <f>IFERROR(VLOOKUP(A329,DETAIL!$A$7:$L$1101,9,0),"")</f>
        <v/>
      </c>
      <c r="O329" s="115" t="str">
        <f>IFERROR(VLOOKUP(A329,DETAIL!$A$7:$L$1101,10,0)*25%,"")</f>
        <v/>
      </c>
      <c r="P329" s="115" t="str">
        <f t="shared" si="15"/>
        <v/>
      </c>
      <c r="Q329" s="113"/>
    </row>
    <row r="330" spans="1:17" ht="24.95" customHeight="1">
      <c r="A330" s="128">
        <v>323</v>
      </c>
      <c r="B330" s="8" t="str">
        <f t="shared" si="14"/>
        <v/>
      </c>
      <c r="C330" s="112" t="str">
        <f>IFERROR(VLOOKUP(A330,DETAIL!$A$7:$F$1101,3,0),"")</f>
        <v/>
      </c>
      <c r="D330" s="112" t="str">
        <f>IFERROR(VLOOKUP(A330,DETAIL!$A$7:$F$1101,4,0),"")</f>
        <v/>
      </c>
      <c r="E330" s="113" t="str">
        <f>IFERROR(VLOOKUP(A330,DETAIL!$A$7:$F$1101,5,0),"")</f>
        <v/>
      </c>
      <c r="F330" s="113" t="str">
        <f>IFERROR(VLOOKUP(A330,DETAIL!$A$7:$P$1101,16,0),"")</f>
        <v/>
      </c>
      <c r="G330" s="113" t="str">
        <f>IFERROR(VLOOKUP(A330,DETAIL!$A$7:$P$1101,15,0),"")</f>
        <v/>
      </c>
      <c r="H330" s="8" t="str">
        <f>IFERROR(VLOOKUP(A330,DETAIL!$A$7:$F$1101,6,0),"")</f>
        <v/>
      </c>
      <c r="I330" s="8" t="str">
        <f>IFERROR(VLOOKUP(A330,DETAIL!$A$7:$Q$1101,17,0),"")</f>
        <v/>
      </c>
      <c r="J330" s="8" t="str">
        <f>IFERROR(VLOOKUP(A330,DETAIL!$A$7:$P$1101,13,0),"")</f>
        <v/>
      </c>
      <c r="K330" s="114" t="str">
        <f>IFERROR(VLOOKUP(A330,DETAIL!$A$7:$N$1101,14,0),"")</f>
        <v/>
      </c>
      <c r="L330" s="8" t="str">
        <f>IFERROR(VLOOKUP(A330,DETAIL!$A$7:$L$1101,7,0),"")</f>
        <v/>
      </c>
      <c r="M330" s="115" t="str">
        <f>IFERROR(VLOOKUP(A330,DETAIL!$A$7:$L$1101,8,0)*75%,"")</f>
        <v/>
      </c>
      <c r="N330" s="8" t="str">
        <f>IFERROR(VLOOKUP(A330,DETAIL!$A$7:$L$1101,9,0),"")</f>
        <v/>
      </c>
      <c r="O330" s="115" t="str">
        <f>IFERROR(VLOOKUP(A330,DETAIL!$A$7:$L$1101,10,0)*25%,"")</f>
        <v/>
      </c>
      <c r="P330" s="115" t="str">
        <f t="shared" si="15"/>
        <v/>
      </c>
      <c r="Q330" s="113"/>
    </row>
    <row r="331" spans="1:17" ht="24.95" customHeight="1">
      <c r="A331" s="128">
        <v>324</v>
      </c>
      <c r="B331" s="8" t="str">
        <f t="shared" si="14"/>
        <v/>
      </c>
      <c r="C331" s="112" t="str">
        <f>IFERROR(VLOOKUP(A331,DETAIL!$A$7:$F$1101,3,0),"")</f>
        <v/>
      </c>
      <c r="D331" s="112" t="str">
        <f>IFERROR(VLOOKUP(A331,DETAIL!$A$7:$F$1101,4,0),"")</f>
        <v/>
      </c>
      <c r="E331" s="113" t="str">
        <f>IFERROR(VLOOKUP(A331,DETAIL!$A$7:$F$1101,5,0),"")</f>
        <v/>
      </c>
      <c r="F331" s="113" t="str">
        <f>IFERROR(VLOOKUP(A331,DETAIL!$A$7:$P$1101,16,0),"")</f>
        <v/>
      </c>
      <c r="G331" s="113" t="str">
        <f>IFERROR(VLOOKUP(A331,DETAIL!$A$7:$P$1101,15,0),"")</f>
        <v/>
      </c>
      <c r="H331" s="8" t="str">
        <f>IFERROR(VLOOKUP(A331,DETAIL!$A$7:$F$1101,6,0),"")</f>
        <v/>
      </c>
      <c r="I331" s="8" t="str">
        <f>IFERROR(VLOOKUP(A331,DETAIL!$A$7:$Q$1101,17,0),"")</f>
        <v/>
      </c>
      <c r="J331" s="8" t="str">
        <f>IFERROR(VLOOKUP(A331,DETAIL!$A$7:$P$1101,13,0),"")</f>
        <v/>
      </c>
      <c r="K331" s="114" t="str">
        <f>IFERROR(VLOOKUP(A331,DETAIL!$A$7:$N$1101,14,0),"")</f>
        <v/>
      </c>
      <c r="L331" s="8" t="str">
        <f>IFERROR(VLOOKUP(A331,DETAIL!$A$7:$L$1101,7,0),"")</f>
        <v/>
      </c>
      <c r="M331" s="115" t="str">
        <f>IFERROR(VLOOKUP(A331,DETAIL!$A$7:$L$1101,8,0)*75%,"")</f>
        <v/>
      </c>
      <c r="N331" s="8" t="str">
        <f>IFERROR(VLOOKUP(A331,DETAIL!$A$7:$L$1101,9,0),"")</f>
        <v/>
      </c>
      <c r="O331" s="115" t="str">
        <f>IFERROR(VLOOKUP(A331,DETAIL!$A$7:$L$1101,10,0)*25%,"")</f>
        <v/>
      </c>
      <c r="P331" s="115" t="str">
        <f t="shared" si="15"/>
        <v/>
      </c>
      <c r="Q331" s="113"/>
    </row>
    <row r="332" spans="1:17" ht="24.95" customHeight="1">
      <c r="A332" s="128">
        <v>325</v>
      </c>
      <c r="B332" s="8" t="str">
        <f t="shared" si="14"/>
        <v/>
      </c>
      <c r="C332" s="112" t="str">
        <f>IFERROR(VLOOKUP(A332,DETAIL!$A$7:$F$1101,3,0),"")</f>
        <v/>
      </c>
      <c r="D332" s="112" t="str">
        <f>IFERROR(VLOOKUP(A332,DETAIL!$A$7:$F$1101,4,0),"")</f>
        <v/>
      </c>
      <c r="E332" s="113" t="str">
        <f>IFERROR(VLOOKUP(A332,DETAIL!$A$7:$F$1101,5,0),"")</f>
        <v/>
      </c>
      <c r="F332" s="113" t="str">
        <f>IFERROR(VLOOKUP(A332,DETAIL!$A$7:$P$1101,16,0),"")</f>
        <v/>
      </c>
      <c r="G332" s="113" t="str">
        <f>IFERROR(VLOOKUP(A332,DETAIL!$A$7:$P$1101,15,0),"")</f>
        <v/>
      </c>
      <c r="H332" s="8" t="str">
        <f>IFERROR(VLOOKUP(A332,DETAIL!$A$7:$F$1101,6,0),"")</f>
        <v/>
      </c>
      <c r="I332" s="8" t="str">
        <f>IFERROR(VLOOKUP(A332,DETAIL!$A$7:$Q$1101,17,0),"")</f>
        <v/>
      </c>
      <c r="J332" s="8" t="str">
        <f>IFERROR(VLOOKUP(A332,DETAIL!$A$7:$P$1101,13,0),"")</f>
        <v/>
      </c>
      <c r="K332" s="114" t="str">
        <f>IFERROR(VLOOKUP(A332,DETAIL!$A$7:$N$1101,14,0),"")</f>
        <v/>
      </c>
      <c r="L332" s="8" t="str">
        <f>IFERROR(VLOOKUP(A332,DETAIL!$A$7:$L$1101,7,0),"")</f>
        <v/>
      </c>
      <c r="M332" s="115" t="str">
        <f>IFERROR(VLOOKUP(A332,DETAIL!$A$7:$L$1101,8,0)*75%,"")</f>
        <v/>
      </c>
      <c r="N332" s="8" t="str">
        <f>IFERROR(VLOOKUP(A332,DETAIL!$A$7:$L$1101,9,0),"")</f>
        <v/>
      </c>
      <c r="O332" s="115" t="str">
        <f>IFERROR(VLOOKUP(A332,DETAIL!$A$7:$L$1101,10,0)*25%,"")</f>
        <v/>
      </c>
      <c r="P332" s="115" t="str">
        <f t="shared" si="15"/>
        <v/>
      </c>
      <c r="Q332" s="113"/>
    </row>
    <row r="333" spans="1:17" ht="24.95" customHeight="1">
      <c r="A333" s="128">
        <v>326</v>
      </c>
      <c r="B333" s="8" t="str">
        <f t="shared" si="14"/>
        <v/>
      </c>
      <c r="C333" s="112" t="str">
        <f>IFERROR(VLOOKUP(A333,DETAIL!$A$7:$F$1101,3,0),"")</f>
        <v/>
      </c>
      <c r="D333" s="112" t="str">
        <f>IFERROR(VLOOKUP(A333,DETAIL!$A$7:$F$1101,4,0),"")</f>
        <v/>
      </c>
      <c r="E333" s="113" t="str">
        <f>IFERROR(VLOOKUP(A333,DETAIL!$A$7:$F$1101,5,0),"")</f>
        <v/>
      </c>
      <c r="F333" s="113" t="str">
        <f>IFERROR(VLOOKUP(A333,DETAIL!$A$7:$P$1101,16,0),"")</f>
        <v/>
      </c>
      <c r="G333" s="113" t="str">
        <f>IFERROR(VLOOKUP(A333,DETAIL!$A$7:$P$1101,15,0),"")</f>
        <v/>
      </c>
      <c r="H333" s="8" t="str">
        <f>IFERROR(VLOOKUP(A333,DETAIL!$A$7:$F$1101,6,0),"")</f>
        <v/>
      </c>
      <c r="I333" s="8" t="str">
        <f>IFERROR(VLOOKUP(A333,DETAIL!$A$7:$Q$1101,17,0),"")</f>
        <v/>
      </c>
      <c r="J333" s="8" t="str">
        <f>IFERROR(VLOOKUP(A333,DETAIL!$A$7:$P$1101,13,0),"")</f>
        <v/>
      </c>
      <c r="K333" s="114" t="str">
        <f>IFERROR(VLOOKUP(A333,DETAIL!$A$7:$N$1101,14,0),"")</f>
        <v/>
      </c>
      <c r="L333" s="8" t="str">
        <f>IFERROR(VLOOKUP(A333,DETAIL!$A$7:$L$1101,7,0),"")</f>
        <v/>
      </c>
      <c r="M333" s="115" t="str">
        <f>IFERROR(VLOOKUP(A333,DETAIL!$A$7:$L$1101,8,0)*75%,"")</f>
        <v/>
      </c>
      <c r="N333" s="8" t="str">
        <f>IFERROR(VLOOKUP(A333,DETAIL!$A$7:$L$1101,9,0),"")</f>
        <v/>
      </c>
      <c r="O333" s="115" t="str">
        <f>IFERROR(VLOOKUP(A333,DETAIL!$A$7:$L$1101,10,0)*25%,"")</f>
        <v/>
      </c>
      <c r="P333" s="115" t="str">
        <f t="shared" si="15"/>
        <v/>
      </c>
      <c r="Q333" s="113"/>
    </row>
    <row r="334" spans="1:17" ht="24.95" customHeight="1">
      <c r="A334" s="128">
        <v>327</v>
      </c>
      <c r="B334" s="8" t="str">
        <f t="shared" si="14"/>
        <v/>
      </c>
      <c r="C334" s="112" t="str">
        <f>IFERROR(VLOOKUP(A334,DETAIL!$A$7:$F$1101,3,0),"")</f>
        <v/>
      </c>
      <c r="D334" s="112" t="str">
        <f>IFERROR(VLOOKUP(A334,DETAIL!$A$7:$F$1101,4,0),"")</f>
        <v/>
      </c>
      <c r="E334" s="113" t="str">
        <f>IFERROR(VLOOKUP(A334,DETAIL!$A$7:$F$1101,5,0),"")</f>
        <v/>
      </c>
      <c r="F334" s="113" t="str">
        <f>IFERROR(VLOOKUP(A334,DETAIL!$A$7:$P$1101,16,0),"")</f>
        <v/>
      </c>
      <c r="G334" s="113" t="str">
        <f>IFERROR(VLOOKUP(A334,DETAIL!$A$7:$P$1101,15,0),"")</f>
        <v/>
      </c>
      <c r="H334" s="8" t="str">
        <f>IFERROR(VLOOKUP(A334,DETAIL!$A$7:$F$1101,6,0),"")</f>
        <v/>
      </c>
      <c r="I334" s="8" t="str">
        <f>IFERROR(VLOOKUP(A334,DETAIL!$A$7:$Q$1101,17,0),"")</f>
        <v/>
      </c>
      <c r="J334" s="8" t="str">
        <f>IFERROR(VLOOKUP(A334,DETAIL!$A$7:$P$1101,13,0),"")</f>
        <v/>
      </c>
      <c r="K334" s="114" t="str">
        <f>IFERROR(VLOOKUP(A334,DETAIL!$A$7:$N$1101,14,0),"")</f>
        <v/>
      </c>
      <c r="L334" s="8" t="str">
        <f>IFERROR(VLOOKUP(A334,DETAIL!$A$7:$L$1101,7,0),"")</f>
        <v/>
      </c>
      <c r="M334" s="115" t="str">
        <f>IFERROR(VLOOKUP(A334,DETAIL!$A$7:$L$1101,8,0)*75%,"")</f>
        <v/>
      </c>
      <c r="N334" s="8" t="str">
        <f>IFERROR(VLOOKUP(A334,DETAIL!$A$7:$L$1101,9,0),"")</f>
        <v/>
      </c>
      <c r="O334" s="115" t="str">
        <f>IFERROR(VLOOKUP(A334,DETAIL!$A$7:$L$1101,10,0)*25%,"")</f>
        <v/>
      </c>
      <c r="P334" s="115" t="str">
        <f t="shared" si="15"/>
        <v/>
      </c>
      <c r="Q334" s="113"/>
    </row>
    <row r="335" spans="1:17" ht="24.95" customHeight="1">
      <c r="A335" s="128">
        <v>328</v>
      </c>
      <c r="B335" s="8" t="str">
        <f t="shared" si="14"/>
        <v/>
      </c>
      <c r="C335" s="112" t="str">
        <f>IFERROR(VLOOKUP(A335,DETAIL!$A$7:$F$1101,3,0),"")</f>
        <v/>
      </c>
      <c r="D335" s="112" t="str">
        <f>IFERROR(VLOOKUP(A335,DETAIL!$A$7:$F$1101,4,0),"")</f>
        <v/>
      </c>
      <c r="E335" s="113" t="str">
        <f>IFERROR(VLOOKUP(A335,DETAIL!$A$7:$F$1101,5,0),"")</f>
        <v/>
      </c>
      <c r="F335" s="113" t="str">
        <f>IFERROR(VLOOKUP(A335,DETAIL!$A$7:$P$1101,16,0),"")</f>
        <v/>
      </c>
      <c r="G335" s="113" t="str">
        <f>IFERROR(VLOOKUP(A335,DETAIL!$A$7:$P$1101,15,0),"")</f>
        <v/>
      </c>
      <c r="H335" s="8" t="str">
        <f>IFERROR(VLOOKUP(A335,DETAIL!$A$7:$F$1101,6,0),"")</f>
        <v/>
      </c>
      <c r="I335" s="8" t="str">
        <f>IFERROR(VLOOKUP(A335,DETAIL!$A$7:$Q$1101,17,0),"")</f>
        <v/>
      </c>
      <c r="J335" s="8" t="str">
        <f>IFERROR(VLOOKUP(A335,DETAIL!$A$7:$P$1101,13,0),"")</f>
        <v/>
      </c>
      <c r="K335" s="114" t="str">
        <f>IFERROR(VLOOKUP(A335,DETAIL!$A$7:$N$1101,14,0),"")</f>
        <v/>
      </c>
      <c r="L335" s="8" t="str">
        <f>IFERROR(VLOOKUP(A335,DETAIL!$A$7:$L$1101,7,0),"")</f>
        <v/>
      </c>
      <c r="M335" s="115" t="str">
        <f>IFERROR(VLOOKUP(A335,DETAIL!$A$7:$L$1101,8,0)*75%,"")</f>
        <v/>
      </c>
      <c r="N335" s="8" t="str">
        <f>IFERROR(VLOOKUP(A335,DETAIL!$A$7:$L$1101,9,0),"")</f>
        <v/>
      </c>
      <c r="O335" s="115" t="str">
        <f>IFERROR(VLOOKUP(A335,DETAIL!$A$7:$L$1101,10,0)*25%,"")</f>
        <v/>
      </c>
      <c r="P335" s="115" t="str">
        <f t="shared" si="15"/>
        <v/>
      </c>
      <c r="Q335" s="113"/>
    </row>
    <row r="336" spans="1:17" ht="24.95" customHeight="1">
      <c r="A336" s="128">
        <v>329</v>
      </c>
      <c r="B336" s="8" t="str">
        <f t="shared" si="14"/>
        <v/>
      </c>
      <c r="C336" s="112" t="str">
        <f>IFERROR(VLOOKUP(A336,DETAIL!$A$7:$F$1101,3,0),"")</f>
        <v/>
      </c>
      <c r="D336" s="112" t="str">
        <f>IFERROR(VLOOKUP(A336,DETAIL!$A$7:$F$1101,4,0),"")</f>
        <v/>
      </c>
      <c r="E336" s="113" t="str">
        <f>IFERROR(VLOOKUP(A336,DETAIL!$A$7:$F$1101,5,0),"")</f>
        <v/>
      </c>
      <c r="F336" s="113" t="str">
        <f>IFERROR(VLOOKUP(A336,DETAIL!$A$7:$P$1101,16,0),"")</f>
        <v/>
      </c>
      <c r="G336" s="113" t="str">
        <f>IFERROR(VLOOKUP(A336,DETAIL!$A$7:$P$1101,15,0),"")</f>
        <v/>
      </c>
      <c r="H336" s="8" t="str">
        <f>IFERROR(VLOOKUP(A336,DETAIL!$A$7:$F$1101,6,0),"")</f>
        <v/>
      </c>
      <c r="I336" s="8" t="str">
        <f>IFERROR(VLOOKUP(A336,DETAIL!$A$7:$Q$1101,17,0),"")</f>
        <v/>
      </c>
      <c r="J336" s="8" t="str">
        <f>IFERROR(VLOOKUP(A336,DETAIL!$A$7:$P$1101,13,0),"")</f>
        <v/>
      </c>
      <c r="K336" s="114" t="str">
        <f>IFERROR(VLOOKUP(A336,DETAIL!$A$7:$N$1101,14,0),"")</f>
        <v/>
      </c>
      <c r="L336" s="8" t="str">
        <f>IFERROR(VLOOKUP(A336,DETAIL!$A$7:$L$1101,7,0),"")</f>
        <v/>
      </c>
      <c r="M336" s="115" t="str">
        <f>IFERROR(VLOOKUP(A336,DETAIL!$A$7:$L$1101,8,0)*75%,"")</f>
        <v/>
      </c>
      <c r="N336" s="8" t="str">
        <f>IFERROR(VLOOKUP(A336,DETAIL!$A$7:$L$1101,9,0),"")</f>
        <v/>
      </c>
      <c r="O336" s="115" t="str">
        <f>IFERROR(VLOOKUP(A336,DETAIL!$A$7:$L$1101,10,0)*25%,"")</f>
        <v/>
      </c>
      <c r="P336" s="115" t="str">
        <f t="shared" si="15"/>
        <v/>
      </c>
      <c r="Q336" s="113"/>
    </row>
    <row r="337" spans="1:17" ht="24.95" customHeight="1">
      <c r="A337" s="128">
        <v>330</v>
      </c>
      <c r="B337" s="8" t="str">
        <f t="shared" si="14"/>
        <v/>
      </c>
      <c r="C337" s="112" t="str">
        <f>IFERROR(VLOOKUP(A337,DETAIL!$A$7:$F$1101,3,0),"")</f>
        <v/>
      </c>
      <c r="D337" s="112" t="str">
        <f>IFERROR(VLOOKUP(A337,DETAIL!$A$7:$F$1101,4,0),"")</f>
        <v/>
      </c>
      <c r="E337" s="113" t="str">
        <f>IFERROR(VLOOKUP(A337,DETAIL!$A$7:$F$1101,5,0),"")</f>
        <v/>
      </c>
      <c r="F337" s="113" t="str">
        <f>IFERROR(VLOOKUP(A337,DETAIL!$A$7:$P$1101,16,0),"")</f>
        <v/>
      </c>
      <c r="G337" s="113" t="str">
        <f>IFERROR(VLOOKUP(A337,DETAIL!$A$7:$P$1101,15,0),"")</f>
        <v/>
      </c>
      <c r="H337" s="8" t="str">
        <f>IFERROR(VLOOKUP(A337,DETAIL!$A$7:$F$1101,6,0),"")</f>
        <v/>
      </c>
      <c r="I337" s="8" t="str">
        <f>IFERROR(VLOOKUP(A337,DETAIL!$A$7:$Q$1101,17,0),"")</f>
        <v/>
      </c>
      <c r="J337" s="8" t="str">
        <f>IFERROR(VLOOKUP(A337,DETAIL!$A$7:$P$1101,13,0),"")</f>
        <v/>
      </c>
      <c r="K337" s="114" t="str">
        <f>IFERROR(VLOOKUP(A337,DETAIL!$A$7:$N$1101,14,0),"")</f>
        <v/>
      </c>
      <c r="L337" s="8" t="str">
        <f>IFERROR(VLOOKUP(A337,DETAIL!$A$7:$L$1101,7,0),"")</f>
        <v/>
      </c>
      <c r="M337" s="115" t="str">
        <f>IFERROR(VLOOKUP(A337,DETAIL!$A$7:$L$1101,8,0)*75%,"")</f>
        <v/>
      </c>
      <c r="N337" s="8" t="str">
        <f>IFERROR(VLOOKUP(A337,DETAIL!$A$7:$L$1101,9,0),"")</f>
        <v/>
      </c>
      <c r="O337" s="115" t="str">
        <f>IFERROR(VLOOKUP(A337,DETAIL!$A$7:$L$1101,10,0)*25%,"")</f>
        <v/>
      </c>
      <c r="P337" s="115" t="str">
        <f t="shared" si="15"/>
        <v/>
      </c>
      <c r="Q337" s="113"/>
    </row>
    <row r="338" spans="1:17" ht="24.95" customHeight="1">
      <c r="A338" s="128">
        <v>331</v>
      </c>
      <c r="B338" s="8" t="str">
        <f t="shared" si="14"/>
        <v/>
      </c>
      <c r="C338" s="112" t="str">
        <f>IFERROR(VLOOKUP(A338,DETAIL!$A$7:$F$1101,3,0),"")</f>
        <v/>
      </c>
      <c r="D338" s="112" t="str">
        <f>IFERROR(VLOOKUP(A338,DETAIL!$A$7:$F$1101,4,0),"")</f>
        <v/>
      </c>
      <c r="E338" s="113" t="str">
        <f>IFERROR(VLOOKUP(A338,DETAIL!$A$7:$F$1101,5,0),"")</f>
        <v/>
      </c>
      <c r="F338" s="113" t="str">
        <f>IFERROR(VLOOKUP(A338,DETAIL!$A$7:$P$1101,16,0),"")</f>
        <v/>
      </c>
      <c r="G338" s="113" t="str">
        <f>IFERROR(VLOOKUP(A338,DETAIL!$A$7:$P$1101,15,0),"")</f>
        <v/>
      </c>
      <c r="H338" s="8" t="str">
        <f>IFERROR(VLOOKUP(A338,DETAIL!$A$7:$F$1101,6,0),"")</f>
        <v/>
      </c>
      <c r="I338" s="8" t="str">
        <f>IFERROR(VLOOKUP(A338,DETAIL!$A$7:$Q$1101,17,0),"")</f>
        <v/>
      </c>
      <c r="J338" s="8" t="str">
        <f>IFERROR(VLOOKUP(A338,DETAIL!$A$7:$P$1101,13,0),"")</f>
        <v/>
      </c>
      <c r="K338" s="114" t="str">
        <f>IFERROR(VLOOKUP(A338,DETAIL!$A$7:$N$1101,14,0),"")</f>
        <v/>
      </c>
      <c r="L338" s="8" t="str">
        <f>IFERROR(VLOOKUP(A338,DETAIL!$A$7:$L$1101,7,0),"")</f>
        <v/>
      </c>
      <c r="M338" s="115" t="str">
        <f>IFERROR(VLOOKUP(A338,DETAIL!$A$7:$L$1101,8,0)*75%,"")</f>
        <v/>
      </c>
      <c r="N338" s="8" t="str">
        <f>IFERROR(VLOOKUP(A338,DETAIL!$A$7:$L$1101,9,0),"")</f>
        <v/>
      </c>
      <c r="O338" s="115" t="str">
        <f>IFERROR(VLOOKUP(A338,DETAIL!$A$7:$L$1101,10,0)*25%,"")</f>
        <v/>
      </c>
      <c r="P338" s="115" t="str">
        <f t="shared" si="15"/>
        <v/>
      </c>
      <c r="Q338" s="113"/>
    </row>
    <row r="339" spans="1:17" ht="24.95" customHeight="1">
      <c r="A339" s="128">
        <v>332</v>
      </c>
      <c r="B339" s="8" t="str">
        <f t="shared" si="14"/>
        <v/>
      </c>
      <c r="C339" s="112" t="str">
        <f>IFERROR(VLOOKUP(A339,DETAIL!$A$7:$F$1101,3,0),"")</f>
        <v/>
      </c>
      <c r="D339" s="112" t="str">
        <f>IFERROR(VLOOKUP(A339,DETAIL!$A$7:$F$1101,4,0),"")</f>
        <v/>
      </c>
      <c r="E339" s="113" t="str">
        <f>IFERROR(VLOOKUP(A339,DETAIL!$A$7:$F$1101,5,0),"")</f>
        <v/>
      </c>
      <c r="F339" s="113" t="str">
        <f>IFERROR(VLOOKUP(A339,DETAIL!$A$7:$P$1101,16,0),"")</f>
        <v/>
      </c>
      <c r="G339" s="113" t="str">
        <f>IFERROR(VLOOKUP(A339,DETAIL!$A$7:$P$1101,15,0),"")</f>
        <v/>
      </c>
      <c r="H339" s="8" t="str">
        <f>IFERROR(VLOOKUP(A339,DETAIL!$A$7:$F$1101,6,0),"")</f>
        <v/>
      </c>
      <c r="I339" s="8" t="str">
        <f>IFERROR(VLOOKUP(A339,DETAIL!$A$7:$Q$1101,17,0),"")</f>
        <v/>
      </c>
      <c r="J339" s="8" t="str">
        <f>IFERROR(VLOOKUP(A339,DETAIL!$A$7:$P$1101,13,0),"")</f>
        <v/>
      </c>
      <c r="K339" s="114" t="str">
        <f>IFERROR(VLOOKUP(A339,DETAIL!$A$7:$N$1101,14,0),"")</f>
        <v/>
      </c>
      <c r="L339" s="8" t="str">
        <f>IFERROR(VLOOKUP(A339,DETAIL!$A$7:$L$1101,7,0),"")</f>
        <v/>
      </c>
      <c r="M339" s="115" t="str">
        <f>IFERROR(VLOOKUP(A339,DETAIL!$A$7:$L$1101,8,0)*75%,"")</f>
        <v/>
      </c>
      <c r="N339" s="8" t="str">
        <f>IFERROR(VLOOKUP(A339,DETAIL!$A$7:$L$1101,9,0),"")</f>
        <v/>
      </c>
      <c r="O339" s="115" t="str">
        <f>IFERROR(VLOOKUP(A339,DETAIL!$A$7:$L$1101,10,0)*25%,"")</f>
        <v/>
      </c>
      <c r="P339" s="115" t="str">
        <f t="shared" si="15"/>
        <v/>
      </c>
      <c r="Q339" s="113"/>
    </row>
    <row r="340" spans="1:17" ht="24.95" customHeight="1">
      <c r="A340" s="128">
        <v>333</v>
      </c>
      <c r="B340" s="8" t="str">
        <f t="shared" ref="B340:B403" si="16">IFERROR(IF(LEN(C340)&gt;=2,B339+1,""),"")</f>
        <v/>
      </c>
      <c r="C340" s="112" t="str">
        <f>IFERROR(VLOOKUP(A340,DETAIL!$A$7:$F$1101,3,0),"")</f>
        <v/>
      </c>
      <c r="D340" s="112" t="str">
        <f>IFERROR(VLOOKUP(A340,DETAIL!$A$7:$F$1101,4,0),"")</f>
        <v/>
      </c>
      <c r="E340" s="113" t="str">
        <f>IFERROR(VLOOKUP(A340,DETAIL!$A$7:$F$1101,5,0),"")</f>
        <v/>
      </c>
      <c r="F340" s="113" t="str">
        <f>IFERROR(VLOOKUP(A340,DETAIL!$A$7:$P$1101,16,0),"")</f>
        <v/>
      </c>
      <c r="G340" s="113" t="str">
        <f>IFERROR(VLOOKUP(A340,DETAIL!$A$7:$P$1101,15,0),"")</f>
        <v/>
      </c>
      <c r="H340" s="8" t="str">
        <f>IFERROR(VLOOKUP(A340,DETAIL!$A$7:$F$1101,6,0),"")</f>
        <v/>
      </c>
      <c r="I340" s="8" t="str">
        <f>IFERROR(VLOOKUP(A340,DETAIL!$A$7:$Q$1101,17,0),"")</f>
        <v/>
      </c>
      <c r="J340" s="8" t="str">
        <f>IFERROR(VLOOKUP(A340,DETAIL!$A$7:$P$1101,13,0),"")</f>
        <v/>
      </c>
      <c r="K340" s="114" t="str">
        <f>IFERROR(VLOOKUP(A340,DETAIL!$A$7:$N$1101,14,0),"")</f>
        <v/>
      </c>
      <c r="L340" s="8" t="str">
        <f>IFERROR(VLOOKUP(A340,DETAIL!$A$7:$L$1101,7,0),"")</f>
        <v/>
      </c>
      <c r="M340" s="115" t="str">
        <f>IFERROR(VLOOKUP(A340,DETAIL!$A$7:$L$1101,8,0)*75%,"")</f>
        <v/>
      </c>
      <c r="N340" s="8" t="str">
        <f>IFERROR(VLOOKUP(A340,DETAIL!$A$7:$L$1101,9,0),"")</f>
        <v/>
      </c>
      <c r="O340" s="115" t="str">
        <f>IFERROR(VLOOKUP(A340,DETAIL!$A$7:$L$1101,10,0)*25%,"")</f>
        <v/>
      </c>
      <c r="P340" s="115" t="str">
        <f t="shared" ref="P340:P403" si="17">IFERROR(IF(H340="","",SUM(M340+O340)),"")</f>
        <v/>
      </c>
      <c r="Q340" s="113"/>
    </row>
    <row r="341" spans="1:17" ht="24.95" customHeight="1">
      <c r="A341" s="128">
        <v>334</v>
      </c>
      <c r="B341" s="8" t="str">
        <f t="shared" si="16"/>
        <v/>
      </c>
      <c r="C341" s="112" t="str">
        <f>IFERROR(VLOOKUP(A341,DETAIL!$A$7:$F$1101,3,0),"")</f>
        <v/>
      </c>
      <c r="D341" s="112" t="str">
        <f>IFERROR(VLOOKUP(A341,DETAIL!$A$7:$F$1101,4,0),"")</f>
        <v/>
      </c>
      <c r="E341" s="113" t="str">
        <f>IFERROR(VLOOKUP(A341,DETAIL!$A$7:$F$1101,5,0),"")</f>
        <v/>
      </c>
      <c r="F341" s="113" t="str">
        <f>IFERROR(VLOOKUP(A341,DETAIL!$A$7:$P$1101,16,0),"")</f>
        <v/>
      </c>
      <c r="G341" s="113" t="str">
        <f>IFERROR(VLOOKUP(A341,DETAIL!$A$7:$P$1101,15,0),"")</f>
        <v/>
      </c>
      <c r="H341" s="8" t="str">
        <f>IFERROR(VLOOKUP(A341,DETAIL!$A$7:$F$1101,6,0),"")</f>
        <v/>
      </c>
      <c r="I341" s="8" t="str">
        <f>IFERROR(VLOOKUP(A341,DETAIL!$A$7:$Q$1101,17,0),"")</f>
        <v/>
      </c>
      <c r="J341" s="8" t="str">
        <f>IFERROR(VLOOKUP(A341,DETAIL!$A$7:$P$1101,13,0),"")</f>
        <v/>
      </c>
      <c r="K341" s="114" t="str">
        <f>IFERROR(VLOOKUP(A341,DETAIL!$A$7:$N$1101,14,0),"")</f>
        <v/>
      </c>
      <c r="L341" s="8" t="str">
        <f>IFERROR(VLOOKUP(A341,DETAIL!$A$7:$L$1101,7,0),"")</f>
        <v/>
      </c>
      <c r="M341" s="115" t="str">
        <f>IFERROR(VLOOKUP(A341,DETAIL!$A$7:$L$1101,8,0)*75%,"")</f>
        <v/>
      </c>
      <c r="N341" s="8" t="str">
        <f>IFERROR(VLOOKUP(A341,DETAIL!$A$7:$L$1101,9,0),"")</f>
        <v/>
      </c>
      <c r="O341" s="115" t="str">
        <f>IFERROR(VLOOKUP(A341,DETAIL!$A$7:$L$1101,10,0)*25%,"")</f>
        <v/>
      </c>
      <c r="P341" s="115" t="str">
        <f t="shared" si="17"/>
        <v/>
      </c>
      <c r="Q341" s="113"/>
    </row>
    <row r="342" spans="1:17" ht="24.95" customHeight="1">
      <c r="A342" s="128">
        <v>335</v>
      </c>
      <c r="B342" s="8" t="str">
        <f t="shared" si="16"/>
        <v/>
      </c>
      <c r="C342" s="112" t="str">
        <f>IFERROR(VLOOKUP(A342,DETAIL!$A$7:$F$1101,3,0),"")</f>
        <v/>
      </c>
      <c r="D342" s="112" t="str">
        <f>IFERROR(VLOOKUP(A342,DETAIL!$A$7:$F$1101,4,0),"")</f>
        <v/>
      </c>
      <c r="E342" s="113" t="str">
        <f>IFERROR(VLOOKUP(A342,DETAIL!$A$7:$F$1101,5,0),"")</f>
        <v/>
      </c>
      <c r="F342" s="113" t="str">
        <f>IFERROR(VLOOKUP(A342,DETAIL!$A$7:$P$1101,16,0),"")</f>
        <v/>
      </c>
      <c r="G342" s="113" t="str">
        <f>IFERROR(VLOOKUP(A342,DETAIL!$A$7:$P$1101,15,0),"")</f>
        <v/>
      </c>
      <c r="H342" s="8" t="str">
        <f>IFERROR(VLOOKUP(A342,DETAIL!$A$7:$F$1101,6,0),"")</f>
        <v/>
      </c>
      <c r="I342" s="8" t="str">
        <f>IFERROR(VLOOKUP(A342,DETAIL!$A$7:$Q$1101,17,0),"")</f>
        <v/>
      </c>
      <c r="J342" s="8" t="str">
        <f>IFERROR(VLOOKUP(A342,DETAIL!$A$7:$P$1101,13,0),"")</f>
        <v/>
      </c>
      <c r="K342" s="114" t="str">
        <f>IFERROR(VLOOKUP(A342,DETAIL!$A$7:$N$1101,14,0),"")</f>
        <v/>
      </c>
      <c r="L342" s="8" t="str">
        <f>IFERROR(VLOOKUP(A342,DETAIL!$A$7:$L$1101,7,0),"")</f>
        <v/>
      </c>
      <c r="M342" s="115" t="str">
        <f>IFERROR(VLOOKUP(A342,DETAIL!$A$7:$L$1101,8,0)*75%,"")</f>
        <v/>
      </c>
      <c r="N342" s="8" t="str">
        <f>IFERROR(VLOOKUP(A342,DETAIL!$A$7:$L$1101,9,0),"")</f>
        <v/>
      </c>
      <c r="O342" s="115" t="str">
        <f>IFERROR(VLOOKUP(A342,DETAIL!$A$7:$L$1101,10,0)*25%,"")</f>
        <v/>
      </c>
      <c r="P342" s="115" t="str">
        <f t="shared" si="17"/>
        <v/>
      </c>
      <c r="Q342" s="113"/>
    </row>
    <row r="343" spans="1:17" ht="24.95" customHeight="1">
      <c r="A343" s="128">
        <v>336</v>
      </c>
      <c r="B343" s="8" t="str">
        <f t="shared" si="16"/>
        <v/>
      </c>
      <c r="C343" s="112" t="str">
        <f>IFERROR(VLOOKUP(A343,DETAIL!$A$7:$F$1101,3,0),"")</f>
        <v/>
      </c>
      <c r="D343" s="112" t="str">
        <f>IFERROR(VLOOKUP(A343,DETAIL!$A$7:$F$1101,4,0),"")</f>
        <v/>
      </c>
      <c r="E343" s="113" t="str">
        <f>IFERROR(VLOOKUP(A343,DETAIL!$A$7:$F$1101,5,0),"")</f>
        <v/>
      </c>
      <c r="F343" s="113" t="str">
        <f>IFERROR(VLOOKUP(A343,DETAIL!$A$7:$P$1101,16,0),"")</f>
        <v/>
      </c>
      <c r="G343" s="113" t="str">
        <f>IFERROR(VLOOKUP(A343,DETAIL!$A$7:$P$1101,15,0),"")</f>
        <v/>
      </c>
      <c r="H343" s="8" t="str">
        <f>IFERROR(VLOOKUP(A343,DETAIL!$A$7:$F$1101,6,0),"")</f>
        <v/>
      </c>
      <c r="I343" s="8" t="str">
        <f>IFERROR(VLOOKUP(A343,DETAIL!$A$7:$Q$1101,17,0),"")</f>
        <v/>
      </c>
      <c r="J343" s="8" t="str">
        <f>IFERROR(VLOOKUP(A343,DETAIL!$A$7:$P$1101,13,0),"")</f>
        <v/>
      </c>
      <c r="K343" s="114" t="str">
        <f>IFERROR(VLOOKUP(A343,DETAIL!$A$7:$N$1101,14,0),"")</f>
        <v/>
      </c>
      <c r="L343" s="8" t="str">
        <f>IFERROR(VLOOKUP(A343,DETAIL!$A$7:$L$1101,7,0),"")</f>
        <v/>
      </c>
      <c r="M343" s="115" t="str">
        <f>IFERROR(VLOOKUP(A343,DETAIL!$A$7:$L$1101,8,0)*75%,"")</f>
        <v/>
      </c>
      <c r="N343" s="8" t="str">
        <f>IFERROR(VLOOKUP(A343,DETAIL!$A$7:$L$1101,9,0),"")</f>
        <v/>
      </c>
      <c r="O343" s="115" t="str">
        <f>IFERROR(VLOOKUP(A343,DETAIL!$A$7:$L$1101,10,0)*25%,"")</f>
        <v/>
      </c>
      <c r="P343" s="115" t="str">
        <f t="shared" si="17"/>
        <v/>
      </c>
      <c r="Q343" s="113"/>
    </row>
    <row r="344" spans="1:17" ht="24.95" customHeight="1">
      <c r="A344" s="128">
        <v>337</v>
      </c>
      <c r="B344" s="8" t="str">
        <f t="shared" si="16"/>
        <v/>
      </c>
      <c r="C344" s="112" t="str">
        <f>IFERROR(VLOOKUP(A344,DETAIL!$A$7:$F$1101,3,0),"")</f>
        <v/>
      </c>
      <c r="D344" s="112" t="str">
        <f>IFERROR(VLOOKUP(A344,DETAIL!$A$7:$F$1101,4,0),"")</f>
        <v/>
      </c>
      <c r="E344" s="113" t="str">
        <f>IFERROR(VLOOKUP(A344,DETAIL!$A$7:$F$1101,5,0),"")</f>
        <v/>
      </c>
      <c r="F344" s="113" t="str">
        <f>IFERROR(VLOOKUP(A344,DETAIL!$A$7:$P$1101,16,0),"")</f>
        <v/>
      </c>
      <c r="G344" s="113" t="str">
        <f>IFERROR(VLOOKUP(A344,DETAIL!$A$7:$P$1101,15,0),"")</f>
        <v/>
      </c>
      <c r="H344" s="8" t="str">
        <f>IFERROR(VLOOKUP(A344,DETAIL!$A$7:$F$1101,6,0),"")</f>
        <v/>
      </c>
      <c r="I344" s="8" t="str">
        <f>IFERROR(VLOOKUP(A344,DETAIL!$A$7:$Q$1101,17,0),"")</f>
        <v/>
      </c>
      <c r="J344" s="8" t="str">
        <f>IFERROR(VLOOKUP(A344,DETAIL!$A$7:$P$1101,13,0),"")</f>
        <v/>
      </c>
      <c r="K344" s="114" t="str">
        <f>IFERROR(VLOOKUP(A344,DETAIL!$A$7:$N$1101,14,0),"")</f>
        <v/>
      </c>
      <c r="L344" s="8" t="str">
        <f>IFERROR(VLOOKUP(A344,DETAIL!$A$7:$L$1101,7,0),"")</f>
        <v/>
      </c>
      <c r="M344" s="115" t="str">
        <f>IFERROR(VLOOKUP(A344,DETAIL!$A$7:$L$1101,8,0)*75%,"")</f>
        <v/>
      </c>
      <c r="N344" s="8" t="str">
        <f>IFERROR(VLOOKUP(A344,DETAIL!$A$7:$L$1101,9,0),"")</f>
        <v/>
      </c>
      <c r="O344" s="115" t="str">
        <f>IFERROR(VLOOKUP(A344,DETAIL!$A$7:$L$1101,10,0)*25%,"")</f>
        <v/>
      </c>
      <c r="P344" s="115" t="str">
        <f t="shared" si="17"/>
        <v/>
      </c>
      <c r="Q344" s="113"/>
    </row>
    <row r="345" spans="1:17" ht="24.95" customHeight="1">
      <c r="A345" s="128">
        <v>338</v>
      </c>
      <c r="B345" s="8" t="str">
        <f t="shared" si="16"/>
        <v/>
      </c>
      <c r="C345" s="112" t="str">
        <f>IFERROR(VLOOKUP(A345,DETAIL!$A$7:$F$1101,3,0),"")</f>
        <v/>
      </c>
      <c r="D345" s="112" t="str">
        <f>IFERROR(VLOOKUP(A345,DETAIL!$A$7:$F$1101,4,0),"")</f>
        <v/>
      </c>
      <c r="E345" s="113" t="str">
        <f>IFERROR(VLOOKUP(A345,DETAIL!$A$7:$F$1101,5,0),"")</f>
        <v/>
      </c>
      <c r="F345" s="113" t="str">
        <f>IFERROR(VLOOKUP(A345,DETAIL!$A$7:$P$1101,16,0),"")</f>
        <v/>
      </c>
      <c r="G345" s="113" t="str">
        <f>IFERROR(VLOOKUP(A345,DETAIL!$A$7:$P$1101,15,0),"")</f>
        <v/>
      </c>
      <c r="H345" s="8" t="str">
        <f>IFERROR(VLOOKUP(A345,DETAIL!$A$7:$F$1101,6,0),"")</f>
        <v/>
      </c>
      <c r="I345" s="8" t="str">
        <f>IFERROR(VLOOKUP(A345,DETAIL!$A$7:$Q$1101,17,0),"")</f>
        <v/>
      </c>
      <c r="J345" s="8" t="str">
        <f>IFERROR(VLOOKUP(A345,DETAIL!$A$7:$P$1101,13,0),"")</f>
        <v/>
      </c>
      <c r="K345" s="114" t="str">
        <f>IFERROR(VLOOKUP(A345,DETAIL!$A$7:$N$1101,14,0),"")</f>
        <v/>
      </c>
      <c r="L345" s="8" t="str">
        <f>IFERROR(VLOOKUP(A345,DETAIL!$A$7:$L$1101,7,0),"")</f>
        <v/>
      </c>
      <c r="M345" s="115" t="str">
        <f>IFERROR(VLOOKUP(A345,DETAIL!$A$7:$L$1101,8,0)*75%,"")</f>
        <v/>
      </c>
      <c r="N345" s="8" t="str">
        <f>IFERROR(VLOOKUP(A345,DETAIL!$A$7:$L$1101,9,0),"")</f>
        <v/>
      </c>
      <c r="O345" s="115" t="str">
        <f>IFERROR(VLOOKUP(A345,DETAIL!$A$7:$L$1101,10,0)*25%,"")</f>
        <v/>
      </c>
      <c r="P345" s="115" t="str">
        <f t="shared" si="17"/>
        <v/>
      </c>
      <c r="Q345" s="113"/>
    </row>
    <row r="346" spans="1:17" ht="24.95" customHeight="1">
      <c r="A346" s="128">
        <v>339</v>
      </c>
      <c r="B346" s="8" t="str">
        <f t="shared" si="16"/>
        <v/>
      </c>
      <c r="C346" s="112" t="str">
        <f>IFERROR(VLOOKUP(A346,DETAIL!$A$7:$F$1101,3,0),"")</f>
        <v/>
      </c>
      <c r="D346" s="112" t="str">
        <f>IFERROR(VLOOKUP(A346,DETAIL!$A$7:$F$1101,4,0),"")</f>
        <v/>
      </c>
      <c r="E346" s="113" t="str">
        <f>IFERROR(VLOOKUP(A346,DETAIL!$A$7:$F$1101,5,0),"")</f>
        <v/>
      </c>
      <c r="F346" s="113" t="str">
        <f>IFERROR(VLOOKUP(A346,DETAIL!$A$7:$P$1101,16,0),"")</f>
        <v/>
      </c>
      <c r="G346" s="113" t="str">
        <f>IFERROR(VLOOKUP(A346,DETAIL!$A$7:$P$1101,15,0),"")</f>
        <v/>
      </c>
      <c r="H346" s="8" t="str">
        <f>IFERROR(VLOOKUP(A346,DETAIL!$A$7:$F$1101,6,0),"")</f>
        <v/>
      </c>
      <c r="I346" s="8" t="str">
        <f>IFERROR(VLOOKUP(A346,DETAIL!$A$7:$Q$1101,17,0),"")</f>
        <v/>
      </c>
      <c r="J346" s="8" t="str">
        <f>IFERROR(VLOOKUP(A346,DETAIL!$A$7:$P$1101,13,0),"")</f>
        <v/>
      </c>
      <c r="K346" s="114" t="str">
        <f>IFERROR(VLOOKUP(A346,DETAIL!$A$7:$N$1101,14,0),"")</f>
        <v/>
      </c>
      <c r="L346" s="8" t="str">
        <f>IFERROR(VLOOKUP(A346,DETAIL!$A$7:$L$1101,7,0),"")</f>
        <v/>
      </c>
      <c r="M346" s="115" t="str">
        <f>IFERROR(VLOOKUP(A346,DETAIL!$A$7:$L$1101,8,0)*75%,"")</f>
        <v/>
      </c>
      <c r="N346" s="8" t="str">
        <f>IFERROR(VLOOKUP(A346,DETAIL!$A$7:$L$1101,9,0),"")</f>
        <v/>
      </c>
      <c r="O346" s="115" t="str">
        <f>IFERROR(VLOOKUP(A346,DETAIL!$A$7:$L$1101,10,0)*25%,"")</f>
        <v/>
      </c>
      <c r="P346" s="115" t="str">
        <f t="shared" si="17"/>
        <v/>
      </c>
      <c r="Q346" s="113"/>
    </row>
    <row r="347" spans="1:17" ht="24.95" customHeight="1">
      <c r="A347" s="128">
        <v>340</v>
      </c>
      <c r="B347" s="8" t="str">
        <f t="shared" si="16"/>
        <v/>
      </c>
      <c r="C347" s="112" t="str">
        <f>IFERROR(VLOOKUP(A347,DETAIL!$A$7:$F$1101,3,0),"")</f>
        <v/>
      </c>
      <c r="D347" s="112" t="str">
        <f>IFERROR(VLOOKUP(A347,DETAIL!$A$7:$F$1101,4,0),"")</f>
        <v/>
      </c>
      <c r="E347" s="113" t="str">
        <f>IFERROR(VLOOKUP(A347,DETAIL!$A$7:$F$1101,5,0),"")</f>
        <v/>
      </c>
      <c r="F347" s="113" t="str">
        <f>IFERROR(VLOOKUP(A347,DETAIL!$A$7:$P$1101,16,0),"")</f>
        <v/>
      </c>
      <c r="G347" s="113" t="str">
        <f>IFERROR(VLOOKUP(A347,DETAIL!$A$7:$P$1101,15,0),"")</f>
        <v/>
      </c>
      <c r="H347" s="8" t="str">
        <f>IFERROR(VLOOKUP(A347,DETAIL!$A$7:$F$1101,6,0),"")</f>
        <v/>
      </c>
      <c r="I347" s="8" t="str">
        <f>IFERROR(VLOOKUP(A347,DETAIL!$A$7:$Q$1101,17,0),"")</f>
        <v/>
      </c>
      <c r="J347" s="8" t="str">
        <f>IFERROR(VLOOKUP(A347,DETAIL!$A$7:$P$1101,13,0),"")</f>
        <v/>
      </c>
      <c r="K347" s="114" t="str">
        <f>IFERROR(VLOOKUP(A347,DETAIL!$A$7:$N$1101,14,0),"")</f>
        <v/>
      </c>
      <c r="L347" s="8" t="str">
        <f>IFERROR(VLOOKUP(A347,DETAIL!$A$7:$L$1101,7,0),"")</f>
        <v/>
      </c>
      <c r="M347" s="115" t="str">
        <f>IFERROR(VLOOKUP(A347,DETAIL!$A$7:$L$1101,8,0)*75%,"")</f>
        <v/>
      </c>
      <c r="N347" s="8" t="str">
        <f>IFERROR(VLOOKUP(A347,DETAIL!$A$7:$L$1101,9,0),"")</f>
        <v/>
      </c>
      <c r="O347" s="115" t="str">
        <f>IFERROR(VLOOKUP(A347,DETAIL!$A$7:$L$1101,10,0)*25%,"")</f>
        <v/>
      </c>
      <c r="P347" s="115" t="str">
        <f t="shared" si="17"/>
        <v/>
      </c>
      <c r="Q347" s="113"/>
    </row>
    <row r="348" spans="1:17" ht="24.95" customHeight="1">
      <c r="A348" s="128">
        <v>341</v>
      </c>
      <c r="B348" s="8" t="str">
        <f t="shared" si="16"/>
        <v/>
      </c>
      <c r="C348" s="112" t="str">
        <f>IFERROR(VLOOKUP(A348,DETAIL!$A$7:$F$1101,3,0),"")</f>
        <v/>
      </c>
      <c r="D348" s="112" t="str">
        <f>IFERROR(VLOOKUP(A348,DETAIL!$A$7:$F$1101,4,0),"")</f>
        <v/>
      </c>
      <c r="E348" s="113" t="str">
        <f>IFERROR(VLOOKUP(A348,DETAIL!$A$7:$F$1101,5,0),"")</f>
        <v/>
      </c>
      <c r="F348" s="113" t="str">
        <f>IFERROR(VLOOKUP(A348,DETAIL!$A$7:$P$1101,16,0),"")</f>
        <v/>
      </c>
      <c r="G348" s="113" t="str">
        <f>IFERROR(VLOOKUP(A348,DETAIL!$A$7:$P$1101,15,0),"")</f>
        <v/>
      </c>
      <c r="H348" s="8" t="str">
        <f>IFERROR(VLOOKUP(A348,DETAIL!$A$7:$F$1101,6,0),"")</f>
        <v/>
      </c>
      <c r="I348" s="8" t="str">
        <f>IFERROR(VLOOKUP(A348,DETAIL!$A$7:$Q$1101,17,0),"")</f>
        <v/>
      </c>
      <c r="J348" s="8" t="str">
        <f>IFERROR(VLOOKUP(A348,DETAIL!$A$7:$P$1101,13,0),"")</f>
        <v/>
      </c>
      <c r="K348" s="114" t="str">
        <f>IFERROR(VLOOKUP(A348,DETAIL!$A$7:$N$1101,14,0),"")</f>
        <v/>
      </c>
      <c r="L348" s="8" t="str">
        <f>IFERROR(VLOOKUP(A348,DETAIL!$A$7:$L$1101,7,0),"")</f>
        <v/>
      </c>
      <c r="M348" s="115" t="str">
        <f>IFERROR(VLOOKUP(A348,DETAIL!$A$7:$L$1101,8,0)*75%,"")</f>
        <v/>
      </c>
      <c r="N348" s="8" t="str">
        <f>IFERROR(VLOOKUP(A348,DETAIL!$A$7:$L$1101,9,0),"")</f>
        <v/>
      </c>
      <c r="O348" s="115" t="str">
        <f>IFERROR(VLOOKUP(A348,DETAIL!$A$7:$L$1101,10,0)*25%,"")</f>
        <v/>
      </c>
      <c r="P348" s="115" t="str">
        <f t="shared" si="17"/>
        <v/>
      </c>
      <c r="Q348" s="113"/>
    </row>
    <row r="349" spans="1:17" ht="24.95" customHeight="1">
      <c r="A349" s="128">
        <v>342</v>
      </c>
      <c r="B349" s="8" t="str">
        <f t="shared" si="16"/>
        <v/>
      </c>
      <c r="C349" s="112" t="str">
        <f>IFERROR(VLOOKUP(A349,DETAIL!$A$7:$F$1101,3,0),"")</f>
        <v/>
      </c>
      <c r="D349" s="112" t="str">
        <f>IFERROR(VLOOKUP(A349,DETAIL!$A$7:$F$1101,4,0),"")</f>
        <v/>
      </c>
      <c r="E349" s="113" t="str">
        <f>IFERROR(VLOOKUP(A349,DETAIL!$A$7:$F$1101,5,0),"")</f>
        <v/>
      </c>
      <c r="F349" s="113" t="str">
        <f>IFERROR(VLOOKUP(A349,DETAIL!$A$7:$P$1101,16,0),"")</f>
        <v/>
      </c>
      <c r="G349" s="113" t="str">
        <f>IFERROR(VLOOKUP(A349,DETAIL!$A$7:$P$1101,15,0),"")</f>
        <v/>
      </c>
      <c r="H349" s="8" t="str">
        <f>IFERROR(VLOOKUP(A349,DETAIL!$A$7:$F$1101,6,0),"")</f>
        <v/>
      </c>
      <c r="I349" s="8" t="str">
        <f>IFERROR(VLOOKUP(A349,DETAIL!$A$7:$Q$1101,17,0),"")</f>
        <v/>
      </c>
      <c r="J349" s="8" t="str">
        <f>IFERROR(VLOOKUP(A349,DETAIL!$A$7:$P$1101,13,0),"")</f>
        <v/>
      </c>
      <c r="K349" s="114" t="str">
        <f>IFERROR(VLOOKUP(A349,DETAIL!$A$7:$N$1101,14,0),"")</f>
        <v/>
      </c>
      <c r="L349" s="8" t="str">
        <f>IFERROR(VLOOKUP(A349,DETAIL!$A$7:$L$1101,7,0),"")</f>
        <v/>
      </c>
      <c r="M349" s="115" t="str">
        <f>IFERROR(VLOOKUP(A349,DETAIL!$A$7:$L$1101,8,0)*75%,"")</f>
        <v/>
      </c>
      <c r="N349" s="8" t="str">
        <f>IFERROR(VLOOKUP(A349,DETAIL!$A$7:$L$1101,9,0),"")</f>
        <v/>
      </c>
      <c r="O349" s="115" t="str">
        <f>IFERROR(VLOOKUP(A349,DETAIL!$A$7:$L$1101,10,0)*25%,"")</f>
        <v/>
      </c>
      <c r="P349" s="115" t="str">
        <f t="shared" si="17"/>
        <v/>
      </c>
      <c r="Q349" s="113"/>
    </row>
    <row r="350" spans="1:17" ht="24.95" customHeight="1">
      <c r="A350" s="128">
        <v>343</v>
      </c>
      <c r="B350" s="8" t="str">
        <f t="shared" si="16"/>
        <v/>
      </c>
      <c r="C350" s="112" t="str">
        <f>IFERROR(VLOOKUP(A350,DETAIL!$A$7:$F$1101,3,0),"")</f>
        <v/>
      </c>
      <c r="D350" s="112" t="str">
        <f>IFERROR(VLOOKUP(A350,DETAIL!$A$7:$F$1101,4,0),"")</f>
        <v/>
      </c>
      <c r="E350" s="113" t="str">
        <f>IFERROR(VLOOKUP(A350,DETAIL!$A$7:$F$1101,5,0),"")</f>
        <v/>
      </c>
      <c r="F350" s="113" t="str">
        <f>IFERROR(VLOOKUP(A350,DETAIL!$A$7:$P$1101,16,0),"")</f>
        <v/>
      </c>
      <c r="G350" s="113" t="str">
        <f>IFERROR(VLOOKUP(A350,DETAIL!$A$7:$P$1101,15,0),"")</f>
        <v/>
      </c>
      <c r="H350" s="8" t="str">
        <f>IFERROR(VLOOKUP(A350,DETAIL!$A$7:$F$1101,6,0),"")</f>
        <v/>
      </c>
      <c r="I350" s="8" t="str">
        <f>IFERROR(VLOOKUP(A350,DETAIL!$A$7:$Q$1101,17,0),"")</f>
        <v/>
      </c>
      <c r="J350" s="8" t="str">
        <f>IFERROR(VLOOKUP(A350,DETAIL!$A$7:$P$1101,13,0),"")</f>
        <v/>
      </c>
      <c r="K350" s="114" t="str">
        <f>IFERROR(VLOOKUP(A350,DETAIL!$A$7:$N$1101,14,0),"")</f>
        <v/>
      </c>
      <c r="L350" s="8" t="str">
        <f>IFERROR(VLOOKUP(A350,DETAIL!$A$7:$L$1101,7,0),"")</f>
        <v/>
      </c>
      <c r="M350" s="115" t="str">
        <f>IFERROR(VLOOKUP(A350,DETAIL!$A$7:$L$1101,8,0)*75%,"")</f>
        <v/>
      </c>
      <c r="N350" s="8" t="str">
        <f>IFERROR(VLOOKUP(A350,DETAIL!$A$7:$L$1101,9,0),"")</f>
        <v/>
      </c>
      <c r="O350" s="115" t="str">
        <f>IFERROR(VLOOKUP(A350,DETAIL!$A$7:$L$1101,10,0)*25%,"")</f>
        <v/>
      </c>
      <c r="P350" s="115" t="str">
        <f t="shared" si="17"/>
        <v/>
      </c>
      <c r="Q350" s="113"/>
    </row>
    <row r="351" spans="1:17" ht="24.95" customHeight="1">
      <c r="A351" s="128">
        <v>344</v>
      </c>
      <c r="B351" s="8" t="str">
        <f t="shared" si="16"/>
        <v/>
      </c>
      <c r="C351" s="112" t="str">
        <f>IFERROR(VLOOKUP(A351,DETAIL!$A$7:$F$1101,3,0),"")</f>
        <v/>
      </c>
      <c r="D351" s="112" t="str">
        <f>IFERROR(VLOOKUP(A351,DETAIL!$A$7:$F$1101,4,0),"")</f>
        <v/>
      </c>
      <c r="E351" s="113" t="str">
        <f>IFERROR(VLOOKUP(A351,DETAIL!$A$7:$F$1101,5,0),"")</f>
        <v/>
      </c>
      <c r="F351" s="113" t="str">
        <f>IFERROR(VLOOKUP(A351,DETAIL!$A$7:$P$1101,16,0),"")</f>
        <v/>
      </c>
      <c r="G351" s="113" t="str">
        <f>IFERROR(VLOOKUP(A351,DETAIL!$A$7:$P$1101,15,0),"")</f>
        <v/>
      </c>
      <c r="H351" s="8" t="str">
        <f>IFERROR(VLOOKUP(A351,DETAIL!$A$7:$F$1101,6,0),"")</f>
        <v/>
      </c>
      <c r="I351" s="8" t="str">
        <f>IFERROR(VLOOKUP(A351,DETAIL!$A$7:$Q$1101,17,0),"")</f>
        <v/>
      </c>
      <c r="J351" s="8" t="str">
        <f>IFERROR(VLOOKUP(A351,DETAIL!$A$7:$P$1101,13,0),"")</f>
        <v/>
      </c>
      <c r="K351" s="114" t="str">
        <f>IFERROR(VLOOKUP(A351,DETAIL!$A$7:$N$1101,14,0),"")</f>
        <v/>
      </c>
      <c r="L351" s="8" t="str">
        <f>IFERROR(VLOOKUP(A351,DETAIL!$A$7:$L$1101,7,0),"")</f>
        <v/>
      </c>
      <c r="M351" s="115" t="str">
        <f>IFERROR(VLOOKUP(A351,DETAIL!$A$7:$L$1101,8,0)*75%,"")</f>
        <v/>
      </c>
      <c r="N351" s="8" t="str">
        <f>IFERROR(VLOOKUP(A351,DETAIL!$A$7:$L$1101,9,0),"")</f>
        <v/>
      </c>
      <c r="O351" s="115" t="str">
        <f>IFERROR(VLOOKUP(A351,DETAIL!$A$7:$L$1101,10,0)*25%,"")</f>
        <v/>
      </c>
      <c r="P351" s="115" t="str">
        <f t="shared" si="17"/>
        <v/>
      </c>
      <c r="Q351" s="113"/>
    </row>
    <row r="352" spans="1:17" ht="24.95" customHeight="1">
      <c r="A352" s="128">
        <v>345</v>
      </c>
      <c r="B352" s="8" t="str">
        <f t="shared" si="16"/>
        <v/>
      </c>
      <c r="C352" s="112" t="str">
        <f>IFERROR(VLOOKUP(A352,DETAIL!$A$7:$F$1101,3,0),"")</f>
        <v/>
      </c>
      <c r="D352" s="112" t="str">
        <f>IFERROR(VLOOKUP(A352,DETAIL!$A$7:$F$1101,4,0),"")</f>
        <v/>
      </c>
      <c r="E352" s="113" t="str">
        <f>IFERROR(VLOOKUP(A352,DETAIL!$A$7:$F$1101,5,0),"")</f>
        <v/>
      </c>
      <c r="F352" s="113" t="str">
        <f>IFERROR(VLOOKUP(A352,DETAIL!$A$7:$P$1101,16,0),"")</f>
        <v/>
      </c>
      <c r="G352" s="113" t="str">
        <f>IFERROR(VLOOKUP(A352,DETAIL!$A$7:$P$1101,15,0),"")</f>
        <v/>
      </c>
      <c r="H352" s="8" t="str">
        <f>IFERROR(VLOOKUP(A352,DETAIL!$A$7:$F$1101,6,0),"")</f>
        <v/>
      </c>
      <c r="I352" s="8" t="str">
        <f>IFERROR(VLOOKUP(A352,DETAIL!$A$7:$Q$1101,17,0),"")</f>
        <v/>
      </c>
      <c r="J352" s="8" t="str">
        <f>IFERROR(VLOOKUP(A352,DETAIL!$A$7:$P$1101,13,0),"")</f>
        <v/>
      </c>
      <c r="K352" s="114" t="str">
        <f>IFERROR(VLOOKUP(A352,DETAIL!$A$7:$N$1101,14,0),"")</f>
        <v/>
      </c>
      <c r="L352" s="8" t="str">
        <f>IFERROR(VLOOKUP(A352,DETAIL!$A$7:$L$1101,7,0),"")</f>
        <v/>
      </c>
      <c r="M352" s="115" t="str">
        <f>IFERROR(VLOOKUP(A352,DETAIL!$A$7:$L$1101,8,0)*75%,"")</f>
        <v/>
      </c>
      <c r="N352" s="8" t="str">
        <f>IFERROR(VLOOKUP(A352,DETAIL!$A$7:$L$1101,9,0),"")</f>
        <v/>
      </c>
      <c r="O352" s="115" t="str">
        <f>IFERROR(VLOOKUP(A352,DETAIL!$A$7:$L$1101,10,0)*25%,"")</f>
        <v/>
      </c>
      <c r="P352" s="115" t="str">
        <f t="shared" si="17"/>
        <v/>
      </c>
      <c r="Q352" s="113"/>
    </row>
    <row r="353" spans="1:17" ht="24.95" customHeight="1">
      <c r="A353" s="128">
        <v>346</v>
      </c>
      <c r="B353" s="8" t="str">
        <f t="shared" si="16"/>
        <v/>
      </c>
      <c r="C353" s="112" t="str">
        <f>IFERROR(VLOOKUP(A353,DETAIL!$A$7:$F$1101,3,0),"")</f>
        <v/>
      </c>
      <c r="D353" s="112" t="str">
        <f>IFERROR(VLOOKUP(A353,DETAIL!$A$7:$F$1101,4,0),"")</f>
        <v/>
      </c>
      <c r="E353" s="113" t="str">
        <f>IFERROR(VLOOKUP(A353,DETAIL!$A$7:$F$1101,5,0),"")</f>
        <v/>
      </c>
      <c r="F353" s="113" t="str">
        <f>IFERROR(VLOOKUP(A353,DETAIL!$A$7:$P$1101,16,0),"")</f>
        <v/>
      </c>
      <c r="G353" s="113" t="str">
        <f>IFERROR(VLOOKUP(A353,DETAIL!$A$7:$P$1101,15,0),"")</f>
        <v/>
      </c>
      <c r="H353" s="8" t="str">
        <f>IFERROR(VLOOKUP(A353,DETAIL!$A$7:$F$1101,6,0),"")</f>
        <v/>
      </c>
      <c r="I353" s="8" t="str">
        <f>IFERROR(VLOOKUP(A353,DETAIL!$A$7:$Q$1101,17,0),"")</f>
        <v/>
      </c>
      <c r="J353" s="8" t="str">
        <f>IFERROR(VLOOKUP(A353,DETAIL!$A$7:$P$1101,13,0),"")</f>
        <v/>
      </c>
      <c r="K353" s="114" t="str">
        <f>IFERROR(VLOOKUP(A353,DETAIL!$A$7:$N$1101,14,0),"")</f>
        <v/>
      </c>
      <c r="L353" s="8" t="str">
        <f>IFERROR(VLOOKUP(A353,DETAIL!$A$7:$L$1101,7,0),"")</f>
        <v/>
      </c>
      <c r="M353" s="115" t="str">
        <f>IFERROR(VLOOKUP(A353,DETAIL!$A$7:$L$1101,8,0)*75%,"")</f>
        <v/>
      </c>
      <c r="N353" s="8" t="str">
        <f>IFERROR(VLOOKUP(A353,DETAIL!$A$7:$L$1101,9,0),"")</f>
        <v/>
      </c>
      <c r="O353" s="115" t="str">
        <f>IFERROR(VLOOKUP(A353,DETAIL!$A$7:$L$1101,10,0)*25%,"")</f>
        <v/>
      </c>
      <c r="P353" s="115" t="str">
        <f t="shared" si="17"/>
        <v/>
      </c>
      <c r="Q353" s="113"/>
    </row>
    <row r="354" spans="1:17" ht="24.95" customHeight="1">
      <c r="A354" s="128">
        <v>347</v>
      </c>
      <c r="B354" s="8" t="str">
        <f t="shared" si="16"/>
        <v/>
      </c>
      <c r="C354" s="112" t="str">
        <f>IFERROR(VLOOKUP(A354,DETAIL!$A$7:$F$1101,3,0),"")</f>
        <v/>
      </c>
      <c r="D354" s="112" t="str">
        <f>IFERROR(VLOOKUP(A354,DETAIL!$A$7:$F$1101,4,0),"")</f>
        <v/>
      </c>
      <c r="E354" s="113" t="str">
        <f>IFERROR(VLOOKUP(A354,DETAIL!$A$7:$F$1101,5,0),"")</f>
        <v/>
      </c>
      <c r="F354" s="113" t="str">
        <f>IFERROR(VLOOKUP(A354,DETAIL!$A$7:$P$1101,16,0),"")</f>
        <v/>
      </c>
      <c r="G354" s="113" t="str">
        <f>IFERROR(VLOOKUP(A354,DETAIL!$A$7:$P$1101,15,0),"")</f>
        <v/>
      </c>
      <c r="H354" s="8" t="str">
        <f>IFERROR(VLOOKUP(A354,DETAIL!$A$7:$F$1101,6,0),"")</f>
        <v/>
      </c>
      <c r="I354" s="8" t="str">
        <f>IFERROR(VLOOKUP(A354,DETAIL!$A$7:$Q$1101,17,0),"")</f>
        <v/>
      </c>
      <c r="J354" s="8" t="str">
        <f>IFERROR(VLOOKUP(A354,DETAIL!$A$7:$P$1101,13,0),"")</f>
        <v/>
      </c>
      <c r="K354" s="114" t="str">
        <f>IFERROR(VLOOKUP(A354,DETAIL!$A$7:$N$1101,14,0),"")</f>
        <v/>
      </c>
      <c r="L354" s="8" t="str">
        <f>IFERROR(VLOOKUP(A354,DETAIL!$A$7:$L$1101,7,0),"")</f>
        <v/>
      </c>
      <c r="M354" s="115" t="str">
        <f>IFERROR(VLOOKUP(A354,DETAIL!$A$7:$L$1101,8,0)*75%,"")</f>
        <v/>
      </c>
      <c r="N354" s="8" t="str">
        <f>IFERROR(VLOOKUP(A354,DETAIL!$A$7:$L$1101,9,0),"")</f>
        <v/>
      </c>
      <c r="O354" s="115" t="str">
        <f>IFERROR(VLOOKUP(A354,DETAIL!$A$7:$L$1101,10,0)*25%,"")</f>
        <v/>
      </c>
      <c r="P354" s="115" t="str">
        <f t="shared" si="17"/>
        <v/>
      </c>
      <c r="Q354" s="113"/>
    </row>
    <row r="355" spans="1:17" ht="24.95" customHeight="1">
      <c r="A355" s="128">
        <v>348</v>
      </c>
      <c r="B355" s="8" t="str">
        <f t="shared" si="16"/>
        <v/>
      </c>
      <c r="C355" s="112" t="str">
        <f>IFERROR(VLOOKUP(A355,DETAIL!$A$7:$F$1101,3,0),"")</f>
        <v/>
      </c>
      <c r="D355" s="112" t="str">
        <f>IFERROR(VLOOKUP(A355,DETAIL!$A$7:$F$1101,4,0),"")</f>
        <v/>
      </c>
      <c r="E355" s="113" t="str">
        <f>IFERROR(VLOOKUP(A355,DETAIL!$A$7:$F$1101,5,0),"")</f>
        <v/>
      </c>
      <c r="F355" s="113" t="str">
        <f>IFERROR(VLOOKUP(A355,DETAIL!$A$7:$P$1101,16,0),"")</f>
        <v/>
      </c>
      <c r="G355" s="113" t="str">
        <f>IFERROR(VLOOKUP(A355,DETAIL!$A$7:$P$1101,15,0),"")</f>
        <v/>
      </c>
      <c r="H355" s="8" t="str">
        <f>IFERROR(VLOOKUP(A355,DETAIL!$A$7:$F$1101,6,0),"")</f>
        <v/>
      </c>
      <c r="I355" s="8" t="str">
        <f>IFERROR(VLOOKUP(A355,DETAIL!$A$7:$Q$1101,17,0),"")</f>
        <v/>
      </c>
      <c r="J355" s="8" t="str">
        <f>IFERROR(VLOOKUP(A355,DETAIL!$A$7:$P$1101,13,0),"")</f>
        <v/>
      </c>
      <c r="K355" s="114" t="str">
        <f>IFERROR(VLOOKUP(A355,DETAIL!$A$7:$N$1101,14,0),"")</f>
        <v/>
      </c>
      <c r="L355" s="8" t="str">
        <f>IFERROR(VLOOKUP(A355,DETAIL!$A$7:$L$1101,7,0),"")</f>
        <v/>
      </c>
      <c r="M355" s="115" t="str">
        <f>IFERROR(VLOOKUP(A355,DETAIL!$A$7:$L$1101,8,0)*75%,"")</f>
        <v/>
      </c>
      <c r="N355" s="8" t="str">
        <f>IFERROR(VLOOKUP(A355,DETAIL!$A$7:$L$1101,9,0),"")</f>
        <v/>
      </c>
      <c r="O355" s="115" t="str">
        <f>IFERROR(VLOOKUP(A355,DETAIL!$A$7:$L$1101,10,0)*25%,"")</f>
        <v/>
      </c>
      <c r="P355" s="115" t="str">
        <f t="shared" si="17"/>
        <v/>
      </c>
      <c r="Q355" s="113"/>
    </row>
    <row r="356" spans="1:17" ht="24.95" customHeight="1">
      <c r="A356" s="128">
        <v>349</v>
      </c>
      <c r="B356" s="8" t="str">
        <f t="shared" si="16"/>
        <v/>
      </c>
      <c r="C356" s="112" t="str">
        <f>IFERROR(VLOOKUP(A356,DETAIL!$A$7:$F$1101,3,0),"")</f>
        <v/>
      </c>
      <c r="D356" s="112" t="str">
        <f>IFERROR(VLOOKUP(A356,DETAIL!$A$7:$F$1101,4,0),"")</f>
        <v/>
      </c>
      <c r="E356" s="113" t="str">
        <f>IFERROR(VLOOKUP(A356,DETAIL!$A$7:$F$1101,5,0),"")</f>
        <v/>
      </c>
      <c r="F356" s="113" t="str">
        <f>IFERROR(VLOOKUP(A356,DETAIL!$A$7:$P$1101,16,0),"")</f>
        <v/>
      </c>
      <c r="G356" s="113" t="str">
        <f>IFERROR(VLOOKUP(A356,DETAIL!$A$7:$P$1101,15,0),"")</f>
        <v/>
      </c>
      <c r="H356" s="8" t="str">
        <f>IFERROR(VLOOKUP(A356,DETAIL!$A$7:$F$1101,6,0),"")</f>
        <v/>
      </c>
      <c r="I356" s="8" t="str">
        <f>IFERROR(VLOOKUP(A356,DETAIL!$A$7:$Q$1101,17,0),"")</f>
        <v/>
      </c>
      <c r="J356" s="8" t="str">
        <f>IFERROR(VLOOKUP(A356,DETAIL!$A$7:$P$1101,13,0),"")</f>
        <v/>
      </c>
      <c r="K356" s="114" t="str">
        <f>IFERROR(VLOOKUP(A356,DETAIL!$A$7:$N$1101,14,0),"")</f>
        <v/>
      </c>
      <c r="L356" s="8" t="str">
        <f>IFERROR(VLOOKUP(A356,DETAIL!$A$7:$L$1101,7,0),"")</f>
        <v/>
      </c>
      <c r="M356" s="115" t="str">
        <f>IFERROR(VLOOKUP(A356,DETAIL!$A$7:$L$1101,8,0)*75%,"")</f>
        <v/>
      </c>
      <c r="N356" s="8" t="str">
        <f>IFERROR(VLOOKUP(A356,DETAIL!$A$7:$L$1101,9,0),"")</f>
        <v/>
      </c>
      <c r="O356" s="115" t="str">
        <f>IFERROR(VLOOKUP(A356,DETAIL!$A$7:$L$1101,10,0)*25%,"")</f>
        <v/>
      </c>
      <c r="P356" s="115" t="str">
        <f t="shared" si="17"/>
        <v/>
      </c>
      <c r="Q356" s="113"/>
    </row>
    <row r="357" spans="1:17" ht="24.95" customHeight="1">
      <c r="A357" s="128">
        <v>350</v>
      </c>
      <c r="B357" s="8" t="str">
        <f t="shared" si="16"/>
        <v/>
      </c>
      <c r="C357" s="112" t="str">
        <f>IFERROR(VLOOKUP(A357,DETAIL!$A$7:$F$1101,3,0),"")</f>
        <v/>
      </c>
      <c r="D357" s="112" t="str">
        <f>IFERROR(VLOOKUP(A357,DETAIL!$A$7:$F$1101,4,0),"")</f>
        <v/>
      </c>
      <c r="E357" s="113" t="str">
        <f>IFERROR(VLOOKUP(A357,DETAIL!$A$7:$F$1101,5,0),"")</f>
        <v/>
      </c>
      <c r="F357" s="113" t="str">
        <f>IFERROR(VLOOKUP(A357,DETAIL!$A$7:$P$1101,16,0),"")</f>
        <v/>
      </c>
      <c r="G357" s="113" t="str">
        <f>IFERROR(VLOOKUP(A357,DETAIL!$A$7:$P$1101,15,0),"")</f>
        <v/>
      </c>
      <c r="H357" s="8" t="str">
        <f>IFERROR(VLOOKUP(A357,DETAIL!$A$7:$F$1101,6,0),"")</f>
        <v/>
      </c>
      <c r="I357" s="8" t="str">
        <f>IFERROR(VLOOKUP(A357,DETAIL!$A$7:$Q$1101,17,0),"")</f>
        <v/>
      </c>
      <c r="J357" s="8" t="str">
        <f>IFERROR(VLOOKUP(A357,DETAIL!$A$7:$P$1101,13,0),"")</f>
        <v/>
      </c>
      <c r="K357" s="114" t="str">
        <f>IFERROR(VLOOKUP(A357,DETAIL!$A$7:$N$1101,14,0),"")</f>
        <v/>
      </c>
      <c r="L357" s="8" t="str">
        <f>IFERROR(VLOOKUP(A357,DETAIL!$A$7:$L$1101,7,0),"")</f>
        <v/>
      </c>
      <c r="M357" s="115" t="str">
        <f>IFERROR(VLOOKUP(A357,DETAIL!$A$7:$L$1101,8,0)*75%,"")</f>
        <v/>
      </c>
      <c r="N357" s="8" t="str">
        <f>IFERROR(VLOOKUP(A357,DETAIL!$A$7:$L$1101,9,0),"")</f>
        <v/>
      </c>
      <c r="O357" s="115" t="str">
        <f>IFERROR(VLOOKUP(A357,DETAIL!$A$7:$L$1101,10,0)*25%,"")</f>
        <v/>
      </c>
      <c r="P357" s="115" t="str">
        <f t="shared" si="17"/>
        <v/>
      </c>
      <c r="Q357" s="113"/>
    </row>
    <row r="358" spans="1:17" ht="24.95" customHeight="1">
      <c r="A358" s="128">
        <v>351</v>
      </c>
      <c r="B358" s="8" t="str">
        <f t="shared" si="16"/>
        <v/>
      </c>
      <c r="C358" s="112" t="str">
        <f>IFERROR(VLOOKUP(A358,DETAIL!$A$7:$F$1101,3,0),"")</f>
        <v/>
      </c>
      <c r="D358" s="112" t="str">
        <f>IFERROR(VLOOKUP(A358,DETAIL!$A$7:$F$1101,4,0),"")</f>
        <v/>
      </c>
      <c r="E358" s="113" t="str">
        <f>IFERROR(VLOOKUP(A358,DETAIL!$A$7:$F$1101,5,0),"")</f>
        <v/>
      </c>
      <c r="F358" s="113" t="str">
        <f>IFERROR(VLOOKUP(A358,DETAIL!$A$7:$P$1101,16,0),"")</f>
        <v/>
      </c>
      <c r="G358" s="113" t="str">
        <f>IFERROR(VLOOKUP(A358,DETAIL!$A$7:$P$1101,15,0),"")</f>
        <v/>
      </c>
      <c r="H358" s="8" t="str">
        <f>IFERROR(VLOOKUP(A358,DETAIL!$A$7:$F$1101,6,0),"")</f>
        <v/>
      </c>
      <c r="I358" s="8" t="str">
        <f>IFERROR(VLOOKUP(A358,DETAIL!$A$7:$Q$1101,17,0),"")</f>
        <v/>
      </c>
      <c r="J358" s="8" t="str">
        <f>IFERROR(VLOOKUP(A358,DETAIL!$A$7:$P$1101,13,0),"")</f>
        <v/>
      </c>
      <c r="K358" s="114" t="str">
        <f>IFERROR(VLOOKUP(A358,DETAIL!$A$7:$N$1101,14,0),"")</f>
        <v/>
      </c>
      <c r="L358" s="8" t="str">
        <f>IFERROR(VLOOKUP(A358,DETAIL!$A$7:$L$1101,7,0),"")</f>
        <v/>
      </c>
      <c r="M358" s="115" t="str">
        <f>IFERROR(VLOOKUP(A358,DETAIL!$A$7:$L$1101,8,0)*75%,"")</f>
        <v/>
      </c>
      <c r="N358" s="8" t="str">
        <f>IFERROR(VLOOKUP(A358,DETAIL!$A$7:$L$1101,9,0),"")</f>
        <v/>
      </c>
      <c r="O358" s="115" t="str">
        <f>IFERROR(VLOOKUP(A358,DETAIL!$A$7:$L$1101,10,0)*25%,"")</f>
        <v/>
      </c>
      <c r="P358" s="115" t="str">
        <f t="shared" si="17"/>
        <v/>
      </c>
      <c r="Q358" s="113"/>
    </row>
    <row r="359" spans="1:17" ht="24.95" customHeight="1">
      <c r="A359" s="128">
        <v>352</v>
      </c>
      <c r="B359" s="8" t="str">
        <f t="shared" si="16"/>
        <v/>
      </c>
      <c r="C359" s="112" t="str">
        <f>IFERROR(VLOOKUP(A359,DETAIL!$A$7:$F$1101,3,0),"")</f>
        <v/>
      </c>
      <c r="D359" s="112" t="str">
        <f>IFERROR(VLOOKUP(A359,DETAIL!$A$7:$F$1101,4,0),"")</f>
        <v/>
      </c>
      <c r="E359" s="113" t="str">
        <f>IFERROR(VLOOKUP(A359,DETAIL!$A$7:$F$1101,5,0),"")</f>
        <v/>
      </c>
      <c r="F359" s="113" t="str">
        <f>IFERROR(VLOOKUP(A359,DETAIL!$A$7:$P$1101,16,0),"")</f>
        <v/>
      </c>
      <c r="G359" s="113" t="str">
        <f>IFERROR(VLOOKUP(A359,DETAIL!$A$7:$P$1101,15,0),"")</f>
        <v/>
      </c>
      <c r="H359" s="8" t="str">
        <f>IFERROR(VLOOKUP(A359,DETAIL!$A$7:$F$1101,6,0),"")</f>
        <v/>
      </c>
      <c r="I359" s="8" t="str">
        <f>IFERROR(VLOOKUP(A359,DETAIL!$A$7:$Q$1101,17,0),"")</f>
        <v/>
      </c>
      <c r="J359" s="8" t="str">
        <f>IFERROR(VLOOKUP(A359,DETAIL!$A$7:$P$1101,13,0),"")</f>
        <v/>
      </c>
      <c r="K359" s="114" t="str">
        <f>IFERROR(VLOOKUP(A359,DETAIL!$A$7:$N$1101,14,0),"")</f>
        <v/>
      </c>
      <c r="L359" s="8" t="str">
        <f>IFERROR(VLOOKUP(A359,DETAIL!$A$7:$L$1101,7,0),"")</f>
        <v/>
      </c>
      <c r="M359" s="115" t="str">
        <f>IFERROR(VLOOKUP(A359,DETAIL!$A$7:$L$1101,8,0)*75%,"")</f>
        <v/>
      </c>
      <c r="N359" s="8" t="str">
        <f>IFERROR(VLOOKUP(A359,DETAIL!$A$7:$L$1101,9,0),"")</f>
        <v/>
      </c>
      <c r="O359" s="115" t="str">
        <f>IFERROR(VLOOKUP(A359,DETAIL!$A$7:$L$1101,10,0)*25%,"")</f>
        <v/>
      </c>
      <c r="P359" s="115" t="str">
        <f t="shared" si="17"/>
        <v/>
      </c>
      <c r="Q359" s="113"/>
    </row>
    <row r="360" spans="1:17" ht="24.95" customHeight="1">
      <c r="A360" s="128">
        <v>353</v>
      </c>
      <c r="B360" s="8" t="str">
        <f t="shared" si="16"/>
        <v/>
      </c>
      <c r="C360" s="112" t="str">
        <f>IFERROR(VLOOKUP(A360,DETAIL!$A$7:$F$1101,3,0),"")</f>
        <v/>
      </c>
      <c r="D360" s="112" t="str">
        <f>IFERROR(VLOOKUP(A360,DETAIL!$A$7:$F$1101,4,0),"")</f>
        <v/>
      </c>
      <c r="E360" s="113" t="str">
        <f>IFERROR(VLOOKUP(A360,DETAIL!$A$7:$F$1101,5,0),"")</f>
        <v/>
      </c>
      <c r="F360" s="113" t="str">
        <f>IFERROR(VLOOKUP(A360,DETAIL!$A$7:$P$1101,16,0),"")</f>
        <v/>
      </c>
      <c r="G360" s="113" t="str">
        <f>IFERROR(VLOOKUP(A360,DETAIL!$A$7:$P$1101,15,0),"")</f>
        <v/>
      </c>
      <c r="H360" s="8" t="str">
        <f>IFERROR(VLOOKUP(A360,DETAIL!$A$7:$F$1101,6,0),"")</f>
        <v/>
      </c>
      <c r="I360" s="8" t="str">
        <f>IFERROR(VLOOKUP(A360,DETAIL!$A$7:$Q$1101,17,0),"")</f>
        <v/>
      </c>
      <c r="J360" s="8" t="str">
        <f>IFERROR(VLOOKUP(A360,DETAIL!$A$7:$P$1101,13,0),"")</f>
        <v/>
      </c>
      <c r="K360" s="114" t="str">
        <f>IFERROR(VLOOKUP(A360,DETAIL!$A$7:$N$1101,14,0),"")</f>
        <v/>
      </c>
      <c r="L360" s="8" t="str">
        <f>IFERROR(VLOOKUP(A360,DETAIL!$A$7:$L$1101,7,0),"")</f>
        <v/>
      </c>
      <c r="M360" s="115" t="str">
        <f>IFERROR(VLOOKUP(A360,DETAIL!$A$7:$L$1101,8,0)*75%,"")</f>
        <v/>
      </c>
      <c r="N360" s="8" t="str">
        <f>IFERROR(VLOOKUP(A360,DETAIL!$A$7:$L$1101,9,0),"")</f>
        <v/>
      </c>
      <c r="O360" s="115" t="str">
        <f>IFERROR(VLOOKUP(A360,DETAIL!$A$7:$L$1101,10,0)*25%,"")</f>
        <v/>
      </c>
      <c r="P360" s="115" t="str">
        <f t="shared" si="17"/>
        <v/>
      </c>
      <c r="Q360" s="113"/>
    </row>
    <row r="361" spans="1:17" ht="24.95" customHeight="1">
      <c r="A361" s="128">
        <v>354</v>
      </c>
      <c r="B361" s="8" t="str">
        <f t="shared" si="16"/>
        <v/>
      </c>
      <c r="C361" s="112" t="str">
        <f>IFERROR(VLOOKUP(A361,DETAIL!$A$7:$F$1101,3,0),"")</f>
        <v/>
      </c>
      <c r="D361" s="112" t="str">
        <f>IFERROR(VLOOKUP(A361,DETAIL!$A$7:$F$1101,4,0),"")</f>
        <v/>
      </c>
      <c r="E361" s="113" t="str">
        <f>IFERROR(VLOOKUP(A361,DETAIL!$A$7:$F$1101,5,0),"")</f>
        <v/>
      </c>
      <c r="F361" s="113" t="str">
        <f>IFERROR(VLOOKUP(A361,DETAIL!$A$7:$P$1101,16,0),"")</f>
        <v/>
      </c>
      <c r="G361" s="113" t="str">
        <f>IFERROR(VLOOKUP(A361,DETAIL!$A$7:$P$1101,15,0),"")</f>
        <v/>
      </c>
      <c r="H361" s="8" t="str">
        <f>IFERROR(VLOOKUP(A361,DETAIL!$A$7:$F$1101,6,0),"")</f>
        <v/>
      </c>
      <c r="I361" s="8" t="str">
        <f>IFERROR(VLOOKUP(A361,DETAIL!$A$7:$Q$1101,17,0),"")</f>
        <v/>
      </c>
      <c r="J361" s="8" t="str">
        <f>IFERROR(VLOOKUP(A361,DETAIL!$A$7:$P$1101,13,0),"")</f>
        <v/>
      </c>
      <c r="K361" s="114" t="str">
        <f>IFERROR(VLOOKUP(A361,DETAIL!$A$7:$N$1101,14,0),"")</f>
        <v/>
      </c>
      <c r="L361" s="8" t="str">
        <f>IFERROR(VLOOKUP(A361,DETAIL!$A$7:$L$1101,7,0),"")</f>
        <v/>
      </c>
      <c r="M361" s="115" t="str">
        <f>IFERROR(VLOOKUP(A361,DETAIL!$A$7:$L$1101,8,0)*75%,"")</f>
        <v/>
      </c>
      <c r="N361" s="8" t="str">
        <f>IFERROR(VLOOKUP(A361,DETAIL!$A$7:$L$1101,9,0),"")</f>
        <v/>
      </c>
      <c r="O361" s="115" t="str">
        <f>IFERROR(VLOOKUP(A361,DETAIL!$A$7:$L$1101,10,0)*25%,"")</f>
        <v/>
      </c>
      <c r="P361" s="115" t="str">
        <f t="shared" si="17"/>
        <v/>
      </c>
      <c r="Q361" s="113"/>
    </row>
    <row r="362" spans="1:17" ht="24.95" customHeight="1">
      <c r="A362" s="128">
        <v>355</v>
      </c>
      <c r="B362" s="8" t="str">
        <f t="shared" si="16"/>
        <v/>
      </c>
      <c r="C362" s="112" t="str">
        <f>IFERROR(VLOOKUP(A362,DETAIL!$A$7:$F$1101,3,0),"")</f>
        <v/>
      </c>
      <c r="D362" s="112" t="str">
        <f>IFERROR(VLOOKUP(A362,DETAIL!$A$7:$F$1101,4,0),"")</f>
        <v/>
      </c>
      <c r="E362" s="113" t="str">
        <f>IFERROR(VLOOKUP(A362,DETAIL!$A$7:$F$1101,5,0),"")</f>
        <v/>
      </c>
      <c r="F362" s="113" t="str">
        <f>IFERROR(VLOOKUP(A362,DETAIL!$A$7:$P$1101,16,0),"")</f>
        <v/>
      </c>
      <c r="G362" s="113" t="str">
        <f>IFERROR(VLOOKUP(A362,DETAIL!$A$7:$P$1101,15,0),"")</f>
        <v/>
      </c>
      <c r="H362" s="8" t="str">
        <f>IFERROR(VLOOKUP(A362,DETAIL!$A$7:$F$1101,6,0),"")</f>
        <v/>
      </c>
      <c r="I362" s="8" t="str">
        <f>IFERROR(VLOOKUP(A362,DETAIL!$A$7:$Q$1101,17,0),"")</f>
        <v/>
      </c>
      <c r="J362" s="8" t="str">
        <f>IFERROR(VLOOKUP(A362,DETAIL!$A$7:$P$1101,13,0),"")</f>
        <v/>
      </c>
      <c r="K362" s="114" t="str">
        <f>IFERROR(VLOOKUP(A362,DETAIL!$A$7:$N$1101,14,0),"")</f>
        <v/>
      </c>
      <c r="L362" s="8" t="str">
        <f>IFERROR(VLOOKUP(A362,DETAIL!$A$7:$L$1101,7,0),"")</f>
        <v/>
      </c>
      <c r="M362" s="115" t="str">
        <f>IFERROR(VLOOKUP(A362,DETAIL!$A$7:$L$1101,8,0)*75%,"")</f>
        <v/>
      </c>
      <c r="N362" s="8" t="str">
        <f>IFERROR(VLOOKUP(A362,DETAIL!$A$7:$L$1101,9,0),"")</f>
        <v/>
      </c>
      <c r="O362" s="115" t="str">
        <f>IFERROR(VLOOKUP(A362,DETAIL!$A$7:$L$1101,10,0)*25%,"")</f>
        <v/>
      </c>
      <c r="P362" s="115" t="str">
        <f t="shared" si="17"/>
        <v/>
      </c>
      <c r="Q362" s="113"/>
    </row>
    <row r="363" spans="1:17" ht="24.95" customHeight="1">
      <c r="A363" s="128">
        <v>356</v>
      </c>
      <c r="B363" s="8" t="str">
        <f t="shared" si="16"/>
        <v/>
      </c>
      <c r="C363" s="112" t="str">
        <f>IFERROR(VLOOKUP(A363,DETAIL!$A$7:$F$1101,3,0),"")</f>
        <v/>
      </c>
      <c r="D363" s="112" t="str">
        <f>IFERROR(VLOOKUP(A363,DETAIL!$A$7:$F$1101,4,0),"")</f>
        <v/>
      </c>
      <c r="E363" s="113" t="str">
        <f>IFERROR(VLOOKUP(A363,DETAIL!$A$7:$F$1101,5,0),"")</f>
        <v/>
      </c>
      <c r="F363" s="113" t="str">
        <f>IFERROR(VLOOKUP(A363,DETAIL!$A$7:$P$1101,16,0),"")</f>
        <v/>
      </c>
      <c r="G363" s="113" t="str">
        <f>IFERROR(VLOOKUP(A363,DETAIL!$A$7:$P$1101,15,0),"")</f>
        <v/>
      </c>
      <c r="H363" s="8" t="str">
        <f>IFERROR(VLOOKUP(A363,DETAIL!$A$7:$F$1101,6,0),"")</f>
        <v/>
      </c>
      <c r="I363" s="8" t="str">
        <f>IFERROR(VLOOKUP(A363,DETAIL!$A$7:$Q$1101,17,0),"")</f>
        <v/>
      </c>
      <c r="J363" s="8" t="str">
        <f>IFERROR(VLOOKUP(A363,DETAIL!$A$7:$P$1101,13,0),"")</f>
        <v/>
      </c>
      <c r="K363" s="114" t="str">
        <f>IFERROR(VLOOKUP(A363,DETAIL!$A$7:$N$1101,14,0),"")</f>
        <v/>
      </c>
      <c r="L363" s="8" t="str">
        <f>IFERROR(VLOOKUP(A363,DETAIL!$A$7:$L$1101,7,0),"")</f>
        <v/>
      </c>
      <c r="M363" s="115" t="str">
        <f>IFERROR(VLOOKUP(A363,DETAIL!$A$7:$L$1101,8,0)*75%,"")</f>
        <v/>
      </c>
      <c r="N363" s="8" t="str">
        <f>IFERROR(VLOOKUP(A363,DETAIL!$A$7:$L$1101,9,0),"")</f>
        <v/>
      </c>
      <c r="O363" s="115" t="str">
        <f>IFERROR(VLOOKUP(A363,DETAIL!$A$7:$L$1101,10,0)*25%,"")</f>
        <v/>
      </c>
      <c r="P363" s="115" t="str">
        <f t="shared" si="17"/>
        <v/>
      </c>
      <c r="Q363" s="113"/>
    </row>
    <row r="364" spans="1:17" ht="24.95" customHeight="1">
      <c r="A364" s="128">
        <v>357</v>
      </c>
      <c r="B364" s="8" t="str">
        <f t="shared" si="16"/>
        <v/>
      </c>
      <c r="C364" s="112" t="str">
        <f>IFERROR(VLOOKUP(A364,DETAIL!$A$7:$F$1101,3,0),"")</f>
        <v/>
      </c>
      <c r="D364" s="112" t="str">
        <f>IFERROR(VLOOKUP(A364,DETAIL!$A$7:$F$1101,4,0),"")</f>
        <v/>
      </c>
      <c r="E364" s="113" t="str">
        <f>IFERROR(VLOOKUP(A364,DETAIL!$A$7:$F$1101,5,0),"")</f>
        <v/>
      </c>
      <c r="F364" s="113" t="str">
        <f>IFERROR(VLOOKUP(A364,DETAIL!$A$7:$P$1101,16,0),"")</f>
        <v/>
      </c>
      <c r="G364" s="113" t="str">
        <f>IFERROR(VLOOKUP(A364,DETAIL!$A$7:$P$1101,15,0),"")</f>
        <v/>
      </c>
      <c r="H364" s="8" t="str">
        <f>IFERROR(VLOOKUP(A364,DETAIL!$A$7:$F$1101,6,0),"")</f>
        <v/>
      </c>
      <c r="I364" s="8" t="str">
        <f>IFERROR(VLOOKUP(A364,DETAIL!$A$7:$Q$1101,17,0),"")</f>
        <v/>
      </c>
      <c r="J364" s="8" t="str">
        <f>IFERROR(VLOOKUP(A364,DETAIL!$A$7:$P$1101,13,0),"")</f>
        <v/>
      </c>
      <c r="K364" s="114" t="str">
        <f>IFERROR(VLOOKUP(A364,DETAIL!$A$7:$N$1101,14,0),"")</f>
        <v/>
      </c>
      <c r="L364" s="8" t="str">
        <f>IFERROR(VLOOKUP(A364,DETAIL!$A$7:$L$1101,7,0),"")</f>
        <v/>
      </c>
      <c r="M364" s="115" t="str">
        <f>IFERROR(VLOOKUP(A364,DETAIL!$A$7:$L$1101,8,0)*75%,"")</f>
        <v/>
      </c>
      <c r="N364" s="8" t="str">
        <f>IFERROR(VLOOKUP(A364,DETAIL!$A$7:$L$1101,9,0),"")</f>
        <v/>
      </c>
      <c r="O364" s="115" t="str">
        <f>IFERROR(VLOOKUP(A364,DETAIL!$A$7:$L$1101,10,0)*25%,"")</f>
        <v/>
      </c>
      <c r="P364" s="115" t="str">
        <f t="shared" si="17"/>
        <v/>
      </c>
      <c r="Q364" s="113"/>
    </row>
    <row r="365" spans="1:17" ht="24.95" customHeight="1">
      <c r="A365" s="128">
        <v>358</v>
      </c>
      <c r="B365" s="8" t="str">
        <f t="shared" si="16"/>
        <v/>
      </c>
      <c r="C365" s="112" t="str">
        <f>IFERROR(VLOOKUP(A365,DETAIL!$A$7:$F$1101,3,0),"")</f>
        <v/>
      </c>
      <c r="D365" s="112" t="str">
        <f>IFERROR(VLOOKUP(A365,DETAIL!$A$7:$F$1101,4,0),"")</f>
        <v/>
      </c>
      <c r="E365" s="113" t="str">
        <f>IFERROR(VLOOKUP(A365,DETAIL!$A$7:$F$1101,5,0),"")</f>
        <v/>
      </c>
      <c r="F365" s="113" t="str">
        <f>IFERROR(VLOOKUP(A365,DETAIL!$A$7:$P$1101,16,0),"")</f>
        <v/>
      </c>
      <c r="G365" s="113" t="str">
        <f>IFERROR(VLOOKUP(A365,DETAIL!$A$7:$P$1101,15,0),"")</f>
        <v/>
      </c>
      <c r="H365" s="8" t="str">
        <f>IFERROR(VLOOKUP(A365,DETAIL!$A$7:$F$1101,6,0),"")</f>
        <v/>
      </c>
      <c r="I365" s="8" t="str">
        <f>IFERROR(VLOOKUP(A365,DETAIL!$A$7:$Q$1101,17,0),"")</f>
        <v/>
      </c>
      <c r="J365" s="8" t="str">
        <f>IFERROR(VLOOKUP(A365,DETAIL!$A$7:$P$1101,13,0),"")</f>
        <v/>
      </c>
      <c r="K365" s="114" t="str">
        <f>IFERROR(VLOOKUP(A365,DETAIL!$A$7:$N$1101,14,0),"")</f>
        <v/>
      </c>
      <c r="L365" s="8" t="str">
        <f>IFERROR(VLOOKUP(A365,DETAIL!$A$7:$L$1101,7,0),"")</f>
        <v/>
      </c>
      <c r="M365" s="115" t="str">
        <f>IFERROR(VLOOKUP(A365,DETAIL!$A$7:$L$1101,8,0)*75%,"")</f>
        <v/>
      </c>
      <c r="N365" s="8" t="str">
        <f>IFERROR(VLOOKUP(A365,DETAIL!$A$7:$L$1101,9,0),"")</f>
        <v/>
      </c>
      <c r="O365" s="115" t="str">
        <f>IFERROR(VLOOKUP(A365,DETAIL!$A$7:$L$1101,10,0)*25%,"")</f>
        <v/>
      </c>
      <c r="P365" s="115" t="str">
        <f t="shared" si="17"/>
        <v/>
      </c>
      <c r="Q365" s="113"/>
    </row>
    <row r="366" spans="1:17" ht="24.95" customHeight="1">
      <c r="A366" s="128">
        <v>359</v>
      </c>
      <c r="B366" s="8" t="str">
        <f t="shared" si="16"/>
        <v/>
      </c>
      <c r="C366" s="112" t="str">
        <f>IFERROR(VLOOKUP(A366,DETAIL!$A$7:$F$1101,3,0),"")</f>
        <v/>
      </c>
      <c r="D366" s="112" t="str">
        <f>IFERROR(VLOOKUP(A366,DETAIL!$A$7:$F$1101,4,0),"")</f>
        <v/>
      </c>
      <c r="E366" s="113" t="str">
        <f>IFERROR(VLOOKUP(A366,DETAIL!$A$7:$F$1101,5,0),"")</f>
        <v/>
      </c>
      <c r="F366" s="113" t="str">
        <f>IFERROR(VLOOKUP(A366,DETAIL!$A$7:$P$1101,16,0),"")</f>
        <v/>
      </c>
      <c r="G366" s="113" t="str">
        <f>IFERROR(VLOOKUP(A366,DETAIL!$A$7:$P$1101,15,0),"")</f>
        <v/>
      </c>
      <c r="H366" s="8" t="str">
        <f>IFERROR(VLOOKUP(A366,DETAIL!$A$7:$F$1101,6,0),"")</f>
        <v/>
      </c>
      <c r="I366" s="8" t="str">
        <f>IFERROR(VLOOKUP(A366,DETAIL!$A$7:$Q$1101,17,0),"")</f>
        <v/>
      </c>
      <c r="J366" s="8" t="str">
        <f>IFERROR(VLOOKUP(A366,DETAIL!$A$7:$P$1101,13,0),"")</f>
        <v/>
      </c>
      <c r="K366" s="114" t="str">
        <f>IFERROR(VLOOKUP(A366,DETAIL!$A$7:$N$1101,14,0),"")</f>
        <v/>
      </c>
      <c r="L366" s="8" t="str">
        <f>IFERROR(VLOOKUP(A366,DETAIL!$A$7:$L$1101,7,0),"")</f>
        <v/>
      </c>
      <c r="M366" s="115" t="str">
        <f>IFERROR(VLOOKUP(A366,DETAIL!$A$7:$L$1101,8,0)*75%,"")</f>
        <v/>
      </c>
      <c r="N366" s="8" t="str">
        <f>IFERROR(VLOOKUP(A366,DETAIL!$A$7:$L$1101,9,0),"")</f>
        <v/>
      </c>
      <c r="O366" s="115" t="str">
        <f>IFERROR(VLOOKUP(A366,DETAIL!$A$7:$L$1101,10,0)*25%,"")</f>
        <v/>
      </c>
      <c r="P366" s="115" t="str">
        <f t="shared" si="17"/>
        <v/>
      </c>
      <c r="Q366" s="113"/>
    </row>
    <row r="367" spans="1:17" ht="24.95" customHeight="1">
      <c r="A367" s="128">
        <v>360</v>
      </c>
      <c r="B367" s="8" t="str">
        <f t="shared" si="16"/>
        <v/>
      </c>
      <c r="C367" s="112" t="str">
        <f>IFERROR(VLOOKUP(A367,DETAIL!$A$7:$F$1101,3,0),"")</f>
        <v/>
      </c>
      <c r="D367" s="112" t="str">
        <f>IFERROR(VLOOKUP(A367,DETAIL!$A$7:$F$1101,4,0),"")</f>
        <v/>
      </c>
      <c r="E367" s="113" t="str">
        <f>IFERROR(VLOOKUP(A367,DETAIL!$A$7:$F$1101,5,0),"")</f>
        <v/>
      </c>
      <c r="F367" s="113" t="str">
        <f>IFERROR(VLOOKUP(A367,DETAIL!$A$7:$P$1101,16,0),"")</f>
        <v/>
      </c>
      <c r="G367" s="113" t="str">
        <f>IFERROR(VLOOKUP(A367,DETAIL!$A$7:$P$1101,15,0),"")</f>
        <v/>
      </c>
      <c r="H367" s="8" t="str">
        <f>IFERROR(VLOOKUP(A367,DETAIL!$A$7:$F$1101,6,0),"")</f>
        <v/>
      </c>
      <c r="I367" s="8" t="str">
        <f>IFERROR(VLOOKUP(A367,DETAIL!$A$7:$Q$1101,17,0),"")</f>
        <v/>
      </c>
      <c r="J367" s="8" t="str">
        <f>IFERROR(VLOOKUP(A367,DETAIL!$A$7:$P$1101,13,0),"")</f>
        <v/>
      </c>
      <c r="K367" s="114" t="str">
        <f>IFERROR(VLOOKUP(A367,DETAIL!$A$7:$N$1101,14,0),"")</f>
        <v/>
      </c>
      <c r="L367" s="8" t="str">
        <f>IFERROR(VLOOKUP(A367,DETAIL!$A$7:$L$1101,7,0),"")</f>
        <v/>
      </c>
      <c r="M367" s="115" t="str">
        <f>IFERROR(VLOOKUP(A367,DETAIL!$A$7:$L$1101,8,0)*75%,"")</f>
        <v/>
      </c>
      <c r="N367" s="8" t="str">
        <f>IFERROR(VLOOKUP(A367,DETAIL!$A$7:$L$1101,9,0),"")</f>
        <v/>
      </c>
      <c r="O367" s="115" t="str">
        <f>IFERROR(VLOOKUP(A367,DETAIL!$A$7:$L$1101,10,0)*25%,"")</f>
        <v/>
      </c>
      <c r="P367" s="115" t="str">
        <f t="shared" si="17"/>
        <v/>
      </c>
      <c r="Q367" s="113"/>
    </row>
    <row r="368" spans="1:17" ht="24.95" customHeight="1">
      <c r="A368" s="128">
        <v>361</v>
      </c>
      <c r="B368" s="8" t="str">
        <f t="shared" si="16"/>
        <v/>
      </c>
      <c r="C368" s="112" t="str">
        <f>IFERROR(VLOOKUP(A368,DETAIL!$A$7:$F$1101,3,0),"")</f>
        <v/>
      </c>
      <c r="D368" s="112" t="str">
        <f>IFERROR(VLOOKUP(A368,DETAIL!$A$7:$F$1101,4,0),"")</f>
        <v/>
      </c>
      <c r="E368" s="113" t="str">
        <f>IFERROR(VLOOKUP(A368,DETAIL!$A$7:$F$1101,5,0),"")</f>
        <v/>
      </c>
      <c r="F368" s="113" t="str">
        <f>IFERROR(VLOOKUP(A368,DETAIL!$A$7:$P$1101,16,0),"")</f>
        <v/>
      </c>
      <c r="G368" s="113" t="str">
        <f>IFERROR(VLOOKUP(A368,DETAIL!$A$7:$P$1101,15,0),"")</f>
        <v/>
      </c>
      <c r="H368" s="8" t="str">
        <f>IFERROR(VLOOKUP(A368,DETAIL!$A$7:$F$1101,6,0),"")</f>
        <v/>
      </c>
      <c r="I368" s="8" t="str">
        <f>IFERROR(VLOOKUP(A368,DETAIL!$A$7:$Q$1101,17,0),"")</f>
        <v/>
      </c>
      <c r="J368" s="8" t="str">
        <f>IFERROR(VLOOKUP(A368,DETAIL!$A$7:$P$1101,13,0),"")</f>
        <v/>
      </c>
      <c r="K368" s="114" t="str">
        <f>IFERROR(VLOOKUP(A368,DETAIL!$A$7:$N$1101,14,0),"")</f>
        <v/>
      </c>
      <c r="L368" s="8" t="str">
        <f>IFERROR(VLOOKUP(A368,DETAIL!$A$7:$L$1101,7,0),"")</f>
        <v/>
      </c>
      <c r="M368" s="115" t="str">
        <f>IFERROR(VLOOKUP(A368,DETAIL!$A$7:$L$1101,8,0)*75%,"")</f>
        <v/>
      </c>
      <c r="N368" s="8" t="str">
        <f>IFERROR(VLOOKUP(A368,DETAIL!$A$7:$L$1101,9,0),"")</f>
        <v/>
      </c>
      <c r="O368" s="115" t="str">
        <f>IFERROR(VLOOKUP(A368,DETAIL!$A$7:$L$1101,10,0)*25%,"")</f>
        <v/>
      </c>
      <c r="P368" s="115" t="str">
        <f t="shared" si="17"/>
        <v/>
      </c>
      <c r="Q368" s="113"/>
    </row>
    <row r="369" spans="1:17" ht="24.95" customHeight="1">
      <c r="A369" s="128">
        <v>362</v>
      </c>
      <c r="B369" s="8" t="str">
        <f t="shared" si="16"/>
        <v/>
      </c>
      <c r="C369" s="112" t="str">
        <f>IFERROR(VLOOKUP(A369,DETAIL!$A$7:$F$1101,3,0),"")</f>
        <v/>
      </c>
      <c r="D369" s="112" t="str">
        <f>IFERROR(VLOOKUP(A369,DETAIL!$A$7:$F$1101,4,0),"")</f>
        <v/>
      </c>
      <c r="E369" s="113" t="str">
        <f>IFERROR(VLOOKUP(A369,DETAIL!$A$7:$F$1101,5,0),"")</f>
        <v/>
      </c>
      <c r="F369" s="113" t="str">
        <f>IFERROR(VLOOKUP(A369,DETAIL!$A$7:$P$1101,16,0),"")</f>
        <v/>
      </c>
      <c r="G369" s="113" t="str">
        <f>IFERROR(VLOOKUP(A369,DETAIL!$A$7:$P$1101,15,0),"")</f>
        <v/>
      </c>
      <c r="H369" s="8" t="str">
        <f>IFERROR(VLOOKUP(A369,DETAIL!$A$7:$F$1101,6,0),"")</f>
        <v/>
      </c>
      <c r="I369" s="8" t="str">
        <f>IFERROR(VLOOKUP(A369,DETAIL!$A$7:$Q$1101,17,0),"")</f>
        <v/>
      </c>
      <c r="J369" s="8" t="str">
        <f>IFERROR(VLOOKUP(A369,DETAIL!$A$7:$P$1101,13,0),"")</f>
        <v/>
      </c>
      <c r="K369" s="114" t="str">
        <f>IFERROR(VLOOKUP(A369,DETAIL!$A$7:$N$1101,14,0),"")</f>
        <v/>
      </c>
      <c r="L369" s="8" t="str">
        <f>IFERROR(VLOOKUP(A369,DETAIL!$A$7:$L$1101,7,0),"")</f>
        <v/>
      </c>
      <c r="M369" s="115" t="str">
        <f>IFERROR(VLOOKUP(A369,DETAIL!$A$7:$L$1101,8,0)*75%,"")</f>
        <v/>
      </c>
      <c r="N369" s="8" t="str">
        <f>IFERROR(VLOOKUP(A369,DETAIL!$A$7:$L$1101,9,0),"")</f>
        <v/>
      </c>
      <c r="O369" s="115" t="str">
        <f>IFERROR(VLOOKUP(A369,DETAIL!$A$7:$L$1101,10,0)*25%,"")</f>
        <v/>
      </c>
      <c r="P369" s="115" t="str">
        <f t="shared" si="17"/>
        <v/>
      </c>
      <c r="Q369" s="113"/>
    </row>
    <row r="370" spans="1:17" ht="24.95" customHeight="1">
      <c r="A370" s="128">
        <v>363</v>
      </c>
      <c r="B370" s="8" t="str">
        <f t="shared" si="16"/>
        <v/>
      </c>
      <c r="C370" s="112" t="str">
        <f>IFERROR(VLOOKUP(A370,DETAIL!$A$7:$F$1101,3,0),"")</f>
        <v/>
      </c>
      <c r="D370" s="112" t="str">
        <f>IFERROR(VLOOKUP(A370,DETAIL!$A$7:$F$1101,4,0),"")</f>
        <v/>
      </c>
      <c r="E370" s="113" t="str">
        <f>IFERROR(VLOOKUP(A370,DETAIL!$A$7:$F$1101,5,0),"")</f>
        <v/>
      </c>
      <c r="F370" s="113" t="str">
        <f>IFERROR(VLOOKUP(A370,DETAIL!$A$7:$P$1101,16,0),"")</f>
        <v/>
      </c>
      <c r="G370" s="113" t="str">
        <f>IFERROR(VLOOKUP(A370,DETAIL!$A$7:$P$1101,15,0),"")</f>
        <v/>
      </c>
      <c r="H370" s="8" t="str">
        <f>IFERROR(VLOOKUP(A370,DETAIL!$A$7:$F$1101,6,0),"")</f>
        <v/>
      </c>
      <c r="I370" s="8" t="str">
        <f>IFERROR(VLOOKUP(A370,DETAIL!$A$7:$Q$1101,17,0),"")</f>
        <v/>
      </c>
      <c r="J370" s="8" t="str">
        <f>IFERROR(VLOOKUP(A370,DETAIL!$A$7:$P$1101,13,0),"")</f>
        <v/>
      </c>
      <c r="K370" s="114" t="str">
        <f>IFERROR(VLOOKUP(A370,DETAIL!$A$7:$N$1101,14,0),"")</f>
        <v/>
      </c>
      <c r="L370" s="8" t="str">
        <f>IFERROR(VLOOKUP(A370,DETAIL!$A$7:$L$1101,7,0),"")</f>
        <v/>
      </c>
      <c r="M370" s="115" t="str">
        <f>IFERROR(VLOOKUP(A370,DETAIL!$A$7:$L$1101,8,0)*75%,"")</f>
        <v/>
      </c>
      <c r="N370" s="8" t="str">
        <f>IFERROR(VLOOKUP(A370,DETAIL!$A$7:$L$1101,9,0),"")</f>
        <v/>
      </c>
      <c r="O370" s="115" t="str">
        <f>IFERROR(VLOOKUP(A370,DETAIL!$A$7:$L$1101,10,0)*25%,"")</f>
        <v/>
      </c>
      <c r="P370" s="115" t="str">
        <f t="shared" si="17"/>
        <v/>
      </c>
      <c r="Q370" s="113"/>
    </row>
    <row r="371" spans="1:17" ht="24.95" customHeight="1">
      <c r="A371" s="128">
        <v>364</v>
      </c>
      <c r="B371" s="8" t="str">
        <f t="shared" si="16"/>
        <v/>
      </c>
      <c r="C371" s="112" t="str">
        <f>IFERROR(VLOOKUP(A371,DETAIL!$A$7:$F$1101,3,0),"")</f>
        <v/>
      </c>
      <c r="D371" s="112" t="str">
        <f>IFERROR(VLOOKUP(A371,DETAIL!$A$7:$F$1101,4,0),"")</f>
        <v/>
      </c>
      <c r="E371" s="113" t="str">
        <f>IFERROR(VLOOKUP(A371,DETAIL!$A$7:$F$1101,5,0),"")</f>
        <v/>
      </c>
      <c r="F371" s="113" t="str">
        <f>IFERROR(VLOOKUP(A371,DETAIL!$A$7:$P$1101,16,0),"")</f>
        <v/>
      </c>
      <c r="G371" s="113" t="str">
        <f>IFERROR(VLOOKUP(A371,DETAIL!$A$7:$P$1101,15,0),"")</f>
        <v/>
      </c>
      <c r="H371" s="8" t="str">
        <f>IFERROR(VLOOKUP(A371,DETAIL!$A$7:$F$1101,6,0),"")</f>
        <v/>
      </c>
      <c r="I371" s="8" t="str">
        <f>IFERROR(VLOOKUP(A371,DETAIL!$A$7:$Q$1101,17,0),"")</f>
        <v/>
      </c>
      <c r="J371" s="8" t="str">
        <f>IFERROR(VLOOKUP(A371,DETAIL!$A$7:$P$1101,13,0),"")</f>
        <v/>
      </c>
      <c r="K371" s="114" t="str">
        <f>IFERROR(VLOOKUP(A371,DETAIL!$A$7:$N$1101,14,0),"")</f>
        <v/>
      </c>
      <c r="L371" s="8" t="str">
        <f>IFERROR(VLOOKUP(A371,DETAIL!$A$7:$L$1101,7,0),"")</f>
        <v/>
      </c>
      <c r="M371" s="115" t="str">
        <f>IFERROR(VLOOKUP(A371,DETAIL!$A$7:$L$1101,8,0)*75%,"")</f>
        <v/>
      </c>
      <c r="N371" s="8" t="str">
        <f>IFERROR(VLOOKUP(A371,DETAIL!$A$7:$L$1101,9,0),"")</f>
        <v/>
      </c>
      <c r="O371" s="115" t="str">
        <f>IFERROR(VLOOKUP(A371,DETAIL!$A$7:$L$1101,10,0)*25%,"")</f>
        <v/>
      </c>
      <c r="P371" s="115" t="str">
        <f t="shared" si="17"/>
        <v/>
      </c>
      <c r="Q371" s="113"/>
    </row>
    <row r="372" spans="1:17" ht="24.95" customHeight="1">
      <c r="A372" s="128">
        <v>365</v>
      </c>
      <c r="B372" s="8" t="str">
        <f t="shared" si="16"/>
        <v/>
      </c>
      <c r="C372" s="112" t="str">
        <f>IFERROR(VLOOKUP(A372,DETAIL!$A$7:$F$1101,3,0),"")</f>
        <v/>
      </c>
      <c r="D372" s="112" t="str">
        <f>IFERROR(VLOOKUP(A372,DETAIL!$A$7:$F$1101,4,0),"")</f>
        <v/>
      </c>
      <c r="E372" s="113" t="str">
        <f>IFERROR(VLOOKUP(A372,DETAIL!$A$7:$F$1101,5,0),"")</f>
        <v/>
      </c>
      <c r="F372" s="113" t="str">
        <f>IFERROR(VLOOKUP(A372,DETAIL!$A$7:$P$1101,16,0),"")</f>
        <v/>
      </c>
      <c r="G372" s="113" t="str">
        <f>IFERROR(VLOOKUP(A372,DETAIL!$A$7:$P$1101,15,0),"")</f>
        <v/>
      </c>
      <c r="H372" s="8" t="str">
        <f>IFERROR(VLOOKUP(A372,DETAIL!$A$7:$F$1101,6,0),"")</f>
        <v/>
      </c>
      <c r="I372" s="8" t="str">
        <f>IFERROR(VLOOKUP(A372,DETAIL!$A$7:$Q$1101,17,0),"")</f>
        <v/>
      </c>
      <c r="J372" s="8" t="str">
        <f>IFERROR(VLOOKUP(A372,DETAIL!$A$7:$P$1101,13,0),"")</f>
        <v/>
      </c>
      <c r="K372" s="114" t="str">
        <f>IFERROR(VLOOKUP(A372,DETAIL!$A$7:$N$1101,14,0),"")</f>
        <v/>
      </c>
      <c r="L372" s="8" t="str">
        <f>IFERROR(VLOOKUP(A372,DETAIL!$A$7:$L$1101,7,0),"")</f>
        <v/>
      </c>
      <c r="M372" s="115" t="str">
        <f>IFERROR(VLOOKUP(A372,DETAIL!$A$7:$L$1101,8,0)*75%,"")</f>
        <v/>
      </c>
      <c r="N372" s="8" t="str">
        <f>IFERROR(VLOOKUP(A372,DETAIL!$A$7:$L$1101,9,0),"")</f>
        <v/>
      </c>
      <c r="O372" s="115" t="str">
        <f>IFERROR(VLOOKUP(A372,DETAIL!$A$7:$L$1101,10,0)*25%,"")</f>
        <v/>
      </c>
      <c r="P372" s="115" t="str">
        <f t="shared" si="17"/>
        <v/>
      </c>
      <c r="Q372" s="113"/>
    </row>
    <row r="373" spans="1:17" ht="24.95" customHeight="1">
      <c r="A373" s="128">
        <v>366</v>
      </c>
      <c r="B373" s="8" t="str">
        <f t="shared" si="16"/>
        <v/>
      </c>
      <c r="C373" s="112" t="str">
        <f>IFERROR(VLOOKUP(A373,DETAIL!$A$7:$F$1101,3,0),"")</f>
        <v/>
      </c>
      <c r="D373" s="112" t="str">
        <f>IFERROR(VLOOKUP(A373,DETAIL!$A$7:$F$1101,4,0),"")</f>
        <v/>
      </c>
      <c r="E373" s="113" t="str">
        <f>IFERROR(VLOOKUP(A373,DETAIL!$A$7:$F$1101,5,0),"")</f>
        <v/>
      </c>
      <c r="F373" s="113" t="str">
        <f>IFERROR(VLOOKUP(A373,DETAIL!$A$7:$P$1101,16,0),"")</f>
        <v/>
      </c>
      <c r="G373" s="113" t="str">
        <f>IFERROR(VLOOKUP(A373,DETAIL!$A$7:$P$1101,15,0),"")</f>
        <v/>
      </c>
      <c r="H373" s="8" t="str">
        <f>IFERROR(VLOOKUP(A373,DETAIL!$A$7:$F$1101,6,0),"")</f>
        <v/>
      </c>
      <c r="I373" s="8" t="str">
        <f>IFERROR(VLOOKUP(A373,DETAIL!$A$7:$Q$1101,17,0),"")</f>
        <v/>
      </c>
      <c r="J373" s="8" t="str">
        <f>IFERROR(VLOOKUP(A373,DETAIL!$A$7:$P$1101,13,0),"")</f>
        <v/>
      </c>
      <c r="K373" s="114" t="str">
        <f>IFERROR(VLOOKUP(A373,DETAIL!$A$7:$N$1101,14,0),"")</f>
        <v/>
      </c>
      <c r="L373" s="8" t="str">
        <f>IFERROR(VLOOKUP(A373,DETAIL!$A$7:$L$1101,7,0),"")</f>
        <v/>
      </c>
      <c r="M373" s="115" t="str">
        <f>IFERROR(VLOOKUP(A373,DETAIL!$A$7:$L$1101,8,0)*75%,"")</f>
        <v/>
      </c>
      <c r="N373" s="8" t="str">
        <f>IFERROR(VLOOKUP(A373,DETAIL!$A$7:$L$1101,9,0),"")</f>
        <v/>
      </c>
      <c r="O373" s="115" t="str">
        <f>IFERROR(VLOOKUP(A373,DETAIL!$A$7:$L$1101,10,0)*25%,"")</f>
        <v/>
      </c>
      <c r="P373" s="115" t="str">
        <f t="shared" si="17"/>
        <v/>
      </c>
      <c r="Q373" s="113"/>
    </row>
    <row r="374" spans="1:17" ht="24.95" customHeight="1">
      <c r="A374" s="128">
        <v>367</v>
      </c>
      <c r="B374" s="8" t="str">
        <f t="shared" si="16"/>
        <v/>
      </c>
      <c r="C374" s="112" t="str">
        <f>IFERROR(VLOOKUP(A374,DETAIL!$A$7:$F$1101,3,0),"")</f>
        <v/>
      </c>
      <c r="D374" s="112" t="str">
        <f>IFERROR(VLOOKUP(A374,DETAIL!$A$7:$F$1101,4,0),"")</f>
        <v/>
      </c>
      <c r="E374" s="113" t="str">
        <f>IFERROR(VLOOKUP(A374,DETAIL!$A$7:$F$1101,5,0),"")</f>
        <v/>
      </c>
      <c r="F374" s="113" t="str">
        <f>IFERROR(VLOOKUP(A374,DETAIL!$A$7:$P$1101,16,0),"")</f>
        <v/>
      </c>
      <c r="G374" s="113" t="str">
        <f>IFERROR(VLOOKUP(A374,DETAIL!$A$7:$P$1101,15,0),"")</f>
        <v/>
      </c>
      <c r="H374" s="8" t="str">
        <f>IFERROR(VLOOKUP(A374,DETAIL!$A$7:$F$1101,6,0),"")</f>
        <v/>
      </c>
      <c r="I374" s="8" t="str">
        <f>IFERROR(VLOOKUP(A374,DETAIL!$A$7:$Q$1101,17,0),"")</f>
        <v/>
      </c>
      <c r="J374" s="8" t="str">
        <f>IFERROR(VLOOKUP(A374,DETAIL!$A$7:$P$1101,13,0),"")</f>
        <v/>
      </c>
      <c r="K374" s="114" t="str">
        <f>IFERROR(VLOOKUP(A374,DETAIL!$A$7:$N$1101,14,0),"")</f>
        <v/>
      </c>
      <c r="L374" s="8" t="str">
        <f>IFERROR(VLOOKUP(A374,DETAIL!$A$7:$L$1101,7,0),"")</f>
        <v/>
      </c>
      <c r="M374" s="115" t="str">
        <f>IFERROR(VLOOKUP(A374,DETAIL!$A$7:$L$1101,8,0)*75%,"")</f>
        <v/>
      </c>
      <c r="N374" s="8" t="str">
        <f>IFERROR(VLOOKUP(A374,DETAIL!$A$7:$L$1101,9,0),"")</f>
        <v/>
      </c>
      <c r="O374" s="115" t="str">
        <f>IFERROR(VLOOKUP(A374,DETAIL!$A$7:$L$1101,10,0)*25%,"")</f>
        <v/>
      </c>
      <c r="P374" s="115" t="str">
        <f t="shared" si="17"/>
        <v/>
      </c>
      <c r="Q374" s="113"/>
    </row>
    <row r="375" spans="1:17" ht="24.95" customHeight="1">
      <c r="A375" s="128">
        <v>368</v>
      </c>
      <c r="B375" s="8" t="str">
        <f t="shared" si="16"/>
        <v/>
      </c>
      <c r="C375" s="112" t="str">
        <f>IFERROR(VLOOKUP(A375,DETAIL!$A$7:$F$1101,3,0),"")</f>
        <v/>
      </c>
      <c r="D375" s="112" t="str">
        <f>IFERROR(VLOOKUP(A375,DETAIL!$A$7:$F$1101,4,0),"")</f>
        <v/>
      </c>
      <c r="E375" s="113" t="str">
        <f>IFERROR(VLOOKUP(A375,DETAIL!$A$7:$F$1101,5,0),"")</f>
        <v/>
      </c>
      <c r="F375" s="113" t="str">
        <f>IFERROR(VLOOKUP(A375,DETAIL!$A$7:$P$1101,16,0),"")</f>
        <v/>
      </c>
      <c r="G375" s="113" t="str">
        <f>IFERROR(VLOOKUP(A375,DETAIL!$A$7:$P$1101,15,0),"")</f>
        <v/>
      </c>
      <c r="H375" s="8" t="str">
        <f>IFERROR(VLOOKUP(A375,DETAIL!$A$7:$F$1101,6,0),"")</f>
        <v/>
      </c>
      <c r="I375" s="8" t="str">
        <f>IFERROR(VLOOKUP(A375,DETAIL!$A$7:$Q$1101,17,0),"")</f>
        <v/>
      </c>
      <c r="J375" s="8" t="str">
        <f>IFERROR(VLOOKUP(A375,DETAIL!$A$7:$P$1101,13,0),"")</f>
        <v/>
      </c>
      <c r="K375" s="114" t="str">
        <f>IFERROR(VLOOKUP(A375,DETAIL!$A$7:$N$1101,14,0),"")</f>
        <v/>
      </c>
      <c r="L375" s="8" t="str">
        <f>IFERROR(VLOOKUP(A375,DETAIL!$A$7:$L$1101,7,0),"")</f>
        <v/>
      </c>
      <c r="M375" s="115" t="str">
        <f>IFERROR(VLOOKUP(A375,DETAIL!$A$7:$L$1101,8,0)*75%,"")</f>
        <v/>
      </c>
      <c r="N375" s="8" t="str">
        <f>IFERROR(VLOOKUP(A375,DETAIL!$A$7:$L$1101,9,0),"")</f>
        <v/>
      </c>
      <c r="O375" s="115" t="str">
        <f>IFERROR(VLOOKUP(A375,DETAIL!$A$7:$L$1101,10,0)*25%,"")</f>
        <v/>
      </c>
      <c r="P375" s="115" t="str">
        <f t="shared" si="17"/>
        <v/>
      </c>
      <c r="Q375" s="113"/>
    </row>
    <row r="376" spans="1:17" ht="24.95" customHeight="1">
      <c r="A376" s="128">
        <v>369</v>
      </c>
      <c r="B376" s="8" t="str">
        <f t="shared" si="16"/>
        <v/>
      </c>
      <c r="C376" s="112" t="str">
        <f>IFERROR(VLOOKUP(A376,DETAIL!$A$7:$F$1101,3,0),"")</f>
        <v/>
      </c>
      <c r="D376" s="112" t="str">
        <f>IFERROR(VLOOKUP(A376,DETAIL!$A$7:$F$1101,4,0),"")</f>
        <v/>
      </c>
      <c r="E376" s="113" t="str">
        <f>IFERROR(VLOOKUP(A376,DETAIL!$A$7:$F$1101,5,0),"")</f>
        <v/>
      </c>
      <c r="F376" s="113" t="str">
        <f>IFERROR(VLOOKUP(A376,DETAIL!$A$7:$P$1101,16,0),"")</f>
        <v/>
      </c>
      <c r="G376" s="113" t="str">
        <f>IFERROR(VLOOKUP(A376,DETAIL!$A$7:$P$1101,15,0),"")</f>
        <v/>
      </c>
      <c r="H376" s="8" t="str">
        <f>IFERROR(VLOOKUP(A376,DETAIL!$A$7:$F$1101,6,0),"")</f>
        <v/>
      </c>
      <c r="I376" s="8" t="str">
        <f>IFERROR(VLOOKUP(A376,DETAIL!$A$7:$Q$1101,17,0),"")</f>
        <v/>
      </c>
      <c r="J376" s="8" t="str">
        <f>IFERROR(VLOOKUP(A376,DETAIL!$A$7:$P$1101,13,0),"")</f>
        <v/>
      </c>
      <c r="K376" s="114" t="str">
        <f>IFERROR(VLOOKUP(A376,DETAIL!$A$7:$N$1101,14,0),"")</f>
        <v/>
      </c>
      <c r="L376" s="8" t="str">
        <f>IFERROR(VLOOKUP(A376,DETAIL!$A$7:$L$1101,7,0),"")</f>
        <v/>
      </c>
      <c r="M376" s="115" t="str">
        <f>IFERROR(VLOOKUP(A376,DETAIL!$A$7:$L$1101,8,0)*75%,"")</f>
        <v/>
      </c>
      <c r="N376" s="8" t="str">
        <f>IFERROR(VLOOKUP(A376,DETAIL!$A$7:$L$1101,9,0),"")</f>
        <v/>
      </c>
      <c r="O376" s="115" t="str">
        <f>IFERROR(VLOOKUP(A376,DETAIL!$A$7:$L$1101,10,0)*25%,"")</f>
        <v/>
      </c>
      <c r="P376" s="115" t="str">
        <f t="shared" si="17"/>
        <v/>
      </c>
      <c r="Q376" s="113"/>
    </row>
    <row r="377" spans="1:17" ht="24.95" customHeight="1">
      <c r="A377" s="128">
        <v>370</v>
      </c>
      <c r="B377" s="8" t="str">
        <f t="shared" si="16"/>
        <v/>
      </c>
      <c r="C377" s="112" t="str">
        <f>IFERROR(VLOOKUP(A377,DETAIL!$A$7:$F$1101,3,0),"")</f>
        <v/>
      </c>
      <c r="D377" s="112" t="str">
        <f>IFERROR(VLOOKUP(A377,DETAIL!$A$7:$F$1101,4,0),"")</f>
        <v/>
      </c>
      <c r="E377" s="113" t="str">
        <f>IFERROR(VLOOKUP(A377,DETAIL!$A$7:$F$1101,5,0),"")</f>
        <v/>
      </c>
      <c r="F377" s="113" t="str">
        <f>IFERROR(VLOOKUP(A377,DETAIL!$A$7:$P$1101,16,0),"")</f>
        <v/>
      </c>
      <c r="G377" s="113" t="str">
        <f>IFERROR(VLOOKUP(A377,DETAIL!$A$7:$P$1101,15,0),"")</f>
        <v/>
      </c>
      <c r="H377" s="8" t="str">
        <f>IFERROR(VLOOKUP(A377,DETAIL!$A$7:$F$1101,6,0),"")</f>
        <v/>
      </c>
      <c r="I377" s="8" t="str">
        <f>IFERROR(VLOOKUP(A377,DETAIL!$A$7:$Q$1101,17,0),"")</f>
        <v/>
      </c>
      <c r="J377" s="8" t="str">
        <f>IFERROR(VLOOKUP(A377,DETAIL!$A$7:$P$1101,13,0),"")</f>
        <v/>
      </c>
      <c r="K377" s="114" t="str">
        <f>IFERROR(VLOOKUP(A377,DETAIL!$A$7:$N$1101,14,0),"")</f>
        <v/>
      </c>
      <c r="L377" s="8" t="str">
        <f>IFERROR(VLOOKUP(A377,DETAIL!$A$7:$L$1101,7,0),"")</f>
        <v/>
      </c>
      <c r="M377" s="115" t="str">
        <f>IFERROR(VLOOKUP(A377,DETAIL!$A$7:$L$1101,8,0)*75%,"")</f>
        <v/>
      </c>
      <c r="N377" s="8" t="str">
        <f>IFERROR(VLOOKUP(A377,DETAIL!$A$7:$L$1101,9,0),"")</f>
        <v/>
      </c>
      <c r="O377" s="115" t="str">
        <f>IFERROR(VLOOKUP(A377,DETAIL!$A$7:$L$1101,10,0)*25%,"")</f>
        <v/>
      </c>
      <c r="P377" s="115" t="str">
        <f t="shared" si="17"/>
        <v/>
      </c>
      <c r="Q377" s="113"/>
    </row>
    <row r="378" spans="1:17" ht="24.95" customHeight="1">
      <c r="A378" s="128">
        <v>371</v>
      </c>
      <c r="B378" s="8" t="str">
        <f t="shared" si="16"/>
        <v/>
      </c>
      <c r="C378" s="112" t="str">
        <f>IFERROR(VLOOKUP(A378,DETAIL!$A$7:$F$1101,3,0),"")</f>
        <v/>
      </c>
      <c r="D378" s="112" t="str">
        <f>IFERROR(VLOOKUP(A378,DETAIL!$A$7:$F$1101,4,0),"")</f>
        <v/>
      </c>
      <c r="E378" s="113" t="str">
        <f>IFERROR(VLOOKUP(A378,DETAIL!$A$7:$F$1101,5,0),"")</f>
        <v/>
      </c>
      <c r="F378" s="113" t="str">
        <f>IFERROR(VLOOKUP(A378,DETAIL!$A$7:$P$1101,16,0),"")</f>
        <v/>
      </c>
      <c r="G378" s="113" t="str">
        <f>IFERROR(VLOOKUP(A378,DETAIL!$A$7:$P$1101,15,0),"")</f>
        <v/>
      </c>
      <c r="H378" s="8" t="str">
        <f>IFERROR(VLOOKUP(A378,DETAIL!$A$7:$F$1101,6,0),"")</f>
        <v/>
      </c>
      <c r="I378" s="8" t="str">
        <f>IFERROR(VLOOKUP(A378,DETAIL!$A$7:$Q$1101,17,0),"")</f>
        <v/>
      </c>
      <c r="J378" s="8" t="str">
        <f>IFERROR(VLOOKUP(A378,DETAIL!$A$7:$P$1101,13,0),"")</f>
        <v/>
      </c>
      <c r="K378" s="114" t="str">
        <f>IFERROR(VLOOKUP(A378,DETAIL!$A$7:$N$1101,14,0),"")</f>
        <v/>
      </c>
      <c r="L378" s="8" t="str">
        <f>IFERROR(VLOOKUP(A378,DETAIL!$A$7:$L$1101,7,0),"")</f>
        <v/>
      </c>
      <c r="M378" s="115" t="str">
        <f>IFERROR(VLOOKUP(A378,DETAIL!$A$7:$L$1101,8,0)*75%,"")</f>
        <v/>
      </c>
      <c r="N378" s="8" t="str">
        <f>IFERROR(VLOOKUP(A378,DETAIL!$A$7:$L$1101,9,0),"")</f>
        <v/>
      </c>
      <c r="O378" s="115" t="str">
        <f>IFERROR(VLOOKUP(A378,DETAIL!$A$7:$L$1101,10,0)*25%,"")</f>
        <v/>
      </c>
      <c r="P378" s="115" t="str">
        <f t="shared" si="17"/>
        <v/>
      </c>
      <c r="Q378" s="113"/>
    </row>
    <row r="379" spans="1:17" ht="24.95" customHeight="1">
      <c r="A379" s="128">
        <v>372</v>
      </c>
      <c r="B379" s="8" t="str">
        <f t="shared" si="16"/>
        <v/>
      </c>
      <c r="C379" s="112" t="str">
        <f>IFERROR(VLOOKUP(A379,DETAIL!$A$7:$F$1101,3,0),"")</f>
        <v/>
      </c>
      <c r="D379" s="112" t="str">
        <f>IFERROR(VLOOKUP(A379,DETAIL!$A$7:$F$1101,4,0),"")</f>
        <v/>
      </c>
      <c r="E379" s="113" t="str">
        <f>IFERROR(VLOOKUP(A379,DETAIL!$A$7:$F$1101,5,0),"")</f>
        <v/>
      </c>
      <c r="F379" s="113" t="str">
        <f>IFERROR(VLOOKUP(A379,DETAIL!$A$7:$P$1101,16,0),"")</f>
        <v/>
      </c>
      <c r="G379" s="113" t="str">
        <f>IFERROR(VLOOKUP(A379,DETAIL!$A$7:$P$1101,15,0),"")</f>
        <v/>
      </c>
      <c r="H379" s="8" t="str">
        <f>IFERROR(VLOOKUP(A379,DETAIL!$A$7:$F$1101,6,0),"")</f>
        <v/>
      </c>
      <c r="I379" s="8" t="str">
        <f>IFERROR(VLOOKUP(A379,DETAIL!$A$7:$Q$1101,17,0),"")</f>
        <v/>
      </c>
      <c r="J379" s="8" t="str">
        <f>IFERROR(VLOOKUP(A379,DETAIL!$A$7:$P$1101,13,0),"")</f>
        <v/>
      </c>
      <c r="K379" s="114" t="str">
        <f>IFERROR(VLOOKUP(A379,DETAIL!$A$7:$N$1101,14,0),"")</f>
        <v/>
      </c>
      <c r="L379" s="8" t="str">
        <f>IFERROR(VLOOKUP(A379,DETAIL!$A$7:$L$1101,7,0),"")</f>
        <v/>
      </c>
      <c r="M379" s="115" t="str">
        <f>IFERROR(VLOOKUP(A379,DETAIL!$A$7:$L$1101,8,0)*75%,"")</f>
        <v/>
      </c>
      <c r="N379" s="8" t="str">
        <f>IFERROR(VLOOKUP(A379,DETAIL!$A$7:$L$1101,9,0),"")</f>
        <v/>
      </c>
      <c r="O379" s="115" t="str">
        <f>IFERROR(VLOOKUP(A379,DETAIL!$A$7:$L$1101,10,0)*25%,"")</f>
        <v/>
      </c>
      <c r="P379" s="115" t="str">
        <f t="shared" si="17"/>
        <v/>
      </c>
      <c r="Q379" s="113"/>
    </row>
    <row r="380" spans="1:17" ht="24.95" customHeight="1">
      <c r="A380" s="128">
        <v>373</v>
      </c>
      <c r="B380" s="8" t="str">
        <f t="shared" si="16"/>
        <v/>
      </c>
      <c r="C380" s="112" t="str">
        <f>IFERROR(VLOOKUP(A380,DETAIL!$A$7:$F$1101,3,0),"")</f>
        <v/>
      </c>
      <c r="D380" s="112" t="str">
        <f>IFERROR(VLOOKUP(A380,DETAIL!$A$7:$F$1101,4,0),"")</f>
        <v/>
      </c>
      <c r="E380" s="113" t="str">
        <f>IFERROR(VLOOKUP(A380,DETAIL!$A$7:$F$1101,5,0),"")</f>
        <v/>
      </c>
      <c r="F380" s="113" t="str">
        <f>IFERROR(VLOOKUP(A380,DETAIL!$A$7:$P$1101,16,0),"")</f>
        <v/>
      </c>
      <c r="G380" s="113" t="str">
        <f>IFERROR(VLOOKUP(A380,DETAIL!$A$7:$P$1101,15,0),"")</f>
        <v/>
      </c>
      <c r="H380" s="8" t="str">
        <f>IFERROR(VLOOKUP(A380,DETAIL!$A$7:$F$1101,6,0),"")</f>
        <v/>
      </c>
      <c r="I380" s="8" t="str">
        <f>IFERROR(VLOOKUP(A380,DETAIL!$A$7:$Q$1101,17,0),"")</f>
        <v/>
      </c>
      <c r="J380" s="8" t="str">
        <f>IFERROR(VLOOKUP(A380,DETAIL!$A$7:$P$1101,13,0),"")</f>
        <v/>
      </c>
      <c r="K380" s="114" t="str">
        <f>IFERROR(VLOOKUP(A380,DETAIL!$A$7:$N$1101,14,0),"")</f>
        <v/>
      </c>
      <c r="L380" s="8" t="str">
        <f>IFERROR(VLOOKUP(A380,DETAIL!$A$7:$L$1101,7,0),"")</f>
        <v/>
      </c>
      <c r="M380" s="115" t="str">
        <f>IFERROR(VLOOKUP(A380,DETAIL!$A$7:$L$1101,8,0)*75%,"")</f>
        <v/>
      </c>
      <c r="N380" s="8" t="str">
        <f>IFERROR(VLOOKUP(A380,DETAIL!$A$7:$L$1101,9,0),"")</f>
        <v/>
      </c>
      <c r="O380" s="115" t="str">
        <f>IFERROR(VLOOKUP(A380,DETAIL!$A$7:$L$1101,10,0)*25%,"")</f>
        <v/>
      </c>
      <c r="P380" s="115" t="str">
        <f t="shared" si="17"/>
        <v/>
      </c>
      <c r="Q380" s="113"/>
    </row>
    <row r="381" spans="1:17" ht="24.95" customHeight="1">
      <c r="A381" s="128">
        <v>374</v>
      </c>
      <c r="B381" s="8" t="str">
        <f t="shared" si="16"/>
        <v/>
      </c>
      <c r="C381" s="112" t="str">
        <f>IFERROR(VLOOKUP(A381,DETAIL!$A$7:$F$1101,3,0),"")</f>
        <v/>
      </c>
      <c r="D381" s="112" t="str">
        <f>IFERROR(VLOOKUP(A381,DETAIL!$A$7:$F$1101,4,0),"")</f>
        <v/>
      </c>
      <c r="E381" s="113" t="str">
        <f>IFERROR(VLOOKUP(A381,DETAIL!$A$7:$F$1101,5,0),"")</f>
        <v/>
      </c>
      <c r="F381" s="113" t="str">
        <f>IFERROR(VLOOKUP(A381,DETAIL!$A$7:$P$1101,16,0),"")</f>
        <v/>
      </c>
      <c r="G381" s="113" t="str">
        <f>IFERROR(VLOOKUP(A381,DETAIL!$A$7:$P$1101,15,0),"")</f>
        <v/>
      </c>
      <c r="H381" s="8" t="str">
        <f>IFERROR(VLOOKUP(A381,DETAIL!$A$7:$F$1101,6,0),"")</f>
        <v/>
      </c>
      <c r="I381" s="8" t="str">
        <f>IFERROR(VLOOKUP(A381,DETAIL!$A$7:$Q$1101,17,0),"")</f>
        <v/>
      </c>
      <c r="J381" s="8" t="str">
        <f>IFERROR(VLOOKUP(A381,DETAIL!$A$7:$P$1101,13,0),"")</f>
        <v/>
      </c>
      <c r="K381" s="114" t="str">
        <f>IFERROR(VLOOKUP(A381,DETAIL!$A$7:$N$1101,14,0),"")</f>
        <v/>
      </c>
      <c r="L381" s="8" t="str">
        <f>IFERROR(VLOOKUP(A381,DETAIL!$A$7:$L$1101,7,0),"")</f>
        <v/>
      </c>
      <c r="M381" s="115" t="str">
        <f>IFERROR(VLOOKUP(A381,DETAIL!$A$7:$L$1101,8,0)*75%,"")</f>
        <v/>
      </c>
      <c r="N381" s="8" t="str">
        <f>IFERROR(VLOOKUP(A381,DETAIL!$A$7:$L$1101,9,0),"")</f>
        <v/>
      </c>
      <c r="O381" s="115" t="str">
        <f>IFERROR(VLOOKUP(A381,DETAIL!$A$7:$L$1101,10,0)*25%,"")</f>
        <v/>
      </c>
      <c r="P381" s="115" t="str">
        <f t="shared" si="17"/>
        <v/>
      </c>
      <c r="Q381" s="113"/>
    </row>
    <row r="382" spans="1:17" ht="24.95" customHeight="1">
      <c r="A382" s="128">
        <v>375</v>
      </c>
      <c r="B382" s="8" t="str">
        <f t="shared" si="16"/>
        <v/>
      </c>
      <c r="C382" s="112" t="str">
        <f>IFERROR(VLOOKUP(A382,DETAIL!$A$7:$F$1101,3,0),"")</f>
        <v/>
      </c>
      <c r="D382" s="112" t="str">
        <f>IFERROR(VLOOKUP(A382,DETAIL!$A$7:$F$1101,4,0),"")</f>
        <v/>
      </c>
      <c r="E382" s="113" t="str">
        <f>IFERROR(VLOOKUP(A382,DETAIL!$A$7:$F$1101,5,0),"")</f>
        <v/>
      </c>
      <c r="F382" s="113" t="str">
        <f>IFERROR(VLOOKUP(A382,DETAIL!$A$7:$P$1101,16,0),"")</f>
        <v/>
      </c>
      <c r="G382" s="113" t="str">
        <f>IFERROR(VLOOKUP(A382,DETAIL!$A$7:$P$1101,15,0),"")</f>
        <v/>
      </c>
      <c r="H382" s="8" t="str">
        <f>IFERROR(VLOOKUP(A382,DETAIL!$A$7:$F$1101,6,0),"")</f>
        <v/>
      </c>
      <c r="I382" s="8" t="str">
        <f>IFERROR(VLOOKUP(A382,DETAIL!$A$7:$Q$1101,17,0),"")</f>
        <v/>
      </c>
      <c r="J382" s="8" t="str">
        <f>IFERROR(VLOOKUP(A382,DETAIL!$A$7:$P$1101,13,0),"")</f>
        <v/>
      </c>
      <c r="K382" s="114" t="str">
        <f>IFERROR(VLOOKUP(A382,DETAIL!$A$7:$N$1101,14,0),"")</f>
        <v/>
      </c>
      <c r="L382" s="8" t="str">
        <f>IFERROR(VLOOKUP(A382,DETAIL!$A$7:$L$1101,7,0),"")</f>
        <v/>
      </c>
      <c r="M382" s="115" t="str">
        <f>IFERROR(VLOOKUP(A382,DETAIL!$A$7:$L$1101,8,0)*75%,"")</f>
        <v/>
      </c>
      <c r="N382" s="8" t="str">
        <f>IFERROR(VLOOKUP(A382,DETAIL!$A$7:$L$1101,9,0),"")</f>
        <v/>
      </c>
      <c r="O382" s="115" t="str">
        <f>IFERROR(VLOOKUP(A382,DETAIL!$A$7:$L$1101,10,0)*25%,"")</f>
        <v/>
      </c>
      <c r="P382" s="115" t="str">
        <f t="shared" si="17"/>
        <v/>
      </c>
      <c r="Q382" s="113"/>
    </row>
    <row r="383" spans="1:17" ht="24.95" customHeight="1">
      <c r="A383" s="128">
        <v>376</v>
      </c>
      <c r="B383" s="8" t="str">
        <f t="shared" si="16"/>
        <v/>
      </c>
      <c r="C383" s="112" t="str">
        <f>IFERROR(VLOOKUP(A383,DETAIL!$A$7:$F$1101,3,0),"")</f>
        <v/>
      </c>
      <c r="D383" s="112" t="str">
        <f>IFERROR(VLOOKUP(A383,DETAIL!$A$7:$F$1101,4,0),"")</f>
        <v/>
      </c>
      <c r="E383" s="113" t="str">
        <f>IFERROR(VLOOKUP(A383,DETAIL!$A$7:$F$1101,5,0),"")</f>
        <v/>
      </c>
      <c r="F383" s="113" t="str">
        <f>IFERROR(VLOOKUP(A383,DETAIL!$A$7:$P$1101,16,0),"")</f>
        <v/>
      </c>
      <c r="G383" s="113" t="str">
        <f>IFERROR(VLOOKUP(A383,DETAIL!$A$7:$P$1101,15,0),"")</f>
        <v/>
      </c>
      <c r="H383" s="8" t="str">
        <f>IFERROR(VLOOKUP(A383,DETAIL!$A$7:$F$1101,6,0),"")</f>
        <v/>
      </c>
      <c r="I383" s="8" t="str">
        <f>IFERROR(VLOOKUP(A383,DETAIL!$A$7:$Q$1101,17,0),"")</f>
        <v/>
      </c>
      <c r="J383" s="8" t="str">
        <f>IFERROR(VLOOKUP(A383,DETAIL!$A$7:$P$1101,13,0),"")</f>
        <v/>
      </c>
      <c r="K383" s="114" t="str">
        <f>IFERROR(VLOOKUP(A383,DETAIL!$A$7:$N$1101,14,0),"")</f>
        <v/>
      </c>
      <c r="L383" s="8" t="str">
        <f>IFERROR(VLOOKUP(A383,DETAIL!$A$7:$L$1101,7,0),"")</f>
        <v/>
      </c>
      <c r="M383" s="115" t="str">
        <f>IFERROR(VLOOKUP(A383,DETAIL!$A$7:$L$1101,8,0)*75%,"")</f>
        <v/>
      </c>
      <c r="N383" s="8" t="str">
        <f>IFERROR(VLOOKUP(A383,DETAIL!$A$7:$L$1101,9,0),"")</f>
        <v/>
      </c>
      <c r="O383" s="115" t="str">
        <f>IFERROR(VLOOKUP(A383,DETAIL!$A$7:$L$1101,10,0)*25%,"")</f>
        <v/>
      </c>
      <c r="P383" s="115" t="str">
        <f t="shared" si="17"/>
        <v/>
      </c>
      <c r="Q383" s="113"/>
    </row>
    <row r="384" spans="1:17" ht="24.95" customHeight="1">
      <c r="A384" s="128">
        <v>377</v>
      </c>
      <c r="B384" s="8" t="str">
        <f t="shared" si="16"/>
        <v/>
      </c>
      <c r="C384" s="112" t="str">
        <f>IFERROR(VLOOKUP(A384,DETAIL!$A$7:$F$1101,3,0),"")</f>
        <v/>
      </c>
      <c r="D384" s="112" t="str">
        <f>IFERROR(VLOOKUP(A384,DETAIL!$A$7:$F$1101,4,0),"")</f>
        <v/>
      </c>
      <c r="E384" s="113" t="str">
        <f>IFERROR(VLOOKUP(A384,DETAIL!$A$7:$F$1101,5,0),"")</f>
        <v/>
      </c>
      <c r="F384" s="113" t="str">
        <f>IFERROR(VLOOKUP(A384,DETAIL!$A$7:$P$1101,16,0),"")</f>
        <v/>
      </c>
      <c r="G384" s="113" t="str">
        <f>IFERROR(VLOOKUP(A384,DETAIL!$A$7:$P$1101,15,0),"")</f>
        <v/>
      </c>
      <c r="H384" s="8" t="str">
        <f>IFERROR(VLOOKUP(A384,DETAIL!$A$7:$F$1101,6,0),"")</f>
        <v/>
      </c>
      <c r="I384" s="8" t="str">
        <f>IFERROR(VLOOKUP(A384,DETAIL!$A$7:$Q$1101,17,0),"")</f>
        <v/>
      </c>
      <c r="J384" s="8" t="str">
        <f>IFERROR(VLOOKUP(A384,DETAIL!$A$7:$P$1101,13,0),"")</f>
        <v/>
      </c>
      <c r="K384" s="114" t="str">
        <f>IFERROR(VLOOKUP(A384,DETAIL!$A$7:$N$1101,14,0),"")</f>
        <v/>
      </c>
      <c r="L384" s="8" t="str">
        <f>IFERROR(VLOOKUP(A384,DETAIL!$A$7:$L$1101,7,0),"")</f>
        <v/>
      </c>
      <c r="M384" s="115" t="str">
        <f>IFERROR(VLOOKUP(A384,DETAIL!$A$7:$L$1101,8,0)*75%,"")</f>
        <v/>
      </c>
      <c r="N384" s="8" t="str">
        <f>IFERROR(VLOOKUP(A384,DETAIL!$A$7:$L$1101,9,0),"")</f>
        <v/>
      </c>
      <c r="O384" s="115" t="str">
        <f>IFERROR(VLOOKUP(A384,DETAIL!$A$7:$L$1101,10,0)*25%,"")</f>
        <v/>
      </c>
      <c r="P384" s="115" t="str">
        <f t="shared" si="17"/>
        <v/>
      </c>
      <c r="Q384" s="113"/>
    </row>
    <row r="385" spans="1:17" ht="24.95" customHeight="1">
      <c r="A385" s="128">
        <v>378</v>
      </c>
      <c r="B385" s="8" t="str">
        <f t="shared" si="16"/>
        <v/>
      </c>
      <c r="C385" s="112" t="str">
        <f>IFERROR(VLOOKUP(A385,DETAIL!$A$7:$F$1101,3,0),"")</f>
        <v/>
      </c>
      <c r="D385" s="112" t="str">
        <f>IFERROR(VLOOKUP(A385,DETAIL!$A$7:$F$1101,4,0),"")</f>
        <v/>
      </c>
      <c r="E385" s="113" t="str">
        <f>IFERROR(VLOOKUP(A385,DETAIL!$A$7:$F$1101,5,0),"")</f>
        <v/>
      </c>
      <c r="F385" s="113" t="str">
        <f>IFERROR(VLOOKUP(A385,DETAIL!$A$7:$P$1101,16,0),"")</f>
        <v/>
      </c>
      <c r="G385" s="113" t="str">
        <f>IFERROR(VLOOKUP(A385,DETAIL!$A$7:$P$1101,15,0),"")</f>
        <v/>
      </c>
      <c r="H385" s="8" t="str">
        <f>IFERROR(VLOOKUP(A385,DETAIL!$A$7:$F$1101,6,0),"")</f>
        <v/>
      </c>
      <c r="I385" s="8" t="str">
        <f>IFERROR(VLOOKUP(A385,DETAIL!$A$7:$Q$1101,17,0),"")</f>
        <v/>
      </c>
      <c r="J385" s="8" t="str">
        <f>IFERROR(VLOOKUP(A385,DETAIL!$A$7:$P$1101,13,0),"")</f>
        <v/>
      </c>
      <c r="K385" s="114" t="str">
        <f>IFERROR(VLOOKUP(A385,DETAIL!$A$7:$N$1101,14,0),"")</f>
        <v/>
      </c>
      <c r="L385" s="8" t="str">
        <f>IFERROR(VLOOKUP(A385,DETAIL!$A$7:$L$1101,7,0),"")</f>
        <v/>
      </c>
      <c r="M385" s="115" t="str">
        <f>IFERROR(VLOOKUP(A385,DETAIL!$A$7:$L$1101,8,0)*75%,"")</f>
        <v/>
      </c>
      <c r="N385" s="8" t="str">
        <f>IFERROR(VLOOKUP(A385,DETAIL!$A$7:$L$1101,9,0),"")</f>
        <v/>
      </c>
      <c r="O385" s="115" t="str">
        <f>IFERROR(VLOOKUP(A385,DETAIL!$A$7:$L$1101,10,0)*25%,"")</f>
        <v/>
      </c>
      <c r="P385" s="115" t="str">
        <f t="shared" si="17"/>
        <v/>
      </c>
      <c r="Q385" s="113"/>
    </row>
    <row r="386" spans="1:17" ht="24.95" customHeight="1">
      <c r="A386" s="128">
        <v>379</v>
      </c>
      <c r="B386" s="8" t="str">
        <f t="shared" si="16"/>
        <v/>
      </c>
      <c r="C386" s="112" t="str">
        <f>IFERROR(VLOOKUP(A386,DETAIL!$A$7:$F$1101,3,0),"")</f>
        <v/>
      </c>
      <c r="D386" s="112" t="str">
        <f>IFERROR(VLOOKUP(A386,DETAIL!$A$7:$F$1101,4,0),"")</f>
        <v/>
      </c>
      <c r="E386" s="113" t="str">
        <f>IFERROR(VLOOKUP(A386,DETAIL!$A$7:$F$1101,5,0),"")</f>
        <v/>
      </c>
      <c r="F386" s="113" t="str">
        <f>IFERROR(VLOOKUP(A386,DETAIL!$A$7:$P$1101,16,0),"")</f>
        <v/>
      </c>
      <c r="G386" s="113" t="str">
        <f>IFERROR(VLOOKUP(A386,DETAIL!$A$7:$P$1101,15,0),"")</f>
        <v/>
      </c>
      <c r="H386" s="8" t="str">
        <f>IFERROR(VLOOKUP(A386,DETAIL!$A$7:$F$1101,6,0),"")</f>
        <v/>
      </c>
      <c r="I386" s="8" t="str">
        <f>IFERROR(VLOOKUP(A386,DETAIL!$A$7:$Q$1101,17,0),"")</f>
        <v/>
      </c>
      <c r="J386" s="8" t="str">
        <f>IFERROR(VLOOKUP(A386,DETAIL!$A$7:$P$1101,13,0),"")</f>
        <v/>
      </c>
      <c r="K386" s="114" t="str">
        <f>IFERROR(VLOOKUP(A386,DETAIL!$A$7:$N$1101,14,0),"")</f>
        <v/>
      </c>
      <c r="L386" s="8" t="str">
        <f>IFERROR(VLOOKUP(A386,DETAIL!$A$7:$L$1101,7,0),"")</f>
        <v/>
      </c>
      <c r="M386" s="115" t="str">
        <f>IFERROR(VLOOKUP(A386,DETAIL!$A$7:$L$1101,8,0)*75%,"")</f>
        <v/>
      </c>
      <c r="N386" s="8" t="str">
        <f>IFERROR(VLOOKUP(A386,DETAIL!$A$7:$L$1101,9,0),"")</f>
        <v/>
      </c>
      <c r="O386" s="115" t="str">
        <f>IFERROR(VLOOKUP(A386,DETAIL!$A$7:$L$1101,10,0)*25%,"")</f>
        <v/>
      </c>
      <c r="P386" s="115" t="str">
        <f t="shared" si="17"/>
        <v/>
      </c>
      <c r="Q386" s="113"/>
    </row>
    <row r="387" spans="1:17" ht="24.95" customHeight="1">
      <c r="A387" s="128">
        <v>380</v>
      </c>
      <c r="B387" s="8" t="str">
        <f t="shared" si="16"/>
        <v/>
      </c>
      <c r="C387" s="112" t="str">
        <f>IFERROR(VLOOKUP(A387,DETAIL!$A$7:$F$1101,3,0),"")</f>
        <v/>
      </c>
      <c r="D387" s="112" t="str">
        <f>IFERROR(VLOOKUP(A387,DETAIL!$A$7:$F$1101,4,0),"")</f>
        <v/>
      </c>
      <c r="E387" s="113" t="str">
        <f>IFERROR(VLOOKUP(A387,DETAIL!$A$7:$F$1101,5,0),"")</f>
        <v/>
      </c>
      <c r="F387" s="113" t="str">
        <f>IFERROR(VLOOKUP(A387,DETAIL!$A$7:$P$1101,16,0),"")</f>
        <v/>
      </c>
      <c r="G387" s="113" t="str">
        <f>IFERROR(VLOOKUP(A387,DETAIL!$A$7:$P$1101,15,0),"")</f>
        <v/>
      </c>
      <c r="H387" s="8" t="str">
        <f>IFERROR(VLOOKUP(A387,DETAIL!$A$7:$F$1101,6,0),"")</f>
        <v/>
      </c>
      <c r="I387" s="8" t="str">
        <f>IFERROR(VLOOKUP(A387,DETAIL!$A$7:$Q$1101,17,0),"")</f>
        <v/>
      </c>
      <c r="J387" s="8" t="str">
        <f>IFERROR(VLOOKUP(A387,DETAIL!$A$7:$P$1101,13,0),"")</f>
        <v/>
      </c>
      <c r="K387" s="114" t="str">
        <f>IFERROR(VLOOKUP(A387,DETAIL!$A$7:$N$1101,14,0),"")</f>
        <v/>
      </c>
      <c r="L387" s="8" t="str">
        <f>IFERROR(VLOOKUP(A387,DETAIL!$A$7:$L$1101,7,0),"")</f>
        <v/>
      </c>
      <c r="M387" s="115" t="str">
        <f>IFERROR(VLOOKUP(A387,DETAIL!$A$7:$L$1101,8,0)*75%,"")</f>
        <v/>
      </c>
      <c r="N387" s="8" t="str">
        <f>IFERROR(VLOOKUP(A387,DETAIL!$A$7:$L$1101,9,0),"")</f>
        <v/>
      </c>
      <c r="O387" s="115" t="str">
        <f>IFERROR(VLOOKUP(A387,DETAIL!$A$7:$L$1101,10,0)*25%,"")</f>
        <v/>
      </c>
      <c r="P387" s="115" t="str">
        <f t="shared" si="17"/>
        <v/>
      </c>
      <c r="Q387" s="113"/>
    </row>
    <row r="388" spans="1:17" ht="24.95" customHeight="1">
      <c r="A388" s="128">
        <v>381</v>
      </c>
      <c r="B388" s="8" t="str">
        <f t="shared" si="16"/>
        <v/>
      </c>
      <c r="C388" s="112" t="str">
        <f>IFERROR(VLOOKUP(A388,DETAIL!$A$7:$F$1101,3,0),"")</f>
        <v/>
      </c>
      <c r="D388" s="112" t="str">
        <f>IFERROR(VLOOKUP(A388,DETAIL!$A$7:$F$1101,4,0),"")</f>
        <v/>
      </c>
      <c r="E388" s="113" t="str">
        <f>IFERROR(VLOOKUP(A388,DETAIL!$A$7:$F$1101,5,0),"")</f>
        <v/>
      </c>
      <c r="F388" s="113" t="str">
        <f>IFERROR(VLOOKUP(A388,DETAIL!$A$7:$P$1101,16,0),"")</f>
        <v/>
      </c>
      <c r="G388" s="113" t="str">
        <f>IFERROR(VLOOKUP(A388,DETAIL!$A$7:$P$1101,15,0),"")</f>
        <v/>
      </c>
      <c r="H388" s="8" t="str">
        <f>IFERROR(VLOOKUP(A388,DETAIL!$A$7:$F$1101,6,0),"")</f>
        <v/>
      </c>
      <c r="I388" s="8" t="str">
        <f>IFERROR(VLOOKUP(A388,DETAIL!$A$7:$Q$1101,17,0),"")</f>
        <v/>
      </c>
      <c r="J388" s="8" t="str">
        <f>IFERROR(VLOOKUP(A388,DETAIL!$A$7:$P$1101,13,0),"")</f>
        <v/>
      </c>
      <c r="K388" s="114" t="str">
        <f>IFERROR(VLOOKUP(A388,DETAIL!$A$7:$N$1101,14,0),"")</f>
        <v/>
      </c>
      <c r="L388" s="8" t="str">
        <f>IFERROR(VLOOKUP(A388,DETAIL!$A$7:$L$1101,7,0),"")</f>
        <v/>
      </c>
      <c r="M388" s="115" t="str">
        <f>IFERROR(VLOOKUP(A388,DETAIL!$A$7:$L$1101,8,0)*75%,"")</f>
        <v/>
      </c>
      <c r="N388" s="8" t="str">
        <f>IFERROR(VLOOKUP(A388,DETAIL!$A$7:$L$1101,9,0),"")</f>
        <v/>
      </c>
      <c r="O388" s="115" t="str">
        <f>IFERROR(VLOOKUP(A388,DETAIL!$A$7:$L$1101,10,0)*25%,"")</f>
        <v/>
      </c>
      <c r="P388" s="115" t="str">
        <f t="shared" si="17"/>
        <v/>
      </c>
      <c r="Q388" s="113"/>
    </row>
    <row r="389" spans="1:17" ht="24.95" customHeight="1">
      <c r="A389" s="128">
        <v>382</v>
      </c>
      <c r="B389" s="8" t="str">
        <f t="shared" si="16"/>
        <v/>
      </c>
      <c r="C389" s="112" t="str">
        <f>IFERROR(VLOOKUP(A389,DETAIL!$A$7:$F$1101,3,0),"")</f>
        <v/>
      </c>
      <c r="D389" s="112" t="str">
        <f>IFERROR(VLOOKUP(A389,DETAIL!$A$7:$F$1101,4,0),"")</f>
        <v/>
      </c>
      <c r="E389" s="113" t="str">
        <f>IFERROR(VLOOKUP(A389,DETAIL!$A$7:$F$1101,5,0),"")</f>
        <v/>
      </c>
      <c r="F389" s="113" t="str">
        <f>IFERROR(VLOOKUP(A389,DETAIL!$A$7:$P$1101,16,0),"")</f>
        <v/>
      </c>
      <c r="G389" s="113" t="str">
        <f>IFERROR(VLOOKUP(A389,DETAIL!$A$7:$P$1101,15,0),"")</f>
        <v/>
      </c>
      <c r="H389" s="8" t="str">
        <f>IFERROR(VLOOKUP(A389,DETAIL!$A$7:$F$1101,6,0),"")</f>
        <v/>
      </c>
      <c r="I389" s="8" t="str">
        <f>IFERROR(VLOOKUP(A389,DETAIL!$A$7:$Q$1101,17,0),"")</f>
        <v/>
      </c>
      <c r="J389" s="8" t="str">
        <f>IFERROR(VLOOKUP(A389,DETAIL!$A$7:$P$1101,13,0),"")</f>
        <v/>
      </c>
      <c r="K389" s="114" t="str">
        <f>IFERROR(VLOOKUP(A389,DETAIL!$A$7:$N$1101,14,0),"")</f>
        <v/>
      </c>
      <c r="L389" s="8" t="str">
        <f>IFERROR(VLOOKUP(A389,DETAIL!$A$7:$L$1101,7,0),"")</f>
        <v/>
      </c>
      <c r="M389" s="115" t="str">
        <f>IFERROR(VLOOKUP(A389,DETAIL!$A$7:$L$1101,8,0)*75%,"")</f>
        <v/>
      </c>
      <c r="N389" s="8" t="str">
        <f>IFERROR(VLOOKUP(A389,DETAIL!$A$7:$L$1101,9,0),"")</f>
        <v/>
      </c>
      <c r="O389" s="115" t="str">
        <f>IFERROR(VLOOKUP(A389,DETAIL!$A$7:$L$1101,10,0)*25%,"")</f>
        <v/>
      </c>
      <c r="P389" s="115" t="str">
        <f t="shared" si="17"/>
        <v/>
      </c>
      <c r="Q389" s="113"/>
    </row>
    <row r="390" spans="1:17" ht="24.95" customHeight="1">
      <c r="A390" s="128">
        <v>383</v>
      </c>
      <c r="B390" s="8" t="str">
        <f t="shared" si="16"/>
        <v/>
      </c>
      <c r="C390" s="112" t="str">
        <f>IFERROR(VLOOKUP(A390,DETAIL!$A$7:$F$1101,3,0),"")</f>
        <v/>
      </c>
      <c r="D390" s="112" t="str">
        <f>IFERROR(VLOOKUP(A390,DETAIL!$A$7:$F$1101,4,0),"")</f>
        <v/>
      </c>
      <c r="E390" s="113" t="str">
        <f>IFERROR(VLOOKUP(A390,DETAIL!$A$7:$F$1101,5,0),"")</f>
        <v/>
      </c>
      <c r="F390" s="113" t="str">
        <f>IFERROR(VLOOKUP(A390,DETAIL!$A$7:$P$1101,16,0),"")</f>
        <v/>
      </c>
      <c r="G390" s="113" t="str">
        <f>IFERROR(VLOOKUP(A390,DETAIL!$A$7:$P$1101,15,0),"")</f>
        <v/>
      </c>
      <c r="H390" s="8" t="str">
        <f>IFERROR(VLOOKUP(A390,DETAIL!$A$7:$F$1101,6,0),"")</f>
        <v/>
      </c>
      <c r="I390" s="8" t="str">
        <f>IFERROR(VLOOKUP(A390,DETAIL!$A$7:$Q$1101,17,0),"")</f>
        <v/>
      </c>
      <c r="J390" s="8" t="str">
        <f>IFERROR(VLOOKUP(A390,DETAIL!$A$7:$P$1101,13,0),"")</f>
        <v/>
      </c>
      <c r="K390" s="114" t="str">
        <f>IFERROR(VLOOKUP(A390,DETAIL!$A$7:$N$1101,14,0),"")</f>
        <v/>
      </c>
      <c r="L390" s="8" t="str">
        <f>IFERROR(VLOOKUP(A390,DETAIL!$A$7:$L$1101,7,0),"")</f>
        <v/>
      </c>
      <c r="M390" s="115" t="str">
        <f>IFERROR(VLOOKUP(A390,DETAIL!$A$7:$L$1101,8,0)*75%,"")</f>
        <v/>
      </c>
      <c r="N390" s="8" t="str">
        <f>IFERROR(VLOOKUP(A390,DETAIL!$A$7:$L$1101,9,0),"")</f>
        <v/>
      </c>
      <c r="O390" s="115" t="str">
        <f>IFERROR(VLOOKUP(A390,DETAIL!$A$7:$L$1101,10,0)*25%,"")</f>
        <v/>
      </c>
      <c r="P390" s="115" t="str">
        <f t="shared" si="17"/>
        <v/>
      </c>
      <c r="Q390" s="113"/>
    </row>
    <row r="391" spans="1:17" ht="24.95" customHeight="1">
      <c r="A391" s="128">
        <v>384</v>
      </c>
      <c r="B391" s="8" t="str">
        <f t="shared" si="16"/>
        <v/>
      </c>
      <c r="C391" s="112" t="str">
        <f>IFERROR(VLOOKUP(A391,DETAIL!$A$7:$F$1101,3,0),"")</f>
        <v/>
      </c>
      <c r="D391" s="112" t="str">
        <f>IFERROR(VLOOKUP(A391,DETAIL!$A$7:$F$1101,4,0),"")</f>
        <v/>
      </c>
      <c r="E391" s="113" t="str">
        <f>IFERROR(VLOOKUP(A391,DETAIL!$A$7:$F$1101,5,0),"")</f>
        <v/>
      </c>
      <c r="F391" s="113" t="str">
        <f>IFERROR(VLOOKUP(A391,DETAIL!$A$7:$P$1101,16,0),"")</f>
        <v/>
      </c>
      <c r="G391" s="113" t="str">
        <f>IFERROR(VLOOKUP(A391,DETAIL!$A$7:$P$1101,15,0),"")</f>
        <v/>
      </c>
      <c r="H391" s="8" t="str">
        <f>IFERROR(VLOOKUP(A391,DETAIL!$A$7:$F$1101,6,0),"")</f>
        <v/>
      </c>
      <c r="I391" s="8" t="str">
        <f>IFERROR(VLOOKUP(A391,DETAIL!$A$7:$Q$1101,17,0),"")</f>
        <v/>
      </c>
      <c r="J391" s="8" t="str">
        <f>IFERROR(VLOOKUP(A391,DETAIL!$A$7:$P$1101,13,0),"")</f>
        <v/>
      </c>
      <c r="K391" s="114" t="str">
        <f>IFERROR(VLOOKUP(A391,DETAIL!$A$7:$N$1101,14,0),"")</f>
        <v/>
      </c>
      <c r="L391" s="8" t="str">
        <f>IFERROR(VLOOKUP(A391,DETAIL!$A$7:$L$1101,7,0),"")</f>
        <v/>
      </c>
      <c r="M391" s="115" t="str">
        <f>IFERROR(VLOOKUP(A391,DETAIL!$A$7:$L$1101,8,0)*75%,"")</f>
        <v/>
      </c>
      <c r="N391" s="8" t="str">
        <f>IFERROR(VLOOKUP(A391,DETAIL!$A$7:$L$1101,9,0),"")</f>
        <v/>
      </c>
      <c r="O391" s="115" t="str">
        <f>IFERROR(VLOOKUP(A391,DETAIL!$A$7:$L$1101,10,0)*25%,"")</f>
        <v/>
      </c>
      <c r="P391" s="115" t="str">
        <f t="shared" si="17"/>
        <v/>
      </c>
      <c r="Q391" s="113"/>
    </row>
    <row r="392" spans="1:17" ht="24.95" customHeight="1">
      <c r="A392" s="128">
        <v>385</v>
      </c>
      <c r="B392" s="8" t="str">
        <f t="shared" si="16"/>
        <v/>
      </c>
      <c r="C392" s="112" t="str">
        <f>IFERROR(VLOOKUP(A392,DETAIL!$A$7:$F$1101,3,0),"")</f>
        <v/>
      </c>
      <c r="D392" s="112" t="str">
        <f>IFERROR(VLOOKUP(A392,DETAIL!$A$7:$F$1101,4,0),"")</f>
        <v/>
      </c>
      <c r="E392" s="113" t="str">
        <f>IFERROR(VLOOKUP(A392,DETAIL!$A$7:$F$1101,5,0),"")</f>
        <v/>
      </c>
      <c r="F392" s="113" t="str">
        <f>IFERROR(VLOOKUP(A392,DETAIL!$A$7:$P$1101,16,0),"")</f>
        <v/>
      </c>
      <c r="G392" s="113" t="str">
        <f>IFERROR(VLOOKUP(A392,DETAIL!$A$7:$P$1101,15,0),"")</f>
        <v/>
      </c>
      <c r="H392" s="8" t="str">
        <f>IFERROR(VLOOKUP(A392,DETAIL!$A$7:$F$1101,6,0),"")</f>
        <v/>
      </c>
      <c r="I392" s="8" t="str">
        <f>IFERROR(VLOOKUP(A392,DETAIL!$A$7:$Q$1101,17,0),"")</f>
        <v/>
      </c>
      <c r="J392" s="8" t="str">
        <f>IFERROR(VLOOKUP(A392,DETAIL!$A$7:$P$1101,13,0),"")</f>
        <v/>
      </c>
      <c r="K392" s="114" t="str">
        <f>IFERROR(VLOOKUP(A392,DETAIL!$A$7:$N$1101,14,0),"")</f>
        <v/>
      </c>
      <c r="L392" s="8" t="str">
        <f>IFERROR(VLOOKUP(A392,DETAIL!$A$7:$L$1101,7,0),"")</f>
        <v/>
      </c>
      <c r="M392" s="115" t="str">
        <f>IFERROR(VLOOKUP(A392,DETAIL!$A$7:$L$1101,8,0)*75%,"")</f>
        <v/>
      </c>
      <c r="N392" s="8" t="str">
        <f>IFERROR(VLOOKUP(A392,DETAIL!$A$7:$L$1101,9,0),"")</f>
        <v/>
      </c>
      <c r="O392" s="115" t="str">
        <f>IFERROR(VLOOKUP(A392,DETAIL!$A$7:$L$1101,10,0)*25%,"")</f>
        <v/>
      </c>
      <c r="P392" s="115" t="str">
        <f t="shared" si="17"/>
        <v/>
      </c>
      <c r="Q392" s="113"/>
    </row>
    <row r="393" spans="1:17" ht="24.95" customHeight="1">
      <c r="A393" s="128">
        <v>386</v>
      </c>
      <c r="B393" s="8" t="str">
        <f t="shared" si="16"/>
        <v/>
      </c>
      <c r="C393" s="112" t="str">
        <f>IFERROR(VLOOKUP(A393,DETAIL!$A$7:$F$1101,3,0),"")</f>
        <v/>
      </c>
      <c r="D393" s="112" t="str">
        <f>IFERROR(VLOOKUP(A393,DETAIL!$A$7:$F$1101,4,0),"")</f>
        <v/>
      </c>
      <c r="E393" s="113" t="str">
        <f>IFERROR(VLOOKUP(A393,DETAIL!$A$7:$F$1101,5,0),"")</f>
        <v/>
      </c>
      <c r="F393" s="113" t="str">
        <f>IFERROR(VLOOKUP(A393,DETAIL!$A$7:$P$1101,16,0),"")</f>
        <v/>
      </c>
      <c r="G393" s="113" t="str">
        <f>IFERROR(VLOOKUP(A393,DETAIL!$A$7:$P$1101,15,0),"")</f>
        <v/>
      </c>
      <c r="H393" s="8" t="str">
        <f>IFERROR(VLOOKUP(A393,DETAIL!$A$7:$F$1101,6,0),"")</f>
        <v/>
      </c>
      <c r="I393" s="8" t="str">
        <f>IFERROR(VLOOKUP(A393,DETAIL!$A$7:$Q$1101,17,0),"")</f>
        <v/>
      </c>
      <c r="J393" s="8" t="str">
        <f>IFERROR(VLOOKUP(A393,DETAIL!$A$7:$P$1101,13,0),"")</f>
        <v/>
      </c>
      <c r="K393" s="114" t="str">
        <f>IFERROR(VLOOKUP(A393,DETAIL!$A$7:$N$1101,14,0),"")</f>
        <v/>
      </c>
      <c r="L393" s="8" t="str">
        <f>IFERROR(VLOOKUP(A393,DETAIL!$A$7:$L$1101,7,0),"")</f>
        <v/>
      </c>
      <c r="M393" s="115" t="str">
        <f>IFERROR(VLOOKUP(A393,DETAIL!$A$7:$L$1101,8,0)*75%,"")</f>
        <v/>
      </c>
      <c r="N393" s="8" t="str">
        <f>IFERROR(VLOOKUP(A393,DETAIL!$A$7:$L$1101,9,0),"")</f>
        <v/>
      </c>
      <c r="O393" s="115" t="str">
        <f>IFERROR(VLOOKUP(A393,DETAIL!$A$7:$L$1101,10,0)*25%,"")</f>
        <v/>
      </c>
      <c r="P393" s="115" t="str">
        <f t="shared" si="17"/>
        <v/>
      </c>
      <c r="Q393" s="113"/>
    </row>
    <row r="394" spans="1:17" ht="24.95" customHeight="1">
      <c r="A394" s="128">
        <v>387</v>
      </c>
      <c r="B394" s="8" t="str">
        <f t="shared" si="16"/>
        <v/>
      </c>
      <c r="C394" s="112" t="str">
        <f>IFERROR(VLOOKUP(A394,DETAIL!$A$7:$F$1101,3,0),"")</f>
        <v/>
      </c>
      <c r="D394" s="112" t="str">
        <f>IFERROR(VLOOKUP(A394,DETAIL!$A$7:$F$1101,4,0),"")</f>
        <v/>
      </c>
      <c r="E394" s="113" t="str">
        <f>IFERROR(VLOOKUP(A394,DETAIL!$A$7:$F$1101,5,0),"")</f>
        <v/>
      </c>
      <c r="F394" s="113" t="str">
        <f>IFERROR(VLOOKUP(A394,DETAIL!$A$7:$P$1101,16,0),"")</f>
        <v/>
      </c>
      <c r="G394" s="113" t="str">
        <f>IFERROR(VLOOKUP(A394,DETAIL!$A$7:$P$1101,15,0),"")</f>
        <v/>
      </c>
      <c r="H394" s="8" t="str">
        <f>IFERROR(VLOOKUP(A394,DETAIL!$A$7:$F$1101,6,0),"")</f>
        <v/>
      </c>
      <c r="I394" s="8" t="str">
        <f>IFERROR(VLOOKUP(A394,DETAIL!$A$7:$Q$1101,17,0),"")</f>
        <v/>
      </c>
      <c r="J394" s="8" t="str">
        <f>IFERROR(VLOOKUP(A394,DETAIL!$A$7:$P$1101,13,0),"")</f>
        <v/>
      </c>
      <c r="K394" s="114" t="str">
        <f>IFERROR(VLOOKUP(A394,DETAIL!$A$7:$N$1101,14,0),"")</f>
        <v/>
      </c>
      <c r="L394" s="8" t="str">
        <f>IFERROR(VLOOKUP(A394,DETAIL!$A$7:$L$1101,7,0),"")</f>
        <v/>
      </c>
      <c r="M394" s="115" t="str">
        <f>IFERROR(VLOOKUP(A394,DETAIL!$A$7:$L$1101,8,0)*75%,"")</f>
        <v/>
      </c>
      <c r="N394" s="8" t="str">
        <f>IFERROR(VLOOKUP(A394,DETAIL!$A$7:$L$1101,9,0),"")</f>
        <v/>
      </c>
      <c r="O394" s="115" t="str">
        <f>IFERROR(VLOOKUP(A394,DETAIL!$A$7:$L$1101,10,0)*25%,"")</f>
        <v/>
      </c>
      <c r="P394" s="115" t="str">
        <f t="shared" si="17"/>
        <v/>
      </c>
      <c r="Q394" s="113"/>
    </row>
    <row r="395" spans="1:17" ht="24.95" customHeight="1">
      <c r="A395" s="128">
        <v>388</v>
      </c>
      <c r="B395" s="8" t="str">
        <f t="shared" si="16"/>
        <v/>
      </c>
      <c r="C395" s="112" t="str">
        <f>IFERROR(VLOOKUP(A395,DETAIL!$A$7:$F$1101,3,0),"")</f>
        <v/>
      </c>
      <c r="D395" s="112" t="str">
        <f>IFERROR(VLOOKUP(A395,DETAIL!$A$7:$F$1101,4,0),"")</f>
        <v/>
      </c>
      <c r="E395" s="113" t="str">
        <f>IFERROR(VLOOKUP(A395,DETAIL!$A$7:$F$1101,5,0),"")</f>
        <v/>
      </c>
      <c r="F395" s="113" t="str">
        <f>IFERROR(VLOOKUP(A395,DETAIL!$A$7:$P$1101,16,0),"")</f>
        <v/>
      </c>
      <c r="G395" s="113" t="str">
        <f>IFERROR(VLOOKUP(A395,DETAIL!$A$7:$P$1101,15,0),"")</f>
        <v/>
      </c>
      <c r="H395" s="8" t="str">
        <f>IFERROR(VLOOKUP(A395,DETAIL!$A$7:$F$1101,6,0),"")</f>
        <v/>
      </c>
      <c r="I395" s="8" t="str">
        <f>IFERROR(VLOOKUP(A395,DETAIL!$A$7:$Q$1101,17,0),"")</f>
        <v/>
      </c>
      <c r="J395" s="8" t="str">
        <f>IFERROR(VLOOKUP(A395,DETAIL!$A$7:$P$1101,13,0),"")</f>
        <v/>
      </c>
      <c r="K395" s="114" t="str">
        <f>IFERROR(VLOOKUP(A395,DETAIL!$A$7:$N$1101,14,0),"")</f>
        <v/>
      </c>
      <c r="L395" s="8" t="str">
        <f>IFERROR(VLOOKUP(A395,DETAIL!$A$7:$L$1101,7,0),"")</f>
        <v/>
      </c>
      <c r="M395" s="115" t="str">
        <f>IFERROR(VLOOKUP(A395,DETAIL!$A$7:$L$1101,8,0)*75%,"")</f>
        <v/>
      </c>
      <c r="N395" s="8" t="str">
        <f>IFERROR(VLOOKUP(A395,DETAIL!$A$7:$L$1101,9,0),"")</f>
        <v/>
      </c>
      <c r="O395" s="115" t="str">
        <f>IFERROR(VLOOKUP(A395,DETAIL!$A$7:$L$1101,10,0)*25%,"")</f>
        <v/>
      </c>
      <c r="P395" s="115" t="str">
        <f t="shared" si="17"/>
        <v/>
      </c>
      <c r="Q395" s="113"/>
    </row>
    <row r="396" spans="1:17" ht="24.95" customHeight="1">
      <c r="A396" s="128">
        <v>389</v>
      </c>
      <c r="B396" s="8" t="str">
        <f t="shared" si="16"/>
        <v/>
      </c>
      <c r="C396" s="112" t="str">
        <f>IFERROR(VLOOKUP(A396,DETAIL!$A$7:$F$1101,3,0),"")</f>
        <v/>
      </c>
      <c r="D396" s="112" t="str">
        <f>IFERROR(VLOOKUP(A396,DETAIL!$A$7:$F$1101,4,0),"")</f>
        <v/>
      </c>
      <c r="E396" s="113" t="str">
        <f>IFERROR(VLOOKUP(A396,DETAIL!$A$7:$F$1101,5,0),"")</f>
        <v/>
      </c>
      <c r="F396" s="113" t="str">
        <f>IFERROR(VLOOKUP(A396,DETAIL!$A$7:$P$1101,16,0),"")</f>
        <v/>
      </c>
      <c r="G396" s="113" t="str">
        <f>IFERROR(VLOOKUP(A396,DETAIL!$A$7:$P$1101,15,0),"")</f>
        <v/>
      </c>
      <c r="H396" s="8" t="str">
        <f>IFERROR(VLOOKUP(A396,DETAIL!$A$7:$F$1101,6,0),"")</f>
        <v/>
      </c>
      <c r="I396" s="8" t="str">
        <f>IFERROR(VLOOKUP(A396,DETAIL!$A$7:$Q$1101,17,0),"")</f>
        <v/>
      </c>
      <c r="J396" s="8" t="str">
        <f>IFERROR(VLOOKUP(A396,DETAIL!$A$7:$P$1101,13,0),"")</f>
        <v/>
      </c>
      <c r="K396" s="114" t="str">
        <f>IFERROR(VLOOKUP(A396,DETAIL!$A$7:$N$1101,14,0),"")</f>
        <v/>
      </c>
      <c r="L396" s="8" t="str">
        <f>IFERROR(VLOOKUP(A396,DETAIL!$A$7:$L$1101,7,0),"")</f>
        <v/>
      </c>
      <c r="M396" s="115" t="str">
        <f>IFERROR(VLOOKUP(A396,DETAIL!$A$7:$L$1101,8,0)*75%,"")</f>
        <v/>
      </c>
      <c r="N396" s="8" t="str">
        <f>IFERROR(VLOOKUP(A396,DETAIL!$A$7:$L$1101,9,0),"")</f>
        <v/>
      </c>
      <c r="O396" s="115" t="str">
        <f>IFERROR(VLOOKUP(A396,DETAIL!$A$7:$L$1101,10,0)*25%,"")</f>
        <v/>
      </c>
      <c r="P396" s="115" t="str">
        <f t="shared" si="17"/>
        <v/>
      </c>
      <c r="Q396" s="113"/>
    </row>
    <row r="397" spans="1:17" ht="24.95" customHeight="1">
      <c r="A397" s="128">
        <v>390</v>
      </c>
      <c r="B397" s="8" t="str">
        <f t="shared" si="16"/>
        <v/>
      </c>
      <c r="C397" s="112" t="str">
        <f>IFERROR(VLOOKUP(A397,DETAIL!$A$7:$F$1101,3,0),"")</f>
        <v/>
      </c>
      <c r="D397" s="112" t="str">
        <f>IFERROR(VLOOKUP(A397,DETAIL!$A$7:$F$1101,4,0),"")</f>
        <v/>
      </c>
      <c r="E397" s="113" t="str">
        <f>IFERROR(VLOOKUP(A397,DETAIL!$A$7:$F$1101,5,0),"")</f>
        <v/>
      </c>
      <c r="F397" s="113" t="str">
        <f>IFERROR(VLOOKUP(A397,DETAIL!$A$7:$P$1101,16,0),"")</f>
        <v/>
      </c>
      <c r="G397" s="113" t="str">
        <f>IFERROR(VLOOKUP(A397,DETAIL!$A$7:$P$1101,15,0),"")</f>
        <v/>
      </c>
      <c r="H397" s="8" t="str">
        <f>IFERROR(VLOOKUP(A397,DETAIL!$A$7:$F$1101,6,0),"")</f>
        <v/>
      </c>
      <c r="I397" s="8" t="str">
        <f>IFERROR(VLOOKUP(A397,DETAIL!$A$7:$Q$1101,17,0),"")</f>
        <v/>
      </c>
      <c r="J397" s="8" t="str">
        <f>IFERROR(VLOOKUP(A397,DETAIL!$A$7:$P$1101,13,0),"")</f>
        <v/>
      </c>
      <c r="K397" s="114" t="str">
        <f>IFERROR(VLOOKUP(A397,DETAIL!$A$7:$N$1101,14,0),"")</f>
        <v/>
      </c>
      <c r="L397" s="8" t="str">
        <f>IFERROR(VLOOKUP(A397,DETAIL!$A$7:$L$1101,7,0),"")</f>
        <v/>
      </c>
      <c r="M397" s="115" t="str">
        <f>IFERROR(VLOOKUP(A397,DETAIL!$A$7:$L$1101,8,0)*75%,"")</f>
        <v/>
      </c>
      <c r="N397" s="8" t="str">
        <f>IFERROR(VLOOKUP(A397,DETAIL!$A$7:$L$1101,9,0),"")</f>
        <v/>
      </c>
      <c r="O397" s="115" t="str">
        <f>IFERROR(VLOOKUP(A397,DETAIL!$A$7:$L$1101,10,0)*25%,"")</f>
        <v/>
      </c>
      <c r="P397" s="115" t="str">
        <f t="shared" si="17"/>
        <v/>
      </c>
      <c r="Q397" s="113"/>
    </row>
    <row r="398" spans="1:17" ht="24.95" customHeight="1">
      <c r="A398" s="128">
        <v>391</v>
      </c>
      <c r="B398" s="8" t="str">
        <f t="shared" si="16"/>
        <v/>
      </c>
      <c r="C398" s="112" t="str">
        <f>IFERROR(VLOOKUP(A398,DETAIL!$A$7:$F$1101,3,0),"")</f>
        <v/>
      </c>
      <c r="D398" s="112" t="str">
        <f>IFERROR(VLOOKUP(A398,DETAIL!$A$7:$F$1101,4,0),"")</f>
        <v/>
      </c>
      <c r="E398" s="113" t="str">
        <f>IFERROR(VLOOKUP(A398,DETAIL!$A$7:$F$1101,5,0),"")</f>
        <v/>
      </c>
      <c r="F398" s="113" t="str">
        <f>IFERROR(VLOOKUP(A398,DETAIL!$A$7:$P$1101,16,0),"")</f>
        <v/>
      </c>
      <c r="G398" s="113" t="str">
        <f>IFERROR(VLOOKUP(A398,DETAIL!$A$7:$P$1101,15,0),"")</f>
        <v/>
      </c>
      <c r="H398" s="8" t="str">
        <f>IFERROR(VLOOKUP(A398,DETAIL!$A$7:$F$1101,6,0),"")</f>
        <v/>
      </c>
      <c r="I398" s="8" t="str">
        <f>IFERROR(VLOOKUP(A398,DETAIL!$A$7:$Q$1101,17,0),"")</f>
        <v/>
      </c>
      <c r="J398" s="8" t="str">
        <f>IFERROR(VLOOKUP(A398,DETAIL!$A$7:$P$1101,13,0),"")</f>
        <v/>
      </c>
      <c r="K398" s="114" t="str">
        <f>IFERROR(VLOOKUP(A398,DETAIL!$A$7:$N$1101,14,0),"")</f>
        <v/>
      </c>
      <c r="L398" s="8" t="str">
        <f>IFERROR(VLOOKUP(A398,DETAIL!$A$7:$L$1101,7,0),"")</f>
        <v/>
      </c>
      <c r="M398" s="115" t="str">
        <f>IFERROR(VLOOKUP(A398,DETAIL!$A$7:$L$1101,8,0)*75%,"")</f>
        <v/>
      </c>
      <c r="N398" s="8" t="str">
        <f>IFERROR(VLOOKUP(A398,DETAIL!$A$7:$L$1101,9,0),"")</f>
        <v/>
      </c>
      <c r="O398" s="115" t="str">
        <f>IFERROR(VLOOKUP(A398,DETAIL!$A$7:$L$1101,10,0)*25%,"")</f>
        <v/>
      </c>
      <c r="P398" s="115" t="str">
        <f t="shared" si="17"/>
        <v/>
      </c>
      <c r="Q398" s="113"/>
    </row>
    <row r="399" spans="1:17" ht="24.95" customHeight="1">
      <c r="A399" s="128">
        <v>392</v>
      </c>
      <c r="B399" s="8" t="str">
        <f t="shared" si="16"/>
        <v/>
      </c>
      <c r="C399" s="112" t="str">
        <f>IFERROR(VLOOKUP(A399,DETAIL!$A$7:$F$1101,3,0),"")</f>
        <v/>
      </c>
      <c r="D399" s="112" t="str">
        <f>IFERROR(VLOOKUP(A399,DETAIL!$A$7:$F$1101,4,0),"")</f>
        <v/>
      </c>
      <c r="E399" s="113" t="str">
        <f>IFERROR(VLOOKUP(A399,DETAIL!$A$7:$F$1101,5,0),"")</f>
        <v/>
      </c>
      <c r="F399" s="113" t="str">
        <f>IFERROR(VLOOKUP(A399,DETAIL!$A$7:$P$1101,16,0),"")</f>
        <v/>
      </c>
      <c r="G399" s="113" t="str">
        <f>IFERROR(VLOOKUP(A399,DETAIL!$A$7:$P$1101,15,0),"")</f>
        <v/>
      </c>
      <c r="H399" s="8" t="str">
        <f>IFERROR(VLOOKUP(A399,DETAIL!$A$7:$F$1101,6,0),"")</f>
        <v/>
      </c>
      <c r="I399" s="8" t="str">
        <f>IFERROR(VLOOKUP(A399,DETAIL!$A$7:$Q$1101,17,0),"")</f>
        <v/>
      </c>
      <c r="J399" s="8" t="str">
        <f>IFERROR(VLOOKUP(A399,DETAIL!$A$7:$P$1101,13,0),"")</f>
        <v/>
      </c>
      <c r="K399" s="114" t="str">
        <f>IFERROR(VLOOKUP(A399,DETAIL!$A$7:$N$1101,14,0),"")</f>
        <v/>
      </c>
      <c r="L399" s="8" t="str">
        <f>IFERROR(VLOOKUP(A399,DETAIL!$A$7:$L$1101,7,0),"")</f>
        <v/>
      </c>
      <c r="M399" s="115" t="str">
        <f>IFERROR(VLOOKUP(A399,DETAIL!$A$7:$L$1101,8,0)*75%,"")</f>
        <v/>
      </c>
      <c r="N399" s="8" t="str">
        <f>IFERROR(VLOOKUP(A399,DETAIL!$A$7:$L$1101,9,0),"")</f>
        <v/>
      </c>
      <c r="O399" s="115" t="str">
        <f>IFERROR(VLOOKUP(A399,DETAIL!$A$7:$L$1101,10,0)*25%,"")</f>
        <v/>
      </c>
      <c r="P399" s="115" t="str">
        <f t="shared" si="17"/>
        <v/>
      </c>
      <c r="Q399" s="113"/>
    </row>
    <row r="400" spans="1:17" ht="24.95" customHeight="1">
      <c r="A400" s="128">
        <v>393</v>
      </c>
      <c r="B400" s="8" t="str">
        <f t="shared" si="16"/>
        <v/>
      </c>
      <c r="C400" s="112" t="str">
        <f>IFERROR(VLOOKUP(A400,DETAIL!$A$7:$F$1101,3,0),"")</f>
        <v/>
      </c>
      <c r="D400" s="112" t="str">
        <f>IFERROR(VLOOKUP(A400,DETAIL!$A$7:$F$1101,4,0),"")</f>
        <v/>
      </c>
      <c r="E400" s="113" t="str">
        <f>IFERROR(VLOOKUP(A400,DETAIL!$A$7:$F$1101,5,0),"")</f>
        <v/>
      </c>
      <c r="F400" s="113" t="str">
        <f>IFERROR(VLOOKUP(A400,DETAIL!$A$7:$P$1101,16,0),"")</f>
        <v/>
      </c>
      <c r="G400" s="113" t="str">
        <f>IFERROR(VLOOKUP(A400,DETAIL!$A$7:$P$1101,15,0),"")</f>
        <v/>
      </c>
      <c r="H400" s="8" t="str">
        <f>IFERROR(VLOOKUP(A400,DETAIL!$A$7:$F$1101,6,0),"")</f>
        <v/>
      </c>
      <c r="I400" s="8" t="str">
        <f>IFERROR(VLOOKUP(A400,DETAIL!$A$7:$Q$1101,17,0),"")</f>
        <v/>
      </c>
      <c r="J400" s="8" t="str">
        <f>IFERROR(VLOOKUP(A400,DETAIL!$A$7:$P$1101,13,0),"")</f>
        <v/>
      </c>
      <c r="K400" s="114" t="str">
        <f>IFERROR(VLOOKUP(A400,DETAIL!$A$7:$N$1101,14,0),"")</f>
        <v/>
      </c>
      <c r="L400" s="8" t="str">
        <f>IFERROR(VLOOKUP(A400,DETAIL!$A$7:$L$1101,7,0),"")</f>
        <v/>
      </c>
      <c r="M400" s="115" t="str">
        <f>IFERROR(VLOOKUP(A400,DETAIL!$A$7:$L$1101,8,0)*75%,"")</f>
        <v/>
      </c>
      <c r="N400" s="8" t="str">
        <f>IFERROR(VLOOKUP(A400,DETAIL!$A$7:$L$1101,9,0),"")</f>
        <v/>
      </c>
      <c r="O400" s="115" t="str">
        <f>IFERROR(VLOOKUP(A400,DETAIL!$A$7:$L$1101,10,0)*25%,"")</f>
        <v/>
      </c>
      <c r="P400" s="115" t="str">
        <f t="shared" si="17"/>
        <v/>
      </c>
      <c r="Q400" s="113"/>
    </row>
    <row r="401" spans="1:17" ht="24.95" customHeight="1">
      <c r="A401" s="128">
        <v>394</v>
      </c>
      <c r="B401" s="8" t="str">
        <f t="shared" si="16"/>
        <v/>
      </c>
      <c r="C401" s="112" t="str">
        <f>IFERROR(VLOOKUP(A401,DETAIL!$A$7:$F$1101,3,0),"")</f>
        <v/>
      </c>
      <c r="D401" s="112" t="str">
        <f>IFERROR(VLOOKUP(A401,DETAIL!$A$7:$F$1101,4,0),"")</f>
        <v/>
      </c>
      <c r="E401" s="113" t="str">
        <f>IFERROR(VLOOKUP(A401,DETAIL!$A$7:$F$1101,5,0),"")</f>
        <v/>
      </c>
      <c r="F401" s="113" t="str">
        <f>IFERROR(VLOOKUP(A401,DETAIL!$A$7:$P$1101,16,0),"")</f>
        <v/>
      </c>
      <c r="G401" s="113" t="str">
        <f>IFERROR(VLOOKUP(A401,DETAIL!$A$7:$P$1101,15,0),"")</f>
        <v/>
      </c>
      <c r="H401" s="8" t="str">
        <f>IFERROR(VLOOKUP(A401,DETAIL!$A$7:$F$1101,6,0),"")</f>
        <v/>
      </c>
      <c r="I401" s="8" t="str">
        <f>IFERROR(VLOOKUP(A401,DETAIL!$A$7:$Q$1101,17,0),"")</f>
        <v/>
      </c>
      <c r="J401" s="8" t="str">
        <f>IFERROR(VLOOKUP(A401,DETAIL!$A$7:$P$1101,13,0),"")</f>
        <v/>
      </c>
      <c r="K401" s="114" t="str">
        <f>IFERROR(VLOOKUP(A401,DETAIL!$A$7:$N$1101,14,0),"")</f>
        <v/>
      </c>
      <c r="L401" s="8" t="str">
        <f>IFERROR(VLOOKUP(A401,DETAIL!$A$7:$L$1101,7,0),"")</f>
        <v/>
      </c>
      <c r="M401" s="115" t="str">
        <f>IFERROR(VLOOKUP(A401,DETAIL!$A$7:$L$1101,8,0)*75%,"")</f>
        <v/>
      </c>
      <c r="N401" s="8" t="str">
        <f>IFERROR(VLOOKUP(A401,DETAIL!$A$7:$L$1101,9,0),"")</f>
        <v/>
      </c>
      <c r="O401" s="115" t="str">
        <f>IFERROR(VLOOKUP(A401,DETAIL!$A$7:$L$1101,10,0)*25%,"")</f>
        <v/>
      </c>
      <c r="P401" s="115" t="str">
        <f t="shared" si="17"/>
        <v/>
      </c>
      <c r="Q401" s="113"/>
    </row>
    <row r="402" spans="1:17" ht="24.95" customHeight="1">
      <c r="A402" s="128">
        <v>395</v>
      </c>
      <c r="B402" s="8" t="str">
        <f t="shared" si="16"/>
        <v/>
      </c>
      <c r="C402" s="112" t="str">
        <f>IFERROR(VLOOKUP(A402,DETAIL!$A$7:$F$1101,3,0),"")</f>
        <v/>
      </c>
      <c r="D402" s="112" t="str">
        <f>IFERROR(VLOOKUP(A402,DETAIL!$A$7:$F$1101,4,0),"")</f>
        <v/>
      </c>
      <c r="E402" s="113" t="str">
        <f>IFERROR(VLOOKUP(A402,DETAIL!$A$7:$F$1101,5,0),"")</f>
        <v/>
      </c>
      <c r="F402" s="113" t="str">
        <f>IFERROR(VLOOKUP(A402,DETAIL!$A$7:$P$1101,16,0),"")</f>
        <v/>
      </c>
      <c r="G402" s="113" t="str">
        <f>IFERROR(VLOOKUP(A402,DETAIL!$A$7:$P$1101,15,0),"")</f>
        <v/>
      </c>
      <c r="H402" s="8" t="str">
        <f>IFERROR(VLOOKUP(A402,DETAIL!$A$7:$F$1101,6,0),"")</f>
        <v/>
      </c>
      <c r="I402" s="8" t="str">
        <f>IFERROR(VLOOKUP(A402,DETAIL!$A$7:$Q$1101,17,0),"")</f>
        <v/>
      </c>
      <c r="J402" s="8" t="str">
        <f>IFERROR(VLOOKUP(A402,DETAIL!$A$7:$P$1101,13,0),"")</f>
        <v/>
      </c>
      <c r="K402" s="114" t="str">
        <f>IFERROR(VLOOKUP(A402,DETAIL!$A$7:$N$1101,14,0),"")</f>
        <v/>
      </c>
      <c r="L402" s="8" t="str">
        <f>IFERROR(VLOOKUP(A402,DETAIL!$A$7:$L$1101,7,0),"")</f>
        <v/>
      </c>
      <c r="M402" s="115" t="str">
        <f>IFERROR(VLOOKUP(A402,DETAIL!$A$7:$L$1101,8,0)*75%,"")</f>
        <v/>
      </c>
      <c r="N402" s="8" t="str">
        <f>IFERROR(VLOOKUP(A402,DETAIL!$A$7:$L$1101,9,0),"")</f>
        <v/>
      </c>
      <c r="O402" s="115" t="str">
        <f>IFERROR(VLOOKUP(A402,DETAIL!$A$7:$L$1101,10,0)*25%,"")</f>
        <v/>
      </c>
      <c r="P402" s="115" t="str">
        <f t="shared" si="17"/>
        <v/>
      </c>
      <c r="Q402" s="113"/>
    </row>
    <row r="403" spans="1:17" ht="24.95" customHeight="1">
      <c r="A403" s="128">
        <v>396</v>
      </c>
      <c r="B403" s="8" t="str">
        <f t="shared" si="16"/>
        <v/>
      </c>
      <c r="C403" s="112" t="str">
        <f>IFERROR(VLOOKUP(A403,DETAIL!$A$7:$F$1101,3,0),"")</f>
        <v/>
      </c>
      <c r="D403" s="112" t="str">
        <f>IFERROR(VLOOKUP(A403,DETAIL!$A$7:$F$1101,4,0),"")</f>
        <v/>
      </c>
      <c r="E403" s="113" t="str">
        <f>IFERROR(VLOOKUP(A403,DETAIL!$A$7:$F$1101,5,0),"")</f>
        <v/>
      </c>
      <c r="F403" s="113" t="str">
        <f>IFERROR(VLOOKUP(A403,DETAIL!$A$7:$P$1101,16,0),"")</f>
        <v/>
      </c>
      <c r="G403" s="113" t="str">
        <f>IFERROR(VLOOKUP(A403,DETAIL!$A$7:$P$1101,15,0),"")</f>
        <v/>
      </c>
      <c r="H403" s="8" t="str">
        <f>IFERROR(VLOOKUP(A403,DETAIL!$A$7:$F$1101,6,0),"")</f>
        <v/>
      </c>
      <c r="I403" s="8" t="str">
        <f>IFERROR(VLOOKUP(A403,DETAIL!$A$7:$Q$1101,17,0),"")</f>
        <v/>
      </c>
      <c r="J403" s="8" t="str">
        <f>IFERROR(VLOOKUP(A403,DETAIL!$A$7:$P$1101,13,0),"")</f>
        <v/>
      </c>
      <c r="K403" s="114" t="str">
        <f>IFERROR(VLOOKUP(A403,DETAIL!$A$7:$N$1101,14,0),"")</f>
        <v/>
      </c>
      <c r="L403" s="8" t="str">
        <f>IFERROR(VLOOKUP(A403,DETAIL!$A$7:$L$1101,7,0),"")</f>
        <v/>
      </c>
      <c r="M403" s="115" t="str">
        <f>IFERROR(VLOOKUP(A403,DETAIL!$A$7:$L$1101,8,0)*75%,"")</f>
        <v/>
      </c>
      <c r="N403" s="8" t="str">
        <f>IFERROR(VLOOKUP(A403,DETAIL!$A$7:$L$1101,9,0),"")</f>
        <v/>
      </c>
      <c r="O403" s="115" t="str">
        <f>IFERROR(VLOOKUP(A403,DETAIL!$A$7:$L$1101,10,0)*25%,"")</f>
        <v/>
      </c>
      <c r="P403" s="115" t="str">
        <f t="shared" si="17"/>
        <v/>
      </c>
      <c r="Q403" s="113"/>
    </row>
    <row r="404" spans="1:17" ht="24.95" customHeight="1">
      <c r="A404" s="128">
        <v>397</v>
      </c>
      <c r="B404" s="8" t="str">
        <f t="shared" ref="B404:B467" si="18">IFERROR(IF(LEN(C404)&gt;=2,B403+1,""),"")</f>
        <v/>
      </c>
      <c r="C404" s="112" t="str">
        <f>IFERROR(VLOOKUP(A404,DETAIL!$A$7:$F$1101,3,0),"")</f>
        <v/>
      </c>
      <c r="D404" s="112" t="str">
        <f>IFERROR(VLOOKUP(A404,DETAIL!$A$7:$F$1101,4,0),"")</f>
        <v/>
      </c>
      <c r="E404" s="113" t="str">
        <f>IFERROR(VLOOKUP(A404,DETAIL!$A$7:$F$1101,5,0),"")</f>
        <v/>
      </c>
      <c r="F404" s="113" t="str">
        <f>IFERROR(VLOOKUP(A404,DETAIL!$A$7:$P$1101,16,0),"")</f>
        <v/>
      </c>
      <c r="G404" s="113" t="str">
        <f>IFERROR(VLOOKUP(A404,DETAIL!$A$7:$P$1101,15,0),"")</f>
        <v/>
      </c>
      <c r="H404" s="8" t="str">
        <f>IFERROR(VLOOKUP(A404,DETAIL!$A$7:$F$1101,6,0),"")</f>
        <v/>
      </c>
      <c r="I404" s="8" t="str">
        <f>IFERROR(VLOOKUP(A404,DETAIL!$A$7:$Q$1101,17,0),"")</f>
        <v/>
      </c>
      <c r="J404" s="8" t="str">
        <f>IFERROR(VLOOKUP(A404,DETAIL!$A$7:$P$1101,13,0),"")</f>
        <v/>
      </c>
      <c r="K404" s="114" t="str">
        <f>IFERROR(VLOOKUP(A404,DETAIL!$A$7:$N$1101,14,0),"")</f>
        <v/>
      </c>
      <c r="L404" s="8" t="str">
        <f>IFERROR(VLOOKUP(A404,DETAIL!$A$7:$L$1101,7,0),"")</f>
        <v/>
      </c>
      <c r="M404" s="115" t="str">
        <f>IFERROR(VLOOKUP(A404,DETAIL!$A$7:$L$1101,8,0)*75%,"")</f>
        <v/>
      </c>
      <c r="N404" s="8" t="str">
        <f>IFERROR(VLOOKUP(A404,DETAIL!$A$7:$L$1101,9,0),"")</f>
        <v/>
      </c>
      <c r="O404" s="115" t="str">
        <f>IFERROR(VLOOKUP(A404,DETAIL!$A$7:$L$1101,10,0)*25%,"")</f>
        <v/>
      </c>
      <c r="P404" s="115" t="str">
        <f t="shared" ref="P404:P467" si="19">IFERROR(IF(H404="","",SUM(M404+O404)),"")</f>
        <v/>
      </c>
      <c r="Q404" s="113"/>
    </row>
    <row r="405" spans="1:17" ht="24.95" customHeight="1">
      <c r="A405" s="128">
        <v>398</v>
      </c>
      <c r="B405" s="8" t="str">
        <f t="shared" si="18"/>
        <v/>
      </c>
      <c r="C405" s="112" t="str">
        <f>IFERROR(VLOOKUP(A405,DETAIL!$A$7:$F$1101,3,0),"")</f>
        <v/>
      </c>
      <c r="D405" s="112" t="str">
        <f>IFERROR(VLOOKUP(A405,DETAIL!$A$7:$F$1101,4,0),"")</f>
        <v/>
      </c>
      <c r="E405" s="113" t="str">
        <f>IFERROR(VLOOKUP(A405,DETAIL!$A$7:$F$1101,5,0),"")</f>
        <v/>
      </c>
      <c r="F405" s="113" t="str">
        <f>IFERROR(VLOOKUP(A405,DETAIL!$A$7:$P$1101,16,0),"")</f>
        <v/>
      </c>
      <c r="G405" s="113" t="str">
        <f>IFERROR(VLOOKUP(A405,DETAIL!$A$7:$P$1101,15,0),"")</f>
        <v/>
      </c>
      <c r="H405" s="8" t="str">
        <f>IFERROR(VLOOKUP(A405,DETAIL!$A$7:$F$1101,6,0),"")</f>
        <v/>
      </c>
      <c r="I405" s="8" t="str">
        <f>IFERROR(VLOOKUP(A405,DETAIL!$A$7:$Q$1101,17,0),"")</f>
        <v/>
      </c>
      <c r="J405" s="8" t="str">
        <f>IFERROR(VLOOKUP(A405,DETAIL!$A$7:$P$1101,13,0),"")</f>
        <v/>
      </c>
      <c r="K405" s="114" t="str">
        <f>IFERROR(VLOOKUP(A405,DETAIL!$A$7:$N$1101,14,0),"")</f>
        <v/>
      </c>
      <c r="L405" s="8" t="str">
        <f>IFERROR(VLOOKUP(A405,DETAIL!$A$7:$L$1101,7,0),"")</f>
        <v/>
      </c>
      <c r="M405" s="115" t="str">
        <f>IFERROR(VLOOKUP(A405,DETAIL!$A$7:$L$1101,8,0)*75%,"")</f>
        <v/>
      </c>
      <c r="N405" s="8" t="str">
        <f>IFERROR(VLOOKUP(A405,DETAIL!$A$7:$L$1101,9,0),"")</f>
        <v/>
      </c>
      <c r="O405" s="115" t="str">
        <f>IFERROR(VLOOKUP(A405,DETAIL!$A$7:$L$1101,10,0)*25%,"")</f>
        <v/>
      </c>
      <c r="P405" s="115" t="str">
        <f t="shared" si="19"/>
        <v/>
      </c>
      <c r="Q405" s="113"/>
    </row>
    <row r="406" spans="1:17" ht="24.95" customHeight="1">
      <c r="A406" s="128">
        <v>399</v>
      </c>
      <c r="B406" s="8" t="str">
        <f t="shared" si="18"/>
        <v/>
      </c>
      <c r="C406" s="112" t="str">
        <f>IFERROR(VLOOKUP(A406,DETAIL!$A$7:$F$1101,3,0),"")</f>
        <v/>
      </c>
      <c r="D406" s="112" t="str">
        <f>IFERROR(VLOOKUP(A406,DETAIL!$A$7:$F$1101,4,0),"")</f>
        <v/>
      </c>
      <c r="E406" s="113" t="str">
        <f>IFERROR(VLOOKUP(A406,DETAIL!$A$7:$F$1101,5,0),"")</f>
        <v/>
      </c>
      <c r="F406" s="113" t="str">
        <f>IFERROR(VLOOKUP(A406,DETAIL!$A$7:$P$1101,16,0),"")</f>
        <v/>
      </c>
      <c r="G406" s="113" t="str">
        <f>IFERROR(VLOOKUP(A406,DETAIL!$A$7:$P$1101,15,0),"")</f>
        <v/>
      </c>
      <c r="H406" s="8" t="str">
        <f>IFERROR(VLOOKUP(A406,DETAIL!$A$7:$F$1101,6,0),"")</f>
        <v/>
      </c>
      <c r="I406" s="8" t="str">
        <f>IFERROR(VLOOKUP(A406,DETAIL!$A$7:$Q$1101,17,0),"")</f>
        <v/>
      </c>
      <c r="J406" s="8" t="str">
        <f>IFERROR(VLOOKUP(A406,DETAIL!$A$7:$P$1101,13,0),"")</f>
        <v/>
      </c>
      <c r="K406" s="114" t="str">
        <f>IFERROR(VLOOKUP(A406,DETAIL!$A$7:$N$1101,14,0),"")</f>
        <v/>
      </c>
      <c r="L406" s="8" t="str">
        <f>IFERROR(VLOOKUP(A406,DETAIL!$A$7:$L$1101,7,0),"")</f>
        <v/>
      </c>
      <c r="M406" s="115" t="str">
        <f>IFERROR(VLOOKUP(A406,DETAIL!$A$7:$L$1101,8,0)*75%,"")</f>
        <v/>
      </c>
      <c r="N406" s="8" t="str">
        <f>IFERROR(VLOOKUP(A406,DETAIL!$A$7:$L$1101,9,0),"")</f>
        <v/>
      </c>
      <c r="O406" s="115" t="str">
        <f>IFERROR(VLOOKUP(A406,DETAIL!$A$7:$L$1101,10,0)*25%,"")</f>
        <v/>
      </c>
      <c r="P406" s="115" t="str">
        <f t="shared" si="19"/>
        <v/>
      </c>
      <c r="Q406" s="113"/>
    </row>
    <row r="407" spans="1:17" ht="24.95" customHeight="1">
      <c r="A407" s="128">
        <v>400</v>
      </c>
      <c r="B407" s="8" t="str">
        <f t="shared" si="18"/>
        <v/>
      </c>
      <c r="C407" s="112" t="str">
        <f>IFERROR(VLOOKUP(A407,DETAIL!$A$7:$F$1101,3,0),"")</f>
        <v/>
      </c>
      <c r="D407" s="112" t="str">
        <f>IFERROR(VLOOKUP(A407,DETAIL!$A$7:$F$1101,4,0),"")</f>
        <v/>
      </c>
      <c r="E407" s="113" t="str">
        <f>IFERROR(VLOOKUP(A407,DETAIL!$A$7:$F$1101,5,0),"")</f>
        <v/>
      </c>
      <c r="F407" s="113" t="str">
        <f>IFERROR(VLOOKUP(A407,DETAIL!$A$7:$P$1101,16,0),"")</f>
        <v/>
      </c>
      <c r="G407" s="113" t="str">
        <f>IFERROR(VLOOKUP(A407,DETAIL!$A$7:$P$1101,15,0),"")</f>
        <v/>
      </c>
      <c r="H407" s="8" t="str">
        <f>IFERROR(VLOOKUP(A407,DETAIL!$A$7:$F$1101,6,0),"")</f>
        <v/>
      </c>
      <c r="I407" s="8" t="str">
        <f>IFERROR(VLOOKUP(A407,DETAIL!$A$7:$Q$1101,17,0),"")</f>
        <v/>
      </c>
      <c r="J407" s="8" t="str">
        <f>IFERROR(VLOOKUP(A407,DETAIL!$A$7:$P$1101,13,0),"")</f>
        <v/>
      </c>
      <c r="K407" s="114" t="str">
        <f>IFERROR(VLOOKUP(A407,DETAIL!$A$7:$N$1101,14,0),"")</f>
        <v/>
      </c>
      <c r="L407" s="8" t="str">
        <f>IFERROR(VLOOKUP(A407,DETAIL!$A$7:$L$1101,7,0),"")</f>
        <v/>
      </c>
      <c r="M407" s="115" t="str">
        <f>IFERROR(VLOOKUP(A407,DETAIL!$A$7:$L$1101,8,0)*75%,"")</f>
        <v/>
      </c>
      <c r="N407" s="8" t="str">
        <f>IFERROR(VLOOKUP(A407,DETAIL!$A$7:$L$1101,9,0),"")</f>
        <v/>
      </c>
      <c r="O407" s="115" t="str">
        <f>IFERROR(VLOOKUP(A407,DETAIL!$A$7:$L$1101,10,0)*25%,"")</f>
        <v/>
      </c>
      <c r="P407" s="115" t="str">
        <f t="shared" si="19"/>
        <v/>
      </c>
      <c r="Q407" s="113"/>
    </row>
    <row r="408" spans="1:17" ht="24.95" customHeight="1">
      <c r="A408" s="128">
        <v>401</v>
      </c>
      <c r="B408" s="8" t="str">
        <f t="shared" si="18"/>
        <v/>
      </c>
      <c r="C408" s="112" t="str">
        <f>IFERROR(VLOOKUP(A408,DETAIL!$A$7:$F$1101,3,0),"")</f>
        <v/>
      </c>
      <c r="D408" s="112" t="str">
        <f>IFERROR(VLOOKUP(A408,DETAIL!$A$7:$F$1101,4,0),"")</f>
        <v/>
      </c>
      <c r="E408" s="113" t="str">
        <f>IFERROR(VLOOKUP(A408,DETAIL!$A$7:$F$1101,5,0),"")</f>
        <v/>
      </c>
      <c r="F408" s="113" t="str">
        <f>IFERROR(VLOOKUP(A408,DETAIL!$A$7:$P$1101,16,0),"")</f>
        <v/>
      </c>
      <c r="G408" s="113" t="str">
        <f>IFERROR(VLOOKUP(A408,DETAIL!$A$7:$P$1101,15,0),"")</f>
        <v/>
      </c>
      <c r="H408" s="8" t="str">
        <f>IFERROR(VLOOKUP(A408,DETAIL!$A$7:$F$1101,6,0),"")</f>
        <v/>
      </c>
      <c r="I408" s="8" t="str">
        <f>IFERROR(VLOOKUP(A408,DETAIL!$A$7:$Q$1101,17,0),"")</f>
        <v/>
      </c>
      <c r="J408" s="8" t="str">
        <f>IFERROR(VLOOKUP(A408,DETAIL!$A$7:$P$1101,13,0),"")</f>
        <v/>
      </c>
      <c r="K408" s="114" t="str">
        <f>IFERROR(VLOOKUP(A408,DETAIL!$A$7:$N$1101,14,0),"")</f>
        <v/>
      </c>
      <c r="L408" s="8" t="str">
        <f>IFERROR(VLOOKUP(A408,DETAIL!$A$7:$L$1101,7,0),"")</f>
        <v/>
      </c>
      <c r="M408" s="115" t="str">
        <f>IFERROR(VLOOKUP(A408,DETAIL!$A$7:$L$1101,8,0)*75%,"")</f>
        <v/>
      </c>
      <c r="N408" s="8" t="str">
        <f>IFERROR(VLOOKUP(A408,DETAIL!$A$7:$L$1101,9,0),"")</f>
        <v/>
      </c>
      <c r="O408" s="115" t="str">
        <f>IFERROR(VLOOKUP(A408,DETAIL!$A$7:$L$1101,10,0)*25%,"")</f>
        <v/>
      </c>
      <c r="P408" s="115" t="str">
        <f t="shared" si="19"/>
        <v/>
      </c>
      <c r="Q408" s="113"/>
    </row>
    <row r="409" spans="1:17" ht="24.95" customHeight="1">
      <c r="A409" s="128">
        <v>402</v>
      </c>
      <c r="B409" s="8" t="str">
        <f t="shared" si="18"/>
        <v/>
      </c>
      <c r="C409" s="112" t="str">
        <f>IFERROR(VLOOKUP(A409,DETAIL!$A$7:$F$1101,3,0),"")</f>
        <v/>
      </c>
      <c r="D409" s="112" t="str">
        <f>IFERROR(VLOOKUP(A409,DETAIL!$A$7:$F$1101,4,0),"")</f>
        <v/>
      </c>
      <c r="E409" s="113" t="str">
        <f>IFERROR(VLOOKUP(A409,DETAIL!$A$7:$F$1101,5,0),"")</f>
        <v/>
      </c>
      <c r="F409" s="113" t="str">
        <f>IFERROR(VLOOKUP(A409,DETAIL!$A$7:$P$1101,16,0),"")</f>
        <v/>
      </c>
      <c r="G409" s="113" t="str">
        <f>IFERROR(VLOOKUP(A409,DETAIL!$A$7:$P$1101,15,0),"")</f>
        <v/>
      </c>
      <c r="H409" s="8" t="str">
        <f>IFERROR(VLOOKUP(A409,DETAIL!$A$7:$F$1101,6,0),"")</f>
        <v/>
      </c>
      <c r="I409" s="8" t="str">
        <f>IFERROR(VLOOKUP(A409,DETAIL!$A$7:$Q$1101,17,0),"")</f>
        <v/>
      </c>
      <c r="J409" s="8" t="str">
        <f>IFERROR(VLOOKUP(A409,DETAIL!$A$7:$P$1101,13,0),"")</f>
        <v/>
      </c>
      <c r="K409" s="114" t="str">
        <f>IFERROR(VLOOKUP(A409,DETAIL!$A$7:$N$1101,14,0),"")</f>
        <v/>
      </c>
      <c r="L409" s="8" t="str">
        <f>IFERROR(VLOOKUP(A409,DETAIL!$A$7:$L$1101,7,0),"")</f>
        <v/>
      </c>
      <c r="M409" s="115" t="str">
        <f>IFERROR(VLOOKUP(A409,DETAIL!$A$7:$L$1101,8,0)*75%,"")</f>
        <v/>
      </c>
      <c r="N409" s="8" t="str">
        <f>IFERROR(VLOOKUP(A409,DETAIL!$A$7:$L$1101,9,0),"")</f>
        <v/>
      </c>
      <c r="O409" s="115" t="str">
        <f>IFERROR(VLOOKUP(A409,DETAIL!$A$7:$L$1101,10,0)*25%,"")</f>
        <v/>
      </c>
      <c r="P409" s="115" t="str">
        <f t="shared" si="19"/>
        <v/>
      </c>
      <c r="Q409" s="113"/>
    </row>
    <row r="410" spans="1:17" ht="24.95" customHeight="1">
      <c r="A410" s="128">
        <v>403</v>
      </c>
      <c r="B410" s="8" t="str">
        <f t="shared" si="18"/>
        <v/>
      </c>
      <c r="C410" s="112" t="str">
        <f>IFERROR(VLOOKUP(A410,DETAIL!$A$7:$F$1101,3,0),"")</f>
        <v/>
      </c>
      <c r="D410" s="112" t="str">
        <f>IFERROR(VLOOKUP(A410,DETAIL!$A$7:$F$1101,4,0),"")</f>
        <v/>
      </c>
      <c r="E410" s="113" t="str">
        <f>IFERROR(VLOOKUP(A410,DETAIL!$A$7:$F$1101,5,0),"")</f>
        <v/>
      </c>
      <c r="F410" s="113" t="str">
        <f>IFERROR(VLOOKUP(A410,DETAIL!$A$7:$P$1101,16,0),"")</f>
        <v/>
      </c>
      <c r="G410" s="113" t="str">
        <f>IFERROR(VLOOKUP(A410,DETAIL!$A$7:$P$1101,15,0),"")</f>
        <v/>
      </c>
      <c r="H410" s="8" t="str">
        <f>IFERROR(VLOOKUP(A410,DETAIL!$A$7:$F$1101,6,0),"")</f>
        <v/>
      </c>
      <c r="I410" s="8" t="str">
        <f>IFERROR(VLOOKUP(A410,DETAIL!$A$7:$Q$1101,17,0),"")</f>
        <v/>
      </c>
      <c r="J410" s="8" t="str">
        <f>IFERROR(VLOOKUP(A410,DETAIL!$A$7:$P$1101,13,0),"")</f>
        <v/>
      </c>
      <c r="K410" s="114" t="str">
        <f>IFERROR(VLOOKUP(A410,DETAIL!$A$7:$N$1101,14,0),"")</f>
        <v/>
      </c>
      <c r="L410" s="8" t="str">
        <f>IFERROR(VLOOKUP(A410,DETAIL!$A$7:$L$1101,7,0),"")</f>
        <v/>
      </c>
      <c r="M410" s="115" t="str">
        <f>IFERROR(VLOOKUP(A410,DETAIL!$A$7:$L$1101,8,0)*75%,"")</f>
        <v/>
      </c>
      <c r="N410" s="8" t="str">
        <f>IFERROR(VLOOKUP(A410,DETAIL!$A$7:$L$1101,9,0),"")</f>
        <v/>
      </c>
      <c r="O410" s="115" t="str">
        <f>IFERROR(VLOOKUP(A410,DETAIL!$A$7:$L$1101,10,0)*25%,"")</f>
        <v/>
      </c>
      <c r="P410" s="115" t="str">
        <f t="shared" si="19"/>
        <v/>
      </c>
      <c r="Q410" s="113"/>
    </row>
    <row r="411" spans="1:17" ht="24.95" customHeight="1">
      <c r="A411" s="128">
        <v>404</v>
      </c>
      <c r="B411" s="8" t="str">
        <f t="shared" si="18"/>
        <v/>
      </c>
      <c r="C411" s="112" t="str">
        <f>IFERROR(VLOOKUP(A411,DETAIL!$A$7:$F$1101,3,0),"")</f>
        <v/>
      </c>
      <c r="D411" s="112" t="str">
        <f>IFERROR(VLOOKUP(A411,DETAIL!$A$7:$F$1101,4,0),"")</f>
        <v/>
      </c>
      <c r="E411" s="113" t="str">
        <f>IFERROR(VLOOKUP(A411,DETAIL!$A$7:$F$1101,5,0),"")</f>
        <v/>
      </c>
      <c r="F411" s="113" t="str">
        <f>IFERROR(VLOOKUP(A411,DETAIL!$A$7:$P$1101,16,0),"")</f>
        <v/>
      </c>
      <c r="G411" s="113" t="str">
        <f>IFERROR(VLOOKUP(A411,DETAIL!$A$7:$P$1101,15,0),"")</f>
        <v/>
      </c>
      <c r="H411" s="8" t="str">
        <f>IFERROR(VLOOKUP(A411,DETAIL!$A$7:$F$1101,6,0),"")</f>
        <v/>
      </c>
      <c r="I411" s="8" t="str">
        <f>IFERROR(VLOOKUP(A411,DETAIL!$A$7:$Q$1101,17,0),"")</f>
        <v/>
      </c>
      <c r="J411" s="8" t="str">
        <f>IFERROR(VLOOKUP(A411,DETAIL!$A$7:$P$1101,13,0),"")</f>
        <v/>
      </c>
      <c r="K411" s="114" t="str">
        <f>IFERROR(VLOOKUP(A411,DETAIL!$A$7:$N$1101,14,0),"")</f>
        <v/>
      </c>
      <c r="L411" s="8" t="str">
        <f>IFERROR(VLOOKUP(A411,DETAIL!$A$7:$L$1101,7,0),"")</f>
        <v/>
      </c>
      <c r="M411" s="115" t="str">
        <f>IFERROR(VLOOKUP(A411,DETAIL!$A$7:$L$1101,8,0)*75%,"")</f>
        <v/>
      </c>
      <c r="N411" s="8" t="str">
        <f>IFERROR(VLOOKUP(A411,DETAIL!$A$7:$L$1101,9,0),"")</f>
        <v/>
      </c>
      <c r="O411" s="115" t="str">
        <f>IFERROR(VLOOKUP(A411,DETAIL!$A$7:$L$1101,10,0)*25%,"")</f>
        <v/>
      </c>
      <c r="P411" s="115" t="str">
        <f t="shared" si="19"/>
        <v/>
      </c>
      <c r="Q411" s="113"/>
    </row>
    <row r="412" spans="1:17" ht="24.95" customHeight="1">
      <c r="A412" s="128">
        <v>405</v>
      </c>
      <c r="B412" s="8" t="str">
        <f t="shared" si="18"/>
        <v/>
      </c>
      <c r="C412" s="112" t="str">
        <f>IFERROR(VLOOKUP(A412,DETAIL!$A$7:$F$1101,3,0),"")</f>
        <v/>
      </c>
      <c r="D412" s="112" t="str">
        <f>IFERROR(VLOOKUP(A412,DETAIL!$A$7:$F$1101,4,0),"")</f>
        <v/>
      </c>
      <c r="E412" s="113" t="str">
        <f>IFERROR(VLOOKUP(A412,DETAIL!$A$7:$F$1101,5,0),"")</f>
        <v/>
      </c>
      <c r="F412" s="113" t="str">
        <f>IFERROR(VLOOKUP(A412,DETAIL!$A$7:$P$1101,16,0),"")</f>
        <v/>
      </c>
      <c r="G412" s="113" t="str">
        <f>IFERROR(VLOOKUP(A412,DETAIL!$A$7:$P$1101,15,0),"")</f>
        <v/>
      </c>
      <c r="H412" s="8" t="str">
        <f>IFERROR(VLOOKUP(A412,DETAIL!$A$7:$F$1101,6,0),"")</f>
        <v/>
      </c>
      <c r="I412" s="8" t="str">
        <f>IFERROR(VLOOKUP(A412,DETAIL!$A$7:$Q$1101,17,0),"")</f>
        <v/>
      </c>
      <c r="J412" s="8" t="str">
        <f>IFERROR(VLOOKUP(A412,DETAIL!$A$7:$P$1101,13,0),"")</f>
        <v/>
      </c>
      <c r="K412" s="114" t="str">
        <f>IFERROR(VLOOKUP(A412,DETAIL!$A$7:$N$1101,14,0),"")</f>
        <v/>
      </c>
      <c r="L412" s="8" t="str">
        <f>IFERROR(VLOOKUP(A412,DETAIL!$A$7:$L$1101,7,0),"")</f>
        <v/>
      </c>
      <c r="M412" s="115" t="str">
        <f>IFERROR(VLOOKUP(A412,DETAIL!$A$7:$L$1101,8,0)*75%,"")</f>
        <v/>
      </c>
      <c r="N412" s="8" t="str">
        <f>IFERROR(VLOOKUP(A412,DETAIL!$A$7:$L$1101,9,0),"")</f>
        <v/>
      </c>
      <c r="O412" s="115" t="str">
        <f>IFERROR(VLOOKUP(A412,DETAIL!$A$7:$L$1101,10,0)*25%,"")</f>
        <v/>
      </c>
      <c r="P412" s="115" t="str">
        <f t="shared" si="19"/>
        <v/>
      </c>
      <c r="Q412" s="113"/>
    </row>
    <row r="413" spans="1:17" ht="24.95" customHeight="1">
      <c r="A413" s="128">
        <v>406</v>
      </c>
      <c r="B413" s="8" t="str">
        <f t="shared" si="18"/>
        <v/>
      </c>
      <c r="C413" s="112" t="str">
        <f>IFERROR(VLOOKUP(A413,DETAIL!$A$7:$F$1101,3,0),"")</f>
        <v/>
      </c>
      <c r="D413" s="112" t="str">
        <f>IFERROR(VLOOKUP(A413,DETAIL!$A$7:$F$1101,4,0),"")</f>
        <v/>
      </c>
      <c r="E413" s="113" t="str">
        <f>IFERROR(VLOOKUP(A413,DETAIL!$A$7:$F$1101,5,0),"")</f>
        <v/>
      </c>
      <c r="F413" s="113" t="str">
        <f>IFERROR(VLOOKUP(A413,DETAIL!$A$7:$P$1101,16,0),"")</f>
        <v/>
      </c>
      <c r="G413" s="113" t="str">
        <f>IFERROR(VLOOKUP(A413,DETAIL!$A$7:$P$1101,15,0),"")</f>
        <v/>
      </c>
      <c r="H413" s="8" t="str">
        <f>IFERROR(VLOOKUP(A413,DETAIL!$A$7:$F$1101,6,0),"")</f>
        <v/>
      </c>
      <c r="I413" s="8" t="str">
        <f>IFERROR(VLOOKUP(A413,DETAIL!$A$7:$Q$1101,17,0),"")</f>
        <v/>
      </c>
      <c r="J413" s="8" t="str">
        <f>IFERROR(VLOOKUP(A413,DETAIL!$A$7:$P$1101,13,0),"")</f>
        <v/>
      </c>
      <c r="K413" s="114" t="str">
        <f>IFERROR(VLOOKUP(A413,DETAIL!$A$7:$N$1101,14,0),"")</f>
        <v/>
      </c>
      <c r="L413" s="8" t="str">
        <f>IFERROR(VLOOKUP(A413,DETAIL!$A$7:$L$1101,7,0),"")</f>
        <v/>
      </c>
      <c r="M413" s="115" t="str">
        <f>IFERROR(VLOOKUP(A413,DETAIL!$A$7:$L$1101,8,0)*75%,"")</f>
        <v/>
      </c>
      <c r="N413" s="8" t="str">
        <f>IFERROR(VLOOKUP(A413,DETAIL!$A$7:$L$1101,9,0),"")</f>
        <v/>
      </c>
      <c r="O413" s="115" t="str">
        <f>IFERROR(VLOOKUP(A413,DETAIL!$A$7:$L$1101,10,0)*25%,"")</f>
        <v/>
      </c>
      <c r="P413" s="115" t="str">
        <f t="shared" si="19"/>
        <v/>
      </c>
      <c r="Q413" s="113"/>
    </row>
    <row r="414" spans="1:17" ht="24.95" customHeight="1">
      <c r="A414" s="128">
        <v>407</v>
      </c>
      <c r="B414" s="8" t="str">
        <f t="shared" si="18"/>
        <v/>
      </c>
      <c r="C414" s="112" t="str">
        <f>IFERROR(VLOOKUP(A414,DETAIL!$A$7:$F$1101,3,0),"")</f>
        <v/>
      </c>
      <c r="D414" s="112" t="str">
        <f>IFERROR(VLOOKUP(A414,DETAIL!$A$7:$F$1101,4,0),"")</f>
        <v/>
      </c>
      <c r="E414" s="113" t="str">
        <f>IFERROR(VLOOKUP(A414,DETAIL!$A$7:$F$1101,5,0),"")</f>
        <v/>
      </c>
      <c r="F414" s="113" t="str">
        <f>IFERROR(VLOOKUP(A414,DETAIL!$A$7:$P$1101,16,0),"")</f>
        <v/>
      </c>
      <c r="G414" s="113" t="str">
        <f>IFERROR(VLOOKUP(A414,DETAIL!$A$7:$P$1101,15,0),"")</f>
        <v/>
      </c>
      <c r="H414" s="8" t="str">
        <f>IFERROR(VLOOKUP(A414,DETAIL!$A$7:$F$1101,6,0),"")</f>
        <v/>
      </c>
      <c r="I414" s="8" t="str">
        <f>IFERROR(VLOOKUP(A414,DETAIL!$A$7:$Q$1101,17,0),"")</f>
        <v/>
      </c>
      <c r="J414" s="8" t="str">
        <f>IFERROR(VLOOKUP(A414,DETAIL!$A$7:$P$1101,13,0),"")</f>
        <v/>
      </c>
      <c r="K414" s="114" t="str">
        <f>IFERROR(VLOOKUP(A414,DETAIL!$A$7:$N$1101,14,0),"")</f>
        <v/>
      </c>
      <c r="L414" s="8" t="str">
        <f>IFERROR(VLOOKUP(A414,DETAIL!$A$7:$L$1101,7,0),"")</f>
        <v/>
      </c>
      <c r="M414" s="115" t="str">
        <f>IFERROR(VLOOKUP(A414,DETAIL!$A$7:$L$1101,8,0)*75%,"")</f>
        <v/>
      </c>
      <c r="N414" s="8" t="str">
        <f>IFERROR(VLOOKUP(A414,DETAIL!$A$7:$L$1101,9,0),"")</f>
        <v/>
      </c>
      <c r="O414" s="115" t="str">
        <f>IFERROR(VLOOKUP(A414,DETAIL!$A$7:$L$1101,10,0)*25%,"")</f>
        <v/>
      </c>
      <c r="P414" s="115" t="str">
        <f t="shared" si="19"/>
        <v/>
      </c>
      <c r="Q414" s="113"/>
    </row>
    <row r="415" spans="1:17" ht="24.95" customHeight="1">
      <c r="A415" s="128">
        <v>408</v>
      </c>
      <c r="B415" s="8" t="str">
        <f t="shared" si="18"/>
        <v/>
      </c>
      <c r="C415" s="112" t="str">
        <f>IFERROR(VLOOKUP(A415,DETAIL!$A$7:$F$1101,3,0),"")</f>
        <v/>
      </c>
      <c r="D415" s="112" t="str">
        <f>IFERROR(VLOOKUP(A415,DETAIL!$A$7:$F$1101,4,0),"")</f>
        <v/>
      </c>
      <c r="E415" s="113" t="str">
        <f>IFERROR(VLOOKUP(A415,DETAIL!$A$7:$F$1101,5,0),"")</f>
        <v/>
      </c>
      <c r="F415" s="113" t="str">
        <f>IFERROR(VLOOKUP(A415,DETAIL!$A$7:$P$1101,16,0),"")</f>
        <v/>
      </c>
      <c r="G415" s="113" t="str">
        <f>IFERROR(VLOOKUP(A415,DETAIL!$A$7:$P$1101,15,0),"")</f>
        <v/>
      </c>
      <c r="H415" s="8" t="str">
        <f>IFERROR(VLOOKUP(A415,DETAIL!$A$7:$F$1101,6,0),"")</f>
        <v/>
      </c>
      <c r="I415" s="8" t="str">
        <f>IFERROR(VLOOKUP(A415,DETAIL!$A$7:$Q$1101,17,0),"")</f>
        <v/>
      </c>
      <c r="J415" s="8" t="str">
        <f>IFERROR(VLOOKUP(A415,DETAIL!$A$7:$P$1101,13,0),"")</f>
        <v/>
      </c>
      <c r="K415" s="114" t="str">
        <f>IFERROR(VLOOKUP(A415,DETAIL!$A$7:$N$1101,14,0),"")</f>
        <v/>
      </c>
      <c r="L415" s="8" t="str">
        <f>IFERROR(VLOOKUP(A415,DETAIL!$A$7:$L$1101,7,0),"")</f>
        <v/>
      </c>
      <c r="M415" s="115" t="str">
        <f>IFERROR(VLOOKUP(A415,DETAIL!$A$7:$L$1101,8,0)*75%,"")</f>
        <v/>
      </c>
      <c r="N415" s="8" t="str">
        <f>IFERROR(VLOOKUP(A415,DETAIL!$A$7:$L$1101,9,0),"")</f>
        <v/>
      </c>
      <c r="O415" s="115" t="str">
        <f>IFERROR(VLOOKUP(A415,DETAIL!$A$7:$L$1101,10,0)*25%,"")</f>
        <v/>
      </c>
      <c r="P415" s="115" t="str">
        <f t="shared" si="19"/>
        <v/>
      </c>
      <c r="Q415" s="113"/>
    </row>
    <row r="416" spans="1:17" ht="24.95" customHeight="1">
      <c r="A416" s="128">
        <v>409</v>
      </c>
      <c r="B416" s="8" t="str">
        <f t="shared" si="18"/>
        <v/>
      </c>
      <c r="C416" s="112" t="str">
        <f>IFERROR(VLOOKUP(A416,DETAIL!$A$7:$F$1101,3,0),"")</f>
        <v/>
      </c>
      <c r="D416" s="112" t="str">
        <f>IFERROR(VLOOKUP(A416,DETAIL!$A$7:$F$1101,4,0),"")</f>
        <v/>
      </c>
      <c r="E416" s="113" t="str">
        <f>IFERROR(VLOOKUP(A416,DETAIL!$A$7:$F$1101,5,0),"")</f>
        <v/>
      </c>
      <c r="F416" s="113" t="str">
        <f>IFERROR(VLOOKUP(A416,DETAIL!$A$7:$P$1101,16,0),"")</f>
        <v/>
      </c>
      <c r="G416" s="113" t="str">
        <f>IFERROR(VLOOKUP(A416,DETAIL!$A$7:$P$1101,15,0),"")</f>
        <v/>
      </c>
      <c r="H416" s="8" t="str">
        <f>IFERROR(VLOOKUP(A416,DETAIL!$A$7:$F$1101,6,0),"")</f>
        <v/>
      </c>
      <c r="I416" s="8" t="str">
        <f>IFERROR(VLOOKUP(A416,DETAIL!$A$7:$Q$1101,17,0),"")</f>
        <v/>
      </c>
      <c r="J416" s="8" t="str">
        <f>IFERROR(VLOOKUP(A416,DETAIL!$A$7:$P$1101,13,0),"")</f>
        <v/>
      </c>
      <c r="K416" s="114" t="str">
        <f>IFERROR(VLOOKUP(A416,DETAIL!$A$7:$N$1101,14,0),"")</f>
        <v/>
      </c>
      <c r="L416" s="8" t="str">
        <f>IFERROR(VLOOKUP(A416,DETAIL!$A$7:$L$1101,7,0),"")</f>
        <v/>
      </c>
      <c r="M416" s="115" t="str">
        <f>IFERROR(VLOOKUP(A416,DETAIL!$A$7:$L$1101,8,0)*75%,"")</f>
        <v/>
      </c>
      <c r="N416" s="8" t="str">
        <f>IFERROR(VLOOKUP(A416,DETAIL!$A$7:$L$1101,9,0),"")</f>
        <v/>
      </c>
      <c r="O416" s="115" t="str">
        <f>IFERROR(VLOOKUP(A416,DETAIL!$A$7:$L$1101,10,0)*25%,"")</f>
        <v/>
      </c>
      <c r="P416" s="115" t="str">
        <f t="shared" si="19"/>
        <v/>
      </c>
      <c r="Q416" s="113"/>
    </row>
    <row r="417" spans="1:17" ht="24.95" customHeight="1">
      <c r="A417" s="128">
        <v>410</v>
      </c>
      <c r="B417" s="8" t="str">
        <f t="shared" si="18"/>
        <v/>
      </c>
      <c r="C417" s="112" t="str">
        <f>IFERROR(VLOOKUP(A417,DETAIL!$A$7:$F$1101,3,0),"")</f>
        <v/>
      </c>
      <c r="D417" s="112" t="str">
        <f>IFERROR(VLOOKUP(A417,DETAIL!$A$7:$F$1101,4,0),"")</f>
        <v/>
      </c>
      <c r="E417" s="113" t="str">
        <f>IFERROR(VLOOKUP(A417,DETAIL!$A$7:$F$1101,5,0),"")</f>
        <v/>
      </c>
      <c r="F417" s="113" t="str">
        <f>IFERROR(VLOOKUP(A417,DETAIL!$A$7:$P$1101,16,0),"")</f>
        <v/>
      </c>
      <c r="G417" s="113" t="str">
        <f>IFERROR(VLOOKUP(A417,DETAIL!$A$7:$P$1101,15,0),"")</f>
        <v/>
      </c>
      <c r="H417" s="8" t="str">
        <f>IFERROR(VLOOKUP(A417,DETAIL!$A$7:$F$1101,6,0),"")</f>
        <v/>
      </c>
      <c r="I417" s="8" t="str">
        <f>IFERROR(VLOOKUP(A417,DETAIL!$A$7:$Q$1101,17,0),"")</f>
        <v/>
      </c>
      <c r="J417" s="8" t="str">
        <f>IFERROR(VLOOKUP(A417,DETAIL!$A$7:$P$1101,13,0),"")</f>
        <v/>
      </c>
      <c r="K417" s="114" t="str">
        <f>IFERROR(VLOOKUP(A417,DETAIL!$A$7:$N$1101,14,0),"")</f>
        <v/>
      </c>
      <c r="L417" s="8" t="str">
        <f>IFERROR(VLOOKUP(A417,DETAIL!$A$7:$L$1101,7,0),"")</f>
        <v/>
      </c>
      <c r="M417" s="115" t="str">
        <f>IFERROR(VLOOKUP(A417,DETAIL!$A$7:$L$1101,8,0)*75%,"")</f>
        <v/>
      </c>
      <c r="N417" s="8" t="str">
        <f>IFERROR(VLOOKUP(A417,DETAIL!$A$7:$L$1101,9,0),"")</f>
        <v/>
      </c>
      <c r="O417" s="115" t="str">
        <f>IFERROR(VLOOKUP(A417,DETAIL!$A$7:$L$1101,10,0)*25%,"")</f>
        <v/>
      </c>
      <c r="P417" s="115" t="str">
        <f t="shared" si="19"/>
        <v/>
      </c>
      <c r="Q417" s="113"/>
    </row>
    <row r="418" spans="1:17" ht="24.95" customHeight="1">
      <c r="A418" s="128">
        <v>411</v>
      </c>
      <c r="B418" s="8" t="str">
        <f t="shared" si="18"/>
        <v/>
      </c>
      <c r="C418" s="112" t="str">
        <f>IFERROR(VLOOKUP(A418,DETAIL!$A$7:$F$1101,3,0),"")</f>
        <v/>
      </c>
      <c r="D418" s="112" t="str">
        <f>IFERROR(VLOOKUP(A418,DETAIL!$A$7:$F$1101,4,0),"")</f>
        <v/>
      </c>
      <c r="E418" s="113" t="str">
        <f>IFERROR(VLOOKUP(A418,DETAIL!$A$7:$F$1101,5,0),"")</f>
        <v/>
      </c>
      <c r="F418" s="113" t="str">
        <f>IFERROR(VLOOKUP(A418,DETAIL!$A$7:$P$1101,16,0),"")</f>
        <v/>
      </c>
      <c r="G418" s="113" t="str">
        <f>IFERROR(VLOOKUP(A418,DETAIL!$A$7:$P$1101,15,0),"")</f>
        <v/>
      </c>
      <c r="H418" s="8" t="str">
        <f>IFERROR(VLOOKUP(A418,DETAIL!$A$7:$F$1101,6,0),"")</f>
        <v/>
      </c>
      <c r="I418" s="8" t="str">
        <f>IFERROR(VLOOKUP(A418,DETAIL!$A$7:$Q$1101,17,0),"")</f>
        <v/>
      </c>
      <c r="J418" s="8" t="str">
        <f>IFERROR(VLOOKUP(A418,DETAIL!$A$7:$P$1101,13,0),"")</f>
        <v/>
      </c>
      <c r="K418" s="114" t="str">
        <f>IFERROR(VLOOKUP(A418,DETAIL!$A$7:$N$1101,14,0),"")</f>
        <v/>
      </c>
      <c r="L418" s="8" t="str">
        <f>IFERROR(VLOOKUP(A418,DETAIL!$A$7:$L$1101,7,0),"")</f>
        <v/>
      </c>
      <c r="M418" s="115" t="str">
        <f>IFERROR(VLOOKUP(A418,DETAIL!$A$7:$L$1101,8,0)*75%,"")</f>
        <v/>
      </c>
      <c r="N418" s="8" t="str">
        <f>IFERROR(VLOOKUP(A418,DETAIL!$A$7:$L$1101,9,0),"")</f>
        <v/>
      </c>
      <c r="O418" s="115" t="str">
        <f>IFERROR(VLOOKUP(A418,DETAIL!$A$7:$L$1101,10,0)*25%,"")</f>
        <v/>
      </c>
      <c r="P418" s="115" t="str">
        <f t="shared" si="19"/>
        <v/>
      </c>
      <c r="Q418" s="113"/>
    </row>
    <row r="419" spans="1:17" ht="24.95" customHeight="1">
      <c r="A419" s="128">
        <v>412</v>
      </c>
      <c r="B419" s="8" t="str">
        <f t="shared" si="18"/>
        <v/>
      </c>
      <c r="C419" s="112" t="str">
        <f>IFERROR(VLOOKUP(A419,DETAIL!$A$7:$F$1101,3,0),"")</f>
        <v/>
      </c>
      <c r="D419" s="112" t="str">
        <f>IFERROR(VLOOKUP(A419,DETAIL!$A$7:$F$1101,4,0),"")</f>
        <v/>
      </c>
      <c r="E419" s="113" t="str">
        <f>IFERROR(VLOOKUP(A419,DETAIL!$A$7:$F$1101,5,0),"")</f>
        <v/>
      </c>
      <c r="F419" s="113" t="str">
        <f>IFERROR(VLOOKUP(A419,DETAIL!$A$7:$P$1101,16,0),"")</f>
        <v/>
      </c>
      <c r="G419" s="113" t="str">
        <f>IFERROR(VLOOKUP(A419,DETAIL!$A$7:$P$1101,15,0),"")</f>
        <v/>
      </c>
      <c r="H419" s="8" t="str">
        <f>IFERROR(VLOOKUP(A419,DETAIL!$A$7:$F$1101,6,0),"")</f>
        <v/>
      </c>
      <c r="I419" s="8" t="str">
        <f>IFERROR(VLOOKUP(A419,DETAIL!$A$7:$Q$1101,17,0),"")</f>
        <v/>
      </c>
      <c r="J419" s="8" t="str">
        <f>IFERROR(VLOOKUP(A419,DETAIL!$A$7:$P$1101,13,0),"")</f>
        <v/>
      </c>
      <c r="K419" s="114" t="str">
        <f>IFERROR(VLOOKUP(A419,DETAIL!$A$7:$N$1101,14,0),"")</f>
        <v/>
      </c>
      <c r="L419" s="8" t="str">
        <f>IFERROR(VLOOKUP(A419,DETAIL!$A$7:$L$1101,7,0),"")</f>
        <v/>
      </c>
      <c r="M419" s="115" t="str">
        <f>IFERROR(VLOOKUP(A419,DETAIL!$A$7:$L$1101,8,0)*75%,"")</f>
        <v/>
      </c>
      <c r="N419" s="8" t="str">
        <f>IFERROR(VLOOKUP(A419,DETAIL!$A$7:$L$1101,9,0),"")</f>
        <v/>
      </c>
      <c r="O419" s="115" t="str">
        <f>IFERROR(VLOOKUP(A419,DETAIL!$A$7:$L$1101,10,0)*25%,"")</f>
        <v/>
      </c>
      <c r="P419" s="115" t="str">
        <f t="shared" si="19"/>
        <v/>
      </c>
      <c r="Q419" s="113"/>
    </row>
    <row r="420" spans="1:17" ht="24.95" customHeight="1">
      <c r="A420" s="128">
        <v>413</v>
      </c>
      <c r="B420" s="8" t="str">
        <f t="shared" si="18"/>
        <v/>
      </c>
      <c r="C420" s="112" t="str">
        <f>IFERROR(VLOOKUP(A420,DETAIL!$A$7:$F$1101,3,0),"")</f>
        <v/>
      </c>
      <c r="D420" s="112" t="str">
        <f>IFERROR(VLOOKUP(A420,DETAIL!$A$7:$F$1101,4,0),"")</f>
        <v/>
      </c>
      <c r="E420" s="113" t="str">
        <f>IFERROR(VLOOKUP(A420,DETAIL!$A$7:$F$1101,5,0),"")</f>
        <v/>
      </c>
      <c r="F420" s="113" t="str">
        <f>IFERROR(VLOOKUP(A420,DETAIL!$A$7:$P$1101,16,0),"")</f>
        <v/>
      </c>
      <c r="G420" s="113" t="str">
        <f>IFERROR(VLOOKUP(A420,DETAIL!$A$7:$P$1101,15,0),"")</f>
        <v/>
      </c>
      <c r="H420" s="8" t="str">
        <f>IFERROR(VLOOKUP(A420,DETAIL!$A$7:$F$1101,6,0),"")</f>
        <v/>
      </c>
      <c r="I420" s="8" t="str">
        <f>IFERROR(VLOOKUP(A420,DETAIL!$A$7:$Q$1101,17,0),"")</f>
        <v/>
      </c>
      <c r="J420" s="8" t="str">
        <f>IFERROR(VLOOKUP(A420,DETAIL!$A$7:$P$1101,13,0),"")</f>
        <v/>
      </c>
      <c r="K420" s="114" t="str">
        <f>IFERROR(VLOOKUP(A420,DETAIL!$A$7:$N$1101,14,0),"")</f>
        <v/>
      </c>
      <c r="L420" s="8" t="str">
        <f>IFERROR(VLOOKUP(A420,DETAIL!$A$7:$L$1101,7,0),"")</f>
        <v/>
      </c>
      <c r="M420" s="115" t="str">
        <f>IFERROR(VLOOKUP(A420,DETAIL!$A$7:$L$1101,8,0)*75%,"")</f>
        <v/>
      </c>
      <c r="N420" s="8" t="str">
        <f>IFERROR(VLOOKUP(A420,DETAIL!$A$7:$L$1101,9,0),"")</f>
        <v/>
      </c>
      <c r="O420" s="115" t="str">
        <f>IFERROR(VLOOKUP(A420,DETAIL!$A$7:$L$1101,10,0)*25%,"")</f>
        <v/>
      </c>
      <c r="P420" s="115" t="str">
        <f t="shared" si="19"/>
        <v/>
      </c>
      <c r="Q420" s="113"/>
    </row>
    <row r="421" spans="1:17" ht="24.95" customHeight="1">
      <c r="A421" s="128">
        <v>414</v>
      </c>
      <c r="B421" s="8" t="str">
        <f t="shared" si="18"/>
        <v/>
      </c>
      <c r="C421" s="112" t="str">
        <f>IFERROR(VLOOKUP(A421,DETAIL!$A$7:$F$1101,3,0),"")</f>
        <v/>
      </c>
      <c r="D421" s="112" t="str">
        <f>IFERROR(VLOOKUP(A421,DETAIL!$A$7:$F$1101,4,0),"")</f>
        <v/>
      </c>
      <c r="E421" s="113" t="str">
        <f>IFERROR(VLOOKUP(A421,DETAIL!$A$7:$F$1101,5,0),"")</f>
        <v/>
      </c>
      <c r="F421" s="113" t="str">
        <f>IFERROR(VLOOKUP(A421,DETAIL!$A$7:$P$1101,16,0),"")</f>
        <v/>
      </c>
      <c r="G421" s="113" t="str">
        <f>IFERROR(VLOOKUP(A421,DETAIL!$A$7:$P$1101,15,0),"")</f>
        <v/>
      </c>
      <c r="H421" s="8" t="str">
        <f>IFERROR(VLOOKUP(A421,DETAIL!$A$7:$F$1101,6,0),"")</f>
        <v/>
      </c>
      <c r="I421" s="8" t="str">
        <f>IFERROR(VLOOKUP(A421,DETAIL!$A$7:$Q$1101,17,0),"")</f>
        <v/>
      </c>
      <c r="J421" s="8" t="str">
        <f>IFERROR(VLOOKUP(A421,DETAIL!$A$7:$P$1101,13,0),"")</f>
        <v/>
      </c>
      <c r="K421" s="114" t="str">
        <f>IFERROR(VLOOKUP(A421,DETAIL!$A$7:$N$1101,14,0),"")</f>
        <v/>
      </c>
      <c r="L421" s="8" t="str">
        <f>IFERROR(VLOOKUP(A421,DETAIL!$A$7:$L$1101,7,0),"")</f>
        <v/>
      </c>
      <c r="M421" s="115" t="str">
        <f>IFERROR(VLOOKUP(A421,DETAIL!$A$7:$L$1101,8,0)*75%,"")</f>
        <v/>
      </c>
      <c r="N421" s="8" t="str">
        <f>IFERROR(VLOOKUP(A421,DETAIL!$A$7:$L$1101,9,0),"")</f>
        <v/>
      </c>
      <c r="O421" s="115" t="str">
        <f>IFERROR(VLOOKUP(A421,DETAIL!$A$7:$L$1101,10,0)*25%,"")</f>
        <v/>
      </c>
      <c r="P421" s="115" t="str">
        <f t="shared" si="19"/>
        <v/>
      </c>
      <c r="Q421" s="113"/>
    </row>
    <row r="422" spans="1:17" ht="24.95" customHeight="1">
      <c r="A422" s="128">
        <v>415</v>
      </c>
      <c r="B422" s="8" t="str">
        <f t="shared" si="18"/>
        <v/>
      </c>
      <c r="C422" s="112" t="str">
        <f>IFERROR(VLOOKUP(A422,DETAIL!$A$7:$F$1101,3,0),"")</f>
        <v/>
      </c>
      <c r="D422" s="112" t="str">
        <f>IFERROR(VLOOKUP(A422,DETAIL!$A$7:$F$1101,4,0),"")</f>
        <v/>
      </c>
      <c r="E422" s="113" t="str">
        <f>IFERROR(VLOOKUP(A422,DETAIL!$A$7:$F$1101,5,0),"")</f>
        <v/>
      </c>
      <c r="F422" s="113" t="str">
        <f>IFERROR(VLOOKUP(A422,DETAIL!$A$7:$P$1101,16,0),"")</f>
        <v/>
      </c>
      <c r="G422" s="113" t="str">
        <f>IFERROR(VLOOKUP(A422,DETAIL!$A$7:$P$1101,15,0),"")</f>
        <v/>
      </c>
      <c r="H422" s="8" t="str">
        <f>IFERROR(VLOOKUP(A422,DETAIL!$A$7:$F$1101,6,0),"")</f>
        <v/>
      </c>
      <c r="I422" s="8" t="str">
        <f>IFERROR(VLOOKUP(A422,DETAIL!$A$7:$Q$1101,17,0),"")</f>
        <v/>
      </c>
      <c r="J422" s="8" t="str">
        <f>IFERROR(VLOOKUP(A422,DETAIL!$A$7:$P$1101,13,0),"")</f>
        <v/>
      </c>
      <c r="K422" s="114" t="str">
        <f>IFERROR(VLOOKUP(A422,DETAIL!$A$7:$N$1101,14,0),"")</f>
        <v/>
      </c>
      <c r="L422" s="8" t="str">
        <f>IFERROR(VLOOKUP(A422,DETAIL!$A$7:$L$1101,7,0),"")</f>
        <v/>
      </c>
      <c r="M422" s="115" t="str">
        <f>IFERROR(VLOOKUP(A422,DETAIL!$A$7:$L$1101,8,0)*75%,"")</f>
        <v/>
      </c>
      <c r="N422" s="8" t="str">
        <f>IFERROR(VLOOKUP(A422,DETAIL!$A$7:$L$1101,9,0),"")</f>
        <v/>
      </c>
      <c r="O422" s="115" t="str">
        <f>IFERROR(VLOOKUP(A422,DETAIL!$A$7:$L$1101,10,0)*25%,"")</f>
        <v/>
      </c>
      <c r="P422" s="115" t="str">
        <f t="shared" si="19"/>
        <v/>
      </c>
      <c r="Q422" s="113"/>
    </row>
    <row r="423" spans="1:17" ht="24.95" customHeight="1">
      <c r="A423" s="128">
        <v>416</v>
      </c>
      <c r="B423" s="8" t="str">
        <f t="shared" si="18"/>
        <v/>
      </c>
      <c r="C423" s="112" t="str">
        <f>IFERROR(VLOOKUP(A423,DETAIL!$A$7:$F$1101,3,0),"")</f>
        <v/>
      </c>
      <c r="D423" s="112" t="str">
        <f>IFERROR(VLOOKUP(A423,DETAIL!$A$7:$F$1101,4,0),"")</f>
        <v/>
      </c>
      <c r="E423" s="113" t="str">
        <f>IFERROR(VLOOKUP(A423,DETAIL!$A$7:$F$1101,5,0),"")</f>
        <v/>
      </c>
      <c r="F423" s="113" t="str">
        <f>IFERROR(VLOOKUP(A423,DETAIL!$A$7:$P$1101,16,0),"")</f>
        <v/>
      </c>
      <c r="G423" s="113" t="str">
        <f>IFERROR(VLOOKUP(A423,DETAIL!$A$7:$P$1101,15,0),"")</f>
        <v/>
      </c>
      <c r="H423" s="8" t="str">
        <f>IFERROR(VLOOKUP(A423,DETAIL!$A$7:$F$1101,6,0),"")</f>
        <v/>
      </c>
      <c r="I423" s="8" t="str">
        <f>IFERROR(VLOOKUP(A423,DETAIL!$A$7:$Q$1101,17,0),"")</f>
        <v/>
      </c>
      <c r="J423" s="8" t="str">
        <f>IFERROR(VLOOKUP(A423,DETAIL!$A$7:$P$1101,13,0),"")</f>
        <v/>
      </c>
      <c r="K423" s="114" t="str">
        <f>IFERROR(VLOOKUP(A423,DETAIL!$A$7:$N$1101,14,0),"")</f>
        <v/>
      </c>
      <c r="L423" s="8" t="str">
        <f>IFERROR(VLOOKUP(A423,DETAIL!$A$7:$L$1101,7,0),"")</f>
        <v/>
      </c>
      <c r="M423" s="115" t="str">
        <f>IFERROR(VLOOKUP(A423,DETAIL!$A$7:$L$1101,8,0)*75%,"")</f>
        <v/>
      </c>
      <c r="N423" s="8" t="str">
        <f>IFERROR(VLOOKUP(A423,DETAIL!$A$7:$L$1101,9,0),"")</f>
        <v/>
      </c>
      <c r="O423" s="115" t="str">
        <f>IFERROR(VLOOKUP(A423,DETAIL!$A$7:$L$1101,10,0)*25%,"")</f>
        <v/>
      </c>
      <c r="P423" s="115" t="str">
        <f t="shared" si="19"/>
        <v/>
      </c>
      <c r="Q423" s="113"/>
    </row>
    <row r="424" spans="1:17" ht="24.95" customHeight="1">
      <c r="A424" s="128">
        <v>417</v>
      </c>
      <c r="B424" s="8" t="str">
        <f t="shared" si="18"/>
        <v/>
      </c>
      <c r="C424" s="112" t="str">
        <f>IFERROR(VLOOKUP(A424,DETAIL!$A$7:$F$1101,3,0),"")</f>
        <v/>
      </c>
      <c r="D424" s="112" t="str">
        <f>IFERROR(VLOOKUP(A424,DETAIL!$A$7:$F$1101,4,0),"")</f>
        <v/>
      </c>
      <c r="E424" s="113" t="str">
        <f>IFERROR(VLOOKUP(A424,DETAIL!$A$7:$F$1101,5,0),"")</f>
        <v/>
      </c>
      <c r="F424" s="113" t="str">
        <f>IFERROR(VLOOKUP(A424,DETAIL!$A$7:$P$1101,16,0),"")</f>
        <v/>
      </c>
      <c r="G424" s="113" t="str">
        <f>IFERROR(VLOOKUP(A424,DETAIL!$A$7:$P$1101,15,0),"")</f>
        <v/>
      </c>
      <c r="H424" s="8" t="str">
        <f>IFERROR(VLOOKUP(A424,DETAIL!$A$7:$F$1101,6,0),"")</f>
        <v/>
      </c>
      <c r="I424" s="8" t="str">
        <f>IFERROR(VLOOKUP(A424,DETAIL!$A$7:$Q$1101,17,0),"")</f>
        <v/>
      </c>
      <c r="J424" s="8" t="str">
        <f>IFERROR(VLOOKUP(A424,DETAIL!$A$7:$P$1101,13,0),"")</f>
        <v/>
      </c>
      <c r="K424" s="114" t="str">
        <f>IFERROR(VLOOKUP(A424,DETAIL!$A$7:$N$1101,14,0),"")</f>
        <v/>
      </c>
      <c r="L424" s="8" t="str">
        <f>IFERROR(VLOOKUP(A424,DETAIL!$A$7:$L$1101,7,0),"")</f>
        <v/>
      </c>
      <c r="M424" s="115" t="str">
        <f>IFERROR(VLOOKUP(A424,DETAIL!$A$7:$L$1101,8,0)*75%,"")</f>
        <v/>
      </c>
      <c r="N424" s="8" t="str">
        <f>IFERROR(VLOOKUP(A424,DETAIL!$A$7:$L$1101,9,0),"")</f>
        <v/>
      </c>
      <c r="O424" s="115" t="str">
        <f>IFERROR(VLOOKUP(A424,DETAIL!$A$7:$L$1101,10,0)*25%,"")</f>
        <v/>
      </c>
      <c r="P424" s="115" t="str">
        <f t="shared" si="19"/>
        <v/>
      </c>
      <c r="Q424" s="113"/>
    </row>
    <row r="425" spans="1:17" ht="24.95" customHeight="1">
      <c r="A425" s="128">
        <v>418</v>
      </c>
      <c r="B425" s="8" t="str">
        <f t="shared" si="18"/>
        <v/>
      </c>
      <c r="C425" s="112" t="str">
        <f>IFERROR(VLOOKUP(A425,DETAIL!$A$7:$F$1101,3,0),"")</f>
        <v/>
      </c>
      <c r="D425" s="112" t="str">
        <f>IFERROR(VLOOKUP(A425,DETAIL!$A$7:$F$1101,4,0),"")</f>
        <v/>
      </c>
      <c r="E425" s="113" t="str">
        <f>IFERROR(VLOOKUP(A425,DETAIL!$A$7:$F$1101,5,0),"")</f>
        <v/>
      </c>
      <c r="F425" s="113" t="str">
        <f>IFERROR(VLOOKUP(A425,DETAIL!$A$7:$P$1101,16,0),"")</f>
        <v/>
      </c>
      <c r="G425" s="113" t="str">
        <f>IFERROR(VLOOKUP(A425,DETAIL!$A$7:$P$1101,15,0),"")</f>
        <v/>
      </c>
      <c r="H425" s="8" t="str">
        <f>IFERROR(VLOOKUP(A425,DETAIL!$A$7:$F$1101,6,0),"")</f>
        <v/>
      </c>
      <c r="I425" s="8" t="str">
        <f>IFERROR(VLOOKUP(A425,DETAIL!$A$7:$Q$1101,17,0),"")</f>
        <v/>
      </c>
      <c r="J425" s="8" t="str">
        <f>IFERROR(VLOOKUP(A425,DETAIL!$A$7:$P$1101,13,0),"")</f>
        <v/>
      </c>
      <c r="K425" s="114" t="str">
        <f>IFERROR(VLOOKUP(A425,DETAIL!$A$7:$N$1101,14,0),"")</f>
        <v/>
      </c>
      <c r="L425" s="8" t="str">
        <f>IFERROR(VLOOKUP(A425,DETAIL!$A$7:$L$1101,7,0),"")</f>
        <v/>
      </c>
      <c r="M425" s="115" t="str">
        <f>IFERROR(VLOOKUP(A425,DETAIL!$A$7:$L$1101,8,0)*75%,"")</f>
        <v/>
      </c>
      <c r="N425" s="8" t="str">
        <f>IFERROR(VLOOKUP(A425,DETAIL!$A$7:$L$1101,9,0),"")</f>
        <v/>
      </c>
      <c r="O425" s="115" t="str">
        <f>IFERROR(VLOOKUP(A425,DETAIL!$A$7:$L$1101,10,0)*25%,"")</f>
        <v/>
      </c>
      <c r="P425" s="115" t="str">
        <f t="shared" si="19"/>
        <v/>
      </c>
      <c r="Q425" s="113"/>
    </row>
    <row r="426" spans="1:17" ht="24.95" customHeight="1">
      <c r="A426" s="128">
        <v>419</v>
      </c>
      <c r="B426" s="8" t="str">
        <f t="shared" si="18"/>
        <v/>
      </c>
      <c r="C426" s="112" t="str">
        <f>IFERROR(VLOOKUP(A426,DETAIL!$A$7:$F$1101,3,0),"")</f>
        <v/>
      </c>
      <c r="D426" s="112" t="str">
        <f>IFERROR(VLOOKUP(A426,DETAIL!$A$7:$F$1101,4,0),"")</f>
        <v/>
      </c>
      <c r="E426" s="113" t="str">
        <f>IFERROR(VLOOKUP(A426,DETAIL!$A$7:$F$1101,5,0),"")</f>
        <v/>
      </c>
      <c r="F426" s="113" t="str">
        <f>IFERROR(VLOOKUP(A426,DETAIL!$A$7:$P$1101,16,0),"")</f>
        <v/>
      </c>
      <c r="G426" s="113" t="str">
        <f>IFERROR(VLOOKUP(A426,DETAIL!$A$7:$P$1101,15,0),"")</f>
        <v/>
      </c>
      <c r="H426" s="8" t="str">
        <f>IFERROR(VLOOKUP(A426,DETAIL!$A$7:$F$1101,6,0),"")</f>
        <v/>
      </c>
      <c r="I426" s="8" t="str">
        <f>IFERROR(VLOOKUP(A426,DETAIL!$A$7:$Q$1101,17,0),"")</f>
        <v/>
      </c>
      <c r="J426" s="8" t="str">
        <f>IFERROR(VLOOKUP(A426,DETAIL!$A$7:$P$1101,13,0),"")</f>
        <v/>
      </c>
      <c r="K426" s="114" t="str">
        <f>IFERROR(VLOOKUP(A426,DETAIL!$A$7:$N$1101,14,0),"")</f>
        <v/>
      </c>
      <c r="L426" s="8" t="str">
        <f>IFERROR(VLOOKUP(A426,DETAIL!$A$7:$L$1101,7,0),"")</f>
        <v/>
      </c>
      <c r="M426" s="115" t="str">
        <f>IFERROR(VLOOKUP(A426,DETAIL!$A$7:$L$1101,8,0)*75%,"")</f>
        <v/>
      </c>
      <c r="N426" s="8" t="str">
        <f>IFERROR(VLOOKUP(A426,DETAIL!$A$7:$L$1101,9,0),"")</f>
        <v/>
      </c>
      <c r="O426" s="115" t="str">
        <f>IFERROR(VLOOKUP(A426,DETAIL!$A$7:$L$1101,10,0)*25%,"")</f>
        <v/>
      </c>
      <c r="P426" s="115" t="str">
        <f t="shared" si="19"/>
        <v/>
      </c>
      <c r="Q426" s="113"/>
    </row>
    <row r="427" spans="1:17" ht="24.95" customHeight="1">
      <c r="A427" s="128">
        <v>420</v>
      </c>
      <c r="B427" s="8" t="str">
        <f t="shared" si="18"/>
        <v/>
      </c>
      <c r="C427" s="112" t="str">
        <f>IFERROR(VLOOKUP(A427,DETAIL!$A$7:$F$1101,3,0),"")</f>
        <v/>
      </c>
      <c r="D427" s="112" t="str">
        <f>IFERROR(VLOOKUP(A427,DETAIL!$A$7:$F$1101,4,0),"")</f>
        <v/>
      </c>
      <c r="E427" s="113" t="str">
        <f>IFERROR(VLOOKUP(A427,DETAIL!$A$7:$F$1101,5,0),"")</f>
        <v/>
      </c>
      <c r="F427" s="113" t="str">
        <f>IFERROR(VLOOKUP(A427,DETAIL!$A$7:$P$1101,16,0),"")</f>
        <v/>
      </c>
      <c r="G427" s="113" t="str">
        <f>IFERROR(VLOOKUP(A427,DETAIL!$A$7:$P$1101,15,0),"")</f>
        <v/>
      </c>
      <c r="H427" s="8" t="str">
        <f>IFERROR(VLOOKUP(A427,DETAIL!$A$7:$F$1101,6,0),"")</f>
        <v/>
      </c>
      <c r="I427" s="8" t="str">
        <f>IFERROR(VLOOKUP(A427,DETAIL!$A$7:$Q$1101,17,0),"")</f>
        <v/>
      </c>
      <c r="J427" s="8" t="str">
        <f>IFERROR(VLOOKUP(A427,DETAIL!$A$7:$P$1101,13,0),"")</f>
        <v/>
      </c>
      <c r="K427" s="114" t="str">
        <f>IFERROR(VLOOKUP(A427,DETAIL!$A$7:$N$1101,14,0),"")</f>
        <v/>
      </c>
      <c r="L427" s="8" t="str">
        <f>IFERROR(VLOOKUP(A427,DETAIL!$A$7:$L$1101,7,0),"")</f>
        <v/>
      </c>
      <c r="M427" s="115" t="str">
        <f>IFERROR(VLOOKUP(A427,DETAIL!$A$7:$L$1101,8,0)*75%,"")</f>
        <v/>
      </c>
      <c r="N427" s="8" t="str">
        <f>IFERROR(VLOOKUP(A427,DETAIL!$A$7:$L$1101,9,0),"")</f>
        <v/>
      </c>
      <c r="O427" s="115" t="str">
        <f>IFERROR(VLOOKUP(A427,DETAIL!$A$7:$L$1101,10,0)*25%,"")</f>
        <v/>
      </c>
      <c r="P427" s="115" t="str">
        <f t="shared" si="19"/>
        <v/>
      </c>
      <c r="Q427" s="113"/>
    </row>
    <row r="428" spans="1:17" ht="24.95" customHeight="1">
      <c r="A428" s="128">
        <v>421</v>
      </c>
      <c r="B428" s="8" t="str">
        <f t="shared" si="18"/>
        <v/>
      </c>
      <c r="C428" s="112" t="str">
        <f>IFERROR(VLOOKUP(A428,DETAIL!$A$7:$F$1101,3,0),"")</f>
        <v/>
      </c>
      <c r="D428" s="112" t="str">
        <f>IFERROR(VLOOKUP(A428,DETAIL!$A$7:$F$1101,4,0),"")</f>
        <v/>
      </c>
      <c r="E428" s="113" t="str">
        <f>IFERROR(VLOOKUP(A428,DETAIL!$A$7:$F$1101,5,0),"")</f>
        <v/>
      </c>
      <c r="F428" s="113" t="str">
        <f>IFERROR(VLOOKUP(A428,DETAIL!$A$7:$P$1101,16,0),"")</f>
        <v/>
      </c>
      <c r="G428" s="113" t="str">
        <f>IFERROR(VLOOKUP(A428,DETAIL!$A$7:$P$1101,15,0),"")</f>
        <v/>
      </c>
      <c r="H428" s="8" t="str">
        <f>IFERROR(VLOOKUP(A428,DETAIL!$A$7:$F$1101,6,0),"")</f>
        <v/>
      </c>
      <c r="I428" s="8" t="str">
        <f>IFERROR(VLOOKUP(A428,DETAIL!$A$7:$Q$1101,17,0),"")</f>
        <v/>
      </c>
      <c r="J428" s="8" t="str">
        <f>IFERROR(VLOOKUP(A428,DETAIL!$A$7:$P$1101,13,0),"")</f>
        <v/>
      </c>
      <c r="K428" s="114" t="str">
        <f>IFERROR(VLOOKUP(A428,DETAIL!$A$7:$N$1101,14,0),"")</f>
        <v/>
      </c>
      <c r="L428" s="8" t="str">
        <f>IFERROR(VLOOKUP(A428,DETAIL!$A$7:$L$1101,7,0),"")</f>
        <v/>
      </c>
      <c r="M428" s="115" t="str">
        <f>IFERROR(VLOOKUP(A428,DETAIL!$A$7:$L$1101,8,0)*75%,"")</f>
        <v/>
      </c>
      <c r="N428" s="8" t="str">
        <f>IFERROR(VLOOKUP(A428,DETAIL!$A$7:$L$1101,9,0),"")</f>
        <v/>
      </c>
      <c r="O428" s="115" t="str">
        <f>IFERROR(VLOOKUP(A428,DETAIL!$A$7:$L$1101,10,0)*25%,"")</f>
        <v/>
      </c>
      <c r="P428" s="115" t="str">
        <f t="shared" si="19"/>
        <v/>
      </c>
      <c r="Q428" s="113"/>
    </row>
    <row r="429" spans="1:17" ht="24.95" customHeight="1">
      <c r="A429" s="128">
        <v>422</v>
      </c>
      <c r="B429" s="8" t="str">
        <f t="shared" si="18"/>
        <v/>
      </c>
      <c r="C429" s="112" t="str">
        <f>IFERROR(VLOOKUP(A429,DETAIL!$A$7:$F$1101,3,0),"")</f>
        <v/>
      </c>
      <c r="D429" s="112" t="str">
        <f>IFERROR(VLOOKUP(A429,DETAIL!$A$7:$F$1101,4,0),"")</f>
        <v/>
      </c>
      <c r="E429" s="113" t="str">
        <f>IFERROR(VLOOKUP(A429,DETAIL!$A$7:$F$1101,5,0),"")</f>
        <v/>
      </c>
      <c r="F429" s="113" t="str">
        <f>IFERROR(VLOOKUP(A429,DETAIL!$A$7:$P$1101,16,0),"")</f>
        <v/>
      </c>
      <c r="G429" s="113" t="str">
        <f>IFERROR(VLOOKUP(A429,DETAIL!$A$7:$P$1101,15,0),"")</f>
        <v/>
      </c>
      <c r="H429" s="8" t="str">
        <f>IFERROR(VLOOKUP(A429,DETAIL!$A$7:$F$1101,6,0),"")</f>
        <v/>
      </c>
      <c r="I429" s="8" t="str">
        <f>IFERROR(VLOOKUP(A429,DETAIL!$A$7:$Q$1101,17,0),"")</f>
        <v/>
      </c>
      <c r="J429" s="8" t="str">
        <f>IFERROR(VLOOKUP(A429,DETAIL!$A$7:$P$1101,13,0),"")</f>
        <v/>
      </c>
      <c r="K429" s="114" t="str">
        <f>IFERROR(VLOOKUP(A429,DETAIL!$A$7:$N$1101,14,0),"")</f>
        <v/>
      </c>
      <c r="L429" s="8" t="str">
        <f>IFERROR(VLOOKUP(A429,DETAIL!$A$7:$L$1101,7,0),"")</f>
        <v/>
      </c>
      <c r="M429" s="115" t="str">
        <f>IFERROR(VLOOKUP(A429,DETAIL!$A$7:$L$1101,8,0)*75%,"")</f>
        <v/>
      </c>
      <c r="N429" s="8" t="str">
        <f>IFERROR(VLOOKUP(A429,DETAIL!$A$7:$L$1101,9,0),"")</f>
        <v/>
      </c>
      <c r="O429" s="115" t="str">
        <f>IFERROR(VLOOKUP(A429,DETAIL!$A$7:$L$1101,10,0)*25%,"")</f>
        <v/>
      </c>
      <c r="P429" s="115" t="str">
        <f t="shared" si="19"/>
        <v/>
      </c>
      <c r="Q429" s="113"/>
    </row>
    <row r="430" spans="1:17" ht="24.95" customHeight="1">
      <c r="A430" s="128">
        <v>423</v>
      </c>
      <c r="B430" s="8" t="str">
        <f t="shared" si="18"/>
        <v/>
      </c>
      <c r="C430" s="112" t="str">
        <f>IFERROR(VLOOKUP(A430,DETAIL!$A$7:$F$1101,3,0),"")</f>
        <v/>
      </c>
      <c r="D430" s="112" t="str">
        <f>IFERROR(VLOOKUP(A430,DETAIL!$A$7:$F$1101,4,0),"")</f>
        <v/>
      </c>
      <c r="E430" s="113" t="str">
        <f>IFERROR(VLOOKUP(A430,DETAIL!$A$7:$F$1101,5,0),"")</f>
        <v/>
      </c>
      <c r="F430" s="113" t="str">
        <f>IFERROR(VLOOKUP(A430,DETAIL!$A$7:$P$1101,16,0),"")</f>
        <v/>
      </c>
      <c r="G430" s="113" t="str">
        <f>IFERROR(VLOOKUP(A430,DETAIL!$A$7:$P$1101,15,0),"")</f>
        <v/>
      </c>
      <c r="H430" s="8" t="str">
        <f>IFERROR(VLOOKUP(A430,DETAIL!$A$7:$F$1101,6,0),"")</f>
        <v/>
      </c>
      <c r="I430" s="8" t="str">
        <f>IFERROR(VLOOKUP(A430,DETAIL!$A$7:$Q$1101,17,0),"")</f>
        <v/>
      </c>
      <c r="J430" s="8" t="str">
        <f>IFERROR(VLOOKUP(A430,DETAIL!$A$7:$P$1101,13,0),"")</f>
        <v/>
      </c>
      <c r="K430" s="114" t="str">
        <f>IFERROR(VLOOKUP(A430,DETAIL!$A$7:$N$1101,14,0),"")</f>
        <v/>
      </c>
      <c r="L430" s="8" t="str">
        <f>IFERROR(VLOOKUP(A430,DETAIL!$A$7:$L$1101,7,0),"")</f>
        <v/>
      </c>
      <c r="M430" s="115" t="str">
        <f>IFERROR(VLOOKUP(A430,DETAIL!$A$7:$L$1101,8,0)*75%,"")</f>
        <v/>
      </c>
      <c r="N430" s="8" t="str">
        <f>IFERROR(VLOOKUP(A430,DETAIL!$A$7:$L$1101,9,0),"")</f>
        <v/>
      </c>
      <c r="O430" s="115" t="str">
        <f>IFERROR(VLOOKUP(A430,DETAIL!$A$7:$L$1101,10,0)*25%,"")</f>
        <v/>
      </c>
      <c r="P430" s="115" t="str">
        <f t="shared" si="19"/>
        <v/>
      </c>
      <c r="Q430" s="113"/>
    </row>
    <row r="431" spans="1:17" ht="24.95" customHeight="1">
      <c r="A431" s="128">
        <v>424</v>
      </c>
      <c r="B431" s="8" t="str">
        <f t="shared" si="18"/>
        <v/>
      </c>
      <c r="C431" s="112" t="str">
        <f>IFERROR(VLOOKUP(A431,DETAIL!$A$7:$F$1101,3,0),"")</f>
        <v/>
      </c>
      <c r="D431" s="112" t="str">
        <f>IFERROR(VLOOKUP(A431,DETAIL!$A$7:$F$1101,4,0),"")</f>
        <v/>
      </c>
      <c r="E431" s="113" t="str">
        <f>IFERROR(VLOOKUP(A431,DETAIL!$A$7:$F$1101,5,0),"")</f>
        <v/>
      </c>
      <c r="F431" s="113" t="str">
        <f>IFERROR(VLOOKUP(A431,DETAIL!$A$7:$P$1101,16,0),"")</f>
        <v/>
      </c>
      <c r="G431" s="113" t="str">
        <f>IFERROR(VLOOKUP(A431,DETAIL!$A$7:$P$1101,15,0),"")</f>
        <v/>
      </c>
      <c r="H431" s="8" t="str">
        <f>IFERROR(VLOOKUP(A431,DETAIL!$A$7:$F$1101,6,0),"")</f>
        <v/>
      </c>
      <c r="I431" s="8" t="str">
        <f>IFERROR(VLOOKUP(A431,DETAIL!$A$7:$Q$1101,17,0),"")</f>
        <v/>
      </c>
      <c r="J431" s="8" t="str">
        <f>IFERROR(VLOOKUP(A431,DETAIL!$A$7:$P$1101,13,0),"")</f>
        <v/>
      </c>
      <c r="K431" s="114" t="str">
        <f>IFERROR(VLOOKUP(A431,DETAIL!$A$7:$N$1101,14,0),"")</f>
        <v/>
      </c>
      <c r="L431" s="8" t="str">
        <f>IFERROR(VLOOKUP(A431,DETAIL!$A$7:$L$1101,7,0),"")</f>
        <v/>
      </c>
      <c r="M431" s="115" t="str">
        <f>IFERROR(VLOOKUP(A431,DETAIL!$A$7:$L$1101,8,0)*75%,"")</f>
        <v/>
      </c>
      <c r="N431" s="8" t="str">
        <f>IFERROR(VLOOKUP(A431,DETAIL!$A$7:$L$1101,9,0),"")</f>
        <v/>
      </c>
      <c r="O431" s="115" t="str">
        <f>IFERROR(VLOOKUP(A431,DETAIL!$A$7:$L$1101,10,0)*25%,"")</f>
        <v/>
      </c>
      <c r="P431" s="115" t="str">
        <f t="shared" si="19"/>
        <v/>
      </c>
      <c r="Q431" s="113"/>
    </row>
    <row r="432" spans="1:17" ht="24.95" customHeight="1">
      <c r="A432" s="128">
        <v>425</v>
      </c>
      <c r="B432" s="8" t="str">
        <f t="shared" si="18"/>
        <v/>
      </c>
      <c r="C432" s="112" t="str">
        <f>IFERROR(VLOOKUP(A432,DETAIL!$A$7:$F$1101,3,0),"")</f>
        <v/>
      </c>
      <c r="D432" s="112" t="str">
        <f>IFERROR(VLOOKUP(A432,DETAIL!$A$7:$F$1101,4,0),"")</f>
        <v/>
      </c>
      <c r="E432" s="113" t="str">
        <f>IFERROR(VLOOKUP(A432,DETAIL!$A$7:$F$1101,5,0),"")</f>
        <v/>
      </c>
      <c r="F432" s="113" t="str">
        <f>IFERROR(VLOOKUP(A432,DETAIL!$A$7:$P$1101,16,0),"")</f>
        <v/>
      </c>
      <c r="G432" s="113" t="str">
        <f>IFERROR(VLOOKUP(A432,DETAIL!$A$7:$P$1101,15,0),"")</f>
        <v/>
      </c>
      <c r="H432" s="8" t="str">
        <f>IFERROR(VLOOKUP(A432,DETAIL!$A$7:$F$1101,6,0),"")</f>
        <v/>
      </c>
      <c r="I432" s="8" t="str">
        <f>IFERROR(VLOOKUP(A432,DETAIL!$A$7:$Q$1101,17,0),"")</f>
        <v/>
      </c>
      <c r="J432" s="8" t="str">
        <f>IFERROR(VLOOKUP(A432,DETAIL!$A$7:$P$1101,13,0),"")</f>
        <v/>
      </c>
      <c r="K432" s="114" t="str">
        <f>IFERROR(VLOOKUP(A432,DETAIL!$A$7:$N$1101,14,0),"")</f>
        <v/>
      </c>
      <c r="L432" s="8" t="str">
        <f>IFERROR(VLOOKUP(A432,DETAIL!$A$7:$L$1101,7,0),"")</f>
        <v/>
      </c>
      <c r="M432" s="115" t="str">
        <f>IFERROR(VLOOKUP(A432,DETAIL!$A$7:$L$1101,8,0)*75%,"")</f>
        <v/>
      </c>
      <c r="N432" s="8" t="str">
        <f>IFERROR(VLOOKUP(A432,DETAIL!$A$7:$L$1101,9,0),"")</f>
        <v/>
      </c>
      <c r="O432" s="115" t="str">
        <f>IFERROR(VLOOKUP(A432,DETAIL!$A$7:$L$1101,10,0)*25%,"")</f>
        <v/>
      </c>
      <c r="P432" s="115" t="str">
        <f t="shared" si="19"/>
        <v/>
      </c>
      <c r="Q432" s="113"/>
    </row>
    <row r="433" spans="1:17" ht="24.95" customHeight="1">
      <c r="A433" s="128">
        <v>426</v>
      </c>
      <c r="B433" s="8" t="str">
        <f t="shared" si="18"/>
        <v/>
      </c>
      <c r="C433" s="112" t="str">
        <f>IFERROR(VLOOKUP(A433,DETAIL!$A$7:$F$1101,3,0),"")</f>
        <v/>
      </c>
      <c r="D433" s="112" t="str">
        <f>IFERROR(VLOOKUP(A433,DETAIL!$A$7:$F$1101,4,0),"")</f>
        <v/>
      </c>
      <c r="E433" s="113" t="str">
        <f>IFERROR(VLOOKUP(A433,DETAIL!$A$7:$F$1101,5,0),"")</f>
        <v/>
      </c>
      <c r="F433" s="113" t="str">
        <f>IFERROR(VLOOKUP(A433,DETAIL!$A$7:$P$1101,16,0),"")</f>
        <v/>
      </c>
      <c r="G433" s="113" t="str">
        <f>IFERROR(VLOOKUP(A433,DETAIL!$A$7:$P$1101,15,0),"")</f>
        <v/>
      </c>
      <c r="H433" s="8" t="str">
        <f>IFERROR(VLOOKUP(A433,DETAIL!$A$7:$F$1101,6,0),"")</f>
        <v/>
      </c>
      <c r="I433" s="8" t="str">
        <f>IFERROR(VLOOKUP(A433,DETAIL!$A$7:$Q$1101,17,0),"")</f>
        <v/>
      </c>
      <c r="J433" s="8" t="str">
        <f>IFERROR(VLOOKUP(A433,DETAIL!$A$7:$P$1101,13,0),"")</f>
        <v/>
      </c>
      <c r="K433" s="114" t="str">
        <f>IFERROR(VLOOKUP(A433,DETAIL!$A$7:$N$1101,14,0),"")</f>
        <v/>
      </c>
      <c r="L433" s="8" t="str">
        <f>IFERROR(VLOOKUP(A433,DETAIL!$A$7:$L$1101,7,0),"")</f>
        <v/>
      </c>
      <c r="M433" s="115" t="str">
        <f>IFERROR(VLOOKUP(A433,DETAIL!$A$7:$L$1101,8,0)*75%,"")</f>
        <v/>
      </c>
      <c r="N433" s="8" t="str">
        <f>IFERROR(VLOOKUP(A433,DETAIL!$A$7:$L$1101,9,0),"")</f>
        <v/>
      </c>
      <c r="O433" s="115" t="str">
        <f>IFERROR(VLOOKUP(A433,DETAIL!$A$7:$L$1101,10,0)*25%,"")</f>
        <v/>
      </c>
      <c r="P433" s="115" t="str">
        <f t="shared" si="19"/>
        <v/>
      </c>
      <c r="Q433" s="113"/>
    </row>
    <row r="434" spans="1:17" ht="24.95" customHeight="1">
      <c r="A434" s="128">
        <v>427</v>
      </c>
      <c r="B434" s="8" t="str">
        <f t="shared" si="18"/>
        <v/>
      </c>
      <c r="C434" s="112" t="str">
        <f>IFERROR(VLOOKUP(A434,DETAIL!$A$7:$F$1101,3,0),"")</f>
        <v/>
      </c>
      <c r="D434" s="112" t="str">
        <f>IFERROR(VLOOKUP(A434,DETAIL!$A$7:$F$1101,4,0),"")</f>
        <v/>
      </c>
      <c r="E434" s="113" t="str">
        <f>IFERROR(VLOOKUP(A434,DETAIL!$A$7:$F$1101,5,0),"")</f>
        <v/>
      </c>
      <c r="F434" s="113" t="str">
        <f>IFERROR(VLOOKUP(A434,DETAIL!$A$7:$P$1101,16,0),"")</f>
        <v/>
      </c>
      <c r="G434" s="113" t="str">
        <f>IFERROR(VLOOKUP(A434,DETAIL!$A$7:$P$1101,15,0),"")</f>
        <v/>
      </c>
      <c r="H434" s="8" t="str">
        <f>IFERROR(VLOOKUP(A434,DETAIL!$A$7:$F$1101,6,0),"")</f>
        <v/>
      </c>
      <c r="I434" s="8" t="str">
        <f>IFERROR(VLOOKUP(A434,DETAIL!$A$7:$Q$1101,17,0),"")</f>
        <v/>
      </c>
      <c r="J434" s="8" t="str">
        <f>IFERROR(VLOOKUP(A434,DETAIL!$A$7:$P$1101,13,0),"")</f>
        <v/>
      </c>
      <c r="K434" s="114" t="str">
        <f>IFERROR(VLOOKUP(A434,DETAIL!$A$7:$N$1101,14,0),"")</f>
        <v/>
      </c>
      <c r="L434" s="8" t="str">
        <f>IFERROR(VLOOKUP(A434,DETAIL!$A$7:$L$1101,7,0),"")</f>
        <v/>
      </c>
      <c r="M434" s="115" t="str">
        <f>IFERROR(VLOOKUP(A434,DETAIL!$A$7:$L$1101,8,0)*75%,"")</f>
        <v/>
      </c>
      <c r="N434" s="8" t="str">
        <f>IFERROR(VLOOKUP(A434,DETAIL!$A$7:$L$1101,9,0),"")</f>
        <v/>
      </c>
      <c r="O434" s="115" t="str">
        <f>IFERROR(VLOOKUP(A434,DETAIL!$A$7:$L$1101,10,0)*25%,"")</f>
        <v/>
      </c>
      <c r="P434" s="115" t="str">
        <f t="shared" si="19"/>
        <v/>
      </c>
      <c r="Q434" s="113"/>
    </row>
    <row r="435" spans="1:17" ht="24.95" customHeight="1">
      <c r="A435" s="128">
        <v>428</v>
      </c>
      <c r="B435" s="8" t="str">
        <f t="shared" si="18"/>
        <v/>
      </c>
      <c r="C435" s="112" t="str">
        <f>IFERROR(VLOOKUP(A435,DETAIL!$A$7:$F$1101,3,0),"")</f>
        <v/>
      </c>
      <c r="D435" s="112" t="str">
        <f>IFERROR(VLOOKUP(A435,DETAIL!$A$7:$F$1101,4,0),"")</f>
        <v/>
      </c>
      <c r="E435" s="113" t="str">
        <f>IFERROR(VLOOKUP(A435,DETAIL!$A$7:$F$1101,5,0),"")</f>
        <v/>
      </c>
      <c r="F435" s="113" t="str">
        <f>IFERROR(VLOOKUP(A435,DETAIL!$A$7:$P$1101,16,0),"")</f>
        <v/>
      </c>
      <c r="G435" s="113" t="str">
        <f>IFERROR(VLOOKUP(A435,DETAIL!$A$7:$P$1101,15,0),"")</f>
        <v/>
      </c>
      <c r="H435" s="8" t="str">
        <f>IFERROR(VLOOKUP(A435,DETAIL!$A$7:$F$1101,6,0),"")</f>
        <v/>
      </c>
      <c r="I435" s="8" t="str">
        <f>IFERROR(VLOOKUP(A435,DETAIL!$A$7:$Q$1101,17,0),"")</f>
        <v/>
      </c>
      <c r="J435" s="8" t="str">
        <f>IFERROR(VLOOKUP(A435,DETAIL!$A$7:$P$1101,13,0),"")</f>
        <v/>
      </c>
      <c r="K435" s="114" t="str">
        <f>IFERROR(VLOOKUP(A435,DETAIL!$A$7:$N$1101,14,0),"")</f>
        <v/>
      </c>
      <c r="L435" s="8" t="str">
        <f>IFERROR(VLOOKUP(A435,DETAIL!$A$7:$L$1101,7,0),"")</f>
        <v/>
      </c>
      <c r="M435" s="115" t="str">
        <f>IFERROR(VLOOKUP(A435,DETAIL!$A$7:$L$1101,8,0)*75%,"")</f>
        <v/>
      </c>
      <c r="N435" s="8" t="str">
        <f>IFERROR(VLOOKUP(A435,DETAIL!$A$7:$L$1101,9,0),"")</f>
        <v/>
      </c>
      <c r="O435" s="115" t="str">
        <f>IFERROR(VLOOKUP(A435,DETAIL!$A$7:$L$1101,10,0)*25%,"")</f>
        <v/>
      </c>
      <c r="P435" s="115" t="str">
        <f t="shared" si="19"/>
        <v/>
      </c>
      <c r="Q435" s="113"/>
    </row>
    <row r="436" spans="1:17" ht="24.95" customHeight="1">
      <c r="A436" s="128">
        <v>429</v>
      </c>
      <c r="B436" s="8" t="str">
        <f t="shared" si="18"/>
        <v/>
      </c>
      <c r="C436" s="112" t="str">
        <f>IFERROR(VLOOKUP(A436,DETAIL!$A$7:$F$1101,3,0),"")</f>
        <v/>
      </c>
      <c r="D436" s="112" t="str">
        <f>IFERROR(VLOOKUP(A436,DETAIL!$A$7:$F$1101,4,0),"")</f>
        <v/>
      </c>
      <c r="E436" s="113" t="str">
        <f>IFERROR(VLOOKUP(A436,DETAIL!$A$7:$F$1101,5,0),"")</f>
        <v/>
      </c>
      <c r="F436" s="113" t="str">
        <f>IFERROR(VLOOKUP(A436,DETAIL!$A$7:$P$1101,16,0),"")</f>
        <v/>
      </c>
      <c r="G436" s="113" t="str">
        <f>IFERROR(VLOOKUP(A436,DETAIL!$A$7:$P$1101,15,0),"")</f>
        <v/>
      </c>
      <c r="H436" s="8" t="str">
        <f>IFERROR(VLOOKUP(A436,DETAIL!$A$7:$F$1101,6,0),"")</f>
        <v/>
      </c>
      <c r="I436" s="8" t="str">
        <f>IFERROR(VLOOKUP(A436,DETAIL!$A$7:$Q$1101,17,0),"")</f>
        <v/>
      </c>
      <c r="J436" s="8" t="str">
        <f>IFERROR(VLOOKUP(A436,DETAIL!$A$7:$P$1101,13,0),"")</f>
        <v/>
      </c>
      <c r="K436" s="114" t="str">
        <f>IFERROR(VLOOKUP(A436,DETAIL!$A$7:$N$1101,14,0),"")</f>
        <v/>
      </c>
      <c r="L436" s="8" t="str">
        <f>IFERROR(VLOOKUP(A436,DETAIL!$A$7:$L$1101,7,0),"")</f>
        <v/>
      </c>
      <c r="M436" s="115" t="str">
        <f>IFERROR(VLOOKUP(A436,DETAIL!$A$7:$L$1101,8,0)*75%,"")</f>
        <v/>
      </c>
      <c r="N436" s="8" t="str">
        <f>IFERROR(VLOOKUP(A436,DETAIL!$A$7:$L$1101,9,0),"")</f>
        <v/>
      </c>
      <c r="O436" s="115" t="str">
        <f>IFERROR(VLOOKUP(A436,DETAIL!$A$7:$L$1101,10,0)*25%,"")</f>
        <v/>
      </c>
      <c r="P436" s="115" t="str">
        <f t="shared" si="19"/>
        <v/>
      </c>
      <c r="Q436" s="113"/>
    </row>
    <row r="437" spans="1:17" ht="24.95" customHeight="1">
      <c r="A437" s="128">
        <v>430</v>
      </c>
      <c r="B437" s="8" t="str">
        <f t="shared" si="18"/>
        <v/>
      </c>
      <c r="C437" s="112" t="str">
        <f>IFERROR(VLOOKUP(A437,DETAIL!$A$7:$F$1101,3,0),"")</f>
        <v/>
      </c>
      <c r="D437" s="112" t="str">
        <f>IFERROR(VLOOKUP(A437,DETAIL!$A$7:$F$1101,4,0),"")</f>
        <v/>
      </c>
      <c r="E437" s="113" t="str">
        <f>IFERROR(VLOOKUP(A437,DETAIL!$A$7:$F$1101,5,0),"")</f>
        <v/>
      </c>
      <c r="F437" s="113" t="str">
        <f>IFERROR(VLOOKUP(A437,DETAIL!$A$7:$P$1101,16,0),"")</f>
        <v/>
      </c>
      <c r="G437" s="113" t="str">
        <f>IFERROR(VLOOKUP(A437,DETAIL!$A$7:$P$1101,15,0),"")</f>
        <v/>
      </c>
      <c r="H437" s="8" t="str">
        <f>IFERROR(VLOOKUP(A437,DETAIL!$A$7:$F$1101,6,0),"")</f>
        <v/>
      </c>
      <c r="I437" s="8" t="str">
        <f>IFERROR(VLOOKUP(A437,DETAIL!$A$7:$Q$1101,17,0),"")</f>
        <v/>
      </c>
      <c r="J437" s="8" t="str">
        <f>IFERROR(VLOOKUP(A437,DETAIL!$A$7:$P$1101,13,0),"")</f>
        <v/>
      </c>
      <c r="K437" s="114" t="str">
        <f>IFERROR(VLOOKUP(A437,DETAIL!$A$7:$N$1101,14,0),"")</f>
        <v/>
      </c>
      <c r="L437" s="8" t="str">
        <f>IFERROR(VLOOKUP(A437,DETAIL!$A$7:$L$1101,7,0),"")</f>
        <v/>
      </c>
      <c r="M437" s="115" t="str">
        <f>IFERROR(VLOOKUP(A437,DETAIL!$A$7:$L$1101,8,0)*75%,"")</f>
        <v/>
      </c>
      <c r="N437" s="8" t="str">
        <f>IFERROR(VLOOKUP(A437,DETAIL!$A$7:$L$1101,9,0),"")</f>
        <v/>
      </c>
      <c r="O437" s="115" t="str">
        <f>IFERROR(VLOOKUP(A437,DETAIL!$A$7:$L$1101,10,0)*25%,"")</f>
        <v/>
      </c>
      <c r="P437" s="115" t="str">
        <f t="shared" si="19"/>
        <v/>
      </c>
      <c r="Q437" s="113"/>
    </row>
    <row r="438" spans="1:17" ht="24.95" customHeight="1">
      <c r="A438" s="128">
        <v>431</v>
      </c>
      <c r="B438" s="8" t="str">
        <f t="shared" si="18"/>
        <v/>
      </c>
      <c r="C438" s="112" t="str">
        <f>IFERROR(VLOOKUP(A438,DETAIL!$A$7:$F$1101,3,0),"")</f>
        <v/>
      </c>
      <c r="D438" s="112" t="str">
        <f>IFERROR(VLOOKUP(A438,DETAIL!$A$7:$F$1101,4,0),"")</f>
        <v/>
      </c>
      <c r="E438" s="113" t="str">
        <f>IFERROR(VLOOKUP(A438,DETAIL!$A$7:$F$1101,5,0),"")</f>
        <v/>
      </c>
      <c r="F438" s="113" t="str">
        <f>IFERROR(VLOOKUP(A438,DETAIL!$A$7:$P$1101,16,0),"")</f>
        <v/>
      </c>
      <c r="G438" s="113" t="str">
        <f>IFERROR(VLOOKUP(A438,DETAIL!$A$7:$P$1101,15,0),"")</f>
        <v/>
      </c>
      <c r="H438" s="8" t="str">
        <f>IFERROR(VLOOKUP(A438,DETAIL!$A$7:$F$1101,6,0),"")</f>
        <v/>
      </c>
      <c r="I438" s="8" t="str">
        <f>IFERROR(VLOOKUP(A438,DETAIL!$A$7:$Q$1101,17,0),"")</f>
        <v/>
      </c>
      <c r="J438" s="8" t="str">
        <f>IFERROR(VLOOKUP(A438,DETAIL!$A$7:$P$1101,13,0),"")</f>
        <v/>
      </c>
      <c r="K438" s="114" t="str">
        <f>IFERROR(VLOOKUP(A438,DETAIL!$A$7:$N$1101,14,0),"")</f>
        <v/>
      </c>
      <c r="L438" s="8" t="str">
        <f>IFERROR(VLOOKUP(A438,DETAIL!$A$7:$L$1101,7,0),"")</f>
        <v/>
      </c>
      <c r="M438" s="115" t="str">
        <f>IFERROR(VLOOKUP(A438,DETAIL!$A$7:$L$1101,8,0)*75%,"")</f>
        <v/>
      </c>
      <c r="N438" s="8" t="str">
        <f>IFERROR(VLOOKUP(A438,DETAIL!$A$7:$L$1101,9,0),"")</f>
        <v/>
      </c>
      <c r="O438" s="115" t="str">
        <f>IFERROR(VLOOKUP(A438,DETAIL!$A$7:$L$1101,10,0)*25%,"")</f>
        <v/>
      </c>
      <c r="P438" s="115" t="str">
        <f t="shared" si="19"/>
        <v/>
      </c>
      <c r="Q438" s="113"/>
    </row>
    <row r="439" spans="1:17" ht="24.95" customHeight="1">
      <c r="A439" s="128">
        <v>432</v>
      </c>
      <c r="B439" s="8" t="str">
        <f t="shared" si="18"/>
        <v/>
      </c>
      <c r="C439" s="112" t="str">
        <f>IFERROR(VLOOKUP(A439,DETAIL!$A$7:$F$1101,3,0),"")</f>
        <v/>
      </c>
      <c r="D439" s="112" t="str">
        <f>IFERROR(VLOOKUP(A439,DETAIL!$A$7:$F$1101,4,0),"")</f>
        <v/>
      </c>
      <c r="E439" s="113" t="str">
        <f>IFERROR(VLOOKUP(A439,DETAIL!$A$7:$F$1101,5,0),"")</f>
        <v/>
      </c>
      <c r="F439" s="113" t="str">
        <f>IFERROR(VLOOKUP(A439,DETAIL!$A$7:$P$1101,16,0),"")</f>
        <v/>
      </c>
      <c r="G439" s="113" t="str">
        <f>IFERROR(VLOOKUP(A439,DETAIL!$A$7:$P$1101,15,0),"")</f>
        <v/>
      </c>
      <c r="H439" s="8" t="str">
        <f>IFERROR(VLOOKUP(A439,DETAIL!$A$7:$F$1101,6,0),"")</f>
        <v/>
      </c>
      <c r="I439" s="8" t="str">
        <f>IFERROR(VLOOKUP(A439,DETAIL!$A$7:$Q$1101,17,0),"")</f>
        <v/>
      </c>
      <c r="J439" s="8" t="str">
        <f>IFERROR(VLOOKUP(A439,DETAIL!$A$7:$P$1101,13,0),"")</f>
        <v/>
      </c>
      <c r="K439" s="114" t="str">
        <f>IFERROR(VLOOKUP(A439,DETAIL!$A$7:$N$1101,14,0),"")</f>
        <v/>
      </c>
      <c r="L439" s="8" t="str">
        <f>IFERROR(VLOOKUP(A439,DETAIL!$A$7:$L$1101,7,0),"")</f>
        <v/>
      </c>
      <c r="M439" s="115" t="str">
        <f>IFERROR(VLOOKUP(A439,DETAIL!$A$7:$L$1101,8,0)*75%,"")</f>
        <v/>
      </c>
      <c r="N439" s="8" t="str">
        <f>IFERROR(VLOOKUP(A439,DETAIL!$A$7:$L$1101,9,0),"")</f>
        <v/>
      </c>
      <c r="O439" s="115" t="str">
        <f>IFERROR(VLOOKUP(A439,DETAIL!$A$7:$L$1101,10,0)*25%,"")</f>
        <v/>
      </c>
      <c r="P439" s="115" t="str">
        <f t="shared" si="19"/>
        <v/>
      </c>
      <c r="Q439" s="113"/>
    </row>
    <row r="440" spans="1:17" ht="24.95" customHeight="1">
      <c r="A440" s="128">
        <v>433</v>
      </c>
      <c r="B440" s="8" t="str">
        <f t="shared" si="18"/>
        <v/>
      </c>
      <c r="C440" s="112" t="str">
        <f>IFERROR(VLOOKUP(A440,DETAIL!$A$7:$F$1101,3,0),"")</f>
        <v/>
      </c>
      <c r="D440" s="112" t="str">
        <f>IFERROR(VLOOKUP(A440,DETAIL!$A$7:$F$1101,4,0),"")</f>
        <v/>
      </c>
      <c r="E440" s="113" t="str">
        <f>IFERROR(VLOOKUP(A440,DETAIL!$A$7:$F$1101,5,0),"")</f>
        <v/>
      </c>
      <c r="F440" s="113" t="str">
        <f>IFERROR(VLOOKUP(A440,DETAIL!$A$7:$P$1101,16,0),"")</f>
        <v/>
      </c>
      <c r="G440" s="113" t="str">
        <f>IFERROR(VLOOKUP(A440,DETAIL!$A$7:$P$1101,15,0),"")</f>
        <v/>
      </c>
      <c r="H440" s="8" t="str">
        <f>IFERROR(VLOOKUP(A440,DETAIL!$A$7:$F$1101,6,0),"")</f>
        <v/>
      </c>
      <c r="I440" s="8" t="str">
        <f>IFERROR(VLOOKUP(A440,DETAIL!$A$7:$Q$1101,17,0),"")</f>
        <v/>
      </c>
      <c r="J440" s="8" t="str">
        <f>IFERROR(VLOOKUP(A440,DETAIL!$A$7:$P$1101,13,0),"")</f>
        <v/>
      </c>
      <c r="K440" s="114" t="str">
        <f>IFERROR(VLOOKUP(A440,DETAIL!$A$7:$N$1101,14,0),"")</f>
        <v/>
      </c>
      <c r="L440" s="8" t="str">
        <f>IFERROR(VLOOKUP(A440,DETAIL!$A$7:$L$1101,7,0),"")</f>
        <v/>
      </c>
      <c r="M440" s="115" t="str">
        <f>IFERROR(VLOOKUP(A440,DETAIL!$A$7:$L$1101,8,0)*75%,"")</f>
        <v/>
      </c>
      <c r="N440" s="8" t="str">
        <f>IFERROR(VLOOKUP(A440,DETAIL!$A$7:$L$1101,9,0),"")</f>
        <v/>
      </c>
      <c r="O440" s="115" t="str">
        <f>IFERROR(VLOOKUP(A440,DETAIL!$A$7:$L$1101,10,0)*25%,"")</f>
        <v/>
      </c>
      <c r="P440" s="115" t="str">
        <f t="shared" si="19"/>
        <v/>
      </c>
      <c r="Q440" s="113"/>
    </row>
    <row r="441" spans="1:17" ht="24.95" customHeight="1">
      <c r="A441" s="128">
        <v>434</v>
      </c>
      <c r="B441" s="8" t="str">
        <f t="shared" si="18"/>
        <v/>
      </c>
      <c r="C441" s="112" t="str">
        <f>IFERROR(VLOOKUP(A441,DETAIL!$A$7:$F$1101,3,0),"")</f>
        <v/>
      </c>
      <c r="D441" s="112" t="str">
        <f>IFERROR(VLOOKUP(A441,DETAIL!$A$7:$F$1101,4,0),"")</f>
        <v/>
      </c>
      <c r="E441" s="113" t="str">
        <f>IFERROR(VLOOKUP(A441,DETAIL!$A$7:$F$1101,5,0),"")</f>
        <v/>
      </c>
      <c r="F441" s="113" t="str">
        <f>IFERROR(VLOOKUP(A441,DETAIL!$A$7:$P$1101,16,0),"")</f>
        <v/>
      </c>
      <c r="G441" s="113" t="str">
        <f>IFERROR(VLOOKUP(A441,DETAIL!$A$7:$P$1101,15,0),"")</f>
        <v/>
      </c>
      <c r="H441" s="8" t="str">
        <f>IFERROR(VLOOKUP(A441,DETAIL!$A$7:$F$1101,6,0),"")</f>
        <v/>
      </c>
      <c r="I441" s="8" t="str">
        <f>IFERROR(VLOOKUP(A441,DETAIL!$A$7:$Q$1101,17,0),"")</f>
        <v/>
      </c>
      <c r="J441" s="8" t="str">
        <f>IFERROR(VLOOKUP(A441,DETAIL!$A$7:$P$1101,13,0),"")</f>
        <v/>
      </c>
      <c r="K441" s="114" t="str">
        <f>IFERROR(VLOOKUP(A441,DETAIL!$A$7:$N$1101,14,0),"")</f>
        <v/>
      </c>
      <c r="L441" s="8" t="str">
        <f>IFERROR(VLOOKUP(A441,DETAIL!$A$7:$L$1101,7,0),"")</f>
        <v/>
      </c>
      <c r="M441" s="115" t="str">
        <f>IFERROR(VLOOKUP(A441,DETAIL!$A$7:$L$1101,8,0)*75%,"")</f>
        <v/>
      </c>
      <c r="N441" s="8" t="str">
        <f>IFERROR(VLOOKUP(A441,DETAIL!$A$7:$L$1101,9,0),"")</f>
        <v/>
      </c>
      <c r="O441" s="115" t="str">
        <f>IFERROR(VLOOKUP(A441,DETAIL!$A$7:$L$1101,10,0)*25%,"")</f>
        <v/>
      </c>
      <c r="P441" s="115" t="str">
        <f t="shared" si="19"/>
        <v/>
      </c>
      <c r="Q441" s="113"/>
    </row>
    <row r="442" spans="1:17" ht="24.95" customHeight="1">
      <c r="A442" s="128">
        <v>435</v>
      </c>
      <c r="B442" s="8" t="str">
        <f t="shared" si="18"/>
        <v/>
      </c>
      <c r="C442" s="112" t="str">
        <f>IFERROR(VLOOKUP(A442,DETAIL!$A$7:$F$1101,3,0),"")</f>
        <v/>
      </c>
      <c r="D442" s="112" t="str">
        <f>IFERROR(VLOOKUP(A442,DETAIL!$A$7:$F$1101,4,0),"")</f>
        <v/>
      </c>
      <c r="E442" s="113" t="str">
        <f>IFERROR(VLOOKUP(A442,DETAIL!$A$7:$F$1101,5,0),"")</f>
        <v/>
      </c>
      <c r="F442" s="113" t="str">
        <f>IFERROR(VLOOKUP(A442,DETAIL!$A$7:$P$1101,16,0),"")</f>
        <v/>
      </c>
      <c r="G442" s="113" t="str">
        <f>IFERROR(VLOOKUP(A442,DETAIL!$A$7:$P$1101,15,0),"")</f>
        <v/>
      </c>
      <c r="H442" s="8" t="str">
        <f>IFERROR(VLOOKUP(A442,DETAIL!$A$7:$F$1101,6,0),"")</f>
        <v/>
      </c>
      <c r="I442" s="8" t="str">
        <f>IFERROR(VLOOKUP(A442,DETAIL!$A$7:$Q$1101,17,0),"")</f>
        <v/>
      </c>
      <c r="J442" s="8" t="str">
        <f>IFERROR(VLOOKUP(A442,DETAIL!$A$7:$P$1101,13,0),"")</f>
        <v/>
      </c>
      <c r="K442" s="114" t="str">
        <f>IFERROR(VLOOKUP(A442,DETAIL!$A$7:$N$1101,14,0),"")</f>
        <v/>
      </c>
      <c r="L442" s="8" t="str">
        <f>IFERROR(VLOOKUP(A442,DETAIL!$A$7:$L$1101,7,0),"")</f>
        <v/>
      </c>
      <c r="M442" s="115" t="str">
        <f>IFERROR(VLOOKUP(A442,DETAIL!$A$7:$L$1101,8,0)*75%,"")</f>
        <v/>
      </c>
      <c r="N442" s="8" t="str">
        <f>IFERROR(VLOOKUP(A442,DETAIL!$A$7:$L$1101,9,0),"")</f>
        <v/>
      </c>
      <c r="O442" s="115" t="str">
        <f>IFERROR(VLOOKUP(A442,DETAIL!$A$7:$L$1101,10,0)*25%,"")</f>
        <v/>
      </c>
      <c r="P442" s="115" t="str">
        <f t="shared" si="19"/>
        <v/>
      </c>
      <c r="Q442" s="113"/>
    </row>
    <row r="443" spans="1:17" ht="24.95" customHeight="1">
      <c r="A443" s="128">
        <v>436</v>
      </c>
      <c r="B443" s="8" t="str">
        <f t="shared" si="18"/>
        <v/>
      </c>
      <c r="C443" s="112" t="str">
        <f>IFERROR(VLOOKUP(A443,DETAIL!$A$7:$F$1101,3,0),"")</f>
        <v/>
      </c>
      <c r="D443" s="112" t="str">
        <f>IFERROR(VLOOKUP(A443,DETAIL!$A$7:$F$1101,4,0),"")</f>
        <v/>
      </c>
      <c r="E443" s="113" t="str">
        <f>IFERROR(VLOOKUP(A443,DETAIL!$A$7:$F$1101,5,0),"")</f>
        <v/>
      </c>
      <c r="F443" s="113" t="str">
        <f>IFERROR(VLOOKUP(A443,DETAIL!$A$7:$P$1101,16,0),"")</f>
        <v/>
      </c>
      <c r="G443" s="113" t="str">
        <f>IFERROR(VLOOKUP(A443,DETAIL!$A$7:$P$1101,15,0),"")</f>
        <v/>
      </c>
      <c r="H443" s="8" t="str">
        <f>IFERROR(VLOOKUP(A443,DETAIL!$A$7:$F$1101,6,0),"")</f>
        <v/>
      </c>
      <c r="I443" s="8" t="str">
        <f>IFERROR(VLOOKUP(A443,DETAIL!$A$7:$Q$1101,17,0),"")</f>
        <v/>
      </c>
      <c r="J443" s="8" t="str">
        <f>IFERROR(VLOOKUP(A443,DETAIL!$A$7:$P$1101,13,0),"")</f>
        <v/>
      </c>
      <c r="K443" s="114" t="str">
        <f>IFERROR(VLOOKUP(A443,DETAIL!$A$7:$N$1101,14,0),"")</f>
        <v/>
      </c>
      <c r="L443" s="8" t="str">
        <f>IFERROR(VLOOKUP(A443,DETAIL!$A$7:$L$1101,7,0),"")</f>
        <v/>
      </c>
      <c r="M443" s="115" t="str">
        <f>IFERROR(VLOOKUP(A443,DETAIL!$A$7:$L$1101,8,0)*75%,"")</f>
        <v/>
      </c>
      <c r="N443" s="8" t="str">
        <f>IFERROR(VLOOKUP(A443,DETAIL!$A$7:$L$1101,9,0),"")</f>
        <v/>
      </c>
      <c r="O443" s="115" t="str">
        <f>IFERROR(VLOOKUP(A443,DETAIL!$A$7:$L$1101,10,0)*25%,"")</f>
        <v/>
      </c>
      <c r="P443" s="115" t="str">
        <f t="shared" si="19"/>
        <v/>
      </c>
      <c r="Q443" s="113"/>
    </row>
    <row r="444" spans="1:17" ht="24.95" customHeight="1">
      <c r="A444" s="128">
        <v>437</v>
      </c>
      <c r="B444" s="8" t="str">
        <f t="shared" si="18"/>
        <v/>
      </c>
      <c r="C444" s="112" t="str">
        <f>IFERROR(VLOOKUP(A444,DETAIL!$A$7:$F$1101,3,0),"")</f>
        <v/>
      </c>
      <c r="D444" s="112" t="str">
        <f>IFERROR(VLOOKUP(A444,DETAIL!$A$7:$F$1101,4,0),"")</f>
        <v/>
      </c>
      <c r="E444" s="113" t="str">
        <f>IFERROR(VLOOKUP(A444,DETAIL!$A$7:$F$1101,5,0),"")</f>
        <v/>
      </c>
      <c r="F444" s="113" t="str">
        <f>IFERROR(VLOOKUP(A444,DETAIL!$A$7:$P$1101,16,0),"")</f>
        <v/>
      </c>
      <c r="G444" s="113" t="str">
        <f>IFERROR(VLOOKUP(A444,DETAIL!$A$7:$P$1101,15,0),"")</f>
        <v/>
      </c>
      <c r="H444" s="8" t="str">
        <f>IFERROR(VLOOKUP(A444,DETAIL!$A$7:$F$1101,6,0),"")</f>
        <v/>
      </c>
      <c r="I444" s="8" t="str">
        <f>IFERROR(VLOOKUP(A444,DETAIL!$A$7:$Q$1101,17,0),"")</f>
        <v/>
      </c>
      <c r="J444" s="8" t="str">
        <f>IFERROR(VLOOKUP(A444,DETAIL!$A$7:$P$1101,13,0),"")</f>
        <v/>
      </c>
      <c r="K444" s="114" t="str">
        <f>IFERROR(VLOOKUP(A444,DETAIL!$A$7:$N$1101,14,0),"")</f>
        <v/>
      </c>
      <c r="L444" s="8" t="str">
        <f>IFERROR(VLOOKUP(A444,DETAIL!$A$7:$L$1101,7,0),"")</f>
        <v/>
      </c>
      <c r="M444" s="115" t="str">
        <f>IFERROR(VLOOKUP(A444,DETAIL!$A$7:$L$1101,8,0)*75%,"")</f>
        <v/>
      </c>
      <c r="N444" s="8" t="str">
        <f>IFERROR(VLOOKUP(A444,DETAIL!$A$7:$L$1101,9,0),"")</f>
        <v/>
      </c>
      <c r="O444" s="115" t="str">
        <f>IFERROR(VLOOKUP(A444,DETAIL!$A$7:$L$1101,10,0)*25%,"")</f>
        <v/>
      </c>
      <c r="P444" s="115" t="str">
        <f t="shared" si="19"/>
        <v/>
      </c>
      <c r="Q444" s="113"/>
    </row>
    <row r="445" spans="1:17" ht="24.95" customHeight="1">
      <c r="A445" s="128">
        <v>438</v>
      </c>
      <c r="B445" s="8" t="str">
        <f t="shared" si="18"/>
        <v/>
      </c>
      <c r="C445" s="112" t="str">
        <f>IFERROR(VLOOKUP(A445,DETAIL!$A$7:$F$1101,3,0),"")</f>
        <v/>
      </c>
      <c r="D445" s="112" t="str">
        <f>IFERROR(VLOOKUP(A445,DETAIL!$A$7:$F$1101,4,0),"")</f>
        <v/>
      </c>
      <c r="E445" s="113" t="str">
        <f>IFERROR(VLOOKUP(A445,DETAIL!$A$7:$F$1101,5,0),"")</f>
        <v/>
      </c>
      <c r="F445" s="113" t="str">
        <f>IFERROR(VLOOKUP(A445,DETAIL!$A$7:$P$1101,16,0),"")</f>
        <v/>
      </c>
      <c r="G445" s="113" t="str">
        <f>IFERROR(VLOOKUP(A445,DETAIL!$A$7:$P$1101,15,0),"")</f>
        <v/>
      </c>
      <c r="H445" s="8" t="str">
        <f>IFERROR(VLOOKUP(A445,DETAIL!$A$7:$F$1101,6,0),"")</f>
        <v/>
      </c>
      <c r="I445" s="8" t="str">
        <f>IFERROR(VLOOKUP(A445,DETAIL!$A$7:$Q$1101,17,0),"")</f>
        <v/>
      </c>
      <c r="J445" s="8" t="str">
        <f>IFERROR(VLOOKUP(A445,DETAIL!$A$7:$P$1101,13,0),"")</f>
        <v/>
      </c>
      <c r="K445" s="114" t="str">
        <f>IFERROR(VLOOKUP(A445,DETAIL!$A$7:$N$1101,14,0),"")</f>
        <v/>
      </c>
      <c r="L445" s="8" t="str">
        <f>IFERROR(VLOOKUP(A445,DETAIL!$A$7:$L$1101,7,0),"")</f>
        <v/>
      </c>
      <c r="M445" s="115" t="str">
        <f>IFERROR(VLOOKUP(A445,DETAIL!$A$7:$L$1101,8,0)*75%,"")</f>
        <v/>
      </c>
      <c r="N445" s="8" t="str">
        <f>IFERROR(VLOOKUP(A445,DETAIL!$A$7:$L$1101,9,0),"")</f>
        <v/>
      </c>
      <c r="O445" s="115" t="str">
        <f>IFERROR(VLOOKUP(A445,DETAIL!$A$7:$L$1101,10,0)*25%,"")</f>
        <v/>
      </c>
      <c r="P445" s="115" t="str">
        <f t="shared" si="19"/>
        <v/>
      </c>
      <c r="Q445" s="113"/>
    </row>
    <row r="446" spans="1:17" ht="24.95" customHeight="1">
      <c r="A446" s="128">
        <v>439</v>
      </c>
      <c r="B446" s="8" t="str">
        <f t="shared" si="18"/>
        <v/>
      </c>
      <c r="C446" s="112" t="str">
        <f>IFERROR(VLOOKUP(A446,DETAIL!$A$7:$F$1101,3,0),"")</f>
        <v/>
      </c>
      <c r="D446" s="112" t="str">
        <f>IFERROR(VLOOKUP(A446,DETAIL!$A$7:$F$1101,4,0),"")</f>
        <v/>
      </c>
      <c r="E446" s="113" t="str">
        <f>IFERROR(VLOOKUP(A446,DETAIL!$A$7:$F$1101,5,0),"")</f>
        <v/>
      </c>
      <c r="F446" s="113" t="str">
        <f>IFERROR(VLOOKUP(A446,DETAIL!$A$7:$P$1101,16,0),"")</f>
        <v/>
      </c>
      <c r="G446" s="113" t="str">
        <f>IFERROR(VLOOKUP(A446,DETAIL!$A$7:$P$1101,15,0),"")</f>
        <v/>
      </c>
      <c r="H446" s="8" t="str">
        <f>IFERROR(VLOOKUP(A446,DETAIL!$A$7:$F$1101,6,0),"")</f>
        <v/>
      </c>
      <c r="I446" s="8" t="str">
        <f>IFERROR(VLOOKUP(A446,DETAIL!$A$7:$Q$1101,17,0),"")</f>
        <v/>
      </c>
      <c r="J446" s="8" t="str">
        <f>IFERROR(VLOOKUP(A446,DETAIL!$A$7:$P$1101,13,0),"")</f>
        <v/>
      </c>
      <c r="K446" s="114" t="str">
        <f>IFERROR(VLOOKUP(A446,DETAIL!$A$7:$N$1101,14,0),"")</f>
        <v/>
      </c>
      <c r="L446" s="8" t="str">
        <f>IFERROR(VLOOKUP(A446,DETAIL!$A$7:$L$1101,7,0),"")</f>
        <v/>
      </c>
      <c r="M446" s="115" t="str">
        <f>IFERROR(VLOOKUP(A446,DETAIL!$A$7:$L$1101,8,0)*75%,"")</f>
        <v/>
      </c>
      <c r="N446" s="8" t="str">
        <f>IFERROR(VLOOKUP(A446,DETAIL!$A$7:$L$1101,9,0),"")</f>
        <v/>
      </c>
      <c r="O446" s="115" t="str">
        <f>IFERROR(VLOOKUP(A446,DETAIL!$A$7:$L$1101,10,0)*25%,"")</f>
        <v/>
      </c>
      <c r="P446" s="115" t="str">
        <f t="shared" si="19"/>
        <v/>
      </c>
      <c r="Q446" s="113"/>
    </row>
    <row r="447" spans="1:17" ht="24.95" customHeight="1">
      <c r="A447" s="128">
        <v>440</v>
      </c>
      <c r="B447" s="8" t="str">
        <f t="shared" si="18"/>
        <v/>
      </c>
      <c r="C447" s="112" t="str">
        <f>IFERROR(VLOOKUP(A447,DETAIL!$A$7:$F$1101,3,0),"")</f>
        <v/>
      </c>
      <c r="D447" s="112" t="str">
        <f>IFERROR(VLOOKUP(A447,DETAIL!$A$7:$F$1101,4,0),"")</f>
        <v/>
      </c>
      <c r="E447" s="113" t="str">
        <f>IFERROR(VLOOKUP(A447,DETAIL!$A$7:$F$1101,5,0),"")</f>
        <v/>
      </c>
      <c r="F447" s="113" t="str">
        <f>IFERROR(VLOOKUP(A447,DETAIL!$A$7:$P$1101,16,0),"")</f>
        <v/>
      </c>
      <c r="G447" s="113" t="str">
        <f>IFERROR(VLOOKUP(A447,DETAIL!$A$7:$P$1101,15,0),"")</f>
        <v/>
      </c>
      <c r="H447" s="8" t="str">
        <f>IFERROR(VLOOKUP(A447,DETAIL!$A$7:$F$1101,6,0),"")</f>
        <v/>
      </c>
      <c r="I447" s="8" t="str">
        <f>IFERROR(VLOOKUP(A447,DETAIL!$A$7:$Q$1101,17,0),"")</f>
        <v/>
      </c>
      <c r="J447" s="8" t="str">
        <f>IFERROR(VLOOKUP(A447,DETAIL!$A$7:$P$1101,13,0),"")</f>
        <v/>
      </c>
      <c r="K447" s="114" t="str">
        <f>IFERROR(VLOOKUP(A447,DETAIL!$A$7:$N$1101,14,0),"")</f>
        <v/>
      </c>
      <c r="L447" s="8" t="str">
        <f>IFERROR(VLOOKUP(A447,DETAIL!$A$7:$L$1101,7,0),"")</f>
        <v/>
      </c>
      <c r="M447" s="115" t="str">
        <f>IFERROR(VLOOKUP(A447,DETAIL!$A$7:$L$1101,8,0)*75%,"")</f>
        <v/>
      </c>
      <c r="N447" s="8" t="str">
        <f>IFERROR(VLOOKUP(A447,DETAIL!$A$7:$L$1101,9,0),"")</f>
        <v/>
      </c>
      <c r="O447" s="115" t="str">
        <f>IFERROR(VLOOKUP(A447,DETAIL!$A$7:$L$1101,10,0)*25%,"")</f>
        <v/>
      </c>
      <c r="P447" s="115" t="str">
        <f t="shared" si="19"/>
        <v/>
      </c>
      <c r="Q447" s="113"/>
    </row>
    <row r="448" spans="1:17" ht="24.95" customHeight="1">
      <c r="A448" s="128">
        <v>441</v>
      </c>
      <c r="B448" s="8" t="str">
        <f t="shared" si="18"/>
        <v/>
      </c>
      <c r="C448" s="112" t="str">
        <f>IFERROR(VLOOKUP(A448,DETAIL!$A$7:$F$1101,3,0),"")</f>
        <v/>
      </c>
      <c r="D448" s="112" t="str">
        <f>IFERROR(VLOOKUP(A448,DETAIL!$A$7:$F$1101,4,0),"")</f>
        <v/>
      </c>
      <c r="E448" s="113" t="str">
        <f>IFERROR(VLOOKUP(A448,DETAIL!$A$7:$F$1101,5,0),"")</f>
        <v/>
      </c>
      <c r="F448" s="113" t="str">
        <f>IFERROR(VLOOKUP(A448,DETAIL!$A$7:$P$1101,16,0),"")</f>
        <v/>
      </c>
      <c r="G448" s="113" t="str">
        <f>IFERROR(VLOOKUP(A448,DETAIL!$A$7:$P$1101,15,0),"")</f>
        <v/>
      </c>
      <c r="H448" s="8" t="str">
        <f>IFERROR(VLOOKUP(A448,DETAIL!$A$7:$F$1101,6,0),"")</f>
        <v/>
      </c>
      <c r="I448" s="8" t="str">
        <f>IFERROR(VLOOKUP(A448,DETAIL!$A$7:$Q$1101,17,0),"")</f>
        <v/>
      </c>
      <c r="J448" s="8" t="str">
        <f>IFERROR(VLOOKUP(A448,DETAIL!$A$7:$P$1101,13,0),"")</f>
        <v/>
      </c>
      <c r="K448" s="114" t="str">
        <f>IFERROR(VLOOKUP(A448,DETAIL!$A$7:$N$1101,14,0),"")</f>
        <v/>
      </c>
      <c r="L448" s="8" t="str">
        <f>IFERROR(VLOOKUP(A448,DETAIL!$A$7:$L$1101,7,0),"")</f>
        <v/>
      </c>
      <c r="M448" s="115" t="str">
        <f>IFERROR(VLOOKUP(A448,DETAIL!$A$7:$L$1101,8,0)*75%,"")</f>
        <v/>
      </c>
      <c r="N448" s="8" t="str">
        <f>IFERROR(VLOOKUP(A448,DETAIL!$A$7:$L$1101,9,0),"")</f>
        <v/>
      </c>
      <c r="O448" s="115" t="str">
        <f>IFERROR(VLOOKUP(A448,DETAIL!$A$7:$L$1101,10,0)*25%,"")</f>
        <v/>
      </c>
      <c r="P448" s="115" t="str">
        <f t="shared" si="19"/>
        <v/>
      </c>
      <c r="Q448" s="113"/>
    </row>
    <row r="449" spans="1:17" ht="24.95" customHeight="1">
      <c r="A449" s="128">
        <v>442</v>
      </c>
      <c r="B449" s="8" t="str">
        <f t="shared" si="18"/>
        <v/>
      </c>
      <c r="C449" s="112" t="str">
        <f>IFERROR(VLOOKUP(A449,DETAIL!$A$7:$F$1101,3,0),"")</f>
        <v/>
      </c>
      <c r="D449" s="112" t="str">
        <f>IFERROR(VLOOKUP(A449,DETAIL!$A$7:$F$1101,4,0),"")</f>
        <v/>
      </c>
      <c r="E449" s="113" t="str">
        <f>IFERROR(VLOOKUP(A449,DETAIL!$A$7:$F$1101,5,0),"")</f>
        <v/>
      </c>
      <c r="F449" s="113" t="str">
        <f>IFERROR(VLOOKUP(A449,DETAIL!$A$7:$P$1101,16,0),"")</f>
        <v/>
      </c>
      <c r="G449" s="113" t="str">
        <f>IFERROR(VLOOKUP(A449,DETAIL!$A$7:$P$1101,15,0),"")</f>
        <v/>
      </c>
      <c r="H449" s="8" t="str">
        <f>IFERROR(VLOOKUP(A449,DETAIL!$A$7:$F$1101,6,0),"")</f>
        <v/>
      </c>
      <c r="I449" s="8" t="str">
        <f>IFERROR(VLOOKUP(A449,DETAIL!$A$7:$Q$1101,17,0),"")</f>
        <v/>
      </c>
      <c r="J449" s="8" t="str">
        <f>IFERROR(VLOOKUP(A449,DETAIL!$A$7:$P$1101,13,0),"")</f>
        <v/>
      </c>
      <c r="K449" s="114" t="str">
        <f>IFERROR(VLOOKUP(A449,DETAIL!$A$7:$N$1101,14,0),"")</f>
        <v/>
      </c>
      <c r="L449" s="8" t="str">
        <f>IFERROR(VLOOKUP(A449,DETAIL!$A$7:$L$1101,7,0),"")</f>
        <v/>
      </c>
      <c r="M449" s="115" t="str">
        <f>IFERROR(VLOOKUP(A449,DETAIL!$A$7:$L$1101,8,0)*75%,"")</f>
        <v/>
      </c>
      <c r="N449" s="8" t="str">
        <f>IFERROR(VLOOKUP(A449,DETAIL!$A$7:$L$1101,9,0),"")</f>
        <v/>
      </c>
      <c r="O449" s="115" t="str">
        <f>IFERROR(VLOOKUP(A449,DETAIL!$A$7:$L$1101,10,0)*25%,"")</f>
        <v/>
      </c>
      <c r="P449" s="115" t="str">
        <f t="shared" si="19"/>
        <v/>
      </c>
      <c r="Q449" s="113"/>
    </row>
    <row r="450" spans="1:17" ht="24.95" customHeight="1">
      <c r="A450" s="128">
        <v>443</v>
      </c>
      <c r="B450" s="8" t="str">
        <f t="shared" si="18"/>
        <v/>
      </c>
      <c r="C450" s="112" t="str">
        <f>IFERROR(VLOOKUP(A450,DETAIL!$A$7:$F$1101,3,0),"")</f>
        <v/>
      </c>
      <c r="D450" s="112" t="str">
        <f>IFERROR(VLOOKUP(A450,DETAIL!$A$7:$F$1101,4,0),"")</f>
        <v/>
      </c>
      <c r="E450" s="113" t="str">
        <f>IFERROR(VLOOKUP(A450,DETAIL!$A$7:$F$1101,5,0),"")</f>
        <v/>
      </c>
      <c r="F450" s="113" t="str">
        <f>IFERROR(VLOOKUP(A450,DETAIL!$A$7:$P$1101,16,0),"")</f>
        <v/>
      </c>
      <c r="G450" s="113" t="str">
        <f>IFERROR(VLOOKUP(A450,DETAIL!$A$7:$P$1101,15,0),"")</f>
        <v/>
      </c>
      <c r="H450" s="8" t="str">
        <f>IFERROR(VLOOKUP(A450,DETAIL!$A$7:$F$1101,6,0),"")</f>
        <v/>
      </c>
      <c r="I450" s="8" t="str">
        <f>IFERROR(VLOOKUP(A450,DETAIL!$A$7:$Q$1101,17,0),"")</f>
        <v/>
      </c>
      <c r="J450" s="8" t="str">
        <f>IFERROR(VLOOKUP(A450,DETAIL!$A$7:$P$1101,13,0),"")</f>
        <v/>
      </c>
      <c r="K450" s="114" t="str">
        <f>IFERROR(VLOOKUP(A450,DETAIL!$A$7:$N$1101,14,0),"")</f>
        <v/>
      </c>
      <c r="L450" s="8" t="str">
        <f>IFERROR(VLOOKUP(A450,DETAIL!$A$7:$L$1101,7,0),"")</f>
        <v/>
      </c>
      <c r="M450" s="115" t="str">
        <f>IFERROR(VLOOKUP(A450,DETAIL!$A$7:$L$1101,8,0)*75%,"")</f>
        <v/>
      </c>
      <c r="N450" s="8" t="str">
        <f>IFERROR(VLOOKUP(A450,DETAIL!$A$7:$L$1101,9,0),"")</f>
        <v/>
      </c>
      <c r="O450" s="115" t="str">
        <f>IFERROR(VLOOKUP(A450,DETAIL!$A$7:$L$1101,10,0)*25%,"")</f>
        <v/>
      </c>
      <c r="P450" s="115" t="str">
        <f t="shared" si="19"/>
        <v/>
      </c>
      <c r="Q450" s="113"/>
    </row>
    <row r="451" spans="1:17" ht="24.95" customHeight="1">
      <c r="A451" s="128">
        <v>444</v>
      </c>
      <c r="B451" s="8" t="str">
        <f t="shared" si="18"/>
        <v/>
      </c>
      <c r="C451" s="112" t="str">
        <f>IFERROR(VLOOKUP(A451,DETAIL!$A$7:$F$1101,3,0),"")</f>
        <v/>
      </c>
      <c r="D451" s="112" t="str">
        <f>IFERROR(VLOOKUP(A451,DETAIL!$A$7:$F$1101,4,0),"")</f>
        <v/>
      </c>
      <c r="E451" s="113" t="str">
        <f>IFERROR(VLOOKUP(A451,DETAIL!$A$7:$F$1101,5,0),"")</f>
        <v/>
      </c>
      <c r="F451" s="113" t="str">
        <f>IFERROR(VLOOKUP(A451,DETAIL!$A$7:$P$1101,16,0),"")</f>
        <v/>
      </c>
      <c r="G451" s="113" t="str">
        <f>IFERROR(VLOOKUP(A451,DETAIL!$A$7:$P$1101,15,0),"")</f>
        <v/>
      </c>
      <c r="H451" s="8" t="str">
        <f>IFERROR(VLOOKUP(A451,DETAIL!$A$7:$F$1101,6,0),"")</f>
        <v/>
      </c>
      <c r="I451" s="8" t="str">
        <f>IFERROR(VLOOKUP(A451,DETAIL!$A$7:$Q$1101,17,0),"")</f>
        <v/>
      </c>
      <c r="J451" s="8" t="str">
        <f>IFERROR(VLOOKUP(A451,DETAIL!$A$7:$P$1101,13,0),"")</f>
        <v/>
      </c>
      <c r="K451" s="114" t="str">
        <f>IFERROR(VLOOKUP(A451,DETAIL!$A$7:$N$1101,14,0),"")</f>
        <v/>
      </c>
      <c r="L451" s="8" t="str">
        <f>IFERROR(VLOOKUP(A451,DETAIL!$A$7:$L$1101,7,0),"")</f>
        <v/>
      </c>
      <c r="M451" s="115" t="str">
        <f>IFERROR(VLOOKUP(A451,DETAIL!$A$7:$L$1101,8,0)*75%,"")</f>
        <v/>
      </c>
      <c r="N451" s="8" t="str">
        <f>IFERROR(VLOOKUP(A451,DETAIL!$A$7:$L$1101,9,0),"")</f>
        <v/>
      </c>
      <c r="O451" s="115" t="str">
        <f>IFERROR(VLOOKUP(A451,DETAIL!$A$7:$L$1101,10,0)*25%,"")</f>
        <v/>
      </c>
      <c r="P451" s="115" t="str">
        <f t="shared" si="19"/>
        <v/>
      </c>
      <c r="Q451" s="113"/>
    </row>
    <row r="452" spans="1:17" ht="24.95" customHeight="1">
      <c r="A452" s="128">
        <v>445</v>
      </c>
      <c r="B452" s="8" t="str">
        <f t="shared" si="18"/>
        <v/>
      </c>
      <c r="C452" s="112" t="str">
        <f>IFERROR(VLOOKUP(A452,DETAIL!$A$7:$F$1101,3,0),"")</f>
        <v/>
      </c>
      <c r="D452" s="112" t="str">
        <f>IFERROR(VLOOKUP(A452,DETAIL!$A$7:$F$1101,4,0),"")</f>
        <v/>
      </c>
      <c r="E452" s="113" t="str">
        <f>IFERROR(VLOOKUP(A452,DETAIL!$A$7:$F$1101,5,0),"")</f>
        <v/>
      </c>
      <c r="F452" s="113" t="str">
        <f>IFERROR(VLOOKUP(A452,DETAIL!$A$7:$P$1101,16,0),"")</f>
        <v/>
      </c>
      <c r="G452" s="113" t="str">
        <f>IFERROR(VLOOKUP(A452,DETAIL!$A$7:$P$1101,15,0),"")</f>
        <v/>
      </c>
      <c r="H452" s="8" t="str">
        <f>IFERROR(VLOOKUP(A452,DETAIL!$A$7:$F$1101,6,0),"")</f>
        <v/>
      </c>
      <c r="I452" s="8" t="str">
        <f>IFERROR(VLOOKUP(A452,DETAIL!$A$7:$Q$1101,17,0),"")</f>
        <v/>
      </c>
      <c r="J452" s="8" t="str">
        <f>IFERROR(VLOOKUP(A452,DETAIL!$A$7:$P$1101,13,0),"")</f>
        <v/>
      </c>
      <c r="K452" s="114" t="str">
        <f>IFERROR(VLOOKUP(A452,DETAIL!$A$7:$N$1101,14,0),"")</f>
        <v/>
      </c>
      <c r="L452" s="8" t="str">
        <f>IFERROR(VLOOKUP(A452,DETAIL!$A$7:$L$1101,7,0),"")</f>
        <v/>
      </c>
      <c r="M452" s="115" t="str">
        <f>IFERROR(VLOOKUP(A452,DETAIL!$A$7:$L$1101,8,0)*75%,"")</f>
        <v/>
      </c>
      <c r="N452" s="8" t="str">
        <f>IFERROR(VLOOKUP(A452,DETAIL!$A$7:$L$1101,9,0),"")</f>
        <v/>
      </c>
      <c r="O452" s="115" t="str">
        <f>IFERROR(VLOOKUP(A452,DETAIL!$A$7:$L$1101,10,0)*25%,"")</f>
        <v/>
      </c>
      <c r="P452" s="115" t="str">
        <f t="shared" si="19"/>
        <v/>
      </c>
      <c r="Q452" s="113"/>
    </row>
    <row r="453" spans="1:17" ht="24.95" customHeight="1">
      <c r="A453" s="128">
        <v>446</v>
      </c>
      <c r="B453" s="8" t="str">
        <f t="shared" si="18"/>
        <v/>
      </c>
      <c r="C453" s="112" t="str">
        <f>IFERROR(VLOOKUP(A453,DETAIL!$A$7:$F$1101,3,0),"")</f>
        <v/>
      </c>
      <c r="D453" s="112" t="str">
        <f>IFERROR(VLOOKUP(A453,DETAIL!$A$7:$F$1101,4,0),"")</f>
        <v/>
      </c>
      <c r="E453" s="113" t="str">
        <f>IFERROR(VLOOKUP(A453,DETAIL!$A$7:$F$1101,5,0),"")</f>
        <v/>
      </c>
      <c r="F453" s="113" t="str">
        <f>IFERROR(VLOOKUP(A453,DETAIL!$A$7:$P$1101,16,0),"")</f>
        <v/>
      </c>
      <c r="G453" s="113" t="str">
        <f>IFERROR(VLOOKUP(A453,DETAIL!$A$7:$P$1101,15,0),"")</f>
        <v/>
      </c>
      <c r="H453" s="8" t="str">
        <f>IFERROR(VLOOKUP(A453,DETAIL!$A$7:$F$1101,6,0),"")</f>
        <v/>
      </c>
      <c r="I453" s="8" t="str">
        <f>IFERROR(VLOOKUP(A453,DETAIL!$A$7:$Q$1101,17,0),"")</f>
        <v/>
      </c>
      <c r="J453" s="8" t="str">
        <f>IFERROR(VLOOKUP(A453,DETAIL!$A$7:$P$1101,13,0),"")</f>
        <v/>
      </c>
      <c r="K453" s="114" t="str">
        <f>IFERROR(VLOOKUP(A453,DETAIL!$A$7:$N$1101,14,0),"")</f>
        <v/>
      </c>
      <c r="L453" s="8" t="str">
        <f>IFERROR(VLOOKUP(A453,DETAIL!$A$7:$L$1101,7,0),"")</f>
        <v/>
      </c>
      <c r="M453" s="115" t="str">
        <f>IFERROR(VLOOKUP(A453,DETAIL!$A$7:$L$1101,8,0)*75%,"")</f>
        <v/>
      </c>
      <c r="N453" s="8" t="str">
        <f>IFERROR(VLOOKUP(A453,DETAIL!$A$7:$L$1101,9,0),"")</f>
        <v/>
      </c>
      <c r="O453" s="115" t="str">
        <f>IFERROR(VLOOKUP(A453,DETAIL!$A$7:$L$1101,10,0)*25%,"")</f>
        <v/>
      </c>
      <c r="P453" s="115" t="str">
        <f t="shared" si="19"/>
        <v/>
      </c>
      <c r="Q453" s="113"/>
    </row>
    <row r="454" spans="1:17" ht="24.95" customHeight="1">
      <c r="A454" s="128">
        <v>447</v>
      </c>
      <c r="B454" s="8" t="str">
        <f t="shared" si="18"/>
        <v/>
      </c>
      <c r="C454" s="112" t="str">
        <f>IFERROR(VLOOKUP(A454,DETAIL!$A$7:$F$1101,3,0),"")</f>
        <v/>
      </c>
      <c r="D454" s="112" t="str">
        <f>IFERROR(VLOOKUP(A454,DETAIL!$A$7:$F$1101,4,0),"")</f>
        <v/>
      </c>
      <c r="E454" s="113" t="str">
        <f>IFERROR(VLOOKUP(A454,DETAIL!$A$7:$F$1101,5,0),"")</f>
        <v/>
      </c>
      <c r="F454" s="113" t="str">
        <f>IFERROR(VLOOKUP(A454,DETAIL!$A$7:$P$1101,16,0),"")</f>
        <v/>
      </c>
      <c r="G454" s="113" t="str">
        <f>IFERROR(VLOOKUP(A454,DETAIL!$A$7:$P$1101,15,0),"")</f>
        <v/>
      </c>
      <c r="H454" s="8" t="str">
        <f>IFERROR(VLOOKUP(A454,DETAIL!$A$7:$F$1101,6,0),"")</f>
        <v/>
      </c>
      <c r="I454" s="8" t="str">
        <f>IFERROR(VLOOKUP(A454,DETAIL!$A$7:$Q$1101,17,0),"")</f>
        <v/>
      </c>
      <c r="J454" s="8" t="str">
        <f>IFERROR(VLOOKUP(A454,DETAIL!$A$7:$P$1101,13,0),"")</f>
        <v/>
      </c>
      <c r="K454" s="114" t="str">
        <f>IFERROR(VLOOKUP(A454,DETAIL!$A$7:$N$1101,14,0),"")</f>
        <v/>
      </c>
      <c r="L454" s="8" t="str">
        <f>IFERROR(VLOOKUP(A454,DETAIL!$A$7:$L$1101,7,0),"")</f>
        <v/>
      </c>
      <c r="M454" s="115" t="str">
        <f>IFERROR(VLOOKUP(A454,DETAIL!$A$7:$L$1101,8,0)*75%,"")</f>
        <v/>
      </c>
      <c r="N454" s="8" t="str">
        <f>IFERROR(VLOOKUP(A454,DETAIL!$A$7:$L$1101,9,0),"")</f>
        <v/>
      </c>
      <c r="O454" s="115" t="str">
        <f>IFERROR(VLOOKUP(A454,DETAIL!$A$7:$L$1101,10,0)*25%,"")</f>
        <v/>
      </c>
      <c r="P454" s="115" t="str">
        <f t="shared" si="19"/>
        <v/>
      </c>
      <c r="Q454" s="113"/>
    </row>
    <row r="455" spans="1:17" ht="24.95" customHeight="1">
      <c r="A455" s="128">
        <v>448</v>
      </c>
      <c r="B455" s="8" t="str">
        <f t="shared" si="18"/>
        <v/>
      </c>
      <c r="C455" s="112" t="str">
        <f>IFERROR(VLOOKUP(A455,DETAIL!$A$7:$F$1101,3,0),"")</f>
        <v/>
      </c>
      <c r="D455" s="112" t="str">
        <f>IFERROR(VLOOKUP(A455,DETAIL!$A$7:$F$1101,4,0),"")</f>
        <v/>
      </c>
      <c r="E455" s="113" t="str">
        <f>IFERROR(VLOOKUP(A455,DETAIL!$A$7:$F$1101,5,0),"")</f>
        <v/>
      </c>
      <c r="F455" s="113" t="str">
        <f>IFERROR(VLOOKUP(A455,DETAIL!$A$7:$P$1101,16,0),"")</f>
        <v/>
      </c>
      <c r="G455" s="113" t="str">
        <f>IFERROR(VLOOKUP(A455,DETAIL!$A$7:$P$1101,15,0),"")</f>
        <v/>
      </c>
      <c r="H455" s="8" t="str">
        <f>IFERROR(VLOOKUP(A455,DETAIL!$A$7:$F$1101,6,0),"")</f>
        <v/>
      </c>
      <c r="I455" s="8" t="str">
        <f>IFERROR(VLOOKUP(A455,DETAIL!$A$7:$Q$1101,17,0),"")</f>
        <v/>
      </c>
      <c r="J455" s="8" t="str">
        <f>IFERROR(VLOOKUP(A455,DETAIL!$A$7:$P$1101,13,0),"")</f>
        <v/>
      </c>
      <c r="K455" s="114" t="str">
        <f>IFERROR(VLOOKUP(A455,DETAIL!$A$7:$N$1101,14,0),"")</f>
        <v/>
      </c>
      <c r="L455" s="8" t="str">
        <f>IFERROR(VLOOKUP(A455,DETAIL!$A$7:$L$1101,7,0),"")</f>
        <v/>
      </c>
      <c r="M455" s="115" t="str">
        <f>IFERROR(VLOOKUP(A455,DETAIL!$A$7:$L$1101,8,0)*75%,"")</f>
        <v/>
      </c>
      <c r="N455" s="8" t="str">
        <f>IFERROR(VLOOKUP(A455,DETAIL!$A$7:$L$1101,9,0),"")</f>
        <v/>
      </c>
      <c r="O455" s="115" t="str">
        <f>IFERROR(VLOOKUP(A455,DETAIL!$A$7:$L$1101,10,0)*25%,"")</f>
        <v/>
      </c>
      <c r="P455" s="115" t="str">
        <f t="shared" si="19"/>
        <v/>
      </c>
      <c r="Q455" s="113"/>
    </row>
    <row r="456" spans="1:17" ht="24.95" customHeight="1">
      <c r="A456" s="128">
        <v>449</v>
      </c>
      <c r="B456" s="8" t="str">
        <f t="shared" si="18"/>
        <v/>
      </c>
      <c r="C456" s="112" t="str">
        <f>IFERROR(VLOOKUP(A456,DETAIL!$A$7:$F$1101,3,0),"")</f>
        <v/>
      </c>
      <c r="D456" s="112" t="str">
        <f>IFERROR(VLOOKUP(A456,DETAIL!$A$7:$F$1101,4,0),"")</f>
        <v/>
      </c>
      <c r="E456" s="113" t="str">
        <f>IFERROR(VLOOKUP(A456,DETAIL!$A$7:$F$1101,5,0),"")</f>
        <v/>
      </c>
      <c r="F456" s="113" t="str">
        <f>IFERROR(VLOOKUP(A456,DETAIL!$A$7:$P$1101,16,0),"")</f>
        <v/>
      </c>
      <c r="G456" s="113" t="str">
        <f>IFERROR(VLOOKUP(A456,DETAIL!$A$7:$P$1101,15,0),"")</f>
        <v/>
      </c>
      <c r="H456" s="8" t="str">
        <f>IFERROR(VLOOKUP(A456,DETAIL!$A$7:$F$1101,6,0),"")</f>
        <v/>
      </c>
      <c r="I456" s="8" t="str">
        <f>IFERROR(VLOOKUP(A456,DETAIL!$A$7:$Q$1101,17,0),"")</f>
        <v/>
      </c>
      <c r="J456" s="8" t="str">
        <f>IFERROR(VLOOKUP(A456,DETAIL!$A$7:$P$1101,13,0),"")</f>
        <v/>
      </c>
      <c r="K456" s="114" t="str">
        <f>IFERROR(VLOOKUP(A456,DETAIL!$A$7:$N$1101,14,0),"")</f>
        <v/>
      </c>
      <c r="L456" s="8" t="str">
        <f>IFERROR(VLOOKUP(A456,DETAIL!$A$7:$L$1101,7,0),"")</f>
        <v/>
      </c>
      <c r="M456" s="115" t="str">
        <f>IFERROR(VLOOKUP(A456,DETAIL!$A$7:$L$1101,8,0)*75%,"")</f>
        <v/>
      </c>
      <c r="N456" s="8" t="str">
        <f>IFERROR(VLOOKUP(A456,DETAIL!$A$7:$L$1101,9,0),"")</f>
        <v/>
      </c>
      <c r="O456" s="115" t="str">
        <f>IFERROR(VLOOKUP(A456,DETAIL!$A$7:$L$1101,10,0)*25%,"")</f>
        <v/>
      </c>
      <c r="P456" s="115" t="str">
        <f t="shared" si="19"/>
        <v/>
      </c>
      <c r="Q456" s="113"/>
    </row>
    <row r="457" spans="1:17" ht="24.95" customHeight="1">
      <c r="A457" s="128">
        <v>450</v>
      </c>
      <c r="B457" s="8" t="str">
        <f t="shared" si="18"/>
        <v/>
      </c>
      <c r="C457" s="112" t="str">
        <f>IFERROR(VLOOKUP(A457,DETAIL!$A$7:$F$1101,3,0),"")</f>
        <v/>
      </c>
      <c r="D457" s="112" t="str">
        <f>IFERROR(VLOOKUP(A457,DETAIL!$A$7:$F$1101,4,0),"")</f>
        <v/>
      </c>
      <c r="E457" s="113" t="str">
        <f>IFERROR(VLOOKUP(A457,DETAIL!$A$7:$F$1101,5,0),"")</f>
        <v/>
      </c>
      <c r="F457" s="113" t="str">
        <f>IFERROR(VLOOKUP(A457,DETAIL!$A$7:$P$1101,16,0),"")</f>
        <v/>
      </c>
      <c r="G457" s="113" t="str">
        <f>IFERROR(VLOOKUP(A457,DETAIL!$A$7:$P$1101,15,0),"")</f>
        <v/>
      </c>
      <c r="H457" s="8" t="str">
        <f>IFERROR(VLOOKUP(A457,DETAIL!$A$7:$F$1101,6,0),"")</f>
        <v/>
      </c>
      <c r="I457" s="8" t="str">
        <f>IFERROR(VLOOKUP(A457,DETAIL!$A$7:$Q$1101,17,0),"")</f>
        <v/>
      </c>
      <c r="J457" s="8" t="str">
        <f>IFERROR(VLOOKUP(A457,DETAIL!$A$7:$P$1101,13,0),"")</f>
        <v/>
      </c>
      <c r="K457" s="114" t="str">
        <f>IFERROR(VLOOKUP(A457,DETAIL!$A$7:$N$1101,14,0),"")</f>
        <v/>
      </c>
      <c r="L457" s="8" t="str">
        <f>IFERROR(VLOOKUP(A457,DETAIL!$A$7:$L$1101,7,0),"")</f>
        <v/>
      </c>
      <c r="M457" s="115" t="str">
        <f>IFERROR(VLOOKUP(A457,DETAIL!$A$7:$L$1101,8,0)*75%,"")</f>
        <v/>
      </c>
      <c r="N457" s="8" t="str">
        <f>IFERROR(VLOOKUP(A457,DETAIL!$A$7:$L$1101,9,0),"")</f>
        <v/>
      </c>
      <c r="O457" s="115" t="str">
        <f>IFERROR(VLOOKUP(A457,DETAIL!$A$7:$L$1101,10,0)*25%,"")</f>
        <v/>
      </c>
      <c r="P457" s="115" t="str">
        <f t="shared" si="19"/>
        <v/>
      </c>
      <c r="Q457" s="113"/>
    </row>
    <row r="458" spans="1:17" ht="24.95" customHeight="1">
      <c r="A458" s="128">
        <v>451</v>
      </c>
      <c r="B458" s="8" t="str">
        <f t="shared" si="18"/>
        <v/>
      </c>
      <c r="C458" s="112" t="str">
        <f>IFERROR(VLOOKUP(A458,DETAIL!$A$7:$F$1101,3,0),"")</f>
        <v/>
      </c>
      <c r="D458" s="112" t="str">
        <f>IFERROR(VLOOKUP(A458,DETAIL!$A$7:$F$1101,4,0),"")</f>
        <v/>
      </c>
      <c r="E458" s="113" t="str">
        <f>IFERROR(VLOOKUP(A458,DETAIL!$A$7:$F$1101,5,0),"")</f>
        <v/>
      </c>
      <c r="F458" s="113" t="str">
        <f>IFERROR(VLOOKUP(A458,DETAIL!$A$7:$P$1101,16,0),"")</f>
        <v/>
      </c>
      <c r="G458" s="113" t="str">
        <f>IFERROR(VLOOKUP(A458,DETAIL!$A$7:$P$1101,15,0),"")</f>
        <v/>
      </c>
      <c r="H458" s="8" t="str">
        <f>IFERROR(VLOOKUP(A458,DETAIL!$A$7:$F$1101,6,0),"")</f>
        <v/>
      </c>
      <c r="I458" s="8" t="str">
        <f>IFERROR(VLOOKUP(A458,DETAIL!$A$7:$Q$1101,17,0),"")</f>
        <v/>
      </c>
      <c r="J458" s="8" t="str">
        <f>IFERROR(VLOOKUP(A458,DETAIL!$A$7:$P$1101,13,0),"")</f>
        <v/>
      </c>
      <c r="K458" s="114" t="str">
        <f>IFERROR(VLOOKUP(A458,DETAIL!$A$7:$N$1101,14,0),"")</f>
        <v/>
      </c>
      <c r="L458" s="8" t="str">
        <f>IFERROR(VLOOKUP(A458,DETAIL!$A$7:$L$1101,7,0),"")</f>
        <v/>
      </c>
      <c r="M458" s="115" t="str">
        <f>IFERROR(VLOOKUP(A458,DETAIL!$A$7:$L$1101,8,0)*75%,"")</f>
        <v/>
      </c>
      <c r="N458" s="8" t="str">
        <f>IFERROR(VLOOKUP(A458,DETAIL!$A$7:$L$1101,9,0),"")</f>
        <v/>
      </c>
      <c r="O458" s="115" t="str">
        <f>IFERROR(VLOOKUP(A458,DETAIL!$A$7:$L$1101,10,0)*25%,"")</f>
        <v/>
      </c>
      <c r="P458" s="115" t="str">
        <f t="shared" si="19"/>
        <v/>
      </c>
      <c r="Q458" s="113"/>
    </row>
    <row r="459" spans="1:17" ht="24.95" customHeight="1">
      <c r="A459" s="128">
        <v>452</v>
      </c>
      <c r="B459" s="8" t="str">
        <f t="shared" si="18"/>
        <v/>
      </c>
      <c r="C459" s="112" t="str">
        <f>IFERROR(VLOOKUP(A459,DETAIL!$A$7:$F$1101,3,0),"")</f>
        <v/>
      </c>
      <c r="D459" s="112" t="str">
        <f>IFERROR(VLOOKUP(A459,DETAIL!$A$7:$F$1101,4,0),"")</f>
        <v/>
      </c>
      <c r="E459" s="113" t="str">
        <f>IFERROR(VLOOKUP(A459,DETAIL!$A$7:$F$1101,5,0),"")</f>
        <v/>
      </c>
      <c r="F459" s="113" t="str">
        <f>IFERROR(VLOOKUP(A459,DETAIL!$A$7:$P$1101,16,0),"")</f>
        <v/>
      </c>
      <c r="G459" s="113" t="str">
        <f>IFERROR(VLOOKUP(A459,DETAIL!$A$7:$P$1101,15,0),"")</f>
        <v/>
      </c>
      <c r="H459" s="8" t="str">
        <f>IFERROR(VLOOKUP(A459,DETAIL!$A$7:$F$1101,6,0),"")</f>
        <v/>
      </c>
      <c r="I459" s="8" t="str">
        <f>IFERROR(VLOOKUP(A459,DETAIL!$A$7:$Q$1101,17,0),"")</f>
        <v/>
      </c>
      <c r="J459" s="8" t="str">
        <f>IFERROR(VLOOKUP(A459,DETAIL!$A$7:$P$1101,13,0),"")</f>
        <v/>
      </c>
      <c r="K459" s="114" t="str">
        <f>IFERROR(VLOOKUP(A459,DETAIL!$A$7:$N$1101,14,0),"")</f>
        <v/>
      </c>
      <c r="L459" s="8" t="str">
        <f>IFERROR(VLOOKUP(A459,DETAIL!$A$7:$L$1101,7,0),"")</f>
        <v/>
      </c>
      <c r="M459" s="115" t="str">
        <f>IFERROR(VLOOKUP(A459,DETAIL!$A$7:$L$1101,8,0)*75%,"")</f>
        <v/>
      </c>
      <c r="N459" s="8" t="str">
        <f>IFERROR(VLOOKUP(A459,DETAIL!$A$7:$L$1101,9,0),"")</f>
        <v/>
      </c>
      <c r="O459" s="115" t="str">
        <f>IFERROR(VLOOKUP(A459,DETAIL!$A$7:$L$1101,10,0)*25%,"")</f>
        <v/>
      </c>
      <c r="P459" s="115" t="str">
        <f t="shared" si="19"/>
        <v/>
      </c>
      <c r="Q459" s="113"/>
    </row>
    <row r="460" spans="1:17" ht="24.95" customHeight="1">
      <c r="A460" s="128">
        <v>453</v>
      </c>
      <c r="B460" s="8" t="str">
        <f t="shared" si="18"/>
        <v/>
      </c>
      <c r="C460" s="112" t="str">
        <f>IFERROR(VLOOKUP(A460,DETAIL!$A$7:$F$1101,3,0),"")</f>
        <v/>
      </c>
      <c r="D460" s="112" t="str">
        <f>IFERROR(VLOOKUP(A460,DETAIL!$A$7:$F$1101,4,0),"")</f>
        <v/>
      </c>
      <c r="E460" s="113" t="str">
        <f>IFERROR(VLOOKUP(A460,DETAIL!$A$7:$F$1101,5,0),"")</f>
        <v/>
      </c>
      <c r="F460" s="113" t="str">
        <f>IFERROR(VLOOKUP(A460,DETAIL!$A$7:$P$1101,16,0),"")</f>
        <v/>
      </c>
      <c r="G460" s="113" t="str">
        <f>IFERROR(VLOOKUP(A460,DETAIL!$A$7:$P$1101,15,0),"")</f>
        <v/>
      </c>
      <c r="H460" s="8" t="str">
        <f>IFERROR(VLOOKUP(A460,DETAIL!$A$7:$F$1101,6,0),"")</f>
        <v/>
      </c>
      <c r="I460" s="8" t="str">
        <f>IFERROR(VLOOKUP(A460,DETAIL!$A$7:$Q$1101,17,0),"")</f>
        <v/>
      </c>
      <c r="J460" s="8" t="str">
        <f>IFERROR(VLOOKUP(A460,DETAIL!$A$7:$P$1101,13,0),"")</f>
        <v/>
      </c>
      <c r="K460" s="114" t="str">
        <f>IFERROR(VLOOKUP(A460,DETAIL!$A$7:$N$1101,14,0),"")</f>
        <v/>
      </c>
      <c r="L460" s="8" t="str">
        <f>IFERROR(VLOOKUP(A460,DETAIL!$A$7:$L$1101,7,0),"")</f>
        <v/>
      </c>
      <c r="M460" s="115" t="str">
        <f>IFERROR(VLOOKUP(A460,DETAIL!$A$7:$L$1101,8,0)*75%,"")</f>
        <v/>
      </c>
      <c r="N460" s="8" t="str">
        <f>IFERROR(VLOOKUP(A460,DETAIL!$A$7:$L$1101,9,0),"")</f>
        <v/>
      </c>
      <c r="O460" s="115" t="str">
        <f>IFERROR(VLOOKUP(A460,DETAIL!$A$7:$L$1101,10,0)*25%,"")</f>
        <v/>
      </c>
      <c r="P460" s="115" t="str">
        <f t="shared" si="19"/>
        <v/>
      </c>
      <c r="Q460" s="113"/>
    </row>
    <row r="461" spans="1:17" ht="24.95" customHeight="1">
      <c r="A461" s="128">
        <v>454</v>
      </c>
      <c r="B461" s="8" t="str">
        <f t="shared" si="18"/>
        <v/>
      </c>
      <c r="C461" s="112" t="str">
        <f>IFERROR(VLOOKUP(A461,DETAIL!$A$7:$F$1101,3,0),"")</f>
        <v/>
      </c>
      <c r="D461" s="112" t="str">
        <f>IFERROR(VLOOKUP(A461,DETAIL!$A$7:$F$1101,4,0),"")</f>
        <v/>
      </c>
      <c r="E461" s="113" t="str">
        <f>IFERROR(VLOOKUP(A461,DETAIL!$A$7:$F$1101,5,0),"")</f>
        <v/>
      </c>
      <c r="F461" s="113" t="str">
        <f>IFERROR(VLOOKUP(A461,DETAIL!$A$7:$P$1101,16,0),"")</f>
        <v/>
      </c>
      <c r="G461" s="113" t="str">
        <f>IFERROR(VLOOKUP(A461,DETAIL!$A$7:$P$1101,15,0),"")</f>
        <v/>
      </c>
      <c r="H461" s="8" t="str">
        <f>IFERROR(VLOOKUP(A461,DETAIL!$A$7:$F$1101,6,0),"")</f>
        <v/>
      </c>
      <c r="I461" s="8" t="str">
        <f>IFERROR(VLOOKUP(A461,DETAIL!$A$7:$Q$1101,17,0),"")</f>
        <v/>
      </c>
      <c r="J461" s="8" t="str">
        <f>IFERROR(VLOOKUP(A461,DETAIL!$A$7:$P$1101,13,0),"")</f>
        <v/>
      </c>
      <c r="K461" s="114" t="str">
        <f>IFERROR(VLOOKUP(A461,DETAIL!$A$7:$N$1101,14,0),"")</f>
        <v/>
      </c>
      <c r="L461" s="8" t="str">
        <f>IFERROR(VLOOKUP(A461,DETAIL!$A$7:$L$1101,7,0),"")</f>
        <v/>
      </c>
      <c r="M461" s="115" t="str">
        <f>IFERROR(VLOOKUP(A461,DETAIL!$A$7:$L$1101,8,0)*75%,"")</f>
        <v/>
      </c>
      <c r="N461" s="8" t="str">
        <f>IFERROR(VLOOKUP(A461,DETAIL!$A$7:$L$1101,9,0),"")</f>
        <v/>
      </c>
      <c r="O461" s="115" t="str">
        <f>IFERROR(VLOOKUP(A461,DETAIL!$A$7:$L$1101,10,0)*25%,"")</f>
        <v/>
      </c>
      <c r="P461" s="115" t="str">
        <f t="shared" si="19"/>
        <v/>
      </c>
      <c r="Q461" s="113"/>
    </row>
    <row r="462" spans="1:17" ht="24.95" customHeight="1">
      <c r="A462" s="128">
        <v>455</v>
      </c>
      <c r="B462" s="8" t="str">
        <f t="shared" si="18"/>
        <v/>
      </c>
      <c r="C462" s="112" t="str">
        <f>IFERROR(VLOOKUP(A462,DETAIL!$A$7:$F$1101,3,0),"")</f>
        <v/>
      </c>
      <c r="D462" s="112" t="str">
        <f>IFERROR(VLOOKUP(A462,DETAIL!$A$7:$F$1101,4,0),"")</f>
        <v/>
      </c>
      <c r="E462" s="113" t="str">
        <f>IFERROR(VLOOKUP(A462,DETAIL!$A$7:$F$1101,5,0),"")</f>
        <v/>
      </c>
      <c r="F462" s="113" t="str">
        <f>IFERROR(VLOOKUP(A462,DETAIL!$A$7:$P$1101,16,0),"")</f>
        <v/>
      </c>
      <c r="G462" s="113" t="str">
        <f>IFERROR(VLOOKUP(A462,DETAIL!$A$7:$P$1101,15,0),"")</f>
        <v/>
      </c>
      <c r="H462" s="8" t="str">
        <f>IFERROR(VLOOKUP(A462,DETAIL!$A$7:$F$1101,6,0),"")</f>
        <v/>
      </c>
      <c r="I462" s="8" t="str">
        <f>IFERROR(VLOOKUP(A462,DETAIL!$A$7:$Q$1101,17,0),"")</f>
        <v/>
      </c>
      <c r="J462" s="8" t="str">
        <f>IFERROR(VLOOKUP(A462,DETAIL!$A$7:$P$1101,13,0),"")</f>
        <v/>
      </c>
      <c r="K462" s="114" t="str">
        <f>IFERROR(VLOOKUP(A462,DETAIL!$A$7:$N$1101,14,0),"")</f>
        <v/>
      </c>
      <c r="L462" s="8" t="str">
        <f>IFERROR(VLOOKUP(A462,DETAIL!$A$7:$L$1101,7,0),"")</f>
        <v/>
      </c>
      <c r="M462" s="115" t="str">
        <f>IFERROR(VLOOKUP(A462,DETAIL!$A$7:$L$1101,8,0)*75%,"")</f>
        <v/>
      </c>
      <c r="N462" s="8" t="str">
        <f>IFERROR(VLOOKUP(A462,DETAIL!$A$7:$L$1101,9,0),"")</f>
        <v/>
      </c>
      <c r="O462" s="115" t="str">
        <f>IFERROR(VLOOKUP(A462,DETAIL!$A$7:$L$1101,10,0)*25%,"")</f>
        <v/>
      </c>
      <c r="P462" s="115" t="str">
        <f t="shared" si="19"/>
        <v/>
      </c>
      <c r="Q462" s="113"/>
    </row>
    <row r="463" spans="1:17" ht="24.95" customHeight="1">
      <c r="A463" s="128">
        <v>456</v>
      </c>
      <c r="B463" s="8" t="str">
        <f t="shared" si="18"/>
        <v/>
      </c>
      <c r="C463" s="112" t="str">
        <f>IFERROR(VLOOKUP(A463,DETAIL!$A$7:$F$1101,3,0),"")</f>
        <v/>
      </c>
      <c r="D463" s="112" t="str">
        <f>IFERROR(VLOOKUP(A463,DETAIL!$A$7:$F$1101,4,0),"")</f>
        <v/>
      </c>
      <c r="E463" s="113" t="str">
        <f>IFERROR(VLOOKUP(A463,DETAIL!$A$7:$F$1101,5,0),"")</f>
        <v/>
      </c>
      <c r="F463" s="113" t="str">
        <f>IFERROR(VLOOKUP(A463,DETAIL!$A$7:$P$1101,16,0),"")</f>
        <v/>
      </c>
      <c r="G463" s="113" t="str">
        <f>IFERROR(VLOOKUP(A463,DETAIL!$A$7:$P$1101,15,0),"")</f>
        <v/>
      </c>
      <c r="H463" s="8" t="str">
        <f>IFERROR(VLOOKUP(A463,DETAIL!$A$7:$F$1101,6,0),"")</f>
        <v/>
      </c>
      <c r="I463" s="8" t="str">
        <f>IFERROR(VLOOKUP(A463,DETAIL!$A$7:$Q$1101,17,0),"")</f>
        <v/>
      </c>
      <c r="J463" s="8" t="str">
        <f>IFERROR(VLOOKUP(A463,DETAIL!$A$7:$P$1101,13,0),"")</f>
        <v/>
      </c>
      <c r="K463" s="114" t="str">
        <f>IFERROR(VLOOKUP(A463,DETAIL!$A$7:$N$1101,14,0),"")</f>
        <v/>
      </c>
      <c r="L463" s="8" t="str">
        <f>IFERROR(VLOOKUP(A463,DETAIL!$A$7:$L$1101,7,0),"")</f>
        <v/>
      </c>
      <c r="M463" s="115" t="str">
        <f>IFERROR(VLOOKUP(A463,DETAIL!$A$7:$L$1101,8,0)*75%,"")</f>
        <v/>
      </c>
      <c r="N463" s="8" t="str">
        <f>IFERROR(VLOOKUP(A463,DETAIL!$A$7:$L$1101,9,0),"")</f>
        <v/>
      </c>
      <c r="O463" s="115" t="str">
        <f>IFERROR(VLOOKUP(A463,DETAIL!$A$7:$L$1101,10,0)*25%,"")</f>
        <v/>
      </c>
      <c r="P463" s="115" t="str">
        <f t="shared" si="19"/>
        <v/>
      </c>
      <c r="Q463" s="113"/>
    </row>
    <row r="464" spans="1:17" ht="24.95" customHeight="1">
      <c r="A464" s="128">
        <v>457</v>
      </c>
      <c r="B464" s="8" t="str">
        <f t="shared" si="18"/>
        <v/>
      </c>
      <c r="C464" s="112" t="str">
        <f>IFERROR(VLOOKUP(A464,DETAIL!$A$7:$F$1101,3,0),"")</f>
        <v/>
      </c>
      <c r="D464" s="112" t="str">
        <f>IFERROR(VLOOKUP(A464,DETAIL!$A$7:$F$1101,4,0),"")</f>
        <v/>
      </c>
      <c r="E464" s="113" t="str">
        <f>IFERROR(VLOOKUP(A464,DETAIL!$A$7:$F$1101,5,0),"")</f>
        <v/>
      </c>
      <c r="F464" s="113" t="str">
        <f>IFERROR(VLOOKUP(A464,DETAIL!$A$7:$P$1101,16,0),"")</f>
        <v/>
      </c>
      <c r="G464" s="113" t="str">
        <f>IFERROR(VLOOKUP(A464,DETAIL!$A$7:$P$1101,15,0),"")</f>
        <v/>
      </c>
      <c r="H464" s="8" t="str">
        <f>IFERROR(VLOOKUP(A464,DETAIL!$A$7:$F$1101,6,0),"")</f>
        <v/>
      </c>
      <c r="I464" s="8" t="str">
        <f>IFERROR(VLOOKUP(A464,DETAIL!$A$7:$Q$1101,17,0),"")</f>
        <v/>
      </c>
      <c r="J464" s="8" t="str">
        <f>IFERROR(VLOOKUP(A464,DETAIL!$A$7:$P$1101,13,0),"")</f>
        <v/>
      </c>
      <c r="K464" s="114" t="str">
        <f>IFERROR(VLOOKUP(A464,DETAIL!$A$7:$N$1101,14,0),"")</f>
        <v/>
      </c>
      <c r="L464" s="8" t="str">
        <f>IFERROR(VLOOKUP(A464,DETAIL!$A$7:$L$1101,7,0),"")</f>
        <v/>
      </c>
      <c r="M464" s="115" t="str">
        <f>IFERROR(VLOOKUP(A464,DETAIL!$A$7:$L$1101,8,0)*75%,"")</f>
        <v/>
      </c>
      <c r="N464" s="8" t="str">
        <f>IFERROR(VLOOKUP(A464,DETAIL!$A$7:$L$1101,9,0),"")</f>
        <v/>
      </c>
      <c r="O464" s="115" t="str">
        <f>IFERROR(VLOOKUP(A464,DETAIL!$A$7:$L$1101,10,0)*25%,"")</f>
        <v/>
      </c>
      <c r="P464" s="115" t="str">
        <f t="shared" si="19"/>
        <v/>
      </c>
      <c r="Q464" s="113"/>
    </row>
    <row r="465" spans="1:17" ht="24.95" customHeight="1">
      <c r="A465" s="128">
        <v>458</v>
      </c>
      <c r="B465" s="8" t="str">
        <f t="shared" si="18"/>
        <v/>
      </c>
      <c r="C465" s="112" t="str">
        <f>IFERROR(VLOOKUP(A465,DETAIL!$A$7:$F$1101,3,0),"")</f>
        <v/>
      </c>
      <c r="D465" s="112" t="str">
        <f>IFERROR(VLOOKUP(A465,DETAIL!$A$7:$F$1101,4,0),"")</f>
        <v/>
      </c>
      <c r="E465" s="113" t="str">
        <f>IFERROR(VLOOKUP(A465,DETAIL!$A$7:$F$1101,5,0),"")</f>
        <v/>
      </c>
      <c r="F465" s="113" t="str">
        <f>IFERROR(VLOOKUP(A465,DETAIL!$A$7:$P$1101,16,0),"")</f>
        <v/>
      </c>
      <c r="G465" s="113" t="str">
        <f>IFERROR(VLOOKUP(A465,DETAIL!$A$7:$P$1101,15,0),"")</f>
        <v/>
      </c>
      <c r="H465" s="8" t="str">
        <f>IFERROR(VLOOKUP(A465,DETAIL!$A$7:$F$1101,6,0),"")</f>
        <v/>
      </c>
      <c r="I465" s="8" t="str">
        <f>IFERROR(VLOOKUP(A465,DETAIL!$A$7:$Q$1101,17,0),"")</f>
        <v/>
      </c>
      <c r="J465" s="8" t="str">
        <f>IFERROR(VLOOKUP(A465,DETAIL!$A$7:$P$1101,13,0),"")</f>
        <v/>
      </c>
      <c r="K465" s="114" t="str">
        <f>IFERROR(VLOOKUP(A465,DETAIL!$A$7:$N$1101,14,0),"")</f>
        <v/>
      </c>
      <c r="L465" s="8" t="str">
        <f>IFERROR(VLOOKUP(A465,DETAIL!$A$7:$L$1101,7,0),"")</f>
        <v/>
      </c>
      <c r="M465" s="115" t="str">
        <f>IFERROR(VLOOKUP(A465,DETAIL!$A$7:$L$1101,8,0)*75%,"")</f>
        <v/>
      </c>
      <c r="N465" s="8" t="str">
        <f>IFERROR(VLOOKUP(A465,DETAIL!$A$7:$L$1101,9,0),"")</f>
        <v/>
      </c>
      <c r="O465" s="115" t="str">
        <f>IFERROR(VLOOKUP(A465,DETAIL!$A$7:$L$1101,10,0)*25%,"")</f>
        <v/>
      </c>
      <c r="P465" s="115" t="str">
        <f t="shared" si="19"/>
        <v/>
      </c>
      <c r="Q465" s="113"/>
    </row>
    <row r="466" spans="1:17" ht="24.95" customHeight="1">
      <c r="A466" s="128">
        <v>459</v>
      </c>
      <c r="B466" s="8" t="str">
        <f t="shared" si="18"/>
        <v/>
      </c>
      <c r="C466" s="112" t="str">
        <f>IFERROR(VLOOKUP(A466,DETAIL!$A$7:$F$1101,3,0),"")</f>
        <v/>
      </c>
      <c r="D466" s="112" t="str">
        <f>IFERROR(VLOOKUP(A466,DETAIL!$A$7:$F$1101,4,0),"")</f>
        <v/>
      </c>
      <c r="E466" s="113" t="str">
        <f>IFERROR(VLOOKUP(A466,DETAIL!$A$7:$F$1101,5,0),"")</f>
        <v/>
      </c>
      <c r="F466" s="113" t="str">
        <f>IFERROR(VLOOKUP(A466,DETAIL!$A$7:$P$1101,16,0),"")</f>
        <v/>
      </c>
      <c r="G466" s="113" t="str">
        <f>IFERROR(VLOOKUP(A466,DETAIL!$A$7:$P$1101,15,0),"")</f>
        <v/>
      </c>
      <c r="H466" s="8" t="str">
        <f>IFERROR(VLOOKUP(A466,DETAIL!$A$7:$F$1101,6,0),"")</f>
        <v/>
      </c>
      <c r="I466" s="8" t="str">
        <f>IFERROR(VLOOKUP(A466,DETAIL!$A$7:$Q$1101,17,0),"")</f>
        <v/>
      </c>
      <c r="J466" s="8" t="str">
        <f>IFERROR(VLOOKUP(A466,DETAIL!$A$7:$P$1101,13,0),"")</f>
        <v/>
      </c>
      <c r="K466" s="114" t="str">
        <f>IFERROR(VLOOKUP(A466,DETAIL!$A$7:$N$1101,14,0),"")</f>
        <v/>
      </c>
      <c r="L466" s="8" t="str">
        <f>IFERROR(VLOOKUP(A466,DETAIL!$A$7:$L$1101,7,0),"")</f>
        <v/>
      </c>
      <c r="M466" s="115" t="str">
        <f>IFERROR(VLOOKUP(A466,DETAIL!$A$7:$L$1101,8,0)*75%,"")</f>
        <v/>
      </c>
      <c r="N466" s="8" t="str">
        <f>IFERROR(VLOOKUP(A466,DETAIL!$A$7:$L$1101,9,0),"")</f>
        <v/>
      </c>
      <c r="O466" s="115" t="str">
        <f>IFERROR(VLOOKUP(A466,DETAIL!$A$7:$L$1101,10,0)*25%,"")</f>
        <v/>
      </c>
      <c r="P466" s="115" t="str">
        <f t="shared" si="19"/>
        <v/>
      </c>
      <c r="Q466" s="113"/>
    </row>
    <row r="467" spans="1:17" ht="24.95" customHeight="1">
      <c r="A467" s="128">
        <v>460</v>
      </c>
      <c r="B467" s="8" t="str">
        <f t="shared" si="18"/>
        <v/>
      </c>
      <c r="C467" s="112" t="str">
        <f>IFERROR(VLOOKUP(A467,DETAIL!$A$7:$F$1101,3,0),"")</f>
        <v/>
      </c>
      <c r="D467" s="112" t="str">
        <f>IFERROR(VLOOKUP(A467,DETAIL!$A$7:$F$1101,4,0),"")</f>
        <v/>
      </c>
      <c r="E467" s="113" t="str">
        <f>IFERROR(VLOOKUP(A467,DETAIL!$A$7:$F$1101,5,0),"")</f>
        <v/>
      </c>
      <c r="F467" s="113" t="str">
        <f>IFERROR(VLOOKUP(A467,DETAIL!$A$7:$P$1101,16,0),"")</f>
        <v/>
      </c>
      <c r="G467" s="113" t="str">
        <f>IFERROR(VLOOKUP(A467,DETAIL!$A$7:$P$1101,15,0),"")</f>
        <v/>
      </c>
      <c r="H467" s="8" t="str">
        <f>IFERROR(VLOOKUP(A467,DETAIL!$A$7:$F$1101,6,0),"")</f>
        <v/>
      </c>
      <c r="I467" s="8" t="str">
        <f>IFERROR(VLOOKUP(A467,DETAIL!$A$7:$Q$1101,17,0),"")</f>
        <v/>
      </c>
      <c r="J467" s="8" t="str">
        <f>IFERROR(VLOOKUP(A467,DETAIL!$A$7:$P$1101,13,0),"")</f>
        <v/>
      </c>
      <c r="K467" s="114" t="str">
        <f>IFERROR(VLOOKUP(A467,DETAIL!$A$7:$N$1101,14,0),"")</f>
        <v/>
      </c>
      <c r="L467" s="8" t="str">
        <f>IFERROR(VLOOKUP(A467,DETAIL!$A$7:$L$1101,7,0),"")</f>
        <v/>
      </c>
      <c r="M467" s="115" t="str">
        <f>IFERROR(VLOOKUP(A467,DETAIL!$A$7:$L$1101,8,0)*75%,"")</f>
        <v/>
      </c>
      <c r="N467" s="8" t="str">
        <f>IFERROR(VLOOKUP(A467,DETAIL!$A$7:$L$1101,9,0),"")</f>
        <v/>
      </c>
      <c r="O467" s="115" t="str">
        <f>IFERROR(VLOOKUP(A467,DETAIL!$A$7:$L$1101,10,0)*25%,"")</f>
        <v/>
      </c>
      <c r="P467" s="115" t="str">
        <f t="shared" si="19"/>
        <v/>
      </c>
      <c r="Q467" s="113"/>
    </row>
    <row r="468" spans="1:17" ht="24.95" customHeight="1">
      <c r="A468" s="128">
        <v>461</v>
      </c>
      <c r="B468" s="8" t="str">
        <f t="shared" ref="B468:B531" si="20">IFERROR(IF(LEN(C468)&gt;=2,B467+1,""),"")</f>
        <v/>
      </c>
      <c r="C468" s="112" t="str">
        <f>IFERROR(VLOOKUP(A468,DETAIL!$A$7:$F$1101,3,0),"")</f>
        <v/>
      </c>
      <c r="D468" s="112" t="str">
        <f>IFERROR(VLOOKUP(A468,DETAIL!$A$7:$F$1101,4,0),"")</f>
        <v/>
      </c>
      <c r="E468" s="113" t="str">
        <f>IFERROR(VLOOKUP(A468,DETAIL!$A$7:$F$1101,5,0),"")</f>
        <v/>
      </c>
      <c r="F468" s="113" t="str">
        <f>IFERROR(VLOOKUP(A468,DETAIL!$A$7:$P$1101,16,0),"")</f>
        <v/>
      </c>
      <c r="G468" s="113" t="str">
        <f>IFERROR(VLOOKUP(A468,DETAIL!$A$7:$P$1101,15,0),"")</f>
        <v/>
      </c>
      <c r="H468" s="8" t="str">
        <f>IFERROR(VLOOKUP(A468,DETAIL!$A$7:$F$1101,6,0),"")</f>
        <v/>
      </c>
      <c r="I468" s="8" t="str">
        <f>IFERROR(VLOOKUP(A468,DETAIL!$A$7:$Q$1101,17,0),"")</f>
        <v/>
      </c>
      <c r="J468" s="8" t="str">
        <f>IFERROR(VLOOKUP(A468,DETAIL!$A$7:$P$1101,13,0),"")</f>
        <v/>
      </c>
      <c r="K468" s="114" t="str">
        <f>IFERROR(VLOOKUP(A468,DETAIL!$A$7:$N$1101,14,0),"")</f>
        <v/>
      </c>
      <c r="L468" s="8" t="str">
        <f>IFERROR(VLOOKUP(A468,DETAIL!$A$7:$L$1101,7,0),"")</f>
        <v/>
      </c>
      <c r="M468" s="115" t="str">
        <f>IFERROR(VLOOKUP(A468,DETAIL!$A$7:$L$1101,8,0)*75%,"")</f>
        <v/>
      </c>
      <c r="N468" s="8" t="str">
        <f>IFERROR(VLOOKUP(A468,DETAIL!$A$7:$L$1101,9,0),"")</f>
        <v/>
      </c>
      <c r="O468" s="115" t="str">
        <f>IFERROR(VLOOKUP(A468,DETAIL!$A$7:$L$1101,10,0)*25%,"")</f>
        <v/>
      </c>
      <c r="P468" s="115" t="str">
        <f t="shared" ref="P468:P531" si="21">IFERROR(IF(H468="","",SUM(M468+O468)),"")</f>
        <v/>
      </c>
      <c r="Q468" s="113"/>
    </row>
    <row r="469" spans="1:17" ht="24.95" customHeight="1">
      <c r="A469" s="128">
        <v>462</v>
      </c>
      <c r="B469" s="8" t="str">
        <f t="shared" si="20"/>
        <v/>
      </c>
      <c r="C469" s="112" t="str">
        <f>IFERROR(VLOOKUP(A469,DETAIL!$A$7:$F$1101,3,0),"")</f>
        <v/>
      </c>
      <c r="D469" s="112" t="str">
        <f>IFERROR(VLOOKUP(A469,DETAIL!$A$7:$F$1101,4,0),"")</f>
        <v/>
      </c>
      <c r="E469" s="113" t="str">
        <f>IFERROR(VLOOKUP(A469,DETAIL!$A$7:$F$1101,5,0),"")</f>
        <v/>
      </c>
      <c r="F469" s="113" t="str">
        <f>IFERROR(VLOOKUP(A469,DETAIL!$A$7:$P$1101,16,0),"")</f>
        <v/>
      </c>
      <c r="G469" s="113" t="str">
        <f>IFERROR(VLOOKUP(A469,DETAIL!$A$7:$P$1101,15,0),"")</f>
        <v/>
      </c>
      <c r="H469" s="8" t="str">
        <f>IFERROR(VLOOKUP(A469,DETAIL!$A$7:$F$1101,6,0),"")</f>
        <v/>
      </c>
      <c r="I469" s="8" t="str">
        <f>IFERROR(VLOOKUP(A469,DETAIL!$A$7:$Q$1101,17,0),"")</f>
        <v/>
      </c>
      <c r="J469" s="8" t="str">
        <f>IFERROR(VLOOKUP(A469,DETAIL!$A$7:$P$1101,13,0),"")</f>
        <v/>
      </c>
      <c r="K469" s="114" t="str">
        <f>IFERROR(VLOOKUP(A469,DETAIL!$A$7:$N$1101,14,0),"")</f>
        <v/>
      </c>
      <c r="L469" s="8" t="str">
        <f>IFERROR(VLOOKUP(A469,DETAIL!$A$7:$L$1101,7,0),"")</f>
        <v/>
      </c>
      <c r="M469" s="115" t="str">
        <f>IFERROR(VLOOKUP(A469,DETAIL!$A$7:$L$1101,8,0)*75%,"")</f>
        <v/>
      </c>
      <c r="N469" s="8" t="str">
        <f>IFERROR(VLOOKUP(A469,DETAIL!$A$7:$L$1101,9,0),"")</f>
        <v/>
      </c>
      <c r="O469" s="115" t="str">
        <f>IFERROR(VLOOKUP(A469,DETAIL!$A$7:$L$1101,10,0)*25%,"")</f>
        <v/>
      </c>
      <c r="P469" s="115" t="str">
        <f t="shared" si="21"/>
        <v/>
      </c>
      <c r="Q469" s="113"/>
    </row>
    <row r="470" spans="1:17" ht="24.95" customHeight="1">
      <c r="A470" s="128">
        <v>463</v>
      </c>
      <c r="B470" s="8" t="str">
        <f t="shared" si="20"/>
        <v/>
      </c>
      <c r="C470" s="112" t="str">
        <f>IFERROR(VLOOKUP(A470,DETAIL!$A$7:$F$1101,3,0),"")</f>
        <v/>
      </c>
      <c r="D470" s="112" t="str">
        <f>IFERROR(VLOOKUP(A470,DETAIL!$A$7:$F$1101,4,0),"")</f>
        <v/>
      </c>
      <c r="E470" s="113" t="str">
        <f>IFERROR(VLOOKUP(A470,DETAIL!$A$7:$F$1101,5,0),"")</f>
        <v/>
      </c>
      <c r="F470" s="113" t="str">
        <f>IFERROR(VLOOKUP(A470,DETAIL!$A$7:$P$1101,16,0),"")</f>
        <v/>
      </c>
      <c r="G470" s="113" t="str">
        <f>IFERROR(VLOOKUP(A470,DETAIL!$A$7:$P$1101,15,0),"")</f>
        <v/>
      </c>
      <c r="H470" s="8" t="str">
        <f>IFERROR(VLOOKUP(A470,DETAIL!$A$7:$F$1101,6,0),"")</f>
        <v/>
      </c>
      <c r="I470" s="8" t="str">
        <f>IFERROR(VLOOKUP(A470,DETAIL!$A$7:$Q$1101,17,0),"")</f>
        <v/>
      </c>
      <c r="J470" s="8" t="str">
        <f>IFERROR(VLOOKUP(A470,DETAIL!$A$7:$P$1101,13,0),"")</f>
        <v/>
      </c>
      <c r="K470" s="114" t="str">
        <f>IFERROR(VLOOKUP(A470,DETAIL!$A$7:$N$1101,14,0),"")</f>
        <v/>
      </c>
      <c r="L470" s="8" t="str">
        <f>IFERROR(VLOOKUP(A470,DETAIL!$A$7:$L$1101,7,0),"")</f>
        <v/>
      </c>
      <c r="M470" s="115" t="str">
        <f>IFERROR(VLOOKUP(A470,DETAIL!$A$7:$L$1101,8,0)*75%,"")</f>
        <v/>
      </c>
      <c r="N470" s="8" t="str">
        <f>IFERROR(VLOOKUP(A470,DETAIL!$A$7:$L$1101,9,0),"")</f>
        <v/>
      </c>
      <c r="O470" s="115" t="str">
        <f>IFERROR(VLOOKUP(A470,DETAIL!$A$7:$L$1101,10,0)*25%,"")</f>
        <v/>
      </c>
      <c r="P470" s="115" t="str">
        <f t="shared" si="21"/>
        <v/>
      </c>
      <c r="Q470" s="113"/>
    </row>
    <row r="471" spans="1:17" ht="24.95" customHeight="1">
      <c r="A471" s="128">
        <v>464</v>
      </c>
      <c r="B471" s="8" t="str">
        <f t="shared" si="20"/>
        <v/>
      </c>
      <c r="C471" s="112" t="str">
        <f>IFERROR(VLOOKUP(A471,DETAIL!$A$7:$F$1101,3,0),"")</f>
        <v/>
      </c>
      <c r="D471" s="112" t="str">
        <f>IFERROR(VLOOKUP(A471,DETAIL!$A$7:$F$1101,4,0),"")</f>
        <v/>
      </c>
      <c r="E471" s="113" t="str">
        <f>IFERROR(VLOOKUP(A471,DETAIL!$A$7:$F$1101,5,0),"")</f>
        <v/>
      </c>
      <c r="F471" s="113" t="str">
        <f>IFERROR(VLOOKUP(A471,DETAIL!$A$7:$P$1101,16,0),"")</f>
        <v/>
      </c>
      <c r="G471" s="113" t="str">
        <f>IFERROR(VLOOKUP(A471,DETAIL!$A$7:$P$1101,15,0),"")</f>
        <v/>
      </c>
      <c r="H471" s="8" t="str">
        <f>IFERROR(VLOOKUP(A471,DETAIL!$A$7:$F$1101,6,0),"")</f>
        <v/>
      </c>
      <c r="I471" s="8" t="str">
        <f>IFERROR(VLOOKUP(A471,DETAIL!$A$7:$Q$1101,17,0),"")</f>
        <v/>
      </c>
      <c r="J471" s="8" t="str">
        <f>IFERROR(VLOOKUP(A471,DETAIL!$A$7:$P$1101,13,0),"")</f>
        <v/>
      </c>
      <c r="K471" s="114" t="str">
        <f>IFERROR(VLOOKUP(A471,DETAIL!$A$7:$N$1101,14,0),"")</f>
        <v/>
      </c>
      <c r="L471" s="8" t="str">
        <f>IFERROR(VLOOKUP(A471,DETAIL!$A$7:$L$1101,7,0),"")</f>
        <v/>
      </c>
      <c r="M471" s="115" t="str">
        <f>IFERROR(VLOOKUP(A471,DETAIL!$A$7:$L$1101,8,0)*75%,"")</f>
        <v/>
      </c>
      <c r="N471" s="8" t="str">
        <f>IFERROR(VLOOKUP(A471,DETAIL!$A$7:$L$1101,9,0),"")</f>
        <v/>
      </c>
      <c r="O471" s="115" t="str">
        <f>IFERROR(VLOOKUP(A471,DETAIL!$A$7:$L$1101,10,0)*25%,"")</f>
        <v/>
      </c>
      <c r="P471" s="115" t="str">
        <f t="shared" si="21"/>
        <v/>
      </c>
      <c r="Q471" s="113"/>
    </row>
    <row r="472" spans="1:17" ht="24.95" customHeight="1">
      <c r="A472" s="128">
        <v>465</v>
      </c>
      <c r="B472" s="8" t="str">
        <f t="shared" si="20"/>
        <v/>
      </c>
      <c r="C472" s="112" t="str">
        <f>IFERROR(VLOOKUP(A472,DETAIL!$A$7:$F$1101,3,0),"")</f>
        <v/>
      </c>
      <c r="D472" s="112" t="str">
        <f>IFERROR(VLOOKUP(A472,DETAIL!$A$7:$F$1101,4,0),"")</f>
        <v/>
      </c>
      <c r="E472" s="113" t="str">
        <f>IFERROR(VLOOKUP(A472,DETAIL!$A$7:$F$1101,5,0),"")</f>
        <v/>
      </c>
      <c r="F472" s="113" t="str">
        <f>IFERROR(VLOOKUP(A472,DETAIL!$A$7:$P$1101,16,0),"")</f>
        <v/>
      </c>
      <c r="G472" s="113" t="str">
        <f>IFERROR(VLOOKUP(A472,DETAIL!$A$7:$P$1101,15,0),"")</f>
        <v/>
      </c>
      <c r="H472" s="8" t="str">
        <f>IFERROR(VLOOKUP(A472,DETAIL!$A$7:$F$1101,6,0),"")</f>
        <v/>
      </c>
      <c r="I472" s="8" t="str">
        <f>IFERROR(VLOOKUP(A472,DETAIL!$A$7:$Q$1101,17,0),"")</f>
        <v/>
      </c>
      <c r="J472" s="8" t="str">
        <f>IFERROR(VLOOKUP(A472,DETAIL!$A$7:$P$1101,13,0),"")</f>
        <v/>
      </c>
      <c r="K472" s="114" t="str">
        <f>IFERROR(VLOOKUP(A472,DETAIL!$A$7:$N$1101,14,0),"")</f>
        <v/>
      </c>
      <c r="L472" s="8" t="str">
        <f>IFERROR(VLOOKUP(A472,DETAIL!$A$7:$L$1101,7,0),"")</f>
        <v/>
      </c>
      <c r="M472" s="115" t="str">
        <f>IFERROR(VLOOKUP(A472,DETAIL!$A$7:$L$1101,8,0)*75%,"")</f>
        <v/>
      </c>
      <c r="N472" s="8" t="str">
        <f>IFERROR(VLOOKUP(A472,DETAIL!$A$7:$L$1101,9,0),"")</f>
        <v/>
      </c>
      <c r="O472" s="115" t="str">
        <f>IFERROR(VLOOKUP(A472,DETAIL!$A$7:$L$1101,10,0)*25%,"")</f>
        <v/>
      </c>
      <c r="P472" s="115" t="str">
        <f t="shared" si="21"/>
        <v/>
      </c>
      <c r="Q472" s="113"/>
    </row>
    <row r="473" spans="1:17" ht="24.95" customHeight="1">
      <c r="A473" s="128">
        <v>466</v>
      </c>
      <c r="B473" s="8" t="str">
        <f t="shared" si="20"/>
        <v/>
      </c>
      <c r="C473" s="112" t="str">
        <f>IFERROR(VLOOKUP(A473,DETAIL!$A$7:$F$1101,3,0),"")</f>
        <v/>
      </c>
      <c r="D473" s="112" t="str">
        <f>IFERROR(VLOOKUP(A473,DETAIL!$A$7:$F$1101,4,0),"")</f>
        <v/>
      </c>
      <c r="E473" s="113" t="str">
        <f>IFERROR(VLOOKUP(A473,DETAIL!$A$7:$F$1101,5,0),"")</f>
        <v/>
      </c>
      <c r="F473" s="113" t="str">
        <f>IFERROR(VLOOKUP(A473,DETAIL!$A$7:$P$1101,16,0),"")</f>
        <v/>
      </c>
      <c r="G473" s="113" t="str">
        <f>IFERROR(VLOOKUP(A473,DETAIL!$A$7:$P$1101,15,0),"")</f>
        <v/>
      </c>
      <c r="H473" s="8" t="str">
        <f>IFERROR(VLOOKUP(A473,DETAIL!$A$7:$F$1101,6,0),"")</f>
        <v/>
      </c>
      <c r="I473" s="8" t="str">
        <f>IFERROR(VLOOKUP(A473,DETAIL!$A$7:$Q$1101,17,0),"")</f>
        <v/>
      </c>
      <c r="J473" s="8" t="str">
        <f>IFERROR(VLOOKUP(A473,DETAIL!$A$7:$P$1101,13,0),"")</f>
        <v/>
      </c>
      <c r="K473" s="114" t="str">
        <f>IFERROR(VLOOKUP(A473,DETAIL!$A$7:$N$1101,14,0),"")</f>
        <v/>
      </c>
      <c r="L473" s="8" t="str">
        <f>IFERROR(VLOOKUP(A473,DETAIL!$A$7:$L$1101,7,0),"")</f>
        <v/>
      </c>
      <c r="M473" s="115" t="str">
        <f>IFERROR(VLOOKUP(A473,DETAIL!$A$7:$L$1101,8,0)*75%,"")</f>
        <v/>
      </c>
      <c r="N473" s="8" t="str">
        <f>IFERROR(VLOOKUP(A473,DETAIL!$A$7:$L$1101,9,0),"")</f>
        <v/>
      </c>
      <c r="O473" s="115" t="str">
        <f>IFERROR(VLOOKUP(A473,DETAIL!$A$7:$L$1101,10,0)*25%,"")</f>
        <v/>
      </c>
      <c r="P473" s="115" t="str">
        <f t="shared" si="21"/>
        <v/>
      </c>
      <c r="Q473" s="113"/>
    </row>
    <row r="474" spans="1:17" ht="24.95" customHeight="1">
      <c r="A474" s="128">
        <v>467</v>
      </c>
      <c r="B474" s="8" t="str">
        <f t="shared" si="20"/>
        <v/>
      </c>
      <c r="C474" s="112" t="str">
        <f>IFERROR(VLOOKUP(A474,DETAIL!$A$7:$F$1101,3,0),"")</f>
        <v/>
      </c>
      <c r="D474" s="112" t="str">
        <f>IFERROR(VLOOKUP(A474,DETAIL!$A$7:$F$1101,4,0),"")</f>
        <v/>
      </c>
      <c r="E474" s="113" t="str">
        <f>IFERROR(VLOOKUP(A474,DETAIL!$A$7:$F$1101,5,0),"")</f>
        <v/>
      </c>
      <c r="F474" s="113" t="str">
        <f>IFERROR(VLOOKUP(A474,DETAIL!$A$7:$P$1101,16,0),"")</f>
        <v/>
      </c>
      <c r="G474" s="113" t="str">
        <f>IFERROR(VLOOKUP(A474,DETAIL!$A$7:$P$1101,15,0),"")</f>
        <v/>
      </c>
      <c r="H474" s="8" t="str">
        <f>IFERROR(VLOOKUP(A474,DETAIL!$A$7:$F$1101,6,0),"")</f>
        <v/>
      </c>
      <c r="I474" s="8" t="str">
        <f>IFERROR(VLOOKUP(A474,DETAIL!$A$7:$Q$1101,17,0),"")</f>
        <v/>
      </c>
      <c r="J474" s="8" t="str">
        <f>IFERROR(VLOOKUP(A474,DETAIL!$A$7:$P$1101,13,0),"")</f>
        <v/>
      </c>
      <c r="K474" s="114" t="str">
        <f>IFERROR(VLOOKUP(A474,DETAIL!$A$7:$N$1101,14,0),"")</f>
        <v/>
      </c>
      <c r="L474" s="8" t="str">
        <f>IFERROR(VLOOKUP(A474,DETAIL!$A$7:$L$1101,7,0),"")</f>
        <v/>
      </c>
      <c r="M474" s="115" t="str">
        <f>IFERROR(VLOOKUP(A474,DETAIL!$A$7:$L$1101,8,0)*75%,"")</f>
        <v/>
      </c>
      <c r="N474" s="8" t="str">
        <f>IFERROR(VLOOKUP(A474,DETAIL!$A$7:$L$1101,9,0),"")</f>
        <v/>
      </c>
      <c r="O474" s="115" t="str">
        <f>IFERROR(VLOOKUP(A474,DETAIL!$A$7:$L$1101,10,0)*25%,"")</f>
        <v/>
      </c>
      <c r="P474" s="115" t="str">
        <f t="shared" si="21"/>
        <v/>
      </c>
      <c r="Q474" s="113"/>
    </row>
    <row r="475" spans="1:17" ht="24.95" customHeight="1">
      <c r="A475" s="128">
        <v>468</v>
      </c>
      <c r="B475" s="8" t="str">
        <f t="shared" si="20"/>
        <v/>
      </c>
      <c r="C475" s="112" t="str">
        <f>IFERROR(VLOOKUP(A475,DETAIL!$A$7:$F$1101,3,0),"")</f>
        <v/>
      </c>
      <c r="D475" s="112" t="str">
        <f>IFERROR(VLOOKUP(A475,DETAIL!$A$7:$F$1101,4,0),"")</f>
        <v/>
      </c>
      <c r="E475" s="113" t="str">
        <f>IFERROR(VLOOKUP(A475,DETAIL!$A$7:$F$1101,5,0),"")</f>
        <v/>
      </c>
      <c r="F475" s="113" t="str">
        <f>IFERROR(VLOOKUP(A475,DETAIL!$A$7:$P$1101,16,0),"")</f>
        <v/>
      </c>
      <c r="G475" s="113" t="str">
        <f>IFERROR(VLOOKUP(A475,DETAIL!$A$7:$P$1101,15,0),"")</f>
        <v/>
      </c>
      <c r="H475" s="8" t="str">
        <f>IFERROR(VLOOKUP(A475,DETAIL!$A$7:$F$1101,6,0),"")</f>
        <v/>
      </c>
      <c r="I475" s="8" t="str">
        <f>IFERROR(VLOOKUP(A475,DETAIL!$A$7:$Q$1101,17,0),"")</f>
        <v/>
      </c>
      <c r="J475" s="8" t="str">
        <f>IFERROR(VLOOKUP(A475,DETAIL!$A$7:$P$1101,13,0),"")</f>
        <v/>
      </c>
      <c r="K475" s="114" t="str">
        <f>IFERROR(VLOOKUP(A475,DETAIL!$A$7:$N$1101,14,0),"")</f>
        <v/>
      </c>
      <c r="L475" s="8" t="str">
        <f>IFERROR(VLOOKUP(A475,DETAIL!$A$7:$L$1101,7,0),"")</f>
        <v/>
      </c>
      <c r="M475" s="115" t="str">
        <f>IFERROR(VLOOKUP(A475,DETAIL!$A$7:$L$1101,8,0)*75%,"")</f>
        <v/>
      </c>
      <c r="N475" s="8" t="str">
        <f>IFERROR(VLOOKUP(A475,DETAIL!$A$7:$L$1101,9,0),"")</f>
        <v/>
      </c>
      <c r="O475" s="115" t="str">
        <f>IFERROR(VLOOKUP(A475,DETAIL!$A$7:$L$1101,10,0)*25%,"")</f>
        <v/>
      </c>
      <c r="P475" s="115" t="str">
        <f t="shared" si="21"/>
        <v/>
      </c>
      <c r="Q475" s="113"/>
    </row>
    <row r="476" spans="1:17" ht="24.95" customHeight="1">
      <c r="A476" s="128">
        <v>469</v>
      </c>
      <c r="B476" s="8" t="str">
        <f t="shared" si="20"/>
        <v/>
      </c>
      <c r="C476" s="112" t="str">
        <f>IFERROR(VLOOKUP(A476,DETAIL!$A$7:$F$1101,3,0),"")</f>
        <v/>
      </c>
      <c r="D476" s="112" t="str">
        <f>IFERROR(VLOOKUP(A476,DETAIL!$A$7:$F$1101,4,0),"")</f>
        <v/>
      </c>
      <c r="E476" s="113" t="str">
        <f>IFERROR(VLOOKUP(A476,DETAIL!$A$7:$F$1101,5,0),"")</f>
        <v/>
      </c>
      <c r="F476" s="113" t="str">
        <f>IFERROR(VLOOKUP(A476,DETAIL!$A$7:$P$1101,16,0),"")</f>
        <v/>
      </c>
      <c r="G476" s="113" t="str">
        <f>IFERROR(VLOOKUP(A476,DETAIL!$A$7:$P$1101,15,0),"")</f>
        <v/>
      </c>
      <c r="H476" s="8" t="str">
        <f>IFERROR(VLOOKUP(A476,DETAIL!$A$7:$F$1101,6,0),"")</f>
        <v/>
      </c>
      <c r="I476" s="8" t="str">
        <f>IFERROR(VLOOKUP(A476,DETAIL!$A$7:$Q$1101,17,0),"")</f>
        <v/>
      </c>
      <c r="J476" s="8" t="str">
        <f>IFERROR(VLOOKUP(A476,DETAIL!$A$7:$P$1101,13,0),"")</f>
        <v/>
      </c>
      <c r="K476" s="114" t="str">
        <f>IFERROR(VLOOKUP(A476,DETAIL!$A$7:$N$1101,14,0),"")</f>
        <v/>
      </c>
      <c r="L476" s="8" t="str">
        <f>IFERROR(VLOOKUP(A476,DETAIL!$A$7:$L$1101,7,0),"")</f>
        <v/>
      </c>
      <c r="M476" s="115" t="str">
        <f>IFERROR(VLOOKUP(A476,DETAIL!$A$7:$L$1101,8,0)*75%,"")</f>
        <v/>
      </c>
      <c r="N476" s="8" t="str">
        <f>IFERROR(VLOOKUP(A476,DETAIL!$A$7:$L$1101,9,0),"")</f>
        <v/>
      </c>
      <c r="O476" s="115" t="str">
        <f>IFERROR(VLOOKUP(A476,DETAIL!$A$7:$L$1101,10,0)*25%,"")</f>
        <v/>
      </c>
      <c r="P476" s="115" t="str">
        <f t="shared" si="21"/>
        <v/>
      </c>
      <c r="Q476" s="113"/>
    </row>
    <row r="477" spans="1:17" ht="24.95" customHeight="1">
      <c r="A477" s="128">
        <v>470</v>
      </c>
      <c r="B477" s="8" t="str">
        <f t="shared" si="20"/>
        <v/>
      </c>
      <c r="C477" s="112" t="str">
        <f>IFERROR(VLOOKUP(A477,DETAIL!$A$7:$F$1101,3,0),"")</f>
        <v/>
      </c>
      <c r="D477" s="112" t="str">
        <f>IFERROR(VLOOKUP(A477,DETAIL!$A$7:$F$1101,4,0),"")</f>
        <v/>
      </c>
      <c r="E477" s="113" t="str">
        <f>IFERROR(VLOOKUP(A477,DETAIL!$A$7:$F$1101,5,0),"")</f>
        <v/>
      </c>
      <c r="F477" s="113" t="str">
        <f>IFERROR(VLOOKUP(A477,DETAIL!$A$7:$P$1101,16,0),"")</f>
        <v/>
      </c>
      <c r="G477" s="113" t="str">
        <f>IFERROR(VLOOKUP(A477,DETAIL!$A$7:$P$1101,15,0),"")</f>
        <v/>
      </c>
      <c r="H477" s="8" t="str">
        <f>IFERROR(VLOOKUP(A477,DETAIL!$A$7:$F$1101,6,0),"")</f>
        <v/>
      </c>
      <c r="I477" s="8" t="str">
        <f>IFERROR(VLOOKUP(A477,DETAIL!$A$7:$Q$1101,17,0),"")</f>
        <v/>
      </c>
      <c r="J477" s="8" t="str">
        <f>IFERROR(VLOOKUP(A477,DETAIL!$A$7:$P$1101,13,0),"")</f>
        <v/>
      </c>
      <c r="K477" s="114" t="str">
        <f>IFERROR(VLOOKUP(A477,DETAIL!$A$7:$N$1101,14,0),"")</f>
        <v/>
      </c>
      <c r="L477" s="8" t="str">
        <f>IFERROR(VLOOKUP(A477,DETAIL!$A$7:$L$1101,7,0),"")</f>
        <v/>
      </c>
      <c r="M477" s="115" t="str">
        <f>IFERROR(VLOOKUP(A477,DETAIL!$A$7:$L$1101,8,0)*75%,"")</f>
        <v/>
      </c>
      <c r="N477" s="8" t="str">
        <f>IFERROR(VLOOKUP(A477,DETAIL!$A$7:$L$1101,9,0),"")</f>
        <v/>
      </c>
      <c r="O477" s="115" t="str">
        <f>IFERROR(VLOOKUP(A477,DETAIL!$A$7:$L$1101,10,0)*25%,"")</f>
        <v/>
      </c>
      <c r="P477" s="115" t="str">
        <f t="shared" si="21"/>
        <v/>
      </c>
      <c r="Q477" s="113"/>
    </row>
    <row r="478" spans="1:17" ht="24.95" customHeight="1">
      <c r="A478" s="128">
        <v>471</v>
      </c>
      <c r="B478" s="8" t="str">
        <f t="shared" si="20"/>
        <v/>
      </c>
      <c r="C478" s="112" t="str">
        <f>IFERROR(VLOOKUP(A478,DETAIL!$A$7:$F$1101,3,0),"")</f>
        <v/>
      </c>
      <c r="D478" s="112" t="str">
        <f>IFERROR(VLOOKUP(A478,DETAIL!$A$7:$F$1101,4,0),"")</f>
        <v/>
      </c>
      <c r="E478" s="113" t="str">
        <f>IFERROR(VLOOKUP(A478,DETAIL!$A$7:$F$1101,5,0),"")</f>
        <v/>
      </c>
      <c r="F478" s="113" t="str">
        <f>IFERROR(VLOOKUP(A478,DETAIL!$A$7:$P$1101,16,0),"")</f>
        <v/>
      </c>
      <c r="G478" s="113" t="str">
        <f>IFERROR(VLOOKUP(A478,DETAIL!$A$7:$P$1101,15,0),"")</f>
        <v/>
      </c>
      <c r="H478" s="8" t="str">
        <f>IFERROR(VLOOKUP(A478,DETAIL!$A$7:$F$1101,6,0),"")</f>
        <v/>
      </c>
      <c r="I478" s="8" t="str">
        <f>IFERROR(VLOOKUP(A478,DETAIL!$A$7:$Q$1101,17,0),"")</f>
        <v/>
      </c>
      <c r="J478" s="8" t="str">
        <f>IFERROR(VLOOKUP(A478,DETAIL!$A$7:$P$1101,13,0),"")</f>
        <v/>
      </c>
      <c r="K478" s="114" t="str">
        <f>IFERROR(VLOOKUP(A478,DETAIL!$A$7:$N$1101,14,0),"")</f>
        <v/>
      </c>
      <c r="L478" s="8" t="str">
        <f>IFERROR(VLOOKUP(A478,DETAIL!$A$7:$L$1101,7,0),"")</f>
        <v/>
      </c>
      <c r="M478" s="115" t="str">
        <f>IFERROR(VLOOKUP(A478,DETAIL!$A$7:$L$1101,8,0)*75%,"")</f>
        <v/>
      </c>
      <c r="N478" s="8" t="str">
        <f>IFERROR(VLOOKUP(A478,DETAIL!$A$7:$L$1101,9,0),"")</f>
        <v/>
      </c>
      <c r="O478" s="115" t="str">
        <f>IFERROR(VLOOKUP(A478,DETAIL!$A$7:$L$1101,10,0)*25%,"")</f>
        <v/>
      </c>
      <c r="P478" s="115" t="str">
        <f t="shared" si="21"/>
        <v/>
      </c>
      <c r="Q478" s="113"/>
    </row>
    <row r="479" spans="1:17" ht="24.95" customHeight="1">
      <c r="A479" s="128">
        <v>472</v>
      </c>
      <c r="B479" s="8" t="str">
        <f t="shared" si="20"/>
        <v/>
      </c>
      <c r="C479" s="112" t="str">
        <f>IFERROR(VLOOKUP(A479,DETAIL!$A$7:$F$1101,3,0),"")</f>
        <v/>
      </c>
      <c r="D479" s="112" t="str">
        <f>IFERROR(VLOOKUP(A479,DETAIL!$A$7:$F$1101,4,0),"")</f>
        <v/>
      </c>
      <c r="E479" s="113" t="str">
        <f>IFERROR(VLOOKUP(A479,DETAIL!$A$7:$F$1101,5,0),"")</f>
        <v/>
      </c>
      <c r="F479" s="113" t="str">
        <f>IFERROR(VLOOKUP(A479,DETAIL!$A$7:$P$1101,16,0),"")</f>
        <v/>
      </c>
      <c r="G479" s="113" t="str">
        <f>IFERROR(VLOOKUP(A479,DETAIL!$A$7:$P$1101,15,0),"")</f>
        <v/>
      </c>
      <c r="H479" s="8" t="str">
        <f>IFERROR(VLOOKUP(A479,DETAIL!$A$7:$F$1101,6,0),"")</f>
        <v/>
      </c>
      <c r="I479" s="8" t="str">
        <f>IFERROR(VLOOKUP(A479,DETAIL!$A$7:$Q$1101,17,0),"")</f>
        <v/>
      </c>
      <c r="J479" s="8" t="str">
        <f>IFERROR(VLOOKUP(A479,DETAIL!$A$7:$P$1101,13,0),"")</f>
        <v/>
      </c>
      <c r="K479" s="114" t="str">
        <f>IFERROR(VLOOKUP(A479,DETAIL!$A$7:$N$1101,14,0),"")</f>
        <v/>
      </c>
      <c r="L479" s="8" t="str">
        <f>IFERROR(VLOOKUP(A479,DETAIL!$A$7:$L$1101,7,0),"")</f>
        <v/>
      </c>
      <c r="M479" s="115" t="str">
        <f>IFERROR(VLOOKUP(A479,DETAIL!$A$7:$L$1101,8,0)*75%,"")</f>
        <v/>
      </c>
      <c r="N479" s="8" t="str">
        <f>IFERROR(VLOOKUP(A479,DETAIL!$A$7:$L$1101,9,0),"")</f>
        <v/>
      </c>
      <c r="O479" s="115" t="str">
        <f>IFERROR(VLOOKUP(A479,DETAIL!$A$7:$L$1101,10,0)*25%,"")</f>
        <v/>
      </c>
      <c r="P479" s="115" t="str">
        <f t="shared" si="21"/>
        <v/>
      </c>
      <c r="Q479" s="113"/>
    </row>
    <row r="480" spans="1:17" ht="24.95" customHeight="1">
      <c r="A480" s="128">
        <v>473</v>
      </c>
      <c r="B480" s="8" t="str">
        <f t="shared" si="20"/>
        <v/>
      </c>
      <c r="C480" s="112" t="str">
        <f>IFERROR(VLOOKUP(A480,DETAIL!$A$7:$F$1101,3,0),"")</f>
        <v/>
      </c>
      <c r="D480" s="112" t="str">
        <f>IFERROR(VLOOKUP(A480,DETAIL!$A$7:$F$1101,4,0),"")</f>
        <v/>
      </c>
      <c r="E480" s="113" t="str">
        <f>IFERROR(VLOOKUP(A480,DETAIL!$A$7:$F$1101,5,0),"")</f>
        <v/>
      </c>
      <c r="F480" s="113" t="str">
        <f>IFERROR(VLOOKUP(A480,DETAIL!$A$7:$P$1101,16,0),"")</f>
        <v/>
      </c>
      <c r="G480" s="113" t="str">
        <f>IFERROR(VLOOKUP(A480,DETAIL!$A$7:$P$1101,15,0),"")</f>
        <v/>
      </c>
      <c r="H480" s="8" t="str">
        <f>IFERROR(VLOOKUP(A480,DETAIL!$A$7:$F$1101,6,0),"")</f>
        <v/>
      </c>
      <c r="I480" s="8" t="str">
        <f>IFERROR(VLOOKUP(A480,DETAIL!$A$7:$Q$1101,17,0),"")</f>
        <v/>
      </c>
      <c r="J480" s="8" t="str">
        <f>IFERROR(VLOOKUP(A480,DETAIL!$A$7:$P$1101,13,0),"")</f>
        <v/>
      </c>
      <c r="K480" s="114" t="str">
        <f>IFERROR(VLOOKUP(A480,DETAIL!$A$7:$N$1101,14,0),"")</f>
        <v/>
      </c>
      <c r="L480" s="8" t="str">
        <f>IFERROR(VLOOKUP(A480,DETAIL!$A$7:$L$1101,7,0),"")</f>
        <v/>
      </c>
      <c r="M480" s="115" t="str">
        <f>IFERROR(VLOOKUP(A480,DETAIL!$A$7:$L$1101,8,0)*75%,"")</f>
        <v/>
      </c>
      <c r="N480" s="8" t="str">
        <f>IFERROR(VLOOKUP(A480,DETAIL!$A$7:$L$1101,9,0),"")</f>
        <v/>
      </c>
      <c r="O480" s="115" t="str">
        <f>IFERROR(VLOOKUP(A480,DETAIL!$A$7:$L$1101,10,0)*25%,"")</f>
        <v/>
      </c>
      <c r="P480" s="115" t="str">
        <f t="shared" si="21"/>
        <v/>
      </c>
      <c r="Q480" s="113"/>
    </row>
    <row r="481" spans="1:17" ht="24.95" customHeight="1">
      <c r="A481" s="128">
        <v>474</v>
      </c>
      <c r="B481" s="8" t="str">
        <f t="shared" si="20"/>
        <v/>
      </c>
      <c r="C481" s="112" t="str">
        <f>IFERROR(VLOOKUP(A481,DETAIL!$A$7:$F$1101,3,0),"")</f>
        <v/>
      </c>
      <c r="D481" s="112" t="str">
        <f>IFERROR(VLOOKUP(A481,DETAIL!$A$7:$F$1101,4,0),"")</f>
        <v/>
      </c>
      <c r="E481" s="113" t="str">
        <f>IFERROR(VLOOKUP(A481,DETAIL!$A$7:$F$1101,5,0),"")</f>
        <v/>
      </c>
      <c r="F481" s="113" t="str">
        <f>IFERROR(VLOOKUP(A481,DETAIL!$A$7:$P$1101,16,0),"")</f>
        <v/>
      </c>
      <c r="G481" s="113" t="str">
        <f>IFERROR(VLOOKUP(A481,DETAIL!$A$7:$P$1101,15,0),"")</f>
        <v/>
      </c>
      <c r="H481" s="8" t="str">
        <f>IFERROR(VLOOKUP(A481,DETAIL!$A$7:$F$1101,6,0),"")</f>
        <v/>
      </c>
      <c r="I481" s="8" t="str">
        <f>IFERROR(VLOOKUP(A481,DETAIL!$A$7:$Q$1101,17,0),"")</f>
        <v/>
      </c>
      <c r="J481" s="8" t="str">
        <f>IFERROR(VLOOKUP(A481,DETAIL!$A$7:$P$1101,13,0),"")</f>
        <v/>
      </c>
      <c r="K481" s="114" t="str">
        <f>IFERROR(VLOOKUP(A481,DETAIL!$A$7:$N$1101,14,0),"")</f>
        <v/>
      </c>
      <c r="L481" s="8" t="str">
        <f>IFERROR(VLOOKUP(A481,DETAIL!$A$7:$L$1101,7,0),"")</f>
        <v/>
      </c>
      <c r="M481" s="115" t="str">
        <f>IFERROR(VLOOKUP(A481,DETAIL!$A$7:$L$1101,8,0)*75%,"")</f>
        <v/>
      </c>
      <c r="N481" s="8" t="str">
        <f>IFERROR(VLOOKUP(A481,DETAIL!$A$7:$L$1101,9,0),"")</f>
        <v/>
      </c>
      <c r="O481" s="115" t="str">
        <f>IFERROR(VLOOKUP(A481,DETAIL!$A$7:$L$1101,10,0)*25%,"")</f>
        <v/>
      </c>
      <c r="P481" s="115" t="str">
        <f t="shared" si="21"/>
        <v/>
      </c>
      <c r="Q481" s="113"/>
    </row>
    <row r="482" spans="1:17" ht="24.95" customHeight="1">
      <c r="A482" s="128">
        <v>475</v>
      </c>
      <c r="B482" s="8" t="str">
        <f t="shared" si="20"/>
        <v/>
      </c>
      <c r="C482" s="112" t="str">
        <f>IFERROR(VLOOKUP(A482,DETAIL!$A$7:$F$1101,3,0),"")</f>
        <v/>
      </c>
      <c r="D482" s="112" t="str">
        <f>IFERROR(VLOOKUP(A482,DETAIL!$A$7:$F$1101,4,0),"")</f>
        <v/>
      </c>
      <c r="E482" s="113" t="str">
        <f>IFERROR(VLOOKUP(A482,DETAIL!$A$7:$F$1101,5,0),"")</f>
        <v/>
      </c>
      <c r="F482" s="113" t="str">
        <f>IFERROR(VLOOKUP(A482,DETAIL!$A$7:$P$1101,16,0),"")</f>
        <v/>
      </c>
      <c r="G482" s="113" t="str">
        <f>IFERROR(VLOOKUP(A482,DETAIL!$A$7:$P$1101,15,0),"")</f>
        <v/>
      </c>
      <c r="H482" s="8" t="str">
        <f>IFERROR(VLOOKUP(A482,DETAIL!$A$7:$F$1101,6,0),"")</f>
        <v/>
      </c>
      <c r="I482" s="8" t="str">
        <f>IFERROR(VLOOKUP(A482,DETAIL!$A$7:$Q$1101,17,0),"")</f>
        <v/>
      </c>
      <c r="J482" s="8" t="str">
        <f>IFERROR(VLOOKUP(A482,DETAIL!$A$7:$P$1101,13,0),"")</f>
        <v/>
      </c>
      <c r="K482" s="114" t="str">
        <f>IFERROR(VLOOKUP(A482,DETAIL!$A$7:$N$1101,14,0),"")</f>
        <v/>
      </c>
      <c r="L482" s="8" t="str">
        <f>IFERROR(VLOOKUP(A482,DETAIL!$A$7:$L$1101,7,0),"")</f>
        <v/>
      </c>
      <c r="M482" s="115" t="str">
        <f>IFERROR(VLOOKUP(A482,DETAIL!$A$7:$L$1101,8,0)*75%,"")</f>
        <v/>
      </c>
      <c r="N482" s="8" t="str">
        <f>IFERROR(VLOOKUP(A482,DETAIL!$A$7:$L$1101,9,0),"")</f>
        <v/>
      </c>
      <c r="O482" s="115" t="str">
        <f>IFERROR(VLOOKUP(A482,DETAIL!$A$7:$L$1101,10,0)*25%,"")</f>
        <v/>
      </c>
      <c r="P482" s="115" t="str">
        <f t="shared" si="21"/>
        <v/>
      </c>
      <c r="Q482" s="113"/>
    </row>
    <row r="483" spans="1:17" ht="24.95" customHeight="1">
      <c r="A483" s="128">
        <v>476</v>
      </c>
      <c r="B483" s="8" t="str">
        <f t="shared" si="20"/>
        <v/>
      </c>
      <c r="C483" s="112" t="str">
        <f>IFERROR(VLOOKUP(A483,DETAIL!$A$7:$F$1101,3,0),"")</f>
        <v/>
      </c>
      <c r="D483" s="112" t="str">
        <f>IFERROR(VLOOKUP(A483,DETAIL!$A$7:$F$1101,4,0),"")</f>
        <v/>
      </c>
      <c r="E483" s="113" t="str">
        <f>IFERROR(VLOOKUP(A483,DETAIL!$A$7:$F$1101,5,0),"")</f>
        <v/>
      </c>
      <c r="F483" s="113" t="str">
        <f>IFERROR(VLOOKUP(A483,DETAIL!$A$7:$P$1101,16,0),"")</f>
        <v/>
      </c>
      <c r="G483" s="113" t="str">
        <f>IFERROR(VLOOKUP(A483,DETAIL!$A$7:$P$1101,15,0),"")</f>
        <v/>
      </c>
      <c r="H483" s="8" t="str">
        <f>IFERROR(VLOOKUP(A483,DETAIL!$A$7:$F$1101,6,0),"")</f>
        <v/>
      </c>
      <c r="I483" s="8" t="str">
        <f>IFERROR(VLOOKUP(A483,DETAIL!$A$7:$Q$1101,17,0),"")</f>
        <v/>
      </c>
      <c r="J483" s="8" t="str">
        <f>IFERROR(VLOOKUP(A483,DETAIL!$A$7:$P$1101,13,0),"")</f>
        <v/>
      </c>
      <c r="K483" s="114" t="str">
        <f>IFERROR(VLOOKUP(A483,DETAIL!$A$7:$N$1101,14,0),"")</f>
        <v/>
      </c>
      <c r="L483" s="8" t="str">
        <f>IFERROR(VLOOKUP(A483,DETAIL!$A$7:$L$1101,7,0),"")</f>
        <v/>
      </c>
      <c r="M483" s="115" t="str">
        <f>IFERROR(VLOOKUP(A483,DETAIL!$A$7:$L$1101,8,0)*75%,"")</f>
        <v/>
      </c>
      <c r="N483" s="8" t="str">
        <f>IFERROR(VLOOKUP(A483,DETAIL!$A$7:$L$1101,9,0),"")</f>
        <v/>
      </c>
      <c r="O483" s="115" t="str">
        <f>IFERROR(VLOOKUP(A483,DETAIL!$A$7:$L$1101,10,0)*25%,"")</f>
        <v/>
      </c>
      <c r="P483" s="115" t="str">
        <f t="shared" si="21"/>
        <v/>
      </c>
      <c r="Q483" s="113"/>
    </row>
    <row r="484" spans="1:17" ht="24.95" customHeight="1">
      <c r="A484" s="128">
        <v>477</v>
      </c>
      <c r="B484" s="8" t="str">
        <f t="shared" si="20"/>
        <v/>
      </c>
      <c r="C484" s="112" t="str">
        <f>IFERROR(VLOOKUP(A484,DETAIL!$A$7:$F$1101,3,0),"")</f>
        <v/>
      </c>
      <c r="D484" s="112" t="str">
        <f>IFERROR(VLOOKUP(A484,DETAIL!$A$7:$F$1101,4,0),"")</f>
        <v/>
      </c>
      <c r="E484" s="113" t="str">
        <f>IFERROR(VLOOKUP(A484,DETAIL!$A$7:$F$1101,5,0),"")</f>
        <v/>
      </c>
      <c r="F484" s="113" t="str">
        <f>IFERROR(VLOOKUP(A484,DETAIL!$A$7:$P$1101,16,0),"")</f>
        <v/>
      </c>
      <c r="G484" s="113" t="str">
        <f>IFERROR(VLOOKUP(A484,DETAIL!$A$7:$P$1101,15,0),"")</f>
        <v/>
      </c>
      <c r="H484" s="8" t="str">
        <f>IFERROR(VLOOKUP(A484,DETAIL!$A$7:$F$1101,6,0),"")</f>
        <v/>
      </c>
      <c r="I484" s="8" t="str">
        <f>IFERROR(VLOOKUP(A484,DETAIL!$A$7:$Q$1101,17,0),"")</f>
        <v/>
      </c>
      <c r="J484" s="8" t="str">
        <f>IFERROR(VLOOKUP(A484,DETAIL!$A$7:$P$1101,13,0),"")</f>
        <v/>
      </c>
      <c r="K484" s="114" t="str">
        <f>IFERROR(VLOOKUP(A484,DETAIL!$A$7:$N$1101,14,0),"")</f>
        <v/>
      </c>
      <c r="L484" s="8" t="str">
        <f>IFERROR(VLOOKUP(A484,DETAIL!$A$7:$L$1101,7,0),"")</f>
        <v/>
      </c>
      <c r="M484" s="115" t="str">
        <f>IFERROR(VLOOKUP(A484,DETAIL!$A$7:$L$1101,8,0)*75%,"")</f>
        <v/>
      </c>
      <c r="N484" s="8" t="str">
        <f>IFERROR(VLOOKUP(A484,DETAIL!$A$7:$L$1101,9,0),"")</f>
        <v/>
      </c>
      <c r="O484" s="115" t="str">
        <f>IFERROR(VLOOKUP(A484,DETAIL!$A$7:$L$1101,10,0)*25%,"")</f>
        <v/>
      </c>
      <c r="P484" s="115" t="str">
        <f t="shared" si="21"/>
        <v/>
      </c>
      <c r="Q484" s="113"/>
    </row>
    <row r="485" spans="1:17" ht="24.95" customHeight="1">
      <c r="A485" s="128">
        <v>478</v>
      </c>
      <c r="B485" s="8" t="str">
        <f t="shared" si="20"/>
        <v/>
      </c>
      <c r="C485" s="112" t="str">
        <f>IFERROR(VLOOKUP(A485,DETAIL!$A$7:$F$1101,3,0),"")</f>
        <v/>
      </c>
      <c r="D485" s="112" t="str">
        <f>IFERROR(VLOOKUP(A485,DETAIL!$A$7:$F$1101,4,0),"")</f>
        <v/>
      </c>
      <c r="E485" s="113" t="str">
        <f>IFERROR(VLOOKUP(A485,DETAIL!$A$7:$F$1101,5,0),"")</f>
        <v/>
      </c>
      <c r="F485" s="113" t="str">
        <f>IFERROR(VLOOKUP(A485,DETAIL!$A$7:$P$1101,16,0),"")</f>
        <v/>
      </c>
      <c r="G485" s="113" t="str">
        <f>IFERROR(VLOOKUP(A485,DETAIL!$A$7:$P$1101,15,0),"")</f>
        <v/>
      </c>
      <c r="H485" s="8" t="str">
        <f>IFERROR(VLOOKUP(A485,DETAIL!$A$7:$F$1101,6,0),"")</f>
        <v/>
      </c>
      <c r="I485" s="8" t="str">
        <f>IFERROR(VLOOKUP(A485,DETAIL!$A$7:$Q$1101,17,0),"")</f>
        <v/>
      </c>
      <c r="J485" s="8" t="str">
        <f>IFERROR(VLOOKUP(A485,DETAIL!$A$7:$P$1101,13,0),"")</f>
        <v/>
      </c>
      <c r="K485" s="114" t="str">
        <f>IFERROR(VLOOKUP(A485,DETAIL!$A$7:$N$1101,14,0),"")</f>
        <v/>
      </c>
      <c r="L485" s="8" t="str">
        <f>IFERROR(VLOOKUP(A485,DETAIL!$A$7:$L$1101,7,0),"")</f>
        <v/>
      </c>
      <c r="M485" s="115" t="str">
        <f>IFERROR(VLOOKUP(A485,DETAIL!$A$7:$L$1101,8,0)*75%,"")</f>
        <v/>
      </c>
      <c r="N485" s="8" t="str">
        <f>IFERROR(VLOOKUP(A485,DETAIL!$A$7:$L$1101,9,0),"")</f>
        <v/>
      </c>
      <c r="O485" s="115" t="str">
        <f>IFERROR(VLOOKUP(A485,DETAIL!$A$7:$L$1101,10,0)*25%,"")</f>
        <v/>
      </c>
      <c r="P485" s="115" t="str">
        <f t="shared" si="21"/>
        <v/>
      </c>
      <c r="Q485" s="113"/>
    </row>
    <row r="486" spans="1:17" ht="24.95" customHeight="1">
      <c r="A486" s="128">
        <v>479</v>
      </c>
      <c r="B486" s="8" t="str">
        <f t="shared" si="20"/>
        <v/>
      </c>
      <c r="C486" s="112" t="str">
        <f>IFERROR(VLOOKUP(A486,DETAIL!$A$7:$F$1101,3,0),"")</f>
        <v/>
      </c>
      <c r="D486" s="112" t="str">
        <f>IFERROR(VLOOKUP(A486,DETAIL!$A$7:$F$1101,4,0),"")</f>
        <v/>
      </c>
      <c r="E486" s="113" t="str">
        <f>IFERROR(VLOOKUP(A486,DETAIL!$A$7:$F$1101,5,0),"")</f>
        <v/>
      </c>
      <c r="F486" s="113" t="str">
        <f>IFERROR(VLOOKUP(A486,DETAIL!$A$7:$P$1101,16,0),"")</f>
        <v/>
      </c>
      <c r="G486" s="113" t="str">
        <f>IFERROR(VLOOKUP(A486,DETAIL!$A$7:$P$1101,15,0),"")</f>
        <v/>
      </c>
      <c r="H486" s="8" t="str">
        <f>IFERROR(VLOOKUP(A486,DETAIL!$A$7:$F$1101,6,0),"")</f>
        <v/>
      </c>
      <c r="I486" s="8" t="str">
        <f>IFERROR(VLOOKUP(A486,DETAIL!$A$7:$Q$1101,17,0),"")</f>
        <v/>
      </c>
      <c r="J486" s="8" t="str">
        <f>IFERROR(VLOOKUP(A486,DETAIL!$A$7:$P$1101,13,0),"")</f>
        <v/>
      </c>
      <c r="K486" s="114" t="str">
        <f>IFERROR(VLOOKUP(A486,DETAIL!$A$7:$N$1101,14,0),"")</f>
        <v/>
      </c>
      <c r="L486" s="8" t="str">
        <f>IFERROR(VLOOKUP(A486,DETAIL!$A$7:$L$1101,7,0),"")</f>
        <v/>
      </c>
      <c r="M486" s="115" t="str">
        <f>IFERROR(VLOOKUP(A486,DETAIL!$A$7:$L$1101,8,0)*75%,"")</f>
        <v/>
      </c>
      <c r="N486" s="8" t="str">
        <f>IFERROR(VLOOKUP(A486,DETAIL!$A$7:$L$1101,9,0),"")</f>
        <v/>
      </c>
      <c r="O486" s="115" t="str">
        <f>IFERROR(VLOOKUP(A486,DETAIL!$A$7:$L$1101,10,0)*25%,"")</f>
        <v/>
      </c>
      <c r="P486" s="115" t="str">
        <f t="shared" si="21"/>
        <v/>
      </c>
      <c r="Q486" s="113"/>
    </row>
    <row r="487" spans="1:17" ht="24.95" customHeight="1">
      <c r="A487" s="128">
        <v>480</v>
      </c>
      <c r="B487" s="8" t="str">
        <f t="shared" si="20"/>
        <v/>
      </c>
      <c r="C487" s="112" t="str">
        <f>IFERROR(VLOOKUP(A487,DETAIL!$A$7:$F$1101,3,0),"")</f>
        <v/>
      </c>
      <c r="D487" s="112" t="str">
        <f>IFERROR(VLOOKUP(A487,DETAIL!$A$7:$F$1101,4,0),"")</f>
        <v/>
      </c>
      <c r="E487" s="113" t="str">
        <f>IFERROR(VLOOKUP(A487,DETAIL!$A$7:$F$1101,5,0),"")</f>
        <v/>
      </c>
      <c r="F487" s="113" t="str">
        <f>IFERROR(VLOOKUP(A487,DETAIL!$A$7:$P$1101,16,0),"")</f>
        <v/>
      </c>
      <c r="G487" s="113" t="str">
        <f>IFERROR(VLOOKUP(A487,DETAIL!$A$7:$P$1101,15,0),"")</f>
        <v/>
      </c>
      <c r="H487" s="8" t="str">
        <f>IFERROR(VLOOKUP(A487,DETAIL!$A$7:$F$1101,6,0),"")</f>
        <v/>
      </c>
      <c r="I487" s="8" t="str">
        <f>IFERROR(VLOOKUP(A487,DETAIL!$A$7:$Q$1101,17,0),"")</f>
        <v/>
      </c>
      <c r="J487" s="8" t="str">
        <f>IFERROR(VLOOKUP(A487,DETAIL!$A$7:$P$1101,13,0),"")</f>
        <v/>
      </c>
      <c r="K487" s="114" t="str">
        <f>IFERROR(VLOOKUP(A487,DETAIL!$A$7:$N$1101,14,0),"")</f>
        <v/>
      </c>
      <c r="L487" s="8" t="str">
        <f>IFERROR(VLOOKUP(A487,DETAIL!$A$7:$L$1101,7,0),"")</f>
        <v/>
      </c>
      <c r="M487" s="115" t="str">
        <f>IFERROR(VLOOKUP(A487,DETAIL!$A$7:$L$1101,8,0)*75%,"")</f>
        <v/>
      </c>
      <c r="N487" s="8" t="str">
        <f>IFERROR(VLOOKUP(A487,DETAIL!$A$7:$L$1101,9,0),"")</f>
        <v/>
      </c>
      <c r="O487" s="115" t="str">
        <f>IFERROR(VLOOKUP(A487,DETAIL!$A$7:$L$1101,10,0)*25%,"")</f>
        <v/>
      </c>
      <c r="P487" s="115" t="str">
        <f t="shared" si="21"/>
        <v/>
      </c>
      <c r="Q487" s="113"/>
    </row>
    <row r="488" spans="1:17" ht="24.95" customHeight="1">
      <c r="A488" s="128">
        <v>481</v>
      </c>
      <c r="B488" s="8" t="str">
        <f t="shared" si="20"/>
        <v/>
      </c>
      <c r="C488" s="112" t="str">
        <f>IFERROR(VLOOKUP(A488,DETAIL!$A$7:$F$1101,3,0),"")</f>
        <v/>
      </c>
      <c r="D488" s="112" t="str">
        <f>IFERROR(VLOOKUP(A488,DETAIL!$A$7:$F$1101,4,0),"")</f>
        <v/>
      </c>
      <c r="E488" s="113" t="str">
        <f>IFERROR(VLOOKUP(A488,DETAIL!$A$7:$F$1101,5,0),"")</f>
        <v/>
      </c>
      <c r="F488" s="113" t="str">
        <f>IFERROR(VLOOKUP(A488,DETAIL!$A$7:$P$1101,16,0),"")</f>
        <v/>
      </c>
      <c r="G488" s="113" t="str">
        <f>IFERROR(VLOOKUP(A488,DETAIL!$A$7:$P$1101,15,0),"")</f>
        <v/>
      </c>
      <c r="H488" s="8" t="str">
        <f>IFERROR(VLOOKUP(A488,DETAIL!$A$7:$F$1101,6,0),"")</f>
        <v/>
      </c>
      <c r="I488" s="8" t="str">
        <f>IFERROR(VLOOKUP(A488,DETAIL!$A$7:$Q$1101,17,0),"")</f>
        <v/>
      </c>
      <c r="J488" s="8" t="str">
        <f>IFERROR(VLOOKUP(A488,DETAIL!$A$7:$P$1101,13,0),"")</f>
        <v/>
      </c>
      <c r="K488" s="114" t="str">
        <f>IFERROR(VLOOKUP(A488,DETAIL!$A$7:$N$1101,14,0),"")</f>
        <v/>
      </c>
      <c r="L488" s="8" t="str">
        <f>IFERROR(VLOOKUP(A488,DETAIL!$A$7:$L$1101,7,0),"")</f>
        <v/>
      </c>
      <c r="M488" s="115" t="str">
        <f>IFERROR(VLOOKUP(A488,DETAIL!$A$7:$L$1101,8,0)*75%,"")</f>
        <v/>
      </c>
      <c r="N488" s="8" t="str">
        <f>IFERROR(VLOOKUP(A488,DETAIL!$A$7:$L$1101,9,0),"")</f>
        <v/>
      </c>
      <c r="O488" s="115" t="str">
        <f>IFERROR(VLOOKUP(A488,DETAIL!$A$7:$L$1101,10,0)*25%,"")</f>
        <v/>
      </c>
      <c r="P488" s="115" t="str">
        <f t="shared" si="21"/>
        <v/>
      </c>
      <c r="Q488" s="113"/>
    </row>
    <row r="489" spans="1:17" ht="24.95" customHeight="1">
      <c r="A489" s="128">
        <v>482</v>
      </c>
      <c r="B489" s="8" t="str">
        <f t="shared" si="20"/>
        <v/>
      </c>
      <c r="C489" s="112" t="str">
        <f>IFERROR(VLOOKUP(A489,DETAIL!$A$7:$F$1101,3,0),"")</f>
        <v/>
      </c>
      <c r="D489" s="112" t="str">
        <f>IFERROR(VLOOKUP(A489,DETAIL!$A$7:$F$1101,4,0),"")</f>
        <v/>
      </c>
      <c r="E489" s="113" t="str">
        <f>IFERROR(VLOOKUP(A489,DETAIL!$A$7:$F$1101,5,0),"")</f>
        <v/>
      </c>
      <c r="F489" s="113" t="str">
        <f>IFERROR(VLOOKUP(A489,DETAIL!$A$7:$P$1101,16,0),"")</f>
        <v/>
      </c>
      <c r="G489" s="113" t="str">
        <f>IFERROR(VLOOKUP(A489,DETAIL!$A$7:$P$1101,15,0),"")</f>
        <v/>
      </c>
      <c r="H489" s="8" t="str">
        <f>IFERROR(VLOOKUP(A489,DETAIL!$A$7:$F$1101,6,0),"")</f>
        <v/>
      </c>
      <c r="I489" s="8" t="str">
        <f>IFERROR(VLOOKUP(A489,DETAIL!$A$7:$Q$1101,17,0),"")</f>
        <v/>
      </c>
      <c r="J489" s="8" t="str">
        <f>IFERROR(VLOOKUP(A489,DETAIL!$A$7:$P$1101,13,0),"")</f>
        <v/>
      </c>
      <c r="K489" s="114" t="str">
        <f>IFERROR(VLOOKUP(A489,DETAIL!$A$7:$N$1101,14,0),"")</f>
        <v/>
      </c>
      <c r="L489" s="8" t="str">
        <f>IFERROR(VLOOKUP(A489,DETAIL!$A$7:$L$1101,7,0),"")</f>
        <v/>
      </c>
      <c r="M489" s="115" t="str">
        <f>IFERROR(VLOOKUP(A489,DETAIL!$A$7:$L$1101,8,0)*75%,"")</f>
        <v/>
      </c>
      <c r="N489" s="8" t="str">
        <f>IFERROR(VLOOKUP(A489,DETAIL!$A$7:$L$1101,9,0),"")</f>
        <v/>
      </c>
      <c r="O489" s="115" t="str">
        <f>IFERROR(VLOOKUP(A489,DETAIL!$A$7:$L$1101,10,0)*25%,"")</f>
        <v/>
      </c>
      <c r="P489" s="115" t="str">
        <f t="shared" si="21"/>
        <v/>
      </c>
      <c r="Q489" s="113"/>
    </row>
    <row r="490" spans="1:17" ht="24.95" customHeight="1">
      <c r="A490" s="128">
        <v>483</v>
      </c>
      <c r="B490" s="8" t="str">
        <f t="shared" si="20"/>
        <v/>
      </c>
      <c r="C490" s="112" t="str">
        <f>IFERROR(VLOOKUP(A490,DETAIL!$A$7:$F$1101,3,0),"")</f>
        <v/>
      </c>
      <c r="D490" s="112" t="str">
        <f>IFERROR(VLOOKUP(A490,DETAIL!$A$7:$F$1101,4,0),"")</f>
        <v/>
      </c>
      <c r="E490" s="113" t="str">
        <f>IFERROR(VLOOKUP(A490,DETAIL!$A$7:$F$1101,5,0),"")</f>
        <v/>
      </c>
      <c r="F490" s="113" t="str">
        <f>IFERROR(VLOOKUP(A490,DETAIL!$A$7:$P$1101,16,0),"")</f>
        <v/>
      </c>
      <c r="G490" s="113" t="str">
        <f>IFERROR(VLOOKUP(A490,DETAIL!$A$7:$P$1101,15,0),"")</f>
        <v/>
      </c>
      <c r="H490" s="8" t="str">
        <f>IFERROR(VLOOKUP(A490,DETAIL!$A$7:$F$1101,6,0),"")</f>
        <v/>
      </c>
      <c r="I490" s="8" t="str">
        <f>IFERROR(VLOOKUP(A490,DETAIL!$A$7:$Q$1101,17,0),"")</f>
        <v/>
      </c>
      <c r="J490" s="8" t="str">
        <f>IFERROR(VLOOKUP(A490,DETAIL!$A$7:$P$1101,13,0),"")</f>
        <v/>
      </c>
      <c r="K490" s="114" t="str">
        <f>IFERROR(VLOOKUP(A490,DETAIL!$A$7:$N$1101,14,0),"")</f>
        <v/>
      </c>
      <c r="L490" s="8" t="str">
        <f>IFERROR(VLOOKUP(A490,DETAIL!$A$7:$L$1101,7,0),"")</f>
        <v/>
      </c>
      <c r="M490" s="115" t="str">
        <f>IFERROR(VLOOKUP(A490,DETAIL!$A$7:$L$1101,8,0)*75%,"")</f>
        <v/>
      </c>
      <c r="N490" s="8" t="str">
        <f>IFERROR(VLOOKUP(A490,DETAIL!$A$7:$L$1101,9,0),"")</f>
        <v/>
      </c>
      <c r="O490" s="115" t="str">
        <f>IFERROR(VLOOKUP(A490,DETAIL!$A$7:$L$1101,10,0)*25%,"")</f>
        <v/>
      </c>
      <c r="P490" s="115" t="str">
        <f t="shared" si="21"/>
        <v/>
      </c>
      <c r="Q490" s="113"/>
    </row>
    <row r="491" spans="1:17" ht="24.95" customHeight="1">
      <c r="A491" s="128">
        <v>484</v>
      </c>
      <c r="B491" s="8" t="str">
        <f t="shared" si="20"/>
        <v/>
      </c>
      <c r="C491" s="112" t="str">
        <f>IFERROR(VLOOKUP(A491,DETAIL!$A$7:$F$1101,3,0),"")</f>
        <v/>
      </c>
      <c r="D491" s="112" t="str">
        <f>IFERROR(VLOOKUP(A491,DETAIL!$A$7:$F$1101,4,0),"")</f>
        <v/>
      </c>
      <c r="E491" s="113" t="str">
        <f>IFERROR(VLOOKUP(A491,DETAIL!$A$7:$F$1101,5,0),"")</f>
        <v/>
      </c>
      <c r="F491" s="113" t="str">
        <f>IFERROR(VLOOKUP(A491,DETAIL!$A$7:$P$1101,16,0),"")</f>
        <v/>
      </c>
      <c r="G491" s="113" t="str">
        <f>IFERROR(VLOOKUP(A491,DETAIL!$A$7:$P$1101,15,0),"")</f>
        <v/>
      </c>
      <c r="H491" s="8" t="str">
        <f>IFERROR(VLOOKUP(A491,DETAIL!$A$7:$F$1101,6,0),"")</f>
        <v/>
      </c>
      <c r="I491" s="8" t="str">
        <f>IFERROR(VLOOKUP(A491,DETAIL!$A$7:$Q$1101,17,0),"")</f>
        <v/>
      </c>
      <c r="J491" s="8" t="str">
        <f>IFERROR(VLOOKUP(A491,DETAIL!$A$7:$P$1101,13,0),"")</f>
        <v/>
      </c>
      <c r="K491" s="114" t="str">
        <f>IFERROR(VLOOKUP(A491,DETAIL!$A$7:$N$1101,14,0),"")</f>
        <v/>
      </c>
      <c r="L491" s="8" t="str">
        <f>IFERROR(VLOOKUP(A491,DETAIL!$A$7:$L$1101,7,0),"")</f>
        <v/>
      </c>
      <c r="M491" s="115" t="str">
        <f>IFERROR(VLOOKUP(A491,DETAIL!$A$7:$L$1101,8,0)*75%,"")</f>
        <v/>
      </c>
      <c r="N491" s="8" t="str">
        <f>IFERROR(VLOOKUP(A491,DETAIL!$A$7:$L$1101,9,0),"")</f>
        <v/>
      </c>
      <c r="O491" s="115" t="str">
        <f>IFERROR(VLOOKUP(A491,DETAIL!$A$7:$L$1101,10,0)*25%,"")</f>
        <v/>
      </c>
      <c r="P491" s="115" t="str">
        <f t="shared" si="21"/>
        <v/>
      </c>
      <c r="Q491" s="113"/>
    </row>
    <row r="492" spans="1:17" ht="24.95" customHeight="1">
      <c r="A492" s="128">
        <v>485</v>
      </c>
      <c r="B492" s="8" t="str">
        <f t="shared" si="20"/>
        <v/>
      </c>
      <c r="C492" s="112" t="str">
        <f>IFERROR(VLOOKUP(A492,DETAIL!$A$7:$F$1101,3,0),"")</f>
        <v/>
      </c>
      <c r="D492" s="112" t="str">
        <f>IFERROR(VLOOKUP(A492,DETAIL!$A$7:$F$1101,4,0),"")</f>
        <v/>
      </c>
      <c r="E492" s="113" t="str">
        <f>IFERROR(VLOOKUP(A492,DETAIL!$A$7:$F$1101,5,0),"")</f>
        <v/>
      </c>
      <c r="F492" s="113" t="str">
        <f>IFERROR(VLOOKUP(A492,DETAIL!$A$7:$P$1101,16,0),"")</f>
        <v/>
      </c>
      <c r="G492" s="113" t="str">
        <f>IFERROR(VLOOKUP(A492,DETAIL!$A$7:$P$1101,15,0),"")</f>
        <v/>
      </c>
      <c r="H492" s="8" t="str">
        <f>IFERROR(VLOOKUP(A492,DETAIL!$A$7:$F$1101,6,0),"")</f>
        <v/>
      </c>
      <c r="I492" s="8" t="str">
        <f>IFERROR(VLOOKUP(A492,DETAIL!$A$7:$Q$1101,17,0),"")</f>
        <v/>
      </c>
      <c r="J492" s="8" t="str">
        <f>IFERROR(VLOOKUP(A492,DETAIL!$A$7:$P$1101,13,0),"")</f>
        <v/>
      </c>
      <c r="K492" s="114" t="str">
        <f>IFERROR(VLOOKUP(A492,DETAIL!$A$7:$N$1101,14,0),"")</f>
        <v/>
      </c>
      <c r="L492" s="8" t="str">
        <f>IFERROR(VLOOKUP(A492,DETAIL!$A$7:$L$1101,7,0),"")</f>
        <v/>
      </c>
      <c r="M492" s="115" t="str">
        <f>IFERROR(VLOOKUP(A492,DETAIL!$A$7:$L$1101,8,0)*75%,"")</f>
        <v/>
      </c>
      <c r="N492" s="8" t="str">
        <f>IFERROR(VLOOKUP(A492,DETAIL!$A$7:$L$1101,9,0),"")</f>
        <v/>
      </c>
      <c r="O492" s="115" t="str">
        <f>IFERROR(VLOOKUP(A492,DETAIL!$A$7:$L$1101,10,0)*25%,"")</f>
        <v/>
      </c>
      <c r="P492" s="115" t="str">
        <f t="shared" si="21"/>
        <v/>
      </c>
      <c r="Q492" s="113"/>
    </row>
    <row r="493" spans="1:17" ht="24.95" customHeight="1">
      <c r="A493" s="128">
        <v>486</v>
      </c>
      <c r="B493" s="8" t="str">
        <f t="shared" si="20"/>
        <v/>
      </c>
      <c r="C493" s="112" t="str">
        <f>IFERROR(VLOOKUP(A493,DETAIL!$A$7:$F$1101,3,0),"")</f>
        <v/>
      </c>
      <c r="D493" s="112" t="str">
        <f>IFERROR(VLOOKUP(A493,DETAIL!$A$7:$F$1101,4,0),"")</f>
        <v/>
      </c>
      <c r="E493" s="113" t="str">
        <f>IFERROR(VLOOKUP(A493,DETAIL!$A$7:$F$1101,5,0),"")</f>
        <v/>
      </c>
      <c r="F493" s="113" t="str">
        <f>IFERROR(VLOOKUP(A493,DETAIL!$A$7:$P$1101,16,0),"")</f>
        <v/>
      </c>
      <c r="G493" s="113" t="str">
        <f>IFERROR(VLOOKUP(A493,DETAIL!$A$7:$P$1101,15,0),"")</f>
        <v/>
      </c>
      <c r="H493" s="8" t="str">
        <f>IFERROR(VLOOKUP(A493,DETAIL!$A$7:$F$1101,6,0),"")</f>
        <v/>
      </c>
      <c r="I493" s="8" t="str">
        <f>IFERROR(VLOOKUP(A493,DETAIL!$A$7:$Q$1101,17,0),"")</f>
        <v/>
      </c>
      <c r="J493" s="8" t="str">
        <f>IFERROR(VLOOKUP(A493,DETAIL!$A$7:$P$1101,13,0),"")</f>
        <v/>
      </c>
      <c r="K493" s="114" t="str">
        <f>IFERROR(VLOOKUP(A493,DETAIL!$A$7:$N$1101,14,0),"")</f>
        <v/>
      </c>
      <c r="L493" s="8" t="str">
        <f>IFERROR(VLOOKUP(A493,DETAIL!$A$7:$L$1101,7,0),"")</f>
        <v/>
      </c>
      <c r="M493" s="115" t="str">
        <f>IFERROR(VLOOKUP(A493,DETAIL!$A$7:$L$1101,8,0)*75%,"")</f>
        <v/>
      </c>
      <c r="N493" s="8" t="str">
        <f>IFERROR(VLOOKUP(A493,DETAIL!$A$7:$L$1101,9,0),"")</f>
        <v/>
      </c>
      <c r="O493" s="115" t="str">
        <f>IFERROR(VLOOKUP(A493,DETAIL!$A$7:$L$1101,10,0)*25%,"")</f>
        <v/>
      </c>
      <c r="P493" s="115" t="str">
        <f t="shared" si="21"/>
        <v/>
      </c>
      <c r="Q493" s="113"/>
    </row>
    <row r="494" spans="1:17" ht="24.95" customHeight="1">
      <c r="A494" s="128">
        <v>487</v>
      </c>
      <c r="B494" s="8" t="str">
        <f t="shared" si="20"/>
        <v/>
      </c>
      <c r="C494" s="112" t="str">
        <f>IFERROR(VLOOKUP(A494,DETAIL!$A$7:$F$1101,3,0),"")</f>
        <v/>
      </c>
      <c r="D494" s="112" t="str">
        <f>IFERROR(VLOOKUP(A494,DETAIL!$A$7:$F$1101,4,0),"")</f>
        <v/>
      </c>
      <c r="E494" s="113" t="str">
        <f>IFERROR(VLOOKUP(A494,DETAIL!$A$7:$F$1101,5,0),"")</f>
        <v/>
      </c>
      <c r="F494" s="113" t="str">
        <f>IFERROR(VLOOKUP(A494,DETAIL!$A$7:$P$1101,16,0),"")</f>
        <v/>
      </c>
      <c r="G494" s="113" t="str">
        <f>IFERROR(VLOOKUP(A494,DETAIL!$A$7:$P$1101,15,0),"")</f>
        <v/>
      </c>
      <c r="H494" s="8" t="str">
        <f>IFERROR(VLOOKUP(A494,DETAIL!$A$7:$F$1101,6,0),"")</f>
        <v/>
      </c>
      <c r="I494" s="8" t="str">
        <f>IFERROR(VLOOKUP(A494,DETAIL!$A$7:$Q$1101,17,0),"")</f>
        <v/>
      </c>
      <c r="J494" s="8" t="str">
        <f>IFERROR(VLOOKUP(A494,DETAIL!$A$7:$P$1101,13,0),"")</f>
        <v/>
      </c>
      <c r="K494" s="114" t="str">
        <f>IFERROR(VLOOKUP(A494,DETAIL!$A$7:$N$1101,14,0),"")</f>
        <v/>
      </c>
      <c r="L494" s="8" t="str">
        <f>IFERROR(VLOOKUP(A494,DETAIL!$A$7:$L$1101,7,0),"")</f>
        <v/>
      </c>
      <c r="M494" s="115" t="str">
        <f>IFERROR(VLOOKUP(A494,DETAIL!$A$7:$L$1101,8,0)*75%,"")</f>
        <v/>
      </c>
      <c r="N494" s="8" t="str">
        <f>IFERROR(VLOOKUP(A494,DETAIL!$A$7:$L$1101,9,0),"")</f>
        <v/>
      </c>
      <c r="O494" s="115" t="str">
        <f>IFERROR(VLOOKUP(A494,DETAIL!$A$7:$L$1101,10,0)*25%,"")</f>
        <v/>
      </c>
      <c r="P494" s="115" t="str">
        <f t="shared" si="21"/>
        <v/>
      </c>
      <c r="Q494" s="113"/>
    </row>
    <row r="495" spans="1:17" ht="24.95" customHeight="1">
      <c r="A495" s="128">
        <v>488</v>
      </c>
      <c r="B495" s="8" t="str">
        <f t="shared" si="20"/>
        <v/>
      </c>
      <c r="C495" s="112" t="str">
        <f>IFERROR(VLOOKUP(A495,DETAIL!$A$7:$F$1101,3,0),"")</f>
        <v/>
      </c>
      <c r="D495" s="112" t="str">
        <f>IFERROR(VLOOKUP(A495,DETAIL!$A$7:$F$1101,4,0),"")</f>
        <v/>
      </c>
      <c r="E495" s="113" t="str">
        <f>IFERROR(VLOOKUP(A495,DETAIL!$A$7:$F$1101,5,0),"")</f>
        <v/>
      </c>
      <c r="F495" s="113" t="str">
        <f>IFERROR(VLOOKUP(A495,DETAIL!$A$7:$P$1101,16,0),"")</f>
        <v/>
      </c>
      <c r="G495" s="113" t="str">
        <f>IFERROR(VLOOKUP(A495,DETAIL!$A$7:$P$1101,15,0),"")</f>
        <v/>
      </c>
      <c r="H495" s="8" t="str">
        <f>IFERROR(VLOOKUP(A495,DETAIL!$A$7:$F$1101,6,0),"")</f>
        <v/>
      </c>
      <c r="I495" s="8" t="str">
        <f>IFERROR(VLOOKUP(A495,DETAIL!$A$7:$Q$1101,17,0),"")</f>
        <v/>
      </c>
      <c r="J495" s="8" t="str">
        <f>IFERROR(VLOOKUP(A495,DETAIL!$A$7:$P$1101,13,0),"")</f>
        <v/>
      </c>
      <c r="K495" s="114" t="str">
        <f>IFERROR(VLOOKUP(A495,DETAIL!$A$7:$N$1101,14,0),"")</f>
        <v/>
      </c>
      <c r="L495" s="8" t="str">
        <f>IFERROR(VLOOKUP(A495,DETAIL!$A$7:$L$1101,7,0),"")</f>
        <v/>
      </c>
      <c r="M495" s="115" t="str">
        <f>IFERROR(VLOOKUP(A495,DETAIL!$A$7:$L$1101,8,0)*75%,"")</f>
        <v/>
      </c>
      <c r="N495" s="8" t="str">
        <f>IFERROR(VLOOKUP(A495,DETAIL!$A$7:$L$1101,9,0),"")</f>
        <v/>
      </c>
      <c r="O495" s="115" t="str">
        <f>IFERROR(VLOOKUP(A495,DETAIL!$A$7:$L$1101,10,0)*25%,"")</f>
        <v/>
      </c>
      <c r="P495" s="115" t="str">
        <f t="shared" si="21"/>
        <v/>
      </c>
      <c r="Q495" s="113"/>
    </row>
    <row r="496" spans="1:17" ht="24.95" customHeight="1">
      <c r="A496" s="128">
        <v>489</v>
      </c>
      <c r="B496" s="8" t="str">
        <f t="shared" si="20"/>
        <v/>
      </c>
      <c r="C496" s="112" t="str">
        <f>IFERROR(VLOOKUP(A496,DETAIL!$A$7:$F$1101,3,0),"")</f>
        <v/>
      </c>
      <c r="D496" s="112" t="str">
        <f>IFERROR(VLOOKUP(A496,DETAIL!$A$7:$F$1101,4,0),"")</f>
        <v/>
      </c>
      <c r="E496" s="113" t="str">
        <f>IFERROR(VLOOKUP(A496,DETAIL!$A$7:$F$1101,5,0),"")</f>
        <v/>
      </c>
      <c r="F496" s="113" t="str">
        <f>IFERROR(VLOOKUP(A496,DETAIL!$A$7:$P$1101,16,0),"")</f>
        <v/>
      </c>
      <c r="G496" s="113" t="str">
        <f>IFERROR(VLOOKUP(A496,DETAIL!$A$7:$P$1101,15,0),"")</f>
        <v/>
      </c>
      <c r="H496" s="8" t="str">
        <f>IFERROR(VLOOKUP(A496,DETAIL!$A$7:$F$1101,6,0),"")</f>
        <v/>
      </c>
      <c r="I496" s="8" t="str">
        <f>IFERROR(VLOOKUP(A496,DETAIL!$A$7:$Q$1101,17,0),"")</f>
        <v/>
      </c>
      <c r="J496" s="8" t="str">
        <f>IFERROR(VLOOKUP(A496,DETAIL!$A$7:$P$1101,13,0),"")</f>
        <v/>
      </c>
      <c r="K496" s="114" t="str">
        <f>IFERROR(VLOOKUP(A496,DETAIL!$A$7:$N$1101,14,0),"")</f>
        <v/>
      </c>
      <c r="L496" s="8" t="str">
        <f>IFERROR(VLOOKUP(A496,DETAIL!$A$7:$L$1101,7,0),"")</f>
        <v/>
      </c>
      <c r="M496" s="115" t="str">
        <f>IFERROR(VLOOKUP(A496,DETAIL!$A$7:$L$1101,8,0)*75%,"")</f>
        <v/>
      </c>
      <c r="N496" s="8" t="str">
        <f>IFERROR(VLOOKUP(A496,DETAIL!$A$7:$L$1101,9,0),"")</f>
        <v/>
      </c>
      <c r="O496" s="115" t="str">
        <f>IFERROR(VLOOKUP(A496,DETAIL!$A$7:$L$1101,10,0)*25%,"")</f>
        <v/>
      </c>
      <c r="P496" s="115" t="str">
        <f t="shared" si="21"/>
        <v/>
      </c>
      <c r="Q496" s="113"/>
    </row>
    <row r="497" spans="1:17" ht="24.95" customHeight="1">
      <c r="A497" s="128">
        <v>490</v>
      </c>
      <c r="B497" s="8" t="str">
        <f t="shared" si="20"/>
        <v/>
      </c>
      <c r="C497" s="112" t="str">
        <f>IFERROR(VLOOKUP(A497,DETAIL!$A$7:$F$1101,3,0),"")</f>
        <v/>
      </c>
      <c r="D497" s="112" t="str">
        <f>IFERROR(VLOOKUP(A497,DETAIL!$A$7:$F$1101,4,0),"")</f>
        <v/>
      </c>
      <c r="E497" s="113" t="str">
        <f>IFERROR(VLOOKUP(A497,DETAIL!$A$7:$F$1101,5,0),"")</f>
        <v/>
      </c>
      <c r="F497" s="113" t="str">
        <f>IFERROR(VLOOKUP(A497,DETAIL!$A$7:$P$1101,16,0),"")</f>
        <v/>
      </c>
      <c r="G497" s="113" t="str">
        <f>IFERROR(VLOOKUP(A497,DETAIL!$A$7:$P$1101,15,0),"")</f>
        <v/>
      </c>
      <c r="H497" s="8" t="str">
        <f>IFERROR(VLOOKUP(A497,DETAIL!$A$7:$F$1101,6,0),"")</f>
        <v/>
      </c>
      <c r="I497" s="8" t="str">
        <f>IFERROR(VLOOKUP(A497,DETAIL!$A$7:$Q$1101,17,0),"")</f>
        <v/>
      </c>
      <c r="J497" s="8" t="str">
        <f>IFERROR(VLOOKUP(A497,DETAIL!$A$7:$P$1101,13,0),"")</f>
        <v/>
      </c>
      <c r="K497" s="114" t="str">
        <f>IFERROR(VLOOKUP(A497,DETAIL!$A$7:$N$1101,14,0),"")</f>
        <v/>
      </c>
      <c r="L497" s="8" t="str">
        <f>IFERROR(VLOOKUP(A497,DETAIL!$A$7:$L$1101,7,0),"")</f>
        <v/>
      </c>
      <c r="M497" s="115" t="str">
        <f>IFERROR(VLOOKUP(A497,DETAIL!$A$7:$L$1101,8,0)*75%,"")</f>
        <v/>
      </c>
      <c r="N497" s="8" t="str">
        <f>IFERROR(VLOOKUP(A497,DETAIL!$A$7:$L$1101,9,0),"")</f>
        <v/>
      </c>
      <c r="O497" s="115" t="str">
        <f>IFERROR(VLOOKUP(A497,DETAIL!$A$7:$L$1101,10,0)*25%,"")</f>
        <v/>
      </c>
      <c r="P497" s="115" t="str">
        <f t="shared" si="21"/>
        <v/>
      </c>
      <c r="Q497" s="113"/>
    </row>
    <row r="498" spans="1:17" ht="24.95" customHeight="1">
      <c r="A498" s="128">
        <v>491</v>
      </c>
      <c r="B498" s="8" t="str">
        <f t="shared" si="20"/>
        <v/>
      </c>
      <c r="C498" s="112" t="str">
        <f>IFERROR(VLOOKUP(A498,DETAIL!$A$7:$F$1101,3,0),"")</f>
        <v/>
      </c>
      <c r="D498" s="112" t="str">
        <f>IFERROR(VLOOKUP(A498,DETAIL!$A$7:$F$1101,4,0),"")</f>
        <v/>
      </c>
      <c r="E498" s="113" t="str">
        <f>IFERROR(VLOOKUP(A498,DETAIL!$A$7:$F$1101,5,0),"")</f>
        <v/>
      </c>
      <c r="F498" s="113" t="str">
        <f>IFERROR(VLOOKUP(A498,DETAIL!$A$7:$P$1101,16,0),"")</f>
        <v/>
      </c>
      <c r="G498" s="113" t="str">
        <f>IFERROR(VLOOKUP(A498,DETAIL!$A$7:$P$1101,15,0),"")</f>
        <v/>
      </c>
      <c r="H498" s="8" t="str">
        <f>IFERROR(VLOOKUP(A498,DETAIL!$A$7:$F$1101,6,0),"")</f>
        <v/>
      </c>
      <c r="I498" s="8" t="str">
        <f>IFERROR(VLOOKUP(A498,DETAIL!$A$7:$Q$1101,17,0),"")</f>
        <v/>
      </c>
      <c r="J498" s="8" t="str">
        <f>IFERROR(VLOOKUP(A498,DETAIL!$A$7:$P$1101,13,0),"")</f>
        <v/>
      </c>
      <c r="K498" s="114" t="str">
        <f>IFERROR(VLOOKUP(A498,DETAIL!$A$7:$N$1101,14,0),"")</f>
        <v/>
      </c>
      <c r="L498" s="8" t="str">
        <f>IFERROR(VLOOKUP(A498,DETAIL!$A$7:$L$1101,7,0),"")</f>
        <v/>
      </c>
      <c r="M498" s="115" t="str">
        <f>IFERROR(VLOOKUP(A498,DETAIL!$A$7:$L$1101,8,0)*75%,"")</f>
        <v/>
      </c>
      <c r="N498" s="8" t="str">
        <f>IFERROR(VLOOKUP(A498,DETAIL!$A$7:$L$1101,9,0),"")</f>
        <v/>
      </c>
      <c r="O498" s="115" t="str">
        <f>IFERROR(VLOOKUP(A498,DETAIL!$A$7:$L$1101,10,0)*25%,"")</f>
        <v/>
      </c>
      <c r="P498" s="115" t="str">
        <f t="shared" si="21"/>
        <v/>
      </c>
      <c r="Q498" s="113"/>
    </row>
    <row r="499" spans="1:17" ht="24.95" customHeight="1">
      <c r="A499" s="128">
        <v>492</v>
      </c>
      <c r="B499" s="8" t="str">
        <f t="shared" si="20"/>
        <v/>
      </c>
      <c r="C499" s="112" t="str">
        <f>IFERROR(VLOOKUP(A499,DETAIL!$A$7:$F$1101,3,0),"")</f>
        <v/>
      </c>
      <c r="D499" s="112" t="str">
        <f>IFERROR(VLOOKUP(A499,DETAIL!$A$7:$F$1101,4,0),"")</f>
        <v/>
      </c>
      <c r="E499" s="113" t="str">
        <f>IFERROR(VLOOKUP(A499,DETAIL!$A$7:$F$1101,5,0),"")</f>
        <v/>
      </c>
      <c r="F499" s="113" t="str">
        <f>IFERROR(VLOOKUP(A499,DETAIL!$A$7:$P$1101,16,0),"")</f>
        <v/>
      </c>
      <c r="G499" s="113" t="str">
        <f>IFERROR(VLOOKUP(A499,DETAIL!$A$7:$P$1101,15,0),"")</f>
        <v/>
      </c>
      <c r="H499" s="8" t="str">
        <f>IFERROR(VLOOKUP(A499,DETAIL!$A$7:$F$1101,6,0),"")</f>
        <v/>
      </c>
      <c r="I499" s="8" t="str">
        <f>IFERROR(VLOOKUP(A499,DETAIL!$A$7:$Q$1101,17,0),"")</f>
        <v/>
      </c>
      <c r="J499" s="8" t="str">
        <f>IFERROR(VLOOKUP(A499,DETAIL!$A$7:$P$1101,13,0),"")</f>
        <v/>
      </c>
      <c r="K499" s="114" t="str">
        <f>IFERROR(VLOOKUP(A499,DETAIL!$A$7:$N$1101,14,0),"")</f>
        <v/>
      </c>
      <c r="L499" s="8" t="str">
        <f>IFERROR(VLOOKUP(A499,DETAIL!$A$7:$L$1101,7,0),"")</f>
        <v/>
      </c>
      <c r="M499" s="115" t="str">
        <f>IFERROR(VLOOKUP(A499,DETAIL!$A$7:$L$1101,8,0)*75%,"")</f>
        <v/>
      </c>
      <c r="N499" s="8" t="str">
        <f>IFERROR(VLOOKUP(A499,DETAIL!$A$7:$L$1101,9,0),"")</f>
        <v/>
      </c>
      <c r="O499" s="115" t="str">
        <f>IFERROR(VLOOKUP(A499,DETAIL!$A$7:$L$1101,10,0)*25%,"")</f>
        <v/>
      </c>
      <c r="P499" s="115" t="str">
        <f t="shared" si="21"/>
        <v/>
      </c>
      <c r="Q499" s="113"/>
    </row>
    <row r="500" spans="1:17" ht="24.95" customHeight="1">
      <c r="A500" s="128">
        <v>493</v>
      </c>
      <c r="B500" s="8" t="str">
        <f t="shared" si="20"/>
        <v/>
      </c>
      <c r="C500" s="112" t="str">
        <f>IFERROR(VLOOKUP(A500,DETAIL!$A$7:$F$1101,3,0),"")</f>
        <v/>
      </c>
      <c r="D500" s="112" t="str">
        <f>IFERROR(VLOOKUP(A500,DETAIL!$A$7:$F$1101,4,0),"")</f>
        <v/>
      </c>
      <c r="E500" s="113" t="str">
        <f>IFERROR(VLOOKUP(A500,DETAIL!$A$7:$F$1101,5,0),"")</f>
        <v/>
      </c>
      <c r="F500" s="113" t="str">
        <f>IFERROR(VLOOKUP(A500,DETAIL!$A$7:$P$1101,16,0),"")</f>
        <v/>
      </c>
      <c r="G500" s="113" t="str">
        <f>IFERROR(VLOOKUP(A500,DETAIL!$A$7:$P$1101,15,0),"")</f>
        <v/>
      </c>
      <c r="H500" s="8" t="str">
        <f>IFERROR(VLOOKUP(A500,DETAIL!$A$7:$F$1101,6,0),"")</f>
        <v/>
      </c>
      <c r="I500" s="8" t="str">
        <f>IFERROR(VLOOKUP(A500,DETAIL!$A$7:$Q$1101,17,0),"")</f>
        <v/>
      </c>
      <c r="J500" s="8" t="str">
        <f>IFERROR(VLOOKUP(A500,DETAIL!$A$7:$P$1101,13,0),"")</f>
        <v/>
      </c>
      <c r="K500" s="114" t="str">
        <f>IFERROR(VLOOKUP(A500,DETAIL!$A$7:$N$1101,14,0),"")</f>
        <v/>
      </c>
      <c r="L500" s="8" t="str">
        <f>IFERROR(VLOOKUP(A500,DETAIL!$A$7:$L$1101,7,0),"")</f>
        <v/>
      </c>
      <c r="M500" s="115" t="str">
        <f>IFERROR(VLOOKUP(A500,DETAIL!$A$7:$L$1101,8,0)*75%,"")</f>
        <v/>
      </c>
      <c r="N500" s="8" t="str">
        <f>IFERROR(VLOOKUP(A500,DETAIL!$A$7:$L$1101,9,0),"")</f>
        <v/>
      </c>
      <c r="O500" s="115" t="str">
        <f>IFERROR(VLOOKUP(A500,DETAIL!$A$7:$L$1101,10,0)*25%,"")</f>
        <v/>
      </c>
      <c r="P500" s="115" t="str">
        <f t="shared" si="21"/>
        <v/>
      </c>
      <c r="Q500" s="113"/>
    </row>
    <row r="501" spans="1:17" ht="24.95" customHeight="1">
      <c r="A501" s="128">
        <v>494</v>
      </c>
      <c r="B501" s="8" t="str">
        <f t="shared" si="20"/>
        <v/>
      </c>
      <c r="C501" s="112" t="str">
        <f>IFERROR(VLOOKUP(A501,DETAIL!$A$7:$F$1101,3,0),"")</f>
        <v/>
      </c>
      <c r="D501" s="112" t="str">
        <f>IFERROR(VLOOKUP(A501,DETAIL!$A$7:$F$1101,4,0),"")</f>
        <v/>
      </c>
      <c r="E501" s="113" t="str">
        <f>IFERROR(VLOOKUP(A501,DETAIL!$A$7:$F$1101,5,0),"")</f>
        <v/>
      </c>
      <c r="F501" s="113" t="str">
        <f>IFERROR(VLOOKUP(A501,DETAIL!$A$7:$P$1101,16,0),"")</f>
        <v/>
      </c>
      <c r="G501" s="113" t="str">
        <f>IFERROR(VLOOKUP(A501,DETAIL!$A$7:$P$1101,15,0),"")</f>
        <v/>
      </c>
      <c r="H501" s="8" t="str">
        <f>IFERROR(VLOOKUP(A501,DETAIL!$A$7:$F$1101,6,0),"")</f>
        <v/>
      </c>
      <c r="I501" s="8" t="str">
        <f>IFERROR(VLOOKUP(A501,DETAIL!$A$7:$Q$1101,17,0),"")</f>
        <v/>
      </c>
      <c r="J501" s="8" t="str">
        <f>IFERROR(VLOOKUP(A501,DETAIL!$A$7:$P$1101,13,0),"")</f>
        <v/>
      </c>
      <c r="K501" s="114" t="str">
        <f>IFERROR(VLOOKUP(A501,DETAIL!$A$7:$N$1101,14,0),"")</f>
        <v/>
      </c>
      <c r="L501" s="8" t="str">
        <f>IFERROR(VLOOKUP(A501,DETAIL!$A$7:$L$1101,7,0),"")</f>
        <v/>
      </c>
      <c r="M501" s="115" t="str">
        <f>IFERROR(VLOOKUP(A501,DETAIL!$A$7:$L$1101,8,0)*75%,"")</f>
        <v/>
      </c>
      <c r="N501" s="8" t="str">
        <f>IFERROR(VLOOKUP(A501,DETAIL!$A$7:$L$1101,9,0),"")</f>
        <v/>
      </c>
      <c r="O501" s="115" t="str">
        <f>IFERROR(VLOOKUP(A501,DETAIL!$A$7:$L$1101,10,0)*25%,"")</f>
        <v/>
      </c>
      <c r="P501" s="115" t="str">
        <f t="shared" si="21"/>
        <v/>
      </c>
      <c r="Q501" s="113"/>
    </row>
    <row r="502" spans="1:17" ht="24.95" customHeight="1">
      <c r="A502" s="128">
        <v>495</v>
      </c>
      <c r="B502" s="8" t="str">
        <f t="shared" si="20"/>
        <v/>
      </c>
      <c r="C502" s="112" t="str">
        <f>IFERROR(VLOOKUP(A502,DETAIL!$A$7:$F$1101,3,0),"")</f>
        <v/>
      </c>
      <c r="D502" s="112" t="str">
        <f>IFERROR(VLOOKUP(A502,DETAIL!$A$7:$F$1101,4,0),"")</f>
        <v/>
      </c>
      <c r="E502" s="113" t="str">
        <f>IFERROR(VLOOKUP(A502,DETAIL!$A$7:$F$1101,5,0),"")</f>
        <v/>
      </c>
      <c r="F502" s="113" t="str">
        <f>IFERROR(VLOOKUP(A502,DETAIL!$A$7:$P$1101,16,0),"")</f>
        <v/>
      </c>
      <c r="G502" s="113" t="str">
        <f>IFERROR(VLOOKUP(A502,DETAIL!$A$7:$P$1101,15,0),"")</f>
        <v/>
      </c>
      <c r="H502" s="8" t="str">
        <f>IFERROR(VLOOKUP(A502,DETAIL!$A$7:$F$1101,6,0),"")</f>
        <v/>
      </c>
      <c r="I502" s="8" t="str">
        <f>IFERROR(VLOOKUP(A502,DETAIL!$A$7:$Q$1101,17,0),"")</f>
        <v/>
      </c>
      <c r="J502" s="8" t="str">
        <f>IFERROR(VLOOKUP(A502,DETAIL!$A$7:$P$1101,13,0),"")</f>
        <v/>
      </c>
      <c r="K502" s="114" t="str">
        <f>IFERROR(VLOOKUP(A502,DETAIL!$A$7:$N$1101,14,0),"")</f>
        <v/>
      </c>
      <c r="L502" s="8" t="str">
        <f>IFERROR(VLOOKUP(A502,DETAIL!$A$7:$L$1101,7,0),"")</f>
        <v/>
      </c>
      <c r="M502" s="115" t="str">
        <f>IFERROR(VLOOKUP(A502,DETAIL!$A$7:$L$1101,8,0)*75%,"")</f>
        <v/>
      </c>
      <c r="N502" s="8" t="str">
        <f>IFERROR(VLOOKUP(A502,DETAIL!$A$7:$L$1101,9,0),"")</f>
        <v/>
      </c>
      <c r="O502" s="115" t="str">
        <f>IFERROR(VLOOKUP(A502,DETAIL!$A$7:$L$1101,10,0)*25%,"")</f>
        <v/>
      </c>
      <c r="P502" s="115" t="str">
        <f t="shared" si="21"/>
        <v/>
      </c>
      <c r="Q502" s="113"/>
    </row>
    <row r="503" spans="1:17" ht="24.95" customHeight="1">
      <c r="A503" s="128">
        <v>496</v>
      </c>
      <c r="B503" s="8" t="str">
        <f t="shared" si="20"/>
        <v/>
      </c>
      <c r="C503" s="112" t="str">
        <f>IFERROR(VLOOKUP(A503,DETAIL!$A$7:$F$1101,3,0),"")</f>
        <v/>
      </c>
      <c r="D503" s="112" t="str">
        <f>IFERROR(VLOOKUP(A503,DETAIL!$A$7:$F$1101,4,0),"")</f>
        <v/>
      </c>
      <c r="E503" s="113" t="str">
        <f>IFERROR(VLOOKUP(A503,DETAIL!$A$7:$F$1101,5,0),"")</f>
        <v/>
      </c>
      <c r="F503" s="113" t="str">
        <f>IFERROR(VLOOKUP(A503,DETAIL!$A$7:$P$1101,16,0),"")</f>
        <v/>
      </c>
      <c r="G503" s="113" t="str">
        <f>IFERROR(VLOOKUP(A503,DETAIL!$A$7:$P$1101,15,0),"")</f>
        <v/>
      </c>
      <c r="H503" s="8" t="str">
        <f>IFERROR(VLOOKUP(A503,DETAIL!$A$7:$F$1101,6,0),"")</f>
        <v/>
      </c>
      <c r="I503" s="8" t="str">
        <f>IFERROR(VLOOKUP(A503,DETAIL!$A$7:$Q$1101,17,0),"")</f>
        <v/>
      </c>
      <c r="J503" s="8" t="str">
        <f>IFERROR(VLOOKUP(A503,DETAIL!$A$7:$P$1101,13,0),"")</f>
        <v/>
      </c>
      <c r="K503" s="114" t="str">
        <f>IFERROR(VLOOKUP(A503,DETAIL!$A$7:$N$1101,14,0),"")</f>
        <v/>
      </c>
      <c r="L503" s="8" t="str">
        <f>IFERROR(VLOOKUP(A503,DETAIL!$A$7:$L$1101,7,0),"")</f>
        <v/>
      </c>
      <c r="M503" s="115" t="str">
        <f>IFERROR(VLOOKUP(A503,DETAIL!$A$7:$L$1101,8,0)*75%,"")</f>
        <v/>
      </c>
      <c r="N503" s="8" t="str">
        <f>IFERROR(VLOOKUP(A503,DETAIL!$A$7:$L$1101,9,0),"")</f>
        <v/>
      </c>
      <c r="O503" s="115" t="str">
        <f>IFERROR(VLOOKUP(A503,DETAIL!$A$7:$L$1101,10,0)*25%,"")</f>
        <v/>
      </c>
      <c r="P503" s="115" t="str">
        <f t="shared" si="21"/>
        <v/>
      </c>
      <c r="Q503" s="113"/>
    </row>
    <row r="504" spans="1:17" ht="24.95" customHeight="1">
      <c r="A504" s="128">
        <v>497</v>
      </c>
      <c r="B504" s="8" t="str">
        <f t="shared" si="20"/>
        <v/>
      </c>
      <c r="C504" s="112" t="str">
        <f>IFERROR(VLOOKUP(A504,DETAIL!$A$7:$F$1101,3,0),"")</f>
        <v/>
      </c>
      <c r="D504" s="112" t="str">
        <f>IFERROR(VLOOKUP(A504,DETAIL!$A$7:$F$1101,4,0),"")</f>
        <v/>
      </c>
      <c r="E504" s="113" t="str">
        <f>IFERROR(VLOOKUP(A504,DETAIL!$A$7:$F$1101,5,0),"")</f>
        <v/>
      </c>
      <c r="F504" s="113" t="str">
        <f>IFERROR(VLOOKUP(A504,DETAIL!$A$7:$P$1101,16,0),"")</f>
        <v/>
      </c>
      <c r="G504" s="113" t="str">
        <f>IFERROR(VLOOKUP(A504,DETAIL!$A$7:$P$1101,15,0),"")</f>
        <v/>
      </c>
      <c r="H504" s="8" t="str">
        <f>IFERROR(VLOOKUP(A504,DETAIL!$A$7:$F$1101,6,0),"")</f>
        <v/>
      </c>
      <c r="I504" s="8" t="str">
        <f>IFERROR(VLOOKUP(A504,DETAIL!$A$7:$Q$1101,17,0),"")</f>
        <v/>
      </c>
      <c r="J504" s="8" t="str">
        <f>IFERROR(VLOOKUP(A504,DETAIL!$A$7:$P$1101,13,0),"")</f>
        <v/>
      </c>
      <c r="K504" s="114" t="str">
        <f>IFERROR(VLOOKUP(A504,DETAIL!$A$7:$N$1101,14,0),"")</f>
        <v/>
      </c>
      <c r="L504" s="8" t="str">
        <f>IFERROR(VLOOKUP(A504,DETAIL!$A$7:$L$1101,7,0),"")</f>
        <v/>
      </c>
      <c r="M504" s="115" t="str">
        <f>IFERROR(VLOOKUP(A504,DETAIL!$A$7:$L$1101,8,0)*75%,"")</f>
        <v/>
      </c>
      <c r="N504" s="8" t="str">
        <f>IFERROR(VLOOKUP(A504,DETAIL!$A$7:$L$1101,9,0),"")</f>
        <v/>
      </c>
      <c r="O504" s="115" t="str">
        <f>IFERROR(VLOOKUP(A504,DETAIL!$A$7:$L$1101,10,0)*25%,"")</f>
        <v/>
      </c>
      <c r="P504" s="115" t="str">
        <f t="shared" si="21"/>
        <v/>
      </c>
      <c r="Q504" s="113"/>
    </row>
    <row r="505" spans="1:17" ht="24.95" customHeight="1">
      <c r="A505" s="128">
        <v>498</v>
      </c>
      <c r="B505" s="8" t="str">
        <f t="shared" si="20"/>
        <v/>
      </c>
      <c r="C505" s="112" t="str">
        <f>IFERROR(VLOOKUP(A505,DETAIL!$A$7:$F$1101,3,0),"")</f>
        <v/>
      </c>
      <c r="D505" s="112" t="str">
        <f>IFERROR(VLOOKUP(A505,DETAIL!$A$7:$F$1101,4,0),"")</f>
        <v/>
      </c>
      <c r="E505" s="113" t="str">
        <f>IFERROR(VLOOKUP(A505,DETAIL!$A$7:$F$1101,5,0),"")</f>
        <v/>
      </c>
      <c r="F505" s="113" t="str">
        <f>IFERROR(VLOOKUP(A505,DETAIL!$A$7:$P$1101,16,0),"")</f>
        <v/>
      </c>
      <c r="G505" s="113" t="str">
        <f>IFERROR(VLOOKUP(A505,DETAIL!$A$7:$P$1101,15,0),"")</f>
        <v/>
      </c>
      <c r="H505" s="8" t="str">
        <f>IFERROR(VLOOKUP(A505,DETAIL!$A$7:$F$1101,6,0),"")</f>
        <v/>
      </c>
      <c r="I505" s="8" t="str">
        <f>IFERROR(VLOOKUP(A505,DETAIL!$A$7:$Q$1101,17,0),"")</f>
        <v/>
      </c>
      <c r="J505" s="8" t="str">
        <f>IFERROR(VLOOKUP(A505,DETAIL!$A$7:$P$1101,13,0),"")</f>
        <v/>
      </c>
      <c r="K505" s="114" t="str">
        <f>IFERROR(VLOOKUP(A505,DETAIL!$A$7:$N$1101,14,0),"")</f>
        <v/>
      </c>
      <c r="L505" s="8" t="str">
        <f>IFERROR(VLOOKUP(A505,DETAIL!$A$7:$L$1101,7,0),"")</f>
        <v/>
      </c>
      <c r="M505" s="115" t="str">
        <f>IFERROR(VLOOKUP(A505,DETAIL!$A$7:$L$1101,8,0)*75%,"")</f>
        <v/>
      </c>
      <c r="N505" s="8" t="str">
        <f>IFERROR(VLOOKUP(A505,DETAIL!$A$7:$L$1101,9,0),"")</f>
        <v/>
      </c>
      <c r="O505" s="115" t="str">
        <f>IFERROR(VLOOKUP(A505,DETAIL!$A$7:$L$1101,10,0)*25%,"")</f>
        <v/>
      </c>
      <c r="P505" s="115" t="str">
        <f t="shared" si="21"/>
        <v/>
      </c>
      <c r="Q505" s="113"/>
    </row>
    <row r="506" spans="1:17" ht="24.95" customHeight="1">
      <c r="A506" s="128">
        <v>499</v>
      </c>
      <c r="B506" s="8" t="str">
        <f t="shared" si="20"/>
        <v/>
      </c>
      <c r="C506" s="112" t="str">
        <f>IFERROR(VLOOKUP(A506,DETAIL!$A$7:$F$1101,3,0),"")</f>
        <v/>
      </c>
      <c r="D506" s="112" t="str">
        <f>IFERROR(VLOOKUP(A506,DETAIL!$A$7:$F$1101,4,0),"")</f>
        <v/>
      </c>
      <c r="E506" s="113" t="str">
        <f>IFERROR(VLOOKUP(A506,DETAIL!$A$7:$F$1101,5,0),"")</f>
        <v/>
      </c>
      <c r="F506" s="113" t="str">
        <f>IFERROR(VLOOKUP(A506,DETAIL!$A$7:$P$1101,16,0),"")</f>
        <v/>
      </c>
      <c r="G506" s="113" t="str">
        <f>IFERROR(VLOOKUP(A506,DETAIL!$A$7:$P$1101,15,0),"")</f>
        <v/>
      </c>
      <c r="H506" s="8" t="str">
        <f>IFERROR(VLOOKUP(A506,DETAIL!$A$7:$F$1101,6,0),"")</f>
        <v/>
      </c>
      <c r="I506" s="8" t="str">
        <f>IFERROR(VLOOKUP(A506,DETAIL!$A$7:$Q$1101,17,0),"")</f>
        <v/>
      </c>
      <c r="J506" s="8" t="str">
        <f>IFERROR(VLOOKUP(A506,DETAIL!$A$7:$P$1101,13,0),"")</f>
        <v/>
      </c>
      <c r="K506" s="114" t="str">
        <f>IFERROR(VLOOKUP(A506,DETAIL!$A$7:$N$1101,14,0),"")</f>
        <v/>
      </c>
      <c r="L506" s="8" t="str">
        <f>IFERROR(VLOOKUP(A506,DETAIL!$A$7:$L$1101,7,0),"")</f>
        <v/>
      </c>
      <c r="M506" s="115" t="str">
        <f>IFERROR(VLOOKUP(A506,DETAIL!$A$7:$L$1101,8,0)*75%,"")</f>
        <v/>
      </c>
      <c r="N506" s="8" t="str">
        <f>IFERROR(VLOOKUP(A506,DETAIL!$A$7:$L$1101,9,0),"")</f>
        <v/>
      </c>
      <c r="O506" s="115" t="str">
        <f>IFERROR(VLOOKUP(A506,DETAIL!$A$7:$L$1101,10,0)*25%,"")</f>
        <v/>
      </c>
      <c r="P506" s="115" t="str">
        <f t="shared" si="21"/>
        <v/>
      </c>
      <c r="Q506" s="113"/>
    </row>
    <row r="507" spans="1:17" ht="24.95" customHeight="1">
      <c r="A507" s="128">
        <v>500</v>
      </c>
      <c r="B507" s="8" t="str">
        <f t="shared" si="20"/>
        <v/>
      </c>
      <c r="C507" s="112" t="str">
        <f>IFERROR(VLOOKUP(A507,DETAIL!$A$7:$F$1101,3,0),"")</f>
        <v/>
      </c>
      <c r="D507" s="112" t="str">
        <f>IFERROR(VLOOKUP(A507,DETAIL!$A$7:$F$1101,4,0),"")</f>
        <v/>
      </c>
      <c r="E507" s="113" t="str">
        <f>IFERROR(VLOOKUP(A507,DETAIL!$A$7:$F$1101,5,0),"")</f>
        <v/>
      </c>
      <c r="F507" s="113" t="str">
        <f>IFERROR(VLOOKUP(A507,DETAIL!$A$7:$P$1101,16,0),"")</f>
        <v/>
      </c>
      <c r="G507" s="113" t="str">
        <f>IFERROR(VLOOKUP(A507,DETAIL!$A$7:$P$1101,15,0),"")</f>
        <v/>
      </c>
      <c r="H507" s="8" t="str">
        <f>IFERROR(VLOOKUP(A507,DETAIL!$A$7:$F$1101,6,0),"")</f>
        <v/>
      </c>
      <c r="I507" s="8" t="str">
        <f>IFERROR(VLOOKUP(A507,DETAIL!$A$7:$Q$1101,17,0),"")</f>
        <v/>
      </c>
      <c r="J507" s="8" t="str">
        <f>IFERROR(VLOOKUP(A507,DETAIL!$A$7:$P$1101,13,0),"")</f>
        <v/>
      </c>
      <c r="K507" s="114" t="str">
        <f>IFERROR(VLOOKUP(A507,DETAIL!$A$7:$N$1101,14,0),"")</f>
        <v/>
      </c>
      <c r="L507" s="8" t="str">
        <f>IFERROR(VLOOKUP(A507,DETAIL!$A$7:$L$1101,7,0),"")</f>
        <v/>
      </c>
      <c r="M507" s="115" t="str">
        <f>IFERROR(VLOOKUP(A507,DETAIL!$A$7:$L$1101,8,0)*75%,"")</f>
        <v/>
      </c>
      <c r="N507" s="8" t="str">
        <f>IFERROR(VLOOKUP(A507,DETAIL!$A$7:$L$1101,9,0),"")</f>
        <v/>
      </c>
      <c r="O507" s="115" t="str">
        <f>IFERROR(VLOOKUP(A507,DETAIL!$A$7:$L$1101,10,0)*25%,"")</f>
        <v/>
      </c>
      <c r="P507" s="115" t="str">
        <f t="shared" si="21"/>
        <v/>
      </c>
      <c r="Q507" s="113"/>
    </row>
    <row r="508" spans="1:17" ht="24.95" customHeight="1">
      <c r="A508" s="128">
        <v>501</v>
      </c>
      <c r="B508" s="8" t="str">
        <f t="shared" si="20"/>
        <v/>
      </c>
      <c r="C508" s="112" t="str">
        <f>IFERROR(VLOOKUP(A508,DETAIL!$A$7:$F$1101,3,0),"")</f>
        <v/>
      </c>
      <c r="D508" s="112" t="str">
        <f>IFERROR(VLOOKUP(A508,DETAIL!$A$7:$F$1101,4,0),"")</f>
        <v/>
      </c>
      <c r="E508" s="113" t="str">
        <f>IFERROR(VLOOKUP(A508,DETAIL!$A$7:$F$1101,5,0),"")</f>
        <v/>
      </c>
      <c r="F508" s="113" t="str">
        <f>IFERROR(VLOOKUP(A508,DETAIL!$A$7:$P$1101,16,0),"")</f>
        <v/>
      </c>
      <c r="G508" s="113" t="str">
        <f>IFERROR(VLOOKUP(A508,DETAIL!$A$7:$P$1101,15,0),"")</f>
        <v/>
      </c>
      <c r="H508" s="8" t="str">
        <f>IFERROR(VLOOKUP(A508,DETAIL!$A$7:$F$1101,6,0),"")</f>
        <v/>
      </c>
      <c r="I508" s="8" t="str">
        <f>IFERROR(VLOOKUP(A508,DETAIL!$A$7:$Q$1101,17,0),"")</f>
        <v/>
      </c>
      <c r="J508" s="8" t="str">
        <f>IFERROR(VLOOKUP(A508,DETAIL!$A$7:$P$1101,13,0),"")</f>
        <v/>
      </c>
      <c r="K508" s="114" t="str">
        <f>IFERROR(VLOOKUP(A508,DETAIL!$A$7:$N$1101,14,0),"")</f>
        <v/>
      </c>
      <c r="L508" s="8" t="str">
        <f>IFERROR(VLOOKUP(A508,DETAIL!$A$7:$L$1101,7,0),"")</f>
        <v/>
      </c>
      <c r="M508" s="115" t="str">
        <f>IFERROR(VLOOKUP(A508,DETAIL!$A$7:$L$1101,8,0)*75%,"")</f>
        <v/>
      </c>
      <c r="N508" s="8" t="str">
        <f>IFERROR(VLOOKUP(A508,DETAIL!$A$7:$L$1101,9,0),"")</f>
        <v/>
      </c>
      <c r="O508" s="115" t="str">
        <f>IFERROR(VLOOKUP(A508,DETAIL!$A$7:$L$1101,10,0)*25%,"")</f>
        <v/>
      </c>
      <c r="P508" s="115" t="str">
        <f t="shared" si="21"/>
        <v/>
      </c>
      <c r="Q508" s="113"/>
    </row>
    <row r="509" spans="1:17" ht="24.95" customHeight="1">
      <c r="A509" s="128">
        <v>502</v>
      </c>
      <c r="B509" s="8" t="str">
        <f t="shared" si="20"/>
        <v/>
      </c>
      <c r="C509" s="112" t="str">
        <f>IFERROR(VLOOKUP(A509,DETAIL!$A$7:$F$1101,3,0),"")</f>
        <v/>
      </c>
      <c r="D509" s="112" t="str">
        <f>IFERROR(VLOOKUP(A509,DETAIL!$A$7:$F$1101,4,0),"")</f>
        <v/>
      </c>
      <c r="E509" s="113" t="str">
        <f>IFERROR(VLOOKUP(A509,DETAIL!$A$7:$F$1101,5,0),"")</f>
        <v/>
      </c>
      <c r="F509" s="113" t="str">
        <f>IFERROR(VLOOKUP(A509,DETAIL!$A$7:$P$1101,16,0),"")</f>
        <v/>
      </c>
      <c r="G509" s="113" t="str">
        <f>IFERROR(VLOOKUP(A509,DETAIL!$A$7:$P$1101,15,0),"")</f>
        <v/>
      </c>
      <c r="H509" s="8" t="str">
        <f>IFERROR(VLOOKUP(A509,DETAIL!$A$7:$F$1101,6,0),"")</f>
        <v/>
      </c>
      <c r="I509" s="8" t="str">
        <f>IFERROR(VLOOKUP(A509,DETAIL!$A$7:$Q$1101,17,0),"")</f>
        <v/>
      </c>
      <c r="J509" s="8" t="str">
        <f>IFERROR(VLOOKUP(A509,DETAIL!$A$7:$P$1101,13,0),"")</f>
        <v/>
      </c>
      <c r="K509" s="114" t="str">
        <f>IFERROR(VLOOKUP(A509,DETAIL!$A$7:$N$1101,14,0),"")</f>
        <v/>
      </c>
      <c r="L509" s="8" t="str">
        <f>IFERROR(VLOOKUP(A509,DETAIL!$A$7:$L$1101,7,0),"")</f>
        <v/>
      </c>
      <c r="M509" s="115" t="str">
        <f>IFERROR(VLOOKUP(A509,DETAIL!$A$7:$L$1101,8,0)*75%,"")</f>
        <v/>
      </c>
      <c r="N509" s="8" t="str">
        <f>IFERROR(VLOOKUP(A509,DETAIL!$A$7:$L$1101,9,0),"")</f>
        <v/>
      </c>
      <c r="O509" s="115" t="str">
        <f>IFERROR(VLOOKUP(A509,DETAIL!$A$7:$L$1101,10,0)*25%,"")</f>
        <v/>
      </c>
      <c r="P509" s="115" t="str">
        <f t="shared" si="21"/>
        <v/>
      </c>
      <c r="Q509" s="113"/>
    </row>
    <row r="510" spans="1:17" ht="24.95" customHeight="1">
      <c r="A510" s="128">
        <v>503</v>
      </c>
      <c r="B510" s="8" t="str">
        <f t="shared" si="20"/>
        <v/>
      </c>
      <c r="C510" s="112" t="str">
        <f>IFERROR(VLOOKUP(A510,DETAIL!$A$7:$F$1101,3,0),"")</f>
        <v/>
      </c>
      <c r="D510" s="112" t="str">
        <f>IFERROR(VLOOKUP(A510,DETAIL!$A$7:$F$1101,4,0),"")</f>
        <v/>
      </c>
      <c r="E510" s="113" t="str">
        <f>IFERROR(VLOOKUP(A510,DETAIL!$A$7:$F$1101,5,0),"")</f>
        <v/>
      </c>
      <c r="F510" s="113" t="str">
        <f>IFERROR(VLOOKUP(A510,DETAIL!$A$7:$P$1101,16,0),"")</f>
        <v/>
      </c>
      <c r="G510" s="113" t="str">
        <f>IFERROR(VLOOKUP(A510,DETAIL!$A$7:$P$1101,15,0),"")</f>
        <v/>
      </c>
      <c r="H510" s="8" t="str">
        <f>IFERROR(VLOOKUP(A510,DETAIL!$A$7:$F$1101,6,0),"")</f>
        <v/>
      </c>
      <c r="I510" s="8" t="str">
        <f>IFERROR(VLOOKUP(A510,DETAIL!$A$7:$Q$1101,17,0),"")</f>
        <v/>
      </c>
      <c r="J510" s="8" t="str">
        <f>IFERROR(VLOOKUP(A510,DETAIL!$A$7:$P$1101,13,0),"")</f>
        <v/>
      </c>
      <c r="K510" s="114" t="str">
        <f>IFERROR(VLOOKUP(A510,DETAIL!$A$7:$N$1101,14,0),"")</f>
        <v/>
      </c>
      <c r="L510" s="8" t="str">
        <f>IFERROR(VLOOKUP(A510,DETAIL!$A$7:$L$1101,7,0),"")</f>
        <v/>
      </c>
      <c r="M510" s="115" t="str">
        <f>IFERROR(VLOOKUP(A510,DETAIL!$A$7:$L$1101,8,0)*75%,"")</f>
        <v/>
      </c>
      <c r="N510" s="8" t="str">
        <f>IFERROR(VLOOKUP(A510,DETAIL!$A$7:$L$1101,9,0),"")</f>
        <v/>
      </c>
      <c r="O510" s="115" t="str">
        <f>IFERROR(VLOOKUP(A510,DETAIL!$A$7:$L$1101,10,0)*25%,"")</f>
        <v/>
      </c>
      <c r="P510" s="115" t="str">
        <f t="shared" si="21"/>
        <v/>
      </c>
      <c r="Q510" s="113"/>
    </row>
    <row r="511" spans="1:17" ht="24.95" customHeight="1">
      <c r="A511" s="128">
        <v>504</v>
      </c>
      <c r="B511" s="8" t="str">
        <f t="shared" si="20"/>
        <v/>
      </c>
      <c r="C511" s="112" t="str">
        <f>IFERROR(VLOOKUP(A511,DETAIL!$A$7:$F$1101,3,0),"")</f>
        <v/>
      </c>
      <c r="D511" s="112" t="str">
        <f>IFERROR(VLOOKUP(A511,DETAIL!$A$7:$F$1101,4,0),"")</f>
        <v/>
      </c>
      <c r="E511" s="113" t="str">
        <f>IFERROR(VLOOKUP(A511,DETAIL!$A$7:$F$1101,5,0),"")</f>
        <v/>
      </c>
      <c r="F511" s="113" t="str">
        <f>IFERROR(VLOOKUP(A511,DETAIL!$A$7:$P$1101,16,0),"")</f>
        <v/>
      </c>
      <c r="G511" s="113" t="str">
        <f>IFERROR(VLOOKUP(A511,DETAIL!$A$7:$P$1101,15,0),"")</f>
        <v/>
      </c>
      <c r="H511" s="8" t="str">
        <f>IFERROR(VLOOKUP(A511,DETAIL!$A$7:$F$1101,6,0),"")</f>
        <v/>
      </c>
      <c r="I511" s="8" t="str">
        <f>IFERROR(VLOOKUP(A511,DETAIL!$A$7:$Q$1101,17,0),"")</f>
        <v/>
      </c>
      <c r="J511" s="8" t="str">
        <f>IFERROR(VLOOKUP(A511,DETAIL!$A$7:$P$1101,13,0),"")</f>
        <v/>
      </c>
      <c r="K511" s="114" t="str">
        <f>IFERROR(VLOOKUP(A511,DETAIL!$A$7:$N$1101,14,0),"")</f>
        <v/>
      </c>
      <c r="L511" s="8" t="str">
        <f>IFERROR(VLOOKUP(A511,DETAIL!$A$7:$L$1101,7,0),"")</f>
        <v/>
      </c>
      <c r="M511" s="115" t="str">
        <f>IFERROR(VLOOKUP(A511,DETAIL!$A$7:$L$1101,8,0)*75%,"")</f>
        <v/>
      </c>
      <c r="N511" s="8" t="str">
        <f>IFERROR(VLOOKUP(A511,DETAIL!$A$7:$L$1101,9,0),"")</f>
        <v/>
      </c>
      <c r="O511" s="115" t="str">
        <f>IFERROR(VLOOKUP(A511,DETAIL!$A$7:$L$1101,10,0)*25%,"")</f>
        <v/>
      </c>
      <c r="P511" s="115" t="str">
        <f t="shared" si="21"/>
        <v/>
      </c>
      <c r="Q511" s="113"/>
    </row>
    <row r="512" spans="1:17" ht="24.95" customHeight="1">
      <c r="A512" s="128">
        <v>505</v>
      </c>
      <c r="B512" s="8" t="str">
        <f t="shared" si="20"/>
        <v/>
      </c>
      <c r="C512" s="112" t="str">
        <f>IFERROR(VLOOKUP(A512,DETAIL!$A$7:$F$1101,3,0),"")</f>
        <v/>
      </c>
      <c r="D512" s="112" t="str">
        <f>IFERROR(VLOOKUP(A512,DETAIL!$A$7:$F$1101,4,0),"")</f>
        <v/>
      </c>
      <c r="E512" s="113" t="str">
        <f>IFERROR(VLOOKUP(A512,DETAIL!$A$7:$F$1101,5,0),"")</f>
        <v/>
      </c>
      <c r="F512" s="113" t="str">
        <f>IFERROR(VLOOKUP(A512,DETAIL!$A$7:$P$1101,16,0),"")</f>
        <v/>
      </c>
      <c r="G512" s="113" t="str">
        <f>IFERROR(VLOOKUP(A512,DETAIL!$A$7:$P$1101,15,0),"")</f>
        <v/>
      </c>
      <c r="H512" s="8" t="str">
        <f>IFERROR(VLOOKUP(A512,DETAIL!$A$7:$F$1101,6,0),"")</f>
        <v/>
      </c>
      <c r="I512" s="8" t="str">
        <f>IFERROR(VLOOKUP(A512,DETAIL!$A$7:$Q$1101,17,0),"")</f>
        <v/>
      </c>
      <c r="J512" s="8" t="str">
        <f>IFERROR(VLOOKUP(A512,DETAIL!$A$7:$P$1101,13,0),"")</f>
        <v/>
      </c>
      <c r="K512" s="114" t="str">
        <f>IFERROR(VLOOKUP(A512,DETAIL!$A$7:$N$1101,14,0),"")</f>
        <v/>
      </c>
      <c r="L512" s="8" t="str">
        <f>IFERROR(VLOOKUP(A512,DETAIL!$A$7:$L$1101,7,0),"")</f>
        <v/>
      </c>
      <c r="M512" s="115" t="str">
        <f>IFERROR(VLOOKUP(A512,DETAIL!$A$7:$L$1101,8,0)*75%,"")</f>
        <v/>
      </c>
      <c r="N512" s="8" t="str">
        <f>IFERROR(VLOOKUP(A512,DETAIL!$A$7:$L$1101,9,0),"")</f>
        <v/>
      </c>
      <c r="O512" s="115" t="str">
        <f>IFERROR(VLOOKUP(A512,DETAIL!$A$7:$L$1101,10,0)*25%,"")</f>
        <v/>
      </c>
      <c r="P512" s="115" t="str">
        <f t="shared" si="21"/>
        <v/>
      </c>
      <c r="Q512" s="113"/>
    </row>
    <row r="513" spans="1:17" ht="24.95" customHeight="1">
      <c r="A513" s="128">
        <v>506</v>
      </c>
      <c r="B513" s="8" t="str">
        <f t="shared" si="20"/>
        <v/>
      </c>
      <c r="C513" s="112" t="str">
        <f>IFERROR(VLOOKUP(A513,DETAIL!$A$7:$F$1101,3,0),"")</f>
        <v/>
      </c>
      <c r="D513" s="112" t="str">
        <f>IFERROR(VLOOKUP(A513,DETAIL!$A$7:$F$1101,4,0),"")</f>
        <v/>
      </c>
      <c r="E513" s="113" t="str">
        <f>IFERROR(VLOOKUP(A513,DETAIL!$A$7:$F$1101,5,0),"")</f>
        <v/>
      </c>
      <c r="F513" s="113" t="str">
        <f>IFERROR(VLOOKUP(A513,DETAIL!$A$7:$P$1101,16,0),"")</f>
        <v/>
      </c>
      <c r="G513" s="113" t="str">
        <f>IFERROR(VLOOKUP(A513,DETAIL!$A$7:$P$1101,15,0),"")</f>
        <v/>
      </c>
      <c r="H513" s="8" t="str">
        <f>IFERROR(VLOOKUP(A513,DETAIL!$A$7:$F$1101,6,0),"")</f>
        <v/>
      </c>
      <c r="I513" s="8" t="str">
        <f>IFERROR(VLOOKUP(A513,DETAIL!$A$7:$Q$1101,17,0),"")</f>
        <v/>
      </c>
      <c r="J513" s="8" t="str">
        <f>IFERROR(VLOOKUP(A513,DETAIL!$A$7:$P$1101,13,0),"")</f>
        <v/>
      </c>
      <c r="K513" s="114" t="str">
        <f>IFERROR(VLOOKUP(A513,DETAIL!$A$7:$N$1101,14,0),"")</f>
        <v/>
      </c>
      <c r="L513" s="8" t="str">
        <f>IFERROR(VLOOKUP(A513,DETAIL!$A$7:$L$1101,7,0),"")</f>
        <v/>
      </c>
      <c r="M513" s="115" t="str">
        <f>IFERROR(VLOOKUP(A513,DETAIL!$A$7:$L$1101,8,0)*75%,"")</f>
        <v/>
      </c>
      <c r="N513" s="8" t="str">
        <f>IFERROR(VLOOKUP(A513,DETAIL!$A$7:$L$1101,9,0),"")</f>
        <v/>
      </c>
      <c r="O513" s="115" t="str">
        <f>IFERROR(VLOOKUP(A513,DETAIL!$A$7:$L$1101,10,0)*25%,"")</f>
        <v/>
      </c>
      <c r="P513" s="115" t="str">
        <f t="shared" si="21"/>
        <v/>
      </c>
      <c r="Q513" s="113"/>
    </row>
    <row r="514" spans="1:17" ht="24.95" customHeight="1">
      <c r="A514" s="128">
        <v>507</v>
      </c>
      <c r="B514" s="8" t="str">
        <f t="shared" si="20"/>
        <v/>
      </c>
      <c r="C514" s="112" t="str">
        <f>IFERROR(VLOOKUP(A514,DETAIL!$A$7:$F$1101,3,0),"")</f>
        <v/>
      </c>
      <c r="D514" s="112" t="str">
        <f>IFERROR(VLOOKUP(A514,DETAIL!$A$7:$F$1101,4,0),"")</f>
        <v/>
      </c>
      <c r="E514" s="113" t="str">
        <f>IFERROR(VLOOKUP(A514,DETAIL!$A$7:$F$1101,5,0),"")</f>
        <v/>
      </c>
      <c r="F514" s="113" t="str">
        <f>IFERROR(VLOOKUP(A514,DETAIL!$A$7:$P$1101,16,0),"")</f>
        <v/>
      </c>
      <c r="G514" s="113" t="str">
        <f>IFERROR(VLOOKUP(A514,DETAIL!$A$7:$P$1101,15,0),"")</f>
        <v/>
      </c>
      <c r="H514" s="8" t="str">
        <f>IFERROR(VLOOKUP(A514,DETAIL!$A$7:$F$1101,6,0),"")</f>
        <v/>
      </c>
      <c r="I514" s="8" t="str">
        <f>IFERROR(VLOOKUP(A514,DETAIL!$A$7:$Q$1101,17,0),"")</f>
        <v/>
      </c>
      <c r="J514" s="8" t="str">
        <f>IFERROR(VLOOKUP(A514,DETAIL!$A$7:$P$1101,13,0),"")</f>
        <v/>
      </c>
      <c r="K514" s="114" t="str">
        <f>IFERROR(VLOOKUP(A514,DETAIL!$A$7:$N$1101,14,0),"")</f>
        <v/>
      </c>
      <c r="L514" s="8" t="str">
        <f>IFERROR(VLOOKUP(A514,DETAIL!$A$7:$L$1101,7,0),"")</f>
        <v/>
      </c>
      <c r="M514" s="115" t="str">
        <f>IFERROR(VLOOKUP(A514,DETAIL!$A$7:$L$1101,8,0)*75%,"")</f>
        <v/>
      </c>
      <c r="N514" s="8" t="str">
        <f>IFERROR(VLOOKUP(A514,DETAIL!$A$7:$L$1101,9,0),"")</f>
        <v/>
      </c>
      <c r="O514" s="115" t="str">
        <f>IFERROR(VLOOKUP(A514,DETAIL!$A$7:$L$1101,10,0)*25%,"")</f>
        <v/>
      </c>
      <c r="P514" s="115" t="str">
        <f t="shared" si="21"/>
        <v/>
      </c>
      <c r="Q514" s="113"/>
    </row>
    <row r="515" spans="1:17" ht="24.95" customHeight="1">
      <c r="A515" s="128">
        <v>508</v>
      </c>
      <c r="B515" s="8" t="str">
        <f t="shared" si="20"/>
        <v/>
      </c>
      <c r="C515" s="112" t="str">
        <f>IFERROR(VLOOKUP(A515,DETAIL!$A$7:$F$1101,3,0),"")</f>
        <v/>
      </c>
      <c r="D515" s="112" t="str">
        <f>IFERROR(VLOOKUP(A515,DETAIL!$A$7:$F$1101,4,0),"")</f>
        <v/>
      </c>
      <c r="E515" s="113" t="str">
        <f>IFERROR(VLOOKUP(A515,DETAIL!$A$7:$F$1101,5,0),"")</f>
        <v/>
      </c>
      <c r="F515" s="113" t="str">
        <f>IFERROR(VLOOKUP(A515,DETAIL!$A$7:$P$1101,16,0),"")</f>
        <v/>
      </c>
      <c r="G515" s="113" t="str">
        <f>IFERROR(VLOOKUP(A515,DETAIL!$A$7:$P$1101,15,0),"")</f>
        <v/>
      </c>
      <c r="H515" s="8" t="str">
        <f>IFERROR(VLOOKUP(A515,DETAIL!$A$7:$F$1101,6,0),"")</f>
        <v/>
      </c>
      <c r="I515" s="8" t="str">
        <f>IFERROR(VLOOKUP(A515,DETAIL!$A$7:$Q$1101,17,0),"")</f>
        <v/>
      </c>
      <c r="J515" s="8" t="str">
        <f>IFERROR(VLOOKUP(A515,DETAIL!$A$7:$P$1101,13,0),"")</f>
        <v/>
      </c>
      <c r="K515" s="114" t="str">
        <f>IFERROR(VLOOKUP(A515,DETAIL!$A$7:$N$1101,14,0),"")</f>
        <v/>
      </c>
      <c r="L515" s="8" t="str">
        <f>IFERROR(VLOOKUP(A515,DETAIL!$A$7:$L$1101,7,0),"")</f>
        <v/>
      </c>
      <c r="M515" s="115" t="str">
        <f>IFERROR(VLOOKUP(A515,DETAIL!$A$7:$L$1101,8,0)*75%,"")</f>
        <v/>
      </c>
      <c r="N515" s="8" t="str">
        <f>IFERROR(VLOOKUP(A515,DETAIL!$A$7:$L$1101,9,0),"")</f>
        <v/>
      </c>
      <c r="O515" s="115" t="str">
        <f>IFERROR(VLOOKUP(A515,DETAIL!$A$7:$L$1101,10,0)*25%,"")</f>
        <v/>
      </c>
      <c r="P515" s="115" t="str">
        <f t="shared" si="21"/>
        <v/>
      </c>
      <c r="Q515" s="113"/>
    </row>
    <row r="516" spans="1:17" ht="24.95" customHeight="1">
      <c r="A516" s="128">
        <v>509</v>
      </c>
      <c r="B516" s="8" t="str">
        <f t="shared" si="20"/>
        <v/>
      </c>
      <c r="C516" s="112" t="str">
        <f>IFERROR(VLOOKUP(A516,DETAIL!$A$7:$F$1101,3,0),"")</f>
        <v/>
      </c>
      <c r="D516" s="112" t="str">
        <f>IFERROR(VLOOKUP(A516,DETAIL!$A$7:$F$1101,4,0),"")</f>
        <v/>
      </c>
      <c r="E516" s="113" t="str">
        <f>IFERROR(VLOOKUP(A516,DETAIL!$A$7:$F$1101,5,0),"")</f>
        <v/>
      </c>
      <c r="F516" s="113" t="str">
        <f>IFERROR(VLOOKUP(A516,DETAIL!$A$7:$P$1101,16,0),"")</f>
        <v/>
      </c>
      <c r="G516" s="113" t="str">
        <f>IFERROR(VLOOKUP(A516,DETAIL!$A$7:$P$1101,15,0),"")</f>
        <v/>
      </c>
      <c r="H516" s="8" t="str">
        <f>IFERROR(VLOOKUP(A516,DETAIL!$A$7:$F$1101,6,0),"")</f>
        <v/>
      </c>
      <c r="I516" s="8" t="str">
        <f>IFERROR(VLOOKUP(A516,DETAIL!$A$7:$Q$1101,17,0),"")</f>
        <v/>
      </c>
      <c r="J516" s="8" t="str">
        <f>IFERROR(VLOOKUP(A516,DETAIL!$A$7:$P$1101,13,0),"")</f>
        <v/>
      </c>
      <c r="K516" s="114" t="str">
        <f>IFERROR(VLOOKUP(A516,DETAIL!$A$7:$N$1101,14,0),"")</f>
        <v/>
      </c>
      <c r="L516" s="8" t="str">
        <f>IFERROR(VLOOKUP(A516,DETAIL!$A$7:$L$1101,7,0),"")</f>
        <v/>
      </c>
      <c r="M516" s="115" t="str">
        <f>IFERROR(VLOOKUP(A516,DETAIL!$A$7:$L$1101,8,0)*75%,"")</f>
        <v/>
      </c>
      <c r="N516" s="8" t="str">
        <f>IFERROR(VLOOKUP(A516,DETAIL!$A$7:$L$1101,9,0),"")</f>
        <v/>
      </c>
      <c r="O516" s="115" t="str">
        <f>IFERROR(VLOOKUP(A516,DETAIL!$A$7:$L$1101,10,0)*25%,"")</f>
        <v/>
      </c>
      <c r="P516" s="115" t="str">
        <f t="shared" si="21"/>
        <v/>
      </c>
      <c r="Q516" s="113"/>
    </row>
    <row r="517" spans="1:17" ht="24.95" customHeight="1">
      <c r="A517" s="128">
        <v>510</v>
      </c>
      <c r="B517" s="8" t="str">
        <f t="shared" si="20"/>
        <v/>
      </c>
      <c r="C517" s="112" t="str">
        <f>IFERROR(VLOOKUP(A517,DETAIL!$A$7:$F$1101,3,0),"")</f>
        <v/>
      </c>
      <c r="D517" s="112" t="str">
        <f>IFERROR(VLOOKUP(A517,DETAIL!$A$7:$F$1101,4,0),"")</f>
        <v/>
      </c>
      <c r="E517" s="113" t="str">
        <f>IFERROR(VLOOKUP(A517,DETAIL!$A$7:$F$1101,5,0),"")</f>
        <v/>
      </c>
      <c r="F517" s="113" t="str">
        <f>IFERROR(VLOOKUP(A517,DETAIL!$A$7:$P$1101,16,0),"")</f>
        <v/>
      </c>
      <c r="G517" s="113" t="str">
        <f>IFERROR(VLOOKUP(A517,DETAIL!$A$7:$P$1101,15,0),"")</f>
        <v/>
      </c>
      <c r="H517" s="8" t="str">
        <f>IFERROR(VLOOKUP(A517,DETAIL!$A$7:$F$1101,6,0),"")</f>
        <v/>
      </c>
      <c r="I517" s="8" t="str">
        <f>IFERROR(VLOOKUP(A517,DETAIL!$A$7:$Q$1101,17,0),"")</f>
        <v/>
      </c>
      <c r="J517" s="8" t="str">
        <f>IFERROR(VLOOKUP(A517,DETAIL!$A$7:$P$1101,13,0),"")</f>
        <v/>
      </c>
      <c r="K517" s="114" t="str">
        <f>IFERROR(VLOOKUP(A517,DETAIL!$A$7:$N$1101,14,0),"")</f>
        <v/>
      </c>
      <c r="L517" s="8" t="str">
        <f>IFERROR(VLOOKUP(A517,DETAIL!$A$7:$L$1101,7,0),"")</f>
        <v/>
      </c>
      <c r="M517" s="115" t="str">
        <f>IFERROR(VLOOKUP(A517,DETAIL!$A$7:$L$1101,8,0)*75%,"")</f>
        <v/>
      </c>
      <c r="N517" s="8" t="str">
        <f>IFERROR(VLOOKUP(A517,DETAIL!$A$7:$L$1101,9,0),"")</f>
        <v/>
      </c>
      <c r="O517" s="115" t="str">
        <f>IFERROR(VLOOKUP(A517,DETAIL!$A$7:$L$1101,10,0)*25%,"")</f>
        <v/>
      </c>
      <c r="P517" s="115" t="str">
        <f t="shared" si="21"/>
        <v/>
      </c>
      <c r="Q517" s="113"/>
    </row>
    <row r="518" spans="1:17" ht="24.95" customHeight="1">
      <c r="A518" s="128">
        <v>511</v>
      </c>
      <c r="B518" s="8" t="str">
        <f t="shared" si="20"/>
        <v/>
      </c>
      <c r="C518" s="112" t="str">
        <f>IFERROR(VLOOKUP(A518,DETAIL!$A$7:$F$1101,3,0),"")</f>
        <v/>
      </c>
      <c r="D518" s="112" t="str">
        <f>IFERROR(VLOOKUP(A518,DETAIL!$A$7:$F$1101,4,0),"")</f>
        <v/>
      </c>
      <c r="E518" s="113" t="str">
        <f>IFERROR(VLOOKUP(A518,DETAIL!$A$7:$F$1101,5,0),"")</f>
        <v/>
      </c>
      <c r="F518" s="113" t="str">
        <f>IFERROR(VLOOKUP(A518,DETAIL!$A$7:$P$1101,16,0),"")</f>
        <v/>
      </c>
      <c r="G518" s="113" t="str">
        <f>IFERROR(VLOOKUP(A518,DETAIL!$A$7:$P$1101,15,0),"")</f>
        <v/>
      </c>
      <c r="H518" s="8" t="str">
        <f>IFERROR(VLOOKUP(A518,DETAIL!$A$7:$F$1101,6,0),"")</f>
        <v/>
      </c>
      <c r="I518" s="8" t="str">
        <f>IFERROR(VLOOKUP(A518,DETAIL!$A$7:$Q$1101,17,0),"")</f>
        <v/>
      </c>
      <c r="J518" s="8" t="str">
        <f>IFERROR(VLOOKUP(A518,DETAIL!$A$7:$P$1101,13,0),"")</f>
        <v/>
      </c>
      <c r="K518" s="114" t="str">
        <f>IFERROR(VLOOKUP(A518,DETAIL!$A$7:$N$1101,14,0),"")</f>
        <v/>
      </c>
      <c r="L518" s="8" t="str">
        <f>IFERROR(VLOOKUP(A518,DETAIL!$A$7:$L$1101,7,0),"")</f>
        <v/>
      </c>
      <c r="M518" s="115" t="str">
        <f>IFERROR(VLOOKUP(A518,DETAIL!$A$7:$L$1101,8,0)*75%,"")</f>
        <v/>
      </c>
      <c r="N518" s="8" t="str">
        <f>IFERROR(VLOOKUP(A518,DETAIL!$A$7:$L$1101,9,0),"")</f>
        <v/>
      </c>
      <c r="O518" s="115" t="str">
        <f>IFERROR(VLOOKUP(A518,DETAIL!$A$7:$L$1101,10,0)*25%,"")</f>
        <v/>
      </c>
      <c r="P518" s="115" t="str">
        <f t="shared" si="21"/>
        <v/>
      </c>
      <c r="Q518" s="113"/>
    </row>
    <row r="519" spans="1:17" ht="24.95" customHeight="1">
      <c r="A519" s="128">
        <v>512</v>
      </c>
      <c r="B519" s="8" t="str">
        <f t="shared" si="20"/>
        <v/>
      </c>
      <c r="C519" s="112" t="str">
        <f>IFERROR(VLOOKUP(A519,DETAIL!$A$7:$F$1101,3,0),"")</f>
        <v/>
      </c>
      <c r="D519" s="112" t="str">
        <f>IFERROR(VLOOKUP(A519,DETAIL!$A$7:$F$1101,4,0),"")</f>
        <v/>
      </c>
      <c r="E519" s="113" t="str">
        <f>IFERROR(VLOOKUP(A519,DETAIL!$A$7:$F$1101,5,0),"")</f>
        <v/>
      </c>
      <c r="F519" s="113" t="str">
        <f>IFERROR(VLOOKUP(A519,DETAIL!$A$7:$P$1101,16,0),"")</f>
        <v/>
      </c>
      <c r="G519" s="113" t="str">
        <f>IFERROR(VLOOKUP(A519,DETAIL!$A$7:$P$1101,15,0),"")</f>
        <v/>
      </c>
      <c r="H519" s="8" t="str">
        <f>IFERROR(VLOOKUP(A519,DETAIL!$A$7:$F$1101,6,0),"")</f>
        <v/>
      </c>
      <c r="I519" s="8" t="str">
        <f>IFERROR(VLOOKUP(A519,DETAIL!$A$7:$Q$1101,17,0),"")</f>
        <v/>
      </c>
      <c r="J519" s="8" t="str">
        <f>IFERROR(VLOOKUP(A519,DETAIL!$A$7:$P$1101,13,0),"")</f>
        <v/>
      </c>
      <c r="K519" s="114" t="str">
        <f>IFERROR(VLOOKUP(A519,DETAIL!$A$7:$N$1101,14,0),"")</f>
        <v/>
      </c>
      <c r="L519" s="8" t="str">
        <f>IFERROR(VLOOKUP(A519,DETAIL!$A$7:$L$1101,7,0),"")</f>
        <v/>
      </c>
      <c r="M519" s="115" t="str">
        <f>IFERROR(VLOOKUP(A519,DETAIL!$A$7:$L$1101,8,0)*75%,"")</f>
        <v/>
      </c>
      <c r="N519" s="8" t="str">
        <f>IFERROR(VLOOKUP(A519,DETAIL!$A$7:$L$1101,9,0),"")</f>
        <v/>
      </c>
      <c r="O519" s="115" t="str">
        <f>IFERROR(VLOOKUP(A519,DETAIL!$A$7:$L$1101,10,0)*25%,"")</f>
        <v/>
      </c>
      <c r="P519" s="115" t="str">
        <f t="shared" si="21"/>
        <v/>
      </c>
      <c r="Q519" s="113"/>
    </row>
    <row r="520" spans="1:17" ht="24.95" customHeight="1">
      <c r="A520" s="128">
        <v>513</v>
      </c>
      <c r="B520" s="8" t="str">
        <f t="shared" si="20"/>
        <v/>
      </c>
      <c r="C520" s="112" t="str">
        <f>IFERROR(VLOOKUP(A520,DETAIL!$A$7:$F$1101,3,0),"")</f>
        <v/>
      </c>
      <c r="D520" s="112" t="str">
        <f>IFERROR(VLOOKUP(A520,DETAIL!$A$7:$F$1101,4,0),"")</f>
        <v/>
      </c>
      <c r="E520" s="113" t="str">
        <f>IFERROR(VLOOKUP(A520,DETAIL!$A$7:$F$1101,5,0),"")</f>
        <v/>
      </c>
      <c r="F520" s="113" t="str">
        <f>IFERROR(VLOOKUP(A520,DETAIL!$A$7:$P$1101,16,0),"")</f>
        <v/>
      </c>
      <c r="G520" s="113" t="str">
        <f>IFERROR(VLOOKUP(A520,DETAIL!$A$7:$P$1101,15,0),"")</f>
        <v/>
      </c>
      <c r="H520" s="8" t="str">
        <f>IFERROR(VLOOKUP(A520,DETAIL!$A$7:$F$1101,6,0),"")</f>
        <v/>
      </c>
      <c r="I520" s="8" t="str">
        <f>IFERROR(VLOOKUP(A520,DETAIL!$A$7:$Q$1101,17,0),"")</f>
        <v/>
      </c>
      <c r="J520" s="8" t="str">
        <f>IFERROR(VLOOKUP(A520,DETAIL!$A$7:$P$1101,13,0),"")</f>
        <v/>
      </c>
      <c r="K520" s="114" t="str">
        <f>IFERROR(VLOOKUP(A520,DETAIL!$A$7:$N$1101,14,0),"")</f>
        <v/>
      </c>
      <c r="L520" s="8" t="str">
        <f>IFERROR(VLOOKUP(A520,DETAIL!$A$7:$L$1101,7,0),"")</f>
        <v/>
      </c>
      <c r="M520" s="115" t="str">
        <f>IFERROR(VLOOKUP(A520,DETAIL!$A$7:$L$1101,8,0)*75%,"")</f>
        <v/>
      </c>
      <c r="N520" s="8" t="str">
        <f>IFERROR(VLOOKUP(A520,DETAIL!$A$7:$L$1101,9,0),"")</f>
        <v/>
      </c>
      <c r="O520" s="115" t="str">
        <f>IFERROR(VLOOKUP(A520,DETAIL!$A$7:$L$1101,10,0)*25%,"")</f>
        <v/>
      </c>
      <c r="P520" s="115" t="str">
        <f t="shared" si="21"/>
        <v/>
      </c>
      <c r="Q520" s="113"/>
    </row>
    <row r="521" spans="1:17" ht="24.95" customHeight="1">
      <c r="A521" s="128">
        <v>514</v>
      </c>
      <c r="B521" s="8" t="str">
        <f t="shared" si="20"/>
        <v/>
      </c>
      <c r="C521" s="112" t="str">
        <f>IFERROR(VLOOKUP(A521,DETAIL!$A$7:$F$1101,3,0),"")</f>
        <v/>
      </c>
      <c r="D521" s="112" t="str">
        <f>IFERROR(VLOOKUP(A521,DETAIL!$A$7:$F$1101,4,0),"")</f>
        <v/>
      </c>
      <c r="E521" s="113" t="str">
        <f>IFERROR(VLOOKUP(A521,DETAIL!$A$7:$F$1101,5,0),"")</f>
        <v/>
      </c>
      <c r="F521" s="113" t="str">
        <f>IFERROR(VLOOKUP(A521,DETAIL!$A$7:$P$1101,16,0),"")</f>
        <v/>
      </c>
      <c r="G521" s="113" t="str">
        <f>IFERROR(VLOOKUP(A521,DETAIL!$A$7:$P$1101,15,0),"")</f>
        <v/>
      </c>
      <c r="H521" s="8" t="str">
        <f>IFERROR(VLOOKUP(A521,DETAIL!$A$7:$F$1101,6,0),"")</f>
        <v/>
      </c>
      <c r="I521" s="8" t="str">
        <f>IFERROR(VLOOKUP(A521,DETAIL!$A$7:$Q$1101,17,0),"")</f>
        <v/>
      </c>
      <c r="J521" s="8" t="str">
        <f>IFERROR(VLOOKUP(A521,DETAIL!$A$7:$P$1101,13,0),"")</f>
        <v/>
      </c>
      <c r="K521" s="114" t="str">
        <f>IFERROR(VLOOKUP(A521,DETAIL!$A$7:$N$1101,14,0),"")</f>
        <v/>
      </c>
      <c r="L521" s="8" t="str">
        <f>IFERROR(VLOOKUP(A521,DETAIL!$A$7:$L$1101,7,0),"")</f>
        <v/>
      </c>
      <c r="M521" s="115" t="str">
        <f>IFERROR(VLOOKUP(A521,DETAIL!$A$7:$L$1101,8,0)*75%,"")</f>
        <v/>
      </c>
      <c r="N521" s="8" t="str">
        <f>IFERROR(VLOOKUP(A521,DETAIL!$A$7:$L$1101,9,0),"")</f>
        <v/>
      </c>
      <c r="O521" s="115" t="str">
        <f>IFERROR(VLOOKUP(A521,DETAIL!$A$7:$L$1101,10,0)*25%,"")</f>
        <v/>
      </c>
      <c r="P521" s="115" t="str">
        <f t="shared" si="21"/>
        <v/>
      </c>
      <c r="Q521" s="113"/>
    </row>
    <row r="522" spans="1:17" ht="24.95" customHeight="1">
      <c r="A522" s="128">
        <v>515</v>
      </c>
      <c r="B522" s="8" t="str">
        <f t="shared" si="20"/>
        <v/>
      </c>
      <c r="C522" s="112" t="str">
        <f>IFERROR(VLOOKUP(A522,DETAIL!$A$7:$F$1101,3,0),"")</f>
        <v/>
      </c>
      <c r="D522" s="112" t="str">
        <f>IFERROR(VLOOKUP(A522,DETAIL!$A$7:$F$1101,4,0),"")</f>
        <v/>
      </c>
      <c r="E522" s="113" t="str">
        <f>IFERROR(VLOOKUP(A522,DETAIL!$A$7:$F$1101,5,0),"")</f>
        <v/>
      </c>
      <c r="F522" s="113" t="str">
        <f>IFERROR(VLOOKUP(A522,DETAIL!$A$7:$P$1101,16,0),"")</f>
        <v/>
      </c>
      <c r="G522" s="113" t="str">
        <f>IFERROR(VLOOKUP(A522,DETAIL!$A$7:$P$1101,15,0),"")</f>
        <v/>
      </c>
      <c r="H522" s="8" t="str">
        <f>IFERROR(VLOOKUP(A522,DETAIL!$A$7:$F$1101,6,0),"")</f>
        <v/>
      </c>
      <c r="I522" s="8" t="str">
        <f>IFERROR(VLOOKUP(A522,DETAIL!$A$7:$Q$1101,17,0),"")</f>
        <v/>
      </c>
      <c r="J522" s="8" t="str">
        <f>IFERROR(VLOOKUP(A522,DETAIL!$A$7:$P$1101,13,0),"")</f>
        <v/>
      </c>
      <c r="K522" s="114" t="str">
        <f>IFERROR(VLOOKUP(A522,DETAIL!$A$7:$N$1101,14,0),"")</f>
        <v/>
      </c>
      <c r="L522" s="8" t="str">
        <f>IFERROR(VLOOKUP(A522,DETAIL!$A$7:$L$1101,7,0),"")</f>
        <v/>
      </c>
      <c r="M522" s="115" t="str">
        <f>IFERROR(VLOOKUP(A522,DETAIL!$A$7:$L$1101,8,0)*75%,"")</f>
        <v/>
      </c>
      <c r="N522" s="8" t="str">
        <f>IFERROR(VLOOKUP(A522,DETAIL!$A$7:$L$1101,9,0),"")</f>
        <v/>
      </c>
      <c r="O522" s="115" t="str">
        <f>IFERROR(VLOOKUP(A522,DETAIL!$A$7:$L$1101,10,0)*25%,"")</f>
        <v/>
      </c>
      <c r="P522" s="115" t="str">
        <f t="shared" si="21"/>
        <v/>
      </c>
      <c r="Q522" s="113"/>
    </row>
    <row r="523" spans="1:17" ht="24.95" customHeight="1">
      <c r="A523" s="128">
        <v>516</v>
      </c>
      <c r="B523" s="8" t="str">
        <f t="shared" si="20"/>
        <v/>
      </c>
      <c r="C523" s="112" t="str">
        <f>IFERROR(VLOOKUP(A523,DETAIL!$A$7:$F$1101,3,0),"")</f>
        <v/>
      </c>
      <c r="D523" s="112" t="str">
        <f>IFERROR(VLOOKUP(A523,DETAIL!$A$7:$F$1101,4,0),"")</f>
        <v/>
      </c>
      <c r="E523" s="113" t="str">
        <f>IFERROR(VLOOKUP(A523,DETAIL!$A$7:$F$1101,5,0),"")</f>
        <v/>
      </c>
      <c r="F523" s="113" t="str">
        <f>IFERROR(VLOOKUP(A523,DETAIL!$A$7:$P$1101,16,0),"")</f>
        <v/>
      </c>
      <c r="G523" s="113" t="str">
        <f>IFERROR(VLOOKUP(A523,DETAIL!$A$7:$P$1101,15,0),"")</f>
        <v/>
      </c>
      <c r="H523" s="8" t="str">
        <f>IFERROR(VLOOKUP(A523,DETAIL!$A$7:$F$1101,6,0),"")</f>
        <v/>
      </c>
      <c r="I523" s="8" t="str">
        <f>IFERROR(VLOOKUP(A523,DETAIL!$A$7:$Q$1101,17,0),"")</f>
        <v/>
      </c>
      <c r="J523" s="8" t="str">
        <f>IFERROR(VLOOKUP(A523,DETAIL!$A$7:$P$1101,13,0),"")</f>
        <v/>
      </c>
      <c r="K523" s="114" t="str">
        <f>IFERROR(VLOOKUP(A523,DETAIL!$A$7:$N$1101,14,0),"")</f>
        <v/>
      </c>
      <c r="L523" s="8" t="str">
        <f>IFERROR(VLOOKUP(A523,DETAIL!$A$7:$L$1101,7,0),"")</f>
        <v/>
      </c>
      <c r="M523" s="115" t="str">
        <f>IFERROR(VLOOKUP(A523,DETAIL!$A$7:$L$1101,8,0)*75%,"")</f>
        <v/>
      </c>
      <c r="N523" s="8" t="str">
        <f>IFERROR(VLOOKUP(A523,DETAIL!$A$7:$L$1101,9,0),"")</f>
        <v/>
      </c>
      <c r="O523" s="115" t="str">
        <f>IFERROR(VLOOKUP(A523,DETAIL!$A$7:$L$1101,10,0)*25%,"")</f>
        <v/>
      </c>
      <c r="P523" s="115" t="str">
        <f t="shared" si="21"/>
        <v/>
      </c>
      <c r="Q523" s="113"/>
    </row>
    <row r="524" spans="1:17" ht="24.95" customHeight="1">
      <c r="A524" s="128">
        <v>517</v>
      </c>
      <c r="B524" s="8" t="str">
        <f t="shared" si="20"/>
        <v/>
      </c>
      <c r="C524" s="112" t="str">
        <f>IFERROR(VLOOKUP(A524,DETAIL!$A$7:$F$1101,3,0),"")</f>
        <v/>
      </c>
      <c r="D524" s="112" t="str">
        <f>IFERROR(VLOOKUP(A524,DETAIL!$A$7:$F$1101,4,0),"")</f>
        <v/>
      </c>
      <c r="E524" s="113" t="str">
        <f>IFERROR(VLOOKUP(A524,DETAIL!$A$7:$F$1101,5,0),"")</f>
        <v/>
      </c>
      <c r="F524" s="113" t="str">
        <f>IFERROR(VLOOKUP(A524,DETAIL!$A$7:$P$1101,16,0),"")</f>
        <v/>
      </c>
      <c r="G524" s="113" t="str">
        <f>IFERROR(VLOOKUP(A524,DETAIL!$A$7:$P$1101,15,0),"")</f>
        <v/>
      </c>
      <c r="H524" s="8" t="str">
        <f>IFERROR(VLOOKUP(A524,DETAIL!$A$7:$F$1101,6,0),"")</f>
        <v/>
      </c>
      <c r="I524" s="8" t="str">
        <f>IFERROR(VLOOKUP(A524,DETAIL!$A$7:$Q$1101,17,0),"")</f>
        <v/>
      </c>
      <c r="J524" s="8" t="str">
        <f>IFERROR(VLOOKUP(A524,DETAIL!$A$7:$P$1101,13,0),"")</f>
        <v/>
      </c>
      <c r="K524" s="114" t="str">
        <f>IFERROR(VLOOKUP(A524,DETAIL!$A$7:$N$1101,14,0),"")</f>
        <v/>
      </c>
      <c r="L524" s="8" t="str">
        <f>IFERROR(VLOOKUP(A524,DETAIL!$A$7:$L$1101,7,0),"")</f>
        <v/>
      </c>
      <c r="M524" s="115" t="str">
        <f>IFERROR(VLOOKUP(A524,DETAIL!$A$7:$L$1101,8,0)*75%,"")</f>
        <v/>
      </c>
      <c r="N524" s="8" t="str">
        <f>IFERROR(VLOOKUP(A524,DETAIL!$A$7:$L$1101,9,0),"")</f>
        <v/>
      </c>
      <c r="O524" s="115" t="str">
        <f>IFERROR(VLOOKUP(A524,DETAIL!$A$7:$L$1101,10,0)*25%,"")</f>
        <v/>
      </c>
      <c r="P524" s="115" t="str">
        <f t="shared" si="21"/>
        <v/>
      </c>
      <c r="Q524" s="113"/>
    </row>
    <row r="525" spans="1:17" ht="24.95" customHeight="1">
      <c r="A525" s="128">
        <v>518</v>
      </c>
      <c r="B525" s="8" t="str">
        <f t="shared" si="20"/>
        <v/>
      </c>
      <c r="C525" s="112" t="str">
        <f>IFERROR(VLOOKUP(A525,DETAIL!$A$7:$F$1101,3,0),"")</f>
        <v/>
      </c>
      <c r="D525" s="112" t="str">
        <f>IFERROR(VLOOKUP(A525,DETAIL!$A$7:$F$1101,4,0),"")</f>
        <v/>
      </c>
      <c r="E525" s="113" t="str">
        <f>IFERROR(VLOOKUP(A525,DETAIL!$A$7:$F$1101,5,0),"")</f>
        <v/>
      </c>
      <c r="F525" s="113" t="str">
        <f>IFERROR(VLOOKUP(A525,DETAIL!$A$7:$P$1101,16,0),"")</f>
        <v/>
      </c>
      <c r="G525" s="113" t="str">
        <f>IFERROR(VLOOKUP(A525,DETAIL!$A$7:$P$1101,15,0),"")</f>
        <v/>
      </c>
      <c r="H525" s="8" t="str">
        <f>IFERROR(VLOOKUP(A525,DETAIL!$A$7:$F$1101,6,0),"")</f>
        <v/>
      </c>
      <c r="I525" s="8" t="str">
        <f>IFERROR(VLOOKUP(A525,DETAIL!$A$7:$Q$1101,17,0),"")</f>
        <v/>
      </c>
      <c r="J525" s="8" t="str">
        <f>IFERROR(VLOOKUP(A525,DETAIL!$A$7:$P$1101,13,0),"")</f>
        <v/>
      </c>
      <c r="K525" s="114" t="str">
        <f>IFERROR(VLOOKUP(A525,DETAIL!$A$7:$N$1101,14,0),"")</f>
        <v/>
      </c>
      <c r="L525" s="8" t="str">
        <f>IFERROR(VLOOKUP(A525,DETAIL!$A$7:$L$1101,7,0),"")</f>
        <v/>
      </c>
      <c r="M525" s="115" t="str">
        <f>IFERROR(VLOOKUP(A525,DETAIL!$A$7:$L$1101,8,0)*75%,"")</f>
        <v/>
      </c>
      <c r="N525" s="8" t="str">
        <f>IFERROR(VLOOKUP(A525,DETAIL!$A$7:$L$1101,9,0),"")</f>
        <v/>
      </c>
      <c r="O525" s="115" t="str">
        <f>IFERROR(VLOOKUP(A525,DETAIL!$A$7:$L$1101,10,0)*25%,"")</f>
        <v/>
      </c>
      <c r="P525" s="115" t="str">
        <f t="shared" si="21"/>
        <v/>
      </c>
      <c r="Q525" s="113"/>
    </row>
    <row r="526" spans="1:17" ht="24.95" customHeight="1">
      <c r="A526" s="128">
        <v>519</v>
      </c>
      <c r="B526" s="8" t="str">
        <f t="shared" si="20"/>
        <v/>
      </c>
      <c r="C526" s="112" t="str">
        <f>IFERROR(VLOOKUP(A526,DETAIL!$A$7:$F$1101,3,0),"")</f>
        <v/>
      </c>
      <c r="D526" s="112" t="str">
        <f>IFERROR(VLOOKUP(A526,DETAIL!$A$7:$F$1101,4,0),"")</f>
        <v/>
      </c>
      <c r="E526" s="113" t="str">
        <f>IFERROR(VLOOKUP(A526,DETAIL!$A$7:$F$1101,5,0),"")</f>
        <v/>
      </c>
      <c r="F526" s="113" t="str">
        <f>IFERROR(VLOOKUP(A526,DETAIL!$A$7:$P$1101,16,0),"")</f>
        <v/>
      </c>
      <c r="G526" s="113" t="str">
        <f>IFERROR(VLOOKUP(A526,DETAIL!$A$7:$P$1101,15,0),"")</f>
        <v/>
      </c>
      <c r="H526" s="8" t="str">
        <f>IFERROR(VLOOKUP(A526,DETAIL!$A$7:$F$1101,6,0),"")</f>
        <v/>
      </c>
      <c r="I526" s="8" t="str">
        <f>IFERROR(VLOOKUP(A526,DETAIL!$A$7:$Q$1101,17,0),"")</f>
        <v/>
      </c>
      <c r="J526" s="8" t="str">
        <f>IFERROR(VLOOKUP(A526,DETAIL!$A$7:$P$1101,13,0),"")</f>
        <v/>
      </c>
      <c r="K526" s="114" t="str">
        <f>IFERROR(VLOOKUP(A526,DETAIL!$A$7:$N$1101,14,0),"")</f>
        <v/>
      </c>
      <c r="L526" s="8" t="str">
        <f>IFERROR(VLOOKUP(A526,DETAIL!$A$7:$L$1101,7,0),"")</f>
        <v/>
      </c>
      <c r="M526" s="115" t="str">
        <f>IFERROR(VLOOKUP(A526,DETAIL!$A$7:$L$1101,8,0)*75%,"")</f>
        <v/>
      </c>
      <c r="N526" s="8" t="str">
        <f>IFERROR(VLOOKUP(A526,DETAIL!$A$7:$L$1101,9,0),"")</f>
        <v/>
      </c>
      <c r="O526" s="115" t="str">
        <f>IFERROR(VLOOKUP(A526,DETAIL!$A$7:$L$1101,10,0)*25%,"")</f>
        <v/>
      </c>
      <c r="P526" s="115" t="str">
        <f t="shared" si="21"/>
        <v/>
      </c>
      <c r="Q526" s="113"/>
    </row>
    <row r="527" spans="1:17" ht="24.95" customHeight="1">
      <c r="A527" s="128">
        <v>520</v>
      </c>
      <c r="B527" s="8" t="str">
        <f t="shared" si="20"/>
        <v/>
      </c>
      <c r="C527" s="112" t="str">
        <f>IFERROR(VLOOKUP(A527,DETAIL!$A$7:$F$1101,3,0),"")</f>
        <v/>
      </c>
      <c r="D527" s="112" t="str">
        <f>IFERROR(VLOOKUP(A527,DETAIL!$A$7:$F$1101,4,0),"")</f>
        <v/>
      </c>
      <c r="E527" s="113" t="str">
        <f>IFERROR(VLOOKUP(A527,DETAIL!$A$7:$F$1101,5,0),"")</f>
        <v/>
      </c>
      <c r="F527" s="113" t="str">
        <f>IFERROR(VLOOKUP(A527,DETAIL!$A$7:$P$1101,16,0),"")</f>
        <v/>
      </c>
      <c r="G527" s="113" t="str">
        <f>IFERROR(VLOOKUP(A527,DETAIL!$A$7:$P$1101,15,0),"")</f>
        <v/>
      </c>
      <c r="H527" s="8" t="str">
        <f>IFERROR(VLOOKUP(A527,DETAIL!$A$7:$F$1101,6,0),"")</f>
        <v/>
      </c>
      <c r="I527" s="8" t="str">
        <f>IFERROR(VLOOKUP(A527,DETAIL!$A$7:$Q$1101,17,0),"")</f>
        <v/>
      </c>
      <c r="J527" s="8" t="str">
        <f>IFERROR(VLOOKUP(A527,DETAIL!$A$7:$P$1101,13,0),"")</f>
        <v/>
      </c>
      <c r="K527" s="114" t="str">
        <f>IFERROR(VLOOKUP(A527,DETAIL!$A$7:$N$1101,14,0),"")</f>
        <v/>
      </c>
      <c r="L527" s="8" t="str">
        <f>IFERROR(VLOOKUP(A527,DETAIL!$A$7:$L$1101,7,0),"")</f>
        <v/>
      </c>
      <c r="M527" s="115" t="str">
        <f>IFERROR(VLOOKUP(A527,DETAIL!$A$7:$L$1101,8,0)*75%,"")</f>
        <v/>
      </c>
      <c r="N527" s="8" t="str">
        <f>IFERROR(VLOOKUP(A527,DETAIL!$A$7:$L$1101,9,0),"")</f>
        <v/>
      </c>
      <c r="O527" s="115" t="str">
        <f>IFERROR(VLOOKUP(A527,DETAIL!$A$7:$L$1101,10,0)*25%,"")</f>
        <v/>
      </c>
      <c r="P527" s="115" t="str">
        <f t="shared" si="21"/>
        <v/>
      </c>
      <c r="Q527" s="113"/>
    </row>
    <row r="528" spans="1:17" ht="24.95" customHeight="1">
      <c r="A528" s="128">
        <v>521</v>
      </c>
      <c r="B528" s="8" t="str">
        <f t="shared" si="20"/>
        <v/>
      </c>
      <c r="C528" s="112" t="str">
        <f>IFERROR(VLOOKUP(A528,DETAIL!$A$7:$F$1101,3,0),"")</f>
        <v/>
      </c>
      <c r="D528" s="112" t="str">
        <f>IFERROR(VLOOKUP(A528,DETAIL!$A$7:$F$1101,4,0),"")</f>
        <v/>
      </c>
      <c r="E528" s="113" t="str">
        <f>IFERROR(VLOOKUP(A528,DETAIL!$A$7:$F$1101,5,0),"")</f>
        <v/>
      </c>
      <c r="F528" s="113" t="str">
        <f>IFERROR(VLOOKUP(A528,DETAIL!$A$7:$P$1101,16,0),"")</f>
        <v/>
      </c>
      <c r="G528" s="113" t="str">
        <f>IFERROR(VLOOKUP(A528,DETAIL!$A$7:$P$1101,15,0),"")</f>
        <v/>
      </c>
      <c r="H528" s="8" t="str">
        <f>IFERROR(VLOOKUP(A528,DETAIL!$A$7:$F$1101,6,0),"")</f>
        <v/>
      </c>
      <c r="I528" s="8" t="str">
        <f>IFERROR(VLOOKUP(A528,DETAIL!$A$7:$Q$1101,17,0),"")</f>
        <v/>
      </c>
      <c r="J528" s="8" t="str">
        <f>IFERROR(VLOOKUP(A528,DETAIL!$A$7:$P$1101,13,0),"")</f>
        <v/>
      </c>
      <c r="K528" s="114" t="str">
        <f>IFERROR(VLOOKUP(A528,DETAIL!$A$7:$N$1101,14,0),"")</f>
        <v/>
      </c>
      <c r="L528" s="8" t="str">
        <f>IFERROR(VLOOKUP(A528,DETAIL!$A$7:$L$1101,7,0),"")</f>
        <v/>
      </c>
      <c r="M528" s="115" t="str">
        <f>IFERROR(VLOOKUP(A528,DETAIL!$A$7:$L$1101,8,0)*75%,"")</f>
        <v/>
      </c>
      <c r="N528" s="8" t="str">
        <f>IFERROR(VLOOKUP(A528,DETAIL!$A$7:$L$1101,9,0),"")</f>
        <v/>
      </c>
      <c r="O528" s="115" t="str">
        <f>IFERROR(VLOOKUP(A528,DETAIL!$A$7:$L$1101,10,0)*25%,"")</f>
        <v/>
      </c>
      <c r="P528" s="115" t="str">
        <f t="shared" si="21"/>
        <v/>
      </c>
      <c r="Q528" s="113"/>
    </row>
    <row r="529" spans="1:17" ht="24.95" customHeight="1">
      <c r="A529" s="128">
        <v>522</v>
      </c>
      <c r="B529" s="8" t="str">
        <f t="shared" si="20"/>
        <v/>
      </c>
      <c r="C529" s="112" t="str">
        <f>IFERROR(VLOOKUP(A529,DETAIL!$A$7:$F$1101,3,0),"")</f>
        <v/>
      </c>
      <c r="D529" s="112" t="str">
        <f>IFERROR(VLOOKUP(A529,DETAIL!$A$7:$F$1101,4,0),"")</f>
        <v/>
      </c>
      <c r="E529" s="113" t="str">
        <f>IFERROR(VLOOKUP(A529,DETAIL!$A$7:$F$1101,5,0),"")</f>
        <v/>
      </c>
      <c r="F529" s="113" t="str">
        <f>IFERROR(VLOOKUP(A529,DETAIL!$A$7:$P$1101,16,0),"")</f>
        <v/>
      </c>
      <c r="G529" s="113" t="str">
        <f>IFERROR(VLOOKUP(A529,DETAIL!$A$7:$P$1101,15,0),"")</f>
        <v/>
      </c>
      <c r="H529" s="8" t="str">
        <f>IFERROR(VLOOKUP(A529,DETAIL!$A$7:$F$1101,6,0),"")</f>
        <v/>
      </c>
      <c r="I529" s="8" t="str">
        <f>IFERROR(VLOOKUP(A529,DETAIL!$A$7:$Q$1101,17,0),"")</f>
        <v/>
      </c>
      <c r="J529" s="8" t="str">
        <f>IFERROR(VLOOKUP(A529,DETAIL!$A$7:$P$1101,13,0),"")</f>
        <v/>
      </c>
      <c r="K529" s="114" t="str">
        <f>IFERROR(VLOOKUP(A529,DETAIL!$A$7:$N$1101,14,0),"")</f>
        <v/>
      </c>
      <c r="L529" s="8" t="str">
        <f>IFERROR(VLOOKUP(A529,DETAIL!$A$7:$L$1101,7,0),"")</f>
        <v/>
      </c>
      <c r="M529" s="115" t="str">
        <f>IFERROR(VLOOKUP(A529,DETAIL!$A$7:$L$1101,8,0)*75%,"")</f>
        <v/>
      </c>
      <c r="N529" s="8" t="str">
        <f>IFERROR(VLOOKUP(A529,DETAIL!$A$7:$L$1101,9,0),"")</f>
        <v/>
      </c>
      <c r="O529" s="115" t="str">
        <f>IFERROR(VLOOKUP(A529,DETAIL!$A$7:$L$1101,10,0)*25%,"")</f>
        <v/>
      </c>
      <c r="P529" s="115" t="str">
        <f t="shared" si="21"/>
        <v/>
      </c>
      <c r="Q529" s="113"/>
    </row>
    <row r="530" spans="1:17" ht="24.95" customHeight="1">
      <c r="A530" s="128">
        <v>523</v>
      </c>
      <c r="B530" s="8" t="str">
        <f t="shared" si="20"/>
        <v/>
      </c>
      <c r="C530" s="112" t="str">
        <f>IFERROR(VLOOKUP(A530,DETAIL!$A$7:$F$1101,3,0),"")</f>
        <v/>
      </c>
      <c r="D530" s="112" t="str">
        <f>IFERROR(VLOOKUP(A530,DETAIL!$A$7:$F$1101,4,0),"")</f>
        <v/>
      </c>
      <c r="E530" s="113" t="str">
        <f>IFERROR(VLOOKUP(A530,DETAIL!$A$7:$F$1101,5,0),"")</f>
        <v/>
      </c>
      <c r="F530" s="113" t="str">
        <f>IFERROR(VLOOKUP(A530,DETAIL!$A$7:$P$1101,16,0),"")</f>
        <v/>
      </c>
      <c r="G530" s="113" t="str">
        <f>IFERROR(VLOOKUP(A530,DETAIL!$A$7:$P$1101,15,0),"")</f>
        <v/>
      </c>
      <c r="H530" s="8" t="str">
        <f>IFERROR(VLOOKUP(A530,DETAIL!$A$7:$F$1101,6,0),"")</f>
        <v/>
      </c>
      <c r="I530" s="8" t="str">
        <f>IFERROR(VLOOKUP(A530,DETAIL!$A$7:$Q$1101,17,0),"")</f>
        <v/>
      </c>
      <c r="J530" s="8" t="str">
        <f>IFERROR(VLOOKUP(A530,DETAIL!$A$7:$P$1101,13,0),"")</f>
        <v/>
      </c>
      <c r="K530" s="114" t="str">
        <f>IFERROR(VLOOKUP(A530,DETAIL!$A$7:$N$1101,14,0),"")</f>
        <v/>
      </c>
      <c r="L530" s="8" t="str">
        <f>IFERROR(VLOOKUP(A530,DETAIL!$A$7:$L$1101,7,0),"")</f>
        <v/>
      </c>
      <c r="M530" s="115" t="str">
        <f>IFERROR(VLOOKUP(A530,DETAIL!$A$7:$L$1101,8,0)*75%,"")</f>
        <v/>
      </c>
      <c r="N530" s="8" t="str">
        <f>IFERROR(VLOOKUP(A530,DETAIL!$A$7:$L$1101,9,0),"")</f>
        <v/>
      </c>
      <c r="O530" s="115" t="str">
        <f>IFERROR(VLOOKUP(A530,DETAIL!$A$7:$L$1101,10,0)*25%,"")</f>
        <v/>
      </c>
      <c r="P530" s="115" t="str">
        <f t="shared" si="21"/>
        <v/>
      </c>
      <c r="Q530" s="113"/>
    </row>
    <row r="531" spans="1:17" ht="24.95" customHeight="1">
      <c r="A531" s="128">
        <v>524</v>
      </c>
      <c r="B531" s="8" t="str">
        <f t="shared" si="20"/>
        <v/>
      </c>
      <c r="C531" s="112" t="str">
        <f>IFERROR(VLOOKUP(A531,DETAIL!$A$7:$F$1101,3,0),"")</f>
        <v/>
      </c>
      <c r="D531" s="112" t="str">
        <f>IFERROR(VLOOKUP(A531,DETAIL!$A$7:$F$1101,4,0),"")</f>
        <v/>
      </c>
      <c r="E531" s="113" t="str">
        <f>IFERROR(VLOOKUP(A531,DETAIL!$A$7:$F$1101,5,0),"")</f>
        <v/>
      </c>
      <c r="F531" s="113" t="str">
        <f>IFERROR(VLOOKUP(A531,DETAIL!$A$7:$P$1101,16,0),"")</f>
        <v/>
      </c>
      <c r="G531" s="113" t="str">
        <f>IFERROR(VLOOKUP(A531,DETAIL!$A$7:$P$1101,15,0),"")</f>
        <v/>
      </c>
      <c r="H531" s="8" t="str">
        <f>IFERROR(VLOOKUP(A531,DETAIL!$A$7:$F$1101,6,0),"")</f>
        <v/>
      </c>
      <c r="I531" s="8" t="str">
        <f>IFERROR(VLOOKUP(A531,DETAIL!$A$7:$Q$1101,17,0),"")</f>
        <v/>
      </c>
      <c r="J531" s="8" t="str">
        <f>IFERROR(VLOOKUP(A531,DETAIL!$A$7:$P$1101,13,0),"")</f>
        <v/>
      </c>
      <c r="K531" s="114" t="str">
        <f>IFERROR(VLOOKUP(A531,DETAIL!$A$7:$N$1101,14,0),"")</f>
        <v/>
      </c>
      <c r="L531" s="8" t="str">
        <f>IFERROR(VLOOKUP(A531,DETAIL!$A$7:$L$1101,7,0),"")</f>
        <v/>
      </c>
      <c r="M531" s="115" t="str">
        <f>IFERROR(VLOOKUP(A531,DETAIL!$A$7:$L$1101,8,0)*75%,"")</f>
        <v/>
      </c>
      <c r="N531" s="8" t="str">
        <f>IFERROR(VLOOKUP(A531,DETAIL!$A$7:$L$1101,9,0),"")</f>
        <v/>
      </c>
      <c r="O531" s="115" t="str">
        <f>IFERROR(VLOOKUP(A531,DETAIL!$A$7:$L$1101,10,0)*25%,"")</f>
        <v/>
      </c>
      <c r="P531" s="115" t="str">
        <f t="shared" si="21"/>
        <v/>
      </c>
      <c r="Q531" s="113"/>
    </row>
    <row r="532" spans="1:17" ht="24.95" customHeight="1">
      <c r="A532" s="128">
        <v>525</v>
      </c>
      <c r="B532" s="8" t="str">
        <f t="shared" ref="B532:B595" si="22">IFERROR(IF(LEN(C532)&gt;=2,B531+1,""),"")</f>
        <v/>
      </c>
      <c r="C532" s="112" t="str">
        <f>IFERROR(VLOOKUP(A532,DETAIL!$A$7:$F$1101,3,0),"")</f>
        <v/>
      </c>
      <c r="D532" s="112" t="str">
        <f>IFERROR(VLOOKUP(A532,DETAIL!$A$7:$F$1101,4,0),"")</f>
        <v/>
      </c>
      <c r="E532" s="113" t="str">
        <f>IFERROR(VLOOKUP(A532,DETAIL!$A$7:$F$1101,5,0),"")</f>
        <v/>
      </c>
      <c r="F532" s="113" t="str">
        <f>IFERROR(VLOOKUP(A532,DETAIL!$A$7:$P$1101,16,0),"")</f>
        <v/>
      </c>
      <c r="G532" s="113" t="str">
        <f>IFERROR(VLOOKUP(A532,DETAIL!$A$7:$P$1101,15,0),"")</f>
        <v/>
      </c>
      <c r="H532" s="8" t="str">
        <f>IFERROR(VLOOKUP(A532,DETAIL!$A$7:$F$1101,6,0),"")</f>
        <v/>
      </c>
      <c r="I532" s="8" t="str">
        <f>IFERROR(VLOOKUP(A532,DETAIL!$A$7:$Q$1101,17,0),"")</f>
        <v/>
      </c>
      <c r="J532" s="8" t="str">
        <f>IFERROR(VLOOKUP(A532,DETAIL!$A$7:$P$1101,13,0),"")</f>
        <v/>
      </c>
      <c r="K532" s="114" t="str">
        <f>IFERROR(VLOOKUP(A532,DETAIL!$A$7:$N$1101,14,0),"")</f>
        <v/>
      </c>
      <c r="L532" s="8" t="str">
        <f>IFERROR(VLOOKUP(A532,DETAIL!$A$7:$L$1101,7,0),"")</f>
        <v/>
      </c>
      <c r="M532" s="115" t="str">
        <f>IFERROR(VLOOKUP(A532,DETAIL!$A$7:$L$1101,8,0)*75%,"")</f>
        <v/>
      </c>
      <c r="N532" s="8" t="str">
        <f>IFERROR(VLOOKUP(A532,DETAIL!$A$7:$L$1101,9,0),"")</f>
        <v/>
      </c>
      <c r="O532" s="115" t="str">
        <f>IFERROR(VLOOKUP(A532,DETAIL!$A$7:$L$1101,10,0)*25%,"")</f>
        <v/>
      </c>
      <c r="P532" s="115" t="str">
        <f t="shared" ref="P532:P595" si="23">IFERROR(IF(H532="","",SUM(M532+O532)),"")</f>
        <v/>
      </c>
      <c r="Q532" s="113"/>
    </row>
    <row r="533" spans="1:17" ht="24.95" customHeight="1">
      <c r="A533" s="128">
        <v>526</v>
      </c>
      <c r="B533" s="8" t="str">
        <f t="shared" si="22"/>
        <v/>
      </c>
      <c r="C533" s="112" t="str">
        <f>IFERROR(VLOOKUP(A533,DETAIL!$A$7:$F$1101,3,0),"")</f>
        <v/>
      </c>
      <c r="D533" s="112" t="str">
        <f>IFERROR(VLOOKUP(A533,DETAIL!$A$7:$F$1101,4,0),"")</f>
        <v/>
      </c>
      <c r="E533" s="113" t="str">
        <f>IFERROR(VLOOKUP(A533,DETAIL!$A$7:$F$1101,5,0),"")</f>
        <v/>
      </c>
      <c r="F533" s="113" t="str">
        <f>IFERROR(VLOOKUP(A533,DETAIL!$A$7:$P$1101,16,0),"")</f>
        <v/>
      </c>
      <c r="G533" s="113" t="str">
        <f>IFERROR(VLOOKUP(A533,DETAIL!$A$7:$P$1101,15,0),"")</f>
        <v/>
      </c>
      <c r="H533" s="8" t="str">
        <f>IFERROR(VLOOKUP(A533,DETAIL!$A$7:$F$1101,6,0),"")</f>
        <v/>
      </c>
      <c r="I533" s="8" t="str">
        <f>IFERROR(VLOOKUP(A533,DETAIL!$A$7:$Q$1101,17,0),"")</f>
        <v/>
      </c>
      <c r="J533" s="8" t="str">
        <f>IFERROR(VLOOKUP(A533,DETAIL!$A$7:$P$1101,13,0),"")</f>
        <v/>
      </c>
      <c r="K533" s="114" t="str">
        <f>IFERROR(VLOOKUP(A533,DETAIL!$A$7:$N$1101,14,0),"")</f>
        <v/>
      </c>
      <c r="L533" s="8" t="str">
        <f>IFERROR(VLOOKUP(A533,DETAIL!$A$7:$L$1101,7,0),"")</f>
        <v/>
      </c>
      <c r="M533" s="115" t="str">
        <f>IFERROR(VLOOKUP(A533,DETAIL!$A$7:$L$1101,8,0)*75%,"")</f>
        <v/>
      </c>
      <c r="N533" s="8" t="str">
        <f>IFERROR(VLOOKUP(A533,DETAIL!$A$7:$L$1101,9,0),"")</f>
        <v/>
      </c>
      <c r="O533" s="115" t="str">
        <f>IFERROR(VLOOKUP(A533,DETAIL!$A$7:$L$1101,10,0)*25%,"")</f>
        <v/>
      </c>
      <c r="P533" s="115" t="str">
        <f t="shared" si="23"/>
        <v/>
      </c>
      <c r="Q533" s="113"/>
    </row>
    <row r="534" spans="1:17" ht="24.95" customHeight="1">
      <c r="A534" s="128">
        <v>527</v>
      </c>
      <c r="B534" s="8" t="str">
        <f t="shared" si="22"/>
        <v/>
      </c>
      <c r="C534" s="112" t="str">
        <f>IFERROR(VLOOKUP(A534,DETAIL!$A$7:$F$1101,3,0),"")</f>
        <v/>
      </c>
      <c r="D534" s="112" t="str">
        <f>IFERROR(VLOOKUP(A534,DETAIL!$A$7:$F$1101,4,0),"")</f>
        <v/>
      </c>
      <c r="E534" s="113" t="str">
        <f>IFERROR(VLOOKUP(A534,DETAIL!$A$7:$F$1101,5,0),"")</f>
        <v/>
      </c>
      <c r="F534" s="113" t="str">
        <f>IFERROR(VLOOKUP(A534,DETAIL!$A$7:$P$1101,16,0),"")</f>
        <v/>
      </c>
      <c r="G534" s="113" t="str">
        <f>IFERROR(VLOOKUP(A534,DETAIL!$A$7:$P$1101,15,0),"")</f>
        <v/>
      </c>
      <c r="H534" s="8" t="str">
        <f>IFERROR(VLOOKUP(A534,DETAIL!$A$7:$F$1101,6,0),"")</f>
        <v/>
      </c>
      <c r="I534" s="8" t="str">
        <f>IFERROR(VLOOKUP(A534,DETAIL!$A$7:$Q$1101,17,0),"")</f>
        <v/>
      </c>
      <c r="J534" s="8" t="str">
        <f>IFERROR(VLOOKUP(A534,DETAIL!$A$7:$P$1101,13,0),"")</f>
        <v/>
      </c>
      <c r="K534" s="114" t="str">
        <f>IFERROR(VLOOKUP(A534,DETAIL!$A$7:$N$1101,14,0),"")</f>
        <v/>
      </c>
      <c r="L534" s="8" t="str">
        <f>IFERROR(VLOOKUP(A534,DETAIL!$A$7:$L$1101,7,0),"")</f>
        <v/>
      </c>
      <c r="M534" s="115" t="str">
        <f>IFERROR(VLOOKUP(A534,DETAIL!$A$7:$L$1101,8,0)*75%,"")</f>
        <v/>
      </c>
      <c r="N534" s="8" t="str">
        <f>IFERROR(VLOOKUP(A534,DETAIL!$A$7:$L$1101,9,0),"")</f>
        <v/>
      </c>
      <c r="O534" s="115" t="str">
        <f>IFERROR(VLOOKUP(A534,DETAIL!$A$7:$L$1101,10,0)*25%,"")</f>
        <v/>
      </c>
      <c r="P534" s="115" t="str">
        <f t="shared" si="23"/>
        <v/>
      </c>
      <c r="Q534" s="113"/>
    </row>
    <row r="535" spans="1:17" ht="24.95" customHeight="1">
      <c r="A535" s="128">
        <v>528</v>
      </c>
      <c r="B535" s="8" t="str">
        <f t="shared" si="22"/>
        <v/>
      </c>
      <c r="C535" s="112" t="str">
        <f>IFERROR(VLOOKUP(A535,DETAIL!$A$7:$F$1101,3,0),"")</f>
        <v/>
      </c>
      <c r="D535" s="112" t="str">
        <f>IFERROR(VLOOKUP(A535,DETAIL!$A$7:$F$1101,4,0),"")</f>
        <v/>
      </c>
      <c r="E535" s="113" t="str">
        <f>IFERROR(VLOOKUP(A535,DETAIL!$A$7:$F$1101,5,0),"")</f>
        <v/>
      </c>
      <c r="F535" s="113" t="str">
        <f>IFERROR(VLOOKUP(A535,DETAIL!$A$7:$P$1101,16,0),"")</f>
        <v/>
      </c>
      <c r="G535" s="113" t="str">
        <f>IFERROR(VLOOKUP(A535,DETAIL!$A$7:$P$1101,15,0),"")</f>
        <v/>
      </c>
      <c r="H535" s="8" t="str">
        <f>IFERROR(VLOOKUP(A535,DETAIL!$A$7:$F$1101,6,0),"")</f>
        <v/>
      </c>
      <c r="I535" s="8" t="str">
        <f>IFERROR(VLOOKUP(A535,DETAIL!$A$7:$Q$1101,17,0),"")</f>
        <v/>
      </c>
      <c r="J535" s="8" t="str">
        <f>IFERROR(VLOOKUP(A535,DETAIL!$A$7:$P$1101,13,0),"")</f>
        <v/>
      </c>
      <c r="K535" s="114" t="str">
        <f>IFERROR(VLOOKUP(A535,DETAIL!$A$7:$N$1101,14,0),"")</f>
        <v/>
      </c>
      <c r="L535" s="8" t="str">
        <f>IFERROR(VLOOKUP(A535,DETAIL!$A$7:$L$1101,7,0),"")</f>
        <v/>
      </c>
      <c r="M535" s="115" t="str">
        <f>IFERROR(VLOOKUP(A535,DETAIL!$A$7:$L$1101,8,0)*75%,"")</f>
        <v/>
      </c>
      <c r="N535" s="8" t="str">
        <f>IFERROR(VLOOKUP(A535,DETAIL!$A$7:$L$1101,9,0),"")</f>
        <v/>
      </c>
      <c r="O535" s="115" t="str">
        <f>IFERROR(VLOOKUP(A535,DETAIL!$A$7:$L$1101,10,0)*25%,"")</f>
        <v/>
      </c>
      <c r="P535" s="115" t="str">
        <f t="shared" si="23"/>
        <v/>
      </c>
      <c r="Q535" s="113"/>
    </row>
    <row r="536" spans="1:17" ht="24.95" customHeight="1">
      <c r="A536" s="128">
        <v>529</v>
      </c>
      <c r="B536" s="8" t="str">
        <f t="shared" si="22"/>
        <v/>
      </c>
      <c r="C536" s="112" t="str">
        <f>IFERROR(VLOOKUP(A536,DETAIL!$A$7:$F$1101,3,0),"")</f>
        <v/>
      </c>
      <c r="D536" s="112" t="str">
        <f>IFERROR(VLOOKUP(A536,DETAIL!$A$7:$F$1101,4,0),"")</f>
        <v/>
      </c>
      <c r="E536" s="113" t="str">
        <f>IFERROR(VLOOKUP(A536,DETAIL!$A$7:$F$1101,5,0),"")</f>
        <v/>
      </c>
      <c r="F536" s="113" t="str">
        <f>IFERROR(VLOOKUP(A536,DETAIL!$A$7:$P$1101,16,0),"")</f>
        <v/>
      </c>
      <c r="G536" s="113" t="str">
        <f>IFERROR(VLOOKUP(A536,DETAIL!$A$7:$P$1101,15,0),"")</f>
        <v/>
      </c>
      <c r="H536" s="8" t="str">
        <f>IFERROR(VLOOKUP(A536,DETAIL!$A$7:$F$1101,6,0),"")</f>
        <v/>
      </c>
      <c r="I536" s="8" t="str">
        <f>IFERROR(VLOOKUP(A536,DETAIL!$A$7:$Q$1101,17,0),"")</f>
        <v/>
      </c>
      <c r="J536" s="8" t="str">
        <f>IFERROR(VLOOKUP(A536,DETAIL!$A$7:$P$1101,13,0),"")</f>
        <v/>
      </c>
      <c r="K536" s="114" t="str">
        <f>IFERROR(VLOOKUP(A536,DETAIL!$A$7:$N$1101,14,0),"")</f>
        <v/>
      </c>
      <c r="L536" s="8" t="str">
        <f>IFERROR(VLOOKUP(A536,DETAIL!$A$7:$L$1101,7,0),"")</f>
        <v/>
      </c>
      <c r="M536" s="115" t="str">
        <f>IFERROR(VLOOKUP(A536,DETAIL!$A$7:$L$1101,8,0)*75%,"")</f>
        <v/>
      </c>
      <c r="N536" s="8" t="str">
        <f>IFERROR(VLOOKUP(A536,DETAIL!$A$7:$L$1101,9,0),"")</f>
        <v/>
      </c>
      <c r="O536" s="115" t="str">
        <f>IFERROR(VLOOKUP(A536,DETAIL!$A$7:$L$1101,10,0)*25%,"")</f>
        <v/>
      </c>
      <c r="P536" s="115" t="str">
        <f t="shared" si="23"/>
        <v/>
      </c>
      <c r="Q536" s="113"/>
    </row>
    <row r="537" spans="1:17" ht="24.95" customHeight="1">
      <c r="A537" s="128">
        <v>530</v>
      </c>
      <c r="B537" s="8" t="str">
        <f t="shared" si="22"/>
        <v/>
      </c>
      <c r="C537" s="112" t="str">
        <f>IFERROR(VLOOKUP(A537,DETAIL!$A$7:$F$1101,3,0),"")</f>
        <v/>
      </c>
      <c r="D537" s="112" t="str">
        <f>IFERROR(VLOOKUP(A537,DETAIL!$A$7:$F$1101,4,0),"")</f>
        <v/>
      </c>
      <c r="E537" s="113" t="str">
        <f>IFERROR(VLOOKUP(A537,DETAIL!$A$7:$F$1101,5,0),"")</f>
        <v/>
      </c>
      <c r="F537" s="113" t="str">
        <f>IFERROR(VLOOKUP(A537,DETAIL!$A$7:$P$1101,16,0),"")</f>
        <v/>
      </c>
      <c r="G537" s="113" t="str">
        <f>IFERROR(VLOOKUP(A537,DETAIL!$A$7:$P$1101,15,0),"")</f>
        <v/>
      </c>
      <c r="H537" s="8" t="str">
        <f>IFERROR(VLOOKUP(A537,DETAIL!$A$7:$F$1101,6,0),"")</f>
        <v/>
      </c>
      <c r="I537" s="8" t="str">
        <f>IFERROR(VLOOKUP(A537,DETAIL!$A$7:$Q$1101,17,0),"")</f>
        <v/>
      </c>
      <c r="J537" s="8" t="str">
        <f>IFERROR(VLOOKUP(A537,DETAIL!$A$7:$P$1101,13,0),"")</f>
        <v/>
      </c>
      <c r="K537" s="114" t="str">
        <f>IFERROR(VLOOKUP(A537,DETAIL!$A$7:$N$1101,14,0),"")</f>
        <v/>
      </c>
      <c r="L537" s="8" t="str">
        <f>IFERROR(VLOOKUP(A537,DETAIL!$A$7:$L$1101,7,0),"")</f>
        <v/>
      </c>
      <c r="M537" s="115" t="str">
        <f>IFERROR(VLOOKUP(A537,DETAIL!$A$7:$L$1101,8,0)*75%,"")</f>
        <v/>
      </c>
      <c r="N537" s="8" t="str">
        <f>IFERROR(VLOOKUP(A537,DETAIL!$A$7:$L$1101,9,0),"")</f>
        <v/>
      </c>
      <c r="O537" s="115" t="str">
        <f>IFERROR(VLOOKUP(A537,DETAIL!$A$7:$L$1101,10,0)*25%,"")</f>
        <v/>
      </c>
      <c r="P537" s="115" t="str">
        <f t="shared" si="23"/>
        <v/>
      </c>
      <c r="Q537" s="113"/>
    </row>
    <row r="538" spans="1:17" ht="24.95" customHeight="1">
      <c r="A538" s="128">
        <v>531</v>
      </c>
      <c r="B538" s="8" t="str">
        <f t="shared" si="22"/>
        <v/>
      </c>
      <c r="C538" s="112" t="str">
        <f>IFERROR(VLOOKUP(A538,DETAIL!$A$7:$F$1101,3,0),"")</f>
        <v/>
      </c>
      <c r="D538" s="112" t="str">
        <f>IFERROR(VLOOKUP(A538,DETAIL!$A$7:$F$1101,4,0),"")</f>
        <v/>
      </c>
      <c r="E538" s="113" t="str">
        <f>IFERROR(VLOOKUP(A538,DETAIL!$A$7:$F$1101,5,0),"")</f>
        <v/>
      </c>
      <c r="F538" s="113" t="str">
        <f>IFERROR(VLOOKUP(A538,DETAIL!$A$7:$P$1101,16,0),"")</f>
        <v/>
      </c>
      <c r="G538" s="113" t="str">
        <f>IFERROR(VLOOKUP(A538,DETAIL!$A$7:$P$1101,15,0),"")</f>
        <v/>
      </c>
      <c r="H538" s="8" t="str">
        <f>IFERROR(VLOOKUP(A538,DETAIL!$A$7:$F$1101,6,0),"")</f>
        <v/>
      </c>
      <c r="I538" s="8" t="str">
        <f>IFERROR(VLOOKUP(A538,DETAIL!$A$7:$Q$1101,17,0),"")</f>
        <v/>
      </c>
      <c r="J538" s="8" t="str">
        <f>IFERROR(VLOOKUP(A538,DETAIL!$A$7:$P$1101,13,0),"")</f>
        <v/>
      </c>
      <c r="K538" s="114" t="str">
        <f>IFERROR(VLOOKUP(A538,DETAIL!$A$7:$N$1101,14,0),"")</f>
        <v/>
      </c>
      <c r="L538" s="8" t="str">
        <f>IFERROR(VLOOKUP(A538,DETAIL!$A$7:$L$1101,7,0),"")</f>
        <v/>
      </c>
      <c r="M538" s="115" t="str">
        <f>IFERROR(VLOOKUP(A538,DETAIL!$A$7:$L$1101,8,0)*75%,"")</f>
        <v/>
      </c>
      <c r="N538" s="8" t="str">
        <f>IFERROR(VLOOKUP(A538,DETAIL!$A$7:$L$1101,9,0),"")</f>
        <v/>
      </c>
      <c r="O538" s="115" t="str">
        <f>IFERROR(VLOOKUP(A538,DETAIL!$A$7:$L$1101,10,0)*25%,"")</f>
        <v/>
      </c>
      <c r="P538" s="115" t="str">
        <f t="shared" si="23"/>
        <v/>
      </c>
      <c r="Q538" s="113"/>
    </row>
    <row r="539" spans="1:17" ht="24.95" customHeight="1">
      <c r="A539" s="128">
        <v>532</v>
      </c>
      <c r="B539" s="8" t="str">
        <f t="shared" si="22"/>
        <v/>
      </c>
      <c r="C539" s="112" t="str">
        <f>IFERROR(VLOOKUP(A539,DETAIL!$A$7:$F$1101,3,0),"")</f>
        <v/>
      </c>
      <c r="D539" s="112" t="str">
        <f>IFERROR(VLOOKUP(A539,DETAIL!$A$7:$F$1101,4,0),"")</f>
        <v/>
      </c>
      <c r="E539" s="113" t="str">
        <f>IFERROR(VLOOKUP(A539,DETAIL!$A$7:$F$1101,5,0),"")</f>
        <v/>
      </c>
      <c r="F539" s="113" t="str">
        <f>IFERROR(VLOOKUP(A539,DETAIL!$A$7:$P$1101,16,0),"")</f>
        <v/>
      </c>
      <c r="G539" s="113" t="str">
        <f>IFERROR(VLOOKUP(A539,DETAIL!$A$7:$P$1101,15,0),"")</f>
        <v/>
      </c>
      <c r="H539" s="8" t="str">
        <f>IFERROR(VLOOKUP(A539,DETAIL!$A$7:$F$1101,6,0),"")</f>
        <v/>
      </c>
      <c r="I539" s="8" t="str">
        <f>IFERROR(VLOOKUP(A539,DETAIL!$A$7:$Q$1101,17,0),"")</f>
        <v/>
      </c>
      <c r="J539" s="8" t="str">
        <f>IFERROR(VLOOKUP(A539,DETAIL!$A$7:$P$1101,13,0),"")</f>
        <v/>
      </c>
      <c r="K539" s="114" t="str">
        <f>IFERROR(VLOOKUP(A539,DETAIL!$A$7:$N$1101,14,0),"")</f>
        <v/>
      </c>
      <c r="L539" s="8" t="str">
        <f>IFERROR(VLOOKUP(A539,DETAIL!$A$7:$L$1101,7,0),"")</f>
        <v/>
      </c>
      <c r="M539" s="115" t="str">
        <f>IFERROR(VLOOKUP(A539,DETAIL!$A$7:$L$1101,8,0)*75%,"")</f>
        <v/>
      </c>
      <c r="N539" s="8" t="str">
        <f>IFERROR(VLOOKUP(A539,DETAIL!$A$7:$L$1101,9,0),"")</f>
        <v/>
      </c>
      <c r="O539" s="115" t="str">
        <f>IFERROR(VLOOKUP(A539,DETAIL!$A$7:$L$1101,10,0)*25%,"")</f>
        <v/>
      </c>
      <c r="P539" s="115" t="str">
        <f t="shared" si="23"/>
        <v/>
      </c>
      <c r="Q539" s="113"/>
    </row>
    <row r="540" spans="1:17" ht="24.95" customHeight="1">
      <c r="A540" s="128">
        <v>533</v>
      </c>
      <c r="B540" s="8" t="str">
        <f t="shared" si="22"/>
        <v/>
      </c>
      <c r="C540" s="112" t="str">
        <f>IFERROR(VLOOKUP(A540,DETAIL!$A$7:$F$1101,3,0),"")</f>
        <v/>
      </c>
      <c r="D540" s="112" t="str">
        <f>IFERROR(VLOOKUP(A540,DETAIL!$A$7:$F$1101,4,0),"")</f>
        <v/>
      </c>
      <c r="E540" s="113" t="str">
        <f>IFERROR(VLOOKUP(A540,DETAIL!$A$7:$F$1101,5,0),"")</f>
        <v/>
      </c>
      <c r="F540" s="113" t="str">
        <f>IFERROR(VLOOKUP(A540,DETAIL!$A$7:$P$1101,16,0),"")</f>
        <v/>
      </c>
      <c r="G540" s="113" t="str">
        <f>IFERROR(VLOOKUP(A540,DETAIL!$A$7:$P$1101,15,0),"")</f>
        <v/>
      </c>
      <c r="H540" s="8" t="str">
        <f>IFERROR(VLOOKUP(A540,DETAIL!$A$7:$F$1101,6,0),"")</f>
        <v/>
      </c>
      <c r="I540" s="8" t="str">
        <f>IFERROR(VLOOKUP(A540,DETAIL!$A$7:$Q$1101,17,0),"")</f>
        <v/>
      </c>
      <c r="J540" s="8" t="str">
        <f>IFERROR(VLOOKUP(A540,DETAIL!$A$7:$P$1101,13,0),"")</f>
        <v/>
      </c>
      <c r="K540" s="114" t="str">
        <f>IFERROR(VLOOKUP(A540,DETAIL!$A$7:$N$1101,14,0),"")</f>
        <v/>
      </c>
      <c r="L540" s="8" t="str">
        <f>IFERROR(VLOOKUP(A540,DETAIL!$A$7:$L$1101,7,0),"")</f>
        <v/>
      </c>
      <c r="M540" s="115" t="str">
        <f>IFERROR(VLOOKUP(A540,DETAIL!$A$7:$L$1101,8,0)*75%,"")</f>
        <v/>
      </c>
      <c r="N540" s="8" t="str">
        <f>IFERROR(VLOOKUP(A540,DETAIL!$A$7:$L$1101,9,0),"")</f>
        <v/>
      </c>
      <c r="O540" s="115" t="str">
        <f>IFERROR(VLOOKUP(A540,DETAIL!$A$7:$L$1101,10,0)*25%,"")</f>
        <v/>
      </c>
      <c r="P540" s="115" t="str">
        <f t="shared" si="23"/>
        <v/>
      </c>
      <c r="Q540" s="113"/>
    </row>
    <row r="541" spans="1:17" ht="24.95" customHeight="1">
      <c r="A541" s="128">
        <v>534</v>
      </c>
      <c r="B541" s="8" t="str">
        <f t="shared" si="22"/>
        <v/>
      </c>
      <c r="C541" s="112" t="str">
        <f>IFERROR(VLOOKUP(A541,DETAIL!$A$7:$F$1101,3,0),"")</f>
        <v/>
      </c>
      <c r="D541" s="112" t="str">
        <f>IFERROR(VLOOKUP(A541,DETAIL!$A$7:$F$1101,4,0),"")</f>
        <v/>
      </c>
      <c r="E541" s="113" t="str">
        <f>IFERROR(VLOOKUP(A541,DETAIL!$A$7:$F$1101,5,0),"")</f>
        <v/>
      </c>
      <c r="F541" s="113" t="str">
        <f>IFERROR(VLOOKUP(A541,DETAIL!$A$7:$P$1101,16,0),"")</f>
        <v/>
      </c>
      <c r="G541" s="113" t="str">
        <f>IFERROR(VLOOKUP(A541,DETAIL!$A$7:$P$1101,15,0),"")</f>
        <v/>
      </c>
      <c r="H541" s="8" t="str">
        <f>IFERROR(VLOOKUP(A541,DETAIL!$A$7:$F$1101,6,0),"")</f>
        <v/>
      </c>
      <c r="I541" s="8" t="str">
        <f>IFERROR(VLOOKUP(A541,DETAIL!$A$7:$Q$1101,17,0),"")</f>
        <v/>
      </c>
      <c r="J541" s="8" t="str">
        <f>IFERROR(VLOOKUP(A541,DETAIL!$A$7:$P$1101,13,0),"")</f>
        <v/>
      </c>
      <c r="K541" s="114" t="str">
        <f>IFERROR(VLOOKUP(A541,DETAIL!$A$7:$N$1101,14,0),"")</f>
        <v/>
      </c>
      <c r="L541" s="8" t="str">
        <f>IFERROR(VLOOKUP(A541,DETAIL!$A$7:$L$1101,7,0),"")</f>
        <v/>
      </c>
      <c r="M541" s="115" t="str">
        <f>IFERROR(VLOOKUP(A541,DETAIL!$A$7:$L$1101,8,0)*75%,"")</f>
        <v/>
      </c>
      <c r="N541" s="8" t="str">
        <f>IFERROR(VLOOKUP(A541,DETAIL!$A$7:$L$1101,9,0),"")</f>
        <v/>
      </c>
      <c r="O541" s="115" t="str">
        <f>IFERROR(VLOOKUP(A541,DETAIL!$A$7:$L$1101,10,0)*25%,"")</f>
        <v/>
      </c>
      <c r="P541" s="115" t="str">
        <f t="shared" si="23"/>
        <v/>
      </c>
      <c r="Q541" s="113"/>
    </row>
    <row r="542" spans="1:17" ht="24.95" customHeight="1">
      <c r="A542" s="128">
        <v>535</v>
      </c>
      <c r="B542" s="8" t="str">
        <f t="shared" si="22"/>
        <v/>
      </c>
      <c r="C542" s="112" t="str">
        <f>IFERROR(VLOOKUP(A542,DETAIL!$A$7:$F$1101,3,0),"")</f>
        <v/>
      </c>
      <c r="D542" s="112" t="str">
        <f>IFERROR(VLOOKUP(A542,DETAIL!$A$7:$F$1101,4,0),"")</f>
        <v/>
      </c>
      <c r="E542" s="113" t="str">
        <f>IFERROR(VLOOKUP(A542,DETAIL!$A$7:$F$1101,5,0),"")</f>
        <v/>
      </c>
      <c r="F542" s="113" t="str">
        <f>IFERROR(VLOOKUP(A542,DETAIL!$A$7:$P$1101,16,0),"")</f>
        <v/>
      </c>
      <c r="G542" s="113" t="str">
        <f>IFERROR(VLOOKUP(A542,DETAIL!$A$7:$P$1101,15,0),"")</f>
        <v/>
      </c>
      <c r="H542" s="8" t="str">
        <f>IFERROR(VLOOKUP(A542,DETAIL!$A$7:$F$1101,6,0),"")</f>
        <v/>
      </c>
      <c r="I542" s="8" t="str">
        <f>IFERROR(VLOOKUP(A542,DETAIL!$A$7:$Q$1101,17,0),"")</f>
        <v/>
      </c>
      <c r="J542" s="8" t="str">
        <f>IFERROR(VLOOKUP(A542,DETAIL!$A$7:$P$1101,13,0),"")</f>
        <v/>
      </c>
      <c r="K542" s="114" t="str">
        <f>IFERROR(VLOOKUP(A542,DETAIL!$A$7:$N$1101,14,0),"")</f>
        <v/>
      </c>
      <c r="L542" s="8" t="str">
        <f>IFERROR(VLOOKUP(A542,DETAIL!$A$7:$L$1101,7,0),"")</f>
        <v/>
      </c>
      <c r="M542" s="115" t="str">
        <f>IFERROR(VLOOKUP(A542,DETAIL!$A$7:$L$1101,8,0)*75%,"")</f>
        <v/>
      </c>
      <c r="N542" s="8" t="str">
        <f>IFERROR(VLOOKUP(A542,DETAIL!$A$7:$L$1101,9,0),"")</f>
        <v/>
      </c>
      <c r="O542" s="115" t="str">
        <f>IFERROR(VLOOKUP(A542,DETAIL!$A$7:$L$1101,10,0)*25%,"")</f>
        <v/>
      </c>
      <c r="P542" s="115" t="str">
        <f t="shared" si="23"/>
        <v/>
      </c>
      <c r="Q542" s="113"/>
    </row>
    <row r="543" spans="1:17" ht="24.95" customHeight="1">
      <c r="A543" s="128">
        <v>536</v>
      </c>
      <c r="B543" s="8" t="str">
        <f t="shared" si="22"/>
        <v/>
      </c>
      <c r="C543" s="112" t="str">
        <f>IFERROR(VLOOKUP(A543,DETAIL!$A$7:$F$1101,3,0),"")</f>
        <v/>
      </c>
      <c r="D543" s="112" t="str">
        <f>IFERROR(VLOOKUP(A543,DETAIL!$A$7:$F$1101,4,0),"")</f>
        <v/>
      </c>
      <c r="E543" s="113" t="str">
        <f>IFERROR(VLOOKUP(A543,DETAIL!$A$7:$F$1101,5,0),"")</f>
        <v/>
      </c>
      <c r="F543" s="113" t="str">
        <f>IFERROR(VLOOKUP(A543,DETAIL!$A$7:$P$1101,16,0),"")</f>
        <v/>
      </c>
      <c r="G543" s="113" t="str">
        <f>IFERROR(VLOOKUP(A543,DETAIL!$A$7:$P$1101,15,0),"")</f>
        <v/>
      </c>
      <c r="H543" s="8" t="str">
        <f>IFERROR(VLOOKUP(A543,DETAIL!$A$7:$F$1101,6,0),"")</f>
        <v/>
      </c>
      <c r="I543" s="8" t="str">
        <f>IFERROR(VLOOKUP(A543,DETAIL!$A$7:$Q$1101,17,0),"")</f>
        <v/>
      </c>
      <c r="J543" s="8" t="str">
        <f>IFERROR(VLOOKUP(A543,DETAIL!$A$7:$P$1101,13,0),"")</f>
        <v/>
      </c>
      <c r="K543" s="114" t="str">
        <f>IFERROR(VLOOKUP(A543,DETAIL!$A$7:$N$1101,14,0),"")</f>
        <v/>
      </c>
      <c r="L543" s="8" t="str">
        <f>IFERROR(VLOOKUP(A543,DETAIL!$A$7:$L$1101,7,0),"")</f>
        <v/>
      </c>
      <c r="M543" s="115" t="str">
        <f>IFERROR(VLOOKUP(A543,DETAIL!$A$7:$L$1101,8,0)*75%,"")</f>
        <v/>
      </c>
      <c r="N543" s="8" t="str">
        <f>IFERROR(VLOOKUP(A543,DETAIL!$A$7:$L$1101,9,0),"")</f>
        <v/>
      </c>
      <c r="O543" s="115" t="str">
        <f>IFERROR(VLOOKUP(A543,DETAIL!$A$7:$L$1101,10,0)*25%,"")</f>
        <v/>
      </c>
      <c r="P543" s="115" t="str">
        <f t="shared" si="23"/>
        <v/>
      </c>
      <c r="Q543" s="113"/>
    </row>
    <row r="544" spans="1:17" ht="24.95" customHeight="1">
      <c r="A544" s="128">
        <v>537</v>
      </c>
      <c r="B544" s="8" t="str">
        <f t="shared" si="22"/>
        <v/>
      </c>
      <c r="C544" s="112" t="str">
        <f>IFERROR(VLOOKUP(A544,DETAIL!$A$7:$F$1101,3,0),"")</f>
        <v/>
      </c>
      <c r="D544" s="112" t="str">
        <f>IFERROR(VLOOKUP(A544,DETAIL!$A$7:$F$1101,4,0),"")</f>
        <v/>
      </c>
      <c r="E544" s="113" t="str">
        <f>IFERROR(VLOOKUP(A544,DETAIL!$A$7:$F$1101,5,0),"")</f>
        <v/>
      </c>
      <c r="F544" s="113" t="str">
        <f>IFERROR(VLOOKUP(A544,DETAIL!$A$7:$P$1101,16,0),"")</f>
        <v/>
      </c>
      <c r="G544" s="113" t="str">
        <f>IFERROR(VLOOKUP(A544,DETAIL!$A$7:$P$1101,15,0),"")</f>
        <v/>
      </c>
      <c r="H544" s="8" t="str">
        <f>IFERROR(VLOOKUP(A544,DETAIL!$A$7:$F$1101,6,0),"")</f>
        <v/>
      </c>
      <c r="I544" s="8" t="str">
        <f>IFERROR(VLOOKUP(A544,DETAIL!$A$7:$Q$1101,17,0),"")</f>
        <v/>
      </c>
      <c r="J544" s="8" t="str">
        <f>IFERROR(VLOOKUP(A544,DETAIL!$A$7:$P$1101,13,0),"")</f>
        <v/>
      </c>
      <c r="K544" s="114" t="str">
        <f>IFERROR(VLOOKUP(A544,DETAIL!$A$7:$N$1101,14,0),"")</f>
        <v/>
      </c>
      <c r="L544" s="8" t="str">
        <f>IFERROR(VLOOKUP(A544,DETAIL!$A$7:$L$1101,7,0),"")</f>
        <v/>
      </c>
      <c r="M544" s="115" t="str">
        <f>IFERROR(VLOOKUP(A544,DETAIL!$A$7:$L$1101,8,0)*75%,"")</f>
        <v/>
      </c>
      <c r="N544" s="8" t="str">
        <f>IFERROR(VLOOKUP(A544,DETAIL!$A$7:$L$1101,9,0),"")</f>
        <v/>
      </c>
      <c r="O544" s="115" t="str">
        <f>IFERROR(VLOOKUP(A544,DETAIL!$A$7:$L$1101,10,0)*25%,"")</f>
        <v/>
      </c>
      <c r="P544" s="115" t="str">
        <f t="shared" si="23"/>
        <v/>
      </c>
      <c r="Q544" s="113"/>
    </row>
    <row r="545" spans="1:17" ht="24.95" customHeight="1">
      <c r="A545" s="128">
        <v>538</v>
      </c>
      <c r="B545" s="8" t="str">
        <f t="shared" si="22"/>
        <v/>
      </c>
      <c r="C545" s="112" t="str">
        <f>IFERROR(VLOOKUP(A545,DETAIL!$A$7:$F$1101,3,0),"")</f>
        <v/>
      </c>
      <c r="D545" s="112" t="str">
        <f>IFERROR(VLOOKUP(A545,DETAIL!$A$7:$F$1101,4,0),"")</f>
        <v/>
      </c>
      <c r="E545" s="113" t="str">
        <f>IFERROR(VLOOKUP(A545,DETAIL!$A$7:$F$1101,5,0),"")</f>
        <v/>
      </c>
      <c r="F545" s="113" t="str">
        <f>IFERROR(VLOOKUP(A545,DETAIL!$A$7:$P$1101,16,0),"")</f>
        <v/>
      </c>
      <c r="G545" s="113" t="str">
        <f>IFERROR(VLOOKUP(A545,DETAIL!$A$7:$P$1101,15,0),"")</f>
        <v/>
      </c>
      <c r="H545" s="8" t="str">
        <f>IFERROR(VLOOKUP(A545,DETAIL!$A$7:$F$1101,6,0),"")</f>
        <v/>
      </c>
      <c r="I545" s="8" t="str">
        <f>IFERROR(VLOOKUP(A545,DETAIL!$A$7:$Q$1101,17,0),"")</f>
        <v/>
      </c>
      <c r="J545" s="8" t="str">
        <f>IFERROR(VLOOKUP(A545,DETAIL!$A$7:$P$1101,13,0),"")</f>
        <v/>
      </c>
      <c r="K545" s="114" t="str">
        <f>IFERROR(VLOOKUP(A545,DETAIL!$A$7:$N$1101,14,0),"")</f>
        <v/>
      </c>
      <c r="L545" s="8" t="str">
        <f>IFERROR(VLOOKUP(A545,DETAIL!$A$7:$L$1101,7,0),"")</f>
        <v/>
      </c>
      <c r="M545" s="115" t="str">
        <f>IFERROR(VLOOKUP(A545,DETAIL!$A$7:$L$1101,8,0)*75%,"")</f>
        <v/>
      </c>
      <c r="N545" s="8" t="str">
        <f>IFERROR(VLOOKUP(A545,DETAIL!$A$7:$L$1101,9,0),"")</f>
        <v/>
      </c>
      <c r="O545" s="115" t="str">
        <f>IFERROR(VLOOKUP(A545,DETAIL!$A$7:$L$1101,10,0)*25%,"")</f>
        <v/>
      </c>
      <c r="P545" s="115" t="str">
        <f t="shared" si="23"/>
        <v/>
      </c>
      <c r="Q545" s="113"/>
    </row>
    <row r="546" spans="1:17" ht="24.95" customHeight="1">
      <c r="A546" s="128">
        <v>539</v>
      </c>
      <c r="B546" s="8" t="str">
        <f t="shared" si="22"/>
        <v/>
      </c>
      <c r="C546" s="112" t="str">
        <f>IFERROR(VLOOKUP(A546,DETAIL!$A$7:$F$1101,3,0),"")</f>
        <v/>
      </c>
      <c r="D546" s="112" t="str">
        <f>IFERROR(VLOOKUP(A546,DETAIL!$A$7:$F$1101,4,0),"")</f>
        <v/>
      </c>
      <c r="E546" s="113" t="str">
        <f>IFERROR(VLOOKUP(A546,DETAIL!$A$7:$F$1101,5,0),"")</f>
        <v/>
      </c>
      <c r="F546" s="113" t="str">
        <f>IFERROR(VLOOKUP(A546,DETAIL!$A$7:$P$1101,16,0),"")</f>
        <v/>
      </c>
      <c r="G546" s="113" t="str">
        <f>IFERROR(VLOOKUP(A546,DETAIL!$A$7:$P$1101,15,0),"")</f>
        <v/>
      </c>
      <c r="H546" s="8" t="str">
        <f>IFERROR(VLOOKUP(A546,DETAIL!$A$7:$F$1101,6,0),"")</f>
        <v/>
      </c>
      <c r="I546" s="8" t="str">
        <f>IFERROR(VLOOKUP(A546,DETAIL!$A$7:$Q$1101,17,0),"")</f>
        <v/>
      </c>
      <c r="J546" s="8" t="str">
        <f>IFERROR(VLOOKUP(A546,DETAIL!$A$7:$P$1101,13,0),"")</f>
        <v/>
      </c>
      <c r="K546" s="114" t="str">
        <f>IFERROR(VLOOKUP(A546,DETAIL!$A$7:$N$1101,14,0),"")</f>
        <v/>
      </c>
      <c r="L546" s="8" t="str">
        <f>IFERROR(VLOOKUP(A546,DETAIL!$A$7:$L$1101,7,0),"")</f>
        <v/>
      </c>
      <c r="M546" s="115" t="str">
        <f>IFERROR(VLOOKUP(A546,DETAIL!$A$7:$L$1101,8,0)*75%,"")</f>
        <v/>
      </c>
      <c r="N546" s="8" t="str">
        <f>IFERROR(VLOOKUP(A546,DETAIL!$A$7:$L$1101,9,0),"")</f>
        <v/>
      </c>
      <c r="O546" s="115" t="str">
        <f>IFERROR(VLOOKUP(A546,DETAIL!$A$7:$L$1101,10,0)*25%,"")</f>
        <v/>
      </c>
      <c r="P546" s="115" t="str">
        <f t="shared" si="23"/>
        <v/>
      </c>
      <c r="Q546" s="113"/>
    </row>
    <row r="547" spans="1:17" ht="24.95" customHeight="1">
      <c r="A547" s="128">
        <v>540</v>
      </c>
      <c r="B547" s="8" t="str">
        <f t="shared" si="22"/>
        <v/>
      </c>
      <c r="C547" s="112" t="str">
        <f>IFERROR(VLOOKUP(A547,DETAIL!$A$7:$F$1101,3,0),"")</f>
        <v/>
      </c>
      <c r="D547" s="112" t="str">
        <f>IFERROR(VLOOKUP(A547,DETAIL!$A$7:$F$1101,4,0),"")</f>
        <v/>
      </c>
      <c r="E547" s="113" t="str">
        <f>IFERROR(VLOOKUP(A547,DETAIL!$A$7:$F$1101,5,0),"")</f>
        <v/>
      </c>
      <c r="F547" s="113" t="str">
        <f>IFERROR(VLOOKUP(A547,DETAIL!$A$7:$P$1101,16,0),"")</f>
        <v/>
      </c>
      <c r="G547" s="113" t="str">
        <f>IFERROR(VLOOKUP(A547,DETAIL!$A$7:$P$1101,15,0),"")</f>
        <v/>
      </c>
      <c r="H547" s="8" t="str">
        <f>IFERROR(VLOOKUP(A547,DETAIL!$A$7:$F$1101,6,0),"")</f>
        <v/>
      </c>
      <c r="I547" s="8" t="str">
        <f>IFERROR(VLOOKUP(A547,DETAIL!$A$7:$Q$1101,17,0),"")</f>
        <v/>
      </c>
      <c r="J547" s="8" t="str">
        <f>IFERROR(VLOOKUP(A547,DETAIL!$A$7:$P$1101,13,0),"")</f>
        <v/>
      </c>
      <c r="K547" s="114" t="str">
        <f>IFERROR(VLOOKUP(A547,DETAIL!$A$7:$N$1101,14,0),"")</f>
        <v/>
      </c>
      <c r="L547" s="8" t="str">
        <f>IFERROR(VLOOKUP(A547,DETAIL!$A$7:$L$1101,7,0),"")</f>
        <v/>
      </c>
      <c r="M547" s="115" t="str">
        <f>IFERROR(VLOOKUP(A547,DETAIL!$A$7:$L$1101,8,0)*75%,"")</f>
        <v/>
      </c>
      <c r="N547" s="8" t="str">
        <f>IFERROR(VLOOKUP(A547,DETAIL!$A$7:$L$1101,9,0),"")</f>
        <v/>
      </c>
      <c r="O547" s="115" t="str">
        <f>IFERROR(VLOOKUP(A547,DETAIL!$A$7:$L$1101,10,0)*25%,"")</f>
        <v/>
      </c>
      <c r="P547" s="115" t="str">
        <f t="shared" si="23"/>
        <v/>
      </c>
      <c r="Q547" s="113"/>
    </row>
    <row r="548" spans="1:17" ht="24.95" customHeight="1">
      <c r="A548" s="128">
        <v>541</v>
      </c>
      <c r="B548" s="8" t="str">
        <f t="shared" si="22"/>
        <v/>
      </c>
      <c r="C548" s="112" t="str">
        <f>IFERROR(VLOOKUP(A548,DETAIL!$A$7:$F$1101,3,0),"")</f>
        <v/>
      </c>
      <c r="D548" s="112" t="str">
        <f>IFERROR(VLOOKUP(A548,DETAIL!$A$7:$F$1101,4,0),"")</f>
        <v/>
      </c>
      <c r="E548" s="113" t="str">
        <f>IFERROR(VLOOKUP(A548,DETAIL!$A$7:$F$1101,5,0),"")</f>
        <v/>
      </c>
      <c r="F548" s="113" t="str">
        <f>IFERROR(VLOOKUP(A548,DETAIL!$A$7:$P$1101,16,0),"")</f>
        <v/>
      </c>
      <c r="G548" s="113" t="str">
        <f>IFERROR(VLOOKUP(A548,DETAIL!$A$7:$P$1101,15,0),"")</f>
        <v/>
      </c>
      <c r="H548" s="8" t="str">
        <f>IFERROR(VLOOKUP(A548,DETAIL!$A$7:$F$1101,6,0),"")</f>
        <v/>
      </c>
      <c r="I548" s="8" t="str">
        <f>IFERROR(VLOOKUP(A548,DETAIL!$A$7:$Q$1101,17,0),"")</f>
        <v/>
      </c>
      <c r="J548" s="8" t="str">
        <f>IFERROR(VLOOKUP(A548,DETAIL!$A$7:$P$1101,13,0),"")</f>
        <v/>
      </c>
      <c r="K548" s="114" t="str">
        <f>IFERROR(VLOOKUP(A548,DETAIL!$A$7:$N$1101,14,0),"")</f>
        <v/>
      </c>
      <c r="L548" s="8" t="str">
        <f>IFERROR(VLOOKUP(A548,DETAIL!$A$7:$L$1101,7,0),"")</f>
        <v/>
      </c>
      <c r="M548" s="115" t="str">
        <f>IFERROR(VLOOKUP(A548,DETAIL!$A$7:$L$1101,8,0)*75%,"")</f>
        <v/>
      </c>
      <c r="N548" s="8" t="str">
        <f>IFERROR(VLOOKUP(A548,DETAIL!$A$7:$L$1101,9,0),"")</f>
        <v/>
      </c>
      <c r="O548" s="115" t="str">
        <f>IFERROR(VLOOKUP(A548,DETAIL!$A$7:$L$1101,10,0)*25%,"")</f>
        <v/>
      </c>
      <c r="P548" s="115" t="str">
        <f t="shared" si="23"/>
        <v/>
      </c>
      <c r="Q548" s="113"/>
    </row>
    <row r="549" spans="1:17" ht="24.95" customHeight="1">
      <c r="A549" s="128">
        <v>542</v>
      </c>
      <c r="B549" s="8" t="str">
        <f t="shared" si="22"/>
        <v/>
      </c>
      <c r="C549" s="112" t="str">
        <f>IFERROR(VLOOKUP(A549,DETAIL!$A$7:$F$1101,3,0),"")</f>
        <v/>
      </c>
      <c r="D549" s="112" t="str">
        <f>IFERROR(VLOOKUP(A549,DETAIL!$A$7:$F$1101,4,0),"")</f>
        <v/>
      </c>
      <c r="E549" s="113" t="str">
        <f>IFERROR(VLOOKUP(A549,DETAIL!$A$7:$F$1101,5,0),"")</f>
        <v/>
      </c>
      <c r="F549" s="113" t="str">
        <f>IFERROR(VLOOKUP(A549,DETAIL!$A$7:$P$1101,16,0),"")</f>
        <v/>
      </c>
      <c r="G549" s="113" t="str">
        <f>IFERROR(VLOOKUP(A549,DETAIL!$A$7:$P$1101,15,0),"")</f>
        <v/>
      </c>
      <c r="H549" s="8" t="str">
        <f>IFERROR(VLOOKUP(A549,DETAIL!$A$7:$F$1101,6,0),"")</f>
        <v/>
      </c>
      <c r="I549" s="8" t="str">
        <f>IFERROR(VLOOKUP(A549,DETAIL!$A$7:$Q$1101,17,0),"")</f>
        <v/>
      </c>
      <c r="J549" s="8" t="str">
        <f>IFERROR(VLOOKUP(A549,DETAIL!$A$7:$P$1101,13,0),"")</f>
        <v/>
      </c>
      <c r="K549" s="114" t="str">
        <f>IFERROR(VLOOKUP(A549,DETAIL!$A$7:$N$1101,14,0),"")</f>
        <v/>
      </c>
      <c r="L549" s="8" t="str">
        <f>IFERROR(VLOOKUP(A549,DETAIL!$A$7:$L$1101,7,0),"")</f>
        <v/>
      </c>
      <c r="M549" s="115" t="str">
        <f>IFERROR(VLOOKUP(A549,DETAIL!$A$7:$L$1101,8,0)*75%,"")</f>
        <v/>
      </c>
      <c r="N549" s="8" t="str">
        <f>IFERROR(VLOOKUP(A549,DETAIL!$A$7:$L$1101,9,0),"")</f>
        <v/>
      </c>
      <c r="O549" s="115" t="str">
        <f>IFERROR(VLOOKUP(A549,DETAIL!$A$7:$L$1101,10,0)*25%,"")</f>
        <v/>
      </c>
      <c r="P549" s="115" t="str">
        <f t="shared" si="23"/>
        <v/>
      </c>
      <c r="Q549" s="113"/>
    </row>
    <row r="550" spans="1:17" ht="24.95" customHeight="1">
      <c r="A550" s="128">
        <v>543</v>
      </c>
      <c r="B550" s="8" t="str">
        <f t="shared" si="22"/>
        <v/>
      </c>
      <c r="C550" s="112" t="str">
        <f>IFERROR(VLOOKUP(A550,DETAIL!$A$7:$F$1101,3,0),"")</f>
        <v/>
      </c>
      <c r="D550" s="112" t="str">
        <f>IFERROR(VLOOKUP(A550,DETAIL!$A$7:$F$1101,4,0),"")</f>
        <v/>
      </c>
      <c r="E550" s="113" t="str">
        <f>IFERROR(VLOOKUP(A550,DETAIL!$A$7:$F$1101,5,0),"")</f>
        <v/>
      </c>
      <c r="F550" s="113" t="str">
        <f>IFERROR(VLOOKUP(A550,DETAIL!$A$7:$P$1101,16,0),"")</f>
        <v/>
      </c>
      <c r="G550" s="113" t="str">
        <f>IFERROR(VLOOKUP(A550,DETAIL!$A$7:$P$1101,15,0),"")</f>
        <v/>
      </c>
      <c r="H550" s="8" t="str">
        <f>IFERROR(VLOOKUP(A550,DETAIL!$A$7:$F$1101,6,0),"")</f>
        <v/>
      </c>
      <c r="I550" s="8" t="str">
        <f>IFERROR(VLOOKUP(A550,DETAIL!$A$7:$Q$1101,17,0),"")</f>
        <v/>
      </c>
      <c r="J550" s="8" t="str">
        <f>IFERROR(VLOOKUP(A550,DETAIL!$A$7:$P$1101,13,0),"")</f>
        <v/>
      </c>
      <c r="K550" s="114" t="str">
        <f>IFERROR(VLOOKUP(A550,DETAIL!$A$7:$N$1101,14,0),"")</f>
        <v/>
      </c>
      <c r="L550" s="8" t="str">
        <f>IFERROR(VLOOKUP(A550,DETAIL!$A$7:$L$1101,7,0),"")</f>
        <v/>
      </c>
      <c r="M550" s="115" t="str">
        <f>IFERROR(VLOOKUP(A550,DETAIL!$A$7:$L$1101,8,0)*75%,"")</f>
        <v/>
      </c>
      <c r="N550" s="8" t="str">
        <f>IFERROR(VLOOKUP(A550,DETAIL!$A$7:$L$1101,9,0),"")</f>
        <v/>
      </c>
      <c r="O550" s="115" t="str">
        <f>IFERROR(VLOOKUP(A550,DETAIL!$A$7:$L$1101,10,0)*25%,"")</f>
        <v/>
      </c>
      <c r="P550" s="115" t="str">
        <f t="shared" si="23"/>
        <v/>
      </c>
      <c r="Q550" s="113"/>
    </row>
    <row r="551" spans="1:17" ht="24.95" customHeight="1">
      <c r="A551" s="128">
        <v>544</v>
      </c>
      <c r="B551" s="8" t="str">
        <f t="shared" si="22"/>
        <v/>
      </c>
      <c r="C551" s="112" t="str">
        <f>IFERROR(VLOOKUP(A551,DETAIL!$A$7:$F$1101,3,0),"")</f>
        <v/>
      </c>
      <c r="D551" s="112" t="str">
        <f>IFERROR(VLOOKUP(A551,DETAIL!$A$7:$F$1101,4,0),"")</f>
        <v/>
      </c>
      <c r="E551" s="113" t="str">
        <f>IFERROR(VLOOKUP(A551,DETAIL!$A$7:$F$1101,5,0),"")</f>
        <v/>
      </c>
      <c r="F551" s="113" t="str">
        <f>IFERROR(VLOOKUP(A551,DETAIL!$A$7:$P$1101,16,0),"")</f>
        <v/>
      </c>
      <c r="G551" s="113" t="str">
        <f>IFERROR(VLOOKUP(A551,DETAIL!$A$7:$P$1101,15,0),"")</f>
        <v/>
      </c>
      <c r="H551" s="8" t="str">
        <f>IFERROR(VLOOKUP(A551,DETAIL!$A$7:$F$1101,6,0),"")</f>
        <v/>
      </c>
      <c r="I551" s="8" t="str">
        <f>IFERROR(VLOOKUP(A551,DETAIL!$A$7:$Q$1101,17,0),"")</f>
        <v/>
      </c>
      <c r="J551" s="8" t="str">
        <f>IFERROR(VLOOKUP(A551,DETAIL!$A$7:$P$1101,13,0),"")</f>
        <v/>
      </c>
      <c r="K551" s="114" t="str">
        <f>IFERROR(VLOOKUP(A551,DETAIL!$A$7:$N$1101,14,0),"")</f>
        <v/>
      </c>
      <c r="L551" s="8" t="str">
        <f>IFERROR(VLOOKUP(A551,DETAIL!$A$7:$L$1101,7,0),"")</f>
        <v/>
      </c>
      <c r="M551" s="115" t="str">
        <f>IFERROR(VLOOKUP(A551,DETAIL!$A$7:$L$1101,8,0)*75%,"")</f>
        <v/>
      </c>
      <c r="N551" s="8" t="str">
        <f>IFERROR(VLOOKUP(A551,DETAIL!$A$7:$L$1101,9,0),"")</f>
        <v/>
      </c>
      <c r="O551" s="115" t="str">
        <f>IFERROR(VLOOKUP(A551,DETAIL!$A$7:$L$1101,10,0)*25%,"")</f>
        <v/>
      </c>
      <c r="P551" s="115" t="str">
        <f t="shared" si="23"/>
        <v/>
      </c>
      <c r="Q551" s="113"/>
    </row>
    <row r="552" spans="1:17" ht="24.95" customHeight="1">
      <c r="A552" s="128">
        <v>545</v>
      </c>
      <c r="B552" s="8" t="str">
        <f t="shared" si="22"/>
        <v/>
      </c>
      <c r="C552" s="112" t="str">
        <f>IFERROR(VLOOKUP(A552,DETAIL!$A$7:$F$1101,3,0),"")</f>
        <v/>
      </c>
      <c r="D552" s="112" t="str">
        <f>IFERROR(VLOOKUP(A552,DETAIL!$A$7:$F$1101,4,0),"")</f>
        <v/>
      </c>
      <c r="E552" s="113" t="str">
        <f>IFERROR(VLOOKUP(A552,DETAIL!$A$7:$F$1101,5,0),"")</f>
        <v/>
      </c>
      <c r="F552" s="113" t="str">
        <f>IFERROR(VLOOKUP(A552,DETAIL!$A$7:$P$1101,16,0),"")</f>
        <v/>
      </c>
      <c r="G552" s="113" t="str">
        <f>IFERROR(VLOOKUP(A552,DETAIL!$A$7:$P$1101,15,0),"")</f>
        <v/>
      </c>
      <c r="H552" s="8" t="str">
        <f>IFERROR(VLOOKUP(A552,DETAIL!$A$7:$F$1101,6,0),"")</f>
        <v/>
      </c>
      <c r="I552" s="8" t="str">
        <f>IFERROR(VLOOKUP(A552,DETAIL!$A$7:$Q$1101,17,0),"")</f>
        <v/>
      </c>
      <c r="J552" s="8" t="str">
        <f>IFERROR(VLOOKUP(A552,DETAIL!$A$7:$P$1101,13,0),"")</f>
        <v/>
      </c>
      <c r="K552" s="114" t="str">
        <f>IFERROR(VLOOKUP(A552,DETAIL!$A$7:$N$1101,14,0),"")</f>
        <v/>
      </c>
      <c r="L552" s="8" t="str">
        <f>IFERROR(VLOOKUP(A552,DETAIL!$A$7:$L$1101,7,0),"")</f>
        <v/>
      </c>
      <c r="M552" s="115" t="str">
        <f>IFERROR(VLOOKUP(A552,DETAIL!$A$7:$L$1101,8,0)*75%,"")</f>
        <v/>
      </c>
      <c r="N552" s="8" t="str">
        <f>IFERROR(VLOOKUP(A552,DETAIL!$A$7:$L$1101,9,0),"")</f>
        <v/>
      </c>
      <c r="O552" s="115" t="str">
        <f>IFERROR(VLOOKUP(A552,DETAIL!$A$7:$L$1101,10,0)*25%,"")</f>
        <v/>
      </c>
      <c r="P552" s="115" t="str">
        <f t="shared" si="23"/>
        <v/>
      </c>
      <c r="Q552" s="113"/>
    </row>
    <row r="553" spans="1:17" ht="24.95" customHeight="1">
      <c r="A553" s="128">
        <v>546</v>
      </c>
      <c r="B553" s="8" t="str">
        <f t="shared" si="22"/>
        <v/>
      </c>
      <c r="C553" s="112" t="str">
        <f>IFERROR(VLOOKUP(A553,DETAIL!$A$7:$F$1101,3,0),"")</f>
        <v/>
      </c>
      <c r="D553" s="112" t="str">
        <f>IFERROR(VLOOKUP(A553,DETAIL!$A$7:$F$1101,4,0),"")</f>
        <v/>
      </c>
      <c r="E553" s="113" t="str">
        <f>IFERROR(VLOOKUP(A553,DETAIL!$A$7:$F$1101,5,0),"")</f>
        <v/>
      </c>
      <c r="F553" s="113" t="str">
        <f>IFERROR(VLOOKUP(A553,DETAIL!$A$7:$P$1101,16,0),"")</f>
        <v/>
      </c>
      <c r="G553" s="113" t="str">
        <f>IFERROR(VLOOKUP(A553,DETAIL!$A$7:$P$1101,15,0),"")</f>
        <v/>
      </c>
      <c r="H553" s="8" t="str">
        <f>IFERROR(VLOOKUP(A553,DETAIL!$A$7:$F$1101,6,0),"")</f>
        <v/>
      </c>
      <c r="I553" s="8" t="str">
        <f>IFERROR(VLOOKUP(A553,DETAIL!$A$7:$Q$1101,17,0),"")</f>
        <v/>
      </c>
      <c r="J553" s="8" t="str">
        <f>IFERROR(VLOOKUP(A553,DETAIL!$A$7:$P$1101,13,0),"")</f>
        <v/>
      </c>
      <c r="K553" s="114" t="str">
        <f>IFERROR(VLOOKUP(A553,DETAIL!$A$7:$N$1101,14,0),"")</f>
        <v/>
      </c>
      <c r="L553" s="8" t="str">
        <f>IFERROR(VLOOKUP(A553,DETAIL!$A$7:$L$1101,7,0),"")</f>
        <v/>
      </c>
      <c r="M553" s="115" t="str">
        <f>IFERROR(VLOOKUP(A553,DETAIL!$A$7:$L$1101,8,0)*75%,"")</f>
        <v/>
      </c>
      <c r="N553" s="8" t="str">
        <f>IFERROR(VLOOKUP(A553,DETAIL!$A$7:$L$1101,9,0),"")</f>
        <v/>
      </c>
      <c r="O553" s="115" t="str">
        <f>IFERROR(VLOOKUP(A553,DETAIL!$A$7:$L$1101,10,0)*25%,"")</f>
        <v/>
      </c>
      <c r="P553" s="115" t="str">
        <f t="shared" si="23"/>
        <v/>
      </c>
      <c r="Q553" s="113"/>
    </row>
    <row r="554" spans="1:17" ht="24.95" customHeight="1">
      <c r="A554" s="128">
        <v>547</v>
      </c>
      <c r="B554" s="8" t="str">
        <f t="shared" si="22"/>
        <v/>
      </c>
      <c r="C554" s="112" t="str">
        <f>IFERROR(VLOOKUP(A554,DETAIL!$A$7:$F$1101,3,0),"")</f>
        <v/>
      </c>
      <c r="D554" s="112" t="str">
        <f>IFERROR(VLOOKUP(A554,DETAIL!$A$7:$F$1101,4,0),"")</f>
        <v/>
      </c>
      <c r="E554" s="113" t="str">
        <f>IFERROR(VLOOKUP(A554,DETAIL!$A$7:$F$1101,5,0),"")</f>
        <v/>
      </c>
      <c r="F554" s="113" t="str">
        <f>IFERROR(VLOOKUP(A554,DETAIL!$A$7:$P$1101,16,0),"")</f>
        <v/>
      </c>
      <c r="G554" s="113" t="str">
        <f>IFERROR(VLOOKUP(A554,DETAIL!$A$7:$P$1101,15,0),"")</f>
        <v/>
      </c>
      <c r="H554" s="8" t="str">
        <f>IFERROR(VLOOKUP(A554,DETAIL!$A$7:$F$1101,6,0),"")</f>
        <v/>
      </c>
      <c r="I554" s="8" t="str">
        <f>IFERROR(VLOOKUP(A554,DETAIL!$A$7:$Q$1101,17,0),"")</f>
        <v/>
      </c>
      <c r="J554" s="8" t="str">
        <f>IFERROR(VLOOKUP(A554,DETAIL!$A$7:$P$1101,13,0),"")</f>
        <v/>
      </c>
      <c r="K554" s="114" t="str">
        <f>IFERROR(VLOOKUP(A554,DETAIL!$A$7:$N$1101,14,0),"")</f>
        <v/>
      </c>
      <c r="L554" s="8" t="str">
        <f>IFERROR(VLOOKUP(A554,DETAIL!$A$7:$L$1101,7,0),"")</f>
        <v/>
      </c>
      <c r="M554" s="115" t="str">
        <f>IFERROR(VLOOKUP(A554,DETAIL!$A$7:$L$1101,8,0)*75%,"")</f>
        <v/>
      </c>
      <c r="N554" s="8" t="str">
        <f>IFERROR(VLOOKUP(A554,DETAIL!$A$7:$L$1101,9,0),"")</f>
        <v/>
      </c>
      <c r="O554" s="115" t="str">
        <f>IFERROR(VLOOKUP(A554,DETAIL!$A$7:$L$1101,10,0)*25%,"")</f>
        <v/>
      </c>
      <c r="P554" s="115" t="str">
        <f t="shared" si="23"/>
        <v/>
      </c>
      <c r="Q554" s="113"/>
    </row>
    <row r="555" spans="1:17" ht="24.95" customHeight="1">
      <c r="A555" s="128">
        <v>548</v>
      </c>
      <c r="B555" s="8" t="str">
        <f t="shared" si="22"/>
        <v/>
      </c>
      <c r="C555" s="112" t="str">
        <f>IFERROR(VLOOKUP(A555,DETAIL!$A$7:$F$1101,3,0),"")</f>
        <v/>
      </c>
      <c r="D555" s="112" t="str">
        <f>IFERROR(VLOOKUP(A555,DETAIL!$A$7:$F$1101,4,0),"")</f>
        <v/>
      </c>
      <c r="E555" s="113" t="str">
        <f>IFERROR(VLOOKUP(A555,DETAIL!$A$7:$F$1101,5,0),"")</f>
        <v/>
      </c>
      <c r="F555" s="113" t="str">
        <f>IFERROR(VLOOKUP(A555,DETAIL!$A$7:$P$1101,16,0),"")</f>
        <v/>
      </c>
      <c r="G555" s="113" t="str">
        <f>IFERROR(VLOOKUP(A555,DETAIL!$A$7:$P$1101,15,0),"")</f>
        <v/>
      </c>
      <c r="H555" s="8" t="str">
        <f>IFERROR(VLOOKUP(A555,DETAIL!$A$7:$F$1101,6,0),"")</f>
        <v/>
      </c>
      <c r="I555" s="8" t="str">
        <f>IFERROR(VLOOKUP(A555,DETAIL!$A$7:$Q$1101,17,0),"")</f>
        <v/>
      </c>
      <c r="J555" s="8" t="str">
        <f>IFERROR(VLOOKUP(A555,DETAIL!$A$7:$P$1101,13,0),"")</f>
        <v/>
      </c>
      <c r="K555" s="114" t="str">
        <f>IFERROR(VLOOKUP(A555,DETAIL!$A$7:$N$1101,14,0),"")</f>
        <v/>
      </c>
      <c r="L555" s="8" t="str">
        <f>IFERROR(VLOOKUP(A555,DETAIL!$A$7:$L$1101,7,0),"")</f>
        <v/>
      </c>
      <c r="M555" s="115" t="str">
        <f>IFERROR(VLOOKUP(A555,DETAIL!$A$7:$L$1101,8,0)*75%,"")</f>
        <v/>
      </c>
      <c r="N555" s="8" t="str">
        <f>IFERROR(VLOOKUP(A555,DETAIL!$A$7:$L$1101,9,0),"")</f>
        <v/>
      </c>
      <c r="O555" s="115" t="str">
        <f>IFERROR(VLOOKUP(A555,DETAIL!$A$7:$L$1101,10,0)*25%,"")</f>
        <v/>
      </c>
      <c r="P555" s="115" t="str">
        <f t="shared" si="23"/>
        <v/>
      </c>
      <c r="Q555" s="113"/>
    </row>
    <row r="556" spans="1:17" ht="24.95" customHeight="1">
      <c r="A556" s="128">
        <v>549</v>
      </c>
      <c r="B556" s="8" t="str">
        <f t="shared" si="22"/>
        <v/>
      </c>
      <c r="C556" s="112" t="str">
        <f>IFERROR(VLOOKUP(A556,DETAIL!$A$7:$F$1101,3,0),"")</f>
        <v/>
      </c>
      <c r="D556" s="112" t="str">
        <f>IFERROR(VLOOKUP(A556,DETAIL!$A$7:$F$1101,4,0),"")</f>
        <v/>
      </c>
      <c r="E556" s="113" t="str">
        <f>IFERROR(VLOOKUP(A556,DETAIL!$A$7:$F$1101,5,0),"")</f>
        <v/>
      </c>
      <c r="F556" s="113" t="str">
        <f>IFERROR(VLOOKUP(A556,DETAIL!$A$7:$P$1101,16,0),"")</f>
        <v/>
      </c>
      <c r="G556" s="113" t="str">
        <f>IFERROR(VLOOKUP(A556,DETAIL!$A$7:$P$1101,15,0),"")</f>
        <v/>
      </c>
      <c r="H556" s="8" t="str">
        <f>IFERROR(VLOOKUP(A556,DETAIL!$A$7:$F$1101,6,0),"")</f>
        <v/>
      </c>
      <c r="I556" s="8" t="str">
        <f>IFERROR(VLOOKUP(A556,DETAIL!$A$7:$Q$1101,17,0),"")</f>
        <v/>
      </c>
      <c r="J556" s="8" t="str">
        <f>IFERROR(VLOOKUP(A556,DETAIL!$A$7:$P$1101,13,0),"")</f>
        <v/>
      </c>
      <c r="K556" s="114" t="str">
        <f>IFERROR(VLOOKUP(A556,DETAIL!$A$7:$N$1101,14,0),"")</f>
        <v/>
      </c>
      <c r="L556" s="8" t="str">
        <f>IFERROR(VLOOKUP(A556,DETAIL!$A$7:$L$1101,7,0),"")</f>
        <v/>
      </c>
      <c r="M556" s="115" t="str">
        <f>IFERROR(VLOOKUP(A556,DETAIL!$A$7:$L$1101,8,0)*75%,"")</f>
        <v/>
      </c>
      <c r="N556" s="8" t="str">
        <f>IFERROR(VLOOKUP(A556,DETAIL!$A$7:$L$1101,9,0),"")</f>
        <v/>
      </c>
      <c r="O556" s="115" t="str">
        <f>IFERROR(VLOOKUP(A556,DETAIL!$A$7:$L$1101,10,0)*25%,"")</f>
        <v/>
      </c>
      <c r="P556" s="115" t="str">
        <f t="shared" si="23"/>
        <v/>
      </c>
      <c r="Q556" s="113"/>
    </row>
    <row r="557" spans="1:17" ht="24.95" customHeight="1">
      <c r="A557" s="128">
        <v>550</v>
      </c>
      <c r="B557" s="8" t="str">
        <f t="shared" si="22"/>
        <v/>
      </c>
      <c r="C557" s="112" t="str">
        <f>IFERROR(VLOOKUP(A557,DETAIL!$A$7:$F$1101,3,0),"")</f>
        <v/>
      </c>
      <c r="D557" s="112" t="str">
        <f>IFERROR(VLOOKUP(A557,DETAIL!$A$7:$F$1101,4,0),"")</f>
        <v/>
      </c>
      <c r="E557" s="113" t="str">
        <f>IFERROR(VLOOKUP(A557,DETAIL!$A$7:$F$1101,5,0),"")</f>
        <v/>
      </c>
      <c r="F557" s="113" t="str">
        <f>IFERROR(VLOOKUP(A557,DETAIL!$A$7:$P$1101,16,0),"")</f>
        <v/>
      </c>
      <c r="G557" s="113" t="str">
        <f>IFERROR(VLOOKUP(A557,DETAIL!$A$7:$P$1101,15,0),"")</f>
        <v/>
      </c>
      <c r="H557" s="8" t="str">
        <f>IFERROR(VLOOKUP(A557,DETAIL!$A$7:$F$1101,6,0),"")</f>
        <v/>
      </c>
      <c r="I557" s="8" t="str">
        <f>IFERROR(VLOOKUP(A557,DETAIL!$A$7:$Q$1101,17,0),"")</f>
        <v/>
      </c>
      <c r="J557" s="8" t="str">
        <f>IFERROR(VLOOKUP(A557,DETAIL!$A$7:$P$1101,13,0),"")</f>
        <v/>
      </c>
      <c r="K557" s="114" t="str">
        <f>IFERROR(VLOOKUP(A557,DETAIL!$A$7:$N$1101,14,0),"")</f>
        <v/>
      </c>
      <c r="L557" s="8" t="str">
        <f>IFERROR(VLOOKUP(A557,DETAIL!$A$7:$L$1101,7,0),"")</f>
        <v/>
      </c>
      <c r="M557" s="115" t="str">
        <f>IFERROR(VLOOKUP(A557,DETAIL!$A$7:$L$1101,8,0)*75%,"")</f>
        <v/>
      </c>
      <c r="N557" s="8" t="str">
        <f>IFERROR(VLOOKUP(A557,DETAIL!$A$7:$L$1101,9,0),"")</f>
        <v/>
      </c>
      <c r="O557" s="115" t="str">
        <f>IFERROR(VLOOKUP(A557,DETAIL!$A$7:$L$1101,10,0)*25%,"")</f>
        <v/>
      </c>
      <c r="P557" s="115" t="str">
        <f t="shared" si="23"/>
        <v/>
      </c>
      <c r="Q557" s="113"/>
    </row>
    <row r="558" spans="1:17" ht="24.95" customHeight="1">
      <c r="A558" s="128">
        <v>551</v>
      </c>
      <c r="B558" s="8" t="str">
        <f t="shared" si="22"/>
        <v/>
      </c>
      <c r="C558" s="112" t="str">
        <f>IFERROR(VLOOKUP(A558,DETAIL!$A$7:$F$1101,3,0),"")</f>
        <v/>
      </c>
      <c r="D558" s="112" t="str">
        <f>IFERROR(VLOOKUP(A558,DETAIL!$A$7:$F$1101,4,0),"")</f>
        <v/>
      </c>
      <c r="E558" s="113" t="str">
        <f>IFERROR(VLOOKUP(A558,DETAIL!$A$7:$F$1101,5,0),"")</f>
        <v/>
      </c>
      <c r="F558" s="113" t="str">
        <f>IFERROR(VLOOKUP(A558,DETAIL!$A$7:$P$1101,16,0),"")</f>
        <v/>
      </c>
      <c r="G558" s="113" t="str">
        <f>IFERROR(VLOOKUP(A558,DETAIL!$A$7:$P$1101,15,0),"")</f>
        <v/>
      </c>
      <c r="H558" s="8" t="str">
        <f>IFERROR(VLOOKUP(A558,DETAIL!$A$7:$F$1101,6,0),"")</f>
        <v/>
      </c>
      <c r="I558" s="8" t="str">
        <f>IFERROR(VLOOKUP(A558,DETAIL!$A$7:$Q$1101,17,0),"")</f>
        <v/>
      </c>
      <c r="J558" s="8" t="str">
        <f>IFERROR(VLOOKUP(A558,DETAIL!$A$7:$P$1101,13,0),"")</f>
        <v/>
      </c>
      <c r="K558" s="114" t="str">
        <f>IFERROR(VLOOKUP(A558,DETAIL!$A$7:$N$1101,14,0),"")</f>
        <v/>
      </c>
      <c r="L558" s="8" t="str">
        <f>IFERROR(VLOOKUP(A558,DETAIL!$A$7:$L$1101,7,0),"")</f>
        <v/>
      </c>
      <c r="M558" s="115" t="str">
        <f>IFERROR(VLOOKUP(A558,DETAIL!$A$7:$L$1101,8,0)*75%,"")</f>
        <v/>
      </c>
      <c r="N558" s="8" t="str">
        <f>IFERROR(VLOOKUP(A558,DETAIL!$A$7:$L$1101,9,0),"")</f>
        <v/>
      </c>
      <c r="O558" s="115" t="str">
        <f>IFERROR(VLOOKUP(A558,DETAIL!$A$7:$L$1101,10,0)*25%,"")</f>
        <v/>
      </c>
      <c r="P558" s="115" t="str">
        <f t="shared" si="23"/>
        <v/>
      </c>
      <c r="Q558" s="113"/>
    </row>
    <row r="559" spans="1:17" ht="24.95" customHeight="1">
      <c r="A559" s="128">
        <v>552</v>
      </c>
      <c r="B559" s="8" t="str">
        <f t="shared" si="22"/>
        <v/>
      </c>
      <c r="C559" s="112" t="str">
        <f>IFERROR(VLOOKUP(A559,DETAIL!$A$7:$F$1101,3,0),"")</f>
        <v/>
      </c>
      <c r="D559" s="112" t="str">
        <f>IFERROR(VLOOKUP(A559,DETAIL!$A$7:$F$1101,4,0),"")</f>
        <v/>
      </c>
      <c r="E559" s="113" t="str">
        <f>IFERROR(VLOOKUP(A559,DETAIL!$A$7:$F$1101,5,0),"")</f>
        <v/>
      </c>
      <c r="F559" s="113" t="str">
        <f>IFERROR(VLOOKUP(A559,DETAIL!$A$7:$P$1101,16,0),"")</f>
        <v/>
      </c>
      <c r="G559" s="113" t="str">
        <f>IFERROR(VLOOKUP(A559,DETAIL!$A$7:$P$1101,15,0),"")</f>
        <v/>
      </c>
      <c r="H559" s="8" t="str">
        <f>IFERROR(VLOOKUP(A559,DETAIL!$A$7:$F$1101,6,0),"")</f>
        <v/>
      </c>
      <c r="I559" s="8" t="str">
        <f>IFERROR(VLOOKUP(A559,DETAIL!$A$7:$Q$1101,17,0),"")</f>
        <v/>
      </c>
      <c r="J559" s="8" t="str">
        <f>IFERROR(VLOOKUP(A559,DETAIL!$A$7:$P$1101,13,0),"")</f>
        <v/>
      </c>
      <c r="K559" s="114" t="str">
        <f>IFERROR(VLOOKUP(A559,DETAIL!$A$7:$N$1101,14,0),"")</f>
        <v/>
      </c>
      <c r="L559" s="8" t="str">
        <f>IFERROR(VLOOKUP(A559,DETAIL!$A$7:$L$1101,7,0),"")</f>
        <v/>
      </c>
      <c r="M559" s="115" t="str">
        <f>IFERROR(VLOOKUP(A559,DETAIL!$A$7:$L$1101,8,0)*75%,"")</f>
        <v/>
      </c>
      <c r="N559" s="8" t="str">
        <f>IFERROR(VLOOKUP(A559,DETAIL!$A$7:$L$1101,9,0),"")</f>
        <v/>
      </c>
      <c r="O559" s="115" t="str">
        <f>IFERROR(VLOOKUP(A559,DETAIL!$A$7:$L$1101,10,0)*25%,"")</f>
        <v/>
      </c>
      <c r="P559" s="115" t="str">
        <f t="shared" si="23"/>
        <v/>
      </c>
      <c r="Q559" s="113"/>
    </row>
    <row r="560" spans="1:17" ht="24.95" customHeight="1">
      <c r="A560" s="128">
        <v>553</v>
      </c>
      <c r="B560" s="8" t="str">
        <f t="shared" si="22"/>
        <v/>
      </c>
      <c r="C560" s="112" t="str">
        <f>IFERROR(VLOOKUP(A560,DETAIL!$A$7:$F$1101,3,0),"")</f>
        <v/>
      </c>
      <c r="D560" s="112" t="str">
        <f>IFERROR(VLOOKUP(A560,DETAIL!$A$7:$F$1101,4,0),"")</f>
        <v/>
      </c>
      <c r="E560" s="113" t="str">
        <f>IFERROR(VLOOKUP(A560,DETAIL!$A$7:$F$1101,5,0),"")</f>
        <v/>
      </c>
      <c r="F560" s="113" t="str">
        <f>IFERROR(VLOOKUP(A560,DETAIL!$A$7:$P$1101,16,0),"")</f>
        <v/>
      </c>
      <c r="G560" s="113" t="str">
        <f>IFERROR(VLOOKUP(A560,DETAIL!$A$7:$P$1101,15,0),"")</f>
        <v/>
      </c>
      <c r="H560" s="8" t="str">
        <f>IFERROR(VLOOKUP(A560,DETAIL!$A$7:$F$1101,6,0),"")</f>
        <v/>
      </c>
      <c r="I560" s="8" t="str">
        <f>IFERROR(VLOOKUP(A560,DETAIL!$A$7:$Q$1101,17,0),"")</f>
        <v/>
      </c>
      <c r="J560" s="8" t="str">
        <f>IFERROR(VLOOKUP(A560,DETAIL!$A$7:$P$1101,13,0),"")</f>
        <v/>
      </c>
      <c r="K560" s="114" t="str">
        <f>IFERROR(VLOOKUP(A560,DETAIL!$A$7:$N$1101,14,0),"")</f>
        <v/>
      </c>
      <c r="L560" s="8" t="str">
        <f>IFERROR(VLOOKUP(A560,DETAIL!$A$7:$L$1101,7,0),"")</f>
        <v/>
      </c>
      <c r="M560" s="115" t="str">
        <f>IFERROR(VLOOKUP(A560,DETAIL!$A$7:$L$1101,8,0)*75%,"")</f>
        <v/>
      </c>
      <c r="N560" s="8" t="str">
        <f>IFERROR(VLOOKUP(A560,DETAIL!$A$7:$L$1101,9,0),"")</f>
        <v/>
      </c>
      <c r="O560" s="115" t="str">
        <f>IFERROR(VLOOKUP(A560,DETAIL!$A$7:$L$1101,10,0)*25%,"")</f>
        <v/>
      </c>
      <c r="P560" s="115" t="str">
        <f t="shared" si="23"/>
        <v/>
      </c>
      <c r="Q560" s="113"/>
    </row>
    <row r="561" spans="1:17" ht="24.95" customHeight="1">
      <c r="A561" s="128">
        <v>554</v>
      </c>
      <c r="B561" s="8" t="str">
        <f t="shared" si="22"/>
        <v/>
      </c>
      <c r="C561" s="112" t="str">
        <f>IFERROR(VLOOKUP(A561,DETAIL!$A$7:$F$1101,3,0),"")</f>
        <v/>
      </c>
      <c r="D561" s="112" t="str">
        <f>IFERROR(VLOOKUP(A561,DETAIL!$A$7:$F$1101,4,0),"")</f>
        <v/>
      </c>
      <c r="E561" s="113" t="str">
        <f>IFERROR(VLOOKUP(A561,DETAIL!$A$7:$F$1101,5,0),"")</f>
        <v/>
      </c>
      <c r="F561" s="113" t="str">
        <f>IFERROR(VLOOKUP(A561,DETAIL!$A$7:$P$1101,16,0),"")</f>
        <v/>
      </c>
      <c r="G561" s="113" t="str">
        <f>IFERROR(VLOOKUP(A561,DETAIL!$A$7:$P$1101,15,0),"")</f>
        <v/>
      </c>
      <c r="H561" s="8" t="str">
        <f>IFERROR(VLOOKUP(A561,DETAIL!$A$7:$F$1101,6,0),"")</f>
        <v/>
      </c>
      <c r="I561" s="8" t="str">
        <f>IFERROR(VLOOKUP(A561,DETAIL!$A$7:$Q$1101,17,0),"")</f>
        <v/>
      </c>
      <c r="J561" s="8" t="str">
        <f>IFERROR(VLOOKUP(A561,DETAIL!$A$7:$P$1101,13,0),"")</f>
        <v/>
      </c>
      <c r="K561" s="114" t="str">
        <f>IFERROR(VLOOKUP(A561,DETAIL!$A$7:$N$1101,14,0),"")</f>
        <v/>
      </c>
      <c r="L561" s="8" t="str">
        <f>IFERROR(VLOOKUP(A561,DETAIL!$A$7:$L$1101,7,0),"")</f>
        <v/>
      </c>
      <c r="M561" s="115" t="str">
        <f>IFERROR(VLOOKUP(A561,DETAIL!$A$7:$L$1101,8,0)*75%,"")</f>
        <v/>
      </c>
      <c r="N561" s="8" t="str">
        <f>IFERROR(VLOOKUP(A561,DETAIL!$A$7:$L$1101,9,0),"")</f>
        <v/>
      </c>
      <c r="O561" s="115" t="str">
        <f>IFERROR(VLOOKUP(A561,DETAIL!$A$7:$L$1101,10,0)*25%,"")</f>
        <v/>
      </c>
      <c r="P561" s="115" t="str">
        <f t="shared" si="23"/>
        <v/>
      </c>
      <c r="Q561" s="113"/>
    </row>
    <row r="562" spans="1:17" ht="24.95" customHeight="1">
      <c r="A562" s="128">
        <v>555</v>
      </c>
      <c r="B562" s="8" t="str">
        <f t="shared" si="22"/>
        <v/>
      </c>
      <c r="C562" s="112" t="str">
        <f>IFERROR(VLOOKUP(A562,DETAIL!$A$7:$F$1101,3,0),"")</f>
        <v/>
      </c>
      <c r="D562" s="112" t="str">
        <f>IFERROR(VLOOKUP(A562,DETAIL!$A$7:$F$1101,4,0),"")</f>
        <v/>
      </c>
      <c r="E562" s="113" t="str">
        <f>IFERROR(VLOOKUP(A562,DETAIL!$A$7:$F$1101,5,0),"")</f>
        <v/>
      </c>
      <c r="F562" s="113" t="str">
        <f>IFERROR(VLOOKUP(A562,DETAIL!$A$7:$P$1101,16,0),"")</f>
        <v/>
      </c>
      <c r="G562" s="113" t="str">
        <f>IFERROR(VLOOKUP(A562,DETAIL!$A$7:$P$1101,15,0),"")</f>
        <v/>
      </c>
      <c r="H562" s="8" t="str">
        <f>IFERROR(VLOOKUP(A562,DETAIL!$A$7:$F$1101,6,0),"")</f>
        <v/>
      </c>
      <c r="I562" s="8" t="str">
        <f>IFERROR(VLOOKUP(A562,DETAIL!$A$7:$Q$1101,17,0),"")</f>
        <v/>
      </c>
      <c r="J562" s="8" t="str">
        <f>IFERROR(VLOOKUP(A562,DETAIL!$A$7:$P$1101,13,0),"")</f>
        <v/>
      </c>
      <c r="K562" s="114" t="str">
        <f>IFERROR(VLOOKUP(A562,DETAIL!$A$7:$N$1101,14,0),"")</f>
        <v/>
      </c>
      <c r="L562" s="8" t="str">
        <f>IFERROR(VLOOKUP(A562,DETAIL!$A$7:$L$1101,7,0),"")</f>
        <v/>
      </c>
      <c r="M562" s="115" t="str">
        <f>IFERROR(VLOOKUP(A562,DETAIL!$A$7:$L$1101,8,0)*75%,"")</f>
        <v/>
      </c>
      <c r="N562" s="8" t="str">
        <f>IFERROR(VLOOKUP(A562,DETAIL!$A$7:$L$1101,9,0),"")</f>
        <v/>
      </c>
      <c r="O562" s="115" t="str">
        <f>IFERROR(VLOOKUP(A562,DETAIL!$A$7:$L$1101,10,0)*25%,"")</f>
        <v/>
      </c>
      <c r="P562" s="115" t="str">
        <f t="shared" si="23"/>
        <v/>
      </c>
      <c r="Q562" s="113"/>
    </row>
    <row r="563" spans="1:17" ht="24.95" customHeight="1">
      <c r="A563" s="128">
        <v>556</v>
      </c>
      <c r="B563" s="8" t="str">
        <f t="shared" si="22"/>
        <v/>
      </c>
      <c r="C563" s="112" t="str">
        <f>IFERROR(VLOOKUP(A563,DETAIL!$A$7:$F$1101,3,0),"")</f>
        <v/>
      </c>
      <c r="D563" s="112" t="str">
        <f>IFERROR(VLOOKUP(A563,DETAIL!$A$7:$F$1101,4,0),"")</f>
        <v/>
      </c>
      <c r="E563" s="113" t="str">
        <f>IFERROR(VLOOKUP(A563,DETAIL!$A$7:$F$1101,5,0),"")</f>
        <v/>
      </c>
      <c r="F563" s="113" t="str">
        <f>IFERROR(VLOOKUP(A563,DETAIL!$A$7:$P$1101,16,0),"")</f>
        <v/>
      </c>
      <c r="G563" s="113" t="str">
        <f>IFERROR(VLOOKUP(A563,DETAIL!$A$7:$P$1101,15,0),"")</f>
        <v/>
      </c>
      <c r="H563" s="8" t="str">
        <f>IFERROR(VLOOKUP(A563,DETAIL!$A$7:$F$1101,6,0),"")</f>
        <v/>
      </c>
      <c r="I563" s="8" t="str">
        <f>IFERROR(VLOOKUP(A563,DETAIL!$A$7:$Q$1101,17,0),"")</f>
        <v/>
      </c>
      <c r="J563" s="8" t="str">
        <f>IFERROR(VLOOKUP(A563,DETAIL!$A$7:$P$1101,13,0),"")</f>
        <v/>
      </c>
      <c r="K563" s="114" t="str">
        <f>IFERROR(VLOOKUP(A563,DETAIL!$A$7:$N$1101,14,0),"")</f>
        <v/>
      </c>
      <c r="L563" s="8" t="str">
        <f>IFERROR(VLOOKUP(A563,DETAIL!$A$7:$L$1101,7,0),"")</f>
        <v/>
      </c>
      <c r="M563" s="115" t="str">
        <f>IFERROR(VLOOKUP(A563,DETAIL!$A$7:$L$1101,8,0)*75%,"")</f>
        <v/>
      </c>
      <c r="N563" s="8" t="str">
        <f>IFERROR(VLOOKUP(A563,DETAIL!$A$7:$L$1101,9,0),"")</f>
        <v/>
      </c>
      <c r="O563" s="115" t="str">
        <f>IFERROR(VLOOKUP(A563,DETAIL!$A$7:$L$1101,10,0)*25%,"")</f>
        <v/>
      </c>
      <c r="P563" s="115" t="str">
        <f t="shared" si="23"/>
        <v/>
      </c>
      <c r="Q563" s="113"/>
    </row>
    <row r="564" spans="1:17" ht="24.95" customHeight="1">
      <c r="A564" s="128">
        <v>557</v>
      </c>
      <c r="B564" s="8" t="str">
        <f t="shared" si="22"/>
        <v/>
      </c>
      <c r="C564" s="112" t="str">
        <f>IFERROR(VLOOKUP(A564,DETAIL!$A$7:$F$1101,3,0),"")</f>
        <v/>
      </c>
      <c r="D564" s="112" t="str">
        <f>IFERROR(VLOOKUP(A564,DETAIL!$A$7:$F$1101,4,0),"")</f>
        <v/>
      </c>
      <c r="E564" s="113" t="str">
        <f>IFERROR(VLOOKUP(A564,DETAIL!$A$7:$F$1101,5,0),"")</f>
        <v/>
      </c>
      <c r="F564" s="113" t="str">
        <f>IFERROR(VLOOKUP(A564,DETAIL!$A$7:$P$1101,16,0),"")</f>
        <v/>
      </c>
      <c r="G564" s="113" t="str">
        <f>IFERROR(VLOOKUP(A564,DETAIL!$A$7:$P$1101,15,0),"")</f>
        <v/>
      </c>
      <c r="H564" s="8" t="str">
        <f>IFERROR(VLOOKUP(A564,DETAIL!$A$7:$F$1101,6,0),"")</f>
        <v/>
      </c>
      <c r="I564" s="8" t="str">
        <f>IFERROR(VLOOKUP(A564,DETAIL!$A$7:$Q$1101,17,0),"")</f>
        <v/>
      </c>
      <c r="J564" s="8" t="str">
        <f>IFERROR(VLOOKUP(A564,DETAIL!$A$7:$P$1101,13,0),"")</f>
        <v/>
      </c>
      <c r="K564" s="114" t="str">
        <f>IFERROR(VLOOKUP(A564,DETAIL!$A$7:$N$1101,14,0),"")</f>
        <v/>
      </c>
      <c r="L564" s="8" t="str">
        <f>IFERROR(VLOOKUP(A564,DETAIL!$A$7:$L$1101,7,0),"")</f>
        <v/>
      </c>
      <c r="M564" s="115" t="str">
        <f>IFERROR(VLOOKUP(A564,DETAIL!$A$7:$L$1101,8,0)*75%,"")</f>
        <v/>
      </c>
      <c r="N564" s="8" t="str">
        <f>IFERROR(VLOOKUP(A564,DETAIL!$A$7:$L$1101,9,0),"")</f>
        <v/>
      </c>
      <c r="O564" s="115" t="str">
        <f>IFERROR(VLOOKUP(A564,DETAIL!$A$7:$L$1101,10,0)*25%,"")</f>
        <v/>
      </c>
      <c r="P564" s="115" t="str">
        <f t="shared" si="23"/>
        <v/>
      </c>
      <c r="Q564" s="113"/>
    </row>
    <row r="565" spans="1:17" ht="24.95" customHeight="1">
      <c r="A565" s="128">
        <v>558</v>
      </c>
      <c r="B565" s="8" t="str">
        <f t="shared" si="22"/>
        <v/>
      </c>
      <c r="C565" s="112" t="str">
        <f>IFERROR(VLOOKUP(A565,DETAIL!$A$7:$F$1101,3,0),"")</f>
        <v/>
      </c>
      <c r="D565" s="112" t="str">
        <f>IFERROR(VLOOKUP(A565,DETAIL!$A$7:$F$1101,4,0),"")</f>
        <v/>
      </c>
      <c r="E565" s="113" t="str">
        <f>IFERROR(VLOOKUP(A565,DETAIL!$A$7:$F$1101,5,0),"")</f>
        <v/>
      </c>
      <c r="F565" s="113" t="str">
        <f>IFERROR(VLOOKUP(A565,DETAIL!$A$7:$P$1101,16,0),"")</f>
        <v/>
      </c>
      <c r="G565" s="113" t="str">
        <f>IFERROR(VLOOKUP(A565,DETAIL!$A$7:$P$1101,15,0),"")</f>
        <v/>
      </c>
      <c r="H565" s="8" t="str">
        <f>IFERROR(VLOOKUP(A565,DETAIL!$A$7:$F$1101,6,0),"")</f>
        <v/>
      </c>
      <c r="I565" s="8" t="str">
        <f>IFERROR(VLOOKUP(A565,DETAIL!$A$7:$Q$1101,17,0),"")</f>
        <v/>
      </c>
      <c r="J565" s="8" t="str">
        <f>IFERROR(VLOOKUP(A565,DETAIL!$A$7:$P$1101,13,0),"")</f>
        <v/>
      </c>
      <c r="K565" s="114" t="str">
        <f>IFERROR(VLOOKUP(A565,DETAIL!$A$7:$N$1101,14,0),"")</f>
        <v/>
      </c>
      <c r="L565" s="8" t="str">
        <f>IFERROR(VLOOKUP(A565,DETAIL!$A$7:$L$1101,7,0),"")</f>
        <v/>
      </c>
      <c r="M565" s="115" t="str">
        <f>IFERROR(VLOOKUP(A565,DETAIL!$A$7:$L$1101,8,0)*75%,"")</f>
        <v/>
      </c>
      <c r="N565" s="8" t="str">
        <f>IFERROR(VLOOKUP(A565,DETAIL!$A$7:$L$1101,9,0),"")</f>
        <v/>
      </c>
      <c r="O565" s="115" t="str">
        <f>IFERROR(VLOOKUP(A565,DETAIL!$A$7:$L$1101,10,0)*25%,"")</f>
        <v/>
      </c>
      <c r="P565" s="115" t="str">
        <f t="shared" si="23"/>
        <v/>
      </c>
      <c r="Q565" s="113"/>
    </row>
    <row r="566" spans="1:17" ht="24.95" customHeight="1">
      <c r="A566" s="128">
        <v>559</v>
      </c>
      <c r="B566" s="8" t="str">
        <f t="shared" si="22"/>
        <v/>
      </c>
      <c r="C566" s="112" t="str">
        <f>IFERROR(VLOOKUP(A566,DETAIL!$A$7:$F$1101,3,0),"")</f>
        <v/>
      </c>
      <c r="D566" s="112" t="str">
        <f>IFERROR(VLOOKUP(A566,DETAIL!$A$7:$F$1101,4,0),"")</f>
        <v/>
      </c>
      <c r="E566" s="113" t="str">
        <f>IFERROR(VLOOKUP(A566,DETAIL!$A$7:$F$1101,5,0),"")</f>
        <v/>
      </c>
      <c r="F566" s="113" t="str">
        <f>IFERROR(VLOOKUP(A566,DETAIL!$A$7:$P$1101,16,0),"")</f>
        <v/>
      </c>
      <c r="G566" s="113" t="str">
        <f>IFERROR(VLOOKUP(A566,DETAIL!$A$7:$P$1101,15,0),"")</f>
        <v/>
      </c>
      <c r="H566" s="8" t="str">
        <f>IFERROR(VLOOKUP(A566,DETAIL!$A$7:$F$1101,6,0),"")</f>
        <v/>
      </c>
      <c r="I566" s="8" t="str">
        <f>IFERROR(VLOOKUP(A566,DETAIL!$A$7:$Q$1101,17,0),"")</f>
        <v/>
      </c>
      <c r="J566" s="8" t="str">
        <f>IFERROR(VLOOKUP(A566,DETAIL!$A$7:$P$1101,13,0),"")</f>
        <v/>
      </c>
      <c r="K566" s="114" t="str">
        <f>IFERROR(VLOOKUP(A566,DETAIL!$A$7:$N$1101,14,0),"")</f>
        <v/>
      </c>
      <c r="L566" s="8" t="str">
        <f>IFERROR(VLOOKUP(A566,DETAIL!$A$7:$L$1101,7,0),"")</f>
        <v/>
      </c>
      <c r="M566" s="115" t="str">
        <f>IFERROR(VLOOKUP(A566,DETAIL!$A$7:$L$1101,8,0)*75%,"")</f>
        <v/>
      </c>
      <c r="N566" s="8" t="str">
        <f>IFERROR(VLOOKUP(A566,DETAIL!$A$7:$L$1101,9,0),"")</f>
        <v/>
      </c>
      <c r="O566" s="115" t="str">
        <f>IFERROR(VLOOKUP(A566,DETAIL!$A$7:$L$1101,10,0)*25%,"")</f>
        <v/>
      </c>
      <c r="P566" s="115" t="str">
        <f t="shared" si="23"/>
        <v/>
      </c>
      <c r="Q566" s="113"/>
    </row>
    <row r="567" spans="1:17" ht="24.95" customHeight="1">
      <c r="A567" s="128">
        <v>560</v>
      </c>
      <c r="B567" s="8" t="str">
        <f t="shared" si="22"/>
        <v/>
      </c>
      <c r="C567" s="112" t="str">
        <f>IFERROR(VLOOKUP(A567,DETAIL!$A$7:$F$1101,3,0),"")</f>
        <v/>
      </c>
      <c r="D567" s="112" t="str">
        <f>IFERROR(VLOOKUP(A567,DETAIL!$A$7:$F$1101,4,0),"")</f>
        <v/>
      </c>
      <c r="E567" s="113" t="str">
        <f>IFERROR(VLOOKUP(A567,DETAIL!$A$7:$F$1101,5,0),"")</f>
        <v/>
      </c>
      <c r="F567" s="113" t="str">
        <f>IFERROR(VLOOKUP(A567,DETAIL!$A$7:$P$1101,16,0),"")</f>
        <v/>
      </c>
      <c r="G567" s="113" t="str">
        <f>IFERROR(VLOOKUP(A567,DETAIL!$A$7:$P$1101,15,0),"")</f>
        <v/>
      </c>
      <c r="H567" s="8" t="str">
        <f>IFERROR(VLOOKUP(A567,DETAIL!$A$7:$F$1101,6,0),"")</f>
        <v/>
      </c>
      <c r="I567" s="8" t="str">
        <f>IFERROR(VLOOKUP(A567,DETAIL!$A$7:$Q$1101,17,0),"")</f>
        <v/>
      </c>
      <c r="J567" s="8" t="str">
        <f>IFERROR(VLOOKUP(A567,DETAIL!$A$7:$P$1101,13,0),"")</f>
        <v/>
      </c>
      <c r="K567" s="114" t="str">
        <f>IFERROR(VLOOKUP(A567,DETAIL!$A$7:$N$1101,14,0),"")</f>
        <v/>
      </c>
      <c r="L567" s="8" t="str">
        <f>IFERROR(VLOOKUP(A567,DETAIL!$A$7:$L$1101,7,0),"")</f>
        <v/>
      </c>
      <c r="M567" s="115" t="str">
        <f>IFERROR(VLOOKUP(A567,DETAIL!$A$7:$L$1101,8,0)*75%,"")</f>
        <v/>
      </c>
      <c r="N567" s="8" t="str">
        <f>IFERROR(VLOOKUP(A567,DETAIL!$A$7:$L$1101,9,0),"")</f>
        <v/>
      </c>
      <c r="O567" s="115" t="str">
        <f>IFERROR(VLOOKUP(A567,DETAIL!$A$7:$L$1101,10,0)*25%,"")</f>
        <v/>
      </c>
      <c r="P567" s="115" t="str">
        <f t="shared" si="23"/>
        <v/>
      </c>
      <c r="Q567" s="113"/>
    </row>
    <row r="568" spans="1:17" ht="24.95" customHeight="1">
      <c r="A568" s="128">
        <v>561</v>
      </c>
      <c r="B568" s="8" t="str">
        <f t="shared" si="22"/>
        <v/>
      </c>
      <c r="C568" s="112" t="str">
        <f>IFERROR(VLOOKUP(A568,DETAIL!$A$7:$F$1101,3,0),"")</f>
        <v/>
      </c>
      <c r="D568" s="112" t="str">
        <f>IFERROR(VLOOKUP(A568,DETAIL!$A$7:$F$1101,4,0),"")</f>
        <v/>
      </c>
      <c r="E568" s="113" t="str">
        <f>IFERROR(VLOOKUP(A568,DETAIL!$A$7:$F$1101,5,0),"")</f>
        <v/>
      </c>
      <c r="F568" s="113" t="str">
        <f>IFERROR(VLOOKUP(A568,DETAIL!$A$7:$P$1101,16,0),"")</f>
        <v/>
      </c>
      <c r="G568" s="113" t="str">
        <f>IFERROR(VLOOKUP(A568,DETAIL!$A$7:$P$1101,15,0),"")</f>
        <v/>
      </c>
      <c r="H568" s="8" t="str">
        <f>IFERROR(VLOOKUP(A568,DETAIL!$A$7:$F$1101,6,0),"")</f>
        <v/>
      </c>
      <c r="I568" s="8" t="str">
        <f>IFERROR(VLOOKUP(A568,DETAIL!$A$7:$Q$1101,17,0),"")</f>
        <v/>
      </c>
      <c r="J568" s="8" t="str">
        <f>IFERROR(VLOOKUP(A568,DETAIL!$A$7:$P$1101,13,0),"")</f>
        <v/>
      </c>
      <c r="K568" s="114" t="str">
        <f>IFERROR(VLOOKUP(A568,DETAIL!$A$7:$N$1101,14,0),"")</f>
        <v/>
      </c>
      <c r="L568" s="8" t="str">
        <f>IFERROR(VLOOKUP(A568,DETAIL!$A$7:$L$1101,7,0),"")</f>
        <v/>
      </c>
      <c r="M568" s="115" t="str">
        <f>IFERROR(VLOOKUP(A568,DETAIL!$A$7:$L$1101,8,0)*75%,"")</f>
        <v/>
      </c>
      <c r="N568" s="8" t="str">
        <f>IFERROR(VLOOKUP(A568,DETAIL!$A$7:$L$1101,9,0),"")</f>
        <v/>
      </c>
      <c r="O568" s="115" t="str">
        <f>IFERROR(VLOOKUP(A568,DETAIL!$A$7:$L$1101,10,0)*25%,"")</f>
        <v/>
      </c>
      <c r="P568" s="115" t="str">
        <f t="shared" si="23"/>
        <v/>
      </c>
      <c r="Q568" s="113"/>
    </row>
    <row r="569" spans="1:17" ht="24.95" customHeight="1">
      <c r="A569" s="128">
        <v>562</v>
      </c>
      <c r="B569" s="8" t="str">
        <f t="shared" si="22"/>
        <v/>
      </c>
      <c r="C569" s="112" t="str">
        <f>IFERROR(VLOOKUP(A569,DETAIL!$A$7:$F$1101,3,0),"")</f>
        <v/>
      </c>
      <c r="D569" s="112" t="str">
        <f>IFERROR(VLOOKUP(A569,DETAIL!$A$7:$F$1101,4,0),"")</f>
        <v/>
      </c>
      <c r="E569" s="113" t="str">
        <f>IFERROR(VLOOKUP(A569,DETAIL!$A$7:$F$1101,5,0),"")</f>
        <v/>
      </c>
      <c r="F569" s="113" t="str">
        <f>IFERROR(VLOOKUP(A569,DETAIL!$A$7:$P$1101,16,0),"")</f>
        <v/>
      </c>
      <c r="G569" s="113" t="str">
        <f>IFERROR(VLOOKUP(A569,DETAIL!$A$7:$P$1101,15,0),"")</f>
        <v/>
      </c>
      <c r="H569" s="8" t="str">
        <f>IFERROR(VLOOKUP(A569,DETAIL!$A$7:$F$1101,6,0),"")</f>
        <v/>
      </c>
      <c r="I569" s="8" t="str">
        <f>IFERROR(VLOOKUP(A569,DETAIL!$A$7:$Q$1101,17,0),"")</f>
        <v/>
      </c>
      <c r="J569" s="8" t="str">
        <f>IFERROR(VLOOKUP(A569,DETAIL!$A$7:$P$1101,13,0),"")</f>
        <v/>
      </c>
      <c r="K569" s="114" t="str">
        <f>IFERROR(VLOOKUP(A569,DETAIL!$A$7:$N$1101,14,0),"")</f>
        <v/>
      </c>
      <c r="L569" s="8" t="str">
        <f>IFERROR(VLOOKUP(A569,DETAIL!$A$7:$L$1101,7,0),"")</f>
        <v/>
      </c>
      <c r="M569" s="115" t="str">
        <f>IFERROR(VLOOKUP(A569,DETAIL!$A$7:$L$1101,8,0)*75%,"")</f>
        <v/>
      </c>
      <c r="N569" s="8" t="str">
        <f>IFERROR(VLOOKUP(A569,DETAIL!$A$7:$L$1101,9,0),"")</f>
        <v/>
      </c>
      <c r="O569" s="115" t="str">
        <f>IFERROR(VLOOKUP(A569,DETAIL!$A$7:$L$1101,10,0)*25%,"")</f>
        <v/>
      </c>
      <c r="P569" s="115" t="str">
        <f t="shared" si="23"/>
        <v/>
      </c>
      <c r="Q569" s="113"/>
    </row>
    <row r="570" spans="1:17" ht="24.95" customHeight="1">
      <c r="A570" s="128">
        <v>563</v>
      </c>
      <c r="B570" s="8" t="str">
        <f t="shared" si="22"/>
        <v/>
      </c>
      <c r="C570" s="112" t="str">
        <f>IFERROR(VLOOKUP(A570,DETAIL!$A$7:$F$1101,3,0),"")</f>
        <v/>
      </c>
      <c r="D570" s="112" t="str">
        <f>IFERROR(VLOOKUP(A570,DETAIL!$A$7:$F$1101,4,0),"")</f>
        <v/>
      </c>
      <c r="E570" s="113" t="str">
        <f>IFERROR(VLOOKUP(A570,DETAIL!$A$7:$F$1101,5,0),"")</f>
        <v/>
      </c>
      <c r="F570" s="113" t="str">
        <f>IFERROR(VLOOKUP(A570,DETAIL!$A$7:$P$1101,16,0),"")</f>
        <v/>
      </c>
      <c r="G570" s="113" t="str">
        <f>IFERROR(VLOOKUP(A570,DETAIL!$A$7:$P$1101,15,0),"")</f>
        <v/>
      </c>
      <c r="H570" s="8" t="str">
        <f>IFERROR(VLOOKUP(A570,DETAIL!$A$7:$F$1101,6,0),"")</f>
        <v/>
      </c>
      <c r="I570" s="8" t="str">
        <f>IFERROR(VLOOKUP(A570,DETAIL!$A$7:$Q$1101,17,0),"")</f>
        <v/>
      </c>
      <c r="J570" s="8" t="str">
        <f>IFERROR(VLOOKUP(A570,DETAIL!$A$7:$P$1101,13,0),"")</f>
        <v/>
      </c>
      <c r="K570" s="114" t="str">
        <f>IFERROR(VLOOKUP(A570,DETAIL!$A$7:$N$1101,14,0),"")</f>
        <v/>
      </c>
      <c r="L570" s="8" t="str">
        <f>IFERROR(VLOOKUP(A570,DETAIL!$A$7:$L$1101,7,0),"")</f>
        <v/>
      </c>
      <c r="M570" s="115" t="str">
        <f>IFERROR(VLOOKUP(A570,DETAIL!$A$7:$L$1101,8,0)*75%,"")</f>
        <v/>
      </c>
      <c r="N570" s="8" t="str">
        <f>IFERROR(VLOOKUP(A570,DETAIL!$A$7:$L$1101,9,0),"")</f>
        <v/>
      </c>
      <c r="O570" s="115" t="str">
        <f>IFERROR(VLOOKUP(A570,DETAIL!$A$7:$L$1101,10,0)*25%,"")</f>
        <v/>
      </c>
      <c r="P570" s="115" t="str">
        <f t="shared" si="23"/>
        <v/>
      </c>
      <c r="Q570" s="113"/>
    </row>
    <row r="571" spans="1:17" ht="24.95" customHeight="1">
      <c r="A571" s="128">
        <v>564</v>
      </c>
      <c r="B571" s="8" t="str">
        <f t="shared" si="22"/>
        <v/>
      </c>
      <c r="C571" s="112" t="str">
        <f>IFERROR(VLOOKUP(A571,DETAIL!$A$7:$F$1101,3,0),"")</f>
        <v/>
      </c>
      <c r="D571" s="112" t="str">
        <f>IFERROR(VLOOKUP(A571,DETAIL!$A$7:$F$1101,4,0),"")</f>
        <v/>
      </c>
      <c r="E571" s="113" t="str">
        <f>IFERROR(VLOOKUP(A571,DETAIL!$A$7:$F$1101,5,0),"")</f>
        <v/>
      </c>
      <c r="F571" s="113" t="str">
        <f>IFERROR(VLOOKUP(A571,DETAIL!$A$7:$P$1101,16,0),"")</f>
        <v/>
      </c>
      <c r="G571" s="113" t="str">
        <f>IFERROR(VLOOKUP(A571,DETAIL!$A$7:$P$1101,15,0),"")</f>
        <v/>
      </c>
      <c r="H571" s="8" t="str">
        <f>IFERROR(VLOOKUP(A571,DETAIL!$A$7:$F$1101,6,0),"")</f>
        <v/>
      </c>
      <c r="I571" s="8" t="str">
        <f>IFERROR(VLOOKUP(A571,DETAIL!$A$7:$Q$1101,17,0),"")</f>
        <v/>
      </c>
      <c r="J571" s="8" t="str">
        <f>IFERROR(VLOOKUP(A571,DETAIL!$A$7:$P$1101,13,0),"")</f>
        <v/>
      </c>
      <c r="K571" s="114" t="str">
        <f>IFERROR(VLOOKUP(A571,DETAIL!$A$7:$N$1101,14,0),"")</f>
        <v/>
      </c>
      <c r="L571" s="8" t="str">
        <f>IFERROR(VLOOKUP(A571,DETAIL!$A$7:$L$1101,7,0),"")</f>
        <v/>
      </c>
      <c r="M571" s="115" t="str">
        <f>IFERROR(VLOOKUP(A571,DETAIL!$A$7:$L$1101,8,0)*75%,"")</f>
        <v/>
      </c>
      <c r="N571" s="8" t="str">
        <f>IFERROR(VLOOKUP(A571,DETAIL!$A$7:$L$1101,9,0),"")</f>
        <v/>
      </c>
      <c r="O571" s="115" t="str">
        <f>IFERROR(VLOOKUP(A571,DETAIL!$A$7:$L$1101,10,0)*25%,"")</f>
        <v/>
      </c>
      <c r="P571" s="115" t="str">
        <f t="shared" si="23"/>
        <v/>
      </c>
      <c r="Q571" s="113"/>
    </row>
    <row r="572" spans="1:17" ht="24.95" customHeight="1">
      <c r="A572" s="128">
        <v>565</v>
      </c>
      <c r="B572" s="8" t="str">
        <f t="shared" si="22"/>
        <v/>
      </c>
      <c r="C572" s="112" t="str">
        <f>IFERROR(VLOOKUP(A572,DETAIL!$A$7:$F$1101,3,0),"")</f>
        <v/>
      </c>
      <c r="D572" s="112" t="str">
        <f>IFERROR(VLOOKUP(A572,DETAIL!$A$7:$F$1101,4,0),"")</f>
        <v/>
      </c>
      <c r="E572" s="113" t="str">
        <f>IFERROR(VLOOKUP(A572,DETAIL!$A$7:$F$1101,5,0),"")</f>
        <v/>
      </c>
      <c r="F572" s="113" t="str">
        <f>IFERROR(VLOOKUP(A572,DETAIL!$A$7:$P$1101,16,0),"")</f>
        <v/>
      </c>
      <c r="G572" s="113" t="str">
        <f>IFERROR(VLOOKUP(A572,DETAIL!$A$7:$P$1101,15,0),"")</f>
        <v/>
      </c>
      <c r="H572" s="8" t="str">
        <f>IFERROR(VLOOKUP(A572,DETAIL!$A$7:$F$1101,6,0),"")</f>
        <v/>
      </c>
      <c r="I572" s="8" t="str">
        <f>IFERROR(VLOOKUP(A572,DETAIL!$A$7:$Q$1101,17,0),"")</f>
        <v/>
      </c>
      <c r="J572" s="8" t="str">
        <f>IFERROR(VLOOKUP(A572,DETAIL!$A$7:$P$1101,13,0),"")</f>
        <v/>
      </c>
      <c r="K572" s="114" t="str">
        <f>IFERROR(VLOOKUP(A572,DETAIL!$A$7:$N$1101,14,0),"")</f>
        <v/>
      </c>
      <c r="L572" s="8" t="str">
        <f>IFERROR(VLOOKUP(A572,DETAIL!$A$7:$L$1101,7,0),"")</f>
        <v/>
      </c>
      <c r="M572" s="115" t="str">
        <f>IFERROR(VLOOKUP(A572,DETAIL!$A$7:$L$1101,8,0)*75%,"")</f>
        <v/>
      </c>
      <c r="N572" s="8" t="str">
        <f>IFERROR(VLOOKUP(A572,DETAIL!$A$7:$L$1101,9,0),"")</f>
        <v/>
      </c>
      <c r="O572" s="115" t="str">
        <f>IFERROR(VLOOKUP(A572,DETAIL!$A$7:$L$1101,10,0)*25%,"")</f>
        <v/>
      </c>
      <c r="P572" s="115" t="str">
        <f t="shared" si="23"/>
        <v/>
      </c>
      <c r="Q572" s="113"/>
    </row>
    <row r="573" spans="1:17" ht="24.95" customHeight="1">
      <c r="A573" s="128">
        <v>566</v>
      </c>
      <c r="B573" s="8" t="str">
        <f t="shared" si="22"/>
        <v/>
      </c>
      <c r="C573" s="112" t="str">
        <f>IFERROR(VLOOKUP(A573,DETAIL!$A$7:$F$1101,3,0),"")</f>
        <v/>
      </c>
      <c r="D573" s="112" t="str">
        <f>IFERROR(VLOOKUP(A573,DETAIL!$A$7:$F$1101,4,0),"")</f>
        <v/>
      </c>
      <c r="E573" s="113" t="str">
        <f>IFERROR(VLOOKUP(A573,DETAIL!$A$7:$F$1101,5,0),"")</f>
        <v/>
      </c>
      <c r="F573" s="113" t="str">
        <f>IFERROR(VLOOKUP(A573,DETAIL!$A$7:$P$1101,16,0),"")</f>
        <v/>
      </c>
      <c r="G573" s="113" t="str">
        <f>IFERROR(VLOOKUP(A573,DETAIL!$A$7:$P$1101,15,0),"")</f>
        <v/>
      </c>
      <c r="H573" s="8" t="str">
        <f>IFERROR(VLOOKUP(A573,DETAIL!$A$7:$F$1101,6,0),"")</f>
        <v/>
      </c>
      <c r="I573" s="8" t="str">
        <f>IFERROR(VLOOKUP(A573,DETAIL!$A$7:$Q$1101,17,0),"")</f>
        <v/>
      </c>
      <c r="J573" s="8" t="str">
        <f>IFERROR(VLOOKUP(A573,DETAIL!$A$7:$P$1101,13,0),"")</f>
        <v/>
      </c>
      <c r="K573" s="114" t="str">
        <f>IFERROR(VLOOKUP(A573,DETAIL!$A$7:$N$1101,14,0),"")</f>
        <v/>
      </c>
      <c r="L573" s="8" t="str">
        <f>IFERROR(VLOOKUP(A573,DETAIL!$A$7:$L$1101,7,0),"")</f>
        <v/>
      </c>
      <c r="M573" s="115" t="str">
        <f>IFERROR(VLOOKUP(A573,DETAIL!$A$7:$L$1101,8,0)*75%,"")</f>
        <v/>
      </c>
      <c r="N573" s="8" t="str">
        <f>IFERROR(VLOOKUP(A573,DETAIL!$A$7:$L$1101,9,0),"")</f>
        <v/>
      </c>
      <c r="O573" s="115" t="str">
        <f>IFERROR(VLOOKUP(A573,DETAIL!$A$7:$L$1101,10,0)*25%,"")</f>
        <v/>
      </c>
      <c r="P573" s="115" t="str">
        <f t="shared" si="23"/>
        <v/>
      </c>
      <c r="Q573" s="113"/>
    </row>
    <row r="574" spans="1:17" ht="24.95" customHeight="1">
      <c r="A574" s="128">
        <v>567</v>
      </c>
      <c r="B574" s="8" t="str">
        <f t="shared" si="22"/>
        <v/>
      </c>
      <c r="C574" s="112" t="str">
        <f>IFERROR(VLOOKUP(A574,DETAIL!$A$7:$F$1101,3,0),"")</f>
        <v/>
      </c>
      <c r="D574" s="112" t="str">
        <f>IFERROR(VLOOKUP(A574,DETAIL!$A$7:$F$1101,4,0),"")</f>
        <v/>
      </c>
      <c r="E574" s="113" t="str">
        <f>IFERROR(VLOOKUP(A574,DETAIL!$A$7:$F$1101,5,0),"")</f>
        <v/>
      </c>
      <c r="F574" s="113" t="str">
        <f>IFERROR(VLOOKUP(A574,DETAIL!$A$7:$P$1101,16,0),"")</f>
        <v/>
      </c>
      <c r="G574" s="113" t="str">
        <f>IFERROR(VLOOKUP(A574,DETAIL!$A$7:$P$1101,15,0),"")</f>
        <v/>
      </c>
      <c r="H574" s="8" t="str">
        <f>IFERROR(VLOOKUP(A574,DETAIL!$A$7:$F$1101,6,0),"")</f>
        <v/>
      </c>
      <c r="I574" s="8" t="str">
        <f>IFERROR(VLOOKUP(A574,DETAIL!$A$7:$Q$1101,17,0),"")</f>
        <v/>
      </c>
      <c r="J574" s="8" t="str">
        <f>IFERROR(VLOOKUP(A574,DETAIL!$A$7:$P$1101,13,0),"")</f>
        <v/>
      </c>
      <c r="K574" s="114" t="str">
        <f>IFERROR(VLOOKUP(A574,DETAIL!$A$7:$N$1101,14,0),"")</f>
        <v/>
      </c>
      <c r="L574" s="8" t="str">
        <f>IFERROR(VLOOKUP(A574,DETAIL!$A$7:$L$1101,7,0),"")</f>
        <v/>
      </c>
      <c r="M574" s="115" t="str">
        <f>IFERROR(VLOOKUP(A574,DETAIL!$A$7:$L$1101,8,0)*75%,"")</f>
        <v/>
      </c>
      <c r="N574" s="8" t="str">
        <f>IFERROR(VLOOKUP(A574,DETAIL!$A$7:$L$1101,9,0),"")</f>
        <v/>
      </c>
      <c r="O574" s="115" t="str">
        <f>IFERROR(VLOOKUP(A574,DETAIL!$A$7:$L$1101,10,0)*25%,"")</f>
        <v/>
      </c>
      <c r="P574" s="115" t="str">
        <f t="shared" si="23"/>
        <v/>
      </c>
      <c r="Q574" s="113"/>
    </row>
    <row r="575" spans="1:17" ht="24.95" customHeight="1">
      <c r="A575" s="128">
        <v>568</v>
      </c>
      <c r="B575" s="8" t="str">
        <f t="shared" si="22"/>
        <v/>
      </c>
      <c r="C575" s="112" t="str">
        <f>IFERROR(VLOOKUP(A575,DETAIL!$A$7:$F$1101,3,0),"")</f>
        <v/>
      </c>
      <c r="D575" s="112" t="str">
        <f>IFERROR(VLOOKUP(A575,DETAIL!$A$7:$F$1101,4,0),"")</f>
        <v/>
      </c>
      <c r="E575" s="113" t="str">
        <f>IFERROR(VLOOKUP(A575,DETAIL!$A$7:$F$1101,5,0),"")</f>
        <v/>
      </c>
      <c r="F575" s="113" t="str">
        <f>IFERROR(VLOOKUP(A575,DETAIL!$A$7:$P$1101,16,0),"")</f>
        <v/>
      </c>
      <c r="G575" s="113" t="str">
        <f>IFERROR(VLOOKUP(A575,DETAIL!$A$7:$P$1101,15,0),"")</f>
        <v/>
      </c>
      <c r="H575" s="8" t="str">
        <f>IFERROR(VLOOKUP(A575,DETAIL!$A$7:$F$1101,6,0),"")</f>
        <v/>
      </c>
      <c r="I575" s="8" t="str">
        <f>IFERROR(VLOOKUP(A575,DETAIL!$A$7:$Q$1101,17,0),"")</f>
        <v/>
      </c>
      <c r="J575" s="8" t="str">
        <f>IFERROR(VLOOKUP(A575,DETAIL!$A$7:$P$1101,13,0),"")</f>
        <v/>
      </c>
      <c r="K575" s="114" t="str">
        <f>IFERROR(VLOOKUP(A575,DETAIL!$A$7:$N$1101,14,0),"")</f>
        <v/>
      </c>
      <c r="L575" s="8" t="str">
        <f>IFERROR(VLOOKUP(A575,DETAIL!$A$7:$L$1101,7,0),"")</f>
        <v/>
      </c>
      <c r="M575" s="115" t="str">
        <f>IFERROR(VLOOKUP(A575,DETAIL!$A$7:$L$1101,8,0)*75%,"")</f>
        <v/>
      </c>
      <c r="N575" s="8" t="str">
        <f>IFERROR(VLOOKUP(A575,DETAIL!$A$7:$L$1101,9,0),"")</f>
        <v/>
      </c>
      <c r="O575" s="115" t="str">
        <f>IFERROR(VLOOKUP(A575,DETAIL!$A$7:$L$1101,10,0)*25%,"")</f>
        <v/>
      </c>
      <c r="P575" s="115" t="str">
        <f t="shared" si="23"/>
        <v/>
      </c>
      <c r="Q575" s="113"/>
    </row>
    <row r="576" spans="1:17" ht="24.95" customHeight="1">
      <c r="A576" s="128">
        <v>569</v>
      </c>
      <c r="B576" s="8" t="str">
        <f t="shared" si="22"/>
        <v/>
      </c>
      <c r="C576" s="112" t="str">
        <f>IFERROR(VLOOKUP(A576,DETAIL!$A$7:$F$1101,3,0),"")</f>
        <v/>
      </c>
      <c r="D576" s="112" t="str">
        <f>IFERROR(VLOOKUP(A576,DETAIL!$A$7:$F$1101,4,0),"")</f>
        <v/>
      </c>
      <c r="E576" s="113" t="str">
        <f>IFERROR(VLOOKUP(A576,DETAIL!$A$7:$F$1101,5,0),"")</f>
        <v/>
      </c>
      <c r="F576" s="113" t="str">
        <f>IFERROR(VLOOKUP(A576,DETAIL!$A$7:$P$1101,16,0),"")</f>
        <v/>
      </c>
      <c r="G576" s="113" t="str">
        <f>IFERROR(VLOOKUP(A576,DETAIL!$A$7:$P$1101,15,0),"")</f>
        <v/>
      </c>
      <c r="H576" s="8" t="str">
        <f>IFERROR(VLOOKUP(A576,DETAIL!$A$7:$F$1101,6,0),"")</f>
        <v/>
      </c>
      <c r="I576" s="8" t="str">
        <f>IFERROR(VLOOKUP(A576,DETAIL!$A$7:$Q$1101,17,0),"")</f>
        <v/>
      </c>
      <c r="J576" s="8" t="str">
        <f>IFERROR(VLOOKUP(A576,DETAIL!$A$7:$P$1101,13,0),"")</f>
        <v/>
      </c>
      <c r="K576" s="114" t="str">
        <f>IFERROR(VLOOKUP(A576,DETAIL!$A$7:$N$1101,14,0),"")</f>
        <v/>
      </c>
      <c r="L576" s="8" t="str">
        <f>IFERROR(VLOOKUP(A576,DETAIL!$A$7:$L$1101,7,0),"")</f>
        <v/>
      </c>
      <c r="M576" s="115" t="str">
        <f>IFERROR(VLOOKUP(A576,DETAIL!$A$7:$L$1101,8,0)*75%,"")</f>
        <v/>
      </c>
      <c r="N576" s="8" t="str">
        <f>IFERROR(VLOOKUP(A576,DETAIL!$A$7:$L$1101,9,0),"")</f>
        <v/>
      </c>
      <c r="O576" s="115" t="str">
        <f>IFERROR(VLOOKUP(A576,DETAIL!$A$7:$L$1101,10,0)*25%,"")</f>
        <v/>
      </c>
      <c r="P576" s="115" t="str">
        <f t="shared" si="23"/>
        <v/>
      </c>
      <c r="Q576" s="113"/>
    </row>
    <row r="577" spans="1:17" ht="24.95" customHeight="1">
      <c r="A577" s="128">
        <v>570</v>
      </c>
      <c r="B577" s="8" t="str">
        <f t="shared" si="22"/>
        <v/>
      </c>
      <c r="C577" s="112" t="str">
        <f>IFERROR(VLOOKUP(A577,DETAIL!$A$7:$F$1101,3,0),"")</f>
        <v/>
      </c>
      <c r="D577" s="112" t="str">
        <f>IFERROR(VLOOKUP(A577,DETAIL!$A$7:$F$1101,4,0),"")</f>
        <v/>
      </c>
      <c r="E577" s="113" t="str">
        <f>IFERROR(VLOOKUP(A577,DETAIL!$A$7:$F$1101,5,0),"")</f>
        <v/>
      </c>
      <c r="F577" s="113" t="str">
        <f>IFERROR(VLOOKUP(A577,DETAIL!$A$7:$P$1101,16,0),"")</f>
        <v/>
      </c>
      <c r="G577" s="113" t="str">
        <f>IFERROR(VLOOKUP(A577,DETAIL!$A$7:$P$1101,15,0),"")</f>
        <v/>
      </c>
      <c r="H577" s="8" t="str">
        <f>IFERROR(VLOOKUP(A577,DETAIL!$A$7:$F$1101,6,0),"")</f>
        <v/>
      </c>
      <c r="I577" s="8" t="str">
        <f>IFERROR(VLOOKUP(A577,DETAIL!$A$7:$Q$1101,17,0),"")</f>
        <v/>
      </c>
      <c r="J577" s="8" t="str">
        <f>IFERROR(VLOOKUP(A577,DETAIL!$A$7:$P$1101,13,0),"")</f>
        <v/>
      </c>
      <c r="K577" s="114" t="str">
        <f>IFERROR(VLOOKUP(A577,DETAIL!$A$7:$N$1101,14,0),"")</f>
        <v/>
      </c>
      <c r="L577" s="8" t="str">
        <f>IFERROR(VLOOKUP(A577,DETAIL!$A$7:$L$1101,7,0),"")</f>
        <v/>
      </c>
      <c r="M577" s="115" t="str">
        <f>IFERROR(VLOOKUP(A577,DETAIL!$A$7:$L$1101,8,0)*75%,"")</f>
        <v/>
      </c>
      <c r="N577" s="8" t="str">
        <f>IFERROR(VLOOKUP(A577,DETAIL!$A$7:$L$1101,9,0),"")</f>
        <v/>
      </c>
      <c r="O577" s="115" t="str">
        <f>IFERROR(VLOOKUP(A577,DETAIL!$A$7:$L$1101,10,0)*25%,"")</f>
        <v/>
      </c>
      <c r="P577" s="115" t="str">
        <f t="shared" si="23"/>
        <v/>
      </c>
      <c r="Q577" s="113"/>
    </row>
    <row r="578" spans="1:17" ht="24.95" customHeight="1">
      <c r="A578" s="128">
        <v>571</v>
      </c>
      <c r="B578" s="8" t="str">
        <f t="shared" si="22"/>
        <v/>
      </c>
      <c r="C578" s="112" t="str">
        <f>IFERROR(VLOOKUP(A578,DETAIL!$A$7:$F$1101,3,0),"")</f>
        <v/>
      </c>
      <c r="D578" s="112" t="str">
        <f>IFERROR(VLOOKUP(A578,DETAIL!$A$7:$F$1101,4,0),"")</f>
        <v/>
      </c>
      <c r="E578" s="113" t="str">
        <f>IFERROR(VLOOKUP(A578,DETAIL!$A$7:$F$1101,5,0),"")</f>
        <v/>
      </c>
      <c r="F578" s="113" t="str">
        <f>IFERROR(VLOOKUP(A578,DETAIL!$A$7:$P$1101,16,0),"")</f>
        <v/>
      </c>
      <c r="G578" s="113" t="str">
        <f>IFERROR(VLOOKUP(A578,DETAIL!$A$7:$P$1101,15,0),"")</f>
        <v/>
      </c>
      <c r="H578" s="8" t="str">
        <f>IFERROR(VLOOKUP(A578,DETAIL!$A$7:$F$1101,6,0),"")</f>
        <v/>
      </c>
      <c r="I578" s="8" t="str">
        <f>IFERROR(VLOOKUP(A578,DETAIL!$A$7:$Q$1101,17,0),"")</f>
        <v/>
      </c>
      <c r="J578" s="8" t="str">
        <f>IFERROR(VLOOKUP(A578,DETAIL!$A$7:$P$1101,13,0),"")</f>
        <v/>
      </c>
      <c r="K578" s="114" t="str">
        <f>IFERROR(VLOOKUP(A578,DETAIL!$A$7:$N$1101,14,0),"")</f>
        <v/>
      </c>
      <c r="L578" s="8" t="str">
        <f>IFERROR(VLOOKUP(A578,DETAIL!$A$7:$L$1101,7,0),"")</f>
        <v/>
      </c>
      <c r="M578" s="115" t="str">
        <f>IFERROR(VLOOKUP(A578,DETAIL!$A$7:$L$1101,8,0)*75%,"")</f>
        <v/>
      </c>
      <c r="N578" s="8" t="str">
        <f>IFERROR(VLOOKUP(A578,DETAIL!$A$7:$L$1101,9,0),"")</f>
        <v/>
      </c>
      <c r="O578" s="115" t="str">
        <f>IFERROR(VLOOKUP(A578,DETAIL!$A$7:$L$1101,10,0)*25%,"")</f>
        <v/>
      </c>
      <c r="P578" s="115" t="str">
        <f t="shared" si="23"/>
        <v/>
      </c>
      <c r="Q578" s="113"/>
    </row>
    <row r="579" spans="1:17" ht="24.95" customHeight="1">
      <c r="A579" s="128">
        <v>572</v>
      </c>
      <c r="B579" s="8" t="str">
        <f t="shared" si="22"/>
        <v/>
      </c>
      <c r="C579" s="112" t="str">
        <f>IFERROR(VLOOKUP(A579,DETAIL!$A$7:$F$1101,3,0),"")</f>
        <v/>
      </c>
      <c r="D579" s="112" t="str">
        <f>IFERROR(VLOOKUP(A579,DETAIL!$A$7:$F$1101,4,0),"")</f>
        <v/>
      </c>
      <c r="E579" s="113" t="str">
        <f>IFERROR(VLOOKUP(A579,DETAIL!$A$7:$F$1101,5,0),"")</f>
        <v/>
      </c>
      <c r="F579" s="113" t="str">
        <f>IFERROR(VLOOKUP(A579,DETAIL!$A$7:$P$1101,16,0),"")</f>
        <v/>
      </c>
      <c r="G579" s="113" t="str">
        <f>IFERROR(VLOOKUP(A579,DETAIL!$A$7:$P$1101,15,0),"")</f>
        <v/>
      </c>
      <c r="H579" s="8" t="str">
        <f>IFERROR(VLOOKUP(A579,DETAIL!$A$7:$F$1101,6,0),"")</f>
        <v/>
      </c>
      <c r="I579" s="8" t="str">
        <f>IFERROR(VLOOKUP(A579,DETAIL!$A$7:$Q$1101,17,0),"")</f>
        <v/>
      </c>
      <c r="J579" s="8" t="str">
        <f>IFERROR(VLOOKUP(A579,DETAIL!$A$7:$P$1101,13,0),"")</f>
        <v/>
      </c>
      <c r="K579" s="114" t="str">
        <f>IFERROR(VLOOKUP(A579,DETAIL!$A$7:$N$1101,14,0),"")</f>
        <v/>
      </c>
      <c r="L579" s="8" t="str">
        <f>IFERROR(VLOOKUP(A579,DETAIL!$A$7:$L$1101,7,0),"")</f>
        <v/>
      </c>
      <c r="M579" s="115" t="str">
        <f>IFERROR(VLOOKUP(A579,DETAIL!$A$7:$L$1101,8,0)*75%,"")</f>
        <v/>
      </c>
      <c r="N579" s="8" t="str">
        <f>IFERROR(VLOOKUP(A579,DETAIL!$A$7:$L$1101,9,0),"")</f>
        <v/>
      </c>
      <c r="O579" s="115" t="str">
        <f>IFERROR(VLOOKUP(A579,DETAIL!$A$7:$L$1101,10,0)*25%,"")</f>
        <v/>
      </c>
      <c r="P579" s="115" t="str">
        <f t="shared" si="23"/>
        <v/>
      </c>
      <c r="Q579" s="113"/>
    </row>
    <row r="580" spans="1:17" ht="24.95" customHeight="1">
      <c r="A580" s="128">
        <v>573</v>
      </c>
      <c r="B580" s="8" t="str">
        <f t="shared" si="22"/>
        <v/>
      </c>
      <c r="C580" s="112" t="str">
        <f>IFERROR(VLOOKUP(A580,DETAIL!$A$7:$F$1101,3,0),"")</f>
        <v/>
      </c>
      <c r="D580" s="112" t="str">
        <f>IFERROR(VLOOKUP(A580,DETAIL!$A$7:$F$1101,4,0),"")</f>
        <v/>
      </c>
      <c r="E580" s="113" t="str">
        <f>IFERROR(VLOOKUP(A580,DETAIL!$A$7:$F$1101,5,0),"")</f>
        <v/>
      </c>
      <c r="F580" s="113" t="str">
        <f>IFERROR(VLOOKUP(A580,DETAIL!$A$7:$P$1101,16,0),"")</f>
        <v/>
      </c>
      <c r="G580" s="113" t="str">
        <f>IFERROR(VLOOKUP(A580,DETAIL!$A$7:$P$1101,15,0),"")</f>
        <v/>
      </c>
      <c r="H580" s="8" t="str">
        <f>IFERROR(VLOOKUP(A580,DETAIL!$A$7:$F$1101,6,0),"")</f>
        <v/>
      </c>
      <c r="I580" s="8" t="str">
        <f>IFERROR(VLOOKUP(A580,DETAIL!$A$7:$Q$1101,17,0),"")</f>
        <v/>
      </c>
      <c r="J580" s="8" t="str">
        <f>IFERROR(VLOOKUP(A580,DETAIL!$A$7:$P$1101,13,0),"")</f>
        <v/>
      </c>
      <c r="K580" s="114" t="str">
        <f>IFERROR(VLOOKUP(A580,DETAIL!$A$7:$N$1101,14,0),"")</f>
        <v/>
      </c>
      <c r="L580" s="8" t="str">
        <f>IFERROR(VLOOKUP(A580,DETAIL!$A$7:$L$1101,7,0),"")</f>
        <v/>
      </c>
      <c r="M580" s="115" t="str">
        <f>IFERROR(VLOOKUP(A580,DETAIL!$A$7:$L$1101,8,0)*75%,"")</f>
        <v/>
      </c>
      <c r="N580" s="8" t="str">
        <f>IFERROR(VLOOKUP(A580,DETAIL!$A$7:$L$1101,9,0),"")</f>
        <v/>
      </c>
      <c r="O580" s="115" t="str">
        <f>IFERROR(VLOOKUP(A580,DETAIL!$A$7:$L$1101,10,0)*25%,"")</f>
        <v/>
      </c>
      <c r="P580" s="115" t="str">
        <f t="shared" si="23"/>
        <v/>
      </c>
      <c r="Q580" s="113"/>
    </row>
    <row r="581" spans="1:17" ht="24.95" customHeight="1">
      <c r="A581" s="128">
        <v>574</v>
      </c>
      <c r="B581" s="8" t="str">
        <f t="shared" si="22"/>
        <v/>
      </c>
      <c r="C581" s="112" t="str">
        <f>IFERROR(VLOOKUP(A581,DETAIL!$A$7:$F$1101,3,0),"")</f>
        <v/>
      </c>
      <c r="D581" s="112" t="str">
        <f>IFERROR(VLOOKUP(A581,DETAIL!$A$7:$F$1101,4,0),"")</f>
        <v/>
      </c>
      <c r="E581" s="113" t="str">
        <f>IFERROR(VLOOKUP(A581,DETAIL!$A$7:$F$1101,5,0),"")</f>
        <v/>
      </c>
      <c r="F581" s="113" t="str">
        <f>IFERROR(VLOOKUP(A581,DETAIL!$A$7:$P$1101,16,0),"")</f>
        <v/>
      </c>
      <c r="G581" s="113" t="str">
        <f>IFERROR(VLOOKUP(A581,DETAIL!$A$7:$P$1101,15,0),"")</f>
        <v/>
      </c>
      <c r="H581" s="8" t="str">
        <f>IFERROR(VLOOKUP(A581,DETAIL!$A$7:$F$1101,6,0),"")</f>
        <v/>
      </c>
      <c r="I581" s="8" t="str">
        <f>IFERROR(VLOOKUP(A581,DETAIL!$A$7:$Q$1101,17,0),"")</f>
        <v/>
      </c>
      <c r="J581" s="8" t="str">
        <f>IFERROR(VLOOKUP(A581,DETAIL!$A$7:$P$1101,13,0),"")</f>
        <v/>
      </c>
      <c r="K581" s="114" t="str">
        <f>IFERROR(VLOOKUP(A581,DETAIL!$A$7:$N$1101,14,0),"")</f>
        <v/>
      </c>
      <c r="L581" s="8" t="str">
        <f>IFERROR(VLOOKUP(A581,DETAIL!$A$7:$L$1101,7,0),"")</f>
        <v/>
      </c>
      <c r="M581" s="115" t="str">
        <f>IFERROR(VLOOKUP(A581,DETAIL!$A$7:$L$1101,8,0)*75%,"")</f>
        <v/>
      </c>
      <c r="N581" s="8" t="str">
        <f>IFERROR(VLOOKUP(A581,DETAIL!$A$7:$L$1101,9,0),"")</f>
        <v/>
      </c>
      <c r="O581" s="115" t="str">
        <f>IFERROR(VLOOKUP(A581,DETAIL!$A$7:$L$1101,10,0)*25%,"")</f>
        <v/>
      </c>
      <c r="P581" s="115" t="str">
        <f t="shared" si="23"/>
        <v/>
      </c>
      <c r="Q581" s="113"/>
    </row>
    <row r="582" spans="1:17" ht="24.95" customHeight="1">
      <c r="A582" s="128">
        <v>575</v>
      </c>
      <c r="B582" s="8" t="str">
        <f t="shared" si="22"/>
        <v/>
      </c>
      <c r="C582" s="112" t="str">
        <f>IFERROR(VLOOKUP(A582,DETAIL!$A$7:$F$1101,3,0),"")</f>
        <v/>
      </c>
      <c r="D582" s="112" t="str">
        <f>IFERROR(VLOOKUP(A582,DETAIL!$A$7:$F$1101,4,0),"")</f>
        <v/>
      </c>
      <c r="E582" s="113" t="str">
        <f>IFERROR(VLOOKUP(A582,DETAIL!$A$7:$F$1101,5,0),"")</f>
        <v/>
      </c>
      <c r="F582" s="113" t="str">
        <f>IFERROR(VLOOKUP(A582,DETAIL!$A$7:$P$1101,16,0),"")</f>
        <v/>
      </c>
      <c r="G582" s="113" t="str">
        <f>IFERROR(VLOOKUP(A582,DETAIL!$A$7:$P$1101,15,0),"")</f>
        <v/>
      </c>
      <c r="H582" s="8" t="str">
        <f>IFERROR(VLOOKUP(A582,DETAIL!$A$7:$F$1101,6,0),"")</f>
        <v/>
      </c>
      <c r="I582" s="8" t="str">
        <f>IFERROR(VLOOKUP(A582,DETAIL!$A$7:$Q$1101,17,0),"")</f>
        <v/>
      </c>
      <c r="J582" s="8" t="str">
        <f>IFERROR(VLOOKUP(A582,DETAIL!$A$7:$P$1101,13,0),"")</f>
        <v/>
      </c>
      <c r="K582" s="114" t="str">
        <f>IFERROR(VLOOKUP(A582,DETAIL!$A$7:$N$1101,14,0),"")</f>
        <v/>
      </c>
      <c r="L582" s="8" t="str">
        <f>IFERROR(VLOOKUP(A582,DETAIL!$A$7:$L$1101,7,0),"")</f>
        <v/>
      </c>
      <c r="M582" s="115" t="str">
        <f>IFERROR(VLOOKUP(A582,DETAIL!$A$7:$L$1101,8,0)*75%,"")</f>
        <v/>
      </c>
      <c r="N582" s="8" t="str">
        <f>IFERROR(VLOOKUP(A582,DETAIL!$A$7:$L$1101,9,0),"")</f>
        <v/>
      </c>
      <c r="O582" s="115" t="str">
        <f>IFERROR(VLOOKUP(A582,DETAIL!$A$7:$L$1101,10,0)*25%,"")</f>
        <v/>
      </c>
      <c r="P582" s="115" t="str">
        <f t="shared" si="23"/>
        <v/>
      </c>
      <c r="Q582" s="113"/>
    </row>
    <row r="583" spans="1:17" ht="24.95" customHeight="1">
      <c r="A583" s="128">
        <v>576</v>
      </c>
      <c r="B583" s="8" t="str">
        <f t="shared" si="22"/>
        <v/>
      </c>
      <c r="C583" s="112" t="str">
        <f>IFERROR(VLOOKUP(A583,DETAIL!$A$7:$F$1101,3,0),"")</f>
        <v/>
      </c>
      <c r="D583" s="112" t="str">
        <f>IFERROR(VLOOKUP(A583,DETAIL!$A$7:$F$1101,4,0),"")</f>
        <v/>
      </c>
      <c r="E583" s="113" t="str">
        <f>IFERROR(VLOOKUP(A583,DETAIL!$A$7:$F$1101,5,0),"")</f>
        <v/>
      </c>
      <c r="F583" s="113" t="str">
        <f>IFERROR(VLOOKUP(A583,DETAIL!$A$7:$P$1101,16,0),"")</f>
        <v/>
      </c>
      <c r="G583" s="113" t="str">
        <f>IFERROR(VLOOKUP(A583,DETAIL!$A$7:$P$1101,15,0),"")</f>
        <v/>
      </c>
      <c r="H583" s="8" t="str">
        <f>IFERROR(VLOOKUP(A583,DETAIL!$A$7:$F$1101,6,0),"")</f>
        <v/>
      </c>
      <c r="I583" s="8" t="str">
        <f>IFERROR(VLOOKUP(A583,DETAIL!$A$7:$Q$1101,17,0),"")</f>
        <v/>
      </c>
      <c r="J583" s="8" t="str">
        <f>IFERROR(VLOOKUP(A583,DETAIL!$A$7:$P$1101,13,0),"")</f>
        <v/>
      </c>
      <c r="K583" s="114" t="str">
        <f>IFERROR(VLOOKUP(A583,DETAIL!$A$7:$N$1101,14,0),"")</f>
        <v/>
      </c>
      <c r="L583" s="8" t="str">
        <f>IFERROR(VLOOKUP(A583,DETAIL!$A$7:$L$1101,7,0),"")</f>
        <v/>
      </c>
      <c r="M583" s="115" t="str">
        <f>IFERROR(VLOOKUP(A583,DETAIL!$A$7:$L$1101,8,0)*75%,"")</f>
        <v/>
      </c>
      <c r="N583" s="8" t="str">
        <f>IFERROR(VLOOKUP(A583,DETAIL!$A$7:$L$1101,9,0),"")</f>
        <v/>
      </c>
      <c r="O583" s="115" t="str">
        <f>IFERROR(VLOOKUP(A583,DETAIL!$A$7:$L$1101,10,0)*25%,"")</f>
        <v/>
      </c>
      <c r="P583" s="115" t="str">
        <f t="shared" si="23"/>
        <v/>
      </c>
      <c r="Q583" s="113"/>
    </row>
    <row r="584" spans="1:17" ht="24.95" customHeight="1">
      <c r="A584" s="128">
        <v>577</v>
      </c>
      <c r="B584" s="8" t="str">
        <f t="shared" si="22"/>
        <v/>
      </c>
      <c r="C584" s="112" t="str">
        <f>IFERROR(VLOOKUP(A584,DETAIL!$A$7:$F$1101,3,0),"")</f>
        <v/>
      </c>
      <c r="D584" s="112" t="str">
        <f>IFERROR(VLOOKUP(A584,DETAIL!$A$7:$F$1101,4,0),"")</f>
        <v/>
      </c>
      <c r="E584" s="113" t="str">
        <f>IFERROR(VLOOKUP(A584,DETAIL!$A$7:$F$1101,5,0),"")</f>
        <v/>
      </c>
      <c r="F584" s="113" t="str">
        <f>IFERROR(VLOOKUP(A584,DETAIL!$A$7:$P$1101,16,0),"")</f>
        <v/>
      </c>
      <c r="G584" s="113" t="str">
        <f>IFERROR(VLOOKUP(A584,DETAIL!$A$7:$P$1101,15,0),"")</f>
        <v/>
      </c>
      <c r="H584" s="8" t="str">
        <f>IFERROR(VLOOKUP(A584,DETAIL!$A$7:$F$1101,6,0),"")</f>
        <v/>
      </c>
      <c r="I584" s="8" t="str">
        <f>IFERROR(VLOOKUP(A584,DETAIL!$A$7:$Q$1101,17,0),"")</f>
        <v/>
      </c>
      <c r="J584" s="8" t="str">
        <f>IFERROR(VLOOKUP(A584,DETAIL!$A$7:$P$1101,13,0),"")</f>
        <v/>
      </c>
      <c r="K584" s="114" t="str">
        <f>IFERROR(VLOOKUP(A584,DETAIL!$A$7:$N$1101,14,0),"")</f>
        <v/>
      </c>
      <c r="L584" s="8" t="str">
        <f>IFERROR(VLOOKUP(A584,DETAIL!$A$7:$L$1101,7,0),"")</f>
        <v/>
      </c>
      <c r="M584" s="115" t="str">
        <f>IFERROR(VLOOKUP(A584,DETAIL!$A$7:$L$1101,8,0)*75%,"")</f>
        <v/>
      </c>
      <c r="N584" s="8" t="str">
        <f>IFERROR(VLOOKUP(A584,DETAIL!$A$7:$L$1101,9,0),"")</f>
        <v/>
      </c>
      <c r="O584" s="115" t="str">
        <f>IFERROR(VLOOKUP(A584,DETAIL!$A$7:$L$1101,10,0)*25%,"")</f>
        <v/>
      </c>
      <c r="P584" s="115" t="str">
        <f t="shared" si="23"/>
        <v/>
      </c>
      <c r="Q584" s="113"/>
    </row>
    <row r="585" spans="1:17" ht="24.95" customHeight="1">
      <c r="A585" s="128">
        <v>578</v>
      </c>
      <c r="B585" s="8" t="str">
        <f t="shared" si="22"/>
        <v/>
      </c>
      <c r="C585" s="112" t="str">
        <f>IFERROR(VLOOKUP(A585,DETAIL!$A$7:$F$1101,3,0),"")</f>
        <v/>
      </c>
      <c r="D585" s="112" t="str">
        <f>IFERROR(VLOOKUP(A585,DETAIL!$A$7:$F$1101,4,0),"")</f>
        <v/>
      </c>
      <c r="E585" s="113" t="str">
        <f>IFERROR(VLOOKUP(A585,DETAIL!$A$7:$F$1101,5,0),"")</f>
        <v/>
      </c>
      <c r="F585" s="113" t="str">
        <f>IFERROR(VLOOKUP(A585,DETAIL!$A$7:$P$1101,16,0),"")</f>
        <v/>
      </c>
      <c r="G585" s="113" t="str">
        <f>IFERROR(VLOOKUP(A585,DETAIL!$A$7:$P$1101,15,0),"")</f>
        <v/>
      </c>
      <c r="H585" s="8" t="str">
        <f>IFERROR(VLOOKUP(A585,DETAIL!$A$7:$F$1101,6,0),"")</f>
        <v/>
      </c>
      <c r="I585" s="8" t="str">
        <f>IFERROR(VLOOKUP(A585,DETAIL!$A$7:$Q$1101,17,0),"")</f>
        <v/>
      </c>
      <c r="J585" s="8" t="str">
        <f>IFERROR(VLOOKUP(A585,DETAIL!$A$7:$P$1101,13,0),"")</f>
        <v/>
      </c>
      <c r="K585" s="114" t="str">
        <f>IFERROR(VLOOKUP(A585,DETAIL!$A$7:$N$1101,14,0),"")</f>
        <v/>
      </c>
      <c r="L585" s="8" t="str">
        <f>IFERROR(VLOOKUP(A585,DETAIL!$A$7:$L$1101,7,0),"")</f>
        <v/>
      </c>
      <c r="M585" s="115" t="str">
        <f>IFERROR(VLOOKUP(A585,DETAIL!$A$7:$L$1101,8,0)*75%,"")</f>
        <v/>
      </c>
      <c r="N585" s="8" t="str">
        <f>IFERROR(VLOOKUP(A585,DETAIL!$A$7:$L$1101,9,0),"")</f>
        <v/>
      </c>
      <c r="O585" s="115" t="str">
        <f>IFERROR(VLOOKUP(A585,DETAIL!$A$7:$L$1101,10,0)*25%,"")</f>
        <v/>
      </c>
      <c r="P585" s="115" t="str">
        <f t="shared" si="23"/>
        <v/>
      </c>
      <c r="Q585" s="113"/>
    </row>
    <row r="586" spans="1:17" ht="24.95" customHeight="1">
      <c r="A586" s="128">
        <v>579</v>
      </c>
      <c r="B586" s="8" t="str">
        <f t="shared" si="22"/>
        <v/>
      </c>
      <c r="C586" s="112" t="str">
        <f>IFERROR(VLOOKUP(A586,DETAIL!$A$7:$F$1101,3,0),"")</f>
        <v/>
      </c>
      <c r="D586" s="112" t="str">
        <f>IFERROR(VLOOKUP(A586,DETAIL!$A$7:$F$1101,4,0),"")</f>
        <v/>
      </c>
      <c r="E586" s="113" t="str">
        <f>IFERROR(VLOOKUP(A586,DETAIL!$A$7:$F$1101,5,0),"")</f>
        <v/>
      </c>
      <c r="F586" s="113" t="str">
        <f>IFERROR(VLOOKUP(A586,DETAIL!$A$7:$P$1101,16,0),"")</f>
        <v/>
      </c>
      <c r="G586" s="113" t="str">
        <f>IFERROR(VLOOKUP(A586,DETAIL!$A$7:$P$1101,15,0),"")</f>
        <v/>
      </c>
      <c r="H586" s="8" t="str">
        <f>IFERROR(VLOOKUP(A586,DETAIL!$A$7:$F$1101,6,0),"")</f>
        <v/>
      </c>
      <c r="I586" s="8" t="str">
        <f>IFERROR(VLOOKUP(A586,DETAIL!$A$7:$Q$1101,17,0),"")</f>
        <v/>
      </c>
      <c r="J586" s="8" t="str">
        <f>IFERROR(VLOOKUP(A586,DETAIL!$A$7:$P$1101,13,0),"")</f>
        <v/>
      </c>
      <c r="K586" s="114" t="str">
        <f>IFERROR(VLOOKUP(A586,DETAIL!$A$7:$N$1101,14,0),"")</f>
        <v/>
      </c>
      <c r="L586" s="8" t="str">
        <f>IFERROR(VLOOKUP(A586,DETAIL!$A$7:$L$1101,7,0),"")</f>
        <v/>
      </c>
      <c r="M586" s="115" t="str">
        <f>IFERROR(VLOOKUP(A586,DETAIL!$A$7:$L$1101,8,0)*75%,"")</f>
        <v/>
      </c>
      <c r="N586" s="8" t="str">
        <f>IFERROR(VLOOKUP(A586,DETAIL!$A$7:$L$1101,9,0),"")</f>
        <v/>
      </c>
      <c r="O586" s="115" t="str">
        <f>IFERROR(VLOOKUP(A586,DETAIL!$A$7:$L$1101,10,0)*25%,"")</f>
        <v/>
      </c>
      <c r="P586" s="115" t="str">
        <f t="shared" si="23"/>
        <v/>
      </c>
      <c r="Q586" s="113"/>
    </row>
    <row r="587" spans="1:17" ht="24.95" customHeight="1">
      <c r="A587" s="128">
        <v>580</v>
      </c>
      <c r="B587" s="8" t="str">
        <f t="shared" si="22"/>
        <v/>
      </c>
      <c r="C587" s="112" t="str">
        <f>IFERROR(VLOOKUP(A587,DETAIL!$A$7:$F$1101,3,0),"")</f>
        <v/>
      </c>
      <c r="D587" s="112" t="str">
        <f>IFERROR(VLOOKUP(A587,DETAIL!$A$7:$F$1101,4,0),"")</f>
        <v/>
      </c>
      <c r="E587" s="113" t="str">
        <f>IFERROR(VLOOKUP(A587,DETAIL!$A$7:$F$1101,5,0),"")</f>
        <v/>
      </c>
      <c r="F587" s="113" t="str">
        <f>IFERROR(VLOOKUP(A587,DETAIL!$A$7:$P$1101,16,0),"")</f>
        <v/>
      </c>
      <c r="G587" s="113" t="str">
        <f>IFERROR(VLOOKUP(A587,DETAIL!$A$7:$P$1101,15,0),"")</f>
        <v/>
      </c>
      <c r="H587" s="8" t="str">
        <f>IFERROR(VLOOKUP(A587,DETAIL!$A$7:$F$1101,6,0),"")</f>
        <v/>
      </c>
      <c r="I587" s="8" t="str">
        <f>IFERROR(VLOOKUP(A587,DETAIL!$A$7:$Q$1101,17,0),"")</f>
        <v/>
      </c>
      <c r="J587" s="8" t="str">
        <f>IFERROR(VLOOKUP(A587,DETAIL!$A$7:$P$1101,13,0),"")</f>
        <v/>
      </c>
      <c r="K587" s="114" t="str">
        <f>IFERROR(VLOOKUP(A587,DETAIL!$A$7:$N$1101,14,0),"")</f>
        <v/>
      </c>
      <c r="L587" s="8" t="str">
        <f>IFERROR(VLOOKUP(A587,DETAIL!$A$7:$L$1101,7,0),"")</f>
        <v/>
      </c>
      <c r="M587" s="115" t="str">
        <f>IFERROR(VLOOKUP(A587,DETAIL!$A$7:$L$1101,8,0)*75%,"")</f>
        <v/>
      </c>
      <c r="N587" s="8" t="str">
        <f>IFERROR(VLOOKUP(A587,DETAIL!$A$7:$L$1101,9,0),"")</f>
        <v/>
      </c>
      <c r="O587" s="115" t="str">
        <f>IFERROR(VLOOKUP(A587,DETAIL!$A$7:$L$1101,10,0)*25%,"")</f>
        <v/>
      </c>
      <c r="P587" s="115" t="str">
        <f t="shared" si="23"/>
        <v/>
      </c>
      <c r="Q587" s="113"/>
    </row>
    <row r="588" spans="1:17" ht="24.95" customHeight="1">
      <c r="A588" s="128">
        <v>581</v>
      </c>
      <c r="B588" s="8" t="str">
        <f t="shared" si="22"/>
        <v/>
      </c>
      <c r="C588" s="112" t="str">
        <f>IFERROR(VLOOKUP(A588,DETAIL!$A$7:$F$1101,3,0),"")</f>
        <v/>
      </c>
      <c r="D588" s="112" t="str">
        <f>IFERROR(VLOOKUP(A588,DETAIL!$A$7:$F$1101,4,0),"")</f>
        <v/>
      </c>
      <c r="E588" s="113" t="str">
        <f>IFERROR(VLOOKUP(A588,DETAIL!$A$7:$F$1101,5,0),"")</f>
        <v/>
      </c>
      <c r="F588" s="113" t="str">
        <f>IFERROR(VLOOKUP(A588,DETAIL!$A$7:$P$1101,16,0),"")</f>
        <v/>
      </c>
      <c r="G588" s="113" t="str">
        <f>IFERROR(VLOOKUP(A588,DETAIL!$A$7:$P$1101,15,0),"")</f>
        <v/>
      </c>
      <c r="H588" s="8" t="str">
        <f>IFERROR(VLOOKUP(A588,DETAIL!$A$7:$F$1101,6,0),"")</f>
        <v/>
      </c>
      <c r="I588" s="8" t="str">
        <f>IFERROR(VLOOKUP(A588,DETAIL!$A$7:$Q$1101,17,0),"")</f>
        <v/>
      </c>
      <c r="J588" s="8" t="str">
        <f>IFERROR(VLOOKUP(A588,DETAIL!$A$7:$P$1101,13,0),"")</f>
        <v/>
      </c>
      <c r="K588" s="114" t="str">
        <f>IFERROR(VLOOKUP(A588,DETAIL!$A$7:$N$1101,14,0),"")</f>
        <v/>
      </c>
      <c r="L588" s="8" t="str">
        <f>IFERROR(VLOOKUP(A588,DETAIL!$A$7:$L$1101,7,0),"")</f>
        <v/>
      </c>
      <c r="M588" s="115" t="str">
        <f>IFERROR(VLOOKUP(A588,DETAIL!$A$7:$L$1101,8,0)*75%,"")</f>
        <v/>
      </c>
      <c r="N588" s="8" t="str">
        <f>IFERROR(VLOOKUP(A588,DETAIL!$A$7:$L$1101,9,0),"")</f>
        <v/>
      </c>
      <c r="O588" s="115" t="str">
        <f>IFERROR(VLOOKUP(A588,DETAIL!$A$7:$L$1101,10,0)*25%,"")</f>
        <v/>
      </c>
      <c r="P588" s="115" t="str">
        <f t="shared" si="23"/>
        <v/>
      </c>
      <c r="Q588" s="113"/>
    </row>
    <row r="589" spans="1:17" ht="24.95" customHeight="1">
      <c r="A589" s="128">
        <v>582</v>
      </c>
      <c r="B589" s="8" t="str">
        <f t="shared" si="22"/>
        <v/>
      </c>
      <c r="C589" s="112" t="str">
        <f>IFERROR(VLOOKUP(A589,DETAIL!$A$7:$F$1101,3,0),"")</f>
        <v/>
      </c>
      <c r="D589" s="112" t="str">
        <f>IFERROR(VLOOKUP(A589,DETAIL!$A$7:$F$1101,4,0),"")</f>
        <v/>
      </c>
      <c r="E589" s="113" t="str">
        <f>IFERROR(VLOOKUP(A589,DETAIL!$A$7:$F$1101,5,0),"")</f>
        <v/>
      </c>
      <c r="F589" s="113" t="str">
        <f>IFERROR(VLOOKUP(A589,DETAIL!$A$7:$P$1101,16,0),"")</f>
        <v/>
      </c>
      <c r="G589" s="113" t="str">
        <f>IFERROR(VLOOKUP(A589,DETAIL!$A$7:$P$1101,15,0),"")</f>
        <v/>
      </c>
      <c r="H589" s="8" t="str">
        <f>IFERROR(VLOOKUP(A589,DETAIL!$A$7:$F$1101,6,0),"")</f>
        <v/>
      </c>
      <c r="I589" s="8" t="str">
        <f>IFERROR(VLOOKUP(A589,DETAIL!$A$7:$Q$1101,17,0),"")</f>
        <v/>
      </c>
      <c r="J589" s="8" t="str">
        <f>IFERROR(VLOOKUP(A589,DETAIL!$A$7:$P$1101,13,0),"")</f>
        <v/>
      </c>
      <c r="K589" s="114" t="str">
        <f>IFERROR(VLOOKUP(A589,DETAIL!$A$7:$N$1101,14,0),"")</f>
        <v/>
      </c>
      <c r="L589" s="8" t="str">
        <f>IFERROR(VLOOKUP(A589,DETAIL!$A$7:$L$1101,7,0),"")</f>
        <v/>
      </c>
      <c r="M589" s="115" t="str">
        <f>IFERROR(VLOOKUP(A589,DETAIL!$A$7:$L$1101,8,0)*75%,"")</f>
        <v/>
      </c>
      <c r="N589" s="8" t="str">
        <f>IFERROR(VLOOKUP(A589,DETAIL!$A$7:$L$1101,9,0),"")</f>
        <v/>
      </c>
      <c r="O589" s="115" t="str">
        <f>IFERROR(VLOOKUP(A589,DETAIL!$A$7:$L$1101,10,0)*25%,"")</f>
        <v/>
      </c>
      <c r="P589" s="115" t="str">
        <f t="shared" si="23"/>
        <v/>
      </c>
      <c r="Q589" s="113"/>
    </row>
    <row r="590" spans="1:17" ht="24.95" customHeight="1">
      <c r="A590" s="128">
        <v>583</v>
      </c>
      <c r="B590" s="8" t="str">
        <f t="shared" si="22"/>
        <v/>
      </c>
      <c r="C590" s="112" t="str">
        <f>IFERROR(VLOOKUP(A590,DETAIL!$A$7:$F$1101,3,0),"")</f>
        <v/>
      </c>
      <c r="D590" s="112" t="str">
        <f>IFERROR(VLOOKUP(A590,DETAIL!$A$7:$F$1101,4,0),"")</f>
        <v/>
      </c>
      <c r="E590" s="113" t="str">
        <f>IFERROR(VLOOKUP(A590,DETAIL!$A$7:$F$1101,5,0),"")</f>
        <v/>
      </c>
      <c r="F590" s="113" t="str">
        <f>IFERROR(VLOOKUP(A590,DETAIL!$A$7:$P$1101,16,0),"")</f>
        <v/>
      </c>
      <c r="G590" s="113" t="str">
        <f>IFERROR(VLOOKUP(A590,DETAIL!$A$7:$P$1101,15,0),"")</f>
        <v/>
      </c>
      <c r="H590" s="8" t="str">
        <f>IFERROR(VLOOKUP(A590,DETAIL!$A$7:$F$1101,6,0),"")</f>
        <v/>
      </c>
      <c r="I590" s="8" t="str">
        <f>IFERROR(VLOOKUP(A590,DETAIL!$A$7:$Q$1101,17,0),"")</f>
        <v/>
      </c>
      <c r="J590" s="8" t="str">
        <f>IFERROR(VLOOKUP(A590,DETAIL!$A$7:$P$1101,13,0),"")</f>
        <v/>
      </c>
      <c r="K590" s="114" t="str">
        <f>IFERROR(VLOOKUP(A590,DETAIL!$A$7:$N$1101,14,0),"")</f>
        <v/>
      </c>
      <c r="L590" s="8" t="str">
        <f>IFERROR(VLOOKUP(A590,DETAIL!$A$7:$L$1101,7,0),"")</f>
        <v/>
      </c>
      <c r="M590" s="115" t="str">
        <f>IFERROR(VLOOKUP(A590,DETAIL!$A$7:$L$1101,8,0)*75%,"")</f>
        <v/>
      </c>
      <c r="N590" s="8" t="str">
        <f>IFERROR(VLOOKUP(A590,DETAIL!$A$7:$L$1101,9,0),"")</f>
        <v/>
      </c>
      <c r="O590" s="115" t="str">
        <f>IFERROR(VLOOKUP(A590,DETAIL!$A$7:$L$1101,10,0)*25%,"")</f>
        <v/>
      </c>
      <c r="P590" s="115" t="str">
        <f t="shared" si="23"/>
        <v/>
      </c>
      <c r="Q590" s="113"/>
    </row>
    <row r="591" spans="1:17" ht="24.95" customHeight="1">
      <c r="A591" s="128">
        <v>584</v>
      </c>
      <c r="B591" s="8" t="str">
        <f t="shared" si="22"/>
        <v/>
      </c>
      <c r="C591" s="112" t="str">
        <f>IFERROR(VLOOKUP(A591,DETAIL!$A$7:$F$1101,3,0),"")</f>
        <v/>
      </c>
      <c r="D591" s="112" t="str">
        <f>IFERROR(VLOOKUP(A591,DETAIL!$A$7:$F$1101,4,0),"")</f>
        <v/>
      </c>
      <c r="E591" s="113" t="str">
        <f>IFERROR(VLOOKUP(A591,DETAIL!$A$7:$F$1101,5,0),"")</f>
        <v/>
      </c>
      <c r="F591" s="113" t="str">
        <f>IFERROR(VLOOKUP(A591,DETAIL!$A$7:$P$1101,16,0),"")</f>
        <v/>
      </c>
      <c r="G591" s="113" t="str">
        <f>IFERROR(VLOOKUP(A591,DETAIL!$A$7:$P$1101,15,0),"")</f>
        <v/>
      </c>
      <c r="H591" s="8" t="str">
        <f>IFERROR(VLOOKUP(A591,DETAIL!$A$7:$F$1101,6,0),"")</f>
        <v/>
      </c>
      <c r="I591" s="8" t="str">
        <f>IFERROR(VLOOKUP(A591,DETAIL!$A$7:$Q$1101,17,0),"")</f>
        <v/>
      </c>
      <c r="J591" s="8" t="str">
        <f>IFERROR(VLOOKUP(A591,DETAIL!$A$7:$P$1101,13,0),"")</f>
        <v/>
      </c>
      <c r="K591" s="114" t="str">
        <f>IFERROR(VLOOKUP(A591,DETAIL!$A$7:$N$1101,14,0),"")</f>
        <v/>
      </c>
      <c r="L591" s="8" t="str">
        <f>IFERROR(VLOOKUP(A591,DETAIL!$A$7:$L$1101,7,0),"")</f>
        <v/>
      </c>
      <c r="M591" s="115" t="str">
        <f>IFERROR(VLOOKUP(A591,DETAIL!$A$7:$L$1101,8,0)*75%,"")</f>
        <v/>
      </c>
      <c r="N591" s="8" t="str">
        <f>IFERROR(VLOOKUP(A591,DETAIL!$A$7:$L$1101,9,0),"")</f>
        <v/>
      </c>
      <c r="O591" s="115" t="str">
        <f>IFERROR(VLOOKUP(A591,DETAIL!$A$7:$L$1101,10,0)*25%,"")</f>
        <v/>
      </c>
      <c r="P591" s="115" t="str">
        <f t="shared" si="23"/>
        <v/>
      </c>
      <c r="Q591" s="113"/>
    </row>
    <row r="592" spans="1:17" ht="24.95" customHeight="1">
      <c r="A592" s="128">
        <v>585</v>
      </c>
      <c r="B592" s="8" t="str">
        <f t="shared" si="22"/>
        <v/>
      </c>
      <c r="C592" s="112" t="str">
        <f>IFERROR(VLOOKUP(A592,DETAIL!$A$7:$F$1101,3,0),"")</f>
        <v/>
      </c>
      <c r="D592" s="112" t="str">
        <f>IFERROR(VLOOKUP(A592,DETAIL!$A$7:$F$1101,4,0),"")</f>
        <v/>
      </c>
      <c r="E592" s="113" t="str">
        <f>IFERROR(VLOOKUP(A592,DETAIL!$A$7:$F$1101,5,0),"")</f>
        <v/>
      </c>
      <c r="F592" s="113" t="str">
        <f>IFERROR(VLOOKUP(A592,DETAIL!$A$7:$P$1101,16,0),"")</f>
        <v/>
      </c>
      <c r="G592" s="113" t="str">
        <f>IFERROR(VLOOKUP(A592,DETAIL!$A$7:$P$1101,15,0),"")</f>
        <v/>
      </c>
      <c r="H592" s="8" t="str">
        <f>IFERROR(VLOOKUP(A592,DETAIL!$A$7:$F$1101,6,0),"")</f>
        <v/>
      </c>
      <c r="I592" s="8" t="str">
        <f>IFERROR(VLOOKUP(A592,DETAIL!$A$7:$Q$1101,17,0),"")</f>
        <v/>
      </c>
      <c r="J592" s="8" t="str">
        <f>IFERROR(VLOOKUP(A592,DETAIL!$A$7:$P$1101,13,0),"")</f>
        <v/>
      </c>
      <c r="K592" s="114" t="str">
        <f>IFERROR(VLOOKUP(A592,DETAIL!$A$7:$N$1101,14,0),"")</f>
        <v/>
      </c>
      <c r="L592" s="8" t="str">
        <f>IFERROR(VLOOKUP(A592,DETAIL!$A$7:$L$1101,7,0),"")</f>
        <v/>
      </c>
      <c r="M592" s="115" t="str">
        <f>IFERROR(VLOOKUP(A592,DETAIL!$A$7:$L$1101,8,0)*75%,"")</f>
        <v/>
      </c>
      <c r="N592" s="8" t="str">
        <f>IFERROR(VLOOKUP(A592,DETAIL!$A$7:$L$1101,9,0),"")</f>
        <v/>
      </c>
      <c r="O592" s="115" t="str">
        <f>IFERROR(VLOOKUP(A592,DETAIL!$A$7:$L$1101,10,0)*25%,"")</f>
        <v/>
      </c>
      <c r="P592" s="115" t="str">
        <f t="shared" si="23"/>
        <v/>
      </c>
      <c r="Q592" s="113"/>
    </row>
    <row r="593" spans="1:17" ht="24.95" customHeight="1">
      <c r="A593" s="128">
        <v>586</v>
      </c>
      <c r="B593" s="8" t="str">
        <f t="shared" si="22"/>
        <v/>
      </c>
      <c r="C593" s="112" t="str">
        <f>IFERROR(VLOOKUP(A593,DETAIL!$A$7:$F$1101,3,0),"")</f>
        <v/>
      </c>
      <c r="D593" s="112" t="str">
        <f>IFERROR(VLOOKUP(A593,DETAIL!$A$7:$F$1101,4,0),"")</f>
        <v/>
      </c>
      <c r="E593" s="113" t="str">
        <f>IFERROR(VLOOKUP(A593,DETAIL!$A$7:$F$1101,5,0),"")</f>
        <v/>
      </c>
      <c r="F593" s="113" t="str">
        <f>IFERROR(VLOOKUP(A593,DETAIL!$A$7:$P$1101,16,0),"")</f>
        <v/>
      </c>
      <c r="G593" s="113" t="str">
        <f>IFERROR(VLOOKUP(A593,DETAIL!$A$7:$P$1101,15,0),"")</f>
        <v/>
      </c>
      <c r="H593" s="8" t="str">
        <f>IFERROR(VLOOKUP(A593,DETAIL!$A$7:$F$1101,6,0),"")</f>
        <v/>
      </c>
      <c r="I593" s="8" t="str">
        <f>IFERROR(VLOOKUP(A593,DETAIL!$A$7:$Q$1101,17,0),"")</f>
        <v/>
      </c>
      <c r="J593" s="8" t="str">
        <f>IFERROR(VLOOKUP(A593,DETAIL!$A$7:$P$1101,13,0),"")</f>
        <v/>
      </c>
      <c r="K593" s="114" t="str">
        <f>IFERROR(VLOOKUP(A593,DETAIL!$A$7:$N$1101,14,0),"")</f>
        <v/>
      </c>
      <c r="L593" s="8" t="str">
        <f>IFERROR(VLOOKUP(A593,DETAIL!$A$7:$L$1101,7,0),"")</f>
        <v/>
      </c>
      <c r="M593" s="115" t="str">
        <f>IFERROR(VLOOKUP(A593,DETAIL!$A$7:$L$1101,8,0)*75%,"")</f>
        <v/>
      </c>
      <c r="N593" s="8" t="str">
        <f>IFERROR(VLOOKUP(A593,DETAIL!$A$7:$L$1101,9,0),"")</f>
        <v/>
      </c>
      <c r="O593" s="115" t="str">
        <f>IFERROR(VLOOKUP(A593,DETAIL!$A$7:$L$1101,10,0)*25%,"")</f>
        <v/>
      </c>
      <c r="P593" s="115" t="str">
        <f t="shared" si="23"/>
        <v/>
      </c>
      <c r="Q593" s="113"/>
    </row>
    <row r="594" spans="1:17" ht="24.95" customHeight="1">
      <c r="A594" s="128">
        <v>587</v>
      </c>
      <c r="B594" s="8" t="str">
        <f t="shared" si="22"/>
        <v/>
      </c>
      <c r="C594" s="112" t="str">
        <f>IFERROR(VLOOKUP(A594,DETAIL!$A$7:$F$1101,3,0),"")</f>
        <v/>
      </c>
      <c r="D594" s="112" t="str">
        <f>IFERROR(VLOOKUP(A594,DETAIL!$A$7:$F$1101,4,0),"")</f>
        <v/>
      </c>
      <c r="E594" s="113" t="str">
        <f>IFERROR(VLOOKUP(A594,DETAIL!$A$7:$F$1101,5,0),"")</f>
        <v/>
      </c>
      <c r="F594" s="113" t="str">
        <f>IFERROR(VLOOKUP(A594,DETAIL!$A$7:$P$1101,16,0),"")</f>
        <v/>
      </c>
      <c r="G594" s="113" t="str">
        <f>IFERROR(VLOOKUP(A594,DETAIL!$A$7:$P$1101,15,0),"")</f>
        <v/>
      </c>
      <c r="H594" s="8" t="str">
        <f>IFERROR(VLOOKUP(A594,DETAIL!$A$7:$F$1101,6,0),"")</f>
        <v/>
      </c>
      <c r="I594" s="8" t="str">
        <f>IFERROR(VLOOKUP(A594,DETAIL!$A$7:$Q$1101,17,0),"")</f>
        <v/>
      </c>
      <c r="J594" s="8" t="str">
        <f>IFERROR(VLOOKUP(A594,DETAIL!$A$7:$P$1101,13,0),"")</f>
        <v/>
      </c>
      <c r="K594" s="114" t="str">
        <f>IFERROR(VLOOKUP(A594,DETAIL!$A$7:$N$1101,14,0),"")</f>
        <v/>
      </c>
      <c r="L594" s="8" t="str">
        <f>IFERROR(VLOOKUP(A594,DETAIL!$A$7:$L$1101,7,0),"")</f>
        <v/>
      </c>
      <c r="M594" s="115" t="str">
        <f>IFERROR(VLOOKUP(A594,DETAIL!$A$7:$L$1101,8,0)*75%,"")</f>
        <v/>
      </c>
      <c r="N594" s="8" t="str">
        <f>IFERROR(VLOOKUP(A594,DETAIL!$A$7:$L$1101,9,0),"")</f>
        <v/>
      </c>
      <c r="O594" s="115" t="str">
        <f>IFERROR(VLOOKUP(A594,DETAIL!$A$7:$L$1101,10,0)*25%,"")</f>
        <v/>
      </c>
      <c r="P594" s="115" t="str">
        <f t="shared" si="23"/>
        <v/>
      </c>
      <c r="Q594" s="113"/>
    </row>
    <row r="595" spans="1:17" ht="24.95" customHeight="1">
      <c r="A595" s="128">
        <v>588</v>
      </c>
      <c r="B595" s="8" t="str">
        <f t="shared" si="22"/>
        <v/>
      </c>
      <c r="C595" s="112" t="str">
        <f>IFERROR(VLOOKUP(A595,DETAIL!$A$7:$F$1101,3,0),"")</f>
        <v/>
      </c>
      <c r="D595" s="112" t="str">
        <f>IFERROR(VLOOKUP(A595,DETAIL!$A$7:$F$1101,4,0),"")</f>
        <v/>
      </c>
      <c r="E595" s="113" t="str">
        <f>IFERROR(VLOOKUP(A595,DETAIL!$A$7:$F$1101,5,0),"")</f>
        <v/>
      </c>
      <c r="F595" s="113" t="str">
        <f>IFERROR(VLOOKUP(A595,DETAIL!$A$7:$P$1101,16,0),"")</f>
        <v/>
      </c>
      <c r="G595" s="113" t="str">
        <f>IFERROR(VLOOKUP(A595,DETAIL!$A$7:$P$1101,15,0),"")</f>
        <v/>
      </c>
      <c r="H595" s="8" t="str">
        <f>IFERROR(VLOOKUP(A595,DETAIL!$A$7:$F$1101,6,0),"")</f>
        <v/>
      </c>
      <c r="I595" s="8" t="str">
        <f>IFERROR(VLOOKUP(A595,DETAIL!$A$7:$Q$1101,17,0),"")</f>
        <v/>
      </c>
      <c r="J595" s="8" t="str">
        <f>IFERROR(VLOOKUP(A595,DETAIL!$A$7:$P$1101,13,0),"")</f>
        <v/>
      </c>
      <c r="K595" s="114" t="str">
        <f>IFERROR(VLOOKUP(A595,DETAIL!$A$7:$N$1101,14,0),"")</f>
        <v/>
      </c>
      <c r="L595" s="8" t="str">
        <f>IFERROR(VLOOKUP(A595,DETAIL!$A$7:$L$1101,7,0),"")</f>
        <v/>
      </c>
      <c r="M595" s="115" t="str">
        <f>IFERROR(VLOOKUP(A595,DETAIL!$A$7:$L$1101,8,0)*75%,"")</f>
        <v/>
      </c>
      <c r="N595" s="8" t="str">
        <f>IFERROR(VLOOKUP(A595,DETAIL!$A$7:$L$1101,9,0),"")</f>
        <v/>
      </c>
      <c r="O595" s="115" t="str">
        <f>IFERROR(VLOOKUP(A595,DETAIL!$A$7:$L$1101,10,0)*25%,"")</f>
        <v/>
      </c>
      <c r="P595" s="115" t="str">
        <f t="shared" si="23"/>
        <v/>
      </c>
      <c r="Q595" s="113"/>
    </row>
    <row r="596" spans="1:17" ht="24.95" customHeight="1">
      <c r="A596" s="128">
        <v>589</v>
      </c>
      <c r="B596" s="8" t="str">
        <f t="shared" ref="B596:B659" si="24">IFERROR(IF(LEN(C596)&gt;=2,B595+1,""),"")</f>
        <v/>
      </c>
      <c r="C596" s="112" t="str">
        <f>IFERROR(VLOOKUP(A596,DETAIL!$A$7:$F$1101,3,0),"")</f>
        <v/>
      </c>
      <c r="D596" s="112" t="str">
        <f>IFERROR(VLOOKUP(A596,DETAIL!$A$7:$F$1101,4,0),"")</f>
        <v/>
      </c>
      <c r="E596" s="113" t="str">
        <f>IFERROR(VLOOKUP(A596,DETAIL!$A$7:$F$1101,5,0),"")</f>
        <v/>
      </c>
      <c r="F596" s="113" t="str">
        <f>IFERROR(VLOOKUP(A596,DETAIL!$A$7:$P$1101,16,0),"")</f>
        <v/>
      </c>
      <c r="G596" s="113" t="str">
        <f>IFERROR(VLOOKUP(A596,DETAIL!$A$7:$P$1101,15,0),"")</f>
        <v/>
      </c>
      <c r="H596" s="8" t="str">
        <f>IFERROR(VLOOKUP(A596,DETAIL!$A$7:$F$1101,6,0),"")</f>
        <v/>
      </c>
      <c r="I596" s="8" t="str">
        <f>IFERROR(VLOOKUP(A596,DETAIL!$A$7:$Q$1101,17,0),"")</f>
        <v/>
      </c>
      <c r="J596" s="8" t="str">
        <f>IFERROR(VLOOKUP(A596,DETAIL!$A$7:$P$1101,13,0),"")</f>
        <v/>
      </c>
      <c r="K596" s="114" t="str">
        <f>IFERROR(VLOOKUP(A596,DETAIL!$A$7:$N$1101,14,0),"")</f>
        <v/>
      </c>
      <c r="L596" s="8" t="str">
        <f>IFERROR(VLOOKUP(A596,DETAIL!$A$7:$L$1101,7,0),"")</f>
        <v/>
      </c>
      <c r="M596" s="115" t="str">
        <f>IFERROR(VLOOKUP(A596,DETAIL!$A$7:$L$1101,8,0)*75%,"")</f>
        <v/>
      </c>
      <c r="N596" s="8" t="str">
        <f>IFERROR(VLOOKUP(A596,DETAIL!$A$7:$L$1101,9,0),"")</f>
        <v/>
      </c>
      <c r="O596" s="115" t="str">
        <f>IFERROR(VLOOKUP(A596,DETAIL!$A$7:$L$1101,10,0)*25%,"")</f>
        <v/>
      </c>
      <c r="P596" s="115" t="str">
        <f t="shared" ref="P596:P659" si="25">IFERROR(IF(H596="","",SUM(M596+O596)),"")</f>
        <v/>
      </c>
      <c r="Q596" s="113"/>
    </row>
    <row r="597" spans="1:17" ht="24.95" customHeight="1">
      <c r="A597" s="128">
        <v>590</v>
      </c>
      <c r="B597" s="8" t="str">
        <f t="shared" si="24"/>
        <v/>
      </c>
      <c r="C597" s="112" t="str">
        <f>IFERROR(VLOOKUP(A597,DETAIL!$A$7:$F$1101,3,0),"")</f>
        <v/>
      </c>
      <c r="D597" s="112" t="str">
        <f>IFERROR(VLOOKUP(A597,DETAIL!$A$7:$F$1101,4,0),"")</f>
        <v/>
      </c>
      <c r="E597" s="113" t="str">
        <f>IFERROR(VLOOKUP(A597,DETAIL!$A$7:$F$1101,5,0),"")</f>
        <v/>
      </c>
      <c r="F597" s="113" t="str">
        <f>IFERROR(VLOOKUP(A597,DETAIL!$A$7:$P$1101,16,0),"")</f>
        <v/>
      </c>
      <c r="G597" s="113" t="str">
        <f>IFERROR(VLOOKUP(A597,DETAIL!$A$7:$P$1101,15,0),"")</f>
        <v/>
      </c>
      <c r="H597" s="8" t="str">
        <f>IFERROR(VLOOKUP(A597,DETAIL!$A$7:$F$1101,6,0),"")</f>
        <v/>
      </c>
      <c r="I597" s="8" t="str">
        <f>IFERROR(VLOOKUP(A597,DETAIL!$A$7:$Q$1101,17,0),"")</f>
        <v/>
      </c>
      <c r="J597" s="8" t="str">
        <f>IFERROR(VLOOKUP(A597,DETAIL!$A$7:$P$1101,13,0),"")</f>
        <v/>
      </c>
      <c r="K597" s="114" t="str">
        <f>IFERROR(VLOOKUP(A597,DETAIL!$A$7:$N$1101,14,0),"")</f>
        <v/>
      </c>
      <c r="L597" s="8" t="str">
        <f>IFERROR(VLOOKUP(A597,DETAIL!$A$7:$L$1101,7,0),"")</f>
        <v/>
      </c>
      <c r="M597" s="115" t="str">
        <f>IFERROR(VLOOKUP(A597,DETAIL!$A$7:$L$1101,8,0)*75%,"")</f>
        <v/>
      </c>
      <c r="N597" s="8" t="str">
        <f>IFERROR(VLOOKUP(A597,DETAIL!$A$7:$L$1101,9,0),"")</f>
        <v/>
      </c>
      <c r="O597" s="115" t="str">
        <f>IFERROR(VLOOKUP(A597,DETAIL!$A$7:$L$1101,10,0)*25%,"")</f>
        <v/>
      </c>
      <c r="P597" s="115" t="str">
        <f t="shared" si="25"/>
        <v/>
      </c>
      <c r="Q597" s="113"/>
    </row>
    <row r="598" spans="1:17" ht="24.95" customHeight="1">
      <c r="A598" s="128">
        <v>591</v>
      </c>
      <c r="B598" s="8" t="str">
        <f t="shared" si="24"/>
        <v/>
      </c>
      <c r="C598" s="112" t="str">
        <f>IFERROR(VLOOKUP(A598,DETAIL!$A$7:$F$1101,3,0),"")</f>
        <v/>
      </c>
      <c r="D598" s="112" t="str">
        <f>IFERROR(VLOOKUP(A598,DETAIL!$A$7:$F$1101,4,0),"")</f>
        <v/>
      </c>
      <c r="E598" s="113" t="str">
        <f>IFERROR(VLOOKUP(A598,DETAIL!$A$7:$F$1101,5,0),"")</f>
        <v/>
      </c>
      <c r="F598" s="113" t="str">
        <f>IFERROR(VLOOKUP(A598,DETAIL!$A$7:$P$1101,16,0),"")</f>
        <v/>
      </c>
      <c r="G598" s="113" t="str">
        <f>IFERROR(VLOOKUP(A598,DETAIL!$A$7:$P$1101,15,0),"")</f>
        <v/>
      </c>
      <c r="H598" s="8" t="str">
        <f>IFERROR(VLOOKUP(A598,DETAIL!$A$7:$F$1101,6,0),"")</f>
        <v/>
      </c>
      <c r="I598" s="8" t="str">
        <f>IFERROR(VLOOKUP(A598,DETAIL!$A$7:$Q$1101,17,0),"")</f>
        <v/>
      </c>
      <c r="J598" s="8" t="str">
        <f>IFERROR(VLOOKUP(A598,DETAIL!$A$7:$P$1101,13,0),"")</f>
        <v/>
      </c>
      <c r="K598" s="114" t="str">
        <f>IFERROR(VLOOKUP(A598,DETAIL!$A$7:$N$1101,14,0),"")</f>
        <v/>
      </c>
      <c r="L598" s="8" t="str">
        <f>IFERROR(VLOOKUP(A598,DETAIL!$A$7:$L$1101,7,0),"")</f>
        <v/>
      </c>
      <c r="M598" s="115" t="str">
        <f>IFERROR(VLOOKUP(A598,DETAIL!$A$7:$L$1101,8,0)*75%,"")</f>
        <v/>
      </c>
      <c r="N598" s="8" t="str">
        <f>IFERROR(VLOOKUP(A598,DETAIL!$A$7:$L$1101,9,0),"")</f>
        <v/>
      </c>
      <c r="O598" s="115" t="str">
        <f>IFERROR(VLOOKUP(A598,DETAIL!$A$7:$L$1101,10,0)*25%,"")</f>
        <v/>
      </c>
      <c r="P598" s="115" t="str">
        <f t="shared" si="25"/>
        <v/>
      </c>
      <c r="Q598" s="113"/>
    </row>
    <row r="599" spans="1:17" ht="24.95" customHeight="1">
      <c r="A599" s="128">
        <v>592</v>
      </c>
      <c r="B599" s="8" t="str">
        <f t="shared" si="24"/>
        <v/>
      </c>
      <c r="C599" s="112" t="str">
        <f>IFERROR(VLOOKUP(A599,DETAIL!$A$7:$F$1101,3,0),"")</f>
        <v/>
      </c>
      <c r="D599" s="112" t="str">
        <f>IFERROR(VLOOKUP(A599,DETAIL!$A$7:$F$1101,4,0),"")</f>
        <v/>
      </c>
      <c r="E599" s="113" t="str">
        <f>IFERROR(VLOOKUP(A599,DETAIL!$A$7:$F$1101,5,0),"")</f>
        <v/>
      </c>
      <c r="F599" s="113" t="str">
        <f>IFERROR(VLOOKUP(A599,DETAIL!$A$7:$P$1101,16,0),"")</f>
        <v/>
      </c>
      <c r="G599" s="113" t="str">
        <f>IFERROR(VLOOKUP(A599,DETAIL!$A$7:$P$1101,15,0),"")</f>
        <v/>
      </c>
      <c r="H599" s="8" t="str">
        <f>IFERROR(VLOOKUP(A599,DETAIL!$A$7:$F$1101,6,0),"")</f>
        <v/>
      </c>
      <c r="I599" s="8" t="str">
        <f>IFERROR(VLOOKUP(A599,DETAIL!$A$7:$Q$1101,17,0),"")</f>
        <v/>
      </c>
      <c r="J599" s="8" t="str">
        <f>IFERROR(VLOOKUP(A599,DETAIL!$A$7:$P$1101,13,0),"")</f>
        <v/>
      </c>
      <c r="K599" s="114" t="str">
        <f>IFERROR(VLOOKUP(A599,DETAIL!$A$7:$N$1101,14,0),"")</f>
        <v/>
      </c>
      <c r="L599" s="8" t="str">
        <f>IFERROR(VLOOKUP(A599,DETAIL!$A$7:$L$1101,7,0),"")</f>
        <v/>
      </c>
      <c r="M599" s="115" t="str">
        <f>IFERROR(VLOOKUP(A599,DETAIL!$A$7:$L$1101,8,0)*75%,"")</f>
        <v/>
      </c>
      <c r="N599" s="8" t="str">
        <f>IFERROR(VLOOKUP(A599,DETAIL!$A$7:$L$1101,9,0),"")</f>
        <v/>
      </c>
      <c r="O599" s="115" t="str">
        <f>IFERROR(VLOOKUP(A599,DETAIL!$A$7:$L$1101,10,0)*25%,"")</f>
        <v/>
      </c>
      <c r="P599" s="115" t="str">
        <f t="shared" si="25"/>
        <v/>
      </c>
      <c r="Q599" s="113"/>
    </row>
    <row r="600" spans="1:17" ht="24.95" customHeight="1">
      <c r="A600" s="128">
        <v>593</v>
      </c>
      <c r="B600" s="8" t="str">
        <f t="shared" si="24"/>
        <v/>
      </c>
      <c r="C600" s="112" t="str">
        <f>IFERROR(VLOOKUP(A600,DETAIL!$A$7:$F$1101,3,0),"")</f>
        <v/>
      </c>
      <c r="D600" s="112" t="str">
        <f>IFERROR(VLOOKUP(A600,DETAIL!$A$7:$F$1101,4,0),"")</f>
        <v/>
      </c>
      <c r="E600" s="113" t="str">
        <f>IFERROR(VLOOKUP(A600,DETAIL!$A$7:$F$1101,5,0),"")</f>
        <v/>
      </c>
      <c r="F600" s="113" t="str">
        <f>IFERROR(VLOOKUP(A600,DETAIL!$A$7:$P$1101,16,0),"")</f>
        <v/>
      </c>
      <c r="G600" s="113" t="str">
        <f>IFERROR(VLOOKUP(A600,DETAIL!$A$7:$P$1101,15,0),"")</f>
        <v/>
      </c>
      <c r="H600" s="8" t="str">
        <f>IFERROR(VLOOKUP(A600,DETAIL!$A$7:$F$1101,6,0),"")</f>
        <v/>
      </c>
      <c r="I600" s="8" t="str">
        <f>IFERROR(VLOOKUP(A600,DETAIL!$A$7:$Q$1101,17,0),"")</f>
        <v/>
      </c>
      <c r="J600" s="8" t="str">
        <f>IFERROR(VLOOKUP(A600,DETAIL!$A$7:$P$1101,13,0),"")</f>
        <v/>
      </c>
      <c r="K600" s="114" t="str">
        <f>IFERROR(VLOOKUP(A600,DETAIL!$A$7:$N$1101,14,0),"")</f>
        <v/>
      </c>
      <c r="L600" s="8" t="str">
        <f>IFERROR(VLOOKUP(A600,DETAIL!$A$7:$L$1101,7,0),"")</f>
        <v/>
      </c>
      <c r="M600" s="115" t="str">
        <f>IFERROR(VLOOKUP(A600,DETAIL!$A$7:$L$1101,8,0)*75%,"")</f>
        <v/>
      </c>
      <c r="N600" s="8" t="str">
        <f>IFERROR(VLOOKUP(A600,DETAIL!$A$7:$L$1101,9,0),"")</f>
        <v/>
      </c>
      <c r="O600" s="115" t="str">
        <f>IFERROR(VLOOKUP(A600,DETAIL!$A$7:$L$1101,10,0)*25%,"")</f>
        <v/>
      </c>
      <c r="P600" s="115" t="str">
        <f t="shared" si="25"/>
        <v/>
      </c>
      <c r="Q600" s="113"/>
    </row>
    <row r="601" spans="1:17" ht="24.95" customHeight="1">
      <c r="A601" s="128">
        <v>594</v>
      </c>
      <c r="B601" s="8" t="str">
        <f t="shared" si="24"/>
        <v/>
      </c>
      <c r="C601" s="112" t="str">
        <f>IFERROR(VLOOKUP(A601,DETAIL!$A$7:$F$1101,3,0),"")</f>
        <v/>
      </c>
      <c r="D601" s="112" t="str">
        <f>IFERROR(VLOOKUP(A601,DETAIL!$A$7:$F$1101,4,0),"")</f>
        <v/>
      </c>
      <c r="E601" s="113" t="str">
        <f>IFERROR(VLOOKUP(A601,DETAIL!$A$7:$F$1101,5,0),"")</f>
        <v/>
      </c>
      <c r="F601" s="113" t="str">
        <f>IFERROR(VLOOKUP(A601,DETAIL!$A$7:$P$1101,16,0),"")</f>
        <v/>
      </c>
      <c r="G601" s="113" t="str">
        <f>IFERROR(VLOOKUP(A601,DETAIL!$A$7:$P$1101,15,0),"")</f>
        <v/>
      </c>
      <c r="H601" s="8" t="str">
        <f>IFERROR(VLOOKUP(A601,DETAIL!$A$7:$F$1101,6,0),"")</f>
        <v/>
      </c>
      <c r="I601" s="8" t="str">
        <f>IFERROR(VLOOKUP(A601,DETAIL!$A$7:$Q$1101,17,0),"")</f>
        <v/>
      </c>
      <c r="J601" s="8" t="str">
        <f>IFERROR(VLOOKUP(A601,DETAIL!$A$7:$P$1101,13,0),"")</f>
        <v/>
      </c>
      <c r="K601" s="114" t="str">
        <f>IFERROR(VLOOKUP(A601,DETAIL!$A$7:$N$1101,14,0),"")</f>
        <v/>
      </c>
      <c r="L601" s="8" t="str">
        <f>IFERROR(VLOOKUP(A601,DETAIL!$A$7:$L$1101,7,0),"")</f>
        <v/>
      </c>
      <c r="M601" s="115" t="str">
        <f>IFERROR(VLOOKUP(A601,DETAIL!$A$7:$L$1101,8,0)*75%,"")</f>
        <v/>
      </c>
      <c r="N601" s="8" t="str">
        <f>IFERROR(VLOOKUP(A601,DETAIL!$A$7:$L$1101,9,0),"")</f>
        <v/>
      </c>
      <c r="O601" s="115" t="str">
        <f>IFERROR(VLOOKUP(A601,DETAIL!$A$7:$L$1101,10,0)*25%,"")</f>
        <v/>
      </c>
      <c r="P601" s="115" t="str">
        <f t="shared" si="25"/>
        <v/>
      </c>
      <c r="Q601" s="113"/>
    </row>
    <row r="602" spans="1:17" ht="24.95" customHeight="1">
      <c r="A602" s="128">
        <v>595</v>
      </c>
      <c r="B602" s="8" t="str">
        <f t="shared" si="24"/>
        <v/>
      </c>
      <c r="C602" s="112" t="str">
        <f>IFERROR(VLOOKUP(A602,DETAIL!$A$7:$F$1101,3,0),"")</f>
        <v/>
      </c>
      <c r="D602" s="112" t="str">
        <f>IFERROR(VLOOKUP(A602,DETAIL!$A$7:$F$1101,4,0),"")</f>
        <v/>
      </c>
      <c r="E602" s="113" t="str">
        <f>IFERROR(VLOOKUP(A602,DETAIL!$A$7:$F$1101,5,0),"")</f>
        <v/>
      </c>
      <c r="F602" s="113" t="str">
        <f>IFERROR(VLOOKUP(A602,DETAIL!$A$7:$P$1101,16,0),"")</f>
        <v/>
      </c>
      <c r="G602" s="113" t="str">
        <f>IFERROR(VLOOKUP(A602,DETAIL!$A$7:$P$1101,15,0),"")</f>
        <v/>
      </c>
      <c r="H602" s="8" t="str">
        <f>IFERROR(VLOOKUP(A602,DETAIL!$A$7:$F$1101,6,0),"")</f>
        <v/>
      </c>
      <c r="I602" s="8" t="str">
        <f>IFERROR(VLOOKUP(A602,DETAIL!$A$7:$Q$1101,17,0),"")</f>
        <v/>
      </c>
      <c r="J602" s="8" t="str">
        <f>IFERROR(VLOOKUP(A602,DETAIL!$A$7:$P$1101,13,0),"")</f>
        <v/>
      </c>
      <c r="K602" s="114" t="str">
        <f>IFERROR(VLOOKUP(A602,DETAIL!$A$7:$N$1101,14,0),"")</f>
        <v/>
      </c>
      <c r="L602" s="8" t="str">
        <f>IFERROR(VLOOKUP(A602,DETAIL!$A$7:$L$1101,7,0),"")</f>
        <v/>
      </c>
      <c r="M602" s="115" t="str">
        <f>IFERROR(VLOOKUP(A602,DETAIL!$A$7:$L$1101,8,0)*75%,"")</f>
        <v/>
      </c>
      <c r="N602" s="8" t="str">
        <f>IFERROR(VLOOKUP(A602,DETAIL!$A$7:$L$1101,9,0),"")</f>
        <v/>
      </c>
      <c r="O602" s="115" t="str">
        <f>IFERROR(VLOOKUP(A602,DETAIL!$A$7:$L$1101,10,0)*25%,"")</f>
        <v/>
      </c>
      <c r="P602" s="115" t="str">
        <f t="shared" si="25"/>
        <v/>
      </c>
      <c r="Q602" s="113"/>
    </row>
    <row r="603" spans="1:17" ht="24.95" customHeight="1">
      <c r="A603" s="128">
        <v>596</v>
      </c>
      <c r="B603" s="8" t="str">
        <f t="shared" si="24"/>
        <v/>
      </c>
      <c r="C603" s="112" t="str">
        <f>IFERROR(VLOOKUP(A603,DETAIL!$A$7:$F$1101,3,0),"")</f>
        <v/>
      </c>
      <c r="D603" s="112" t="str">
        <f>IFERROR(VLOOKUP(A603,DETAIL!$A$7:$F$1101,4,0),"")</f>
        <v/>
      </c>
      <c r="E603" s="113" t="str">
        <f>IFERROR(VLOOKUP(A603,DETAIL!$A$7:$F$1101,5,0),"")</f>
        <v/>
      </c>
      <c r="F603" s="113" t="str">
        <f>IFERROR(VLOOKUP(A603,DETAIL!$A$7:$P$1101,16,0),"")</f>
        <v/>
      </c>
      <c r="G603" s="113" t="str">
        <f>IFERROR(VLOOKUP(A603,DETAIL!$A$7:$P$1101,15,0),"")</f>
        <v/>
      </c>
      <c r="H603" s="8" t="str">
        <f>IFERROR(VLOOKUP(A603,DETAIL!$A$7:$F$1101,6,0),"")</f>
        <v/>
      </c>
      <c r="I603" s="8" t="str">
        <f>IFERROR(VLOOKUP(A603,DETAIL!$A$7:$Q$1101,17,0),"")</f>
        <v/>
      </c>
      <c r="J603" s="8" t="str">
        <f>IFERROR(VLOOKUP(A603,DETAIL!$A$7:$P$1101,13,0),"")</f>
        <v/>
      </c>
      <c r="K603" s="114" t="str">
        <f>IFERROR(VLOOKUP(A603,DETAIL!$A$7:$N$1101,14,0),"")</f>
        <v/>
      </c>
      <c r="L603" s="8" t="str">
        <f>IFERROR(VLOOKUP(A603,DETAIL!$A$7:$L$1101,7,0),"")</f>
        <v/>
      </c>
      <c r="M603" s="115" t="str">
        <f>IFERROR(VLOOKUP(A603,DETAIL!$A$7:$L$1101,8,0)*75%,"")</f>
        <v/>
      </c>
      <c r="N603" s="8" t="str">
        <f>IFERROR(VLOOKUP(A603,DETAIL!$A$7:$L$1101,9,0),"")</f>
        <v/>
      </c>
      <c r="O603" s="115" t="str">
        <f>IFERROR(VLOOKUP(A603,DETAIL!$A$7:$L$1101,10,0)*25%,"")</f>
        <v/>
      </c>
      <c r="P603" s="115" t="str">
        <f t="shared" si="25"/>
        <v/>
      </c>
      <c r="Q603" s="113"/>
    </row>
    <row r="604" spans="1:17" ht="24.95" customHeight="1">
      <c r="A604" s="128">
        <v>597</v>
      </c>
      <c r="B604" s="8" t="str">
        <f t="shared" si="24"/>
        <v/>
      </c>
      <c r="C604" s="112" t="str">
        <f>IFERROR(VLOOKUP(A604,DETAIL!$A$7:$F$1101,3,0),"")</f>
        <v/>
      </c>
      <c r="D604" s="112" t="str">
        <f>IFERROR(VLOOKUP(A604,DETAIL!$A$7:$F$1101,4,0),"")</f>
        <v/>
      </c>
      <c r="E604" s="113" t="str">
        <f>IFERROR(VLOOKUP(A604,DETAIL!$A$7:$F$1101,5,0),"")</f>
        <v/>
      </c>
      <c r="F604" s="113" t="str">
        <f>IFERROR(VLOOKUP(A604,DETAIL!$A$7:$P$1101,16,0),"")</f>
        <v/>
      </c>
      <c r="G604" s="113" t="str">
        <f>IFERROR(VLOOKUP(A604,DETAIL!$A$7:$P$1101,15,0),"")</f>
        <v/>
      </c>
      <c r="H604" s="8" t="str">
        <f>IFERROR(VLOOKUP(A604,DETAIL!$A$7:$F$1101,6,0),"")</f>
        <v/>
      </c>
      <c r="I604" s="8" t="str">
        <f>IFERROR(VLOOKUP(A604,DETAIL!$A$7:$Q$1101,17,0),"")</f>
        <v/>
      </c>
      <c r="J604" s="8" t="str">
        <f>IFERROR(VLOOKUP(A604,DETAIL!$A$7:$P$1101,13,0),"")</f>
        <v/>
      </c>
      <c r="K604" s="114" t="str">
        <f>IFERROR(VLOOKUP(A604,DETAIL!$A$7:$N$1101,14,0),"")</f>
        <v/>
      </c>
      <c r="L604" s="8" t="str">
        <f>IFERROR(VLOOKUP(A604,DETAIL!$A$7:$L$1101,7,0),"")</f>
        <v/>
      </c>
      <c r="M604" s="115" t="str">
        <f>IFERROR(VLOOKUP(A604,DETAIL!$A$7:$L$1101,8,0)*75%,"")</f>
        <v/>
      </c>
      <c r="N604" s="8" t="str">
        <f>IFERROR(VLOOKUP(A604,DETAIL!$A$7:$L$1101,9,0),"")</f>
        <v/>
      </c>
      <c r="O604" s="115" t="str">
        <f>IFERROR(VLOOKUP(A604,DETAIL!$A$7:$L$1101,10,0)*25%,"")</f>
        <v/>
      </c>
      <c r="P604" s="115" t="str">
        <f t="shared" si="25"/>
        <v/>
      </c>
      <c r="Q604" s="113"/>
    </row>
    <row r="605" spans="1:17" ht="24.95" customHeight="1">
      <c r="A605" s="128">
        <v>598</v>
      </c>
      <c r="B605" s="8" t="str">
        <f t="shared" si="24"/>
        <v/>
      </c>
      <c r="C605" s="112" t="str">
        <f>IFERROR(VLOOKUP(A605,DETAIL!$A$7:$F$1101,3,0),"")</f>
        <v/>
      </c>
      <c r="D605" s="112" t="str">
        <f>IFERROR(VLOOKUP(A605,DETAIL!$A$7:$F$1101,4,0),"")</f>
        <v/>
      </c>
      <c r="E605" s="113" t="str">
        <f>IFERROR(VLOOKUP(A605,DETAIL!$A$7:$F$1101,5,0),"")</f>
        <v/>
      </c>
      <c r="F605" s="113" t="str">
        <f>IFERROR(VLOOKUP(A605,DETAIL!$A$7:$P$1101,16,0),"")</f>
        <v/>
      </c>
      <c r="G605" s="113" t="str">
        <f>IFERROR(VLOOKUP(A605,DETAIL!$A$7:$P$1101,15,0),"")</f>
        <v/>
      </c>
      <c r="H605" s="8" t="str">
        <f>IFERROR(VLOOKUP(A605,DETAIL!$A$7:$F$1101,6,0),"")</f>
        <v/>
      </c>
      <c r="I605" s="8" t="str">
        <f>IFERROR(VLOOKUP(A605,DETAIL!$A$7:$Q$1101,17,0),"")</f>
        <v/>
      </c>
      <c r="J605" s="8" t="str">
        <f>IFERROR(VLOOKUP(A605,DETAIL!$A$7:$P$1101,13,0),"")</f>
        <v/>
      </c>
      <c r="K605" s="114" t="str">
        <f>IFERROR(VLOOKUP(A605,DETAIL!$A$7:$N$1101,14,0),"")</f>
        <v/>
      </c>
      <c r="L605" s="8" t="str">
        <f>IFERROR(VLOOKUP(A605,DETAIL!$A$7:$L$1101,7,0),"")</f>
        <v/>
      </c>
      <c r="M605" s="115" t="str">
        <f>IFERROR(VLOOKUP(A605,DETAIL!$A$7:$L$1101,8,0)*75%,"")</f>
        <v/>
      </c>
      <c r="N605" s="8" t="str">
        <f>IFERROR(VLOOKUP(A605,DETAIL!$A$7:$L$1101,9,0),"")</f>
        <v/>
      </c>
      <c r="O605" s="115" t="str">
        <f>IFERROR(VLOOKUP(A605,DETAIL!$A$7:$L$1101,10,0)*25%,"")</f>
        <v/>
      </c>
      <c r="P605" s="115" t="str">
        <f t="shared" si="25"/>
        <v/>
      </c>
      <c r="Q605" s="113"/>
    </row>
    <row r="606" spans="1:17" ht="24.95" customHeight="1">
      <c r="A606" s="128">
        <v>599</v>
      </c>
      <c r="B606" s="8" t="str">
        <f t="shared" si="24"/>
        <v/>
      </c>
      <c r="C606" s="112" t="str">
        <f>IFERROR(VLOOKUP(A606,DETAIL!$A$7:$F$1101,3,0),"")</f>
        <v/>
      </c>
      <c r="D606" s="112" t="str">
        <f>IFERROR(VLOOKUP(A606,DETAIL!$A$7:$F$1101,4,0),"")</f>
        <v/>
      </c>
      <c r="E606" s="113" t="str">
        <f>IFERROR(VLOOKUP(A606,DETAIL!$A$7:$F$1101,5,0),"")</f>
        <v/>
      </c>
      <c r="F606" s="113" t="str">
        <f>IFERROR(VLOOKUP(A606,DETAIL!$A$7:$P$1101,16,0),"")</f>
        <v/>
      </c>
      <c r="G606" s="113" t="str">
        <f>IFERROR(VLOOKUP(A606,DETAIL!$A$7:$P$1101,15,0),"")</f>
        <v/>
      </c>
      <c r="H606" s="8" t="str">
        <f>IFERROR(VLOOKUP(A606,DETAIL!$A$7:$F$1101,6,0),"")</f>
        <v/>
      </c>
      <c r="I606" s="8" t="str">
        <f>IFERROR(VLOOKUP(A606,DETAIL!$A$7:$Q$1101,17,0),"")</f>
        <v/>
      </c>
      <c r="J606" s="8" t="str">
        <f>IFERROR(VLOOKUP(A606,DETAIL!$A$7:$P$1101,13,0),"")</f>
        <v/>
      </c>
      <c r="K606" s="114" t="str">
        <f>IFERROR(VLOOKUP(A606,DETAIL!$A$7:$N$1101,14,0),"")</f>
        <v/>
      </c>
      <c r="L606" s="8" t="str">
        <f>IFERROR(VLOOKUP(A606,DETAIL!$A$7:$L$1101,7,0),"")</f>
        <v/>
      </c>
      <c r="M606" s="115" t="str">
        <f>IFERROR(VLOOKUP(A606,DETAIL!$A$7:$L$1101,8,0)*75%,"")</f>
        <v/>
      </c>
      <c r="N606" s="8" t="str">
        <f>IFERROR(VLOOKUP(A606,DETAIL!$A$7:$L$1101,9,0),"")</f>
        <v/>
      </c>
      <c r="O606" s="115" t="str">
        <f>IFERROR(VLOOKUP(A606,DETAIL!$A$7:$L$1101,10,0)*25%,"")</f>
        <v/>
      </c>
      <c r="P606" s="115" t="str">
        <f t="shared" si="25"/>
        <v/>
      </c>
      <c r="Q606" s="113"/>
    </row>
    <row r="607" spans="1:17" ht="24.95" customHeight="1">
      <c r="A607" s="128">
        <v>600</v>
      </c>
      <c r="B607" s="8" t="str">
        <f t="shared" si="24"/>
        <v/>
      </c>
      <c r="C607" s="112" t="str">
        <f>IFERROR(VLOOKUP(A607,DETAIL!$A$7:$F$1101,3,0),"")</f>
        <v/>
      </c>
      <c r="D607" s="112" t="str">
        <f>IFERROR(VLOOKUP(A607,DETAIL!$A$7:$F$1101,4,0),"")</f>
        <v/>
      </c>
      <c r="E607" s="113" t="str">
        <f>IFERROR(VLOOKUP(A607,DETAIL!$A$7:$F$1101,5,0),"")</f>
        <v/>
      </c>
      <c r="F607" s="113" t="str">
        <f>IFERROR(VLOOKUP(A607,DETAIL!$A$7:$P$1101,16,0),"")</f>
        <v/>
      </c>
      <c r="G607" s="113" t="str">
        <f>IFERROR(VLOOKUP(A607,DETAIL!$A$7:$P$1101,15,0),"")</f>
        <v/>
      </c>
      <c r="H607" s="8" t="str">
        <f>IFERROR(VLOOKUP(A607,DETAIL!$A$7:$F$1101,6,0),"")</f>
        <v/>
      </c>
      <c r="I607" s="8" t="str">
        <f>IFERROR(VLOOKUP(A607,DETAIL!$A$7:$Q$1101,17,0),"")</f>
        <v/>
      </c>
      <c r="J607" s="8" t="str">
        <f>IFERROR(VLOOKUP(A607,DETAIL!$A$7:$P$1101,13,0),"")</f>
        <v/>
      </c>
      <c r="K607" s="114" t="str">
        <f>IFERROR(VLOOKUP(A607,DETAIL!$A$7:$N$1101,14,0),"")</f>
        <v/>
      </c>
      <c r="L607" s="8" t="str">
        <f>IFERROR(VLOOKUP(A607,DETAIL!$A$7:$L$1101,7,0),"")</f>
        <v/>
      </c>
      <c r="M607" s="115" t="str">
        <f>IFERROR(VLOOKUP(A607,DETAIL!$A$7:$L$1101,8,0)*75%,"")</f>
        <v/>
      </c>
      <c r="N607" s="8" t="str">
        <f>IFERROR(VLOOKUP(A607,DETAIL!$A$7:$L$1101,9,0),"")</f>
        <v/>
      </c>
      <c r="O607" s="115" t="str">
        <f>IFERROR(VLOOKUP(A607,DETAIL!$A$7:$L$1101,10,0)*25%,"")</f>
        <v/>
      </c>
      <c r="P607" s="115" t="str">
        <f t="shared" si="25"/>
        <v/>
      </c>
      <c r="Q607" s="113"/>
    </row>
    <row r="608" spans="1:17" ht="24.95" customHeight="1">
      <c r="A608" s="128">
        <v>601</v>
      </c>
      <c r="B608" s="8" t="str">
        <f t="shared" si="24"/>
        <v/>
      </c>
      <c r="C608" s="112" t="str">
        <f>IFERROR(VLOOKUP(A608,DETAIL!$A$7:$F$1101,3,0),"")</f>
        <v/>
      </c>
      <c r="D608" s="112" t="str">
        <f>IFERROR(VLOOKUP(A608,DETAIL!$A$7:$F$1101,4,0),"")</f>
        <v/>
      </c>
      <c r="E608" s="113" t="str">
        <f>IFERROR(VLOOKUP(A608,DETAIL!$A$7:$F$1101,5,0),"")</f>
        <v/>
      </c>
      <c r="F608" s="113" t="str">
        <f>IFERROR(VLOOKUP(A608,DETAIL!$A$7:$P$1101,16,0),"")</f>
        <v/>
      </c>
      <c r="G608" s="113" t="str">
        <f>IFERROR(VLOOKUP(A608,DETAIL!$A$7:$P$1101,15,0),"")</f>
        <v/>
      </c>
      <c r="H608" s="8" t="str">
        <f>IFERROR(VLOOKUP(A608,DETAIL!$A$7:$F$1101,6,0),"")</f>
        <v/>
      </c>
      <c r="I608" s="8" t="str">
        <f>IFERROR(VLOOKUP(A608,DETAIL!$A$7:$Q$1101,17,0),"")</f>
        <v/>
      </c>
      <c r="J608" s="8" t="str">
        <f>IFERROR(VLOOKUP(A608,DETAIL!$A$7:$P$1101,13,0),"")</f>
        <v/>
      </c>
      <c r="K608" s="114" t="str">
        <f>IFERROR(VLOOKUP(A608,DETAIL!$A$7:$N$1101,14,0),"")</f>
        <v/>
      </c>
      <c r="L608" s="8" t="str">
        <f>IFERROR(VLOOKUP(A608,DETAIL!$A$7:$L$1101,7,0),"")</f>
        <v/>
      </c>
      <c r="M608" s="115" t="str">
        <f>IFERROR(VLOOKUP(A608,DETAIL!$A$7:$L$1101,8,0)*75%,"")</f>
        <v/>
      </c>
      <c r="N608" s="8" t="str">
        <f>IFERROR(VLOOKUP(A608,DETAIL!$A$7:$L$1101,9,0),"")</f>
        <v/>
      </c>
      <c r="O608" s="115" t="str">
        <f>IFERROR(VLOOKUP(A608,DETAIL!$A$7:$L$1101,10,0)*25%,"")</f>
        <v/>
      </c>
      <c r="P608" s="115" t="str">
        <f t="shared" si="25"/>
        <v/>
      </c>
      <c r="Q608" s="113"/>
    </row>
    <row r="609" spans="1:17" ht="24.95" customHeight="1">
      <c r="A609" s="128">
        <v>602</v>
      </c>
      <c r="B609" s="8" t="str">
        <f t="shared" si="24"/>
        <v/>
      </c>
      <c r="C609" s="112" t="str">
        <f>IFERROR(VLOOKUP(A609,DETAIL!$A$7:$F$1101,3,0),"")</f>
        <v/>
      </c>
      <c r="D609" s="112" t="str">
        <f>IFERROR(VLOOKUP(A609,DETAIL!$A$7:$F$1101,4,0),"")</f>
        <v/>
      </c>
      <c r="E609" s="113" t="str">
        <f>IFERROR(VLOOKUP(A609,DETAIL!$A$7:$F$1101,5,0),"")</f>
        <v/>
      </c>
      <c r="F609" s="113" t="str">
        <f>IFERROR(VLOOKUP(A609,DETAIL!$A$7:$P$1101,16,0),"")</f>
        <v/>
      </c>
      <c r="G609" s="113" t="str">
        <f>IFERROR(VLOOKUP(A609,DETAIL!$A$7:$P$1101,15,0),"")</f>
        <v/>
      </c>
      <c r="H609" s="8" t="str">
        <f>IFERROR(VLOOKUP(A609,DETAIL!$A$7:$F$1101,6,0),"")</f>
        <v/>
      </c>
      <c r="I609" s="8" t="str">
        <f>IFERROR(VLOOKUP(A609,DETAIL!$A$7:$Q$1101,17,0),"")</f>
        <v/>
      </c>
      <c r="J609" s="8" t="str">
        <f>IFERROR(VLOOKUP(A609,DETAIL!$A$7:$P$1101,13,0),"")</f>
        <v/>
      </c>
      <c r="K609" s="114" t="str">
        <f>IFERROR(VLOOKUP(A609,DETAIL!$A$7:$N$1101,14,0),"")</f>
        <v/>
      </c>
      <c r="L609" s="8" t="str">
        <f>IFERROR(VLOOKUP(A609,DETAIL!$A$7:$L$1101,7,0),"")</f>
        <v/>
      </c>
      <c r="M609" s="115" t="str">
        <f>IFERROR(VLOOKUP(A609,DETAIL!$A$7:$L$1101,8,0)*75%,"")</f>
        <v/>
      </c>
      <c r="N609" s="8" t="str">
        <f>IFERROR(VLOOKUP(A609,DETAIL!$A$7:$L$1101,9,0),"")</f>
        <v/>
      </c>
      <c r="O609" s="115" t="str">
        <f>IFERROR(VLOOKUP(A609,DETAIL!$A$7:$L$1101,10,0)*25%,"")</f>
        <v/>
      </c>
      <c r="P609" s="115" t="str">
        <f t="shared" si="25"/>
        <v/>
      </c>
      <c r="Q609" s="113"/>
    </row>
    <row r="610" spans="1:17" ht="24.95" customHeight="1">
      <c r="A610" s="128">
        <v>603</v>
      </c>
      <c r="B610" s="8" t="str">
        <f t="shared" si="24"/>
        <v/>
      </c>
      <c r="C610" s="112" t="str">
        <f>IFERROR(VLOOKUP(A610,DETAIL!$A$7:$F$1101,3,0),"")</f>
        <v/>
      </c>
      <c r="D610" s="112" t="str">
        <f>IFERROR(VLOOKUP(A610,DETAIL!$A$7:$F$1101,4,0),"")</f>
        <v/>
      </c>
      <c r="E610" s="113" t="str">
        <f>IFERROR(VLOOKUP(A610,DETAIL!$A$7:$F$1101,5,0),"")</f>
        <v/>
      </c>
      <c r="F610" s="113" t="str">
        <f>IFERROR(VLOOKUP(A610,DETAIL!$A$7:$P$1101,16,0),"")</f>
        <v/>
      </c>
      <c r="G610" s="113" t="str">
        <f>IFERROR(VLOOKUP(A610,DETAIL!$A$7:$P$1101,15,0),"")</f>
        <v/>
      </c>
      <c r="H610" s="8" t="str">
        <f>IFERROR(VLOOKUP(A610,DETAIL!$A$7:$F$1101,6,0),"")</f>
        <v/>
      </c>
      <c r="I610" s="8" t="str">
        <f>IFERROR(VLOOKUP(A610,DETAIL!$A$7:$Q$1101,17,0),"")</f>
        <v/>
      </c>
      <c r="J610" s="8" t="str">
        <f>IFERROR(VLOOKUP(A610,DETAIL!$A$7:$P$1101,13,0),"")</f>
        <v/>
      </c>
      <c r="K610" s="114" t="str">
        <f>IFERROR(VLOOKUP(A610,DETAIL!$A$7:$N$1101,14,0),"")</f>
        <v/>
      </c>
      <c r="L610" s="8" t="str">
        <f>IFERROR(VLOOKUP(A610,DETAIL!$A$7:$L$1101,7,0),"")</f>
        <v/>
      </c>
      <c r="M610" s="115" t="str">
        <f>IFERROR(VLOOKUP(A610,DETAIL!$A$7:$L$1101,8,0)*75%,"")</f>
        <v/>
      </c>
      <c r="N610" s="8" t="str">
        <f>IFERROR(VLOOKUP(A610,DETAIL!$A$7:$L$1101,9,0),"")</f>
        <v/>
      </c>
      <c r="O610" s="115" t="str">
        <f>IFERROR(VLOOKUP(A610,DETAIL!$A$7:$L$1101,10,0)*25%,"")</f>
        <v/>
      </c>
      <c r="P610" s="115" t="str">
        <f t="shared" si="25"/>
        <v/>
      </c>
      <c r="Q610" s="113"/>
    </row>
    <row r="611" spans="1:17" ht="24.95" customHeight="1">
      <c r="A611" s="128">
        <v>604</v>
      </c>
      <c r="B611" s="8" t="str">
        <f t="shared" si="24"/>
        <v/>
      </c>
      <c r="C611" s="112" t="str">
        <f>IFERROR(VLOOKUP(A611,DETAIL!$A$7:$F$1101,3,0),"")</f>
        <v/>
      </c>
      <c r="D611" s="112" t="str">
        <f>IFERROR(VLOOKUP(A611,DETAIL!$A$7:$F$1101,4,0),"")</f>
        <v/>
      </c>
      <c r="E611" s="113" t="str">
        <f>IFERROR(VLOOKUP(A611,DETAIL!$A$7:$F$1101,5,0),"")</f>
        <v/>
      </c>
      <c r="F611" s="113" t="str">
        <f>IFERROR(VLOOKUP(A611,DETAIL!$A$7:$P$1101,16,0),"")</f>
        <v/>
      </c>
      <c r="G611" s="113" t="str">
        <f>IFERROR(VLOOKUP(A611,DETAIL!$A$7:$P$1101,15,0),"")</f>
        <v/>
      </c>
      <c r="H611" s="8" t="str">
        <f>IFERROR(VLOOKUP(A611,DETAIL!$A$7:$F$1101,6,0),"")</f>
        <v/>
      </c>
      <c r="I611" s="8" t="str">
        <f>IFERROR(VLOOKUP(A611,DETAIL!$A$7:$Q$1101,17,0),"")</f>
        <v/>
      </c>
      <c r="J611" s="8" t="str">
        <f>IFERROR(VLOOKUP(A611,DETAIL!$A$7:$P$1101,13,0),"")</f>
        <v/>
      </c>
      <c r="K611" s="114" t="str">
        <f>IFERROR(VLOOKUP(A611,DETAIL!$A$7:$N$1101,14,0),"")</f>
        <v/>
      </c>
      <c r="L611" s="8" t="str">
        <f>IFERROR(VLOOKUP(A611,DETAIL!$A$7:$L$1101,7,0),"")</f>
        <v/>
      </c>
      <c r="M611" s="115" t="str">
        <f>IFERROR(VLOOKUP(A611,DETAIL!$A$7:$L$1101,8,0)*75%,"")</f>
        <v/>
      </c>
      <c r="N611" s="8" t="str">
        <f>IFERROR(VLOOKUP(A611,DETAIL!$A$7:$L$1101,9,0),"")</f>
        <v/>
      </c>
      <c r="O611" s="115" t="str">
        <f>IFERROR(VLOOKUP(A611,DETAIL!$A$7:$L$1101,10,0)*25%,"")</f>
        <v/>
      </c>
      <c r="P611" s="115" t="str">
        <f t="shared" si="25"/>
        <v/>
      </c>
      <c r="Q611" s="113"/>
    </row>
    <row r="612" spans="1:17" ht="24.95" customHeight="1">
      <c r="A612" s="128">
        <v>605</v>
      </c>
      <c r="B612" s="8" t="str">
        <f t="shared" si="24"/>
        <v/>
      </c>
      <c r="C612" s="112" t="str">
        <f>IFERROR(VLOOKUP(A612,DETAIL!$A$7:$F$1101,3,0),"")</f>
        <v/>
      </c>
      <c r="D612" s="112" t="str">
        <f>IFERROR(VLOOKUP(A612,DETAIL!$A$7:$F$1101,4,0),"")</f>
        <v/>
      </c>
      <c r="E612" s="113" t="str">
        <f>IFERROR(VLOOKUP(A612,DETAIL!$A$7:$F$1101,5,0),"")</f>
        <v/>
      </c>
      <c r="F612" s="113" t="str">
        <f>IFERROR(VLOOKUP(A612,DETAIL!$A$7:$P$1101,16,0),"")</f>
        <v/>
      </c>
      <c r="G612" s="113" t="str">
        <f>IFERROR(VLOOKUP(A612,DETAIL!$A$7:$P$1101,15,0),"")</f>
        <v/>
      </c>
      <c r="H612" s="8" t="str">
        <f>IFERROR(VLOOKUP(A612,DETAIL!$A$7:$F$1101,6,0),"")</f>
        <v/>
      </c>
      <c r="I612" s="8" t="str">
        <f>IFERROR(VLOOKUP(A612,DETAIL!$A$7:$Q$1101,17,0),"")</f>
        <v/>
      </c>
      <c r="J612" s="8" t="str">
        <f>IFERROR(VLOOKUP(A612,DETAIL!$A$7:$P$1101,13,0),"")</f>
        <v/>
      </c>
      <c r="K612" s="114" t="str">
        <f>IFERROR(VLOOKUP(A612,DETAIL!$A$7:$N$1101,14,0),"")</f>
        <v/>
      </c>
      <c r="L612" s="8" t="str">
        <f>IFERROR(VLOOKUP(A612,DETAIL!$A$7:$L$1101,7,0),"")</f>
        <v/>
      </c>
      <c r="M612" s="115" t="str">
        <f>IFERROR(VLOOKUP(A612,DETAIL!$A$7:$L$1101,8,0)*75%,"")</f>
        <v/>
      </c>
      <c r="N612" s="8" t="str">
        <f>IFERROR(VLOOKUP(A612,DETAIL!$A$7:$L$1101,9,0),"")</f>
        <v/>
      </c>
      <c r="O612" s="115" t="str">
        <f>IFERROR(VLOOKUP(A612,DETAIL!$A$7:$L$1101,10,0)*25%,"")</f>
        <v/>
      </c>
      <c r="P612" s="115" t="str">
        <f t="shared" si="25"/>
        <v/>
      </c>
      <c r="Q612" s="113"/>
    </row>
    <row r="613" spans="1:17" ht="24.95" customHeight="1">
      <c r="A613" s="128">
        <v>606</v>
      </c>
      <c r="B613" s="8" t="str">
        <f t="shared" si="24"/>
        <v/>
      </c>
      <c r="C613" s="112" t="str">
        <f>IFERROR(VLOOKUP(A613,DETAIL!$A$7:$F$1101,3,0),"")</f>
        <v/>
      </c>
      <c r="D613" s="112" t="str">
        <f>IFERROR(VLOOKUP(A613,DETAIL!$A$7:$F$1101,4,0),"")</f>
        <v/>
      </c>
      <c r="E613" s="113" t="str">
        <f>IFERROR(VLOOKUP(A613,DETAIL!$A$7:$F$1101,5,0),"")</f>
        <v/>
      </c>
      <c r="F613" s="113" t="str">
        <f>IFERROR(VLOOKUP(A613,DETAIL!$A$7:$P$1101,16,0),"")</f>
        <v/>
      </c>
      <c r="G613" s="113" t="str">
        <f>IFERROR(VLOOKUP(A613,DETAIL!$A$7:$P$1101,15,0),"")</f>
        <v/>
      </c>
      <c r="H613" s="8" t="str">
        <f>IFERROR(VLOOKUP(A613,DETAIL!$A$7:$F$1101,6,0),"")</f>
        <v/>
      </c>
      <c r="I613" s="8" t="str">
        <f>IFERROR(VLOOKUP(A613,DETAIL!$A$7:$Q$1101,17,0),"")</f>
        <v/>
      </c>
      <c r="J613" s="8" t="str">
        <f>IFERROR(VLOOKUP(A613,DETAIL!$A$7:$P$1101,13,0),"")</f>
        <v/>
      </c>
      <c r="K613" s="114" t="str">
        <f>IFERROR(VLOOKUP(A613,DETAIL!$A$7:$N$1101,14,0),"")</f>
        <v/>
      </c>
      <c r="L613" s="8" t="str">
        <f>IFERROR(VLOOKUP(A613,DETAIL!$A$7:$L$1101,7,0),"")</f>
        <v/>
      </c>
      <c r="M613" s="115" t="str">
        <f>IFERROR(VLOOKUP(A613,DETAIL!$A$7:$L$1101,8,0)*75%,"")</f>
        <v/>
      </c>
      <c r="N613" s="8" t="str">
        <f>IFERROR(VLOOKUP(A613,DETAIL!$A$7:$L$1101,9,0),"")</f>
        <v/>
      </c>
      <c r="O613" s="115" t="str">
        <f>IFERROR(VLOOKUP(A613,DETAIL!$A$7:$L$1101,10,0)*25%,"")</f>
        <v/>
      </c>
      <c r="P613" s="115" t="str">
        <f t="shared" si="25"/>
        <v/>
      </c>
      <c r="Q613" s="113"/>
    </row>
    <row r="614" spans="1:17" ht="24.95" customHeight="1">
      <c r="A614" s="128">
        <v>607</v>
      </c>
      <c r="B614" s="8" t="str">
        <f t="shared" si="24"/>
        <v/>
      </c>
      <c r="C614" s="112" t="str">
        <f>IFERROR(VLOOKUP(A614,DETAIL!$A$7:$F$1101,3,0),"")</f>
        <v/>
      </c>
      <c r="D614" s="112" t="str">
        <f>IFERROR(VLOOKUP(A614,DETAIL!$A$7:$F$1101,4,0),"")</f>
        <v/>
      </c>
      <c r="E614" s="113" t="str">
        <f>IFERROR(VLOOKUP(A614,DETAIL!$A$7:$F$1101,5,0),"")</f>
        <v/>
      </c>
      <c r="F614" s="113" t="str">
        <f>IFERROR(VLOOKUP(A614,DETAIL!$A$7:$P$1101,16,0),"")</f>
        <v/>
      </c>
      <c r="G614" s="113" t="str">
        <f>IFERROR(VLOOKUP(A614,DETAIL!$A$7:$P$1101,15,0),"")</f>
        <v/>
      </c>
      <c r="H614" s="8" t="str">
        <f>IFERROR(VLOOKUP(A614,DETAIL!$A$7:$F$1101,6,0),"")</f>
        <v/>
      </c>
      <c r="I614" s="8" t="str">
        <f>IFERROR(VLOOKUP(A614,DETAIL!$A$7:$Q$1101,17,0),"")</f>
        <v/>
      </c>
      <c r="J614" s="8" t="str">
        <f>IFERROR(VLOOKUP(A614,DETAIL!$A$7:$P$1101,13,0),"")</f>
        <v/>
      </c>
      <c r="K614" s="114" t="str">
        <f>IFERROR(VLOOKUP(A614,DETAIL!$A$7:$N$1101,14,0),"")</f>
        <v/>
      </c>
      <c r="L614" s="8" t="str">
        <f>IFERROR(VLOOKUP(A614,DETAIL!$A$7:$L$1101,7,0),"")</f>
        <v/>
      </c>
      <c r="M614" s="115" t="str">
        <f>IFERROR(VLOOKUP(A614,DETAIL!$A$7:$L$1101,8,0)*75%,"")</f>
        <v/>
      </c>
      <c r="N614" s="8" t="str">
        <f>IFERROR(VLOOKUP(A614,DETAIL!$A$7:$L$1101,9,0),"")</f>
        <v/>
      </c>
      <c r="O614" s="115" t="str">
        <f>IFERROR(VLOOKUP(A614,DETAIL!$A$7:$L$1101,10,0)*25%,"")</f>
        <v/>
      </c>
      <c r="P614" s="115" t="str">
        <f t="shared" si="25"/>
        <v/>
      </c>
      <c r="Q614" s="113"/>
    </row>
    <row r="615" spans="1:17" ht="24.95" customHeight="1">
      <c r="A615" s="128">
        <v>608</v>
      </c>
      <c r="B615" s="8" t="str">
        <f t="shared" si="24"/>
        <v/>
      </c>
      <c r="C615" s="112" t="str">
        <f>IFERROR(VLOOKUP(A615,DETAIL!$A$7:$F$1101,3,0),"")</f>
        <v/>
      </c>
      <c r="D615" s="112" t="str">
        <f>IFERROR(VLOOKUP(A615,DETAIL!$A$7:$F$1101,4,0),"")</f>
        <v/>
      </c>
      <c r="E615" s="113" t="str">
        <f>IFERROR(VLOOKUP(A615,DETAIL!$A$7:$F$1101,5,0),"")</f>
        <v/>
      </c>
      <c r="F615" s="113" t="str">
        <f>IFERROR(VLOOKUP(A615,DETAIL!$A$7:$P$1101,16,0),"")</f>
        <v/>
      </c>
      <c r="G615" s="113" t="str">
        <f>IFERROR(VLOOKUP(A615,DETAIL!$A$7:$P$1101,15,0),"")</f>
        <v/>
      </c>
      <c r="H615" s="8" t="str">
        <f>IFERROR(VLOOKUP(A615,DETAIL!$A$7:$F$1101,6,0),"")</f>
        <v/>
      </c>
      <c r="I615" s="8" t="str">
        <f>IFERROR(VLOOKUP(A615,DETAIL!$A$7:$Q$1101,17,0),"")</f>
        <v/>
      </c>
      <c r="J615" s="8" t="str">
        <f>IFERROR(VLOOKUP(A615,DETAIL!$A$7:$P$1101,13,0),"")</f>
        <v/>
      </c>
      <c r="K615" s="114" t="str">
        <f>IFERROR(VLOOKUP(A615,DETAIL!$A$7:$N$1101,14,0),"")</f>
        <v/>
      </c>
      <c r="L615" s="8" t="str">
        <f>IFERROR(VLOOKUP(A615,DETAIL!$A$7:$L$1101,7,0),"")</f>
        <v/>
      </c>
      <c r="M615" s="115" t="str">
        <f>IFERROR(VLOOKUP(A615,DETAIL!$A$7:$L$1101,8,0)*75%,"")</f>
        <v/>
      </c>
      <c r="N615" s="8" t="str">
        <f>IFERROR(VLOOKUP(A615,DETAIL!$A$7:$L$1101,9,0),"")</f>
        <v/>
      </c>
      <c r="O615" s="115" t="str">
        <f>IFERROR(VLOOKUP(A615,DETAIL!$A$7:$L$1101,10,0)*25%,"")</f>
        <v/>
      </c>
      <c r="P615" s="115" t="str">
        <f t="shared" si="25"/>
        <v/>
      </c>
      <c r="Q615" s="113"/>
    </row>
    <row r="616" spans="1:17" ht="24.95" customHeight="1">
      <c r="A616" s="128">
        <v>609</v>
      </c>
      <c r="B616" s="8" t="str">
        <f t="shared" si="24"/>
        <v/>
      </c>
      <c r="C616" s="112" t="str">
        <f>IFERROR(VLOOKUP(A616,DETAIL!$A$7:$F$1101,3,0),"")</f>
        <v/>
      </c>
      <c r="D616" s="112" t="str">
        <f>IFERROR(VLOOKUP(A616,DETAIL!$A$7:$F$1101,4,0),"")</f>
        <v/>
      </c>
      <c r="E616" s="113" t="str">
        <f>IFERROR(VLOOKUP(A616,DETAIL!$A$7:$F$1101,5,0),"")</f>
        <v/>
      </c>
      <c r="F616" s="113" t="str">
        <f>IFERROR(VLOOKUP(A616,DETAIL!$A$7:$P$1101,16,0),"")</f>
        <v/>
      </c>
      <c r="G616" s="113" t="str">
        <f>IFERROR(VLOOKUP(A616,DETAIL!$A$7:$P$1101,15,0),"")</f>
        <v/>
      </c>
      <c r="H616" s="8" t="str">
        <f>IFERROR(VLOOKUP(A616,DETAIL!$A$7:$F$1101,6,0),"")</f>
        <v/>
      </c>
      <c r="I616" s="8" t="str">
        <f>IFERROR(VLOOKUP(A616,DETAIL!$A$7:$Q$1101,17,0),"")</f>
        <v/>
      </c>
      <c r="J616" s="8" t="str">
        <f>IFERROR(VLOOKUP(A616,DETAIL!$A$7:$P$1101,13,0),"")</f>
        <v/>
      </c>
      <c r="K616" s="114" t="str">
        <f>IFERROR(VLOOKUP(A616,DETAIL!$A$7:$N$1101,14,0),"")</f>
        <v/>
      </c>
      <c r="L616" s="8" t="str">
        <f>IFERROR(VLOOKUP(A616,DETAIL!$A$7:$L$1101,7,0),"")</f>
        <v/>
      </c>
      <c r="M616" s="115" t="str">
        <f>IFERROR(VLOOKUP(A616,DETAIL!$A$7:$L$1101,8,0)*75%,"")</f>
        <v/>
      </c>
      <c r="N616" s="8" t="str">
        <f>IFERROR(VLOOKUP(A616,DETAIL!$A$7:$L$1101,9,0),"")</f>
        <v/>
      </c>
      <c r="O616" s="115" t="str">
        <f>IFERROR(VLOOKUP(A616,DETAIL!$A$7:$L$1101,10,0)*25%,"")</f>
        <v/>
      </c>
      <c r="P616" s="115" t="str">
        <f t="shared" si="25"/>
        <v/>
      </c>
      <c r="Q616" s="113"/>
    </row>
    <row r="617" spans="1:17" ht="24.95" customHeight="1">
      <c r="A617" s="128">
        <v>610</v>
      </c>
      <c r="B617" s="8" t="str">
        <f t="shared" si="24"/>
        <v/>
      </c>
      <c r="C617" s="112" t="str">
        <f>IFERROR(VLOOKUP(A617,DETAIL!$A$7:$F$1101,3,0),"")</f>
        <v/>
      </c>
      <c r="D617" s="112" t="str">
        <f>IFERROR(VLOOKUP(A617,DETAIL!$A$7:$F$1101,4,0),"")</f>
        <v/>
      </c>
      <c r="E617" s="113" t="str">
        <f>IFERROR(VLOOKUP(A617,DETAIL!$A$7:$F$1101,5,0),"")</f>
        <v/>
      </c>
      <c r="F617" s="113" t="str">
        <f>IFERROR(VLOOKUP(A617,DETAIL!$A$7:$P$1101,16,0),"")</f>
        <v/>
      </c>
      <c r="G617" s="113" t="str">
        <f>IFERROR(VLOOKUP(A617,DETAIL!$A$7:$P$1101,15,0),"")</f>
        <v/>
      </c>
      <c r="H617" s="8" t="str">
        <f>IFERROR(VLOOKUP(A617,DETAIL!$A$7:$F$1101,6,0),"")</f>
        <v/>
      </c>
      <c r="I617" s="8" t="str">
        <f>IFERROR(VLOOKUP(A617,DETAIL!$A$7:$Q$1101,17,0),"")</f>
        <v/>
      </c>
      <c r="J617" s="8" t="str">
        <f>IFERROR(VLOOKUP(A617,DETAIL!$A$7:$P$1101,13,0),"")</f>
        <v/>
      </c>
      <c r="K617" s="114" t="str">
        <f>IFERROR(VLOOKUP(A617,DETAIL!$A$7:$N$1101,14,0),"")</f>
        <v/>
      </c>
      <c r="L617" s="8" t="str">
        <f>IFERROR(VLOOKUP(A617,DETAIL!$A$7:$L$1101,7,0),"")</f>
        <v/>
      </c>
      <c r="M617" s="115" t="str">
        <f>IFERROR(VLOOKUP(A617,DETAIL!$A$7:$L$1101,8,0)*75%,"")</f>
        <v/>
      </c>
      <c r="N617" s="8" t="str">
        <f>IFERROR(VLOOKUP(A617,DETAIL!$A$7:$L$1101,9,0),"")</f>
        <v/>
      </c>
      <c r="O617" s="115" t="str">
        <f>IFERROR(VLOOKUP(A617,DETAIL!$A$7:$L$1101,10,0)*25%,"")</f>
        <v/>
      </c>
      <c r="P617" s="115" t="str">
        <f t="shared" si="25"/>
        <v/>
      </c>
      <c r="Q617" s="113"/>
    </row>
    <row r="618" spans="1:17" ht="24.95" customHeight="1">
      <c r="A618" s="128">
        <v>611</v>
      </c>
      <c r="B618" s="8" t="str">
        <f t="shared" si="24"/>
        <v/>
      </c>
      <c r="C618" s="112" t="str">
        <f>IFERROR(VLOOKUP(A618,DETAIL!$A$7:$F$1101,3,0),"")</f>
        <v/>
      </c>
      <c r="D618" s="112" t="str">
        <f>IFERROR(VLOOKUP(A618,DETAIL!$A$7:$F$1101,4,0),"")</f>
        <v/>
      </c>
      <c r="E618" s="113" t="str">
        <f>IFERROR(VLOOKUP(A618,DETAIL!$A$7:$F$1101,5,0),"")</f>
        <v/>
      </c>
      <c r="F618" s="113" t="str">
        <f>IFERROR(VLOOKUP(A618,DETAIL!$A$7:$P$1101,16,0),"")</f>
        <v/>
      </c>
      <c r="G618" s="113" t="str">
        <f>IFERROR(VLOOKUP(A618,DETAIL!$A$7:$P$1101,15,0),"")</f>
        <v/>
      </c>
      <c r="H618" s="8" t="str">
        <f>IFERROR(VLOOKUP(A618,DETAIL!$A$7:$F$1101,6,0),"")</f>
        <v/>
      </c>
      <c r="I618" s="8" t="str">
        <f>IFERROR(VLOOKUP(A618,DETAIL!$A$7:$Q$1101,17,0),"")</f>
        <v/>
      </c>
      <c r="J618" s="8" t="str">
        <f>IFERROR(VLOOKUP(A618,DETAIL!$A$7:$P$1101,13,0),"")</f>
        <v/>
      </c>
      <c r="K618" s="114" t="str">
        <f>IFERROR(VLOOKUP(A618,DETAIL!$A$7:$N$1101,14,0),"")</f>
        <v/>
      </c>
      <c r="L618" s="8" t="str">
        <f>IFERROR(VLOOKUP(A618,DETAIL!$A$7:$L$1101,7,0),"")</f>
        <v/>
      </c>
      <c r="M618" s="115" t="str">
        <f>IFERROR(VLOOKUP(A618,DETAIL!$A$7:$L$1101,8,0)*75%,"")</f>
        <v/>
      </c>
      <c r="N618" s="8" t="str">
        <f>IFERROR(VLOOKUP(A618,DETAIL!$A$7:$L$1101,9,0),"")</f>
        <v/>
      </c>
      <c r="O618" s="115" t="str">
        <f>IFERROR(VLOOKUP(A618,DETAIL!$A$7:$L$1101,10,0)*25%,"")</f>
        <v/>
      </c>
      <c r="P618" s="115" t="str">
        <f t="shared" si="25"/>
        <v/>
      </c>
      <c r="Q618" s="113"/>
    </row>
    <row r="619" spans="1:17" ht="24.95" customHeight="1">
      <c r="A619" s="128">
        <v>612</v>
      </c>
      <c r="B619" s="8" t="str">
        <f t="shared" si="24"/>
        <v/>
      </c>
      <c r="C619" s="112" t="str">
        <f>IFERROR(VLOOKUP(A619,DETAIL!$A$7:$F$1101,3,0),"")</f>
        <v/>
      </c>
      <c r="D619" s="112" t="str">
        <f>IFERROR(VLOOKUP(A619,DETAIL!$A$7:$F$1101,4,0),"")</f>
        <v/>
      </c>
      <c r="E619" s="113" t="str">
        <f>IFERROR(VLOOKUP(A619,DETAIL!$A$7:$F$1101,5,0),"")</f>
        <v/>
      </c>
      <c r="F619" s="113" t="str">
        <f>IFERROR(VLOOKUP(A619,DETAIL!$A$7:$P$1101,16,0),"")</f>
        <v/>
      </c>
      <c r="G619" s="113" t="str">
        <f>IFERROR(VLOOKUP(A619,DETAIL!$A$7:$P$1101,15,0),"")</f>
        <v/>
      </c>
      <c r="H619" s="8" t="str">
        <f>IFERROR(VLOOKUP(A619,DETAIL!$A$7:$F$1101,6,0),"")</f>
        <v/>
      </c>
      <c r="I619" s="8" t="str">
        <f>IFERROR(VLOOKUP(A619,DETAIL!$A$7:$Q$1101,17,0),"")</f>
        <v/>
      </c>
      <c r="J619" s="8" t="str">
        <f>IFERROR(VLOOKUP(A619,DETAIL!$A$7:$P$1101,13,0),"")</f>
        <v/>
      </c>
      <c r="K619" s="114" t="str">
        <f>IFERROR(VLOOKUP(A619,DETAIL!$A$7:$N$1101,14,0),"")</f>
        <v/>
      </c>
      <c r="L619" s="8" t="str">
        <f>IFERROR(VLOOKUP(A619,DETAIL!$A$7:$L$1101,7,0),"")</f>
        <v/>
      </c>
      <c r="M619" s="115" t="str">
        <f>IFERROR(VLOOKUP(A619,DETAIL!$A$7:$L$1101,8,0)*75%,"")</f>
        <v/>
      </c>
      <c r="N619" s="8" t="str">
        <f>IFERROR(VLOOKUP(A619,DETAIL!$A$7:$L$1101,9,0),"")</f>
        <v/>
      </c>
      <c r="O619" s="115" t="str">
        <f>IFERROR(VLOOKUP(A619,DETAIL!$A$7:$L$1101,10,0)*25%,"")</f>
        <v/>
      </c>
      <c r="P619" s="115" t="str">
        <f t="shared" si="25"/>
        <v/>
      </c>
      <c r="Q619" s="113"/>
    </row>
    <row r="620" spans="1:17" ht="24.95" customHeight="1">
      <c r="A620" s="128">
        <v>613</v>
      </c>
      <c r="B620" s="8" t="str">
        <f t="shared" si="24"/>
        <v/>
      </c>
      <c r="C620" s="112" t="str">
        <f>IFERROR(VLOOKUP(A620,DETAIL!$A$7:$F$1101,3,0),"")</f>
        <v/>
      </c>
      <c r="D620" s="112" t="str">
        <f>IFERROR(VLOOKUP(A620,DETAIL!$A$7:$F$1101,4,0),"")</f>
        <v/>
      </c>
      <c r="E620" s="113" t="str">
        <f>IFERROR(VLOOKUP(A620,DETAIL!$A$7:$F$1101,5,0),"")</f>
        <v/>
      </c>
      <c r="F620" s="113" t="str">
        <f>IFERROR(VLOOKUP(A620,DETAIL!$A$7:$P$1101,16,0),"")</f>
        <v/>
      </c>
      <c r="G620" s="113" t="str">
        <f>IFERROR(VLOOKUP(A620,DETAIL!$A$7:$P$1101,15,0),"")</f>
        <v/>
      </c>
      <c r="H620" s="8" t="str">
        <f>IFERROR(VLOOKUP(A620,DETAIL!$A$7:$F$1101,6,0),"")</f>
        <v/>
      </c>
      <c r="I620" s="8" t="str">
        <f>IFERROR(VLOOKUP(A620,DETAIL!$A$7:$Q$1101,17,0),"")</f>
        <v/>
      </c>
      <c r="J620" s="8" t="str">
        <f>IFERROR(VLOOKUP(A620,DETAIL!$A$7:$P$1101,13,0),"")</f>
        <v/>
      </c>
      <c r="K620" s="114" t="str">
        <f>IFERROR(VLOOKUP(A620,DETAIL!$A$7:$N$1101,14,0),"")</f>
        <v/>
      </c>
      <c r="L620" s="8" t="str">
        <f>IFERROR(VLOOKUP(A620,DETAIL!$A$7:$L$1101,7,0),"")</f>
        <v/>
      </c>
      <c r="M620" s="115" t="str">
        <f>IFERROR(VLOOKUP(A620,DETAIL!$A$7:$L$1101,8,0)*75%,"")</f>
        <v/>
      </c>
      <c r="N620" s="8" t="str">
        <f>IFERROR(VLOOKUP(A620,DETAIL!$A$7:$L$1101,9,0),"")</f>
        <v/>
      </c>
      <c r="O620" s="115" t="str">
        <f>IFERROR(VLOOKUP(A620,DETAIL!$A$7:$L$1101,10,0)*25%,"")</f>
        <v/>
      </c>
      <c r="P620" s="115" t="str">
        <f t="shared" si="25"/>
        <v/>
      </c>
      <c r="Q620" s="113"/>
    </row>
    <row r="621" spans="1:17" ht="24.95" customHeight="1">
      <c r="A621" s="128">
        <v>614</v>
      </c>
      <c r="B621" s="8" t="str">
        <f t="shared" si="24"/>
        <v/>
      </c>
      <c r="C621" s="112" t="str">
        <f>IFERROR(VLOOKUP(A621,DETAIL!$A$7:$F$1101,3,0),"")</f>
        <v/>
      </c>
      <c r="D621" s="112" t="str">
        <f>IFERROR(VLOOKUP(A621,DETAIL!$A$7:$F$1101,4,0),"")</f>
        <v/>
      </c>
      <c r="E621" s="113" t="str">
        <f>IFERROR(VLOOKUP(A621,DETAIL!$A$7:$F$1101,5,0),"")</f>
        <v/>
      </c>
      <c r="F621" s="113" t="str">
        <f>IFERROR(VLOOKUP(A621,DETAIL!$A$7:$P$1101,16,0),"")</f>
        <v/>
      </c>
      <c r="G621" s="113" t="str">
        <f>IFERROR(VLOOKUP(A621,DETAIL!$A$7:$P$1101,15,0),"")</f>
        <v/>
      </c>
      <c r="H621" s="8" t="str">
        <f>IFERROR(VLOOKUP(A621,DETAIL!$A$7:$F$1101,6,0),"")</f>
        <v/>
      </c>
      <c r="I621" s="8" t="str">
        <f>IFERROR(VLOOKUP(A621,DETAIL!$A$7:$Q$1101,17,0),"")</f>
        <v/>
      </c>
      <c r="J621" s="8" t="str">
        <f>IFERROR(VLOOKUP(A621,DETAIL!$A$7:$P$1101,13,0),"")</f>
        <v/>
      </c>
      <c r="K621" s="114" t="str">
        <f>IFERROR(VLOOKUP(A621,DETAIL!$A$7:$N$1101,14,0),"")</f>
        <v/>
      </c>
      <c r="L621" s="8" t="str">
        <f>IFERROR(VLOOKUP(A621,DETAIL!$A$7:$L$1101,7,0),"")</f>
        <v/>
      </c>
      <c r="M621" s="115" t="str">
        <f>IFERROR(VLOOKUP(A621,DETAIL!$A$7:$L$1101,8,0)*75%,"")</f>
        <v/>
      </c>
      <c r="N621" s="8" t="str">
        <f>IFERROR(VLOOKUP(A621,DETAIL!$A$7:$L$1101,9,0),"")</f>
        <v/>
      </c>
      <c r="O621" s="115" t="str">
        <f>IFERROR(VLOOKUP(A621,DETAIL!$A$7:$L$1101,10,0)*25%,"")</f>
        <v/>
      </c>
      <c r="P621" s="115" t="str">
        <f t="shared" si="25"/>
        <v/>
      </c>
      <c r="Q621" s="113"/>
    </row>
    <row r="622" spans="1:17" ht="24.95" customHeight="1">
      <c r="A622" s="128">
        <v>615</v>
      </c>
      <c r="B622" s="8" t="str">
        <f t="shared" si="24"/>
        <v/>
      </c>
      <c r="C622" s="112" t="str">
        <f>IFERROR(VLOOKUP(A622,DETAIL!$A$7:$F$1101,3,0),"")</f>
        <v/>
      </c>
      <c r="D622" s="112" t="str">
        <f>IFERROR(VLOOKUP(A622,DETAIL!$A$7:$F$1101,4,0),"")</f>
        <v/>
      </c>
      <c r="E622" s="113" t="str">
        <f>IFERROR(VLOOKUP(A622,DETAIL!$A$7:$F$1101,5,0),"")</f>
        <v/>
      </c>
      <c r="F622" s="113" t="str">
        <f>IFERROR(VLOOKUP(A622,DETAIL!$A$7:$P$1101,16,0),"")</f>
        <v/>
      </c>
      <c r="G622" s="113" t="str">
        <f>IFERROR(VLOOKUP(A622,DETAIL!$A$7:$P$1101,15,0),"")</f>
        <v/>
      </c>
      <c r="H622" s="8" t="str">
        <f>IFERROR(VLOOKUP(A622,DETAIL!$A$7:$F$1101,6,0),"")</f>
        <v/>
      </c>
      <c r="I622" s="8" t="str">
        <f>IFERROR(VLOOKUP(A622,DETAIL!$A$7:$Q$1101,17,0),"")</f>
        <v/>
      </c>
      <c r="J622" s="8" t="str">
        <f>IFERROR(VLOOKUP(A622,DETAIL!$A$7:$P$1101,13,0),"")</f>
        <v/>
      </c>
      <c r="K622" s="114" t="str">
        <f>IFERROR(VLOOKUP(A622,DETAIL!$A$7:$N$1101,14,0),"")</f>
        <v/>
      </c>
      <c r="L622" s="8" t="str">
        <f>IFERROR(VLOOKUP(A622,DETAIL!$A$7:$L$1101,7,0),"")</f>
        <v/>
      </c>
      <c r="M622" s="115" t="str">
        <f>IFERROR(VLOOKUP(A622,DETAIL!$A$7:$L$1101,8,0)*75%,"")</f>
        <v/>
      </c>
      <c r="N622" s="8" t="str">
        <f>IFERROR(VLOOKUP(A622,DETAIL!$A$7:$L$1101,9,0),"")</f>
        <v/>
      </c>
      <c r="O622" s="115" t="str">
        <f>IFERROR(VLOOKUP(A622,DETAIL!$A$7:$L$1101,10,0)*25%,"")</f>
        <v/>
      </c>
      <c r="P622" s="115" t="str">
        <f t="shared" si="25"/>
        <v/>
      </c>
      <c r="Q622" s="113"/>
    </row>
    <row r="623" spans="1:17" ht="24.95" customHeight="1">
      <c r="A623" s="128">
        <v>616</v>
      </c>
      <c r="B623" s="8" t="str">
        <f t="shared" si="24"/>
        <v/>
      </c>
      <c r="C623" s="112" t="str">
        <f>IFERROR(VLOOKUP(A623,DETAIL!$A$7:$F$1101,3,0),"")</f>
        <v/>
      </c>
      <c r="D623" s="112" t="str">
        <f>IFERROR(VLOOKUP(A623,DETAIL!$A$7:$F$1101,4,0),"")</f>
        <v/>
      </c>
      <c r="E623" s="113" t="str">
        <f>IFERROR(VLOOKUP(A623,DETAIL!$A$7:$F$1101,5,0),"")</f>
        <v/>
      </c>
      <c r="F623" s="113" t="str">
        <f>IFERROR(VLOOKUP(A623,DETAIL!$A$7:$P$1101,16,0),"")</f>
        <v/>
      </c>
      <c r="G623" s="113" t="str">
        <f>IFERROR(VLOOKUP(A623,DETAIL!$A$7:$P$1101,15,0),"")</f>
        <v/>
      </c>
      <c r="H623" s="8" t="str">
        <f>IFERROR(VLOOKUP(A623,DETAIL!$A$7:$F$1101,6,0),"")</f>
        <v/>
      </c>
      <c r="I623" s="8" t="str">
        <f>IFERROR(VLOOKUP(A623,DETAIL!$A$7:$Q$1101,17,0),"")</f>
        <v/>
      </c>
      <c r="J623" s="8" t="str">
        <f>IFERROR(VLOOKUP(A623,DETAIL!$A$7:$P$1101,13,0),"")</f>
        <v/>
      </c>
      <c r="K623" s="114" t="str">
        <f>IFERROR(VLOOKUP(A623,DETAIL!$A$7:$N$1101,14,0),"")</f>
        <v/>
      </c>
      <c r="L623" s="8" t="str">
        <f>IFERROR(VLOOKUP(A623,DETAIL!$A$7:$L$1101,7,0),"")</f>
        <v/>
      </c>
      <c r="M623" s="115" t="str">
        <f>IFERROR(VLOOKUP(A623,DETAIL!$A$7:$L$1101,8,0)*75%,"")</f>
        <v/>
      </c>
      <c r="N623" s="8" t="str">
        <f>IFERROR(VLOOKUP(A623,DETAIL!$A$7:$L$1101,9,0),"")</f>
        <v/>
      </c>
      <c r="O623" s="115" t="str">
        <f>IFERROR(VLOOKUP(A623,DETAIL!$A$7:$L$1101,10,0)*25%,"")</f>
        <v/>
      </c>
      <c r="P623" s="115" t="str">
        <f t="shared" si="25"/>
        <v/>
      </c>
      <c r="Q623" s="113"/>
    </row>
    <row r="624" spans="1:17" ht="24.95" customHeight="1">
      <c r="A624" s="128">
        <v>617</v>
      </c>
      <c r="B624" s="8" t="str">
        <f t="shared" si="24"/>
        <v/>
      </c>
      <c r="C624" s="112" t="str">
        <f>IFERROR(VLOOKUP(A624,DETAIL!$A$7:$F$1101,3,0),"")</f>
        <v/>
      </c>
      <c r="D624" s="112" t="str">
        <f>IFERROR(VLOOKUP(A624,DETAIL!$A$7:$F$1101,4,0),"")</f>
        <v/>
      </c>
      <c r="E624" s="113" t="str">
        <f>IFERROR(VLOOKUP(A624,DETAIL!$A$7:$F$1101,5,0),"")</f>
        <v/>
      </c>
      <c r="F624" s="113" t="str">
        <f>IFERROR(VLOOKUP(A624,DETAIL!$A$7:$P$1101,16,0),"")</f>
        <v/>
      </c>
      <c r="G624" s="113" t="str">
        <f>IFERROR(VLOOKUP(A624,DETAIL!$A$7:$P$1101,15,0),"")</f>
        <v/>
      </c>
      <c r="H624" s="8" t="str">
        <f>IFERROR(VLOOKUP(A624,DETAIL!$A$7:$F$1101,6,0),"")</f>
        <v/>
      </c>
      <c r="I624" s="8" t="str">
        <f>IFERROR(VLOOKUP(A624,DETAIL!$A$7:$Q$1101,17,0),"")</f>
        <v/>
      </c>
      <c r="J624" s="8" t="str">
        <f>IFERROR(VLOOKUP(A624,DETAIL!$A$7:$P$1101,13,0),"")</f>
        <v/>
      </c>
      <c r="K624" s="114" t="str">
        <f>IFERROR(VLOOKUP(A624,DETAIL!$A$7:$N$1101,14,0),"")</f>
        <v/>
      </c>
      <c r="L624" s="8" t="str">
        <f>IFERROR(VLOOKUP(A624,DETAIL!$A$7:$L$1101,7,0),"")</f>
        <v/>
      </c>
      <c r="M624" s="115" t="str">
        <f>IFERROR(VLOOKUP(A624,DETAIL!$A$7:$L$1101,8,0)*75%,"")</f>
        <v/>
      </c>
      <c r="N624" s="8" t="str">
        <f>IFERROR(VLOOKUP(A624,DETAIL!$A$7:$L$1101,9,0),"")</f>
        <v/>
      </c>
      <c r="O624" s="115" t="str">
        <f>IFERROR(VLOOKUP(A624,DETAIL!$A$7:$L$1101,10,0)*25%,"")</f>
        <v/>
      </c>
      <c r="P624" s="115" t="str">
        <f t="shared" si="25"/>
        <v/>
      </c>
      <c r="Q624" s="113"/>
    </row>
    <row r="625" spans="1:17" ht="24.95" customHeight="1">
      <c r="A625" s="128">
        <v>618</v>
      </c>
      <c r="B625" s="8" t="str">
        <f t="shared" si="24"/>
        <v/>
      </c>
      <c r="C625" s="112" t="str">
        <f>IFERROR(VLOOKUP(A625,DETAIL!$A$7:$F$1101,3,0),"")</f>
        <v/>
      </c>
      <c r="D625" s="112" t="str">
        <f>IFERROR(VLOOKUP(A625,DETAIL!$A$7:$F$1101,4,0),"")</f>
        <v/>
      </c>
      <c r="E625" s="113" t="str">
        <f>IFERROR(VLOOKUP(A625,DETAIL!$A$7:$F$1101,5,0),"")</f>
        <v/>
      </c>
      <c r="F625" s="113" t="str">
        <f>IFERROR(VLOOKUP(A625,DETAIL!$A$7:$P$1101,16,0),"")</f>
        <v/>
      </c>
      <c r="G625" s="113" t="str">
        <f>IFERROR(VLOOKUP(A625,DETAIL!$A$7:$P$1101,15,0),"")</f>
        <v/>
      </c>
      <c r="H625" s="8" t="str">
        <f>IFERROR(VLOOKUP(A625,DETAIL!$A$7:$F$1101,6,0),"")</f>
        <v/>
      </c>
      <c r="I625" s="8" t="str">
        <f>IFERROR(VLOOKUP(A625,DETAIL!$A$7:$Q$1101,17,0),"")</f>
        <v/>
      </c>
      <c r="J625" s="8" t="str">
        <f>IFERROR(VLOOKUP(A625,DETAIL!$A$7:$P$1101,13,0),"")</f>
        <v/>
      </c>
      <c r="K625" s="114" t="str">
        <f>IFERROR(VLOOKUP(A625,DETAIL!$A$7:$N$1101,14,0),"")</f>
        <v/>
      </c>
      <c r="L625" s="8" t="str">
        <f>IFERROR(VLOOKUP(A625,DETAIL!$A$7:$L$1101,7,0),"")</f>
        <v/>
      </c>
      <c r="M625" s="115" t="str">
        <f>IFERROR(VLOOKUP(A625,DETAIL!$A$7:$L$1101,8,0)*75%,"")</f>
        <v/>
      </c>
      <c r="N625" s="8" t="str">
        <f>IFERROR(VLOOKUP(A625,DETAIL!$A$7:$L$1101,9,0),"")</f>
        <v/>
      </c>
      <c r="O625" s="115" t="str">
        <f>IFERROR(VLOOKUP(A625,DETAIL!$A$7:$L$1101,10,0)*25%,"")</f>
        <v/>
      </c>
      <c r="P625" s="115" t="str">
        <f t="shared" si="25"/>
        <v/>
      </c>
      <c r="Q625" s="113"/>
    </row>
    <row r="626" spans="1:17" ht="24.95" customHeight="1">
      <c r="A626" s="128">
        <v>619</v>
      </c>
      <c r="B626" s="8" t="str">
        <f t="shared" si="24"/>
        <v/>
      </c>
      <c r="C626" s="112" t="str">
        <f>IFERROR(VLOOKUP(A626,DETAIL!$A$7:$F$1101,3,0),"")</f>
        <v/>
      </c>
      <c r="D626" s="112" t="str">
        <f>IFERROR(VLOOKUP(A626,DETAIL!$A$7:$F$1101,4,0),"")</f>
        <v/>
      </c>
      <c r="E626" s="113" t="str">
        <f>IFERROR(VLOOKUP(A626,DETAIL!$A$7:$F$1101,5,0),"")</f>
        <v/>
      </c>
      <c r="F626" s="113" t="str">
        <f>IFERROR(VLOOKUP(A626,DETAIL!$A$7:$P$1101,16,0),"")</f>
        <v/>
      </c>
      <c r="G626" s="113" t="str">
        <f>IFERROR(VLOOKUP(A626,DETAIL!$A$7:$P$1101,15,0),"")</f>
        <v/>
      </c>
      <c r="H626" s="8" t="str">
        <f>IFERROR(VLOOKUP(A626,DETAIL!$A$7:$F$1101,6,0),"")</f>
        <v/>
      </c>
      <c r="I626" s="8" t="str">
        <f>IFERROR(VLOOKUP(A626,DETAIL!$A$7:$Q$1101,17,0),"")</f>
        <v/>
      </c>
      <c r="J626" s="8" t="str">
        <f>IFERROR(VLOOKUP(A626,DETAIL!$A$7:$P$1101,13,0),"")</f>
        <v/>
      </c>
      <c r="K626" s="114" t="str">
        <f>IFERROR(VLOOKUP(A626,DETAIL!$A$7:$N$1101,14,0),"")</f>
        <v/>
      </c>
      <c r="L626" s="8" t="str">
        <f>IFERROR(VLOOKUP(A626,DETAIL!$A$7:$L$1101,7,0),"")</f>
        <v/>
      </c>
      <c r="M626" s="115" t="str">
        <f>IFERROR(VLOOKUP(A626,DETAIL!$A$7:$L$1101,8,0)*75%,"")</f>
        <v/>
      </c>
      <c r="N626" s="8" t="str">
        <f>IFERROR(VLOOKUP(A626,DETAIL!$A$7:$L$1101,9,0),"")</f>
        <v/>
      </c>
      <c r="O626" s="115" t="str">
        <f>IFERROR(VLOOKUP(A626,DETAIL!$A$7:$L$1101,10,0)*25%,"")</f>
        <v/>
      </c>
      <c r="P626" s="115" t="str">
        <f t="shared" si="25"/>
        <v/>
      </c>
      <c r="Q626" s="113"/>
    </row>
    <row r="627" spans="1:17" ht="24.95" customHeight="1">
      <c r="A627" s="128">
        <v>620</v>
      </c>
      <c r="B627" s="8" t="str">
        <f t="shared" si="24"/>
        <v/>
      </c>
      <c r="C627" s="112" t="str">
        <f>IFERROR(VLOOKUP(A627,DETAIL!$A$7:$F$1101,3,0),"")</f>
        <v/>
      </c>
      <c r="D627" s="112" t="str">
        <f>IFERROR(VLOOKUP(A627,DETAIL!$A$7:$F$1101,4,0),"")</f>
        <v/>
      </c>
      <c r="E627" s="113" t="str">
        <f>IFERROR(VLOOKUP(A627,DETAIL!$A$7:$F$1101,5,0),"")</f>
        <v/>
      </c>
      <c r="F627" s="113" t="str">
        <f>IFERROR(VLOOKUP(A627,DETAIL!$A$7:$P$1101,16,0),"")</f>
        <v/>
      </c>
      <c r="G627" s="113" t="str">
        <f>IFERROR(VLOOKUP(A627,DETAIL!$A$7:$P$1101,15,0),"")</f>
        <v/>
      </c>
      <c r="H627" s="8" t="str">
        <f>IFERROR(VLOOKUP(A627,DETAIL!$A$7:$F$1101,6,0),"")</f>
        <v/>
      </c>
      <c r="I627" s="8" t="str">
        <f>IFERROR(VLOOKUP(A627,DETAIL!$A$7:$Q$1101,17,0),"")</f>
        <v/>
      </c>
      <c r="J627" s="8" t="str">
        <f>IFERROR(VLOOKUP(A627,DETAIL!$A$7:$P$1101,13,0),"")</f>
        <v/>
      </c>
      <c r="K627" s="114" t="str">
        <f>IFERROR(VLOOKUP(A627,DETAIL!$A$7:$N$1101,14,0),"")</f>
        <v/>
      </c>
      <c r="L627" s="8" t="str">
        <f>IFERROR(VLOOKUP(A627,DETAIL!$A$7:$L$1101,7,0),"")</f>
        <v/>
      </c>
      <c r="M627" s="115" t="str">
        <f>IFERROR(VLOOKUP(A627,DETAIL!$A$7:$L$1101,8,0)*75%,"")</f>
        <v/>
      </c>
      <c r="N627" s="8" t="str">
        <f>IFERROR(VLOOKUP(A627,DETAIL!$A$7:$L$1101,9,0),"")</f>
        <v/>
      </c>
      <c r="O627" s="115" t="str">
        <f>IFERROR(VLOOKUP(A627,DETAIL!$A$7:$L$1101,10,0)*25%,"")</f>
        <v/>
      </c>
      <c r="P627" s="115" t="str">
        <f t="shared" si="25"/>
        <v/>
      </c>
      <c r="Q627" s="113"/>
    </row>
    <row r="628" spans="1:17" ht="24.95" customHeight="1">
      <c r="A628" s="128">
        <v>621</v>
      </c>
      <c r="B628" s="8" t="str">
        <f t="shared" si="24"/>
        <v/>
      </c>
      <c r="C628" s="112" t="str">
        <f>IFERROR(VLOOKUP(A628,DETAIL!$A$7:$F$1101,3,0),"")</f>
        <v/>
      </c>
      <c r="D628" s="112" t="str">
        <f>IFERROR(VLOOKUP(A628,DETAIL!$A$7:$F$1101,4,0),"")</f>
        <v/>
      </c>
      <c r="E628" s="113" t="str">
        <f>IFERROR(VLOOKUP(A628,DETAIL!$A$7:$F$1101,5,0),"")</f>
        <v/>
      </c>
      <c r="F628" s="113" t="str">
        <f>IFERROR(VLOOKUP(A628,DETAIL!$A$7:$P$1101,16,0),"")</f>
        <v/>
      </c>
      <c r="G628" s="113" t="str">
        <f>IFERROR(VLOOKUP(A628,DETAIL!$A$7:$P$1101,15,0),"")</f>
        <v/>
      </c>
      <c r="H628" s="8" t="str">
        <f>IFERROR(VLOOKUP(A628,DETAIL!$A$7:$F$1101,6,0),"")</f>
        <v/>
      </c>
      <c r="I628" s="8" t="str">
        <f>IFERROR(VLOOKUP(A628,DETAIL!$A$7:$Q$1101,17,0),"")</f>
        <v/>
      </c>
      <c r="J628" s="8" t="str">
        <f>IFERROR(VLOOKUP(A628,DETAIL!$A$7:$P$1101,13,0),"")</f>
        <v/>
      </c>
      <c r="K628" s="114" t="str">
        <f>IFERROR(VLOOKUP(A628,DETAIL!$A$7:$N$1101,14,0),"")</f>
        <v/>
      </c>
      <c r="L628" s="8" t="str">
        <f>IFERROR(VLOOKUP(A628,DETAIL!$A$7:$L$1101,7,0),"")</f>
        <v/>
      </c>
      <c r="M628" s="115" t="str">
        <f>IFERROR(VLOOKUP(A628,DETAIL!$A$7:$L$1101,8,0)*75%,"")</f>
        <v/>
      </c>
      <c r="N628" s="8" t="str">
        <f>IFERROR(VLOOKUP(A628,DETAIL!$A$7:$L$1101,9,0),"")</f>
        <v/>
      </c>
      <c r="O628" s="115" t="str">
        <f>IFERROR(VLOOKUP(A628,DETAIL!$A$7:$L$1101,10,0)*25%,"")</f>
        <v/>
      </c>
      <c r="P628" s="115" t="str">
        <f t="shared" si="25"/>
        <v/>
      </c>
      <c r="Q628" s="113"/>
    </row>
    <row r="629" spans="1:17" ht="24.95" customHeight="1">
      <c r="A629" s="128">
        <v>622</v>
      </c>
      <c r="B629" s="8" t="str">
        <f t="shared" si="24"/>
        <v/>
      </c>
      <c r="C629" s="112" t="str">
        <f>IFERROR(VLOOKUP(A629,DETAIL!$A$7:$F$1101,3,0),"")</f>
        <v/>
      </c>
      <c r="D629" s="112" t="str">
        <f>IFERROR(VLOOKUP(A629,DETAIL!$A$7:$F$1101,4,0),"")</f>
        <v/>
      </c>
      <c r="E629" s="113" t="str">
        <f>IFERROR(VLOOKUP(A629,DETAIL!$A$7:$F$1101,5,0),"")</f>
        <v/>
      </c>
      <c r="F629" s="113" t="str">
        <f>IFERROR(VLOOKUP(A629,DETAIL!$A$7:$P$1101,16,0),"")</f>
        <v/>
      </c>
      <c r="G629" s="113" t="str">
        <f>IFERROR(VLOOKUP(A629,DETAIL!$A$7:$P$1101,15,0),"")</f>
        <v/>
      </c>
      <c r="H629" s="8" t="str">
        <f>IFERROR(VLOOKUP(A629,DETAIL!$A$7:$F$1101,6,0),"")</f>
        <v/>
      </c>
      <c r="I629" s="8" t="str">
        <f>IFERROR(VLOOKUP(A629,DETAIL!$A$7:$Q$1101,17,0),"")</f>
        <v/>
      </c>
      <c r="J629" s="8" t="str">
        <f>IFERROR(VLOOKUP(A629,DETAIL!$A$7:$P$1101,13,0),"")</f>
        <v/>
      </c>
      <c r="K629" s="114" t="str">
        <f>IFERROR(VLOOKUP(A629,DETAIL!$A$7:$N$1101,14,0),"")</f>
        <v/>
      </c>
      <c r="L629" s="8" t="str">
        <f>IFERROR(VLOOKUP(A629,DETAIL!$A$7:$L$1101,7,0),"")</f>
        <v/>
      </c>
      <c r="M629" s="115" t="str">
        <f>IFERROR(VLOOKUP(A629,DETAIL!$A$7:$L$1101,8,0)*75%,"")</f>
        <v/>
      </c>
      <c r="N629" s="8" t="str">
        <f>IFERROR(VLOOKUP(A629,DETAIL!$A$7:$L$1101,9,0),"")</f>
        <v/>
      </c>
      <c r="O629" s="115" t="str">
        <f>IFERROR(VLOOKUP(A629,DETAIL!$A$7:$L$1101,10,0)*25%,"")</f>
        <v/>
      </c>
      <c r="P629" s="115" t="str">
        <f t="shared" si="25"/>
        <v/>
      </c>
      <c r="Q629" s="113"/>
    </row>
    <row r="630" spans="1:17" ht="24.95" customHeight="1">
      <c r="A630" s="128">
        <v>623</v>
      </c>
      <c r="B630" s="8" t="str">
        <f t="shared" si="24"/>
        <v/>
      </c>
      <c r="C630" s="112" t="str">
        <f>IFERROR(VLOOKUP(A630,DETAIL!$A$7:$F$1101,3,0),"")</f>
        <v/>
      </c>
      <c r="D630" s="112" t="str">
        <f>IFERROR(VLOOKUP(A630,DETAIL!$A$7:$F$1101,4,0),"")</f>
        <v/>
      </c>
      <c r="E630" s="113" t="str">
        <f>IFERROR(VLOOKUP(A630,DETAIL!$A$7:$F$1101,5,0),"")</f>
        <v/>
      </c>
      <c r="F630" s="113" t="str">
        <f>IFERROR(VLOOKUP(A630,DETAIL!$A$7:$P$1101,16,0),"")</f>
        <v/>
      </c>
      <c r="G630" s="113" t="str">
        <f>IFERROR(VLOOKUP(A630,DETAIL!$A$7:$P$1101,15,0),"")</f>
        <v/>
      </c>
      <c r="H630" s="8" t="str">
        <f>IFERROR(VLOOKUP(A630,DETAIL!$A$7:$F$1101,6,0),"")</f>
        <v/>
      </c>
      <c r="I630" s="8" t="str">
        <f>IFERROR(VLOOKUP(A630,DETAIL!$A$7:$Q$1101,17,0),"")</f>
        <v/>
      </c>
      <c r="J630" s="8" t="str">
        <f>IFERROR(VLOOKUP(A630,DETAIL!$A$7:$P$1101,13,0),"")</f>
        <v/>
      </c>
      <c r="K630" s="114" t="str">
        <f>IFERROR(VLOOKUP(A630,DETAIL!$A$7:$N$1101,14,0),"")</f>
        <v/>
      </c>
      <c r="L630" s="8" t="str">
        <f>IFERROR(VLOOKUP(A630,DETAIL!$A$7:$L$1101,7,0),"")</f>
        <v/>
      </c>
      <c r="M630" s="115" t="str">
        <f>IFERROR(VLOOKUP(A630,DETAIL!$A$7:$L$1101,8,0)*75%,"")</f>
        <v/>
      </c>
      <c r="N630" s="8" t="str">
        <f>IFERROR(VLOOKUP(A630,DETAIL!$A$7:$L$1101,9,0),"")</f>
        <v/>
      </c>
      <c r="O630" s="115" t="str">
        <f>IFERROR(VLOOKUP(A630,DETAIL!$A$7:$L$1101,10,0)*25%,"")</f>
        <v/>
      </c>
      <c r="P630" s="115" t="str">
        <f t="shared" si="25"/>
        <v/>
      </c>
      <c r="Q630" s="113"/>
    </row>
    <row r="631" spans="1:17" ht="24.95" customHeight="1">
      <c r="A631" s="128">
        <v>624</v>
      </c>
      <c r="B631" s="8" t="str">
        <f t="shared" si="24"/>
        <v/>
      </c>
      <c r="C631" s="112" t="str">
        <f>IFERROR(VLOOKUP(A631,DETAIL!$A$7:$F$1101,3,0),"")</f>
        <v/>
      </c>
      <c r="D631" s="112" t="str">
        <f>IFERROR(VLOOKUP(A631,DETAIL!$A$7:$F$1101,4,0),"")</f>
        <v/>
      </c>
      <c r="E631" s="113" t="str">
        <f>IFERROR(VLOOKUP(A631,DETAIL!$A$7:$F$1101,5,0),"")</f>
        <v/>
      </c>
      <c r="F631" s="113" t="str">
        <f>IFERROR(VLOOKUP(A631,DETAIL!$A$7:$P$1101,16,0),"")</f>
        <v/>
      </c>
      <c r="G631" s="113" t="str">
        <f>IFERROR(VLOOKUP(A631,DETAIL!$A$7:$P$1101,15,0),"")</f>
        <v/>
      </c>
      <c r="H631" s="8" t="str">
        <f>IFERROR(VLOOKUP(A631,DETAIL!$A$7:$F$1101,6,0),"")</f>
        <v/>
      </c>
      <c r="I631" s="8" t="str">
        <f>IFERROR(VLOOKUP(A631,DETAIL!$A$7:$Q$1101,17,0),"")</f>
        <v/>
      </c>
      <c r="J631" s="8" t="str">
        <f>IFERROR(VLOOKUP(A631,DETAIL!$A$7:$P$1101,13,0),"")</f>
        <v/>
      </c>
      <c r="K631" s="114" t="str">
        <f>IFERROR(VLOOKUP(A631,DETAIL!$A$7:$N$1101,14,0),"")</f>
        <v/>
      </c>
      <c r="L631" s="8" t="str">
        <f>IFERROR(VLOOKUP(A631,DETAIL!$A$7:$L$1101,7,0),"")</f>
        <v/>
      </c>
      <c r="M631" s="115" t="str">
        <f>IFERROR(VLOOKUP(A631,DETAIL!$A$7:$L$1101,8,0)*75%,"")</f>
        <v/>
      </c>
      <c r="N631" s="8" t="str">
        <f>IFERROR(VLOOKUP(A631,DETAIL!$A$7:$L$1101,9,0),"")</f>
        <v/>
      </c>
      <c r="O631" s="115" t="str">
        <f>IFERROR(VLOOKUP(A631,DETAIL!$A$7:$L$1101,10,0)*25%,"")</f>
        <v/>
      </c>
      <c r="P631" s="115" t="str">
        <f t="shared" si="25"/>
        <v/>
      </c>
      <c r="Q631" s="113"/>
    </row>
    <row r="632" spans="1:17" ht="24.95" customHeight="1">
      <c r="A632" s="128">
        <v>625</v>
      </c>
      <c r="B632" s="8" t="str">
        <f t="shared" si="24"/>
        <v/>
      </c>
      <c r="C632" s="112" t="str">
        <f>IFERROR(VLOOKUP(A632,DETAIL!$A$7:$F$1101,3,0),"")</f>
        <v/>
      </c>
      <c r="D632" s="112" t="str">
        <f>IFERROR(VLOOKUP(A632,DETAIL!$A$7:$F$1101,4,0),"")</f>
        <v/>
      </c>
      <c r="E632" s="113" t="str">
        <f>IFERROR(VLOOKUP(A632,DETAIL!$A$7:$F$1101,5,0),"")</f>
        <v/>
      </c>
      <c r="F632" s="113" t="str">
        <f>IFERROR(VLOOKUP(A632,DETAIL!$A$7:$P$1101,16,0),"")</f>
        <v/>
      </c>
      <c r="G632" s="113" t="str">
        <f>IFERROR(VLOOKUP(A632,DETAIL!$A$7:$P$1101,15,0),"")</f>
        <v/>
      </c>
      <c r="H632" s="8" t="str">
        <f>IFERROR(VLOOKUP(A632,DETAIL!$A$7:$F$1101,6,0),"")</f>
        <v/>
      </c>
      <c r="I632" s="8" t="str">
        <f>IFERROR(VLOOKUP(A632,DETAIL!$A$7:$Q$1101,17,0),"")</f>
        <v/>
      </c>
      <c r="J632" s="8" t="str">
        <f>IFERROR(VLOOKUP(A632,DETAIL!$A$7:$P$1101,13,0),"")</f>
        <v/>
      </c>
      <c r="K632" s="114" t="str">
        <f>IFERROR(VLOOKUP(A632,DETAIL!$A$7:$N$1101,14,0),"")</f>
        <v/>
      </c>
      <c r="L632" s="8" t="str">
        <f>IFERROR(VLOOKUP(A632,DETAIL!$A$7:$L$1101,7,0),"")</f>
        <v/>
      </c>
      <c r="M632" s="115" t="str">
        <f>IFERROR(VLOOKUP(A632,DETAIL!$A$7:$L$1101,8,0)*75%,"")</f>
        <v/>
      </c>
      <c r="N632" s="8" t="str">
        <f>IFERROR(VLOOKUP(A632,DETAIL!$A$7:$L$1101,9,0),"")</f>
        <v/>
      </c>
      <c r="O632" s="115" t="str">
        <f>IFERROR(VLOOKUP(A632,DETAIL!$A$7:$L$1101,10,0)*25%,"")</f>
        <v/>
      </c>
      <c r="P632" s="115" t="str">
        <f t="shared" si="25"/>
        <v/>
      </c>
      <c r="Q632" s="113"/>
    </row>
    <row r="633" spans="1:17" ht="24.95" customHeight="1">
      <c r="A633" s="128">
        <v>626</v>
      </c>
      <c r="B633" s="8" t="str">
        <f t="shared" si="24"/>
        <v/>
      </c>
      <c r="C633" s="112" t="str">
        <f>IFERROR(VLOOKUP(A633,DETAIL!$A$7:$F$1101,3,0),"")</f>
        <v/>
      </c>
      <c r="D633" s="112" t="str">
        <f>IFERROR(VLOOKUP(A633,DETAIL!$A$7:$F$1101,4,0),"")</f>
        <v/>
      </c>
      <c r="E633" s="113" t="str">
        <f>IFERROR(VLOOKUP(A633,DETAIL!$A$7:$F$1101,5,0),"")</f>
        <v/>
      </c>
      <c r="F633" s="113" t="str">
        <f>IFERROR(VLOOKUP(A633,DETAIL!$A$7:$P$1101,16,0),"")</f>
        <v/>
      </c>
      <c r="G633" s="113" t="str">
        <f>IFERROR(VLOOKUP(A633,DETAIL!$A$7:$P$1101,15,0),"")</f>
        <v/>
      </c>
      <c r="H633" s="8" t="str">
        <f>IFERROR(VLOOKUP(A633,DETAIL!$A$7:$F$1101,6,0),"")</f>
        <v/>
      </c>
      <c r="I633" s="8" t="str">
        <f>IFERROR(VLOOKUP(A633,DETAIL!$A$7:$Q$1101,17,0),"")</f>
        <v/>
      </c>
      <c r="J633" s="8" t="str">
        <f>IFERROR(VLOOKUP(A633,DETAIL!$A$7:$P$1101,13,0),"")</f>
        <v/>
      </c>
      <c r="K633" s="114" t="str">
        <f>IFERROR(VLOOKUP(A633,DETAIL!$A$7:$N$1101,14,0),"")</f>
        <v/>
      </c>
      <c r="L633" s="8" t="str">
        <f>IFERROR(VLOOKUP(A633,DETAIL!$A$7:$L$1101,7,0),"")</f>
        <v/>
      </c>
      <c r="M633" s="115" t="str">
        <f>IFERROR(VLOOKUP(A633,DETAIL!$A$7:$L$1101,8,0)*75%,"")</f>
        <v/>
      </c>
      <c r="N633" s="8" t="str">
        <f>IFERROR(VLOOKUP(A633,DETAIL!$A$7:$L$1101,9,0),"")</f>
        <v/>
      </c>
      <c r="O633" s="115" t="str">
        <f>IFERROR(VLOOKUP(A633,DETAIL!$A$7:$L$1101,10,0)*25%,"")</f>
        <v/>
      </c>
      <c r="P633" s="115" t="str">
        <f t="shared" si="25"/>
        <v/>
      </c>
      <c r="Q633" s="113"/>
    </row>
    <row r="634" spans="1:17" ht="24.95" customHeight="1">
      <c r="A634" s="128">
        <v>627</v>
      </c>
      <c r="B634" s="8" t="str">
        <f t="shared" si="24"/>
        <v/>
      </c>
      <c r="C634" s="112" t="str">
        <f>IFERROR(VLOOKUP(A634,DETAIL!$A$7:$F$1101,3,0),"")</f>
        <v/>
      </c>
      <c r="D634" s="112" t="str">
        <f>IFERROR(VLOOKUP(A634,DETAIL!$A$7:$F$1101,4,0),"")</f>
        <v/>
      </c>
      <c r="E634" s="113" t="str">
        <f>IFERROR(VLOOKUP(A634,DETAIL!$A$7:$F$1101,5,0),"")</f>
        <v/>
      </c>
      <c r="F634" s="113" t="str">
        <f>IFERROR(VLOOKUP(A634,DETAIL!$A$7:$P$1101,16,0),"")</f>
        <v/>
      </c>
      <c r="G634" s="113" t="str">
        <f>IFERROR(VLOOKUP(A634,DETAIL!$A$7:$P$1101,15,0),"")</f>
        <v/>
      </c>
      <c r="H634" s="8" t="str">
        <f>IFERROR(VLOOKUP(A634,DETAIL!$A$7:$F$1101,6,0),"")</f>
        <v/>
      </c>
      <c r="I634" s="8" t="str">
        <f>IFERROR(VLOOKUP(A634,DETAIL!$A$7:$Q$1101,17,0),"")</f>
        <v/>
      </c>
      <c r="J634" s="8" t="str">
        <f>IFERROR(VLOOKUP(A634,DETAIL!$A$7:$P$1101,13,0),"")</f>
        <v/>
      </c>
      <c r="K634" s="114" t="str">
        <f>IFERROR(VLOOKUP(A634,DETAIL!$A$7:$N$1101,14,0),"")</f>
        <v/>
      </c>
      <c r="L634" s="8" t="str">
        <f>IFERROR(VLOOKUP(A634,DETAIL!$A$7:$L$1101,7,0),"")</f>
        <v/>
      </c>
      <c r="M634" s="115" t="str">
        <f>IFERROR(VLOOKUP(A634,DETAIL!$A$7:$L$1101,8,0)*75%,"")</f>
        <v/>
      </c>
      <c r="N634" s="8" t="str">
        <f>IFERROR(VLOOKUP(A634,DETAIL!$A$7:$L$1101,9,0),"")</f>
        <v/>
      </c>
      <c r="O634" s="115" t="str">
        <f>IFERROR(VLOOKUP(A634,DETAIL!$A$7:$L$1101,10,0)*25%,"")</f>
        <v/>
      </c>
      <c r="P634" s="115" t="str">
        <f t="shared" si="25"/>
        <v/>
      </c>
      <c r="Q634" s="113"/>
    </row>
    <row r="635" spans="1:17" ht="24.95" customHeight="1">
      <c r="A635" s="128">
        <v>628</v>
      </c>
      <c r="B635" s="8" t="str">
        <f t="shared" si="24"/>
        <v/>
      </c>
      <c r="C635" s="112" t="str">
        <f>IFERROR(VLOOKUP(A635,DETAIL!$A$7:$F$1101,3,0),"")</f>
        <v/>
      </c>
      <c r="D635" s="112" t="str">
        <f>IFERROR(VLOOKUP(A635,DETAIL!$A$7:$F$1101,4,0),"")</f>
        <v/>
      </c>
      <c r="E635" s="113" t="str">
        <f>IFERROR(VLOOKUP(A635,DETAIL!$A$7:$F$1101,5,0),"")</f>
        <v/>
      </c>
      <c r="F635" s="113" t="str">
        <f>IFERROR(VLOOKUP(A635,DETAIL!$A$7:$P$1101,16,0),"")</f>
        <v/>
      </c>
      <c r="G635" s="113" t="str">
        <f>IFERROR(VLOOKUP(A635,DETAIL!$A$7:$P$1101,15,0),"")</f>
        <v/>
      </c>
      <c r="H635" s="8" t="str">
        <f>IFERROR(VLOOKUP(A635,DETAIL!$A$7:$F$1101,6,0),"")</f>
        <v/>
      </c>
      <c r="I635" s="8" t="str">
        <f>IFERROR(VLOOKUP(A635,DETAIL!$A$7:$Q$1101,17,0),"")</f>
        <v/>
      </c>
      <c r="J635" s="8" t="str">
        <f>IFERROR(VLOOKUP(A635,DETAIL!$A$7:$P$1101,13,0),"")</f>
        <v/>
      </c>
      <c r="K635" s="114" t="str">
        <f>IFERROR(VLOOKUP(A635,DETAIL!$A$7:$N$1101,14,0),"")</f>
        <v/>
      </c>
      <c r="L635" s="8" t="str">
        <f>IFERROR(VLOOKUP(A635,DETAIL!$A$7:$L$1101,7,0),"")</f>
        <v/>
      </c>
      <c r="M635" s="115" t="str">
        <f>IFERROR(VLOOKUP(A635,DETAIL!$A$7:$L$1101,8,0)*75%,"")</f>
        <v/>
      </c>
      <c r="N635" s="8" t="str">
        <f>IFERROR(VLOOKUP(A635,DETAIL!$A$7:$L$1101,9,0),"")</f>
        <v/>
      </c>
      <c r="O635" s="115" t="str">
        <f>IFERROR(VLOOKUP(A635,DETAIL!$A$7:$L$1101,10,0)*25%,"")</f>
        <v/>
      </c>
      <c r="P635" s="115" t="str">
        <f t="shared" si="25"/>
        <v/>
      </c>
      <c r="Q635" s="113"/>
    </row>
    <row r="636" spans="1:17" ht="24.95" customHeight="1">
      <c r="A636" s="128">
        <v>629</v>
      </c>
      <c r="B636" s="8" t="str">
        <f t="shared" si="24"/>
        <v/>
      </c>
      <c r="C636" s="112" t="str">
        <f>IFERROR(VLOOKUP(A636,DETAIL!$A$7:$F$1101,3,0),"")</f>
        <v/>
      </c>
      <c r="D636" s="112" t="str">
        <f>IFERROR(VLOOKUP(A636,DETAIL!$A$7:$F$1101,4,0),"")</f>
        <v/>
      </c>
      <c r="E636" s="113" t="str">
        <f>IFERROR(VLOOKUP(A636,DETAIL!$A$7:$F$1101,5,0),"")</f>
        <v/>
      </c>
      <c r="F636" s="113" t="str">
        <f>IFERROR(VLOOKUP(A636,DETAIL!$A$7:$P$1101,16,0),"")</f>
        <v/>
      </c>
      <c r="G636" s="113" t="str">
        <f>IFERROR(VLOOKUP(A636,DETAIL!$A$7:$P$1101,15,0),"")</f>
        <v/>
      </c>
      <c r="H636" s="8" t="str">
        <f>IFERROR(VLOOKUP(A636,DETAIL!$A$7:$F$1101,6,0),"")</f>
        <v/>
      </c>
      <c r="I636" s="8" t="str">
        <f>IFERROR(VLOOKUP(A636,DETAIL!$A$7:$Q$1101,17,0),"")</f>
        <v/>
      </c>
      <c r="J636" s="8" t="str">
        <f>IFERROR(VLOOKUP(A636,DETAIL!$A$7:$P$1101,13,0),"")</f>
        <v/>
      </c>
      <c r="K636" s="114" t="str">
        <f>IFERROR(VLOOKUP(A636,DETAIL!$A$7:$N$1101,14,0),"")</f>
        <v/>
      </c>
      <c r="L636" s="8" t="str">
        <f>IFERROR(VLOOKUP(A636,DETAIL!$A$7:$L$1101,7,0),"")</f>
        <v/>
      </c>
      <c r="M636" s="115" t="str">
        <f>IFERROR(VLOOKUP(A636,DETAIL!$A$7:$L$1101,8,0)*75%,"")</f>
        <v/>
      </c>
      <c r="N636" s="8" t="str">
        <f>IFERROR(VLOOKUP(A636,DETAIL!$A$7:$L$1101,9,0),"")</f>
        <v/>
      </c>
      <c r="O636" s="115" t="str">
        <f>IFERROR(VLOOKUP(A636,DETAIL!$A$7:$L$1101,10,0)*25%,"")</f>
        <v/>
      </c>
      <c r="P636" s="115" t="str">
        <f t="shared" si="25"/>
        <v/>
      </c>
      <c r="Q636" s="113"/>
    </row>
    <row r="637" spans="1:17" ht="24.95" customHeight="1">
      <c r="A637" s="128">
        <v>630</v>
      </c>
      <c r="B637" s="8" t="str">
        <f t="shared" si="24"/>
        <v/>
      </c>
      <c r="C637" s="112" t="str">
        <f>IFERROR(VLOOKUP(A637,DETAIL!$A$7:$F$1101,3,0),"")</f>
        <v/>
      </c>
      <c r="D637" s="112" t="str">
        <f>IFERROR(VLOOKUP(A637,DETAIL!$A$7:$F$1101,4,0),"")</f>
        <v/>
      </c>
      <c r="E637" s="113" t="str">
        <f>IFERROR(VLOOKUP(A637,DETAIL!$A$7:$F$1101,5,0),"")</f>
        <v/>
      </c>
      <c r="F637" s="113" t="str">
        <f>IFERROR(VLOOKUP(A637,DETAIL!$A$7:$P$1101,16,0),"")</f>
        <v/>
      </c>
      <c r="G637" s="113" t="str">
        <f>IFERROR(VLOOKUP(A637,DETAIL!$A$7:$P$1101,15,0),"")</f>
        <v/>
      </c>
      <c r="H637" s="8" t="str">
        <f>IFERROR(VLOOKUP(A637,DETAIL!$A$7:$F$1101,6,0),"")</f>
        <v/>
      </c>
      <c r="I637" s="8" t="str">
        <f>IFERROR(VLOOKUP(A637,DETAIL!$A$7:$Q$1101,17,0),"")</f>
        <v/>
      </c>
      <c r="J637" s="8" t="str">
        <f>IFERROR(VLOOKUP(A637,DETAIL!$A$7:$P$1101,13,0),"")</f>
        <v/>
      </c>
      <c r="K637" s="114" t="str">
        <f>IFERROR(VLOOKUP(A637,DETAIL!$A$7:$N$1101,14,0),"")</f>
        <v/>
      </c>
      <c r="L637" s="8" t="str">
        <f>IFERROR(VLOOKUP(A637,DETAIL!$A$7:$L$1101,7,0),"")</f>
        <v/>
      </c>
      <c r="M637" s="115" t="str">
        <f>IFERROR(VLOOKUP(A637,DETAIL!$A$7:$L$1101,8,0)*75%,"")</f>
        <v/>
      </c>
      <c r="N637" s="8" t="str">
        <f>IFERROR(VLOOKUP(A637,DETAIL!$A$7:$L$1101,9,0),"")</f>
        <v/>
      </c>
      <c r="O637" s="115" t="str">
        <f>IFERROR(VLOOKUP(A637,DETAIL!$A$7:$L$1101,10,0)*25%,"")</f>
        <v/>
      </c>
      <c r="P637" s="115" t="str">
        <f t="shared" si="25"/>
        <v/>
      </c>
      <c r="Q637" s="113"/>
    </row>
    <row r="638" spans="1:17" ht="24.95" customHeight="1">
      <c r="A638" s="128">
        <v>631</v>
      </c>
      <c r="B638" s="8" t="str">
        <f t="shared" si="24"/>
        <v/>
      </c>
      <c r="C638" s="112" t="str">
        <f>IFERROR(VLOOKUP(A638,DETAIL!$A$7:$F$1101,3,0),"")</f>
        <v/>
      </c>
      <c r="D638" s="112" t="str">
        <f>IFERROR(VLOOKUP(A638,DETAIL!$A$7:$F$1101,4,0),"")</f>
        <v/>
      </c>
      <c r="E638" s="113" t="str">
        <f>IFERROR(VLOOKUP(A638,DETAIL!$A$7:$F$1101,5,0),"")</f>
        <v/>
      </c>
      <c r="F638" s="113" t="str">
        <f>IFERROR(VLOOKUP(A638,DETAIL!$A$7:$P$1101,16,0),"")</f>
        <v/>
      </c>
      <c r="G638" s="113" t="str">
        <f>IFERROR(VLOOKUP(A638,DETAIL!$A$7:$P$1101,15,0),"")</f>
        <v/>
      </c>
      <c r="H638" s="8" t="str">
        <f>IFERROR(VLOOKUP(A638,DETAIL!$A$7:$F$1101,6,0),"")</f>
        <v/>
      </c>
      <c r="I638" s="8" t="str">
        <f>IFERROR(VLOOKUP(A638,DETAIL!$A$7:$Q$1101,17,0),"")</f>
        <v/>
      </c>
      <c r="J638" s="8" t="str">
        <f>IFERROR(VLOOKUP(A638,DETAIL!$A$7:$P$1101,13,0),"")</f>
        <v/>
      </c>
      <c r="K638" s="114" t="str">
        <f>IFERROR(VLOOKUP(A638,DETAIL!$A$7:$N$1101,14,0),"")</f>
        <v/>
      </c>
      <c r="L638" s="8" t="str">
        <f>IFERROR(VLOOKUP(A638,DETAIL!$A$7:$L$1101,7,0),"")</f>
        <v/>
      </c>
      <c r="M638" s="115" t="str">
        <f>IFERROR(VLOOKUP(A638,DETAIL!$A$7:$L$1101,8,0)*75%,"")</f>
        <v/>
      </c>
      <c r="N638" s="8" t="str">
        <f>IFERROR(VLOOKUP(A638,DETAIL!$A$7:$L$1101,9,0),"")</f>
        <v/>
      </c>
      <c r="O638" s="115" t="str">
        <f>IFERROR(VLOOKUP(A638,DETAIL!$A$7:$L$1101,10,0)*25%,"")</f>
        <v/>
      </c>
      <c r="P638" s="115" t="str">
        <f t="shared" si="25"/>
        <v/>
      </c>
      <c r="Q638" s="113"/>
    </row>
    <row r="639" spans="1:17" ht="24.95" customHeight="1">
      <c r="A639" s="128">
        <v>632</v>
      </c>
      <c r="B639" s="8" t="str">
        <f t="shared" si="24"/>
        <v/>
      </c>
      <c r="C639" s="112" t="str">
        <f>IFERROR(VLOOKUP(A639,DETAIL!$A$7:$F$1101,3,0),"")</f>
        <v/>
      </c>
      <c r="D639" s="112" t="str">
        <f>IFERROR(VLOOKUP(A639,DETAIL!$A$7:$F$1101,4,0),"")</f>
        <v/>
      </c>
      <c r="E639" s="113" t="str">
        <f>IFERROR(VLOOKUP(A639,DETAIL!$A$7:$F$1101,5,0),"")</f>
        <v/>
      </c>
      <c r="F639" s="113" t="str">
        <f>IFERROR(VLOOKUP(A639,DETAIL!$A$7:$P$1101,16,0),"")</f>
        <v/>
      </c>
      <c r="G639" s="113" t="str">
        <f>IFERROR(VLOOKUP(A639,DETAIL!$A$7:$P$1101,15,0),"")</f>
        <v/>
      </c>
      <c r="H639" s="8" t="str">
        <f>IFERROR(VLOOKUP(A639,DETAIL!$A$7:$F$1101,6,0),"")</f>
        <v/>
      </c>
      <c r="I639" s="8" t="str">
        <f>IFERROR(VLOOKUP(A639,DETAIL!$A$7:$Q$1101,17,0),"")</f>
        <v/>
      </c>
      <c r="J639" s="8" t="str">
        <f>IFERROR(VLOOKUP(A639,DETAIL!$A$7:$P$1101,13,0),"")</f>
        <v/>
      </c>
      <c r="K639" s="114" t="str">
        <f>IFERROR(VLOOKUP(A639,DETAIL!$A$7:$N$1101,14,0),"")</f>
        <v/>
      </c>
      <c r="L639" s="8" t="str">
        <f>IFERROR(VLOOKUP(A639,DETAIL!$A$7:$L$1101,7,0),"")</f>
        <v/>
      </c>
      <c r="M639" s="115" t="str">
        <f>IFERROR(VLOOKUP(A639,DETAIL!$A$7:$L$1101,8,0)*75%,"")</f>
        <v/>
      </c>
      <c r="N639" s="8" t="str">
        <f>IFERROR(VLOOKUP(A639,DETAIL!$A$7:$L$1101,9,0),"")</f>
        <v/>
      </c>
      <c r="O639" s="115" t="str">
        <f>IFERROR(VLOOKUP(A639,DETAIL!$A$7:$L$1101,10,0)*25%,"")</f>
        <v/>
      </c>
      <c r="P639" s="115" t="str">
        <f t="shared" si="25"/>
        <v/>
      </c>
      <c r="Q639" s="113"/>
    </row>
    <row r="640" spans="1:17" ht="24.95" customHeight="1">
      <c r="A640" s="128">
        <v>633</v>
      </c>
      <c r="B640" s="8" t="str">
        <f t="shared" si="24"/>
        <v/>
      </c>
      <c r="C640" s="112" t="str">
        <f>IFERROR(VLOOKUP(A640,DETAIL!$A$7:$F$1101,3,0),"")</f>
        <v/>
      </c>
      <c r="D640" s="112" t="str">
        <f>IFERROR(VLOOKUP(A640,DETAIL!$A$7:$F$1101,4,0),"")</f>
        <v/>
      </c>
      <c r="E640" s="113" t="str">
        <f>IFERROR(VLOOKUP(A640,DETAIL!$A$7:$F$1101,5,0),"")</f>
        <v/>
      </c>
      <c r="F640" s="113" t="str">
        <f>IFERROR(VLOOKUP(A640,DETAIL!$A$7:$P$1101,16,0),"")</f>
        <v/>
      </c>
      <c r="G640" s="113" t="str">
        <f>IFERROR(VLOOKUP(A640,DETAIL!$A$7:$P$1101,15,0),"")</f>
        <v/>
      </c>
      <c r="H640" s="8" t="str">
        <f>IFERROR(VLOOKUP(A640,DETAIL!$A$7:$F$1101,6,0),"")</f>
        <v/>
      </c>
      <c r="I640" s="8" t="str">
        <f>IFERROR(VLOOKUP(A640,DETAIL!$A$7:$Q$1101,17,0),"")</f>
        <v/>
      </c>
      <c r="J640" s="8" t="str">
        <f>IFERROR(VLOOKUP(A640,DETAIL!$A$7:$P$1101,13,0),"")</f>
        <v/>
      </c>
      <c r="K640" s="114" t="str">
        <f>IFERROR(VLOOKUP(A640,DETAIL!$A$7:$N$1101,14,0),"")</f>
        <v/>
      </c>
      <c r="L640" s="8" t="str">
        <f>IFERROR(VLOOKUP(A640,DETAIL!$A$7:$L$1101,7,0),"")</f>
        <v/>
      </c>
      <c r="M640" s="115" t="str">
        <f>IFERROR(VLOOKUP(A640,DETAIL!$A$7:$L$1101,8,0)*75%,"")</f>
        <v/>
      </c>
      <c r="N640" s="8" t="str">
        <f>IFERROR(VLOOKUP(A640,DETAIL!$A$7:$L$1101,9,0),"")</f>
        <v/>
      </c>
      <c r="O640" s="115" t="str">
        <f>IFERROR(VLOOKUP(A640,DETAIL!$A$7:$L$1101,10,0)*25%,"")</f>
        <v/>
      </c>
      <c r="P640" s="115" t="str">
        <f t="shared" si="25"/>
        <v/>
      </c>
      <c r="Q640" s="113"/>
    </row>
    <row r="641" spans="1:17" ht="24.95" customHeight="1">
      <c r="A641" s="128">
        <v>634</v>
      </c>
      <c r="B641" s="8" t="str">
        <f t="shared" si="24"/>
        <v/>
      </c>
      <c r="C641" s="112" t="str">
        <f>IFERROR(VLOOKUP(A641,DETAIL!$A$7:$F$1101,3,0),"")</f>
        <v/>
      </c>
      <c r="D641" s="112" t="str">
        <f>IFERROR(VLOOKUP(A641,DETAIL!$A$7:$F$1101,4,0),"")</f>
        <v/>
      </c>
      <c r="E641" s="113" t="str">
        <f>IFERROR(VLOOKUP(A641,DETAIL!$A$7:$F$1101,5,0),"")</f>
        <v/>
      </c>
      <c r="F641" s="113" t="str">
        <f>IFERROR(VLOOKUP(A641,DETAIL!$A$7:$P$1101,16,0),"")</f>
        <v/>
      </c>
      <c r="G641" s="113" t="str">
        <f>IFERROR(VLOOKUP(A641,DETAIL!$A$7:$P$1101,15,0),"")</f>
        <v/>
      </c>
      <c r="H641" s="8" t="str">
        <f>IFERROR(VLOOKUP(A641,DETAIL!$A$7:$F$1101,6,0),"")</f>
        <v/>
      </c>
      <c r="I641" s="8" t="str">
        <f>IFERROR(VLOOKUP(A641,DETAIL!$A$7:$Q$1101,17,0),"")</f>
        <v/>
      </c>
      <c r="J641" s="8" t="str">
        <f>IFERROR(VLOOKUP(A641,DETAIL!$A$7:$P$1101,13,0),"")</f>
        <v/>
      </c>
      <c r="K641" s="114" t="str">
        <f>IFERROR(VLOOKUP(A641,DETAIL!$A$7:$N$1101,14,0),"")</f>
        <v/>
      </c>
      <c r="L641" s="8" t="str">
        <f>IFERROR(VLOOKUP(A641,DETAIL!$A$7:$L$1101,7,0),"")</f>
        <v/>
      </c>
      <c r="M641" s="115" t="str">
        <f>IFERROR(VLOOKUP(A641,DETAIL!$A$7:$L$1101,8,0)*75%,"")</f>
        <v/>
      </c>
      <c r="N641" s="8" t="str">
        <f>IFERROR(VLOOKUP(A641,DETAIL!$A$7:$L$1101,9,0),"")</f>
        <v/>
      </c>
      <c r="O641" s="115" t="str">
        <f>IFERROR(VLOOKUP(A641,DETAIL!$A$7:$L$1101,10,0)*25%,"")</f>
        <v/>
      </c>
      <c r="P641" s="115" t="str">
        <f t="shared" si="25"/>
        <v/>
      </c>
      <c r="Q641" s="113"/>
    </row>
    <row r="642" spans="1:17" ht="24.95" customHeight="1">
      <c r="A642" s="128">
        <v>635</v>
      </c>
      <c r="B642" s="8" t="str">
        <f t="shared" si="24"/>
        <v/>
      </c>
      <c r="C642" s="112" t="str">
        <f>IFERROR(VLOOKUP(A642,DETAIL!$A$7:$F$1101,3,0),"")</f>
        <v/>
      </c>
      <c r="D642" s="112" t="str">
        <f>IFERROR(VLOOKUP(A642,DETAIL!$A$7:$F$1101,4,0),"")</f>
        <v/>
      </c>
      <c r="E642" s="113" t="str">
        <f>IFERROR(VLOOKUP(A642,DETAIL!$A$7:$F$1101,5,0),"")</f>
        <v/>
      </c>
      <c r="F642" s="113" t="str">
        <f>IFERROR(VLOOKUP(A642,DETAIL!$A$7:$P$1101,16,0),"")</f>
        <v/>
      </c>
      <c r="G642" s="113" t="str">
        <f>IFERROR(VLOOKUP(A642,DETAIL!$A$7:$P$1101,15,0),"")</f>
        <v/>
      </c>
      <c r="H642" s="8" t="str">
        <f>IFERROR(VLOOKUP(A642,DETAIL!$A$7:$F$1101,6,0),"")</f>
        <v/>
      </c>
      <c r="I642" s="8" t="str">
        <f>IFERROR(VLOOKUP(A642,DETAIL!$A$7:$Q$1101,17,0),"")</f>
        <v/>
      </c>
      <c r="J642" s="8" t="str">
        <f>IFERROR(VLOOKUP(A642,DETAIL!$A$7:$P$1101,13,0),"")</f>
        <v/>
      </c>
      <c r="K642" s="114" t="str">
        <f>IFERROR(VLOOKUP(A642,DETAIL!$A$7:$N$1101,14,0),"")</f>
        <v/>
      </c>
      <c r="L642" s="8" t="str">
        <f>IFERROR(VLOOKUP(A642,DETAIL!$A$7:$L$1101,7,0),"")</f>
        <v/>
      </c>
      <c r="M642" s="115" t="str">
        <f>IFERROR(VLOOKUP(A642,DETAIL!$A$7:$L$1101,8,0)*75%,"")</f>
        <v/>
      </c>
      <c r="N642" s="8" t="str">
        <f>IFERROR(VLOOKUP(A642,DETAIL!$A$7:$L$1101,9,0),"")</f>
        <v/>
      </c>
      <c r="O642" s="115" t="str">
        <f>IFERROR(VLOOKUP(A642,DETAIL!$A$7:$L$1101,10,0)*25%,"")</f>
        <v/>
      </c>
      <c r="P642" s="115" t="str">
        <f t="shared" si="25"/>
        <v/>
      </c>
      <c r="Q642" s="113"/>
    </row>
    <row r="643" spans="1:17" ht="24.95" customHeight="1">
      <c r="A643" s="128">
        <v>636</v>
      </c>
      <c r="B643" s="8" t="str">
        <f t="shared" si="24"/>
        <v/>
      </c>
      <c r="C643" s="112" t="str">
        <f>IFERROR(VLOOKUP(A643,DETAIL!$A$7:$F$1101,3,0),"")</f>
        <v/>
      </c>
      <c r="D643" s="112" t="str">
        <f>IFERROR(VLOOKUP(A643,DETAIL!$A$7:$F$1101,4,0),"")</f>
        <v/>
      </c>
      <c r="E643" s="113" t="str">
        <f>IFERROR(VLOOKUP(A643,DETAIL!$A$7:$F$1101,5,0),"")</f>
        <v/>
      </c>
      <c r="F643" s="113" t="str">
        <f>IFERROR(VLOOKUP(A643,DETAIL!$A$7:$P$1101,16,0),"")</f>
        <v/>
      </c>
      <c r="G643" s="113" t="str">
        <f>IFERROR(VLOOKUP(A643,DETAIL!$A$7:$P$1101,15,0),"")</f>
        <v/>
      </c>
      <c r="H643" s="8" t="str">
        <f>IFERROR(VLOOKUP(A643,DETAIL!$A$7:$F$1101,6,0),"")</f>
        <v/>
      </c>
      <c r="I643" s="8" t="str">
        <f>IFERROR(VLOOKUP(A643,DETAIL!$A$7:$Q$1101,17,0),"")</f>
        <v/>
      </c>
      <c r="J643" s="8" t="str">
        <f>IFERROR(VLOOKUP(A643,DETAIL!$A$7:$P$1101,13,0),"")</f>
        <v/>
      </c>
      <c r="K643" s="114" t="str">
        <f>IFERROR(VLOOKUP(A643,DETAIL!$A$7:$N$1101,14,0),"")</f>
        <v/>
      </c>
      <c r="L643" s="8" t="str">
        <f>IFERROR(VLOOKUP(A643,DETAIL!$A$7:$L$1101,7,0),"")</f>
        <v/>
      </c>
      <c r="M643" s="115" t="str">
        <f>IFERROR(VLOOKUP(A643,DETAIL!$A$7:$L$1101,8,0)*75%,"")</f>
        <v/>
      </c>
      <c r="N643" s="8" t="str">
        <f>IFERROR(VLOOKUP(A643,DETAIL!$A$7:$L$1101,9,0),"")</f>
        <v/>
      </c>
      <c r="O643" s="115" t="str">
        <f>IFERROR(VLOOKUP(A643,DETAIL!$A$7:$L$1101,10,0)*25%,"")</f>
        <v/>
      </c>
      <c r="P643" s="115" t="str">
        <f t="shared" si="25"/>
        <v/>
      </c>
      <c r="Q643" s="113"/>
    </row>
    <row r="644" spans="1:17" ht="24.95" customHeight="1">
      <c r="A644" s="128">
        <v>637</v>
      </c>
      <c r="B644" s="8" t="str">
        <f t="shared" si="24"/>
        <v/>
      </c>
      <c r="C644" s="112" t="str">
        <f>IFERROR(VLOOKUP(A644,DETAIL!$A$7:$F$1101,3,0),"")</f>
        <v/>
      </c>
      <c r="D644" s="112" t="str">
        <f>IFERROR(VLOOKUP(A644,DETAIL!$A$7:$F$1101,4,0),"")</f>
        <v/>
      </c>
      <c r="E644" s="113" t="str">
        <f>IFERROR(VLOOKUP(A644,DETAIL!$A$7:$F$1101,5,0),"")</f>
        <v/>
      </c>
      <c r="F644" s="113" t="str">
        <f>IFERROR(VLOOKUP(A644,DETAIL!$A$7:$P$1101,16,0),"")</f>
        <v/>
      </c>
      <c r="G644" s="113" t="str">
        <f>IFERROR(VLOOKUP(A644,DETAIL!$A$7:$P$1101,15,0),"")</f>
        <v/>
      </c>
      <c r="H644" s="8" t="str">
        <f>IFERROR(VLOOKUP(A644,DETAIL!$A$7:$F$1101,6,0),"")</f>
        <v/>
      </c>
      <c r="I644" s="8" t="str">
        <f>IFERROR(VLOOKUP(A644,DETAIL!$A$7:$Q$1101,17,0),"")</f>
        <v/>
      </c>
      <c r="J644" s="8" t="str">
        <f>IFERROR(VLOOKUP(A644,DETAIL!$A$7:$P$1101,13,0),"")</f>
        <v/>
      </c>
      <c r="K644" s="114" t="str">
        <f>IFERROR(VLOOKUP(A644,DETAIL!$A$7:$N$1101,14,0),"")</f>
        <v/>
      </c>
      <c r="L644" s="8" t="str">
        <f>IFERROR(VLOOKUP(A644,DETAIL!$A$7:$L$1101,7,0),"")</f>
        <v/>
      </c>
      <c r="M644" s="115" t="str">
        <f>IFERROR(VLOOKUP(A644,DETAIL!$A$7:$L$1101,8,0)*75%,"")</f>
        <v/>
      </c>
      <c r="N644" s="8" t="str">
        <f>IFERROR(VLOOKUP(A644,DETAIL!$A$7:$L$1101,9,0),"")</f>
        <v/>
      </c>
      <c r="O644" s="115" t="str">
        <f>IFERROR(VLOOKUP(A644,DETAIL!$A$7:$L$1101,10,0)*25%,"")</f>
        <v/>
      </c>
      <c r="P644" s="115" t="str">
        <f t="shared" si="25"/>
        <v/>
      </c>
      <c r="Q644" s="113"/>
    </row>
    <row r="645" spans="1:17" ht="24.95" customHeight="1">
      <c r="A645" s="128">
        <v>638</v>
      </c>
      <c r="B645" s="8" t="str">
        <f t="shared" si="24"/>
        <v/>
      </c>
      <c r="C645" s="112" t="str">
        <f>IFERROR(VLOOKUP(A645,DETAIL!$A$7:$F$1101,3,0),"")</f>
        <v/>
      </c>
      <c r="D645" s="112" t="str">
        <f>IFERROR(VLOOKUP(A645,DETAIL!$A$7:$F$1101,4,0),"")</f>
        <v/>
      </c>
      <c r="E645" s="113" t="str">
        <f>IFERROR(VLOOKUP(A645,DETAIL!$A$7:$F$1101,5,0),"")</f>
        <v/>
      </c>
      <c r="F645" s="113" t="str">
        <f>IFERROR(VLOOKUP(A645,DETAIL!$A$7:$P$1101,16,0),"")</f>
        <v/>
      </c>
      <c r="G645" s="113" t="str">
        <f>IFERROR(VLOOKUP(A645,DETAIL!$A$7:$P$1101,15,0),"")</f>
        <v/>
      </c>
      <c r="H645" s="8" t="str">
        <f>IFERROR(VLOOKUP(A645,DETAIL!$A$7:$F$1101,6,0),"")</f>
        <v/>
      </c>
      <c r="I645" s="8" t="str">
        <f>IFERROR(VLOOKUP(A645,DETAIL!$A$7:$Q$1101,17,0),"")</f>
        <v/>
      </c>
      <c r="J645" s="8" t="str">
        <f>IFERROR(VLOOKUP(A645,DETAIL!$A$7:$P$1101,13,0),"")</f>
        <v/>
      </c>
      <c r="K645" s="114" t="str">
        <f>IFERROR(VLOOKUP(A645,DETAIL!$A$7:$N$1101,14,0),"")</f>
        <v/>
      </c>
      <c r="L645" s="8" t="str">
        <f>IFERROR(VLOOKUP(A645,DETAIL!$A$7:$L$1101,7,0),"")</f>
        <v/>
      </c>
      <c r="M645" s="115" t="str">
        <f>IFERROR(VLOOKUP(A645,DETAIL!$A$7:$L$1101,8,0)*75%,"")</f>
        <v/>
      </c>
      <c r="N645" s="8" t="str">
        <f>IFERROR(VLOOKUP(A645,DETAIL!$A$7:$L$1101,9,0),"")</f>
        <v/>
      </c>
      <c r="O645" s="115" t="str">
        <f>IFERROR(VLOOKUP(A645,DETAIL!$A$7:$L$1101,10,0)*25%,"")</f>
        <v/>
      </c>
      <c r="P645" s="115" t="str">
        <f t="shared" si="25"/>
        <v/>
      </c>
      <c r="Q645" s="113"/>
    </row>
    <row r="646" spans="1:17" ht="24.95" customHeight="1">
      <c r="A646" s="128">
        <v>639</v>
      </c>
      <c r="B646" s="8" t="str">
        <f t="shared" si="24"/>
        <v/>
      </c>
      <c r="C646" s="112" t="str">
        <f>IFERROR(VLOOKUP(A646,DETAIL!$A$7:$F$1101,3,0),"")</f>
        <v/>
      </c>
      <c r="D646" s="112" t="str">
        <f>IFERROR(VLOOKUP(A646,DETAIL!$A$7:$F$1101,4,0),"")</f>
        <v/>
      </c>
      <c r="E646" s="113" t="str">
        <f>IFERROR(VLOOKUP(A646,DETAIL!$A$7:$F$1101,5,0),"")</f>
        <v/>
      </c>
      <c r="F646" s="113" t="str">
        <f>IFERROR(VLOOKUP(A646,DETAIL!$A$7:$P$1101,16,0),"")</f>
        <v/>
      </c>
      <c r="G646" s="113" t="str">
        <f>IFERROR(VLOOKUP(A646,DETAIL!$A$7:$P$1101,15,0),"")</f>
        <v/>
      </c>
      <c r="H646" s="8" t="str">
        <f>IFERROR(VLOOKUP(A646,DETAIL!$A$7:$F$1101,6,0),"")</f>
        <v/>
      </c>
      <c r="I646" s="8" t="str">
        <f>IFERROR(VLOOKUP(A646,DETAIL!$A$7:$Q$1101,17,0),"")</f>
        <v/>
      </c>
      <c r="J646" s="8" t="str">
        <f>IFERROR(VLOOKUP(A646,DETAIL!$A$7:$P$1101,13,0),"")</f>
        <v/>
      </c>
      <c r="K646" s="114" t="str">
        <f>IFERROR(VLOOKUP(A646,DETAIL!$A$7:$N$1101,14,0),"")</f>
        <v/>
      </c>
      <c r="L646" s="8" t="str">
        <f>IFERROR(VLOOKUP(A646,DETAIL!$A$7:$L$1101,7,0),"")</f>
        <v/>
      </c>
      <c r="M646" s="115" t="str">
        <f>IFERROR(VLOOKUP(A646,DETAIL!$A$7:$L$1101,8,0)*75%,"")</f>
        <v/>
      </c>
      <c r="N646" s="8" t="str">
        <f>IFERROR(VLOOKUP(A646,DETAIL!$A$7:$L$1101,9,0),"")</f>
        <v/>
      </c>
      <c r="O646" s="115" t="str">
        <f>IFERROR(VLOOKUP(A646,DETAIL!$A$7:$L$1101,10,0)*25%,"")</f>
        <v/>
      </c>
      <c r="P646" s="115" t="str">
        <f t="shared" si="25"/>
        <v/>
      </c>
      <c r="Q646" s="113"/>
    </row>
    <row r="647" spans="1:17" ht="24.95" customHeight="1">
      <c r="A647" s="128">
        <v>640</v>
      </c>
      <c r="B647" s="8" t="str">
        <f t="shared" si="24"/>
        <v/>
      </c>
      <c r="C647" s="112" t="str">
        <f>IFERROR(VLOOKUP(A647,DETAIL!$A$7:$F$1101,3,0),"")</f>
        <v/>
      </c>
      <c r="D647" s="112" t="str">
        <f>IFERROR(VLOOKUP(A647,DETAIL!$A$7:$F$1101,4,0),"")</f>
        <v/>
      </c>
      <c r="E647" s="113" t="str">
        <f>IFERROR(VLOOKUP(A647,DETAIL!$A$7:$F$1101,5,0),"")</f>
        <v/>
      </c>
      <c r="F647" s="113" t="str">
        <f>IFERROR(VLOOKUP(A647,DETAIL!$A$7:$P$1101,16,0),"")</f>
        <v/>
      </c>
      <c r="G647" s="113" t="str">
        <f>IFERROR(VLOOKUP(A647,DETAIL!$A$7:$P$1101,15,0),"")</f>
        <v/>
      </c>
      <c r="H647" s="8" t="str">
        <f>IFERROR(VLOOKUP(A647,DETAIL!$A$7:$F$1101,6,0),"")</f>
        <v/>
      </c>
      <c r="I647" s="8" t="str">
        <f>IFERROR(VLOOKUP(A647,DETAIL!$A$7:$Q$1101,17,0),"")</f>
        <v/>
      </c>
      <c r="J647" s="8" t="str">
        <f>IFERROR(VLOOKUP(A647,DETAIL!$A$7:$P$1101,13,0),"")</f>
        <v/>
      </c>
      <c r="K647" s="114" t="str">
        <f>IFERROR(VLOOKUP(A647,DETAIL!$A$7:$N$1101,14,0),"")</f>
        <v/>
      </c>
      <c r="L647" s="8" t="str">
        <f>IFERROR(VLOOKUP(A647,DETAIL!$A$7:$L$1101,7,0),"")</f>
        <v/>
      </c>
      <c r="M647" s="115" t="str">
        <f>IFERROR(VLOOKUP(A647,DETAIL!$A$7:$L$1101,8,0)*75%,"")</f>
        <v/>
      </c>
      <c r="N647" s="8" t="str">
        <f>IFERROR(VLOOKUP(A647,DETAIL!$A$7:$L$1101,9,0),"")</f>
        <v/>
      </c>
      <c r="O647" s="115" t="str">
        <f>IFERROR(VLOOKUP(A647,DETAIL!$A$7:$L$1101,10,0)*25%,"")</f>
        <v/>
      </c>
      <c r="P647" s="115" t="str">
        <f t="shared" si="25"/>
        <v/>
      </c>
      <c r="Q647" s="113"/>
    </row>
    <row r="648" spans="1:17" ht="24.95" customHeight="1">
      <c r="A648" s="128">
        <v>641</v>
      </c>
      <c r="B648" s="8" t="str">
        <f t="shared" si="24"/>
        <v/>
      </c>
      <c r="C648" s="112" t="str">
        <f>IFERROR(VLOOKUP(A648,DETAIL!$A$7:$F$1101,3,0),"")</f>
        <v/>
      </c>
      <c r="D648" s="112" t="str">
        <f>IFERROR(VLOOKUP(A648,DETAIL!$A$7:$F$1101,4,0),"")</f>
        <v/>
      </c>
      <c r="E648" s="113" t="str">
        <f>IFERROR(VLOOKUP(A648,DETAIL!$A$7:$F$1101,5,0),"")</f>
        <v/>
      </c>
      <c r="F648" s="113" t="str">
        <f>IFERROR(VLOOKUP(A648,DETAIL!$A$7:$P$1101,16,0),"")</f>
        <v/>
      </c>
      <c r="G648" s="113" t="str">
        <f>IFERROR(VLOOKUP(A648,DETAIL!$A$7:$P$1101,15,0),"")</f>
        <v/>
      </c>
      <c r="H648" s="8" t="str">
        <f>IFERROR(VLOOKUP(A648,DETAIL!$A$7:$F$1101,6,0),"")</f>
        <v/>
      </c>
      <c r="I648" s="8" t="str">
        <f>IFERROR(VLOOKUP(A648,DETAIL!$A$7:$Q$1101,17,0),"")</f>
        <v/>
      </c>
      <c r="J648" s="8" t="str">
        <f>IFERROR(VLOOKUP(A648,DETAIL!$A$7:$P$1101,13,0),"")</f>
        <v/>
      </c>
      <c r="K648" s="114" t="str">
        <f>IFERROR(VLOOKUP(A648,DETAIL!$A$7:$N$1101,14,0),"")</f>
        <v/>
      </c>
      <c r="L648" s="8" t="str">
        <f>IFERROR(VLOOKUP(A648,DETAIL!$A$7:$L$1101,7,0),"")</f>
        <v/>
      </c>
      <c r="M648" s="115" t="str">
        <f>IFERROR(VLOOKUP(A648,DETAIL!$A$7:$L$1101,8,0)*75%,"")</f>
        <v/>
      </c>
      <c r="N648" s="8" t="str">
        <f>IFERROR(VLOOKUP(A648,DETAIL!$A$7:$L$1101,9,0),"")</f>
        <v/>
      </c>
      <c r="O648" s="115" t="str">
        <f>IFERROR(VLOOKUP(A648,DETAIL!$A$7:$L$1101,10,0)*25%,"")</f>
        <v/>
      </c>
      <c r="P648" s="115" t="str">
        <f t="shared" si="25"/>
        <v/>
      </c>
      <c r="Q648" s="113"/>
    </row>
    <row r="649" spans="1:17" ht="24.95" customHeight="1">
      <c r="A649" s="128">
        <v>642</v>
      </c>
      <c r="B649" s="8" t="str">
        <f t="shared" si="24"/>
        <v/>
      </c>
      <c r="C649" s="112" t="str">
        <f>IFERROR(VLOOKUP(A649,DETAIL!$A$7:$F$1101,3,0),"")</f>
        <v/>
      </c>
      <c r="D649" s="112" t="str">
        <f>IFERROR(VLOOKUP(A649,DETAIL!$A$7:$F$1101,4,0),"")</f>
        <v/>
      </c>
      <c r="E649" s="113" t="str">
        <f>IFERROR(VLOOKUP(A649,DETAIL!$A$7:$F$1101,5,0),"")</f>
        <v/>
      </c>
      <c r="F649" s="113" t="str">
        <f>IFERROR(VLOOKUP(A649,DETAIL!$A$7:$P$1101,16,0),"")</f>
        <v/>
      </c>
      <c r="G649" s="113" t="str">
        <f>IFERROR(VLOOKUP(A649,DETAIL!$A$7:$P$1101,15,0),"")</f>
        <v/>
      </c>
      <c r="H649" s="8" t="str">
        <f>IFERROR(VLOOKUP(A649,DETAIL!$A$7:$F$1101,6,0),"")</f>
        <v/>
      </c>
      <c r="I649" s="8" t="str">
        <f>IFERROR(VLOOKUP(A649,DETAIL!$A$7:$Q$1101,17,0),"")</f>
        <v/>
      </c>
      <c r="J649" s="8" t="str">
        <f>IFERROR(VLOOKUP(A649,DETAIL!$A$7:$P$1101,13,0),"")</f>
        <v/>
      </c>
      <c r="K649" s="114" t="str">
        <f>IFERROR(VLOOKUP(A649,DETAIL!$A$7:$N$1101,14,0),"")</f>
        <v/>
      </c>
      <c r="L649" s="8" t="str">
        <f>IFERROR(VLOOKUP(A649,DETAIL!$A$7:$L$1101,7,0),"")</f>
        <v/>
      </c>
      <c r="M649" s="115" t="str">
        <f>IFERROR(VLOOKUP(A649,DETAIL!$A$7:$L$1101,8,0)*75%,"")</f>
        <v/>
      </c>
      <c r="N649" s="8" t="str">
        <f>IFERROR(VLOOKUP(A649,DETAIL!$A$7:$L$1101,9,0),"")</f>
        <v/>
      </c>
      <c r="O649" s="115" t="str">
        <f>IFERROR(VLOOKUP(A649,DETAIL!$A$7:$L$1101,10,0)*25%,"")</f>
        <v/>
      </c>
      <c r="P649" s="115" t="str">
        <f t="shared" si="25"/>
        <v/>
      </c>
      <c r="Q649" s="113"/>
    </row>
    <row r="650" spans="1:17" ht="24.95" customHeight="1">
      <c r="A650" s="128">
        <v>643</v>
      </c>
      <c r="B650" s="8" t="str">
        <f t="shared" si="24"/>
        <v/>
      </c>
      <c r="C650" s="112" t="str">
        <f>IFERROR(VLOOKUP(A650,DETAIL!$A$7:$F$1101,3,0),"")</f>
        <v/>
      </c>
      <c r="D650" s="112" t="str">
        <f>IFERROR(VLOOKUP(A650,DETAIL!$A$7:$F$1101,4,0),"")</f>
        <v/>
      </c>
      <c r="E650" s="113" t="str">
        <f>IFERROR(VLOOKUP(A650,DETAIL!$A$7:$F$1101,5,0),"")</f>
        <v/>
      </c>
      <c r="F650" s="113" t="str">
        <f>IFERROR(VLOOKUP(A650,DETAIL!$A$7:$P$1101,16,0),"")</f>
        <v/>
      </c>
      <c r="G650" s="113" t="str">
        <f>IFERROR(VLOOKUP(A650,DETAIL!$A$7:$P$1101,15,0),"")</f>
        <v/>
      </c>
      <c r="H650" s="8" t="str">
        <f>IFERROR(VLOOKUP(A650,DETAIL!$A$7:$F$1101,6,0),"")</f>
        <v/>
      </c>
      <c r="I650" s="8" t="str">
        <f>IFERROR(VLOOKUP(A650,DETAIL!$A$7:$Q$1101,17,0),"")</f>
        <v/>
      </c>
      <c r="J650" s="8" t="str">
        <f>IFERROR(VLOOKUP(A650,DETAIL!$A$7:$P$1101,13,0),"")</f>
        <v/>
      </c>
      <c r="K650" s="114" t="str">
        <f>IFERROR(VLOOKUP(A650,DETAIL!$A$7:$N$1101,14,0),"")</f>
        <v/>
      </c>
      <c r="L650" s="8" t="str">
        <f>IFERROR(VLOOKUP(A650,DETAIL!$A$7:$L$1101,7,0),"")</f>
        <v/>
      </c>
      <c r="M650" s="115" t="str">
        <f>IFERROR(VLOOKUP(A650,DETAIL!$A$7:$L$1101,8,0)*75%,"")</f>
        <v/>
      </c>
      <c r="N650" s="8" t="str">
        <f>IFERROR(VLOOKUP(A650,DETAIL!$A$7:$L$1101,9,0),"")</f>
        <v/>
      </c>
      <c r="O650" s="115" t="str">
        <f>IFERROR(VLOOKUP(A650,DETAIL!$A$7:$L$1101,10,0)*25%,"")</f>
        <v/>
      </c>
      <c r="P650" s="115" t="str">
        <f t="shared" si="25"/>
        <v/>
      </c>
      <c r="Q650" s="113"/>
    </row>
    <row r="651" spans="1:17" ht="24.95" customHeight="1">
      <c r="A651" s="128">
        <v>644</v>
      </c>
      <c r="B651" s="8" t="str">
        <f t="shared" si="24"/>
        <v/>
      </c>
      <c r="C651" s="112" t="str">
        <f>IFERROR(VLOOKUP(A651,DETAIL!$A$7:$F$1101,3,0),"")</f>
        <v/>
      </c>
      <c r="D651" s="112" t="str">
        <f>IFERROR(VLOOKUP(A651,DETAIL!$A$7:$F$1101,4,0),"")</f>
        <v/>
      </c>
      <c r="E651" s="113" t="str">
        <f>IFERROR(VLOOKUP(A651,DETAIL!$A$7:$F$1101,5,0),"")</f>
        <v/>
      </c>
      <c r="F651" s="113" t="str">
        <f>IFERROR(VLOOKUP(A651,DETAIL!$A$7:$P$1101,16,0),"")</f>
        <v/>
      </c>
      <c r="G651" s="113" t="str">
        <f>IFERROR(VLOOKUP(A651,DETAIL!$A$7:$P$1101,15,0),"")</f>
        <v/>
      </c>
      <c r="H651" s="8" t="str">
        <f>IFERROR(VLOOKUP(A651,DETAIL!$A$7:$F$1101,6,0),"")</f>
        <v/>
      </c>
      <c r="I651" s="8" t="str">
        <f>IFERROR(VLOOKUP(A651,DETAIL!$A$7:$Q$1101,17,0),"")</f>
        <v/>
      </c>
      <c r="J651" s="8" t="str">
        <f>IFERROR(VLOOKUP(A651,DETAIL!$A$7:$P$1101,13,0),"")</f>
        <v/>
      </c>
      <c r="K651" s="114" t="str">
        <f>IFERROR(VLOOKUP(A651,DETAIL!$A$7:$N$1101,14,0),"")</f>
        <v/>
      </c>
      <c r="L651" s="8" t="str">
        <f>IFERROR(VLOOKUP(A651,DETAIL!$A$7:$L$1101,7,0),"")</f>
        <v/>
      </c>
      <c r="M651" s="115" t="str">
        <f>IFERROR(VLOOKUP(A651,DETAIL!$A$7:$L$1101,8,0)*75%,"")</f>
        <v/>
      </c>
      <c r="N651" s="8" t="str">
        <f>IFERROR(VLOOKUP(A651,DETAIL!$A$7:$L$1101,9,0),"")</f>
        <v/>
      </c>
      <c r="O651" s="115" t="str">
        <f>IFERROR(VLOOKUP(A651,DETAIL!$A$7:$L$1101,10,0)*25%,"")</f>
        <v/>
      </c>
      <c r="P651" s="115" t="str">
        <f t="shared" si="25"/>
        <v/>
      </c>
      <c r="Q651" s="113"/>
    </row>
    <row r="652" spans="1:17" ht="24.95" customHeight="1">
      <c r="A652" s="128">
        <v>645</v>
      </c>
      <c r="B652" s="8" t="str">
        <f t="shared" si="24"/>
        <v/>
      </c>
      <c r="C652" s="112" t="str">
        <f>IFERROR(VLOOKUP(A652,DETAIL!$A$7:$F$1101,3,0),"")</f>
        <v/>
      </c>
      <c r="D652" s="112" t="str">
        <f>IFERROR(VLOOKUP(A652,DETAIL!$A$7:$F$1101,4,0),"")</f>
        <v/>
      </c>
      <c r="E652" s="113" t="str">
        <f>IFERROR(VLOOKUP(A652,DETAIL!$A$7:$F$1101,5,0),"")</f>
        <v/>
      </c>
      <c r="F652" s="113" t="str">
        <f>IFERROR(VLOOKUP(A652,DETAIL!$A$7:$P$1101,16,0),"")</f>
        <v/>
      </c>
      <c r="G652" s="113" t="str">
        <f>IFERROR(VLOOKUP(A652,DETAIL!$A$7:$P$1101,15,0),"")</f>
        <v/>
      </c>
      <c r="H652" s="8" t="str">
        <f>IFERROR(VLOOKUP(A652,DETAIL!$A$7:$F$1101,6,0),"")</f>
        <v/>
      </c>
      <c r="I652" s="8" t="str">
        <f>IFERROR(VLOOKUP(A652,DETAIL!$A$7:$Q$1101,17,0),"")</f>
        <v/>
      </c>
      <c r="J652" s="8" t="str">
        <f>IFERROR(VLOOKUP(A652,DETAIL!$A$7:$P$1101,13,0),"")</f>
        <v/>
      </c>
      <c r="K652" s="114" t="str">
        <f>IFERROR(VLOOKUP(A652,DETAIL!$A$7:$N$1101,14,0),"")</f>
        <v/>
      </c>
      <c r="L652" s="8" t="str">
        <f>IFERROR(VLOOKUP(A652,DETAIL!$A$7:$L$1101,7,0),"")</f>
        <v/>
      </c>
      <c r="M652" s="115" t="str">
        <f>IFERROR(VLOOKUP(A652,DETAIL!$A$7:$L$1101,8,0)*75%,"")</f>
        <v/>
      </c>
      <c r="N652" s="8" t="str">
        <f>IFERROR(VLOOKUP(A652,DETAIL!$A$7:$L$1101,9,0),"")</f>
        <v/>
      </c>
      <c r="O652" s="115" t="str">
        <f>IFERROR(VLOOKUP(A652,DETAIL!$A$7:$L$1101,10,0)*25%,"")</f>
        <v/>
      </c>
      <c r="P652" s="115" t="str">
        <f t="shared" si="25"/>
        <v/>
      </c>
      <c r="Q652" s="113"/>
    </row>
    <row r="653" spans="1:17" ht="24.95" customHeight="1">
      <c r="A653" s="128">
        <v>646</v>
      </c>
      <c r="B653" s="8" t="str">
        <f t="shared" si="24"/>
        <v/>
      </c>
      <c r="C653" s="112" t="str">
        <f>IFERROR(VLOOKUP(A653,DETAIL!$A$7:$F$1101,3,0),"")</f>
        <v/>
      </c>
      <c r="D653" s="112" t="str">
        <f>IFERROR(VLOOKUP(A653,DETAIL!$A$7:$F$1101,4,0),"")</f>
        <v/>
      </c>
      <c r="E653" s="113" t="str">
        <f>IFERROR(VLOOKUP(A653,DETAIL!$A$7:$F$1101,5,0),"")</f>
        <v/>
      </c>
      <c r="F653" s="113" t="str">
        <f>IFERROR(VLOOKUP(A653,DETAIL!$A$7:$P$1101,16,0),"")</f>
        <v/>
      </c>
      <c r="G653" s="113" t="str">
        <f>IFERROR(VLOOKUP(A653,DETAIL!$A$7:$P$1101,15,0),"")</f>
        <v/>
      </c>
      <c r="H653" s="8" t="str">
        <f>IFERROR(VLOOKUP(A653,DETAIL!$A$7:$F$1101,6,0),"")</f>
        <v/>
      </c>
      <c r="I653" s="8" t="str">
        <f>IFERROR(VLOOKUP(A653,DETAIL!$A$7:$Q$1101,17,0),"")</f>
        <v/>
      </c>
      <c r="J653" s="8" t="str">
        <f>IFERROR(VLOOKUP(A653,DETAIL!$A$7:$P$1101,13,0),"")</f>
        <v/>
      </c>
      <c r="K653" s="114" t="str">
        <f>IFERROR(VLOOKUP(A653,DETAIL!$A$7:$N$1101,14,0),"")</f>
        <v/>
      </c>
      <c r="L653" s="8" t="str">
        <f>IFERROR(VLOOKUP(A653,DETAIL!$A$7:$L$1101,7,0),"")</f>
        <v/>
      </c>
      <c r="M653" s="115" t="str">
        <f>IFERROR(VLOOKUP(A653,DETAIL!$A$7:$L$1101,8,0)*75%,"")</f>
        <v/>
      </c>
      <c r="N653" s="8" t="str">
        <f>IFERROR(VLOOKUP(A653,DETAIL!$A$7:$L$1101,9,0),"")</f>
        <v/>
      </c>
      <c r="O653" s="115" t="str">
        <f>IFERROR(VLOOKUP(A653,DETAIL!$A$7:$L$1101,10,0)*25%,"")</f>
        <v/>
      </c>
      <c r="P653" s="115" t="str">
        <f t="shared" si="25"/>
        <v/>
      </c>
      <c r="Q653" s="113"/>
    </row>
    <row r="654" spans="1:17" ht="24.95" customHeight="1">
      <c r="A654" s="128">
        <v>647</v>
      </c>
      <c r="B654" s="8" t="str">
        <f t="shared" si="24"/>
        <v/>
      </c>
      <c r="C654" s="112" t="str">
        <f>IFERROR(VLOOKUP(A654,DETAIL!$A$7:$F$1101,3,0),"")</f>
        <v/>
      </c>
      <c r="D654" s="112" t="str">
        <f>IFERROR(VLOOKUP(A654,DETAIL!$A$7:$F$1101,4,0),"")</f>
        <v/>
      </c>
      <c r="E654" s="113" t="str">
        <f>IFERROR(VLOOKUP(A654,DETAIL!$A$7:$F$1101,5,0),"")</f>
        <v/>
      </c>
      <c r="F654" s="113" t="str">
        <f>IFERROR(VLOOKUP(A654,DETAIL!$A$7:$P$1101,16,0),"")</f>
        <v/>
      </c>
      <c r="G654" s="113" t="str">
        <f>IFERROR(VLOOKUP(A654,DETAIL!$A$7:$P$1101,15,0),"")</f>
        <v/>
      </c>
      <c r="H654" s="8" t="str">
        <f>IFERROR(VLOOKUP(A654,DETAIL!$A$7:$F$1101,6,0),"")</f>
        <v/>
      </c>
      <c r="I654" s="8" t="str">
        <f>IFERROR(VLOOKUP(A654,DETAIL!$A$7:$Q$1101,17,0),"")</f>
        <v/>
      </c>
      <c r="J654" s="8" t="str">
        <f>IFERROR(VLOOKUP(A654,DETAIL!$A$7:$P$1101,13,0),"")</f>
        <v/>
      </c>
      <c r="K654" s="114" t="str">
        <f>IFERROR(VLOOKUP(A654,DETAIL!$A$7:$N$1101,14,0),"")</f>
        <v/>
      </c>
      <c r="L654" s="8" t="str">
        <f>IFERROR(VLOOKUP(A654,DETAIL!$A$7:$L$1101,7,0),"")</f>
        <v/>
      </c>
      <c r="M654" s="115" t="str">
        <f>IFERROR(VLOOKUP(A654,DETAIL!$A$7:$L$1101,8,0)*75%,"")</f>
        <v/>
      </c>
      <c r="N654" s="8" t="str">
        <f>IFERROR(VLOOKUP(A654,DETAIL!$A$7:$L$1101,9,0),"")</f>
        <v/>
      </c>
      <c r="O654" s="115" t="str">
        <f>IFERROR(VLOOKUP(A654,DETAIL!$A$7:$L$1101,10,0)*25%,"")</f>
        <v/>
      </c>
      <c r="P654" s="115" t="str">
        <f t="shared" si="25"/>
        <v/>
      </c>
      <c r="Q654" s="113"/>
    </row>
    <row r="655" spans="1:17" ht="24.95" customHeight="1">
      <c r="A655" s="128">
        <v>648</v>
      </c>
      <c r="B655" s="8" t="str">
        <f t="shared" si="24"/>
        <v/>
      </c>
      <c r="C655" s="112" t="str">
        <f>IFERROR(VLOOKUP(A655,DETAIL!$A$7:$F$1101,3,0),"")</f>
        <v/>
      </c>
      <c r="D655" s="112" t="str">
        <f>IFERROR(VLOOKUP(A655,DETAIL!$A$7:$F$1101,4,0),"")</f>
        <v/>
      </c>
      <c r="E655" s="113" t="str">
        <f>IFERROR(VLOOKUP(A655,DETAIL!$A$7:$F$1101,5,0),"")</f>
        <v/>
      </c>
      <c r="F655" s="113" t="str">
        <f>IFERROR(VLOOKUP(A655,DETAIL!$A$7:$P$1101,16,0),"")</f>
        <v/>
      </c>
      <c r="G655" s="113" t="str">
        <f>IFERROR(VLOOKUP(A655,DETAIL!$A$7:$P$1101,15,0),"")</f>
        <v/>
      </c>
      <c r="H655" s="8" t="str">
        <f>IFERROR(VLOOKUP(A655,DETAIL!$A$7:$F$1101,6,0),"")</f>
        <v/>
      </c>
      <c r="I655" s="8" t="str">
        <f>IFERROR(VLOOKUP(A655,DETAIL!$A$7:$Q$1101,17,0),"")</f>
        <v/>
      </c>
      <c r="J655" s="8" t="str">
        <f>IFERROR(VLOOKUP(A655,DETAIL!$A$7:$P$1101,13,0),"")</f>
        <v/>
      </c>
      <c r="K655" s="114" t="str">
        <f>IFERROR(VLOOKUP(A655,DETAIL!$A$7:$N$1101,14,0),"")</f>
        <v/>
      </c>
      <c r="L655" s="8" t="str">
        <f>IFERROR(VLOOKUP(A655,DETAIL!$A$7:$L$1101,7,0),"")</f>
        <v/>
      </c>
      <c r="M655" s="115" t="str">
        <f>IFERROR(VLOOKUP(A655,DETAIL!$A$7:$L$1101,8,0)*75%,"")</f>
        <v/>
      </c>
      <c r="N655" s="8" t="str">
        <f>IFERROR(VLOOKUP(A655,DETAIL!$A$7:$L$1101,9,0),"")</f>
        <v/>
      </c>
      <c r="O655" s="115" t="str">
        <f>IFERROR(VLOOKUP(A655,DETAIL!$A$7:$L$1101,10,0)*25%,"")</f>
        <v/>
      </c>
      <c r="P655" s="115" t="str">
        <f t="shared" si="25"/>
        <v/>
      </c>
      <c r="Q655" s="113"/>
    </row>
    <row r="656" spans="1:17" ht="24.95" customHeight="1">
      <c r="A656" s="128">
        <v>649</v>
      </c>
      <c r="B656" s="8" t="str">
        <f t="shared" si="24"/>
        <v/>
      </c>
      <c r="C656" s="112" t="str">
        <f>IFERROR(VLOOKUP(A656,DETAIL!$A$7:$F$1101,3,0),"")</f>
        <v/>
      </c>
      <c r="D656" s="112" t="str">
        <f>IFERROR(VLOOKUP(A656,DETAIL!$A$7:$F$1101,4,0),"")</f>
        <v/>
      </c>
      <c r="E656" s="113" t="str">
        <f>IFERROR(VLOOKUP(A656,DETAIL!$A$7:$F$1101,5,0),"")</f>
        <v/>
      </c>
      <c r="F656" s="113" t="str">
        <f>IFERROR(VLOOKUP(A656,DETAIL!$A$7:$P$1101,16,0),"")</f>
        <v/>
      </c>
      <c r="G656" s="113" t="str">
        <f>IFERROR(VLOOKUP(A656,DETAIL!$A$7:$P$1101,15,0),"")</f>
        <v/>
      </c>
      <c r="H656" s="8" t="str">
        <f>IFERROR(VLOOKUP(A656,DETAIL!$A$7:$F$1101,6,0),"")</f>
        <v/>
      </c>
      <c r="I656" s="8" t="str">
        <f>IFERROR(VLOOKUP(A656,DETAIL!$A$7:$Q$1101,17,0),"")</f>
        <v/>
      </c>
      <c r="J656" s="8" t="str">
        <f>IFERROR(VLOOKUP(A656,DETAIL!$A$7:$P$1101,13,0),"")</f>
        <v/>
      </c>
      <c r="K656" s="114" t="str">
        <f>IFERROR(VLOOKUP(A656,DETAIL!$A$7:$N$1101,14,0),"")</f>
        <v/>
      </c>
      <c r="L656" s="8" t="str">
        <f>IFERROR(VLOOKUP(A656,DETAIL!$A$7:$L$1101,7,0),"")</f>
        <v/>
      </c>
      <c r="M656" s="115" t="str">
        <f>IFERROR(VLOOKUP(A656,DETAIL!$A$7:$L$1101,8,0)*75%,"")</f>
        <v/>
      </c>
      <c r="N656" s="8" t="str">
        <f>IFERROR(VLOOKUP(A656,DETAIL!$A$7:$L$1101,9,0),"")</f>
        <v/>
      </c>
      <c r="O656" s="115" t="str">
        <f>IFERROR(VLOOKUP(A656,DETAIL!$A$7:$L$1101,10,0)*25%,"")</f>
        <v/>
      </c>
      <c r="P656" s="115" t="str">
        <f t="shared" si="25"/>
        <v/>
      </c>
      <c r="Q656" s="113"/>
    </row>
    <row r="657" spans="1:17" ht="24.95" customHeight="1">
      <c r="A657" s="128">
        <v>650</v>
      </c>
      <c r="B657" s="8" t="str">
        <f t="shared" si="24"/>
        <v/>
      </c>
      <c r="C657" s="112" t="str">
        <f>IFERROR(VLOOKUP(A657,DETAIL!$A$7:$F$1101,3,0),"")</f>
        <v/>
      </c>
      <c r="D657" s="112" t="str">
        <f>IFERROR(VLOOKUP(A657,DETAIL!$A$7:$F$1101,4,0),"")</f>
        <v/>
      </c>
      <c r="E657" s="113" t="str">
        <f>IFERROR(VLOOKUP(A657,DETAIL!$A$7:$F$1101,5,0),"")</f>
        <v/>
      </c>
      <c r="F657" s="113" t="str">
        <f>IFERROR(VLOOKUP(A657,DETAIL!$A$7:$P$1101,16,0),"")</f>
        <v/>
      </c>
      <c r="G657" s="113" t="str">
        <f>IFERROR(VLOOKUP(A657,DETAIL!$A$7:$P$1101,15,0),"")</f>
        <v/>
      </c>
      <c r="H657" s="8" t="str">
        <f>IFERROR(VLOOKUP(A657,DETAIL!$A$7:$F$1101,6,0),"")</f>
        <v/>
      </c>
      <c r="I657" s="8" t="str">
        <f>IFERROR(VLOOKUP(A657,DETAIL!$A$7:$Q$1101,17,0),"")</f>
        <v/>
      </c>
      <c r="J657" s="8" t="str">
        <f>IFERROR(VLOOKUP(A657,DETAIL!$A$7:$P$1101,13,0),"")</f>
        <v/>
      </c>
      <c r="K657" s="114" t="str">
        <f>IFERROR(VLOOKUP(A657,DETAIL!$A$7:$N$1101,14,0),"")</f>
        <v/>
      </c>
      <c r="L657" s="8" t="str">
        <f>IFERROR(VLOOKUP(A657,DETAIL!$A$7:$L$1101,7,0),"")</f>
        <v/>
      </c>
      <c r="M657" s="115" t="str">
        <f>IFERROR(VLOOKUP(A657,DETAIL!$A$7:$L$1101,8,0)*75%,"")</f>
        <v/>
      </c>
      <c r="N657" s="8" t="str">
        <f>IFERROR(VLOOKUP(A657,DETAIL!$A$7:$L$1101,9,0),"")</f>
        <v/>
      </c>
      <c r="O657" s="115" t="str">
        <f>IFERROR(VLOOKUP(A657,DETAIL!$A$7:$L$1101,10,0)*25%,"")</f>
        <v/>
      </c>
      <c r="P657" s="115" t="str">
        <f t="shared" si="25"/>
        <v/>
      </c>
      <c r="Q657" s="113"/>
    </row>
    <row r="658" spans="1:17" ht="24.95" customHeight="1">
      <c r="A658" s="128">
        <v>651</v>
      </c>
      <c r="B658" s="8" t="str">
        <f t="shared" si="24"/>
        <v/>
      </c>
      <c r="C658" s="112" t="str">
        <f>IFERROR(VLOOKUP(A658,DETAIL!$A$7:$F$1101,3,0),"")</f>
        <v/>
      </c>
      <c r="D658" s="112" t="str">
        <f>IFERROR(VLOOKUP(A658,DETAIL!$A$7:$F$1101,4,0),"")</f>
        <v/>
      </c>
      <c r="E658" s="113" t="str">
        <f>IFERROR(VLOOKUP(A658,DETAIL!$A$7:$F$1101,5,0),"")</f>
        <v/>
      </c>
      <c r="F658" s="113" t="str">
        <f>IFERROR(VLOOKUP(A658,DETAIL!$A$7:$P$1101,16,0),"")</f>
        <v/>
      </c>
      <c r="G658" s="113" t="str">
        <f>IFERROR(VLOOKUP(A658,DETAIL!$A$7:$P$1101,15,0),"")</f>
        <v/>
      </c>
      <c r="H658" s="8" t="str">
        <f>IFERROR(VLOOKUP(A658,DETAIL!$A$7:$F$1101,6,0),"")</f>
        <v/>
      </c>
      <c r="I658" s="8" t="str">
        <f>IFERROR(VLOOKUP(A658,DETAIL!$A$7:$Q$1101,17,0),"")</f>
        <v/>
      </c>
      <c r="J658" s="8" t="str">
        <f>IFERROR(VLOOKUP(A658,DETAIL!$A$7:$P$1101,13,0),"")</f>
        <v/>
      </c>
      <c r="K658" s="114" t="str">
        <f>IFERROR(VLOOKUP(A658,DETAIL!$A$7:$N$1101,14,0),"")</f>
        <v/>
      </c>
      <c r="L658" s="8" t="str">
        <f>IFERROR(VLOOKUP(A658,DETAIL!$A$7:$L$1101,7,0),"")</f>
        <v/>
      </c>
      <c r="M658" s="115" t="str">
        <f>IFERROR(VLOOKUP(A658,DETAIL!$A$7:$L$1101,8,0)*75%,"")</f>
        <v/>
      </c>
      <c r="N658" s="8" t="str">
        <f>IFERROR(VLOOKUP(A658,DETAIL!$A$7:$L$1101,9,0),"")</f>
        <v/>
      </c>
      <c r="O658" s="115" t="str">
        <f>IFERROR(VLOOKUP(A658,DETAIL!$A$7:$L$1101,10,0)*25%,"")</f>
        <v/>
      </c>
      <c r="P658" s="115" t="str">
        <f t="shared" si="25"/>
        <v/>
      </c>
      <c r="Q658" s="113"/>
    </row>
    <row r="659" spans="1:17" ht="24.95" customHeight="1">
      <c r="A659" s="128">
        <v>652</v>
      </c>
      <c r="B659" s="8" t="str">
        <f t="shared" si="24"/>
        <v/>
      </c>
      <c r="C659" s="112" t="str">
        <f>IFERROR(VLOOKUP(A659,DETAIL!$A$7:$F$1101,3,0),"")</f>
        <v/>
      </c>
      <c r="D659" s="112" t="str">
        <f>IFERROR(VLOOKUP(A659,DETAIL!$A$7:$F$1101,4,0),"")</f>
        <v/>
      </c>
      <c r="E659" s="113" t="str">
        <f>IFERROR(VLOOKUP(A659,DETAIL!$A$7:$F$1101,5,0),"")</f>
        <v/>
      </c>
      <c r="F659" s="113" t="str">
        <f>IFERROR(VLOOKUP(A659,DETAIL!$A$7:$P$1101,16,0),"")</f>
        <v/>
      </c>
      <c r="G659" s="113" t="str">
        <f>IFERROR(VLOOKUP(A659,DETAIL!$A$7:$P$1101,15,0),"")</f>
        <v/>
      </c>
      <c r="H659" s="8" t="str">
        <f>IFERROR(VLOOKUP(A659,DETAIL!$A$7:$F$1101,6,0),"")</f>
        <v/>
      </c>
      <c r="I659" s="8" t="str">
        <f>IFERROR(VLOOKUP(A659,DETAIL!$A$7:$Q$1101,17,0),"")</f>
        <v/>
      </c>
      <c r="J659" s="8" t="str">
        <f>IFERROR(VLOOKUP(A659,DETAIL!$A$7:$P$1101,13,0),"")</f>
        <v/>
      </c>
      <c r="K659" s="114" t="str">
        <f>IFERROR(VLOOKUP(A659,DETAIL!$A$7:$N$1101,14,0),"")</f>
        <v/>
      </c>
      <c r="L659" s="8" t="str">
        <f>IFERROR(VLOOKUP(A659,DETAIL!$A$7:$L$1101,7,0),"")</f>
        <v/>
      </c>
      <c r="M659" s="115" t="str">
        <f>IFERROR(VLOOKUP(A659,DETAIL!$A$7:$L$1101,8,0)*75%,"")</f>
        <v/>
      </c>
      <c r="N659" s="8" t="str">
        <f>IFERROR(VLOOKUP(A659,DETAIL!$A$7:$L$1101,9,0),"")</f>
        <v/>
      </c>
      <c r="O659" s="115" t="str">
        <f>IFERROR(VLOOKUP(A659,DETAIL!$A$7:$L$1101,10,0)*25%,"")</f>
        <v/>
      </c>
      <c r="P659" s="115" t="str">
        <f t="shared" si="25"/>
        <v/>
      </c>
      <c r="Q659" s="113"/>
    </row>
    <row r="660" spans="1:17" ht="24.95" customHeight="1">
      <c r="A660" s="128">
        <v>653</v>
      </c>
      <c r="B660" s="8" t="str">
        <f t="shared" ref="B660:B723" si="26">IFERROR(IF(LEN(C660)&gt;=2,B659+1,""),"")</f>
        <v/>
      </c>
      <c r="C660" s="112" t="str">
        <f>IFERROR(VLOOKUP(A660,DETAIL!$A$7:$F$1101,3,0),"")</f>
        <v/>
      </c>
      <c r="D660" s="112" t="str">
        <f>IFERROR(VLOOKUP(A660,DETAIL!$A$7:$F$1101,4,0),"")</f>
        <v/>
      </c>
      <c r="E660" s="113" t="str">
        <f>IFERROR(VLOOKUP(A660,DETAIL!$A$7:$F$1101,5,0),"")</f>
        <v/>
      </c>
      <c r="F660" s="113" t="str">
        <f>IFERROR(VLOOKUP(A660,DETAIL!$A$7:$P$1101,16,0),"")</f>
        <v/>
      </c>
      <c r="G660" s="113" t="str">
        <f>IFERROR(VLOOKUP(A660,DETAIL!$A$7:$P$1101,15,0),"")</f>
        <v/>
      </c>
      <c r="H660" s="8" t="str">
        <f>IFERROR(VLOOKUP(A660,DETAIL!$A$7:$F$1101,6,0),"")</f>
        <v/>
      </c>
      <c r="I660" s="8" t="str">
        <f>IFERROR(VLOOKUP(A660,DETAIL!$A$7:$Q$1101,17,0),"")</f>
        <v/>
      </c>
      <c r="J660" s="8" t="str">
        <f>IFERROR(VLOOKUP(A660,DETAIL!$A$7:$P$1101,13,0),"")</f>
        <v/>
      </c>
      <c r="K660" s="114" t="str">
        <f>IFERROR(VLOOKUP(A660,DETAIL!$A$7:$N$1101,14,0),"")</f>
        <v/>
      </c>
      <c r="L660" s="8" t="str">
        <f>IFERROR(VLOOKUP(A660,DETAIL!$A$7:$L$1101,7,0),"")</f>
        <v/>
      </c>
      <c r="M660" s="115" t="str">
        <f>IFERROR(VLOOKUP(A660,DETAIL!$A$7:$L$1101,8,0)*75%,"")</f>
        <v/>
      </c>
      <c r="N660" s="8" t="str">
        <f>IFERROR(VLOOKUP(A660,DETAIL!$A$7:$L$1101,9,0),"")</f>
        <v/>
      </c>
      <c r="O660" s="115" t="str">
        <f>IFERROR(VLOOKUP(A660,DETAIL!$A$7:$L$1101,10,0)*25%,"")</f>
        <v/>
      </c>
      <c r="P660" s="115" t="str">
        <f t="shared" ref="P660:P723" si="27">IFERROR(IF(H660="","",SUM(M660+O660)),"")</f>
        <v/>
      </c>
      <c r="Q660" s="113"/>
    </row>
    <row r="661" spans="1:17" ht="24.95" customHeight="1">
      <c r="A661" s="128">
        <v>654</v>
      </c>
      <c r="B661" s="8" t="str">
        <f t="shared" si="26"/>
        <v/>
      </c>
      <c r="C661" s="112" t="str">
        <f>IFERROR(VLOOKUP(A661,DETAIL!$A$7:$F$1101,3,0),"")</f>
        <v/>
      </c>
      <c r="D661" s="112" t="str">
        <f>IFERROR(VLOOKUP(A661,DETAIL!$A$7:$F$1101,4,0),"")</f>
        <v/>
      </c>
      <c r="E661" s="113" t="str">
        <f>IFERROR(VLOOKUP(A661,DETAIL!$A$7:$F$1101,5,0),"")</f>
        <v/>
      </c>
      <c r="F661" s="113" t="str">
        <f>IFERROR(VLOOKUP(A661,DETAIL!$A$7:$P$1101,16,0),"")</f>
        <v/>
      </c>
      <c r="G661" s="113" t="str">
        <f>IFERROR(VLOOKUP(A661,DETAIL!$A$7:$P$1101,15,0),"")</f>
        <v/>
      </c>
      <c r="H661" s="8" t="str">
        <f>IFERROR(VLOOKUP(A661,DETAIL!$A$7:$F$1101,6,0),"")</f>
        <v/>
      </c>
      <c r="I661" s="8" t="str">
        <f>IFERROR(VLOOKUP(A661,DETAIL!$A$7:$Q$1101,17,0),"")</f>
        <v/>
      </c>
      <c r="J661" s="8" t="str">
        <f>IFERROR(VLOOKUP(A661,DETAIL!$A$7:$P$1101,13,0),"")</f>
        <v/>
      </c>
      <c r="K661" s="114" t="str">
        <f>IFERROR(VLOOKUP(A661,DETAIL!$A$7:$N$1101,14,0),"")</f>
        <v/>
      </c>
      <c r="L661" s="8" t="str">
        <f>IFERROR(VLOOKUP(A661,DETAIL!$A$7:$L$1101,7,0),"")</f>
        <v/>
      </c>
      <c r="M661" s="115" t="str">
        <f>IFERROR(VLOOKUP(A661,DETAIL!$A$7:$L$1101,8,0)*75%,"")</f>
        <v/>
      </c>
      <c r="N661" s="8" t="str">
        <f>IFERROR(VLOOKUP(A661,DETAIL!$A$7:$L$1101,9,0),"")</f>
        <v/>
      </c>
      <c r="O661" s="115" t="str">
        <f>IFERROR(VLOOKUP(A661,DETAIL!$A$7:$L$1101,10,0)*25%,"")</f>
        <v/>
      </c>
      <c r="P661" s="115" t="str">
        <f t="shared" si="27"/>
        <v/>
      </c>
      <c r="Q661" s="113"/>
    </row>
    <row r="662" spans="1:17" ht="24.95" customHeight="1">
      <c r="A662" s="128">
        <v>655</v>
      </c>
      <c r="B662" s="8" t="str">
        <f t="shared" si="26"/>
        <v/>
      </c>
      <c r="C662" s="112" t="str">
        <f>IFERROR(VLOOKUP(A662,DETAIL!$A$7:$F$1101,3,0),"")</f>
        <v/>
      </c>
      <c r="D662" s="112" t="str">
        <f>IFERROR(VLOOKUP(A662,DETAIL!$A$7:$F$1101,4,0),"")</f>
        <v/>
      </c>
      <c r="E662" s="113" t="str">
        <f>IFERROR(VLOOKUP(A662,DETAIL!$A$7:$F$1101,5,0),"")</f>
        <v/>
      </c>
      <c r="F662" s="113" t="str">
        <f>IFERROR(VLOOKUP(A662,DETAIL!$A$7:$P$1101,16,0),"")</f>
        <v/>
      </c>
      <c r="G662" s="113" t="str">
        <f>IFERROR(VLOOKUP(A662,DETAIL!$A$7:$P$1101,15,0),"")</f>
        <v/>
      </c>
      <c r="H662" s="8" t="str">
        <f>IFERROR(VLOOKUP(A662,DETAIL!$A$7:$F$1101,6,0),"")</f>
        <v/>
      </c>
      <c r="I662" s="8" t="str">
        <f>IFERROR(VLOOKUP(A662,DETAIL!$A$7:$Q$1101,17,0),"")</f>
        <v/>
      </c>
      <c r="J662" s="8" t="str">
        <f>IFERROR(VLOOKUP(A662,DETAIL!$A$7:$P$1101,13,0),"")</f>
        <v/>
      </c>
      <c r="K662" s="114" t="str">
        <f>IFERROR(VLOOKUP(A662,DETAIL!$A$7:$N$1101,14,0),"")</f>
        <v/>
      </c>
      <c r="L662" s="8" t="str">
        <f>IFERROR(VLOOKUP(A662,DETAIL!$A$7:$L$1101,7,0),"")</f>
        <v/>
      </c>
      <c r="M662" s="115" t="str">
        <f>IFERROR(VLOOKUP(A662,DETAIL!$A$7:$L$1101,8,0)*75%,"")</f>
        <v/>
      </c>
      <c r="N662" s="8" t="str">
        <f>IFERROR(VLOOKUP(A662,DETAIL!$A$7:$L$1101,9,0),"")</f>
        <v/>
      </c>
      <c r="O662" s="115" t="str">
        <f>IFERROR(VLOOKUP(A662,DETAIL!$A$7:$L$1101,10,0)*25%,"")</f>
        <v/>
      </c>
      <c r="P662" s="115" t="str">
        <f t="shared" si="27"/>
        <v/>
      </c>
      <c r="Q662" s="113"/>
    </row>
    <row r="663" spans="1:17" ht="24.95" customHeight="1">
      <c r="A663" s="128">
        <v>656</v>
      </c>
      <c r="B663" s="8" t="str">
        <f t="shared" si="26"/>
        <v/>
      </c>
      <c r="C663" s="112" t="str">
        <f>IFERROR(VLOOKUP(A663,DETAIL!$A$7:$F$1101,3,0),"")</f>
        <v/>
      </c>
      <c r="D663" s="112" t="str">
        <f>IFERROR(VLOOKUP(A663,DETAIL!$A$7:$F$1101,4,0),"")</f>
        <v/>
      </c>
      <c r="E663" s="113" t="str">
        <f>IFERROR(VLOOKUP(A663,DETAIL!$A$7:$F$1101,5,0),"")</f>
        <v/>
      </c>
      <c r="F663" s="113" t="str">
        <f>IFERROR(VLOOKUP(A663,DETAIL!$A$7:$P$1101,16,0),"")</f>
        <v/>
      </c>
      <c r="G663" s="113" t="str">
        <f>IFERROR(VLOOKUP(A663,DETAIL!$A$7:$P$1101,15,0),"")</f>
        <v/>
      </c>
      <c r="H663" s="8" t="str">
        <f>IFERROR(VLOOKUP(A663,DETAIL!$A$7:$F$1101,6,0),"")</f>
        <v/>
      </c>
      <c r="I663" s="8" t="str">
        <f>IFERROR(VLOOKUP(A663,DETAIL!$A$7:$Q$1101,17,0),"")</f>
        <v/>
      </c>
      <c r="J663" s="8" t="str">
        <f>IFERROR(VLOOKUP(A663,DETAIL!$A$7:$P$1101,13,0),"")</f>
        <v/>
      </c>
      <c r="K663" s="114" t="str">
        <f>IFERROR(VLOOKUP(A663,DETAIL!$A$7:$N$1101,14,0),"")</f>
        <v/>
      </c>
      <c r="L663" s="8" t="str">
        <f>IFERROR(VLOOKUP(A663,DETAIL!$A$7:$L$1101,7,0),"")</f>
        <v/>
      </c>
      <c r="M663" s="115" t="str">
        <f>IFERROR(VLOOKUP(A663,DETAIL!$A$7:$L$1101,8,0)*75%,"")</f>
        <v/>
      </c>
      <c r="N663" s="8" t="str">
        <f>IFERROR(VLOOKUP(A663,DETAIL!$A$7:$L$1101,9,0),"")</f>
        <v/>
      </c>
      <c r="O663" s="115" t="str">
        <f>IFERROR(VLOOKUP(A663,DETAIL!$A$7:$L$1101,10,0)*25%,"")</f>
        <v/>
      </c>
      <c r="P663" s="115" t="str">
        <f t="shared" si="27"/>
        <v/>
      </c>
      <c r="Q663" s="113"/>
    </row>
    <row r="664" spans="1:17" ht="24.95" customHeight="1">
      <c r="A664" s="128">
        <v>657</v>
      </c>
      <c r="B664" s="8" t="str">
        <f t="shared" si="26"/>
        <v/>
      </c>
      <c r="C664" s="112" t="str">
        <f>IFERROR(VLOOKUP(A664,DETAIL!$A$7:$F$1101,3,0),"")</f>
        <v/>
      </c>
      <c r="D664" s="112" t="str">
        <f>IFERROR(VLOOKUP(A664,DETAIL!$A$7:$F$1101,4,0),"")</f>
        <v/>
      </c>
      <c r="E664" s="113" t="str">
        <f>IFERROR(VLOOKUP(A664,DETAIL!$A$7:$F$1101,5,0),"")</f>
        <v/>
      </c>
      <c r="F664" s="113" t="str">
        <f>IFERROR(VLOOKUP(A664,DETAIL!$A$7:$P$1101,16,0),"")</f>
        <v/>
      </c>
      <c r="G664" s="113" t="str">
        <f>IFERROR(VLOOKUP(A664,DETAIL!$A$7:$P$1101,15,0),"")</f>
        <v/>
      </c>
      <c r="H664" s="8" t="str">
        <f>IFERROR(VLOOKUP(A664,DETAIL!$A$7:$F$1101,6,0),"")</f>
        <v/>
      </c>
      <c r="I664" s="8" t="str">
        <f>IFERROR(VLOOKUP(A664,DETAIL!$A$7:$Q$1101,17,0),"")</f>
        <v/>
      </c>
      <c r="J664" s="8" t="str">
        <f>IFERROR(VLOOKUP(A664,DETAIL!$A$7:$P$1101,13,0),"")</f>
        <v/>
      </c>
      <c r="K664" s="114" t="str">
        <f>IFERROR(VLOOKUP(A664,DETAIL!$A$7:$N$1101,14,0),"")</f>
        <v/>
      </c>
      <c r="L664" s="8" t="str">
        <f>IFERROR(VLOOKUP(A664,DETAIL!$A$7:$L$1101,7,0),"")</f>
        <v/>
      </c>
      <c r="M664" s="115" t="str">
        <f>IFERROR(VLOOKUP(A664,DETAIL!$A$7:$L$1101,8,0)*75%,"")</f>
        <v/>
      </c>
      <c r="N664" s="8" t="str">
        <f>IFERROR(VLOOKUP(A664,DETAIL!$A$7:$L$1101,9,0),"")</f>
        <v/>
      </c>
      <c r="O664" s="115" t="str">
        <f>IFERROR(VLOOKUP(A664,DETAIL!$A$7:$L$1101,10,0)*25%,"")</f>
        <v/>
      </c>
      <c r="P664" s="115" t="str">
        <f t="shared" si="27"/>
        <v/>
      </c>
      <c r="Q664" s="113"/>
    </row>
    <row r="665" spans="1:17" ht="24.95" customHeight="1">
      <c r="A665" s="128">
        <v>658</v>
      </c>
      <c r="B665" s="8" t="str">
        <f t="shared" si="26"/>
        <v/>
      </c>
      <c r="C665" s="112" t="str">
        <f>IFERROR(VLOOKUP(A665,DETAIL!$A$7:$F$1101,3,0),"")</f>
        <v/>
      </c>
      <c r="D665" s="112" t="str">
        <f>IFERROR(VLOOKUP(A665,DETAIL!$A$7:$F$1101,4,0),"")</f>
        <v/>
      </c>
      <c r="E665" s="113" t="str">
        <f>IFERROR(VLOOKUP(A665,DETAIL!$A$7:$F$1101,5,0),"")</f>
        <v/>
      </c>
      <c r="F665" s="113" t="str">
        <f>IFERROR(VLOOKUP(A665,DETAIL!$A$7:$P$1101,16,0),"")</f>
        <v/>
      </c>
      <c r="G665" s="113" t="str">
        <f>IFERROR(VLOOKUP(A665,DETAIL!$A$7:$P$1101,15,0),"")</f>
        <v/>
      </c>
      <c r="H665" s="8" t="str">
        <f>IFERROR(VLOOKUP(A665,DETAIL!$A$7:$F$1101,6,0),"")</f>
        <v/>
      </c>
      <c r="I665" s="8" t="str">
        <f>IFERROR(VLOOKUP(A665,DETAIL!$A$7:$Q$1101,17,0),"")</f>
        <v/>
      </c>
      <c r="J665" s="8" t="str">
        <f>IFERROR(VLOOKUP(A665,DETAIL!$A$7:$P$1101,13,0),"")</f>
        <v/>
      </c>
      <c r="K665" s="114" t="str">
        <f>IFERROR(VLOOKUP(A665,DETAIL!$A$7:$N$1101,14,0),"")</f>
        <v/>
      </c>
      <c r="L665" s="8" t="str">
        <f>IFERROR(VLOOKUP(A665,DETAIL!$A$7:$L$1101,7,0),"")</f>
        <v/>
      </c>
      <c r="M665" s="115" t="str">
        <f>IFERROR(VLOOKUP(A665,DETAIL!$A$7:$L$1101,8,0)*75%,"")</f>
        <v/>
      </c>
      <c r="N665" s="8" t="str">
        <f>IFERROR(VLOOKUP(A665,DETAIL!$A$7:$L$1101,9,0),"")</f>
        <v/>
      </c>
      <c r="O665" s="115" t="str">
        <f>IFERROR(VLOOKUP(A665,DETAIL!$A$7:$L$1101,10,0)*25%,"")</f>
        <v/>
      </c>
      <c r="P665" s="115" t="str">
        <f t="shared" si="27"/>
        <v/>
      </c>
      <c r="Q665" s="113"/>
    </row>
    <row r="666" spans="1:17" ht="24.95" customHeight="1">
      <c r="A666" s="128">
        <v>659</v>
      </c>
      <c r="B666" s="8" t="str">
        <f t="shared" si="26"/>
        <v/>
      </c>
      <c r="C666" s="112" t="str">
        <f>IFERROR(VLOOKUP(A666,DETAIL!$A$7:$F$1101,3,0),"")</f>
        <v/>
      </c>
      <c r="D666" s="112" t="str">
        <f>IFERROR(VLOOKUP(A666,DETAIL!$A$7:$F$1101,4,0),"")</f>
        <v/>
      </c>
      <c r="E666" s="113" t="str">
        <f>IFERROR(VLOOKUP(A666,DETAIL!$A$7:$F$1101,5,0),"")</f>
        <v/>
      </c>
      <c r="F666" s="113" t="str">
        <f>IFERROR(VLOOKUP(A666,DETAIL!$A$7:$P$1101,16,0),"")</f>
        <v/>
      </c>
      <c r="G666" s="113" t="str">
        <f>IFERROR(VLOOKUP(A666,DETAIL!$A$7:$P$1101,15,0),"")</f>
        <v/>
      </c>
      <c r="H666" s="8" t="str">
        <f>IFERROR(VLOOKUP(A666,DETAIL!$A$7:$F$1101,6,0),"")</f>
        <v/>
      </c>
      <c r="I666" s="8" t="str">
        <f>IFERROR(VLOOKUP(A666,DETAIL!$A$7:$Q$1101,17,0),"")</f>
        <v/>
      </c>
      <c r="J666" s="8" t="str">
        <f>IFERROR(VLOOKUP(A666,DETAIL!$A$7:$P$1101,13,0),"")</f>
        <v/>
      </c>
      <c r="K666" s="114" t="str">
        <f>IFERROR(VLOOKUP(A666,DETAIL!$A$7:$N$1101,14,0),"")</f>
        <v/>
      </c>
      <c r="L666" s="8" t="str">
        <f>IFERROR(VLOOKUP(A666,DETAIL!$A$7:$L$1101,7,0),"")</f>
        <v/>
      </c>
      <c r="M666" s="115" t="str">
        <f>IFERROR(VLOOKUP(A666,DETAIL!$A$7:$L$1101,8,0)*75%,"")</f>
        <v/>
      </c>
      <c r="N666" s="8" t="str">
        <f>IFERROR(VLOOKUP(A666,DETAIL!$A$7:$L$1101,9,0),"")</f>
        <v/>
      </c>
      <c r="O666" s="115" t="str">
        <f>IFERROR(VLOOKUP(A666,DETAIL!$A$7:$L$1101,10,0)*25%,"")</f>
        <v/>
      </c>
      <c r="P666" s="115" t="str">
        <f t="shared" si="27"/>
        <v/>
      </c>
      <c r="Q666" s="113"/>
    </row>
    <row r="667" spans="1:17" ht="24.95" customHeight="1">
      <c r="A667" s="128">
        <v>660</v>
      </c>
      <c r="B667" s="8" t="str">
        <f t="shared" si="26"/>
        <v/>
      </c>
      <c r="C667" s="112" t="str">
        <f>IFERROR(VLOOKUP(A667,DETAIL!$A$7:$F$1101,3,0),"")</f>
        <v/>
      </c>
      <c r="D667" s="112" t="str">
        <f>IFERROR(VLOOKUP(A667,DETAIL!$A$7:$F$1101,4,0),"")</f>
        <v/>
      </c>
      <c r="E667" s="113" t="str">
        <f>IFERROR(VLOOKUP(A667,DETAIL!$A$7:$F$1101,5,0),"")</f>
        <v/>
      </c>
      <c r="F667" s="113" t="str">
        <f>IFERROR(VLOOKUP(A667,DETAIL!$A$7:$P$1101,16,0),"")</f>
        <v/>
      </c>
      <c r="G667" s="113" t="str">
        <f>IFERROR(VLOOKUP(A667,DETAIL!$A$7:$P$1101,15,0),"")</f>
        <v/>
      </c>
      <c r="H667" s="8" t="str">
        <f>IFERROR(VLOOKUP(A667,DETAIL!$A$7:$F$1101,6,0),"")</f>
        <v/>
      </c>
      <c r="I667" s="8" t="str">
        <f>IFERROR(VLOOKUP(A667,DETAIL!$A$7:$Q$1101,17,0),"")</f>
        <v/>
      </c>
      <c r="J667" s="8" t="str">
        <f>IFERROR(VLOOKUP(A667,DETAIL!$A$7:$P$1101,13,0),"")</f>
        <v/>
      </c>
      <c r="K667" s="114" t="str">
        <f>IFERROR(VLOOKUP(A667,DETAIL!$A$7:$N$1101,14,0),"")</f>
        <v/>
      </c>
      <c r="L667" s="8" t="str">
        <f>IFERROR(VLOOKUP(A667,DETAIL!$A$7:$L$1101,7,0),"")</f>
        <v/>
      </c>
      <c r="M667" s="115" t="str">
        <f>IFERROR(VLOOKUP(A667,DETAIL!$A$7:$L$1101,8,0)*75%,"")</f>
        <v/>
      </c>
      <c r="N667" s="8" t="str">
        <f>IFERROR(VLOOKUP(A667,DETAIL!$A$7:$L$1101,9,0),"")</f>
        <v/>
      </c>
      <c r="O667" s="115" t="str">
        <f>IFERROR(VLOOKUP(A667,DETAIL!$A$7:$L$1101,10,0)*25%,"")</f>
        <v/>
      </c>
      <c r="P667" s="115" t="str">
        <f t="shared" si="27"/>
        <v/>
      </c>
      <c r="Q667" s="113"/>
    </row>
    <row r="668" spans="1:17" ht="24.95" customHeight="1">
      <c r="A668" s="128">
        <v>661</v>
      </c>
      <c r="B668" s="8" t="str">
        <f t="shared" si="26"/>
        <v/>
      </c>
      <c r="C668" s="112" t="str">
        <f>IFERROR(VLOOKUP(A668,DETAIL!$A$7:$F$1101,3,0),"")</f>
        <v/>
      </c>
      <c r="D668" s="112" t="str">
        <f>IFERROR(VLOOKUP(A668,DETAIL!$A$7:$F$1101,4,0),"")</f>
        <v/>
      </c>
      <c r="E668" s="113" t="str">
        <f>IFERROR(VLOOKUP(A668,DETAIL!$A$7:$F$1101,5,0),"")</f>
        <v/>
      </c>
      <c r="F668" s="113" t="str">
        <f>IFERROR(VLOOKUP(A668,DETAIL!$A$7:$P$1101,16,0),"")</f>
        <v/>
      </c>
      <c r="G668" s="113" t="str">
        <f>IFERROR(VLOOKUP(A668,DETAIL!$A$7:$P$1101,15,0),"")</f>
        <v/>
      </c>
      <c r="H668" s="8" t="str">
        <f>IFERROR(VLOOKUP(A668,DETAIL!$A$7:$F$1101,6,0),"")</f>
        <v/>
      </c>
      <c r="I668" s="8" t="str">
        <f>IFERROR(VLOOKUP(A668,DETAIL!$A$7:$Q$1101,17,0),"")</f>
        <v/>
      </c>
      <c r="J668" s="8" t="str">
        <f>IFERROR(VLOOKUP(A668,DETAIL!$A$7:$P$1101,13,0),"")</f>
        <v/>
      </c>
      <c r="K668" s="114" t="str">
        <f>IFERROR(VLOOKUP(A668,DETAIL!$A$7:$N$1101,14,0),"")</f>
        <v/>
      </c>
      <c r="L668" s="8" t="str">
        <f>IFERROR(VLOOKUP(A668,DETAIL!$A$7:$L$1101,7,0),"")</f>
        <v/>
      </c>
      <c r="M668" s="115" t="str">
        <f>IFERROR(VLOOKUP(A668,DETAIL!$A$7:$L$1101,8,0)*75%,"")</f>
        <v/>
      </c>
      <c r="N668" s="8" t="str">
        <f>IFERROR(VLOOKUP(A668,DETAIL!$A$7:$L$1101,9,0),"")</f>
        <v/>
      </c>
      <c r="O668" s="115" t="str">
        <f>IFERROR(VLOOKUP(A668,DETAIL!$A$7:$L$1101,10,0)*25%,"")</f>
        <v/>
      </c>
      <c r="P668" s="115" t="str">
        <f t="shared" si="27"/>
        <v/>
      </c>
      <c r="Q668" s="113"/>
    </row>
    <row r="669" spans="1:17" ht="24.95" customHeight="1">
      <c r="A669" s="128">
        <v>662</v>
      </c>
      <c r="B669" s="8" t="str">
        <f t="shared" si="26"/>
        <v/>
      </c>
      <c r="C669" s="112" t="str">
        <f>IFERROR(VLOOKUP(A669,DETAIL!$A$7:$F$1101,3,0),"")</f>
        <v/>
      </c>
      <c r="D669" s="112" t="str">
        <f>IFERROR(VLOOKUP(A669,DETAIL!$A$7:$F$1101,4,0),"")</f>
        <v/>
      </c>
      <c r="E669" s="113" t="str">
        <f>IFERROR(VLOOKUP(A669,DETAIL!$A$7:$F$1101,5,0),"")</f>
        <v/>
      </c>
      <c r="F669" s="113" t="str">
        <f>IFERROR(VLOOKUP(A669,DETAIL!$A$7:$P$1101,16,0),"")</f>
        <v/>
      </c>
      <c r="G669" s="113" t="str">
        <f>IFERROR(VLOOKUP(A669,DETAIL!$A$7:$P$1101,15,0),"")</f>
        <v/>
      </c>
      <c r="H669" s="8" t="str">
        <f>IFERROR(VLOOKUP(A669,DETAIL!$A$7:$F$1101,6,0),"")</f>
        <v/>
      </c>
      <c r="I669" s="8" t="str">
        <f>IFERROR(VLOOKUP(A669,DETAIL!$A$7:$Q$1101,17,0),"")</f>
        <v/>
      </c>
      <c r="J669" s="8" t="str">
        <f>IFERROR(VLOOKUP(A669,DETAIL!$A$7:$P$1101,13,0),"")</f>
        <v/>
      </c>
      <c r="K669" s="114" t="str">
        <f>IFERROR(VLOOKUP(A669,DETAIL!$A$7:$N$1101,14,0),"")</f>
        <v/>
      </c>
      <c r="L669" s="8" t="str">
        <f>IFERROR(VLOOKUP(A669,DETAIL!$A$7:$L$1101,7,0),"")</f>
        <v/>
      </c>
      <c r="M669" s="115" t="str">
        <f>IFERROR(VLOOKUP(A669,DETAIL!$A$7:$L$1101,8,0)*75%,"")</f>
        <v/>
      </c>
      <c r="N669" s="8" t="str">
        <f>IFERROR(VLOOKUP(A669,DETAIL!$A$7:$L$1101,9,0),"")</f>
        <v/>
      </c>
      <c r="O669" s="115" t="str">
        <f>IFERROR(VLOOKUP(A669,DETAIL!$A$7:$L$1101,10,0)*25%,"")</f>
        <v/>
      </c>
      <c r="P669" s="115" t="str">
        <f t="shared" si="27"/>
        <v/>
      </c>
      <c r="Q669" s="113"/>
    </row>
    <row r="670" spans="1:17" ht="24.95" customHeight="1">
      <c r="A670" s="128">
        <v>663</v>
      </c>
      <c r="B670" s="8" t="str">
        <f t="shared" si="26"/>
        <v/>
      </c>
      <c r="C670" s="112" t="str">
        <f>IFERROR(VLOOKUP(A670,DETAIL!$A$7:$F$1101,3,0),"")</f>
        <v/>
      </c>
      <c r="D670" s="112" t="str">
        <f>IFERROR(VLOOKUP(A670,DETAIL!$A$7:$F$1101,4,0),"")</f>
        <v/>
      </c>
      <c r="E670" s="113" t="str">
        <f>IFERROR(VLOOKUP(A670,DETAIL!$A$7:$F$1101,5,0),"")</f>
        <v/>
      </c>
      <c r="F670" s="113" t="str">
        <f>IFERROR(VLOOKUP(A670,DETAIL!$A$7:$P$1101,16,0),"")</f>
        <v/>
      </c>
      <c r="G670" s="113" t="str">
        <f>IFERROR(VLOOKUP(A670,DETAIL!$A$7:$P$1101,15,0),"")</f>
        <v/>
      </c>
      <c r="H670" s="8" t="str">
        <f>IFERROR(VLOOKUP(A670,DETAIL!$A$7:$F$1101,6,0),"")</f>
        <v/>
      </c>
      <c r="I670" s="8" t="str">
        <f>IFERROR(VLOOKUP(A670,DETAIL!$A$7:$Q$1101,17,0),"")</f>
        <v/>
      </c>
      <c r="J670" s="8" t="str">
        <f>IFERROR(VLOOKUP(A670,DETAIL!$A$7:$P$1101,13,0),"")</f>
        <v/>
      </c>
      <c r="K670" s="114" t="str">
        <f>IFERROR(VLOOKUP(A670,DETAIL!$A$7:$N$1101,14,0),"")</f>
        <v/>
      </c>
      <c r="L670" s="8" t="str">
        <f>IFERROR(VLOOKUP(A670,DETAIL!$A$7:$L$1101,7,0),"")</f>
        <v/>
      </c>
      <c r="M670" s="115" t="str">
        <f>IFERROR(VLOOKUP(A670,DETAIL!$A$7:$L$1101,8,0)*75%,"")</f>
        <v/>
      </c>
      <c r="N670" s="8" t="str">
        <f>IFERROR(VLOOKUP(A670,DETAIL!$A$7:$L$1101,9,0),"")</f>
        <v/>
      </c>
      <c r="O670" s="115" t="str">
        <f>IFERROR(VLOOKUP(A670,DETAIL!$A$7:$L$1101,10,0)*25%,"")</f>
        <v/>
      </c>
      <c r="P670" s="115" t="str">
        <f t="shared" si="27"/>
        <v/>
      </c>
      <c r="Q670" s="113"/>
    </row>
    <row r="671" spans="1:17" ht="24.95" customHeight="1">
      <c r="A671" s="128">
        <v>664</v>
      </c>
      <c r="B671" s="8" t="str">
        <f t="shared" si="26"/>
        <v/>
      </c>
      <c r="C671" s="112" t="str">
        <f>IFERROR(VLOOKUP(A671,DETAIL!$A$7:$F$1101,3,0),"")</f>
        <v/>
      </c>
      <c r="D671" s="112" t="str">
        <f>IFERROR(VLOOKUP(A671,DETAIL!$A$7:$F$1101,4,0),"")</f>
        <v/>
      </c>
      <c r="E671" s="113" t="str">
        <f>IFERROR(VLOOKUP(A671,DETAIL!$A$7:$F$1101,5,0),"")</f>
        <v/>
      </c>
      <c r="F671" s="113" t="str">
        <f>IFERROR(VLOOKUP(A671,DETAIL!$A$7:$P$1101,16,0),"")</f>
        <v/>
      </c>
      <c r="G671" s="113" t="str">
        <f>IFERROR(VLOOKUP(A671,DETAIL!$A$7:$P$1101,15,0),"")</f>
        <v/>
      </c>
      <c r="H671" s="8" t="str">
        <f>IFERROR(VLOOKUP(A671,DETAIL!$A$7:$F$1101,6,0),"")</f>
        <v/>
      </c>
      <c r="I671" s="8" t="str">
        <f>IFERROR(VLOOKUP(A671,DETAIL!$A$7:$Q$1101,17,0),"")</f>
        <v/>
      </c>
      <c r="J671" s="8" t="str">
        <f>IFERROR(VLOOKUP(A671,DETAIL!$A$7:$P$1101,13,0),"")</f>
        <v/>
      </c>
      <c r="K671" s="114" t="str">
        <f>IFERROR(VLOOKUP(A671,DETAIL!$A$7:$N$1101,14,0),"")</f>
        <v/>
      </c>
      <c r="L671" s="8" t="str">
        <f>IFERROR(VLOOKUP(A671,DETAIL!$A$7:$L$1101,7,0),"")</f>
        <v/>
      </c>
      <c r="M671" s="115" t="str">
        <f>IFERROR(VLOOKUP(A671,DETAIL!$A$7:$L$1101,8,0)*75%,"")</f>
        <v/>
      </c>
      <c r="N671" s="8" t="str">
        <f>IFERROR(VLOOKUP(A671,DETAIL!$A$7:$L$1101,9,0),"")</f>
        <v/>
      </c>
      <c r="O671" s="115" t="str">
        <f>IFERROR(VLOOKUP(A671,DETAIL!$A$7:$L$1101,10,0)*25%,"")</f>
        <v/>
      </c>
      <c r="P671" s="115" t="str">
        <f t="shared" si="27"/>
        <v/>
      </c>
      <c r="Q671" s="113"/>
    </row>
    <row r="672" spans="1:17" ht="24.95" customHeight="1">
      <c r="A672" s="128">
        <v>665</v>
      </c>
      <c r="B672" s="8" t="str">
        <f t="shared" si="26"/>
        <v/>
      </c>
      <c r="C672" s="112" t="str">
        <f>IFERROR(VLOOKUP(A672,DETAIL!$A$7:$F$1101,3,0),"")</f>
        <v/>
      </c>
      <c r="D672" s="112" t="str">
        <f>IFERROR(VLOOKUP(A672,DETAIL!$A$7:$F$1101,4,0),"")</f>
        <v/>
      </c>
      <c r="E672" s="113" t="str">
        <f>IFERROR(VLOOKUP(A672,DETAIL!$A$7:$F$1101,5,0),"")</f>
        <v/>
      </c>
      <c r="F672" s="113" t="str">
        <f>IFERROR(VLOOKUP(A672,DETAIL!$A$7:$P$1101,16,0),"")</f>
        <v/>
      </c>
      <c r="G672" s="113" t="str">
        <f>IFERROR(VLOOKUP(A672,DETAIL!$A$7:$P$1101,15,0),"")</f>
        <v/>
      </c>
      <c r="H672" s="8" t="str">
        <f>IFERROR(VLOOKUP(A672,DETAIL!$A$7:$F$1101,6,0),"")</f>
        <v/>
      </c>
      <c r="I672" s="8" t="str">
        <f>IFERROR(VLOOKUP(A672,DETAIL!$A$7:$Q$1101,17,0),"")</f>
        <v/>
      </c>
      <c r="J672" s="8" t="str">
        <f>IFERROR(VLOOKUP(A672,DETAIL!$A$7:$P$1101,13,0),"")</f>
        <v/>
      </c>
      <c r="K672" s="114" t="str">
        <f>IFERROR(VLOOKUP(A672,DETAIL!$A$7:$N$1101,14,0),"")</f>
        <v/>
      </c>
      <c r="L672" s="8" t="str">
        <f>IFERROR(VLOOKUP(A672,DETAIL!$A$7:$L$1101,7,0),"")</f>
        <v/>
      </c>
      <c r="M672" s="115" t="str">
        <f>IFERROR(VLOOKUP(A672,DETAIL!$A$7:$L$1101,8,0)*75%,"")</f>
        <v/>
      </c>
      <c r="N672" s="8" t="str">
        <f>IFERROR(VLOOKUP(A672,DETAIL!$A$7:$L$1101,9,0),"")</f>
        <v/>
      </c>
      <c r="O672" s="115" t="str">
        <f>IFERROR(VLOOKUP(A672,DETAIL!$A$7:$L$1101,10,0)*25%,"")</f>
        <v/>
      </c>
      <c r="P672" s="115" t="str">
        <f t="shared" si="27"/>
        <v/>
      </c>
      <c r="Q672" s="113"/>
    </row>
    <row r="673" spans="1:17" ht="24.95" customHeight="1">
      <c r="A673" s="128">
        <v>666</v>
      </c>
      <c r="B673" s="8" t="str">
        <f t="shared" si="26"/>
        <v/>
      </c>
      <c r="C673" s="112" t="str">
        <f>IFERROR(VLOOKUP(A673,DETAIL!$A$7:$F$1101,3,0),"")</f>
        <v/>
      </c>
      <c r="D673" s="112" t="str">
        <f>IFERROR(VLOOKUP(A673,DETAIL!$A$7:$F$1101,4,0),"")</f>
        <v/>
      </c>
      <c r="E673" s="113" t="str">
        <f>IFERROR(VLOOKUP(A673,DETAIL!$A$7:$F$1101,5,0),"")</f>
        <v/>
      </c>
      <c r="F673" s="113" t="str">
        <f>IFERROR(VLOOKUP(A673,DETAIL!$A$7:$P$1101,16,0),"")</f>
        <v/>
      </c>
      <c r="G673" s="113" t="str">
        <f>IFERROR(VLOOKUP(A673,DETAIL!$A$7:$P$1101,15,0),"")</f>
        <v/>
      </c>
      <c r="H673" s="8" t="str">
        <f>IFERROR(VLOOKUP(A673,DETAIL!$A$7:$F$1101,6,0),"")</f>
        <v/>
      </c>
      <c r="I673" s="8" t="str">
        <f>IFERROR(VLOOKUP(A673,DETAIL!$A$7:$Q$1101,17,0),"")</f>
        <v/>
      </c>
      <c r="J673" s="8" t="str">
        <f>IFERROR(VLOOKUP(A673,DETAIL!$A$7:$P$1101,13,0),"")</f>
        <v/>
      </c>
      <c r="K673" s="114" t="str">
        <f>IFERROR(VLOOKUP(A673,DETAIL!$A$7:$N$1101,14,0),"")</f>
        <v/>
      </c>
      <c r="L673" s="8" t="str">
        <f>IFERROR(VLOOKUP(A673,DETAIL!$A$7:$L$1101,7,0),"")</f>
        <v/>
      </c>
      <c r="M673" s="115" t="str">
        <f>IFERROR(VLOOKUP(A673,DETAIL!$A$7:$L$1101,8,0)*75%,"")</f>
        <v/>
      </c>
      <c r="N673" s="8" t="str">
        <f>IFERROR(VLOOKUP(A673,DETAIL!$A$7:$L$1101,9,0),"")</f>
        <v/>
      </c>
      <c r="O673" s="115" t="str">
        <f>IFERROR(VLOOKUP(A673,DETAIL!$A$7:$L$1101,10,0)*25%,"")</f>
        <v/>
      </c>
      <c r="P673" s="115" t="str">
        <f t="shared" si="27"/>
        <v/>
      </c>
      <c r="Q673" s="113"/>
    </row>
    <row r="674" spans="1:17" ht="24.95" customHeight="1">
      <c r="A674" s="128">
        <v>667</v>
      </c>
      <c r="B674" s="8" t="str">
        <f t="shared" si="26"/>
        <v/>
      </c>
      <c r="C674" s="112" t="str">
        <f>IFERROR(VLOOKUP(A674,DETAIL!$A$7:$F$1101,3,0),"")</f>
        <v/>
      </c>
      <c r="D674" s="112" t="str">
        <f>IFERROR(VLOOKUP(A674,DETAIL!$A$7:$F$1101,4,0),"")</f>
        <v/>
      </c>
      <c r="E674" s="113" t="str">
        <f>IFERROR(VLOOKUP(A674,DETAIL!$A$7:$F$1101,5,0),"")</f>
        <v/>
      </c>
      <c r="F674" s="113" t="str">
        <f>IFERROR(VLOOKUP(A674,DETAIL!$A$7:$P$1101,16,0),"")</f>
        <v/>
      </c>
      <c r="G674" s="113" t="str">
        <f>IFERROR(VLOOKUP(A674,DETAIL!$A$7:$P$1101,15,0),"")</f>
        <v/>
      </c>
      <c r="H674" s="8" t="str">
        <f>IFERROR(VLOOKUP(A674,DETAIL!$A$7:$F$1101,6,0),"")</f>
        <v/>
      </c>
      <c r="I674" s="8" t="str">
        <f>IFERROR(VLOOKUP(A674,DETAIL!$A$7:$Q$1101,17,0),"")</f>
        <v/>
      </c>
      <c r="J674" s="8" t="str">
        <f>IFERROR(VLOOKUP(A674,DETAIL!$A$7:$P$1101,13,0),"")</f>
        <v/>
      </c>
      <c r="K674" s="114" t="str">
        <f>IFERROR(VLOOKUP(A674,DETAIL!$A$7:$N$1101,14,0),"")</f>
        <v/>
      </c>
      <c r="L674" s="8" t="str">
        <f>IFERROR(VLOOKUP(A674,DETAIL!$A$7:$L$1101,7,0),"")</f>
        <v/>
      </c>
      <c r="M674" s="115" t="str">
        <f>IFERROR(VLOOKUP(A674,DETAIL!$A$7:$L$1101,8,0)*75%,"")</f>
        <v/>
      </c>
      <c r="N674" s="8" t="str">
        <f>IFERROR(VLOOKUP(A674,DETAIL!$A$7:$L$1101,9,0),"")</f>
        <v/>
      </c>
      <c r="O674" s="115" t="str">
        <f>IFERROR(VLOOKUP(A674,DETAIL!$A$7:$L$1101,10,0)*25%,"")</f>
        <v/>
      </c>
      <c r="P674" s="115" t="str">
        <f t="shared" si="27"/>
        <v/>
      </c>
      <c r="Q674" s="113"/>
    </row>
    <row r="675" spans="1:17" ht="24.95" customHeight="1">
      <c r="A675" s="128">
        <v>668</v>
      </c>
      <c r="B675" s="8" t="str">
        <f t="shared" si="26"/>
        <v/>
      </c>
      <c r="C675" s="112" t="str">
        <f>IFERROR(VLOOKUP(A675,DETAIL!$A$7:$F$1101,3,0),"")</f>
        <v/>
      </c>
      <c r="D675" s="112" t="str">
        <f>IFERROR(VLOOKUP(A675,DETAIL!$A$7:$F$1101,4,0),"")</f>
        <v/>
      </c>
      <c r="E675" s="113" t="str">
        <f>IFERROR(VLOOKUP(A675,DETAIL!$A$7:$F$1101,5,0),"")</f>
        <v/>
      </c>
      <c r="F675" s="113" t="str">
        <f>IFERROR(VLOOKUP(A675,DETAIL!$A$7:$P$1101,16,0),"")</f>
        <v/>
      </c>
      <c r="G675" s="113" t="str">
        <f>IFERROR(VLOOKUP(A675,DETAIL!$A$7:$P$1101,15,0),"")</f>
        <v/>
      </c>
      <c r="H675" s="8" t="str">
        <f>IFERROR(VLOOKUP(A675,DETAIL!$A$7:$F$1101,6,0),"")</f>
        <v/>
      </c>
      <c r="I675" s="8" t="str">
        <f>IFERROR(VLOOKUP(A675,DETAIL!$A$7:$Q$1101,17,0),"")</f>
        <v/>
      </c>
      <c r="J675" s="8" t="str">
        <f>IFERROR(VLOOKUP(A675,DETAIL!$A$7:$P$1101,13,0),"")</f>
        <v/>
      </c>
      <c r="K675" s="114" t="str">
        <f>IFERROR(VLOOKUP(A675,DETAIL!$A$7:$N$1101,14,0),"")</f>
        <v/>
      </c>
      <c r="L675" s="8" t="str">
        <f>IFERROR(VLOOKUP(A675,DETAIL!$A$7:$L$1101,7,0),"")</f>
        <v/>
      </c>
      <c r="M675" s="115" t="str">
        <f>IFERROR(VLOOKUP(A675,DETAIL!$A$7:$L$1101,8,0)*75%,"")</f>
        <v/>
      </c>
      <c r="N675" s="8" t="str">
        <f>IFERROR(VLOOKUP(A675,DETAIL!$A$7:$L$1101,9,0),"")</f>
        <v/>
      </c>
      <c r="O675" s="115" t="str">
        <f>IFERROR(VLOOKUP(A675,DETAIL!$A$7:$L$1101,10,0)*25%,"")</f>
        <v/>
      </c>
      <c r="P675" s="115" t="str">
        <f t="shared" si="27"/>
        <v/>
      </c>
      <c r="Q675" s="113"/>
    </row>
    <row r="676" spans="1:17" ht="24.95" customHeight="1">
      <c r="A676" s="128">
        <v>669</v>
      </c>
      <c r="B676" s="8" t="str">
        <f t="shared" si="26"/>
        <v/>
      </c>
      <c r="C676" s="112" t="str">
        <f>IFERROR(VLOOKUP(A676,DETAIL!$A$7:$F$1101,3,0),"")</f>
        <v/>
      </c>
      <c r="D676" s="112" t="str">
        <f>IFERROR(VLOOKUP(A676,DETAIL!$A$7:$F$1101,4,0),"")</f>
        <v/>
      </c>
      <c r="E676" s="113" t="str">
        <f>IFERROR(VLOOKUP(A676,DETAIL!$A$7:$F$1101,5,0),"")</f>
        <v/>
      </c>
      <c r="F676" s="113" t="str">
        <f>IFERROR(VLOOKUP(A676,DETAIL!$A$7:$P$1101,16,0),"")</f>
        <v/>
      </c>
      <c r="G676" s="113" t="str">
        <f>IFERROR(VLOOKUP(A676,DETAIL!$A$7:$P$1101,15,0),"")</f>
        <v/>
      </c>
      <c r="H676" s="8" t="str">
        <f>IFERROR(VLOOKUP(A676,DETAIL!$A$7:$F$1101,6,0),"")</f>
        <v/>
      </c>
      <c r="I676" s="8" t="str">
        <f>IFERROR(VLOOKUP(A676,DETAIL!$A$7:$Q$1101,17,0),"")</f>
        <v/>
      </c>
      <c r="J676" s="8" t="str">
        <f>IFERROR(VLOOKUP(A676,DETAIL!$A$7:$P$1101,13,0),"")</f>
        <v/>
      </c>
      <c r="K676" s="114" t="str">
        <f>IFERROR(VLOOKUP(A676,DETAIL!$A$7:$N$1101,14,0),"")</f>
        <v/>
      </c>
      <c r="L676" s="8" t="str">
        <f>IFERROR(VLOOKUP(A676,DETAIL!$A$7:$L$1101,7,0),"")</f>
        <v/>
      </c>
      <c r="M676" s="115" t="str">
        <f>IFERROR(VLOOKUP(A676,DETAIL!$A$7:$L$1101,8,0)*75%,"")</f>
        <v/>
      </c>
      <c r="N676" s="8" t="str">
        <f>IFERROR(VLOOKUP(A676,DETAIL!$A$7:$L$1101,9,0),"")</f>
        <v/>
      </c>
      <c r="O676" s="115" t="str">
        <f>IFERROR(VLOOKUP(A676,DETAIL!$A$7:$L$1101,10,0)*25%,"")</f>
        <v/>
      </c>
      <c r="P676" s="115" t="str">
        <f t="shared" si="27"/>
        <v/>
      </c>
      <c r="Q676" s="113"/>
    </row>
    <row r="677" spans="1:17" ht="24.95" customHeight="1">
      <c r="A677" s="128">
        <v>670</v>
      </c>
      <c r="B677" s="8" t="str">
        <f t="shared" si="26"/>
        <v/>
      </c>
      <c r="C677" s="112" t="str">
        <f>IFERROR(VLOOKUP(A677,DETAIL!$A$7:$F$1101,3,0),"")</f>
        <v/>
      </c>
      <c r="D677" s="112" t="str">
        <f>IFERROR(VLOOKUP(A677,DETAIL!$A$7:$F$1101,4,0),"")</f>
        <v/>
      </c>
      <c r="E677" s="113" t="str">
        <f>IFERROR(VLOOKUP(A677,DETAIL!$A$7:$F$1101,5,0),"")</f>
        <v/>
      </c>
      <c r="F677" s="113" t="str">
        <f>IFERROR(VLOOKUP(A677,DETAIL!$A$7:$P$1101,16,0),"")</f>
        <v/>
      </c>
      <c r="G677" s="113" t="str">
        <f>IFERROR(VLOOKUP(A677,DETAIL!$A$7:$P$1101,15,0),"")</f>
        <v/>
      </c>
      <c r="H677" s="8" t="str">
        <f>IFERROR(VLOOKUP(A677,DETAIL!$A$7:$F$1101,6,0),"")</f>
        <v/>
      </c>
      <c r="I677" s="8" t="str">
        <f>IFERROR(VLOOKUP(A677,DETAIL!$A$7:$Q$1101,17,0),"")</f>
        <v/>
      </c>
      <c r="J677" s="8" t="str">
        <f>IFERROR(VLOOKUP(A677,DETAIL!$A$7:$P$1101,13,0),"")</f>
        <v/>
      </c>
      <c r="K677" s="114" t="str">
        <f>IFERROR(VLOOKUP(A677,DETAIL!$A$7:$N$1101,14,0),"")</f>
        <v/>
      </c>
      <c r="L677" s="8" t="str">
        <f>IFERROR(VLOOKUP(A677,DETAIL!$A$7:$L$1101,7,0),"")</f>
        <v/>
      </c>
      <c r="M677" s="115" t="str">
        <f>IFERROR(VLOOKUP(A677,DETAIL!$A$7:$L$1101,8,0)*75%,"")</f>
        <v/>
      </c>
      <c r="N677" s="8" t="str">
        <f>IFERROR(VLOOKUP(A677,DETAIL!$A$7:$L$1101,9,0),"")</f>
        <v/>
      </c>
      <c r="O677" s="115" t="str">
        <f>IFERROR(VLOOKUP(A677,DETAIL!$A$7:$L$1101,10,0)*25%,"")</f>
        <v/>
      </c>
      <c r="P677" s="115" t="str">
        <f t="shared" si="27"/>
        <v/>
      </c>
      <c r="Q677" s="113"/>
    </row>
    <row r="678" spans="1:17" ht="24.95" customHeight="1">
      <c r="A678" s="128">
        <v>671</v>
      </c>
      <c r="B678" s="8" t="str">
        <f t="shared" si="26"/>
        <v/>
      </c>
      <c r="C678" s="112" t="str">
        <f>IFERROR(VLOOKUP(A678,DETAIL!$A$7:$F$1101,3,0),"")</f>
        <v/>
      </c>
      <c r="D678" s="112" t="str">
        <f>IFERROR(VLOOKUP(A678,DETAIL!$A$7:$F$1101,4,0),"")</f>
        <v/>
      </c>
      <c r="E678" s="113" t="str">
        <f>IFERROR(VLOOKUP(A678,DETAIL!$A$7:$F$1101,5,0),"")</f>
        <v/>
      </c>
      <c r="F678" s="113" t="str">
        <f>IFERROR(VLOOKUP(A678,DETAIL!$A$7:$P$1101,16,0),"")</f>
        <v/>
      </c>
      <c r="G678" s="113" t="str">
        <f>IFERROR(VLOOKUP(A678,DETAIL!$A$7:$P$1101,15,0),"")</f>
        <v/>
      </c>
      <c r="H678" s="8" t="str">
        <f>IFERROR(VLOOKUP(A678,DETAIL!$A$7:$F$1101,6,0),"")</f>
        <v/>
      </c>
      <c r="I678" s="8" t="str">
        <f>IFERROR(VLOOKUP(A678,DETAIL!$A$7:$Q$1101,17,0),"")</f>
        <v/>
      </c>
      <c r="J678" s="8" t="str">
        <f>IFERROR(VLOOKUP(A678,DETAIL!$A$7:$P$1101,13,0),"")</f>
        <v/>
      </c>
      <c r="K678" s="114" t="str">
        <f>IFERROR(VLOOKUP(A678,DETAIL!$A$7:$N$1101,14,0),"")</f>
        <v/>
      </c>
      <c r="L678" s="8" t="str">
        <f>IFERROR(VLOOKUP(A678,DETAIL!$A$7:$L$1101,7,0),"")</f>
        <v/>
      </c>
      <c r="M678" s="115" t="str">
        <f>IFERROR(VLOOKUP(A678,DETAIL!$A$7:$L$1101,8,0)*75%,"")</f>
        <v/>
      </c>
      <c r="N678" s="8" t="str">
        <f>IFERROR(VLOOKUP(A678,DETAIL!$A$7:$L$1101,9,0),"")</f>
        <v/>
      </c>
      <c r="O678" s="115" t="str">
        <f>IFERROR(VLOOKUP(A678,DETAIL!$A$7:$L$1101,10,0)*25%,"")</f>
        <v/>
      </c>
      <c r="P678" s="115" t="str">
        <f t="shared" si="27"/>
        <v/>
      </c>
      <c r="Q678" s="113"/>
    </row>
    <row r="679" spans="1:17" ht="24.95" customHeight="1">
      <c r="A679" s="128">
        <v>672</v>
      </c>
      <c r="B679" s="8" t="str">
        <f t="shared" si="26"/>
        <v/>
      </c>
      <c r="C679" s="112" t="str">
        <f>IFERROR(VLOOKUP(A679,DETAIL!$A$7:$F$1101,3,0),"")</f>
        <v/>
      </c>
      <c r="D679" s="112" t="str">
        <f>IFERROR(VLOOKUP(A679,DETAIL!$A$7:$F$1101,4,0),"")</f>
        <v/>
      </c>
      <c r="E679" s="113" t="str">
        <f>IFERROR(VLOOKUP(A679,DETAIL!$A$7:$F$1101,5,0),"")</f>
        <v/>
      </c>
      <c r="F679" s="113" t="str">
        <f>IFERROR(VLOOKUP(A679,DETAIL!$A$7:$P$1101,16,0),"")</f>
        <v/>
      </c>
      <c r="G679" s="113" t="str">
        <f>IFERROR(VLOOKUP(A679,DETAIL!$A$7:$P$1101,15,0),"")</f>
        <v/>
      </c>
      <c r="H679" s="8" t="str">
        <f>IFERROR(VLOOKUP(A679,DETAIL!$A$7:$F$1101,6,0),"")</f>
        <v/>
      </c>
      <c r="I679" s="8" t="str">
        <f>IFERROR(VLOOKUP(A679,DETAIL!$A$7:$Q$1101,17,0),"")</f>
        <v/>
      </c>
      <c r="J679" s="8" t="str">
        <f>IFERROR(VLOOKUP(A679,DETAIL!$A$7:$P$1101,13,0),"")</f>
        <v/>
      </c>
      <c r="K679" s="114" t="str">
        <f>IFERROR(VLOOKUP(A679,DETAIL!$A$7:$N$1101,14,0),"")</f>
        <v/>
      </c>
      <c r="L679" s="8" t="str">
        <f>IFERROR(VLOOKUP(A679,DETAIL!$A$7:$L$1101,7,0),"")</f>
        <v/>
      </c>
      <c r="M679" s="115" t="str">
        <f>IFERROR(VLOOKUP(A679,DETAIL!$A$7:$L$1101,8,0)*75%,"")</f>
        <v/>
      </c>
      <c r="N679" s="8" t="str">
        <f>IFERROR(VLOOKUP(A679,DETAIL!$A$7:$L$1101,9,0),"")</f>
        <v/>
      </c>
      <c r="O679" s="115" t="str">
        <f>IFERROR(VLOOKUP(A679,DETAIL!$A$7:$L$1101,10,0)*25%,"")</f>
        <v/>
      </c>
      <c r="P679" s="115" t="str">
        <f t="shared" si="27"/>
        <v/>
      </c>
      <c r="Q679" s="113"/>
    </row>
    <row r="680" spans="1:17" ht="24.95" customHeight="1">
      <c r="A680" s="128">
        <v>673</v>
      </c>
      <c r="B680" s="8" t="str">
        <f t="shared" si="26"/>
        <v/>
      </c>
      <c r="C680" s="112" t="str">
        <f>IFERROR(VLOOKUP(A680,DETAIL!$A$7:$F$1101,3,0),"")</f>
        <v/>
      </c>
      <c r="D680" s="112" t="str">
        <f>IFERROR(VLOOKUP(A680,DETAIL!$A$7:$F$1101,4,0),"")</f>
        <v/>
      </c>
      <c r="E680" s="113" t="str">
        <f>IFERROR(VLOOKUP(A680,DETAIL!$A$7:$F$1101,5,0),"")</f>
        <v/>
      </c>
      <c r="F680" s="113" t="str">
        <f>IFERROR(VLOOKUP(A680,DETAIL!$A$7:$P$1101,16,0),"")</f>
        <v/>
      </c>
      <c r="G680" s="113" t="str">
        <f>IFERROR(VLOOKUP(A680,DETAIL!$A$7:$P$1101,15,0),"")</f>
        <v/>
      </c>
      <c r="H680" s="8" t="str">
        <f>IFERROR(VLOOKUP(A680,DETAIL!$A$7:$F$1101,6,0),"")</f>
        <v/>
      </c>
      <c r="I680" s="8" t="str">
        <f>IFERROR(VLOOKUP(A680,DETAIL!$A$7:$Q$1101,17,0),"")</f>
        <v/>
      </c>
      <c r="J680" s="8" t="str">
        <f>IFERROR(VLOOKUP(A680,DETAIL!$A$7:$P$1101,13,0),"")</f>
        <v/>
      </c>
      <c r="K680" s="114" t="str">
        <f>IFERROR(VLOOKUP(A680,DETAIL!$A$7:$N$1101,14,0),"")</f>
        <v/>
      </c>
      <c r="L680" s="8" t="str">
        <f>IFERROR(VLOOKUP(A680,DETAIL!$A$7:$L$1101,7,0),"")</f>
        <v/>
      </c>
      <c r="M680" s="115" t="str">
        <f>IFERROR(VLOOKUP(A680,DETAIL!$A$7:$L$1101,8,0)*75%,"")</f>
        <v/>
      </c>
      <c r="N680" s="8" t="str">
        <f>IFERROR(VLOOKUP(A680,DETAIL!$A$7:$L$1101,9,0),"")</f>
        <v/>
      </c>
      <c r="O680" s="115" t="str">
        <f>IFERROR(VLOOKUP(A680,DETAIL!$A$7:$L$1101,10,0)*25%,"")</f>
        <v/>
      </c>
      <c r="P680" s="115" t="str">
        <f t="shared" si="27"/>
        <v/>
      </c>
      <c r="Q680" s="113"/>
    </row>
    <row r="681" spans="1:17" ht="24.95" customHeight="1">
      <c r="A681" s="128">
        <v>674</v>
      </c>
      <c r="B681" s="8" t="str">
        <f t="shared" si="26"/>
        <v/>
      </c>
      <c r="C681" s="112" t="str">
        <f>IFERROR(VLOOKUP(A681,DETAIL!$A$7:$F$1101,3,0),"")</f>
        <v/>
      </c>
      <c r="D681" s="112" t="str">
        <f>IFERROR(VLOOKUP(A681,DETAIL!$A$7:$F$1101,4,0),"")</f>
        <v/>
      </c>
      <c r="E681" s="113" t="str">
        <f>IFERROR(VLOOKUP(A681,DETAIL!$A$7:$F$1101,5,0),"")</f>
        <v/>
      </c>
      <c r="F681" s="113" t="str">
        <f>IFERROR(VLOOKUP(A681,DETAIL!$A$7:$P$1101,16,0),"")</f>
        <v/>
      </c>
      <c r="G681" s="113" t="str">
        <f>IFERROR(VLOOKUP(A681,DETAIL!$A$7:$P$1101,15,0),"")</f>
        <v/>
      </c>
      <c r="H681" s="8" t="str">
        <f>IFERROR(VLOOKUP(A681,DETAIL!$A$7:$F$1101,6,0),"")</f>
        <v/>
      </c>
      <c r="I681" s="8" t="str">
        <f>IFERROR(VLOOKUP(A681,DETAIL!$A$7:$Q$1101,17,0),"")</f>
        <v/>
      </c>
      <c r="J681" s="8" t="str">
        <f>IFERROR(VLOOKUP(A681,DETAIL!$A$7:$P$1101,13,0),"")</f>
        <v/>
      </c>
      <c r="K681" s="114" t="str">
        <f>IFERROR(VLOOKUP(A681,DETAIL!$A$7:$N$1101,14,0),"")</f>
        <v/>
      </c>
      <c r="L681" s="8" t="str">
        <f>IFERROR(VLOOKUP(A681,DETAIL!$A$7:$L$1101,7,0),"")</f>
        <v/>
      </c>
      <c r="M681" s="115" t="str">
        <f>IFERROR(VLOOKUP(A681,DETAIL!$A$7:$L$1101,8,0)*75%,"")</f>
        <v/>
      </c>
      <c r="N681" s="8" t="str">
        <f>IFERROR(VLOOKUP(A681,DETAIL!$A$7:$L$1101,9,0),"")</f>
        <v/>
      </c>
      <c r="O681" s="115" t="str">
        <f>IFERROR(VLOOKUP(A681,DETAIL!$A$7:$L$1101,10,0)*25%,"")</f>
        <v/>
      </c>
      <c r="P681" s="115" t="str">
        <f t="shared" si="27"/>
        <v/>
      </c>
      <c r="Q681" s="113"/>
    </row>
    <row r="682" spans="1:17" ht="24.95" customHeight="1">
      <c r="A682" s="128">
        <v>675</v>
      </c>
      <c r="B682" s="8" t="str">
        <f t="shared" si="26"/>
        <v/>
      </c>
      <c r="C682" s="112" t="str">
        <f>IFERROR(VLOOKUP(A682,DETAIL!$A$7:$F$1101,3,0),"")</f>
        <v/>
      </c>
      <c r="D682" s="112" t="str">
        <f>IFERROR(VLOOKUP(A682,DETAIL!$A$7:$F$1101,4,0),"")</f>
        <v/>
      </c>
      <c r="E682" s="113" t="str">
        <f>IFERROR(VLOOKUP(A682,DETAIL!$A$7:$F$1101,5,0),"")</f>
        <v/>
      </c>
      <c r="F682" s="113" t="str">
        <f>IFERROR(VLOOKUP(A682,DETAIL!$A$7:$P$1101,16,0),"")</f>
        <v/>
      </c>
      <c r="G682" s="113" t="str">
        <f>IFERROR(VLOOKUP(A682,DETAIL!$A$7:$P$1101,15,0),"")</f>
        <v/>
      </c>
      <c r="H682" s="8" t="str">
        <f>IFERROR(VLOOKUP(A682,DETAIL!$A$7:$F$1101,6,0),"")</f>
        <v/>
      </c>
      <c r="I682" s="8" t="str">
        <f>IFERROR(VLOOKUP(A682,DETAIL!$A$7:$Q$1101,17,0),"")</f>
        <v/>
      </c>
      <c r="J682" s="8" t="str">
        <f>IFERROR(VLOOKUP(A682,DETAIL!$A$7:$P$1101,13,0),"")</f>
        <v/>
      </c>
      <c r="K682" s="114" t="str">
        <f>IFERROR(VLOOKUP(A682,DETAIL!$A$7:$N$1101,14,0),"")</f>
        <v/>
      </c>
      <c r="L682" s="8" t="str">
        <f>IFERROR(VLOOKUP(A682,DETAIL!$A$7:$L$1101,7,0),"")</f>
        <v/>
      </c>
      <c r="M682" s="115" t="str">
        <f>IFERROR(VLOOKUP(A682,DETAIL!$A$7:$L$1101,8,0)*75%,"")</f>
        <v/>
      </c>
      <c r="N682" s="8" t="str">
        <f>IFERROR(VLOOKUP(A682,DETAIL!$A$7:$L$1101,9,0),"")</f>
        <v/>
      </c>
      <c r="O682" s="115" t="str">
        <f>IFERROR(VLOOKUP(A682,DETAIL!$A$7:$L$1101,10,0)*25%,"")</f>
        <v/>
      </c>
      <c r="P682" s="115" t="str">
        <f t="shared" si="27"/>
        <v/>
      </c>
      <c r="Q682" s="113"/>
    </row>
    <row r="683" spans="1:17" ht="24.95" customHeight="1">
      <c r="A683" s="128">
        <v>676</v>
      </c>
      <c r="B683" s="8" t="str">
        <f t="shared" si="26"/>
        <v/>
      </c>
      <c r="C683" s="112" t="str">
        <f>IFERROR(VLOOKUP(A683,DETAIL!$A$7:$F$1101,3,0),"")</f>
        <v/>
      </c>
      <c r="D683" s="112" t="str">
        <f>IFERROR(VLOOKUP(A683,DETAIL!$A$7:$F$1101,4,0),"")</f>
        <v/>
      </c>
      <c r="E683" s="113" t="str">
        <f>IFERROR(VLOOKUP(A683,DETAIL!$A$7:$F$1101,5,0),"")</f>
        <v/>
      </c>
      <c r="F683" s="113" t="str">
        <f>IFERROR(VLOOKUP(A683,DETAIL!$A$7:$P$1101,16,0),"")</f>
        <v/>
      </c>
      <c r="G683" s="113" t="str">
        <f>IFERROR(VLOOKUP(A683,DETAIL!$A$7:$P$1101,15,0),"")</f>
        <v/>
      </c>
      <c r="H683" s="8" t="str">
        <f>IFERROR(VLOOKUP(A683,DETAIL!$A$7:$F$1101,6,0),"")</f>
        <v/>
      </c>
      <c r="I683" s="8" t="str">
        <f>IFERROR(VLOOKUP(A683,DETAIL!$A$7:$Q$1101,17,0),"")</f>
        <v/>
      </c>
      <c r="J683" s="8" t="str">
        <f>IFERROR(VLOOKUP(A683,DETAIL!$A$7:$P$1101,13,0),"")</f>
        <v/>
      </c>
      <c r="K683" s="114" t="str">
        <f>IFERROR(VLOOKUP(A683,DETAIL!$A$7:$N$1101,14,0),"")</f>
        <v/>
      </c>
      <c r="L683" s="8" t="str">
        <f>IFERROR(VLOOKUP(A683,DETAIL!$A$7:$L$1101,7,0),"")</f>
        <v/>
      </c>
      <c r="M683" s="115" t="str">
        <f>IFERROR(VLOOKUP(A683,DETAIL!$A$7:$L$1101,8,0)*75%,"")</f>
        <v/>
      </c>
      <c r="N683" s="8" t="str">
        <f>IFERROR(VLOOKUP(A683,DETAIL!$A$7:$L$1101,9,0),"")</f>
        <v/>
      </c>
      <c r="O683" s="115" t="str">
        <f>IFERROR(VLOOKUP(A683,DETAIL!$A$7:$L$1101,10,0)*25%,"")</f>
        <v/>
      </c>
      <c r="P683" s="115" t="str">
        <f t="shared" si="27"/>
        <v/>
      </c>
      <c r="Q683" s="113"/>
    </row>
    <row r="684" spans="1:17" ht="24.95" customHeight="1">
      <c r="A684" s="128">
        <v>677</v>
      </c>
      <c r="B684" s="8" t="str">
        <f t="shared" si="26"/>
        <v/>
      </c>
      <c r="C684" s="112" t="str">
        <f>IFERROR(VLOOKUP(A684,DETAIL!$A$7:$F$1101,3,0),"")</f>
        <v/>
      </c>
      <c r="D684" s="112" t="str">
        <f>IFERROR(VLOOKUP(A684,DETAIL!$A$7:$F$1101,4,0),"")</f>
        <v/>
      </c>
      <c r="E684" s="113" t="str">
        <f>IFERROR(VLOOKUP(A684,DETAIL!$A$7:$F$1101,5,0),"")</f>
        <v/>
      </c>
      <c r="F684" s="113" t="str">
        <f>IFERROR(VLOOKUP(A684,DETAIL!$A$7:$P$1101,16,0),"")</f>
        <v/>
      </c>
      <c r="G684" s="113" t="str">
        <f>IFERROR(VLOOKUP(A684,DETAIL!$A$7:$P$1101,15,0),"")</f>
        <v/>
      </c>
      <c r="H684" s="8" t="str">
        <f>IFERROR(VLOOKUP(A684,DETAIL!$A$7:$F$1101,6,0),"")</f>
        <v/>
      </c>
      <c r="I684" s="8" t="str">
        <f>IFERROR(VLOOKUP(A684,DETAIL!$A$7:$Q$1101,17,0),"")</f>
        <v/>
      </c>
      <c r="J684" s="8" t="str">
        <f>IFERROR(VLOOKUP(A684,DETAIL!$A$7:$P$1101,13,0),"")</f>
        <v/>
      </c>
      <c r="K684" s="114" t="str">
        <f>IFERROR(VLOOKUP(A684,DETAIL!$A$7:$N$1101,14,0),"")</f>
        <v/>
      </c>
      <c r="L684" s="8" t="str">
        <f>IFERROR(VLOOKUP(A684,DETAIL!$A$7:$L$1101,7,0),"")</f>
        <v/>
      </c>
      <c r="M684" s="115" t="str">
        <f>IFERROR(VLOOKUP(A684,DETAIL!$A$7:$L$1101,8,0)*75%,"")</f>
        <v/>
      </c>
      <c r="N684" s="8" t="str">
        <f>IFERROR(VLOOKUP(A684,DETAIL!$A$7:$L$1101,9,0),"")</f>
        <v/>
      </c>
      <c r="O684" s="115" t="str">
        <f>IFERROR(VLOOKUP(A684,DETAIL!$A$7:$L$1101,10,0)*25%,"")</f>
        <v/>
      </c>
      <c r="P684" s="115" t="str">
        <f t="shared" si="27"/>
        <v/>
      </c>
      <c r="Q684" s="113"/>
    </row>
    <row r="685" spans="1:17" ht="24.95" customHeight="1">
      <c r="A685" s="128">
        <v>678</v>
      </c>
      <c r="B685" s="8" t="str">
        <f t="shared" si="26"/>
        <v/>
      </c>
      <c r="C685" s="112" t="str">
        <f>IFERROR(VLOOKUP(A685,DETAIL!$A$7:$F$1101,3,0),"")</f>
        <v/>
      </c>
      <c r="D685" s="112" t="str">
        <f>IFERROR(VLOOKUP(A685,DETAIL!$A$7:$F$1101,4,0),"")</f>
        <v/>
      </c>
      <c r="E685" s="113" t="str">
        <f>IFERROR(VLOOKUP(A685,DETAIL!$A$7:$F$1101,5,0),"")</f>
        <v/>
      </c>
      <c r="F685" s="113" t="str">
        <f>IFERROR(VLOOKUP(A685,DETAIL!$A$7:$P$1101,16,0),"")</f>
        <v/>
      </c>
      <c r="G685" s="113" t="str">
        <f>IFERROR(VLOOKUP(A685,DETAIL!$A$7:$P$1101,15,0),"")</f>
        <v/>
      </c>
      <c r="H685" s="8" t="str">
        <f>IFERROR(VLOOKUP(A685,DETAIL!$A$7:$F$1101,6,0),"")</f>
        <v/>
      </c>
      <c r="I685" s="8" t="str">
        <f>IFERROR(VLOOKUP(A685,DETAIL!$A$7:$Q$1101,17,0),"")</f>
        <v/>
      </c>
      <c r="J685" s="8" t="str">
        <f>IFERROR(VLOOKUP(A685,DETAIL!$A$7:$P$1101,13,0),"")</f>
        <v/>
      </c>
      <c r="K685" s="114" t="str">
        <f>IFERROR(VLOOKUP(A685,DETAIL!$A$7:$N$1101,14,0),"")</f>
        <v/>
      </c>
      <c r="L685" s="8" t="str">
        <f>IFERROR(VLOOKUP(A685,DETAIL!$A$7:$L$1101,7,0),"")</f>
        <v/>
      </c>
      <c r="M685" s="115" t="str">
        <f>IFERROR(VLOOKUP(A685,DETAIL!$A$7:$L$1101,8,0)*75%,"")</f>
        <v/>
      </c>
      <c r="N685" s="8" t="str">
        <f>IFERROR(VLOOKUP(A685,DETAIL!$A$7:$L$1101,9,0),"")</f>
        <v/>
      </c>
      <c r="O685" s="115" t="str">
        <f>IFERROR(VLOOKUP(A685,DETAIL!$A$7:$L$1101,10,0)*25%,"")</f>
        <v/>
      </c>
      <c r="P685" s="115" t="str">
        <f t="shared" si="27"/>
        <v/>
      </c>
      <c r="Q685" s="113"/>
    </row>
    <row r="686" spans="1:17" ht="24.95" customHeight="1">
      <c r="A686" s="128">
        <v>679</v>
      </c>
      <c r="B686" s="8" t="str">
        <f t="shared" si="26"/>
        <v/>
      </c>
      <c r="C686" s="112" t="str">
        <f>IFERROR(VLOOKUP(A686,DETAIL!$A$7:$F$1101,3,0),"")</f>
        <v/>
      </c>
      <c r="D686" s="112" t="str">
        <f>IFERROR(VLOOKUP(A686,DETAIL!$A$7:$F$1101,4,0),"")</f>
        <v/>
      </c>
      <c r="E686" s="113" t="str">
        <f>IFERROR(VLOOKUP(A686,DETAIL!$A$7:$F$1101,5,0),"")</f>
        <v/>
      </c>
      <c r="F686" s="113" t="str">
        <f>IFERROR(VLOOKUP(A686,DETAIL!$A$7:$P$1101,16,0),"")</f>
        <v/>
      </c>
      <c r="G686" s="113" t="str">
        <f>IFERROR(VLOOKUP(A686,DETAIL!$A$7:$P$1101,15,0),"")</f>
        <v/>
      </c>
      <c r="H686" s="8" t="str">
        <f>IFERROR(VLOOKUP(A686,DETAIL!$A$7:$F$1101,6,0),"")</f>
        <v/>
      </c>
      <c r="I686" s="8" t="str">
        <f>IFERROR(VLOOKUP(A686,DETAIL!$A$7:$Q$1101,17,0),"")</f>
        <v/>
      </c>
      <c r="J686" s="8" t="str">
        <f>IFERROR(VLOOKUP(A686,DETAIL!$A$7:$P$1101,13,0),"")</f>
        <v/>
      </c>
      <c r="K686" s="114" t="str">
        <f>IFERROR(VLOOKUP(A686,DETAIL!$A$7:$N$1101,14,0),"")</f>
        <v/>
      </c>
      <c r="L686" s="8" t="str">
        <f>IFERROR(VLOOKUP(A686,DETAIL!$A$7:$L$1101,7,0),"")</f>
        <v/>
      </c>
      <c r="M686" s="115" t="str">
        <f>IFERROR(VLOOKUP(A686,DETAIL!$A$7:$L$1101,8,0)*75%,"")</f>
        <v/>
      </c>
      <c r="N686" s="8" t="str">
        <f>IFERROR(VLOOKUP(A686,DETAIL!$A$7:$L$1101,9,0),"")</f>
        <v/>
      </c>
      <c r="O686" s="115" t="str">
        <f>IFERROR(VLOOKUP(A686,DETAIL!$A$7:$L$1101,10,0)*25%,"")</f>
        <v/>
      </c>
      <c r="P686" s="115" t="str">
        <f t="shared" si="27"/>
        <v/>
      </c>
      <c r="Q686" s="113"/>
    </row>
    <row r="687" spans="1:17" ht="24.95" customHeight="1">
      <c r="A687" s="128">
        <v>680</v>
      </c>
      <c r="B687" s="8" t="str">
        <f t="shared" si="26"/>
        <v/>
      </c>
      <c r="C687" s="112" t="str">
        <f>IFERROR(VLOOKUP(A687,DETAIL!$A$7:$F$1101,3,0),"")</f>
        <v/>
      </c>
      <c r="D687" s="112" t="str">
        <f>IFERROR(VLOOKUP(A687,DETAIL!$A$7:$F$1101,4,0),"")</f>
        <v/>
      </c>
      <c r="E687" s="113" t="str">
        <f>IFERROR(VLOOKUP(A687,DETAIL!$A$7:$F$1101,5,0),"")</f>
        <v/>
      </c>
      <c r="F687" s="113" t="str">
        <f>IFERROR(VLOOKUP(A687,DETAIL!$A$7:$P$1101,16,0),"")</f>
        <v/>
      </c>
      <c r="G687" s="113" t="str">
        <f>IFERROR(VLOOKUP(A687,DETAIL!$A$7:$P$1101,15,0),"")</f>
        <v/>
      </c>
      <c r="H687" s="8" t="str">
        <f>IFERROR(VLOOKUP(A687,DETAIL!$A$7:$F$1101,6,0),"")</f>
        <v/>
      </c>
      <c r="I687" s="8" t="str">
        <f>IFERROR(VLOOKUP(A687,DETAIL!$A$7:$Q$1101,17,0),"")</f>
        <v/>
      </c>
      <c r="J687" s="8" t="str">
        <f>IFERROR(VLOOKUP(A687,DETAIL!$A$7:$P$1101,13,0),"")</f>
        <v/>
      </c>
      <c r="K687" s="114" t="str">
        <f>IFERROR(VLOOKUP(A687,DETAIL!$A$7:$N$1101,14,0),"")</f>
        <v/>
      </c>
      <c r="L687" s="8" t="str">
        <f>IFERROR(VLOOKUP(A687,DETAIL!$A$7:$L$1101,7,0),"")</f>
        <v/>
      </c>
      <c r="M687" s="115" t="str">
        <f>IFERROR(VLOOKUP(A687,DETAIL!$A$7:$L$1101,8,0)*75%,"")</f>
        <v/>
      </c>
      <c r="N687" s="8" t="str">
        <f>IFERROR(VLOOKUP(A687,DETAIL!$A$7:$L$1101,9,0),"")</f>
        <v/>
      </c>
      <c r="O687" s="115" t="str">
        <f>IFERROR(VLOOKUP(A687,DETAIL!$A$7:$L$1101,10,0)*25%,"")</f>
        <v/>
      </c>
      <c r="P687" s="115" t="str">
        <f t="shared" si="27"/>
        <v/>
      </c>
      <c r="Q687" s="113"/>
    </row>
    <row r="688" spans="1:17" ht="24.95" customHeight="1">
      <c r="A688" s="128">
        <v>681</v>
      </c>
      <c r="B688" s="8" t="str">
        <f t="shared" si="26"/>
        <v/>
      </c>
      <c r="C688" s="112" t="str">
        <f>IFERROR(VLOOKUP(A688,DETAIL!$A$7:$F$1101,3,0),"")</f>
        <v/>
      </c>
      <c r="D688" s="112" t="str">
        <f>IFERROR(VLOOKUP(A688,DETAIL!$A$7:$F$1101,4,0),"")</f>
        <v/>
      </c>
      <c r="E688" s="113" t="str">
        <f>IFERROR(VLOOKUP(A688,DETAIL!$A$7:$F$1101,5,0),"")</f>
        <v/>
      </c>
      <c r="F688" s="113" t="str">
        <f>IFERROR(VLOOKUP(A688,DETAIL!$A$7:$P$1101,16,0),"")</f>
        <v/>
      </c>
      <c r="G688" s="113" t="str">
        <f>IFERROR(VLOOKUP(A688,DETAIL!$A$7:$P$1101,15,0),"")</f>
        <v/>
      </c>
      <c r="H688" s="8" t="str">
        <f>IFERROR(VLOOKUP(A688,DETAIL!$A$7:$F$1101,6,0),"")</f>
        <v/>
      </c>
      <c r="I688" s="8" t="str">
        <f>IFERROR(VLOOKUP(A688,DETAIL!$A$7:$Q$1101,17,0),"")</f>
        <v/>
      </c>
      <c r="J688" s="8" t="str">
        <f>IFERROR(VLOOKUP(A688,DETAIL!$A$7:$P$1101,13,0),"")</f>
        <v/>
      </c>
      <c r="K688" s="114" t="str">
        <f>IFERROR(VLOOKUP(A688,DETAIL!$A$7:$N$1101,14,0),"")</f>
        <v/>
      </c>
      <c r="L688" s="8" t="str">
        <f>IFERROR(VLOOKUP(A688,DETAIL!$A$7:$L$1101,7,0),"")</f>
        <v/>
      </c>
      <c r="M688" s="115" t="str">
        <f>IFERROR(VLOOKUP(A688,DETAIL!$A$7:$L$1101,8,0)*75%,"")</f>
        <v/>
      </c>
      <c r="N688" s="8" t="str">
        <f>IFERROR(VLOOKUP(A688,DETAIL!$A$7:$L$1101,9,0),"")</f>
        <v/>
      </c>
      <c r="O688" s="115" t="str">
        <f>IFERROR(VLOOKUP(A688,DETAIL!$A$7:$L$1101,10,0)*25%,"")</f>
        <v/>
      </c>
      <c r="P688" s="115" t="str">
        <f t="shared" si="27"/>
        <v/>
      </c>
      <c r="Q688" s="113"/>
    </row>
    <row r="689" spans="1:17" ht="24.95" customHeight="1">
      <c r="A689" s="128">
        <v>682</v>
      </c>
      <c r="B689" s="8" t="str">
        <f t="shared" si="26"/>
        <v/>
      </c>
      <c r="C689" s="112" t="str">
        <f>IFERROR(VLOOKUP(A689,DETAIL!$A$7:$F$1101,3,0),"")</f>
        <v/>
      </c>
      <c r="D689" s="112" t="str">
        <f>IFERROR(VLOOKUP(A689,DETAIL!$A$7:$F$1101,4,0),"")</f>
        <v/>
      </c>
      <c r="E689" s="113" t="str">
        <f>IFERROR(VLOOKUP(A689,DETAIL!$A$7:$F$1101,5,0),"")</f>
        <v/>
      </c>
      <c r="F689" s="113" t="str">
        <f>IFERROR(VLOOKUP(A689,DETAIL!$A$7:$P$1101,16,0),"")</f>
        <v/>
      </c>
      <c r="G689" s="113" t="str">
        <f>IFERROR(VLOOKUP(A689,DETAIL!$A$7:$P$1101,15,0),"")</f>
        <v/>
      </c>
      <c r="H689" s="8" t="str">
        <f>IFERROR(VLOOKUP(A689,DETAIL!$A$7:$F$1101,6,0),"")</f>
        <v/>
      </c>
      <c r="I689" s="8" t="str">
        <f>IFERROR(VLOOKUP(A689,DETAIL!$A$7:$Q$1101,17,0),"")</f>
        <v/>
      </c>
      <c r="J689" s="8" t="str">
        <f>IFERROR(VLOOKUP(A689,DETAIL!$A$7:$P$1101,13,0),"")</f>
        <v/>
      </c>
      <c r="K689" s="114" t="str">
        <f>IFERROR(VLOOKUP(A689,DETAIL!$A$7:$N$1101,14,0),"")</f>
        <v/>
      </c>
      <c r="L689" s="8" t="str">
        <f>IFERROR(VLOOKUP(A689,DETAIL!$A$7:$L$1101,7,0),"")</f>
        <v/>
      </c>
      <c r="M689" s="115" t="str">
        <f>IFERROR(VLOOKUP(A689,DETAIL!$A$7:$L$1101,8,0)*75%,"")</f>
        <v/>
      </c>
      <c r="N689" s="8" t="str">
        <f>IFERROR(VLOOKUP(A689,DETAIL!$A$7:$L$1101,9,0),"")</f>
        <v/>
      </c>
      <c r="O689" s="115" t="str">
        <f>IFERROR(VLOOKUP(A689,DETAIL!$A$7:$L$1101,10,0)*25%,"")</f>
        <v/>
      </c>
      <c r="P689" s="115" t="str">
        <f t="shared" si="27"/>
        <v/>
      </c>
      <c r="Q689" s="113"/>
    </row>
    <row r="690" spans="1:17" ht="24.95" customHeight="1">
      <c r="A690" s="128">
        <v>683</v>
      </c>
      <c r="B690" s="8" t="str">
        <f t="shared" si="26"/>
        <v/>
      </c>
      <c r="C690" s="112" t="str">
        <f>IFERROR(VLOOKUP(A690,DETAIL!$A$7:$F$1101,3,0),"")</f>
        <v/>
      </c>
      <c r="D690" s="112" t="str">
        <f>IFERROR(VLOOKUP(A690,DETAIL!$A$7:$F$1101,4,0),"")</f>
        <v/>
      </c>
      <c r="E690" s="113" t="str">
        <f>IFERROR(VLOOKUP(A690,DETAIL!$A$7:$F$1101,5,0),"")</f>
        <v/>
      </c>
      <c r="F690" s="113" t="str">
        <f>IFERROR(VLOOKUP(A690,DETAIL!$A$7:$P$1101,16,0),"")</f>
        <v/>
      </c>
      <c r="G690" s="113" t="str">
        <f>IFERROR(VLOOKUP(A690,DETAIL!$A$7:$P$1101,15,0),"")</f>
        <v/>
      </c>
      <c r="H690" s="8" t="str">
        <f>IFERROR(VLOOKUP(A690,DETAIL!$A$7:$F$1101,6,0),"")</f>
        <v/>
      </c>
      <c r="I690" s="8" t="str">
        <f>IFERROR(VLOOKUP(A690,DETAIL!$A$7:$Q$1101,17,0),"")</f>
        <v/>
      </c>
      <c r="J690" s="8" t="str">
        <f>IFERROR(VLOOKUP(A690,DETAIL!$A$7:$P$1101,13,0),"")</f>
        <v/>
      </c>
      <c r="K690" s="114" t="str">
        <f>IFERROR(VLOOKUP(A690,DETAIL!$A$7:$N$1101,14,0),"")</f>
        <v/>
      </c>
      <c r="L690" s="8" t="str">
        <f>IFERROR(VLOOKUP(A690,DETAIL!$A$7:$L$1101,7,0),"")</f>
        <v/>
      </c>
      <c r="M690" s="115" t="str">
        <f>IFERROR(VLOOKUP(A690,DETAIL!$A$7:$L$1101,8,0)*75%,"")</f>
        <v/>
      </c>
      <c r="N690" s="8" t="str">
        <f>IFERROR(VLOOKUP(A690,DETAIL!$A$7:$L$1101,9,0),"")</f>
        <v/>
      </c>
      <c r="O690" s="115" t="str">
        <f>IFERROR(VLOOKUP(A690,DETAIL!$A$7:$L$1101,10,0)*25%,"")</f>
        <v/>
      </c>
      <c r="P690" s="115" t="str">
        <f t="shared" si="27"/>
        <v/>
      </c>
      <c r="Q690" s="113"/>
    </row>
    <row r="691" spans="1:17" ht="24.95" customHeight="1">
      <c r="A691" s="128">
        <v>684</v>
      </c>
      <c r="B691" s="8" t="str">
        <f t="shared" si="26"/>
        <v/>
      </c>
      <c r="C691" s="112" t="str">
        <f>IFERROR(VLOOKUP(A691,DETAIL!$A$7:$F$1101,3,0),"")</f>
        <v/>
      </c>
      <c r="D691" s="112" t="str">
        <f>IFERROR(VLOOKUP(A691,DETAIL!$A$7:$F$1101,4,0),"")</f>
        <v/>
      </c>
      <c r="E691" s="113" t="str">
        <f>IFERROR(VLOOKUP(A691,DETAIL!$A$7:$F$1101,5,0),"")</f>
        <v/>
      </c>
      <c r="F691" s="113" t="str">
        <f>IFERROR(VLOOKUP(A691,DETAIL!$A$7:$P$1101,16,0),"")</f>
        <v/>
      </c>
      <c r="G691" s="113" t="str">
        <f>IFERROR(VLOOKUP(A691,DETAIL!$A$7:$P$1101,15,0),"")</f>
        <v/>
      </c>
      <c r="H691" s="8" t="str">
        <f>IFERROR(VLOOKUP(A691,DETAIL!$A$7:$F$1101,6,0),"")</f>
        <v/>
      </c>
      <c r="I691" s="8" t="str">
        <f>IFERROR(VLOOKUP(A691,DETAIL!$A$7:$Q$1101,17,0),"")</f>
        <v/>
      </c>
      <c r="J691" s="8" t="str">
        <f>IFERROR(VLOOKUP(A691,DETAIL!$A$7:$P$1101,13,0),"")</f>
        <v/>
      </c>
      <c r="K691" s="114" t="str">
        <f>IFERROR(VLOOKUP(A691,DETAIL!$A$7:$N$1101,14,0),"")</f>
        <v/>
      </c>
      <c r="L691" s="8" t="str">
        <f>IFERROR(VLOOKUP(A691,DETAIL!$A$7:$L$1101,7,0),"")</f>
        <v/>
      </c>
      <c r="M691" s="115" t="str">
        <f>IFERROR(VLOOKUP(A691,DETAIL!$A$7:$L$1101,8,0)*75%,"")</f>
        <v/>
      </c>
      <c r="N691" s="8" t="str">
        <f>IFERROR(VLOOKUP(A691,DETAIL!$A$7:$L$1101,9,0),"")</f>
        <v/>
      </c>
      <c r="O691" s="115" t="str">
        <f>IFERROR(VLOOKUP(A691,DETAIL!$A$7:$L$1101,10,0)*25%,"")</f>
        <v/>
      </c>
      <c r="P691" s="115" t="str">
        <f t="shared" si="27"/>
        <v/>
      </c>
      <c r="Q691" s="113"/>
    </row>
    <row r="692" spans="1:17" ht="24.95" customHeight="1">
      <c r="A692" s="128">
        <v>685</v>
      </c>
      <c r="B692" s="8" t="str">
        <f t="shared" si="26"/>
        <v/>
      </c>
      <c r="C692" s="112" t="str">
        <f>IFERROR(VLOOKUP(A692,DETAIL!$A$7:$F$1101,3,0),"")</f>
        <v/>
      </c>
      <c r="D692" s="112" t="str">
        <f>IFERROR(VLOOKUP(A692,DETAIL!$A$7:$F$1101,4,0),"")</f>
        <v/>
      </c>
      <c r="E692" s="113" t="str">
        <f>IFERROR(VLOOKUP(A692,DETAIL!$A$7:$F$1101,5,0),"")</f>
        <v/>
      </c>
      <c r="F692" s="113" t="str">
        <f>IFERROR(VLOOKUP(A692,DETAIL!$A$7:$P$1101,16,0),"")</f>
        <v/>
      </c>
      <c r="G692" s="113" t="str">
        <f>IFERROR(VLOOKUP(A692,DETAIL!$A$7:$P$1101,15,0),"")</f>
        <v/>
      </c>
      <c r="H692" s="8" t="str">
        <f>IFERROR(VLOOKUP(A692,DETAIL!$A$7:$F$1101,6,0),"")</f>
        <v/>
      </c>
      <c r="I692" s="8" t="str">
        <f>IFERROR(VLOOKUP(A692,DETAIL!$A$7:$Q$1101,17,0),"")</f>
        <v/>
      </c>
      <c r="J692" s="8" t="str">
        <f>IFERROR(VLOOKUP(A692,DETAIL!$A$7:$P$1101,13,0),"")</f>
        <v/>
      </c>
      <c r="K692" s="114" t="str">
        <f>IFERROR(VLOOKUP(A692,DETAIL!$A$7:$N$1101,14,0),"")</f>
        <v/>
      </c>
      <c r="L692" s="8" t="str">
        <f>IFERROR(VLOOKUP(A692,DETAIL!$A$7:$L$1101,7,0),"")</f>
        <v/>
      </c>
      <c r="M692" s="115" t="str">
        <f>IFERROR(VLOOKUP(A692,DETAIL!$A$7:$L$1101,8,0)*75%,"")</f>
        <v/>
      </c>
      <c r="N692" s="8" t="str">
        <f>IFERROR(VLOOKUP(A692,DETAIL!$A$7:$L$1101,9,0),"")</f>
        <v/>
      </c>
      <c r="O692" s="115" t="str">
        <f>IFERROR(VLOOKUP(A692,DETAIL!$A$7:$L$1101,10,0)*25%,"")</f>
        <v/>
      </c>
      <c r="P692" s="115" t="str">
        <f t="shared" si="27"/>
        <v/>
      </c>
      <c r="Q692" s="113"/>
    </row>
    <row r="693" spans="1:17" ht="24.95" customHeight="1">
      <c r="A693" s="128">
        <v>686</v>
      </c>
      <c r="B693" s="8" t="str">
        <f t="shared" si="26"/>
        <v/>
      </c>
      <c r="C693" s="112" t="str">
        <f>IFERROR(VLOOKUP(A693,DETAIL!$A$7:$F$1101,3,0),"")</f>
        <v/>
      </c>
      <c r="D693" s="112" t="str">
        <f>IFERROR(VLOOKUP(A693,DETAIL!$A$7:$F$1101,4,0),"")</f>
        <v/>
      </c>
      <c r="E693" s="113" t="str">
        <f>IFERROR(VLOOKUP(A693,DETAIL!$A$7:$F$1101,5,0),"")</f>
        <v/>
      </c>
      <c r="F693" s="113" t="str">
        <f>IFERROR(VLOOKUP(A693,DETAIL!$A$7:$P$1101,16,0),"")</f>
        <v/>
      </c>
      <c r="G693" s="113" t="str">
        <f>IFERROR(VLOOKUP(A693,DETAIL!$A$7:$P$1101,15,0),"")</f>
        <v/>
      </c>
      <c r="H693" s="8" t="str">
        <f>IFERROR(VLOOKUP(A693,DETAIL!$A$7:$F$1101,6,0),"")</f>
        <v/>
      </c>
      <c r="I693" s="8" t="str">
        <f>IFERROR(VLOOKUP(A693,DETAIL!$A$7:$Q$1101,17,0),"")</f>
        <v/>
      </c>
      <c r="J693" s="8" t="str">
        <f>IFERROR(VLOOKUP(A693,DETAIL!$A$7:$P$1101,13,0),"")</f>
        <v/>
      </c>
      <c r="K693" s="114" t="str">
        <f>IFERROR(VLOOKUP(A693,DETAIL!$A$7:$N$1101,14,0),"")</f>
        <v/>
      </c>
      <c r="L693" s="8" t="str">
        <f>IFERROR(VLOOKUP(A693,DETAIL!$A$7:$L$1101,7,0),"")</f>
        <v/>
      </c>
      <c r="M693" s="115" t="str">
        <f>IFERROR(VLOOKUP(A693,DETAIL!$A$7:$L$1101,8,0)*75%,"")</f>
        <v/>
      </c>
      <c r="N693" s="8" t="str">
        <f>IFERROR(VLOOKUP(A693,DETAIL!$A$7:$L$1101,9,0),"")</f>
        <v/>
      </c>
      <c r="O693" s="115" t="str">
        <f>IFERROR(VLOOKUP(A693,DETAIL!$A$7:$L$1101,10,0)*25%,"")</f>
        <v/>
      </c>
      <c r="P693" s="115" t="str">
        <f t="shared" si="27"/>
        <v/>
      </c>
      <c r="Q693" s="113"/>
    </row>
    <row r="694" spans="1:17" ht="24.95" customHeight="1">
      <c r="A694" s="128">
        <v>687</v>
      </c>
      <c r="B694" s="8" t="str">
        <f t="shared" si="26"/>
        <v/>
      </c>
      <c r="C694" s="112" t="str">
        <f>IFERROR(VLOOKUP(A694,DETAIL!$A$7:$F$1101,3,0),"")</f>
        <v/>
      </c>
      <c r="D694" s="112" t="str">
        <f>IFERROR(VLOOKUP(A694,DETAIL!$A$7:$F$1101,4,0),"")</f>
        <v/>
      </c>
      <c r="E694" s="113" t="str">
        <f>IFERROR(VLOOKUP(A694,DETAIL!$A$7:$F$1101,5,0),"")</f>
        <v/>
      </c>
      <c r="F694" s="113" t="str">
        <f>IFERROR(VLOOKUP(A694,DETAIL!$A$7:$P$1101,16,0),"")</f>
        <v/>
      </c>
      <c r="G694" s="113" t="str">
        <f>IFERROR(VLOOKUP(A694,DETAIL!$A$7:$P$1101,15,0),"")</f>
        <v/>
      </c>
      <c r="H694" s="8" t="str">
        <f>IFERROR(VLOOKUP(A694,DETAIL!$A$7:$F$1101,6,0),"")</f>
        <v/>
      </c>
      <c r="I694" s="8" t="str">
        <f>IFERROR(VLOOKUP(A694,DETAIL!$A$7:$Q$1101,17,0),"")</f>
        <v/>
      </c>
      <c r="J694" s="8" t="str">
        <f>IFERROR(VLOOKUP(A694,DETAIL!$A$7:$P$1101,13,0),"")</f>
        <v/>
      </c>
      <c r="K694" s="114" t="str">
        <f>IFERROR(VLOOKUP(A694,DETAIL!$A$7:$N$1101,14,0),"")</f>
        <v/>
      </c>
      <c r="L694" s="8" t="str">
        <f>IFERROR(VLOOKUP(A694,DETAIL!$A$7:$L$1101,7,0),"")</f>
        <v/>
      </c>
      <c r="M694" s="115" t="str">
        <f>IFERROR(VLOOKUP(A694,DETAIL!$A$7:$L$1101,8,0)*75%,"")</f>
        <v/>
      </c>
      <c r="N694" s="8" t="str">
        <f>IFERROR(VLOOKUP(A694,DETAIL!$A$7:$L$1101,9,0),"")</f>
        <v/>
      </c>
      <c r="O694" s="115" t="str">
        <f>IFERROR(VLOOKUP(A694,DETAIL!$A$7:$L$1101,10,0)*25%,"")</f>
        <v/>
      </c>
      <c r="P694" s="115" t="str">
        <f t="shared" si="27"/>
        <v/>
      </c>
      <c r="Q694" s="113"/>
    </row>
    <row r="695" spans="1:17" ht="24.95" customHeight="1">
      <c r="A695" s="128">
        <v>688</v>
      </c>
      <c r="B695" s="8" t="str">
        <f t="shared" si="26"/>
        <v/>
      </c>
      <c r="C695" s="112" t="str">
        <f>IFERROR(VLOOKUP(A695,DETAIL!$A$7:$F$1101,3,0),"")</f>
        <v/>
      </c>
      <c r="D695" s="112" t="str">
        <f>IFERROR(VLOOKUP(A695,DETAIL!$A$7:$F$1101,4,0),"")</f>
        <v/>
      </c>
      <c r="E695" s="113" t="str">
        <f>IFERROR(VLOOKUP(A695,DETAIL!$A$7:$F$1101,5,0),"")</f>
        <v/>
      </c>
      <c r="F695" s="113" t="str">
        <f>IFERROR(VLOOKUP(A695,DETAIL!$A$7:$P$1101,16,0),"")</f>
        <v/>
      </c>
      <c r="G695" s="113" t="str">
        <f>IFERROR(VLOOKUP(A695,DETAIL!$A$7:$P$1101,15,0),"")</f>
        <v/>
      </c>
      <c r="H695" s="8" t="str">
        <f>IFERROR(VLOOKUP(A695,DETAIL!$A$7:$F$1101,6,0),"")</f>
        <v/>
      </c>
      <c r="I695" s="8" t="str">
        <f>IFERROR(VLOOKUP(A695,DETAIL!$A$7:$Q$1101,17,0),"")</f>
        <v/>
      </c>
      <c r="J695" s="8" t="str">
        <f>IFERROR(VLOOKUP(A695,DETAIL!$A$7:$P$1101,13,0),"")</f>
        <v/>
      </c>
      <c r="K695" s="114" t="str">
        <f>IFERROR(VLOOKUP(A695,DETAIL!$A$7:$N$1101,14,0),"")</f>
        <v/>
      </c>
      <c r="L695" s="8" t="str">
        <f>IFERROR(VLOOKUP(A695,DETAIL!$A$7:$L$1101,7,0),"")</f>
        <v/>
      </c>
      <c r="M695" s="115" t="str">
        <f>IFERROR(VLOOKUP(A695,DETAIL!$A$7:$L$1101,8,0)*75%,"")</f>
        <v/>
      </c>
      <c r="N695" s="8" t="str">
        <f>IFERROR(VLOOKUP(A695,DETAIL!$A$7:$L$1101,9,0),"")</f>
        <v/>
      </c>
      <c r="O695" s="115" t="str">
        <f>IFERROR(VLOOKUP(A695,DETAIL!$A$7:$L$1101,10,0)*25%,"")</f>
        <v/>
      </c>
      <c r="P695" s="115" t="str">
        <f t="shared" si="27"/>
        <v/>
      </c>
      <c r="Q695" s="113"/>
    </row>
    <row r="696" spans="1:17" ht="24.95" customHeight="1">
      <c r="A696" s="128">
        <v>689</v>
      </c>
      <c r="B696" s="8" t="str">
        <f t="shared" si="26"/>
        <v/>
      </c>
      <c r="C696" s="112" t="str">
        <f>IFERROR(VLOOKUP(A696,DETAIL!$A$7:$F$1101,3,0),"")</f>
        <v/>
      </c>
      <c r="D696" s="112" t="str">
        <f>IFERROR(VLOOKUP(A696,DETAIL!$A$7:$F$1101,4,0),"")</f>
        <v/>
      </c>
      <c r="E696" s="113" t="str">
        <f>IFERROR(VLOOKUP(A696,DETAIL!$A$7:$F$1101,5,0),"")</f>
        <v/>
      </c>
      <c r="F696" s="113" t="str">
        <f>IFERROR(VLOOKUP(A696,DETAIL!$A$7:$P$1101,16,0),"")</f>
        <v/>
      </c>
      <c r="G696" s="113" t="str">
        <f>IFERROR(VLOOKUP(A696,DETAIL!$A$7:$P$1101,15,0),"")</f>
        <v/>
      </c>
      <c r="H696" s="8" t="str">
        <f>IFERROR(VLOOKUP(A696,DETAIL!$A$7:$F$1101,6,0),"")</f>
        <v/>
      </c>
      <c r="I696" s="8" t="str">
        <f>IFERROR(VLOOKUP(A696,DETAIL!$A$7:$Q$1101,17,0),"")</f>
        <v/>
      </c>
      <c r="J696" s="8" t="str">
        <f>IFERROR(VLOOKUP(A696,DETAIL!$A$7:$P$1101,13,0),"")</f>
        <v/>
      </c>
      <c r="K696" s="114" t="str">
        <f>IFERROR(VLOOKUP(A696,DETAIL!$A$7:$N$1101,14,0),"")</f>
        <v/>
      </c>
      <c r="L696" s="8" t="str">
        <f>IFERROR(VLOOKUP(A696,DETAIL!$A$7:$L$1101,7,0),"")</f>
        <v/>
      </c>
      <c r="M696" s="115" t="str">
        <f>IFERROR(VLOOKUP(A696,DETAIL!$A$7:$L$1101,8,0)*75%,"")</f>
        <v/>
      </c>
      <c r="N696" s="8" t="str">
        <f>IFERROR(VLOOKUP(A696,DETAIL!$A$7:$L$1101,9,0),"")</f>
        <v/>
      </c>
      <c r="O696" s="115" t="str">
        <f>IFERROR(VLOOKUP(A696,DETAIL!$A$7:$L$1101,10,0)*25%,"")</f>
        <v/>
      </c>
      <c r="P696" s="115" t="str">
        <f t="shared" si="27"/>
        <v/>
      </c>
      <c r="Q696" s="113"/>
    </row>
    <row r="697" spans="1:17" ht="24.95" customHeight="1">
      <c r="A697" s="128">
        <v>690</v>
      </c>
      <c r="B697" s="8" t="str">
        <f t="shared" si="26"/>
        <v/>
      </c>
      <c r="C697" s="112" t="str">
        <f>IFERROR(VLOOKUP(A697,DETAIL!$A$7:$F$1101,3,0),"")</f>
        <v/>
      </c>
      <c r="D697" s="112" t="str">
        <f>IFERROR(VLOOKUP(A697,DETAIL!$A$7:$F$1101,4,0),"")</f>
        <v/>
      </c>
      <c r="E697" s="113" t="str">
        <f>IFERROR(VLOOKUP(A697,DETAIL!$A$7:$F$1101,5,0),"")</f>
        <v/>
      </c>
      <c r="F697" s="113" t="str">
        <f>IFERROR(VLOOKUP(A697,DETAIL!$A$7:$P$1101,16,0),"")</f>
        <v/>
      </c>
      <c r="G697" s="113" t="str">
        <f>IFERROR(VLOOKUP(A697,DETAIL!$A$7:$P$1101,15,0),"")</f>
        <v/>
      </c>
      <c r="H697" s="8" t="str">
        <f>IFERROR(VLOOKUP(A697,DETAIL!$A$7:$F$1101,6,0),"")</f>
        <v/>
      </c>
      <c r="I697" s="8" t="str">
        <f>IFERROR(VLOOKUP(A697,DETAIL!$A$7:$Q$1101,17,0),"")</f>
        <v/>
      </c>
      <c r="J697" s="8" t="str">
        <f>IFERROR(VLOOKUP(A697,DETAIL!$A$7:$P$1101,13,0),"")</f>
        <v/>
      </c>
      <c r="K697" s="114" t="str">
        <f>IFERROR(VLOOKUP(A697,DETAIL!$A$7:$N$1101,14,0),"")</f>
        <v/>
      </c>
      <c r="L697" s="8" t="str">
        <f>IFERROR(VLOOKUP(A697,DETAIL!$A$7:$L$1101,7,0),"")</f>
        <v/>
      </c>
      <c r="M697" s="115" t="str">
        <f>IFERROR(VLOOKUP(A697,DETAIL!$A$7:$L$1101,8,0)*75%,"")</f>
        <v/>
      </c>
      <c r="N697" s="8" t="str">
        <f>IFERROR(VLOOKUP(A697,DETAIL!$A$7:$L$1101,9,0),"")</f>
        <v/>
      </c>
      <c r="O697" s="115" t="str">
        <f>IFERROR(VLOOKUP(A697,DETAIL!$A$7:$L$1101,10,0)*25%,"")</f>
        <v/>
      </c>
      <c r="P697" s="115" t="str">
        <f t="shared" si="27"/>
        <v/>
      </c>
      <c r="Q697" s="113"/>
    </row>
    <row r="698" spans="1:17" ht="24.95" customHeight="1">
      <c r="A698" s="128">
        <v>691</v>
      </c>
      <c r="B698" s="8" t="str">
        <f t="shared" si="26"/>
        <v/>
      </c>
      <c r="C698" s="112" t="str">
        <f>IFERROR(VLOOKUP(A698,DETAIL!$A$7:$F$1101,3,0),"")</f>
        <v/>
      </c>
      <c r="D698" s="112" t="str">
        <f>IFERROR(VLOOKUP(A698,DETAIL!$A$7:$F$1101,4,0),"")</f>
        <v/>
      </c>
      <c r="E698" s="113" t="str">
        <f>IFERROR(VLOOKUP(A698,DETAIL!$A$7:$F$1101,5,0),"")</f>
        <v/>
      </c>
      <c r="F698" s="113" t="str">
        <f>IFERROR(VLOOKUP(A698,DETAIL!$A$7:$P$1101,16,0),"")</f>
        <v/>
      </c>
      <c r="G698" s="113" t="str">
        <f>IFERROR(VLOOKUP(A698,DETAIL!$A$7:$P$1101,15,0),"")</f>
        <v/>
      </c>
      <c r="H698" s="8" t="str">
        <f>IFERROR(VLOOKUP(A698,DETAIL!$A$7:$F$1101,6,0),"")</f>
        <v/>
      </c>
      <c r="I698" s="8" t="str">
        <f>IFERROR(VLOOKUP(A698,DETAIL!$A$7:$Q$1101,17,0),"")</f>
        <v/>
      </c>
      <c r="J698" s="8" t="str">
        <f>IFERROR(VLOOKUP(A698,DETAIL!$A$7:$P$1101,13,0),"")</f>
        <v/>
      </c>
      <c r="K698" s="114" t="str">
        <f>IFERROR(VLOOKUP(A698,DETAIL!$A$7:$N$1101,14,0),"")</f>
        <v/>
      </c>
      <c r="L698" s="8" t="str">
        <f>IFERROR(VLOOKUP(A698,DETAIL!$A$7:$L$1101,7,0),"")</f>
        <v/>
      </c>
      <c r="M698" s="115" t="str">
        <f>IFERROR(VLOOKUP(A698,DETAIL!$A$7:$L$1101,8,0)*75%,"")</f>
        <v/>
      </c>
      <c r="N698" s="8" t="str">
        <f>IFERROR(VLOOKUP(A698,DETAIL!$A$7:$L$1101,9,0),"")</f>
        <v/>
      </c>
      <c r="O698" s="115" t="str">
        <f>IFERROR(VLOOKUP(A698,DETAIL!$A$7:$L$1101,10,0)*25%,"")</f>
        <v/>
      </c>
      <c r="P698" s="115" t="str">
        <f t="shared" si="27"/>
        <v/>
      </c>
      <c r="Q698" s="113"/>
    </row>
    <row r="699" spans="1:17" ht="24.95" customHeight="1">
      <c r="A699" s="128">
        <v>692</v>
      </c>
      <c r="B699" s="8" t="str">
        <f t="shared" si="26"/>
        <v/>
      </c>
      <c r="C699" s="112" t="str">
        <f>IFERROR(VLOOKUP(A699,DETAIL!$A$7:$F$1101,3,0),"")</f>
        <v/>
      </c>
      <c r="D699" s="112" t="str">
        <f>IFERROR(VLOOKUP(A699,DETAIL!$A$7:$F$1101,4,0),"")</f>
        <v/>
      </c>
      <c r="E699" s="113" t="str">
        <f>IFERROR(VLOOKUP(A699,DETAIL!$A$7:$F$1101,5,0),"")</f>
        <v/>
      </c>
      <c r="F699" s="113" t="str">
        <f>IFERROR(VLOOKUP(A699,DETAIL!$A$7:$P$1101,16,0),"")</f>
        <v/>
      </c>
      <c r="G699" s="113" t="str">
        <f>IFERROR(VLOOKUP(A699,DETAIL!$A$7:$P$1101,15,0),"")</f>
        <v/>
      </c>
      <c r="H699" s="8" t="str">
        <f>IFERROR(VLOOKUP(A699,DETAIL!$A$7:$F$1101,6,0),"")</f>
        <v/>
      </c>
      <c r="I699" s="8" t="str">
        <f>IFERROR(VLOOKUP(A699,DETAIL!$A$7:$Q$1101,17,0),"")</f>
        <v/>
      </c>
      <c r="J699" s="8" t="str">
        <f>IFERROR(VLOOKUP(A699,DETAIL!$A$7:$P$1101,13,0),"")</f>
        <v/>
      </c>
      <c r="K699" s="114" t="str">
        <f>IFERROR(VLOOKUP(A699,DETAIL!$A$7:$N$1101,14,0),"")</f>
        <v/>
      </c>
      <c r="L699" s="8" t="str">
        <f>IFERROR(VLOOKUP(A699,DETAIL!$A$7:$L$1101,7,0),"")</f>
        <v/>
      </c>
      <c r="M699" s="115" t="str">
        <f>IFERROR(VLOOKUP(A699,DETAIL!$A$7:$L$1101,8,0)*75%,"")</f>
        <v/>
      </c>
      <c r="N699" s="8" t="str">
        <f>IFERROR(VLOOKUP(A699,DETAIL!$A$7:$L$1101,9,0),"")</f>
        <v/>
      </c>
      <c r="O699" s="115" t="str">
        <f>IFERROR(VLOOKUP(A699,DETAIL!$A$7:$L$1101,10,0)*25%,"")</f>
        <v/>
      </c>
      <c r="P699" s="115" t="str">
        <f t="shared" si="27"/>
        <v/>
      </c>
      <c r="Q699" s="113"/>
    </row>
    <row r="700" spans="1:17" ht="24.95" customHeight="1">
      <c r="A700" s="128">
        <v>693</v>
      </c>
      <c r="B700" s="8" t="str">
        <f t="shared" si="26"/>
        <v/>
      </c>
      <c r="C700" s="112" t="str">
        <f>IFERROR(VLOOKUP(A700,DETAIL!$A$7:$F$1101,3,0),"")</f>
        <v/>
      </c>
      <c r="D700" s="112" t="str">
        <f>IFERROR(VLOOKUP(A700,DETAIL!$A$7:$F$1101,4,0),"")</f>
        <v/>
      </c>
      <c r="E700" s="113" t="str">
        <f>IFERROR(VLOOKUP(A700,DETAIL!$A$7:$F$1101,5,0),"")</f>
        <v/>
      </c>
      <c r="F700" s="113" t="str">
        <f>IFERROR(VLOOKUP(A700,DETAIL!$A$7:$P$1101,16,0),"")</f>
        <v/>
      </c>
      <c r="G700" s="113" t="str">
        <f>IFERROR(VLOOKUP(A700,DETAIL!$A$7:$P$1101,15,0),"")</f>
        <v/>
      </c>
      <c r="H700" s="8" t="str">
        <f>IFERROR(VLOOKUP(A700,DETAIL!$A$7:$F$1101,6,0),"")</f>
        <v/>
      </c>
      <c r="I700" s="8" t="str">
        <f>IFERROR(VLOOKUP(A700,DETAIL!$A$7:$Q$1101,17,0),"")</f>
        <v/>
      </c>
      <c r="J700" s="8" t="str">
        <f>IFERROR(VLOOKUP(A700,DETAIL!$A$7:$P$1101,13,0),"")</f>
        <v/>
      </c>
      <c r="K700" s="114" t="str">
        <f>IFERROR(VLOOKUP(A700,DETAIL!$A$7:$N$1101,14,0),"")</f>
        <v/>
      </c>
      <c r="L700" s="8" t="str">
        <f>IFERROR(VLOOKUP(A700,DETAIL!$A$7:$L$1101,7,0),"")</f>
        <v/>
      </c>
      <c r="M700" s="115" t="str">
        <f>IFERROR(VLOOKUP(A700,DETAIL!$A$7:$L$1101,8,0)*75%,"")</f>
        <v/>
      </c>
      <c r="N700" s="8" t="str">
        <f>IFERROR(VLOOKUP(A700,DETAIL!$A$7:$L$1101,9,0),"")</f>
        <v/>
      </c>
      <c r="O700" s="115" t="str">
        <f>IFERROR(VLOOKUP(A700,DETAIL!$A$7:$L$1101,10,0)*25%,"")</f>
        <v/>
      </c>
      <c r="P700" s="115" t="str">
        <f t="shared" si="27"/>
        <v/>
      </c>
      <c r="Q700" s="113"/>
    </row>
    <row r="701" spans="1:17" ht="24.95" customHeight="1">
      <c r="A701" s="128">
        <v>694</v>
      </c>
      <c r="B701" s="8" t="str">
        <f t="shared" si="26"/>
        <v/>
      </c>
      <c r="C701" s="112" t="str">
        <f>IFERROR(VLOOKUP(A701,DETAIL!$A$7:$F$1101,3,0),"")</f>
        <v/>
      </c>
      <c r="D701" s="112" t="str">
        <f>IFERROR(VLOOKUP(A701,DETAIL!$A$7:$F$1101,4,0),"")</f>
        <v/>
      </c>
      <c r="E701" s="113" t="str">
        <f>IFERROR(VLOOKUP(A701,DETAIL!$A$7:$F$1101,5,0),"")</f>
        <v/>
      </c>
      <c r="F701" s="113" t="str">
        <f>IFERROR(VLOOKUP(A701,DETAIL!$A$7:$P$1101,16,0),"")</f>
        <v/>
      </c>
      <c r="G701" s="113" t="str">
        <f>IFERROR(VLOOKUP(A701,DETAIL!$A$7:$P$1101,15,0),"")</f>
        <v/>
      </c>
      <c r="H701" s="8" t="str">
        <f>IFERROR(VLOOKUP(A701,DETAIL!$A$7:$F$1101,6,0),"")</f>
        <v/>
      </c>
      <c r="I701" s="8" t="str">
        <f>IFERROR(VLOOKUP(A701,DETAIL!$A$7:$Q$1101,17,0),"")</f>
        <v/>
      </c>
      <c r="J701" s="8" t="str">
        <f>IFERROR(VLOOKUP(A701,DETAIL!$A$7:$P$1101,13,0),"")</f>
        <v/>
      </c>
      <c r="K701" s="114" t="str">
        <f>IFERROR(VLOOKUP(A701,DETAIL!$A$7:$N$1101,14,0),"")</f>
        <v/>
      </c>
      <c r="L701" s="8" t="str">
        <f>IFERROR(VLOOKUP(A701,DETAIL!$A$7:$L$1101,7,0),"")</f>
        <v/>
      </c>
      <c r="M701" s="115" t="str">
        <f>IFERROR(VLOOKUP(A701,DETAIL!$A$7:$L$1101,8,0)*75%,"")</f>
        <v/>
      </c>
      <c r="N701" s="8" t="str">
        <f>IFERROR(VLOOKUP(A701,DETAIL!$A$7:$L$1101,9,0),"")</f>
        <v/>
      </c>
      <c r="O701" s="115" t="str">
        <f>IFERROR(VLOOKUP(A701,DETAIL!$A$7:$L$1101,10,0)*25%,"")</f>
        <v/>
      </c>
      <c r="P701" s="115" t="str">
        <f t="shared" si="27"/>
        <v/>
      </c>
      <c r="Q701" s="113"/>
    </row>
    <row r="702" spans="1:17" ht="24.95" customHeight="1">
      <c r="A702" s="128">
        <v>695</v>
      </c>
      <c r="B702" s="8" t="str">
        <f t="shared" si="26"/>
        <v/>
      </c>
      <c r="C702" s="112" t="str">
        <f>IFERROR(VLOOKUP(A702,DETAIL!$A$7:$F$1101,3,0),"")</f>
        <v/>
      </c>
      <c r="D702" s="112" t="str">
        <f>IFERROR(VLOOKUP(A702,DETAIL!$A$7:$F$1101,4,0),"")</f>
        <v/>
      </c>
      <c r="E702" s="113" t="str">
        <f>IFERROR(VLOOKUP(A702,DETAIL!$A$7:$F$1101,5,0),"")</f>
        <v/>
      </c>
      <c r="F702" s="113" t="str">
        <f>IFERROR(VLOOKUP(A702,DETAIL!$A$7:$P$1101,16,0),"")</f>
        <v/>
      </c>
      <c r="G702" s="113" t="str">
        <f>IFERROR(VLOOKUP(A702,DETAIL!$A$7:$P$1101,15,0),"")</f>
        <v/>
      </c>
      <c r="H702" s="8" t="str">
        <f>IFERROR(VLOOKUP(A702,DETAIL!$A$7:$F$1101,6,0),"")</f>
        <v/>
      </c>
      <c r="I702" s="8" t="str">
        <f>IFERROR(VLOOKUP(A702,DETAIL!$A$7:$Q$1101,17,0),"")</f>
        <v/>
      </c>
      <c r="J702" s="8" t="str">
        <f>IFERROR(VLOOKUP(A702,DETAIL!$A$7:$P$1101,13,0),"")</f>
        <v/>
      </c>
      <c r="K702" s="114" t="str">
        <f>IFERROR(VLOOKUP(A702,DETAIL!$A$7:$N$1101,14,0),"")</f>
        <v/>
      </c>
      <c r="L702" s="8" t="str">
        <f>IFERROR(VLOOKUP(A702,DETAIL!$A$7:$L$1101,7,0),"")</f>
        <v/>
      </c>
      <c r="M702" s="115" t="str">
        <f>IFERROR(VLOOKUP(A702,DETAIL!$A$7:$L$1101,8,0)*75%,"")</f>
        <v/>
      </c>
      <c r="N702" s="8" t="str">
        <f>IFERROR(VLOOKUP(A702,DETAIL!$A$7:$L$1101,9,0),"")</f>
        <v/>
      </c>
      <c r="O702" s="115" t="str">
        <f>IFERROR(VLOOKUP(A702,DETAIL!$A$7:$L$1101,10,0)*25%,"")</f>
        <v/>
      </c>
      <c r="P702" s="115" t="str">
        <f t="shared" si="27"/>
        <v/>
      </c>
      <c r="Q702" s="113"/>
    </row>
    <row r="703" spans="1:17" ht="24.95" customHeight="1">
      <c r="A703" s="128">
        <v>696</v>
      </c>
      <c r="B703" s="8" t="str">
        <f t="shared" si="26"/>
        <v/>
      </c>
      <c r="C703" s="112" t="str">
        <f>IFERROR(VLOOKUP(A703,DETAIL!$A$7:$F$1101,3,0),"")</f>
        <v/>
      </c>
      <c r="D703" s="112" t="str">
        <f>IFERROR(VLOOKUP(A703,DETAIL!$A$7:$F$1101,4,0),"")</f>
        <v/>
      </c>
      <c r="E703" s="113" t="str">
        <f>IFERROR(VLOOKUP(A703,DETAIL!$A$7:$F$1101,5,0),"")</f>
        <v/>
      </c>
      <c r="F703" s="113" t="str">
        <f>IFERROR(VLOOKUP(A703,DETAIL!$A$7:$P$1101,16,0),"")</f>
        <v/>
      </c>
      <c r="G703" s="113" t="str">
        <f>IFERROR(VLOOKUP(A703,DETAIL!$A$7:$P$1101,15,0),"")</f>
        <v/>
      </c>
      <c r="H703" s="8" t="str">
        <f>IFERROR(VLOOKUP(A703,DETAIL!$A$7:$F$1101,6,0),"")</f>
        <v/>
      </c>
      <c r="I703" s="8" t="str">
        <f>IFERROR(VLOOKUP(A703,DETAIL!$A$7:$Q$1101,17,0),"")</f>
        <v/>
      </c>
      <c r="J703" s="8" t="str">
        <f>IFERROR(VLOOKUP(A703,DETAIL!$A$7:$P$1101,13,0),"")</f>
        <v/>
      </c>
      <c r="K703" s="114" t="str">
        <f>IFERROR(VLOOKUP(A703,DETAIL!$A$7:$N$1101,14,0),"")</f>
        <v/>
      </c>
      <c r="L703" s="8" t="str">
        <f>IFERROR(VLOOKUP(A703,DETAIL!$A$7:$L$1101,7,0),"")</f>
        <v/>
      </c>
      <c r="M703" s="115" t="str">
        <f>IFERROR(VLOOKUP(A703,DETAIL!$A$7:$L$1101,8,0)*75%,"")</f>
        <v/>
      </c>
      <c r="N703" s="8" t="str">
        <f>IFERROR(VLOOKUP(A703,DETAIL!$A$7:$L$1101,9,0),"")</f>
        <v/>
      </c>
      <c r="O703" s="115" t="str">
        <f>IFERROR(VLOOKUP(A703,DETAIL!$A$7:$L$1101,10,0)*25%,"")</f>
        <v/>
      </c>
      <c r="P703" s="115" t="str">
        <f t="shared" si="27"/>
        <v/>
      </c>
      <c r="Q703" s="113"/>
    </row>
    <row r="704" spans="1:17" ht="24.95" customHeight="1">
      <c r="A704" s="128">
        <v>697</v>
      </c>
      <c r="B704" s="8" t="str">
        <f t="shared" si="26"/>
        <v/>
      </c>
      <c r="C704" s="112" t="str">
        <f>IFERROR(VLOOKUP(A704,DETAIL!$A$7:$F$1101,3,0),"")</f>
        <v/>
      </c>
      <c r="D704" s="112" t="str">
        <f>IFERROR(VLOOKUP(A704,DETAIL!$A$7:$F$1101,4,0),"")</f>
        <v/>
      </c>
      <c r="E704" s="113" t="str">
        <f>IFERROR(VLOOKUP(A704,DETAIL!$A$7:$F$1101,5,0),"")</f>
        <v/>
      </c>
      <c r="F704" s="113" t="str">
        <f>IFERROR(VLOOKUP(A704,DETAIL!$A$7:$P$1101,16,0),"")</f>
        <v/>
      </c>
      <c r="G704" s="113" t="str">
        <f>IFERROR(VLOOKUP(A704,DETAIL!$A$7:$P$1101,15,0),"")</f>
        <v/>
      </c>
      <c r="H704" s="8" t="str">
        <f>IFERROR(VLOOKUP(A704,DETAIL!$A$7:$F$1101,6,0),"")</f>
        <v/>
      </c>
      <c r="I704" s="8" t="str">
        <f>IFERROR(VLOOKUP(A704,DETAIL!$A$7:$Q$1101,17,0),"")</f>
        <v/>
      </c>
      <c r="J704" s="8" t="str">
        <f>IFERROR(VLOOKUP(A704,DETAIL!$A$7:$P$1101,13,0),"")</f>
        <v/>
      </c>
      <c r="K704" s="114" t="str">
        <f>IFERROR(VLOOKUP(A704,DETAIL!$A$7:$N$1101,14,0),"")</f>
        <v/>
      </c>
      <c r="L704" s="8" t="str">
        <f>IFERROR(VLOOKUP(A704,DETAIL!$A$7:$L$1101,7,0),"")</f>
        <v/>
      </c>
      <c r="M704" s="115" t="str">
        <f>IFERROR(VLOOKUP(A704,DETAIL!$A$7:$L$1101,8,0)*75%,"")</f>
        <v/>
      </c>
      <c r="N704" s="8" t="str">
        <f>IFERROR(VLOOKUP(A704,DETAIL!$A$7:$L$1101,9,0),"")</f>
        <v/>
      </c>
      <c r="O704" s="115" t="str">
        <f>IFERROR(VLOOKUP(A704,DETAIL!$A$7:$L$1101,10,0)*25%,"")</f>
        <v/>
      </c>
      <c r="P704" s="115" t="str">
        <f t="shared" si="27"/>
        <v/>
      </c>
      <c r="Q704" s="113"/>
    </row>
    <row r="705" spans="1:17" ht="24.95" customHeight="1">
      <c r="A705" s="128">
        <v>698</v>
      </c>
      <c r="B705" s="8" t="str">
        <f t="shared" si="26"/>
        <v/>
      </c>
      <c r="C705" s="112" t="str">
        <f>IFERROR(VLOOKUP(A705,DETAIL!$A$7:$F$1101,3,0),"")</f>
        <v/>
      </c>
      <c r="D705" s="112" t="str">
        <f>IFERROR(VLOOKUP(A705,DETAIL!$A$7:$F$1101,4,0),"")</f>
        <v/>
      </c>
      <c r="E705" s="113" t="str">
        <f>IFERROR(VLOOKUP(A705,DETAIL!$A$7:$F$1101,5,0),"")</f>
        <v/>
      </c>
      <c r="F705" s="113" t="str">
        <f>IFERROR(VLOOKUP(A705,DETAIL!$A$7:$P$1101,16,0),"")</f>
        <v/>
      </c>
      <c r="G705" s="113" t="str">
        <f>IFERROR(VLOOKUP(A705,DETAIL!$A$7:$P$1101,15,0),"")</f>
        <v/>
      </c>
      <c r="H705" s="8" t="str">
        <f>IFERROR(VLOOKUP(A705,DETAIL!$A$7:$F$1101,6,0),"")</f>
        <v/>
      </c>
      <c r="I705" s="8" t="str">
        <f>IFERROR(VLOOKUP(A705,DETAIL!$A$7:$Q$1101,17,0),"")</f>
        <v/>
      </c>
      <c r="J705" s="8" t="str">
        <f>IFERROR(VLOOKUP(A705,DETAIL!$A$7:$P$1101,13,0),"")</f>
        <v/>
      </c>
      <c r="K705" s="114" t="str">
        <f>IFERROR(VLOOKUP(A705,DETAIL!$A$7:$N$1101,14,0),"")</f>
        <v/>
      </c>
      <c r="L705" s="8" t="str">
        <f>IFERROR(VLOOKUP(A705,DETAIL!$A$7:$L$1101,7,0),"")</f>
        <v/>
      </c>
      <c r="M705" s="115" t="str">
        <f>IFERROR(VLOOKUP(A705,DETAIL!$A$7:$L$1101,8,0)*75%,"")</f>
        <v/>
      </c>
      <c r="N705" s="8" t="str">
        <f>IFERROR(VLOOKUP(A705,DETAIL!$A$7:$L$1101,9,0),"")</f>
        <v/>
      </c>
      <c r="O705" s="115" t="str">
        <f>IFERROR(VLOOKUP(A705,DETAIL!$A$7:$L$1101,10,0)*25%,"")</f>
        <v/>
      </c>
      <c r="P705" s="115" t="str">
        <f t="shared" si="27"/>
        <v/>
      </c>
      <c r="Q705" s="113"/>
    </row>
    <row r="706" spans="1:17" ht="24.95" customHeight="1">
      <c r="A706" s="128">
        <v>699</v>
      </c>
      <c r="B706" s="8" t="str">
        <f t="shared" si="26"/>
        <v/>
      </c>
      <c r="C706" s="112" t="str">
        <f>IFERROR(VLOOKUP(A706,DETAIL!$A$7:$F$1101,3,0),"")</f>
        <v/>
      </c>
      <c r="D706" s="112" t="str">
        <f>IFERROR(VLOOKUP(A706,DETAIL!$A$7:$F$1101,4,0),"")</f>
        <v/>
      </c>
      <c r="E706" s="113" t="str">
        <f>IFERROR(VLOOKUP(A706,DETAIL!$A$7:$F$1101,5,0),"")</f>
        <v/>
      </c>
      <c r="F706" s="113" t="str">
        <f>IFERROR(VLOOKUP(A706,DETAIL!$A$7:$P$1101,16,0),"")</f>
        <v/>
      </c>
      <c r="G706" s="113" t="str">
        <f>IFERROR(VLOOKUP(A706,DETAIL!$A$7:$P$1101,15,0),"")</f>
        <v/>
      </c>
      <c r="H706" s="8" t="str">
        <f>IFERROR(VLOOKUP(A706,DETAIL!$A$7:$F$1101,6,0),"")</f>
        <v/>
      </c>
      <c r="I706" s="8" t="str">
        <f>IFERROR(VLOOKUP(A706,DETAIL!$A$7:$Q$1101,17,0),"")</f>
        <v/>
      </c>
      <c r="J706" s="8" t="str">
        <f>IFERROR(VLOOKUP(A706,DETAIL!$A$7:$P$1101,13,0),"")</f>
        <v/>
      </c>
      <c r="K706" s="114" t="str">
        <f>IFERROR(VLOOKUP(A706,DETAIL!$A$7:$N$1101,14,0),"")</f>
        <v/>
      </c>
      <c r="L706" s="8" t="str">
        <f>IFERROR(VLOOKUP(A706,DETAIL!$A$7:$L$1101,7,0),"")</f>
        <v/>
      </c>
      <c r="M706" s="115" t="str">
        <f>IFERROR(VLOOKUP(A706,DETAIL!$A$7:$L$1101,8,0)*75%,"")</f>
        <v/>
      </c>
      <c r="N706" s="8" t="str">
        <f>IFERROR(VLOOKUP(A706,DETAIL!$A$7:$L$1101,9,0),"")</f>
        <v/>
      </c>
      <c r="O706" s="115" t="str">
        <f>IFERROR(VLOOKUP(A706,DETAIL!$A$7:$L$1101,10,0)*25%,"")</f>
        <v/>
      </c>
      <c r="P706" s="115" t="str">
        <f t="shared" si="27"/>
        <v/>
      </c>
      <c r="Q706" s="113"/>
    </row>
    <row r="707" spans="1:17" ht="24.95" customHeight="1">
      <c r="A707" s="128">
        <v>700</v>
      </c>
      <c r="B707" s="8" t="str">
        <f t="shared" si="26"/>
        <v/>
      </c>
      <c r="C707" s="112" t="str">
        <f>IFERROR(VLOOKUP(A707,DETAIL!$A$7:$F$1101,3,0),"")</f>
        <v/>
      </c>
      <c r="D707" s="112" t="str">
        <f>IFERROR(VLOOKUP(A707,DETAIL!$A$7:$F$1101,4,0),"")</f>
        <v/>
      </c>
      <c r="E707" s="113" t="str">
        <f>IFERROR(VLOOKUP(A707,DETAIL!$A$7:$F$1101,5,0),"")</f>
        <v/>
      </c>
      <c r="F707" s="113" t="str">
        <f>IFERROR(VLOOKUP(A707,DETAIL!$A$7:$P$1101,16,0),"")</f>
        <v/>
      </c>
      <c r="G707" s="113" t="str">
        <f>IFERROR(VLOOKUP(A707,DETAIL!$A$7:$P$1101,15,0),"")</f>
        <v/>
      </c>
      <c r="H707" s="8" t="str">
        <f>IFERROR(VLOOKUP(A707,DETAIL!$A$7:$F$1101,6,0),"")</f>
        <v/>
      </c>
      <c r="I707" s="8" t="str">
        <f>IFERROR(VLOOKUP(A707,DETAIL!$A$7:$Q$1101,17,0),"")</f>
        <v/>
      </c>
      <c r="J707" s="8" t="str">
        <f>IFERROR(VLOOKUP(A707,DETAIL!$A$7:$P$1101,13,0),"")</f>
        <v/>
      </c>
      <c r="K707" s="114" t="str">
        <f>IFERROR(VLOOKUP(A707,DETAIL!$A$7:$N$1101,14,0),"")</f>
        <v/>
      </c>
      <c r="L707" s="8" t="str">
        <f>IFERROR(VLOOKUP(A707,DETAIL!$A$7:$L$1101,7,0),"")</f>
        <v/>
      </c>
      <c r="M707" s="115" t="str">
        <f>IFERROR(VLOOKUP(A707,DETAIL!$A$7:$L$1101,8,0)*75%,"")</f>
        <v/>
      </c>
      <c r="N707" s="8" t="str">
        <f>IFERROR(VLOOKUP(A707,DETAIL!$A$7:$L$1101,9,0),"")</f>
        <v/>
      </c>
      <c r="O707" s="115" t="str">
        <f>IFERROR(VLOOKUP(A707,DETAIL!$A$7:$L$1101,10,0)*25%,"")</f>
        <v/>
      </c>
      <c r="P707" s="115" t="str">
        <f t="shared" si="27"/>
        <v/>
      </c>
      <c r="Q707" s="113"/>
    </row>
    <row r="708" spans="1:17" ht="24.95" customHeight="1">
      <c r="A708" s="128">
        <v>701</v>
      </c>
      <c r="B708" s="8" t="str">
        <f t="shared" si="26"/>
        <v/>
      </c>
      <c r="C708" s="112" t="str">
        <f>IFERROR(VLOOKUP(A708,DETAIL!$A$7:$F$1101,3,0),"")</f>
        <v/>
      </c>
      <c r="D708" s="112" t="str">
        <f>IFERROR(VLOOKUP(A708,DETAIL!$A$7:$F$1101,4,0),"")</f>
        <v/>
      </c>
      <c r="E708" s="113" t="str">
        <f>IFERROR(VLOOKUP(A708,DETAIL!$A$7:$F$1101,5,0),"")</f>
        <v/>
      </c>
      <c r="F708" s="113" t="str">
        <f>IFERROR(VLOOKUP(A708,DETAIL!$A$7:$P$1101,16,0),"")</f>
        <v/>
      </c>
      <c r="G708" s="113" t="str">
        <f>IFERROR(VLOOKUP(A708,DETAIL!$A$7:$P$1101,15,0),"")</f>
        <v/>
      </c>
      <c r="H708" s="8" t="str">
        <f>IFERROR(VLOOKUP(A708,DETAIL!$A$7:$F$1101,6,0),"")</f>
        <v/>
      </c>
      <c r="I708" s="8" t="str">
        <f>IFERROR(VLOOKUP(A708,DETAIL!$A$7:$Q$1101,17,0),"")</f>
        <v/>
      </c>
      <c r="J708" s="8" t="str">
        <f>IFERROR(VLOOKUP(A708,DETAIL!$A$7:$P$1101,13,0),"")</f>
        <v/>
      </c>
      <c r="K708" s="114" t="str">
        <f>IFERROR(VLOOKUP(A708,DETAIL!$A$7:$N$1101,14,0),"")</f>
        <v/>
      </c>
      <c r="L708" s="8" t="str">
        <f>IFERROR(VLOOKUP(A708,DETAIL!$A$7:$L$1101,7,0),"")</f>
        <v/>
      </c>
      <c r="M708" s="115" t="str">
        <f>IFERROR(VLOOKUP(A708,DETAIL!$A$7:$L$1101,8,0)*75%,"")</f>
        <v/>
      </c>
      <c r="N708" s="8" t="str">
        <f>IFERROR(VLOOKUP(A708,DETAIL!$A$7:$L$1101,9,0),"")</f>
        <v/>
      </c>
      <c r="O708" s="115" t="str">
        <f>IFERROR(VLOOKUP(A708,DETAIL!$A$7:$L$1101,10,0)*25%,"")</f>
        <v/>
      </c>
      <c r="P708" s="115" t="str">
        <f t="shared" si="27"/>
        <v/>
      </c>
      <c r="Q708" s="113"/>
    </row>
    <row r="709" spans="1:17" ht="24.95" customHeight="1">
      <c r="A709" s="128">
        <v>702</v>
      </c>
      <c r="B709" s="8" t="str">
        <f t="shared" si="26"/>
        <v/>
      </c>
      <c r="C709" s="112" t="str">
        <f>IFERROR(VLOOKUP(A709,DETAIL!$A$7:$F$1101,3,0),"")</f>
        <v/>
      </c>
      <c r="D709" s="112" t="str">
        <f>IFERROR(VLOOKUP(A709,DETAIL!$A$7:$F$1101,4,0),"")</f>
        <v/>
      </c>
      <c r="E709" s="113" t="str">
        <f>IFERROR(VLOOKUP(A709,DETAIL!$A$7:$F$1101,5,0),"")</f>
        <v/>
      </c>
      <c r="F709" s="113" t="str">
        <f>IFERROR(VLOOKUP(A709,DETAIL!$A$7:$P$1101,16,0),"")</f>
        <v/>
      </c>
      <c r="G709" s="113" t="str">
        <f>IFERROR(VLOOKUP(A709,DETAIL!$A$7:$P$1101,15,0),"")</f>
        <v/>
      </c>
      <c r="H709" s="8" t="str">
        <f>IFERROR(VLOOKUP(A709,DETAIL!$A$7:$F$1101,6,0),"")</f>
        <v/>
      </c>
      <c r="I709" s="8" t="str">
        <f>IFERROR(VLOOKUP(A709,DETAIL!$A$7:$Q$1101,17,0),"")</f>
        <v/>
      </c>
      <c r="J709" s="8" t="str">
        <f>IFERROR(VLOOKUP(A709,DETAIL!$A$7:$P$1101,13,0),"")</f>
        <v/>
      </c>
      <c r="K709" s="114" t="str">
        <f>IFERROR(VLOOKUP(A709,DETAIL!$A$7:$N$1101,14,0),"")</f>
        <v/>
      </c>
      <c r="L709" s="8" t="str">
        <f>IFERROR(VLOOKUP(A709,DETAIL!$A$7:$L$1101,7,0),"")</f>
        <v/>
      </c>
      <c r="M709" s="115" t="str">
        <f>IFERROR(VLOOKUP(A709,DETAIL!$A$7:$L$1101,8,0)*75%,"")</f>
        <v/>
      </c>
      <c r="N709" s="8" t="str">
        <f>IFERROR(VLOOKUP(A709,DETAIL!$A$7:$L$1101,9,0),"")</f>
        <v/>
      </c>
      <c r="O709" s="115" t="str">
        <f>IFERROR(VLOOKUP(A709,DETAIL!$A$7:$L$1101,10,0)*25%,"")</f>
        <v/>
      </c>
      <c r="P709" s="115" t="str">
        <f t="shared" si="27"/>
        <v/>
      </c>
      <c r="Q709" s="113"/>
    </row>
    <row r="710" spans="1:17" ht="24.95" customHeight="1">
      <c r="A710" s="128">
        <v>703</v>
      </c>
      <c r="B710" s="8" t="str">
        <f t="shared" si="26"/>
        <v/>
      </c>
      <c r="C710" s="112" t="str">
        <f>IFERROR(VLOOKUP(A710,DETAIL!$A$7:$F$1101,3,0),"")</f>
        <v/>
      </c>
      <c r="D710" s="112" t="str">
        <f>IFERROR(VLOOKUP(A710,DETAIL!$A$7:$F$1101,4,0),"")</f>
        <v/>
      </c>
      <c r="E710" s="113" t="str">
        <f>IFERROR(VLOOKUP(A710,DETAIL!$A$7:$F$1101,5,0),"")</f>
        <v/>
      </c>
      <c r="F710" s="113" t="str">
        <f>IFERROR(VLOOKUP(A710,DETAIL!$A$7:$P$1101,16,0),"")</f>
        <v/>
      </c>
      <c r="G710" s="113" t="str">
        <f>IFERROR(VLOOKUP(A710,DETAIL!$A$7:$P$1101,15,0),"")</f>
        <v/>
      </c>
      <c r="H710" s="8" t="str">
        <f>IFERROR(VLOOKUP(A710,DETAIL!$A$7:$F$1101,6,0),"")</f>
        <v/>
      </c>
      <c r="I710" s="8" t="str">
        <f>IFERROR(VLOOKUP(A710,DETAIL!$A$7:$Q$1101,17,0),"")</f>
        <v/>
      </c>
      <c r="J710" s="8" t="str">
        <f>IFERROR(VLOOKUP(A710,DETAIL!$A$7:$P$1101,13,0),"")</f>
        <v/>
      </c>
      <c r="K710" s="114" t="str">
        <f>IFERROR(VLOOKUP(A710,DETAIL!$A$7:$N$1101,14,0),"")</f>
        <v/>
      </c>
      <c r="L710" s="8" t="str">
        <f>IFERROR(VLOOKUP(A710,DETAIL!$A$7:$L$1101,7,0),"")</f>
        <v/>
      </c>
      <c r="M710" s="115" t="str">
        <f>IFERROR(VLOOKUP(A710,DETAIL!$A$7:$L$1101,8,0)*75%,"")</f>
        <v/>
      </c>
      <c r="N710" s="8" t="str">
        <f>IFERROR(VLOOKUP(A710,DETAIL!$A$7:$L$1101,9,0),"")</f>
        <v/>
      </c>
      <c r="O710" s="115" t="str">
        <f>IFERROR(VLOOKUP(A710,DETAIL!$A$7:$L$1101,10,0)*25%,"")</f>
        <v/>
      </c>
      <c r="P710" s="115" t="str">
        <f t="shared" si="27"/>
        <v/>
      </c>
      <c r="Q710" s="113"/>
    </row>
    <row r="711" spans="1:17" ht="24.95" customHeight="1">
      <c r="A711" s="128">
        <v>704</v>
      </c>
      <c r="B711" s="8" t="str">
        <f t="shared" si="26"/>
        <v/>
      </c>
      <c r="C711" s="112" t="str">
        <f>IFERROR(VLOOKUP(A711,DETAIL!$A$7:$F$1101,3,0),"")</f>
        <v/>
      </c>
      <c r="D711" s="112" t="str">
        <f>IFERROR(VLOOKUP(A711,DETAIL!$A$7:$F$1101,4,0),"")</f>
        <v/>
      </c>
      <c r="E711" s="113" t="str">
        <f>IFERROR(VLOOKUP(A711,DETAIL!$A$7:$F$1101,5,0),"")</f>
        <v/>
      </c>
      <c r="F711" s="113" t="str">
        <f>IFERROR(VLOOKUP(A711,DETAIL!$A$7:$P$1101,16,0),"")</f>
        <v/>
      </c>
      <c r="G711" s="113" t="str">
        <f>IFERROR(VLOOKUP(A711,DETAIL!$A$7:$P$1101,15,0),"")</f>
        <v/>
      </c>
      <c r="H711" s="8" t="str">
        <f>IFERROR(VLOOKUP(A711,DETAIL!$A$7:$F$1101,6,0),"")</f>
        <v/>
      </c>
      <c r="I711" s="8" t="str">
        <f>IFERROR(VLOOKUP(A711,DETAIL!$A$7:$Q$1101,17,0),"")</f>
        <v/>
      </c>
      <c r="J711" s="8" t="str">
        <f>IFERROR(VLOOKUP(A711,DETAIL!$A$7:$P$1101,13,0),"")</f>
        <v/>
      </c>
      <c r="K711" s="114" t="str">
        <f>IFERROR(VLOOKUP(A711,DETAIL!$A$7:$N$1101,14,0),"")</f>
        <v/>
      </c>
      <c r="L711" s="8" t="str">
        <f>IFERROR(VLOOKUP(A711,DETAIL!$A$7:$L$1101,7,0),"")</f>
        <v/>
      </c>
      <c r="M711" s="115" t="str">
        <f>IFERROR(VLOOKUP(A711,DETAIL!$A$7:$L$1101,8,0)*75%,"")</f>
        <v/>
      </c>
      <c r="N711" s="8" t="str">
        <f>IFERROR(VLOOKUP(A711,DETAIL!$A$7:$L$1101,9,0),"")</f>
        <v/>
      </c>
      <c r="O711" s="115" t="str">
        <f>IFERROR(VLOOKUP(A711,DETAIL!$A$7:$L$1101,10,0)*25%,"")</f>
        <v/>
      </c>
      <c r="P711" s="115" t="str">
        <f t="shared" si="27"/>
        <v/>
      </c>
      <c r="Q711" s="113"/>
    </row>
    <row r="712" spans="1:17" ht="24.95" customHeight="1">
      <c r="A712" s="128">
        <v>705</v>
      </c>
      <c r="B712" s="8" t="str">
        <f t="shared" si="26"/>
        <v/>
      </c>
      <c r="C712" s="112" t="str">
        <f>IFERROR(VLOOKUP(A712,DETAIL!$A$7:$F$1101,3,0),"")</f>
        <v/>
      </c>
      <c r="D712" s="112" t="str">
        <f>IFERROR(VLOOKUP(A712,DETAIL!$A$7:$F$1101,4,0),"")</f>
        <v/>
      </c>
      <c r="E712" s="113" t="str">
        <f>IFERROR(VLOOKUP(A712,DETAIL!$A$7:$F$1101,5,0),"")</f>
        <v/>
      </c>
      <c r="F712" s="113" t="str">
        <f>IFERROR(VLOOKUP(A712,DETAIL!$A$7:$P$1101,16,0),"")</f>
        <v/>
      </c>
      <c r="G712" s="113" t="str">
        <f>IFERROR(VLOOKUP(A712,DETAIL!$A$7:$P$1101,15,0),"")</f>
        <v/>
      </c>
      <c r="H712" s="8" t="str">
        <f>IFERROR(VLOOKUP(A712,DETAIL!$A$7:$F$1101,6,0),"")</f>
        <v/>
      </c>
      <c r="I712" s="8" t="str">
        <f>IFERROR(VLOOKUP(A712,DETAIL!$A$7:$Q$1101,17,0),"")</f>
        <v/>
      </c>
      <c r="J712" s="8" t="str">
        <f>IFERROR(VLOOKUP(A712,DETAIL!$A$7:$P$1101,13,0),"")</f>
        <v/>
      </c>
      <c r="K712" s="114" t="str">
        <f>IFERROR(VLOOKUP(A712,DETAIL!$A$7:$N$1101,14,0),"")</f>
        <v/>
      </c>
      <c r="L712" s="8" t="str">
        <f>IFERROR(VLOOKUP(A712,DETAIL!$A$7:$L$1101,7,0),"")</f>
        <v/>
      </c>
      <c r="M712" s="115" t="str">
        <f>IFERROR(VLOOKUP(A712,DETAIL!$A$7:$L$1101,8,0)*75%,"")</f>
        <v/>
      </c>
      <c r="N712" s="8" t="str">
        <f>IFERROR(VLOOKUP(A712,DETAIL!$A$7:$L$1101,9,0),"")</f>
        <v/>
      </c>
      <c r="O712" s="115" t="str">
        <f>IFERROR(VLOOKUP(A712,DETAIL!$A$7:$L$1101,10,0)*25%,"")</f>
        <v/>
      </c>
      <c r="P712" s="115" t="str">
        <f t="shared" si="27"/>
        <v/>
      </c>
      <c r="Q712" s="113"/>
    </row>
    <row r="713" spans="1:17" ht="24.95" customHeight="1">
      <c r="A713" s="128">
        <v>706</v>
      </c>
      <c r="B713" s="8" t="str">
        <f t="shared" si="26"/>
        <v/>
      </c>
      <c r="C713" s="112" t="str">
        <f>IFERROR(VLOOKUP(A713,DETAIL!$A$7:$F$1101,3,0),"")</f>
        <v/>
      </c>
      <c r="D713" s="112" t="str">
        <f>IFERROR(VLOOKUP(A713,DETAIL!$A$7:$F$1101,4,0),"")</f>
        <v/>
      </c>
      <c r="E713" s="113" t="str">
        <f>IFERROR(VLOOKUP(A713,DETAIL!$A$7:$F$1101,5,0),"")</f>
        <v/>
      </c>
      <c r="F713" s="113" t="str">
        <f>IFERROR(VLOOKUP(A713,DETAIL!$A$7:$P$1101,16,0),"")</f>
        <v/>
      </c>
      <c r="G713" s="113" t="str">
        <f>IFERROR(VLOOKUP(A713,DETAIL!$A$7:$P$1101,15,0),"")</f>
        <v/>
      </c>
      <c r="H713" s="8" t="str">
        <f>IFERROR(VLOOKUP(A713,DETAIL!$A$7:$F$1101,6,0),"")</f>
        <v/>
      </c>
      <c r="I713" s="8" t="str">
        <f>IFERROR(VLOOKUP(A713,DETAIL!$A$7:$Q$1101,17,0),"")</f>
        <v/>
      </c>
      <c r="J713" s="8" t="str">
        <f>IFERROR(VLOOKUP(A713,DETAIL!$A$7:$P$1101,13,0),"")</f>
        <v/>
      </c>
      <c r="K713" s="114" t="str">
        <f>IFERROR(VLOOKUP(A713,DETAIL!$A$7:$N$1101,14,0),"")</f>
        <v/>
      </c>
      <c r="L713" s="8" t="str">
        <f>IFERROR(VLOOKUP(A713,DETAIL!$A$7:$L$1101,7,0),"")</f>
        <v/>
      </c>
      <c r="M713" s="115" t="str">
        <f>IFERROR(VLOOKUP(A713,DETAIL!$A$7:$L$1101,8,0)*75%,"")</f>
        <v/>
      </c>
      <c r="N713" s="8" t="str">
        <f>IFERROR(VLOOKUP(A713,DETAIL!$A$7:$L$1101,9,0),"")</f>
        <v/>
      </c>
      <c r="O713" s="115" t="str">
        <f>IFERROR(VLOOKUP(A713,DETAIL!$A$7:$L$1101,10,0)*25%,"")</f>
        <v/>
      </c>
      <c r="P713" s="115" t="str">
        <f t="shared" si="27"/>
        <v/>
      </c>
      <c r="Q713" s="113"/>
    </row>
    <row r="714" spans="1:17" ht="24.95" customHeight="1">
      <c r="A714" s="128">
        <v>707</v>
      </c>
      <c r="B714" s="8" t="str">
        <f t="shared" si="26"/>
        <v/>
      </c>
      <c r="C714" s="112" t="str">
        <f>IFERROR(VLOOKUP(A714,DETAIL!$A$7:$F$1101,3,0),"")</f>
        <v/>
      </c>
      <c r="D714" s="112" t="str">
        <f>IFERROR(VLOOKUP(A714,DETAIL!$A$7:$F$1101,4,0),"")</f>
        <v/>
      </c>
      <c r="E714" s="113" t="str">
        <f>IFERROR(VLOOKUP(A714,DETAIL!$A$7:$F$1101,5,0),"")</f>
        <v/>
      </c>
      <c r="F714" s="113" t="str">
        <f>IFERROR(VLOOKUP(A714,DETAIL!$A$7:$P$1101,16,0),"")</f>
        <v/>
      </c>
      <c r="G714" s="113" t="str">
        <f>IFERROR(VLOOKUP(A714,DETAIL!$A$7:$P$1101,15,0),"")</f>
        <v/>
      </c>
      <c r="H714" s="8" t="str">
        <f>IFERROR(VLOOKUP(A714,DETAIL!$A$7:$F$1101,6,0),"")</f>
        <v/>
      </c>
      <c r="I714" s="8" t="str">
        <f>IFERROR(VLOOKUP(A714,DETAIL!$A$7:$Q$1101,17,0),"")</f>
        <v/>
      </c>
      <c r="J714" s="8" t="str">
        <f>IFERROR(VLOOKUP(A714,DETAIL!$A$7:$P$1101,13,0),"")</f>
        <v/>
      </c>
      <c r="K714" s="114" t="str">
        <f>IFERROR(VLOOKUP(A714,DETAIL!$A$7:$N$1101,14,0),"")</f>
        <v/>
      </c>
      <c r="L714" s="8" t="str">
        <f>IFERROR(VLOOKUP(A714,DETAIL!$A$7:$L$1101,7,0),"")</f>
        <v/>
      </c>
      <c r="M714" s="115" t="str">
        <f>IFERROR(VLOOKUP(A714,DETAIL!$A$7:$L$1101,8,0)*75%,"")</f>
        <v/>
      </c>
      <c r="N714" s="8" t="str">
        <f>IFERROR(VLOOKUP(A714,DETAIL!$A$7:$L$1101,9,0),"")</f>
        <v/>
      </c>
      <c r="O714" s="115" t="str">
        <f>IFERROR(VLOOKUP(A714,DETAIL!$A$7:$L$1101,10,0)*25%,"")</f>
        <v/>
      </c>
      <c r="P714" s="115" t="str">
        <f t="shared" si="27"/>
        <v/>
      </c>
      <c r="Q714" s="113"/>
    </row>
    <row r="715" spans="1:17" ht="24.95" customHeight="1">
      <c r="A715" s="128">
        <v>708</v>
      </c>
      <c r="B715" s="8" t="str">
        <f t="shared" si="26"/>
        <v/>
      </c>
      <c r="C715" s="112" t="str">
        <f>IFERROR(VLOOKUP(A715,DETAIL!$A$7:$F$1101,3,0),"")</f>
        <v/>
      </c>
      <c r="D715" s="112" t="str">
        <f>IFERROR(VLOOKUP(A715,DETAIL!$A$7:$F$1101,4,0),"")</f>
        <v/>
      </c>
      <c r="E715" s="113" t="str">
        <f>IFERROR(VLOOKUP(A715,DETAIL!$A$7:$F$1101,5,0),"")</f>
        <v/>
      </c>
      <c r="F715" s="113" t="str">
        <f>IFERROR(VLOOKUP(A715,DETAIL!$A$7:$P$1101,16,0),"")</f>
        <v/>
      </c>
      <c r="G715" s="113" t="str">
        <f>IFERROR(VLOOKUP(A715,DETAIL!$A$7:$P$1101,15,0),"")</f>
        <v/>
      </c>
      <c r="H715" s="8" t="str">
        <f>IFERROR(VLOOKUP(A715,DETAIL!$A$7:$F$1101,6,0),"")</f>
        <v/>
      </c>
      <c r="I715" s="8" t="str">
        <f>IFERROR(VLOOKUP(A715,DETAIL!$A$7:$Q$1101,17,0),"")</f>
        <v/>
      </c>
      <c r="J715" s="8" t="str">
        <f>IFERROR(VLOOKUP(A715,DETAIL!$A$7:$P$1101,13,0),"")</f>
        <v/>
      </c>
      <c r="K715" s="114" t="str">
        <f>IFERROR(VLOOKUP(A715,DETAIL!$A$7:$N$1101,14,0),"")</f>
        <v/>
      </c>
      <c r="L715" s="8" t="str">
        <f>IFERROR(VLOOKUP(A715,DETAIL!$A$7:$L$1101,7,0),"")</f>
        <v/>
      </c>
      <c r="M715" s="115" t="str">
        <f>IFERROR(VLOOKUP(A715,DETAIL!$A$7:$L$1101,8,0)*75%,"")</f>
        <v/>
      </c>
      <c r="N715" s="8" t="str">
        <f>IFERROR(VLOOKUP(A715,DETAIL!$A$7:$L$1101,9,0),"")</f>
        <v/>
      </c>
      <c r="O715" s="115" t="str">
        <f>IFERROR(VLOOKUP(A715,DETAIL!$A$7:$L$1101,10,0)*25%,"")</f>
        <v/>
      </c>
      <c r="P715" s="115" t="str">
        <f t="shared" si="27"/>
        <v/>
      </c>
      <c r="Q715" s="113"/>
    </row>
    <row r="716" spans="1:17" ht="24.95" customHeight="1">
      <c r="A716" s="128">
        <v>709</v>
      </c>
      <c r="B716" s="8" t="str">
        <f t="shared" si="26"/>
        <v/>
      </c>
      <c r="C716" s="112" t="str">
        <f>IFERROR(VLOOKUP(A716,DETAIL!$A$7:$F$1101,3,0),"")</f>
        <v/>
      </c>
      <c r="D716" s="112" t="str">
        <f>IFERROR(VLOOKUP(A716,DETAIL!$A$7:$F$1101,4,0),"")</f>
        <v/>
      </c>
      <c r="E716" s="113" t="str">
        <f>IFERROR(VLOOKUP(A716,DETAIL!$A$7:$F$1101,5,0),"")</f>
        <v/>
      </c>
      <c r="F716" s="113" t="str">
        <f>IFERROR(VLOOKUP(A716,DETAIL!$A$7:$P$1101,16,0),"")</f>
        <v/>
      </c>
      <c r="G716" s="113" t="str">
        <f>IFERROR(VLOOKUP(A716,DETAIL!$A$7:$P$1101,15,0),"")</f>
        <v/>
      </c>
      <c r="H716" s="8" t="str">
        <f>IFERROR(VLOOKUP(A716,DETAIL!$A$7:$F$1101,6,0),"")</f>
        <v/>
      </c>
      <c r="I716" s="8" t="str">
        <f>IFERROR(VLOOKUP(A716,DETAIL!$A$7:$Q$1101,17,0),"")</f>
        <v/>
      </c>
      <c r="J716" s="8" t="str">
        <f>IFERROR(VLOOKUP(A716,DETAIL!$A$7:$P$1101,13,0),"")</f>
        <v/>
      </c>
      <c r="K716" s="114" t="str">
        <f>IFERROR(VLOOKUP(A716,DETAIL!$A$7:$N$1101,14,0),"")</f>
        <v/>
      </c>
      <c r="L716" s="8" t="str">
        <f>IFERROR(VLOOKUP(A716,DETAIL!$A$7:$L$1101,7,0),"")</f>
        <v/>
      </c>
      <c r="M716" s="115" t="str">
        <f>IFERROR(VLOOKUP(A716,DETAIL!$A$7:$L$1101,8,0)*75%,"")</f>
        <v/>
      </c>
      <c r="N716" s="8" t="str">
        <f>IFERROR(VLOOKUP(A716,DETAIL!$A$7:$L$1101,9,0),"")</f>
        <v/>
      </c>
      <c r="O716" s="115" t="str">
        <f>IFERROR(VLOOKUP(A716,DETAIL!$A$7:$L$1101,10,0)*25%,"")</f>
        <v/>
      </c>
      <c r="P716" s="115" t="str">
        <f t="shared" si="27"/>
        <v/>
      </c>
      <c r="Q716" s="113"/>
    </row>
    <row r="717" spans="1:17" ht="24.95" customHeight="1">
      <c r="A717" s="128">
        <v>710</v>
      </c>
      <c r="B717" s="8" t="str">
        <f t="shared" si="26"/>
        <v/>
      </c>
      <c r="C717" s="112" t="str">
        <f>IFERROR(VLOOKUP(A717,DETAIL!$A$7:$F$1101,3,0),"")</f>
        <v/>
      </c>
      <c r="D717" s="112" t="str">
        <f>IFERROR(VLOOKUP(A717,DETAIL!$A$7:$F$1101,4,0),"")</f>
        <v/>
      </c>
      <c r="E717" s="113" t="str">
        <f>IFERROR(VLOOKUP(A717,DETAIL!$A$7:$F$1101,5,0),"")</f>
        <v/>
      </c>
      <c r="F717" s="113" t="str">
        <f>IFERROR(VLOOKUP(A717,DETAIL!$A$7:$P$1101,16,0),"")</f>
        <v/>
      </c>
      <c r="G717" s="113" t="str">
        <f>IFERROR(VLOOKUP(A717,DETAIL!$A$7:$P$1101,15,0),"")</f>
        <v/>
      </c>
      <c r="H717" s="8" t="str">
        <f>IFERROR(VLOOKUP(A717,DETAIL!$A$7:$F$1101,6,0),"")</f>
        <v/>
      </c>
      <c r="I717" s="8" t="str">
        <f>IFERROR(VLOOKUP(A717,DETAIL!$A$7:$Q$1101,17,0),"")</f>
        <v/>
      </c>
      <c r="J717" s="8" t="str">
        <f>IFERROR(VLOOKUP(A717,DETAIL!$A$7:$P$1101,13,0),"")</f>
        <v/>
      </c>
      <c r="K717" s="114" t="str">
        <f>IFERROR(VLOOKUP(A717,DETAIL!$A$7:$N$1101,14,0),"")</f>
        <v/>
      </c>
      <c r="L717" s="8" t="str">
        <f>IFERROR(VLOOKUP(A717,DETAIL!$A$7:$L$1101,7,0),"")</f>
        <v/>
      </c>
      <c r="M717" s="115" t="str">
        <f>IFERROR(VLOOKUP(A717,DETAIL!$A$7:$L$1101,8,0)*75%,"")</f>
        <v/>
      </c>
      <c r="N717" s="8" t="str">
        <f>IFERROR(VLOOKUP(A717,DETAIL!$A$7:$L$1101,9,0),"")</f>
        <v/>
      </c>
      <c r="O717" s="115" t="str">
        <f>IFERROR(VLOOKUP(A717,DETAIL!$A$7:$L$1101,10,0)*25%,"")</f>
        <v/>
      </c>
      <c r="P717" s="115" t="str">
        <f t="shared" si="27"/>
        <v/>
      </c>
      <c r="Q717" s="113"/>
    </row>
    <row r="718" spans="1:17" ht="24.95" customHeight="1">
      <c r="A718" s="128">
        <v>711</v>
      </c>
      <c r="B718" s="8" t="str">
        <f t="shared" si="26"/>
        <v/>
      </c>
      <c r="C718" s="112" t="str">
        <f>IFERROR(VLOOKUP(A718,DETAIL!$A$7:$F$1101,3,0),"")</f>
        <v/>
      </c>
      <c r="D718" s="112" t="str">
        <f>IFERROR(VLOOKUP(A718,DETAIL!$A$7:$F$1101,4,0),"")</f>
        <v/>
      </c>
      <c r="E718" s="113" t="str">
        <f>IFERROR(VLOOKUP(A718,DETAIL!$A$7:$F$1101,5,0),"")</f>
        <v/>
      </c>
      <c r="F718" s="113" t="str">
        <f>IFERROR(VLOOKUP(A718,DETAIL!$A$7:$P$1101,16,0),"")</f>
        <v/>
      </c>
      <c r="G718" s="113" t="str">
        <f>IFERROR(VLOOKUP(A718,DETAIL!$A$7:$P$1101,15,0),"")</f>
        <v/>
      </c>
      <c r="H718" s="8" t="str">
        <f>IFERROR(VLOOKUP(A718,DETAIL!$A$7:$F$1101,6,0),"")</f>
        <v/>
      </c>
      <c r="I718" s="8" t="str">
        <f>IFERROR(VLOOKUP(A718,DETAIL!$A$7:$Q$1101,17,0),"")</f>
        <v/>
      </c>
      <c r="J718" s="8" t="str">
        <f>IFERROR(VLOOKUP(A718,DETAIL!$A$7:$P$1101,13,0),"")</f>
        <v/>
      </c>
      <c r="K718" s="114" t="str">
        <f>IFERROR(VLOOKUP(A718,DETAIL!$A$7:$N$1101,14,0),"")</f>
        <v/>
      </c>
      <c r="L718" s="8" t="str">
        <f>IFERROR(VLOOKUP(A718,DETAIL!$A$7:$L$1101,7,0),"")</f>
        <v/>
      </c>
      <c r="M718" s="115" t="str">
        <f>IFERROR(VLOOKUP(A718,DETAIL!$A$7:$L$1101,8,0)*75%,"")</f>
        <v/>
      </c>
      <c r="N718" s="8" t="str">
        <f>IFERROR(VLOOKUP(A718,DETAIL!$A$7:$L$1101,9,0),"")</f>
        <v/>
      </c>
      <c r="O718" s="115" t="str">
        <f>IFERROR(VLOOKUP(A718,DETAIL!$A$7:$L$1101,10,0)*25%,"")</f>
        <v/>
      </c>
      <c r="P718" s="115" t="str">
        <f t="shared" si="27"/>
        <v/>
      </c>
      <c r="Q718" s="113"/>
    </row>
    <row r="719" spans="1:17" ht="24.95" customHeight="1">
      <c r="A719" s="128">
        <v>712</v>
      </c>
      <c r="B719" s="8" t="str">
        <f t="shared" si="26"/>
        <v/>
      </c>
      <c r="C719" s="112" t="str">
        <f>IFERROR(VLOOKUP(A719,DETAIL!$A$7:$F$1101,3,0),"")</f>
        <v/>
      </c>
      <c r="D719" s="112" t="str">
        <f>IFERROR(VLOOKUP(A719,DETAIL!$A$7:$F$1101,4,0),"")</f>
        <v/>
      </c>
      <c r="E719" s="113" t="str">
        <f>IFERROR(VLOOKUP(A719,DETAIL!$A$7:$F$1101,5,0),"")</f>
        <v/>
      </c>
      <c r="F719" s="113" t="str">
        <f>IFERROR(VLOOKUP(A719,DETAIL!$A$7:$P$1101,16,0),"")</f>
        <v/>
      </c>
      <c r="G719" s="113" t="str">
        <f>IFERROR(VLOOKUP(A719,DETAIL!$A$7:$P$1101,15,0),"")</f>
        <v/>
      </c>
      <c r="H719" s="8" t="str">
        <f>IFERROR(VLOOKUP(A719,DETAIL!$A$7:$F$1101,6,0),"")</f>
        <v/>
      </c>
      <c r="I719" s="8" t="str">
        <f>IFERROR(VLOOKUP(A719,DETAIL!$A$7:$Q$1101,17,0),"")</f>
        <v/>
      </c>
      <c r="J719" s="8" t="str">
        <f>IFERROR(VLOOKUP(A719,DETAIL!$A$7:$P$1101,13,0),"")</f>
        <v/>
      </c>
      <c r="K719" s="114" t="str">
        <f>IFERROR(VLOOKUP(A719,DETAIL!$A$7:$N$1101,14,0),"")</f>
        <v/>
      </c>
      <c r="L719" s="8" t="str">
        <f>IFERROR(VLOOKUP(A719,DETAIL!$A$7:$L$1101,7,0),"")</f>
        <v/>
      </c>
      <c r="M719" s="115" t="str">
        <f>IFERROR(VLOOKUP(A719,DETAIL!$A$7:$L$1101,8,0)*75%,"")</f>
        <v/>
      </c>
      <c r="N719" s="8" t="str">
        <f>IFERROR(VLOOKUP(A719,DETAIL!$A$7:$L$1101,9,0),"")</f>
        <v/>
      </c>
      <c r="O719" s="115" t="str">
        <f>IFERROR(VLOOKUP(A719,DETAIL!$A$7:$L$1101,10,0)*25%,"")</f>
        <v/>
      </c>
      <c r="P719" s="115" t="str">
        <f t="shared" si="27"/>
        <v/>
      </c>
      <c r="Q719" s="113"/>
    </row>
    <row r="720" spans="1:17" ht="24.95" customHeight="1">
      <c r="A720" s="128">
        <v>713</v>
      </c>
      <c r="B720" s="8" t="str">
        <f t="shared" si="26"/>
        <v/>
      </c>
      <c r="C720" s="112" t="str">
        <f>IFERROR(VLOOKUP(A720,DETAIL!$A$7:$F$1101,3,0),"")</f>
        <v/>
      </c>
      <c r="D720" s="112" t="str">
        <f>IFERROR(VLOOKUP(A720,DETAIL!$A$7:$F$1101,4,0),"")</f>
        <v/>
      </c>
      <c r="E720" s="113" t="str">
        <f>IFERROR(VLOOKUP(A720,DETAIL!$A$7:$F$1101,5,0),"")</f>
        <v/>
      </c>
      <c r="F720" s="113" t="str">
        <f>IFERROR(VLOOKUP(A720,DETAIL!$A$7:$P$1101,16,0),"")</f>
        <v/>
      </c>
      <c r="G720" s="113" t="str">
        <f>IFERROR(VLOOKUP(A720,DETAIL!$A$7:$P$1101,15,0),"")</f>
        <v/>
      </c>
      <c r="H720" s="8" t="str">
        <f>IFERROR(VLOOKUP(A720,DETAIL!$A$7:$F$1101,6,0),"")</f>
        <v/>
      </c>
      <c r="I720" s="8" t="str">
        <f>IFERROR(VLOOKUP(A720,DETAIL!$A$7:$Q$1101,17,0),"")</f>
        <v/>
      </c>
      <c r="J720" s="8" t="str">
        <f>IFERROR(VLOOKUP(A720,DETAIL!$A$7:$P$1101,13,0),"")</f>
        <v/>
      </c>
      <c r="K720" s="114" t="str">
        <f>IFERROR(VLOOKUP(A720,DETAIL!$A$7:$N$1101,14,0),"")</f>
        <v/>
      </c>
      <c r="L720" s="8" t="str">
        <f>IFERROR(VLOOKUP(A720,DETAIL!$A$7:$L$1101,7,0),"")</f>
        <v/>
      </c>
      <c r="M720" s="115" t="str">
        <f>IFERROR(VLOOKUP(A720,DETAIL!$A$7:$L$1101,8,0)*75%,"")</f>
        <v/>
      </c>
      <c r="N720" s="8" t="str">
        <f>IFERROR(VLOOKUP(A720,DETAIL!$A$7:$L$1101,9,0),"")</f>
        <v/>
      </c>
      <c r="O720" s="115" t="str">
        <f>IFERROR(VLOOKUP(A720,DETAIL!$A$7:$L$1101,10,0)*25%,"")</f>
        <v/>
      </c>
      <c r="P720" s="115" t="str">
        <f t="shared" si="27"/>
        <v/>
      </c>
      <c r="Q720" s="113"/>
    </row>
    <row r="721" spans="1:17" ht="24.95" customHeight="1">
      <c r="A721" s="128">
        <v>714</v>
      </c>
      <c r="B721" s="8" t="str">
        <f t="shared" si="26"/>
        <v/>
      </c>
      <c r="C721" s="112" t="str">
        <f>IFERROR(VLOOKUP(A721,DETAIL!$A$7:$F$1101,3,0),"")</f>
        <v/>
      </c>
      <c r="D721" s="112" t="str">
        <f>IFERROR(VLOOKUP(A721,DETAIL!$A$7:$F$1101,4,0),"")</f>
        <v/>
      </c>
      <c r="E721" s="113" t="str">
        <f>IFERROR(VLOOKUP(A721,DETAIL!$A$7:$F$1101,5,0),"")</f>
        <v/>
      </c>
      <c r="F721" s="113" t="str">
        <f>IFERROR(VLOOKUP(A721,DETAIL!$A$7:$P$1101,16,0),"")</f>
        <v/>
      </c>
      <c r="G721" s="113" t="str">
        <f>IFERROR(VLOOKUP(A721,DETAIL!$A$7:$P$1101,15,0),"")</f>
        <v/>
      </c>
      <c r="H721" s="8" t="str">
        <f>IFERROR(VLOOKUP(A721,DETAIL!$A$7:$F$1101,6,0),"")</f>
        <v/>
      </c>
      <c r="I721" s="8" t="str">
        <f>IFERROR(VLOOKUP(A721,DETAIL!$A$7:$Q$1101,17,0),"")</f>
        <v/>
      </c>
      <c r="J721" s="8" t="str">
        <f>IFERROR(VLOOKUP(A721,DETAIL!$A$7:$P$1101,13,0),"")</f>
        <v/>
      </c>
      <c r="K721" s="114" t="str">
        <f>IFERROR(VLOOKUP(A721,DETAIL!$A$7:$N$1101,14,0),"")</f>
        <v/>
      </c>
      <c r="L721" s="8" t="str">
        <f>IFERROR(VLOOKUP(A721,DETAIL!$A$7:$L$1101,7,0),"")</f>
        <v/>
      </c>
      <c r="M721" s="115" t="str">
        <f>IFERROR(VLOOKUP(A721,DETAIL!$A$7:$L$1101,8,0)*75%,"")</f>
        <v/>
      </c>
      <c r="N721" s="8" t="str">
        <f>IFERROR(VLOOKUP(A721,DETAIL!$A$7:$L$1101,9,0),"")</f>
        <v/>
      </c>
      <c r="O721" s="115" t="str">
        <f>IFERROR(VLOOKUP(A721,DETAIL!$A$7:$L$1101,10,0)*25%,"")</f>
        <v/>
      </c>
      <c r="P721" s="115" t="str">
        <f t="shared" si="27"/>
        <v/>
      </c>
      <c r="Q721" s="113"/>
    </row>
    <row r="722" spans="1:17" ht="24.95" customHeight="1">
      <c r="A722" s="128">
        <v>715</v>
      </c>
      <c r="B722" s="8" t="str">
        <f t="shared" si="26"/>
        <v/>
      </c>
      <c r="C722" s="112" t="str">
        <f>IFERROR(VLOOKUP(A722,DETAIL!$A$7:$F$1101,3,0),"")</f>
        <v/>
      </c>
      <c r="D722" s="112" t="str">
        <f>IFERROR(VLOOKUP(A722,DETAIL!$A$7:$F$1101,4,0),"")</f>
        <v/>
      </c>
      <c r="E722" s="113" t="str">
        <f>IFERROR(VLOOKUP(A722,DETAIL!$A$7:$F$1101,5,0),"")</f>
        <v/>
      </c>
      <c r="F722" s="113" t="str">
        <f>IFERROR(VLOOKUP(A722,DETAIL!$A$7:$P$1101,16,0),"")</f>
        <v/>
      </c>
      <c r="G722" s="113" t="str">
        <f>IFERROR(VLOOKUP(A722,DETAIL!$A$7:$P$1101,15,0),"")</f>
        <v/>
      </c>
      <c r="H722" s="8" t="str">
        <f>IFERROR(VLOOKUP(A722,DETAIL!$A$7:$F$1101,6,0),"")</f>
        <v/>
      </c>
      <c r="I722" s="8" t="str">
        <f>IFERROR(VLOOKUP(A722,DETAIL!$A$7:$Q$1101,17,0),"")</f>
        <v/>
      </c>
      <c r="J722" s="8" t="str">
        <f>IFERROR(VLOOKUP(A722,DETAIL!$A$7:$P$1101,13,0),"")</f>
        <v/>
      </c>
      <c r="K722" s="114" t="str">
        <f>IFERROR(VLOOKUP(A722,DETAIL!$A$7:$N$1101,14,0),"")</f>
        <v/>
      </c>
      <c r="L722" s="8" t="str">
        <f>IFERROR(VLOOKUP(A722,DETAIL!$A$7:$L$1101,7,0),"")</f>
        <v/>
      </c>
      <c r="M722" s="115" t="str">
        <f>IFERROR(VLOOKUP(A722,DETAIL!$A$7:$L$1101,8,0)*75%,"")</f>
        <v/>
      </c>
      <c r="N722" s="8" t="str">
        <f>IFERROR(VLOOKUP(A722,DETAIL!$A$7:$L$1101,9,0),"")</f>
        <v/>
      </c>
      <c r="O722" s="115" t="str">
        <f>IFERROR(VLOOKUP(A722,DETAIL!$A$7:$L$1101,10,0)*25%,"")</f>
        <v/>
      </c>
      <c r="P722" s="115" t="str">
        <f t="shared" si="27"/>
        <v/>
      </c>
      <c r="Q722" s="113"/>
    </row>
    <row r="723" spans="1:17" ht="24.95" customHeight="1">
      <c r="A723" s="128">
        <v>716</v>
      </c>
      <c r="B723" s="8" t="str">
        <f t="shared" si="26"/>
        <v/>
      </c>
      <c r="C723" s="112" t="str">
        <f>IFERROR(VLOOKUP(A723,DETAIL!$A$7:$F$1101,3,0),"")</f>
        <v/>
      </c>
      <c r="D723" s="112" t="str">
        <f>IFERROR(VLOOKUP(A723,DETAIL!$A$7:$F$1101,4,0),"")</f>
        <v/>
      </c>
      <c r="E723" s="113" t="str">
        <f>IFERROR(VLOOKUP(A723,DETAIL!$A$7:$F$1101,5,0),"")</f>
        <v/>
      </c>
      <c r="F723" s="113" t="str">
        <f>IFERROR(VLOOKUP(A723,DETAIL!$A$7:$P$1101,16,0),"")</f>
        <v/>
      </c>
      <c r="G723" s="113" t="str">
        <f>IFERROR(VLOOKUP(A723,DETAIL!$A$7:$P$1101,15,0),"")</f>
        <v/>
      </c>
      <c r="H723" s="8" t="str">
        <f>IFERROR(VLOOKUP(A723,DETAIL!$A$7:$F$1101,6,0),"")</f>
        <v/>
      </c>
      <c r="I723" s="8" t="str">
        <f>IFERROR(VLOOKUP(A723,DETAIL!$A$7:$Q$1101,17,0),"")</f>
        <v/>
      </c>
      <c r="J723" s="8" t="str">
        <f>IFERROR(VLOOKUP(A723,DETAIL!$A$7:$P$1101,13,0),"")</f>
        <v/>
      </c>
      <c r="K723" s="114" t="str">
        <f>IFERROR(VLOOKUP(A723,DETAIL!$A$7:$N$1101,14,0),"")</f>
        <v/>
      </c>
      <c r="L723" s="8" t="str">
        <f>IFERROR(VLOOKUP(A723,DETAIL!$A$7:$L$1101,7,0),"")</f>
        <v/>
      </c>
      <c r="M723" s="115" t="str">
        <f>IFERROR(VLOOKUP(A723,DETAIL!$A$7:$L$1101,8,0)*75%,"")</f>
        <v/>
      </c>
      <c r="N723" s="8" t="str">
        <f>IFERROR(VLOOKUP(A723,DETAIL!$A$7:$L$1101,9,0),"")</f>
        <v/>
      </c>
      <c r="O723" s="115" t="str">
        <f>IFERROR(VLOOKUP(A723,DETAIL!$A$7:$L$1101,10,0)*25%,"")</f>
        <v/>
      </c>
      <c r="P723" s="115" t="str">
        <f t="shared" si="27"/>
        <v/>
      </c>
      <c r="Q723" s="113"/>
    </row>
    <row r="724" spans="1:17" ht="24.95" customHeight="1">
      <c r="A724" s="128">
        <v>717</v>
      </c>
      <c r="B724" s="8" t="str">
        <f t="shared" ref="B724:B787" si="28">IFERROR(IF(LEN(C724)&gt;=2,B723+1,""),"")</f>
        <v/>
      </c>
      <c r="C724" s="112" t="str">
        <f>IFERROR(VLOOKUP(A724,DETAIL!$A$7:$F$1101,3,0),"")</f>
        <v/>
      </c>
      <c r="D724" s="112" t="str">
        <f>IFERROR(VLOOKUP(A724,DETAIL!$A$7:$F$1101,4,0),"")</f>
        <v/>
      </c>
      <c r="E724" s="113" t="str">
        <f>IFERROR(VLOOKUP(A724,DETAIL!$A$7:$F$1101,5,0),"")</f>
        <v/>
      </c>
      <c r="F724" s="113" t="str">
        <f>IFERROR(VLOOKUP(A724,DETAIL!$A$7:$P$1101,16,0),"")</f>
        <v/>
      </c>
      <c r="G724" s="113" t="str">
        <f>IFERROR(VLOOKUP(A724,DETAIL!$A$7:$P$1101,15,0),"")</f>
        <v/>
      </c>
      <c r="H724" s="8" t="str">
        <f>IFERROR(VLOOKUP(A724,DETAIL!$A$7:$F$1101,6,0),"")</f>
        <v/>
      </c>
      <c r="I724" s="8" t="str">
        <f>IFERROR(VLOOKUP(A724,DETAIL!$A$7:$Q$1101,17,0),"")</f>
        <v/>
      </c>
      <c r="J724" s="8" t="str">
        <f>IFERROR(VLOOKUP(A724,DETAIL!$A$7:$P$1101,13,0),"")</f>
        <v/>
      </c>
      <c r="K724" s="114" t="str">
        <f>IFERROR(VLOOKUP(A724,DETAIL!$A$7:$N$1101,14,0),"")</f>
        <v/>
      </c>
      <c r="L724" s="8" t="str">
        <f>IFERROR(VLOOKUP(A724,DETAIL!$A$7:$L$1101,7,0),"")</f>
        <v/>
      </c>
      <c r="M724" s="115" t="str">
        <f>IFERROR(VLOOKUP(A724,DETAIL!$A$7:$L$1101,8,0)*75%,"")</f>
        <v/>
      </c>
      <c r="N724" s="8" t="str">
        <f>IFERROR(VLOOKUP(A724,DETAIL!$A$7:$L$1101,9,0),"")</f>
        <v/>
      </c>
      <c r="O724" s="115" t="str">
        <f>IFERROR(VLOOKUP(A724,DETAIL!$A$7:$L$1101,10,0)*25%,"")</f>
        <v/>
      </c>
      <c r="P724" s="115" t="str">
        <f t="shared" ref="P724:P787" si="29">IFERROR(IF(H724="","",SUM(M724+O724)),"")</f>
        <v/>
      </c>
      <c r="Q724" s="113"/>
    </row>
    <row r="725" spans="1:17" ht="24.95" customHeight="1">
      <c r="A725" s="128">
        <v>718</v>
      </c>
      <c r="B725" s="8" t="str">
        <f t="shared" si="28"/>
        <v/>
      </c>
      <c r="C725" s="112" t="str">
        <f>IFERROR(VLOOKUP(A725,DETAIL!$A$7:$F$1101,3,0),"")</f>
        <v/>
      </c>
      <c r="D725" s="112" t="str">
        <f>IFERROR(VLOOKUP(A725,DETAIL!$A$7:$F$1101,4,0),"")</f>
        <v/>
      </c>
      <c r="E725" s="113" t="str">
        <f>IFERROR(VLOOKUP(A725,DETAIL!$A$7:$F$1101,5,0),"")</f>
        <v/>
      </c>
      <c r="F725" s="113" t="str">
        <f>IFERROR(VLOOKUP(A725,DETAIL!$A$7:$P$1101,16,0),"")</f>
        <v/>
      </c>
      <c r="G725" s="113" t="str">
        <f>IFERROR(VLOOKUP(A725,DETAIL!$A$7:$P$1101,15,0),"")</f>
        <v/>
      </c>
      <c r="H725" s="8" t="str">
        <f>IFERROR(VLOOKUP(A725,DETAIL!$A$7:$F$1101,6,0),"")</f>
        <v/>
      </c>
      <c r="I725" s="8" t="str">
        <f>IFERROR(VLOOKUP(A725,DETAIL!$A$7:$Q$1101,17,0),"")</f>
        <v/>
      </c>
      <c r="J725" s="8" t="str">
        <f>IFERROR(VLOOKUP(A725,DETAIL!$A$7:$P$1101,13,0),"")</f>
        <v/>
      </c>
      <c r="K725" s="114" t="str">
        <f>IFERROR(VLOOKUP(A725,DETAIL!$A$7:$N$1101,14,0),"")</f>
        <v/>
      </c>
      <c r="L725" s="8" t="str">
        <f>IFERROR(VLOOKUP(A725,DETAIL!$A$7:$L$1101,7,0),"")</f>
        <v/>
      </c>
      <c r="M725" s="115" t="str">
        <f>IFERROR(VLOOKUP(A725,DETAIL!$A$7:$L$1101,8,0)*75%,"")</f>
        <v/>
      </c>
      <c r="N725" s="8" t="str">
        <f>IFERROR(VLOOKUP(A725,DETAIL!$A$7:$L$1101,9,0),"")</f>
        <v/>
      </c>
      <c r="O725" s="115" t="str">
        <f>IFERROR(VLOOKUP(A725,DETAIL!$A$7:$L$1101,10,0)*25%,"")</f>
        <v/>
      </c>
      <c r="P725" s="115" t="str">
        <f t="shared" si="29"/>
        <v/>
      </c>
      <c r="Q725" s="113"/>
    </row>
    <row r="726" spans="1:17" ht="24.95" customHeight="1">
      <c r="A726" s="128">
        <v>719</v>
      </c>
      <c r="B726" s="8" t="str">
        <f t="shared" si="28"/>
        <v/>
      </c>
      <c r="C726" s="112" t="str">
        <f>IFERROR(VLOOKUP(A726,DETAIL!$A$7:$F$1101,3,0),"")</f>
        <v/>
      </c>
      <c r="D726" s="112" t="str">
        <f>IFERROR(VLOOKUP(A726,DETAIL!$A$7:$F$1101,4,0),"")</f>
        <v/>
      </c>
      <c r="E726" s="113" t="str">
        <f>IFERROR(VLOOKUP(A726,DETAIL!$A$7:$F$1101,5,0),"")</f>
        <v/>
      </c>
      <c r="F726" s="113" t="str">
        <f>IFERROR(VLOOKUP(A726,DETAIL!$A$7:$P$1101,16,0),"")</f>
        <v/>
      </c>
      <c r="G726" s="113" t="str">
        <f>IFERROR(VLOOKUP(A726,DETAIL!$A$7:$P$1101,15,0),"")</f>
        <v/>
      </c>
      <c r="H726" s="8" t="str">
        <f>IFERROR(VLOOKUP(A726,DETAIL!$A$7:$F$1101,6,0),"")</f>
        <v/>
      </c>
      <c r="I726" s="8" t="str">
        <f>IFERROR(VLOOKUP(A726,DETAIL!$A$7:$Q$1101,17,0),"")</f>
        <v/>
      </c>
      <c r="J726" s="8" t="str">
        <f>IFERROR(VLOOKUP(A726,DETAIL!$A$7:$P$1101,13,0),"")</f>
        <v/>
      </c>
      <c r="K726" s="114" t="str">
        <f>IFERROR(VLOOKUP(A726,DETAIL!$A$7:$N$1101,14,0),"")</f>
        <v/>
      </c>
      <c r="L726" s="8" t="str">
        <f>IFERROR(VLOOKUP(A726,DETAIL!$A$7:$L$1101,7,0),"")</f>
        <v/>
      </c>
      <c r="M726" s="115" t="str">
        <f>IFERROR(VLOOKUP(A726,DETAIL!$A$7:$L$1101,8,0)*75%,"")</f>
        <v/>
      </c>
      <c r="N726" s="8" t="str">
        <f>IFERROR(VLOOKUP(A726,DETAIL!$A$7:$L$1101,9,0),"")</f>
        <v/>
      </c>
      <c r="O726" s="115" t="str">
        <f>IFERROR(VLOOKUP(A726,DETAIL!$A$7:$L$1101,10,0)*25%,"")</f>
        <v/>
      </c>
      <c r="P726" s="115" t="str">
        <f t="shared" si="29"/>
        <v/>
      </c>
      <c r="Q726" s="113"/>
    </row>
    <row r="727" spans="1:17" ht="24.95" customHeight="1">
      <c r="A727" s="128">
        <v>720</v>
      </c>
      <c r="B727" s="8" t="str">
        <f t="shared" si="28"/>
        <v/>
      </c>
      <c r="C727" s="112" t="str">
        <f>IFERROR(VLOOKUP(A727,DETAIL!$A$7:$F$1101,3,0),"")</f>
        <v/>
      </c>
      <c r="D727" s="112" t="str">
        <f>IFERROR(VLOOKUP(A727,DETAIL!$A$7:$F$1101,4,0),"")</f>
        <v/>
      </c>
      <c r="E727" s="113" t="str">
        <f>IFERROR(VLOOKUP(A727,DETAIL!$A$7:$F$1101,5,0),"")</f>
        <v/>
      </c>
      <c r="F727" s="113" t="str">
        <f>IFERROR(VLOOKUP(A727,DETAIL!$A$7:$P$1101,16,0),"")</f>
        <v/>
      </c>
      <c r="G727" s="113" t="str">
        <f>IFERROR(VLOOKUP(A727,DETAIL!$A$7:$P$1101,15,0),"")</f>
        <v/>
      </c>
      <c r="H727" s="8" t="str">
        <f>IFERROR(VLOOKUP(A727,DETAIL!$A$7:$F$1101,6,0),"")</f>
        <v/>
      </c>
      <c r="I727" s="8" t="str">
        <f>IFERROR(VLOOKUP(A727,DETAIL!$A$7:$Q$1101,17,0),"")</f>
        <v/>
      </c>
      <c r="J727" s="8" t="str">
        <f>IFERROR(VLOOKUP(A727,DETAIL!$A$7:$P$1101,13,0),"")</f>
        <v/>
      </c>
      <c r="K727" s="114" t="str">
        <f>IFERROR(VLOOKUP(A727,DETAIL!$A$7:$N$1101,14,0),"")</f>
        <v/>
      </c>
      <c r="L727" s="8" t="str">
        <f>IFERROR(VLOOKUP(A727,DETAIL!$A$7:$L$1101,7,0),"")</f>
        <v/>
      </c>
      <c r="M727" s="115" t="str">
        <f>IFERROR(VLOOKUP(A727,DETAIL!$A$7:$L$1101,8,0)*75%,"")</f>
        <v/>
      </c>
      <c r="N727" s="8" t="str">
        <f>IFERROR(VLOOKUP(A727,DETAIL!$A$7:$L$1101,9,0),"")</f>
        <v/>
      </c>
      <c r="O727" s="115" t="str">
        <f>IFERROR(VLOOKUP(A727,DETAIL!$A$7:$L$1101,10,0)*25%,"")</f>
        <v/>
      </c>
      <c r="P727" s="115" t="str">
        <f t="shared" si="29"/>
        <v/>
      </c>
      <c r="Q727" s="113"/>
    </row>
    <row r="728" spans="1:17" ht="24.95" customHeight="1">
      <c r="A728" s="128">
        <v>721</v>
      </c>
      <c r="B728" s="8" t="str">
        <f t="shared" si="28"/>
        <v/>
      </c>
      <c r="C728" s="112" t="str">
        <f>IFERROR(VLOOKUP(A728,DETAIL!$A$7:$F$1101,3,0),"")</f>
        <v/>
      </c>
      <c r="D728" s="112" t="str">
        <f>IFERROR(VLOOKUP(A728,DETAIL!$A$7:$F$1101,4,0),"")</f>
        <v/>
      </c>
      <c r="E728" s="113" t="str">
        <f>IFERROR(VLOOKUP(A728,DETAIL!$A$7:$F$1101,5,0),"")</f>
        <v/>
      </c>
      <c r="F728" s="113" t="str">
        <f>IFERROR(VLOOKUP(A728,DETAIL!$A$7:$P$1101,16,0),"")</f>
        <v/>
      </c>
      <c r="G728" s="113" t="str">
        <f>IFERROR(VLOOKUP(A728,DETAIL!$A$7:$P$1101,15,0),"")</f>
        <v/>
      </c>
      <c r="H728" s="8" t="str">
        <f>IFERROR(VLOOKUP(A728,DETAIL!$A$7:$F$1101,6,0),"")</f>
        <v/>
      </c>
      <c r="I728" s="8" t="str">
        <f>IFERROR(VLOOKUP(A728,DETAIL!$A$7:$Q$1101,17,0),"")</f>
        <v/>
      </c>
      <c r="J728" s="8" t="str">
        <f>IFERROR(VLOOKUP(A728,DETAIL!$A$7:$P$1101,13,0),"")</f>
        <v/>
      </c>
      <c r="K728" s="114" t="str">
        <f>IFERROR(VLOOKUP(A728,DETAIL!$A$7:$N$1101,14,0),"")</f>
        <v/>
      </c>
      <c r="L728" s="8" t="str">
        <f>IFERROR(VLOOKUP(A728,DETAIL!$A$7:$L$1101,7,0),"")</f>
        <v/>
      </c>
      <c r="M728" s="115" t="str">
        <f>IFERROR(VLOOKUP(A728,DETAIL!$A$7:$L$1101,8,0)*75%,"")</f>
        <v/>
      </c>
      <c r="N728" s="8" t="str">
        <f>IFERROR(VLOOKUP(A728,DETAIL!$A$7:$L$1101,9,0),"")</f>
        <v/>
      </c>
      <c r="O728" s="115" t="str">
        <f>IFERROR(VLOOKUP(A728,DETAIL!$A$7:$L$1101,10,0)*25%,"")</f>
        <v/>
      </c>
      <c r="P728" s="115" t="str">
        <f t="shared" si="29"/>
        <v/>
      </c>
      <c r="Q728" s="113"/>
    </row>
    <row r="729" spans="1:17" ht="24.95" customHeight="1">
      <c r="A729" s="128">
        <v>722</v>
      </c>
      <c r="B729" s="8" t="str">
        <f t="shared" si="28"/>
        <v/>
      </c>
      <c r="C729" s="112" t="str">
        <f>IFERROR(VLOOKUP(A729,DETAIL!$A$7:$F$1101,3,0),"")</f>
        <v/>
      </c>
      <c r="D729" s="112" t="str">
        <f>IFERROR(VLOOKUP(A729,DETAIL!$A$7:$F$1101,4,0),"")</f>
        <v/>
      </c>
      <c r="E729" s="113" t="str">
        <f>IFERROR(VLOOKUP(A729,DETAIL!$A$7:$F$1101,5,0),"")</f>
        <v/>
      </c>
      <c r="F729" s="113" t="str">
        <f>IFERROR(VLOOKUP(A729,DETAIL!$A$7:$P$1101,16,0),"")</f>
        <v/>
      </c>
      <c r="G729" s="113" t="str">
        <f>IFERROR(VLOOKUP(A729,DETAIL!$A$7:$P$1101,15,0),"")</f>
        <v/>
      </c>
      <c r="H729" s="8" t="str">
        <f>IFERROR(VLOOKUP(A729,DETAIL!$A$7:$F$1101,6,0),"")</f>
        <v/>
      </c>
      <c r="I729" s="8" t="str">
        <f>IFERROR(VLOOKUP(A729,DETAIL!$A$7:$Q$1101,17,0),"")</f>
        <v/>
      </c>
      <c r="J729" s="8" t="str">
        <f>IFERROR(VLOOKUP(A729,DETAIL!$A$7:$P$1101,13,0),"")</f>
        <v/>
      </c>
      <c r="K729" s="114" t="str">
        <f>IFERROR(VLOOKUP(A729,DETAIL!$A$7:$N$1101,14,0),"")</f>
        <v/>
      </c>
      <c r="L729" s="8" t="str">
        <f>IFERROR(VLOOKUP(A729,DETAIL!$A$7:$L$1101,7,0),"")</f>
        <v/>
      </c>
      <c r="M729" s="115" t="str">
        <f>IFERROR(VLOOKUP(A729,DETAIL!$A$7:$L$1101,8,0)*75%,"")</f>
        <v/>
      </c>
      <c r="N729" s="8" t="str">
        <f>IFERROR(VLOOKUP(A729,DETAIL!$A$7:$L$1101,9,0),"")</f>
        <v/>
      </c>
      <c r="O729" s="115" t="str">
        <f>IFERROR(VLOOKUP(A729,DETAIL!$A$7:$L$1101,10,0)*25%,"")</f>
        <v/>
      </c>
      <c r="P729" s="115" t="str">
        <f t="shared" si="29"/>
        <v/>
      </c>
      <c r="Q729" s="113"/>
    </row>
    <row r="730" spans="1:17" ht="24.95" customHeight="1">
      <c r="A730" s="128">
        <v>723</v>
      </c>
      <c r="B730" s="8" t="str">
        <f t="shared" si="28"/>
        <v/>
      </c>
      <c r="C730" s="112" t="str">
        <f>IFERROR(VLOOKUP(A730,DETAIL!$A$7:$F$1101,3,0),"")</f>
        <v/>
      </c>
      <c r="D730" s="112" t="str">
        <f>IFERROR(VLOOKUP(A730,DETAIL!$A$7:$F$1101,4,0),"")</f>
        <v/>
      </c>
      <c r="E730" s="113" t="str">
        <f>IFERROR(VLOOKUP(A730,DETAIL!$A$7:$F$1101,5,0),"")</f>
        <v/>
      </c>
      <c r="F730" s="113" t="str">
        <f>IFERROR(VLOOKUP(A730,DETAIL!$A$7:$P$1101,16,0),"")</f>
        <v/>
      </c>
      <c r="G730" s="113" t="str">
        <f>IFERROR(VLOOKUP(A730,DETAIL!$A$7:$P$1101,15,0),"")</f>
        <v/>
      </c>
      <c r="H730" s="8" t="str">
        <f>IFERROR(VLOOKUP(A730,DETAIL!$A$7:$F$1101,6,0),"")</f>
        <v/>
      </c>
      <c r="I730" s="8" t="str">
        <f>IFERROR(VLOOKUP(A730,DETAIL!$A$7:$Q$1101,17,0),"")</f>
        <v/>
      </c>
      <c r="J730" s="8" t="str">
        <f>IFERROR(VLOOKUP(A730,DETAIL!$A$7:$P$1101,13,0),"")</f>
        <v/>
      </c>
      <c r="K730" s="114" t="str">
        <f>IFERROR(VLOOKUP(A730,DETAIL!$A$7:$N$1101,14,0),"")</f>
        <v/>
      </c>
      <c r="L730" s="8" t="str">
        <f>IFERROR(VLOOKUP(A730,DETAIL!$A$7:$L$1101,7,0),"")</f>
        <v/>
      </c>
      <c r="M730" s="115" t="str">
        <f>IFERROR(VLOOKUP(A730,DETAIL!$A$7:$L$1101,8,0)*75%,"")</f>
        <v/>
      </c>
      <c r="N730" s="8" t="str">
        <f>IFERROR(VLOOKUP(A730,DETAIL!$A$7:$L$1101,9,0),"")</f>
        <v/>
      </c>
      <c r="O730" s="115" t="str">
        <f>IFERROR(VLOOKUP(A730,DETAIL!$A$7:$L$1101,10,0)*25%,"")</f>
        <v/>
      </c>
      <c r="P730" s="115" t="str">
        <f t="shared" si="29"/>
        <v/>
      </c>
      <c r="Q730" s="113"/>
    </row>
    <row r="731" spans="1:17" ht="24.95" customHeight="1">
      <c r="A731" s="128">
        <v>724</v>
      </c>
      <c r="B731" s="8" t="str">
        <f t="shared" si="28"/>
        <v/>
      </c>
      <c r="C731" s="112" t="str">
        <f>IFERROR(VLOOKUP(A731,DETAIL!$A$7:$F$1101,3,0),"")</f>
        <v/>
      </c>
      <c r="D731" s="112" t="str">
        <f>IFERROR(VLOOKUP(A731,DETAIL!$A$7:$F$1101,4,0),"")</f>
        <v/>
      </c>
      <c r="E731" s="113" t="str">
        <f>IFERROR(VLOOKUP(A731,DETAIL!$A$7:$F$1101,5,0),"")</f>
        <v/>
      </c>
      <c r="F731" s="113" t="str">
        <f>IFERROR(VLOOKUP(A731,DETAIL!$A$7:$P$1101,16,0),"")</f>
        <v/>
      </c>
      <c r="G731" s="113" t="str">
        <f>IFERROR(VLOOKUP(A731,DETAIL!$A$7:$P$1101,15,0),"")</f>
        <v/>
      </c>
      <c r="H731" s="8" t="str">
        <f>IFERROR(VLOOKUP(A731,DETAIL!$A$7:$F$1101,6,0),"")</f>
        <v/>
      </c>
      <c r="I731" s="8" t="str">
        <f>IFERROR(VLOOKUP(A731,DETAIL!$A$7:$Q$1101,17,0),"")</f>
        <v/>
      </c>
      <c r="J731" s="8" t="str">
        <f>IFERROR(VLOOKUP(A731,DETAIL!$A$7:$P$1101,13,0),"")</f>
        <v/>
      </c>
      <c r="K731" s="114" t="str">
        <f>IFERROR(VLOOKUP(A731,DETAIL!$A$7:$N$1101,14,0),"")</f>
        <v/>
      </c>
      <c r="L731" s="8" t="str">
        <f>IFERROR(VLOOKUP(A731,DETAIL!$A$7:$L$1101,7,0),"")</f>
        <v/>
      </c>
      <c r="M731" s="115" t="str">
        <f>IFERROR(VLOOKUP(A731,DETAIL!$A$7:$L$1101,8,0)*75%,"")</f>
        <v/>
      </c>
      <c r="N731" s="8" t="str">
        <f>IFERROR(VLOOKUP(A731,DETAIL!$A$7:$L$1101,9,0),"")</f>
        <v/>
      </c>
      <c r="O731" s="115" t="str">
        <f>IFERROR(VLOOKUP(A731,DETAIL!$A$7:$L$1101,10,0)*25%,"")</f>
        <v/>
      </c>
      <c r="P731" s="115" t="str">
        <f t="shared" si="29"/>
        <v/>
      </c>
      <c r="Q731" s="113"/>
    </row>
    <row r="732" spans="1:17" ht="24.95" customHeight="1">
      <c r="A732" s="128">
        <v>725</v>
      </c>
      <c r="B732" s="8" t="str">
        <f t="shared" si="28"/>
        <v/>
      </c>
      <c r="C732" s="112" t="str">
        <f>IFERROR(VLOOKUP(A732,DETAIL!$A$7:$F$1101,3,0),"")</f>
        <v/>
      </c>
      <c r="D732" s="112" t="str">
        <f>IFERROR(VLOOKUP(A732,DETAIL!$A$7:$F$1101,4,0),"")</f>
        <v/>
      </c>
      <c r="E732" s="113" t="str">
        <f>IFERROR(VLOOKUP(A732,DETAIL!$A$7:$F$1101,5,0),"")</f>
        <v/>
      </c>
      <c r="F732" s="113" t="str">
        <f>IFERROR(VLOOKUP(A732,DETAIL!$A$7:$P$1101,16,0),"")</f>
        <v/>
      </c>
      <c r="G732" s="113" t="str">
        <f>IFERROR(VLOOKUP(A732,DETAIL!$A$7:$P$1101,15,0),"")</f>
        <v/>
      </c>
      <c r="H732" s="8" t="str">
        <f>IFERROR(VLOOKUP(A732,DETAIL!$A$7:$F$1101,6,0),"")</f>
        <v/>
      </c>
      <c r="I732" s="8" t="str">
        <f>IFERROR(VLOOKUP(A732,DETAIL!$A$7:$Q$1101,17,0),"")</f>
        <v/>
      </c>
      <c r="J732" s="8" t="str">
        <f>IFERROR(VLOOKUP(A732,DETAIL!$A$7:$P$1101,13,0),"")</f>
        <v/>
      </c>
      <c r="K732" s="114" t="str">
        <f>IFERROR(VLOOKUP(A732,DETAIL!$A$7:$N$1101,14,0),"")</f>
        <v/>
      </c>
      <c r="L732" s="8" t="str">
        <f>IFERROR(VLOOKUP(A732,DETAIL!$A$7:$L$1101,7,0),"")</f>
        <v/>
      </c>
      <c r="M732" s="115" t="str">
        <f>IFERROR(VLOOKUP(A732,DETAIL!$A$7:$L$1101,8,0)*75%,"")</f>
        <v/>
      </c>
      <c r="N732" s="8" t="str">
        <f>IFERROR(VLOOKUP(A732,DETAIL!$A$7:$L$1101,9,0),"")</f>
        <v/>
      </c>
      <c r="O732" s="115" t="str">
        <f>IFERROR(VLOOKUP(A732,DETAIL!$A$7:$L$1101,10,0)*25%,"")</f>
        <v/>
      </c>
      <c r="P732" s="115" t="str">
        <f t="shared" si="29"/>
        <v/>
      </c>
      <c r="Q732" s="113"/>
    </row>
    <row r="733" spans="1:17" ht="24.95" customHeight="1">
      <c r="A733" s="128">
        <v>726</v>
      </c>
      <c r="B733" s="8" t="str">
        <f t="shared" si="28"/>
        <v/>
      </c>
      <c r="C733" s="112" t="str">
        <f>IFERROR(VLOOKUP(A733,DETAIL!$A$7:$F$1101,3,0),"")</f>
        <v/>
      </c>
      <c r="D733" s="112" t="str">
        <f>IFERROR(VLOOKUP(A733,DETAIL!$A$7:$F$1101,4,0),"")</f>
        <v/>
      </c>
      <c r="E733" s="113" t="str">
        <f>IFERROR(VLOOKUP(A733,DETAIL!$A$7:$F$1101,5,0),"")</f>
        <v/>
      </c>
      <c r="F733" s="113" t="str">
        <f>IFERROR(VLOOKUP(A733,DETAIL!$A$7:$P$1101,16,0),"")</f>
        <v/>
      </c>
      <c r="G733" s="113" t="str">
        <f>IFERROR(VLOOKUP(A733,DETAIL!$A$7:$P$1101,15,0),"")</f>
        <v/>
      </c>
      <c r="H733" s="8" t="str">
        <f>IFERROR(VLOOKUP(A733,DETAIL!$A$7:$F$1101,6,0),"")</f>
        <v/>
      </c>
      <c r="I733" s="8" t="str">
        <f>IFERROR(VLOOKUP(A733,DETAIL!$A$7:$Q$1101,17,0),"")</f>
        <v/>
      </c>
      <c r="J733" s="8" t="str">
        <f>IFERROR(VLOOKUP(A733,DETAIL!$A$7:$P$1101,13,0),"")</f>
        <v/>
      </c>
      <c r="K733" s="114" t="str">
        <f>IFERROR(VLOOKUP(A733,DETAIL!$A$7:$N$1101,14,0),"")</f>
        <v/>
      </c>
      <c r="L733" s="8" t="str">
        <f>IFERROR(VLOOKUP(A733,DETAIL!$A$7:$L$1101,7,0),"")</f>
        <v/>
      </c>
      <c r="M733" s="115" t="str">
        <f>IFERROR(VLOOKUP(A733,DETAIL!$A$7:$L$1101,8,0)*75%,"")</f>
        <v/>
      </c>
      <c r="N733" s="8" t="str">
        <f>IFERROR(VLOOKUP(A733,DETAIL!$A$7:$L$1101,9,0),"")</f>
        <v/>
      </c>
      <c r="O733" s="115" t="str">
        <f>IFERROR(VLOOKUP(A733,DETAIL!$A$7:$L$1101,10,0)*25%,"")</f>
        <v/>
      </c>
      <c r="P733" s="115" t="str">
        <f t="shared" si="29"/>
        <v/>
      </c>
      <c r="Q733" s="113"/>
    </row>
    <row r="734" spans="1:17" ht="24.95" customHeight="1">
      <c r="A734" s="128">
        <v>727</v>
      </c>
      <c r="B734" s="8" t="str">
        <f t="shared" si="28"/>
        <v/>
      </c>
      <c r="C734" s="112" t="str">
        <f>IFERROR(VLOOKUP(A734,DETAIL!$A$7:$F$1101,3,0),"")</f>
        <v/>
      </c>
      <c r="D734" s="112" t="str">
        <f>IFERROR(VLOOKUP(A734,DETAIL!$A$7:$F$1101,4,0),"")</f>
        <v/>
      </c>
      <c r="E734" s="113" t="str">
        <f>IFERROR(VLOOKUP(A734,DETAIL!$A$7:$F$1101,5,0),"")</f>
        <v/>
      </c>
      <c r="F734" s="113" t="str">
        <f>IFERROR(VLOOKUP(A734,DETAIL!$A$7:$P$1101,16,0),"")</f>
        <v/>
      </c>
      <c r="G734" s="113" t="str">
        <f>IFERROR(VLOOKUP(A734,DETAIL!$A$7:$P$1101,15,0),"")</f>
        <v/>
      </c>
      <c r="H734" s="8" t="str">
        <f>IFERROR(VLOOKUP(A734,DETAIL!$A$7:$F$1101,6,0),"")</f>
        <v/>
      </c>
      <c r="I734" s="8" t="str">
        <f>IFERROR(VLOOKUP(A734,DETAIL!$A$7:$Q$1101,17,0),"")</f>
        <v/>
      </c>
      <c r="J734" s="8" t="str">
        <f>IFERROR(VLOOKUP(A734,DETAIL!$A$7:$P$1101,13,0),"")</f>
        <v/>
      </c>
      <c r="K734" s="114" t="str">
        <f>IFERROR(VLOOKUP(A734,DETAIL!$A$7:$N$1101,14,0),"")</f>
        <v/>
      </c>
      <c r="L734" s="8" t="str">
        <f>IFERROR(VLOOKUP(A734,DETAIL!$A$7:$L$1101,7,0),"")</f>
        <v/>
      </c>
      <c r="M734" s="115" t="str">
        <f>IFERROR(VLOOKUP(A734,DETAIL!$A$7:$L$1101,8,0)*75%,"")</f>
        <v/>
      </c>
      <c r="N734" s="8" t="str">
        <f>IFERROR(VLOOKUP(A734,DETAIL!$A$7:$L$1101,9,0),"")</f>
        <v/>
      </c>
      <c r="O734" s="115" t="str">
        <f>IFERROR(VLOOKUP(A734,DETAIL!$A$7:$L$1101,10,0)*25%,"")</f>
        <v/>
      </c>
      <c r="P734" s="115" t="str">
        <f t="shared" si="29"/>
        <v/>
      </c>
      <c r="Q734" s="113"/>
    </row>
    <row r="735" spans="1:17" ht="24.95" customHeight="1">
      <c r="A735" s="128">
        <v>728</v>
      </c>
      <c r="B735" s="8" t="str">
        <f t="shared" si="28"/>
        <v/>
      </c>
      <c r="C735" s="112" t="str">
        <f>IFERROR(VLOOKUP(A735,DETAIL!$A$7:$F$1101,3,0),"")</f>
        <v/>
      </c>
      <c r="D735" s="112" t="str">
        <f>IFERROR(VLOOKUP(A735,DETAIL!$A$7:$F$1101,4,0),"")</f>
        <v/>
      </c>
      <c r="E735" s="113" t="str">
        <f>IFERROR(VLOOKUP(A735,DETAIL!$A$7:$F$1101,5,0),"")</f>
        <v/>
      </c>
      <c r="F735" s="113" t="str">
        <f>IFERROR(VLOOKUP(A735,DETAIL!$A$7:$P$1101,16,0),"")</f>
        <v/>
      </c>
      <c r="G735" s="113" t="str">
        <f>IFERROR(VLOOKUP(A735,DETAIL!$A$7:$P$1101,15,0),"")</f>
        <v/>
      </c>
      <c r="H735" s="8" t="str">
        <f>IFERROR(VLOOKUP(A735,DETAIL!$A$7:$F$1101,6,0),"")</f>
        <v/>
      </c>
      <c r="I735" s="8" t="str">
        <f>IFERROR(VLOOKUP(A735,DETAIL!$A$7:$Q$1101,17,0),"")</f>
        <v/>
      </c>
      <c r="J735" s="8" t="str">
        <f>IFERROR(VLOOKUP(A735,DETAIL!$A$7:$P$1101,13,0),"")</f>
        <v/>
      </c>
      <c r="K735" s="114" t="str">
        <f>IFERROR(VLOOKUP(A735,DETAIL!$A$7:$N$1101,14,0),"")</f>
        <v/>
      </c>
      <c r="L735" s="8" t="str">
        <f>IFERROR(VLOOKUP(A735,DETAIL!$A$7:$L$1101,7,0),"")</f>
        <v/>
      </c>
      <c r="M735" s="115" t="str">
        <f>IFERROR(VLOOKUP(A735,DETAIL!$A$7:$L$1101,8,0)*75%,"")</f>
        <v/>
      </c>
      <c r="N735" s="8" t="str">
        <f>IFERROR(VLOOKUP(A735,DETAIL!$A$7:$L$1101,9,0),"")</f>
        <v/>
      </c>
      <c r="O735" s="115" t="str">
        <f>IFERROR(VLOOKUP(A735,DETAIL!$A$7:$L$1101,10,0)*25%,"")</f>
        <v/>
      </c>
      <c r="P735" s="115" t="str">
        <f t="shared" si="29"/>
        <v/>
      </c>
      <c r="Q735" s="113"/>
    </row>
    <row r="736" spans="1:17" ht="24.95" customHeight="1">
      <c r="A736" s="128">
        <v>729</v>
      </c>
      <c r="B736" s="8" t="str">
        <f t="shared" si="28"/>
        <v/>
      </c>
      <c r="C736" s="112" t="str">
        <f>IFERROR(VLOOKUP(A736,DETAIL!$A$7:$F$1101,3,0),"")</f>
        <v/>
      </c>
      <c r="D736" s="112" t="str">
        <f>IFERROR(VLOOKUP(A736,DETAIL!$A$7:$F$1101,4,0),"")</f>
        <v/>
      </c>
      <c r="E736" s="113" t="str">
        <f>IFERROR(VLOOKUP(A736,DETAIL!$A$7:$F$1101,5,0),"")</f>
        <v/>
      </c>
      <c r="F736" s="113" t="str">
        <f>IFERROR(VLOOKUP(A736,DETAIL!$A$7:$P$1101,16,0),"")</f>
        <v/>
      </c>
      <c r="G736" s="113" t="str">
        <f>IFERROR(VLOOKUP(A736,DETAIL!$A$7:$P$1101,15,0),"")</f>
        <v/>
      </c>
      <c r="H736" s="8" t="str">
        <f>IFERROR(VLOOKUP(A736,DETAIL!$A$7:$F$1101,6,0),"")</f>
        <v/>
      </c>
      <c r="I736" s="8" t="str">
        <f>IFERROR(VLOOKUP(A736,DETAIL!$A$7:$Q$1101,17,0),"")</f>
        <v/>
      </c>
      <c r="J736" s="8" t="str">
        <f>IFERROR(VLOOKUP(A736,DETAIL!$A$7:$P$1101,13,0),"")</f>
        <v/>
      </c>
      <c r="K736" s="114" t="str">
        <f>IFERROR(VLOOKUP(A736,DETAIL!$A$7:$N$1101,14,0),"")</f>
        <v/>
      </c>
      <c r="L736" s="8" t="str">
        <f>IFERROR(VLOOKUP(A736,DETAIL!$A$7:$L$1101,7,0),"")</f>
        <v/>
      </c>
      <c r="M736" s="115" t="str">
        <f>IFERROR(VLOOKUP(A736,DETAIL!$A$7:$L$1101,8,0)*75%,"")</f>
        <v/>
      </c>
      <c r="N736" s="8" t="str">
        <f>IFERROR(VLOOKUP(A736,DETAIL!$A$7:$L$1101,9,0),"")</f>
        <v/>
      </c>
      <c r="O736" s="115" t="str">
        <f>IFERROR(VLOOKUP(A736,DETAIL!$A$7:$L$1101,10,0)*25%,"")</f>
        <v/>
      </c>
      <c r="P736" s="115" t="str">
        <f t="shared" si="29"/>
        <v/>
      </c>
      <c r="Q736" s="113"/>
    </row>
    <row r="737" spans="1:17" ht="24.95" customHeight="1">
      <c r="A737" s="128">
        <v>730</v>
      </c>
      <c r="B737" s="8" t="str">
        <f t="shared" si="28"/>
        <v/>
      </c>
      <c r="C737" s="112" t="str">
        <f>IFERROR(VLOOKUP(A737,DETAIL!$A$7:$F$1101,3,0),"")</f>
        <v/>
      </c>
      <c r="D737" s="112" t="str">
        <f>IFERROR(VLOOKUP(A737,DETAIL!$A$7:$F$1101,4,0),"")</f>
        <v/>
      </c>
      <c r="E737" s="113" t="str">
        <f>IFERROR(VLOOKUP(A737,DETAIL!$A$7:$F$1101,5,0),"")</f>
        <v/>
      </c>
      <c r="F737" s="113" t="str">
        <f>IFERROR(VLOOKUP(A737,DETAIL!$A$7:$P$1101,16,0),"")</f>
        <v/>
      </c>
      <c r="G737" s="113" t="str">
        <f>IFERROR(VLOOKUP(A737,DETAIL!$A$7:$P$1101,15,0),"")</f>
        <v/>
      </c>
      <c r="H737" s="8" t="str">
        <f>IFERROR(VLOOKUP(A737,DETAIL!$A$7:$F$1101,6,0),"")</f>
        <v/>
      </c>
      <c r="I737" s="8" t="str">
        <f>IFERROR(VLOOKUP(A737,DETAIL!$A$7:$Q$1101,17,0),"")</f>
        <v/>
      </c>
      <c r="J737" s="8" t="str">
        <f>IFERROR(VLOOKUP(A737,DETAIL!$A$7:$P$1101,13,0),"")</f>
        <v/>
      </c>
      <c r="K737" s="114" t="str">
        <f>IFERROR(VLOOKUP(A737,DETAIL!$A$7:$N$1101,14,0),"")</f>
        <v/>
      </c>
      <c r="L737" s="8" t="str">
        <f>IFERROR(VLOOKUP(A737,DETAIL!$A$7:$L$1101,7,0),"")</f>
        <v/>
      </c>
      <c r="M737" s="115" t="str">
        <f>IFERROR(VLOOKUP(A737,DETAIL!$A$7:$L$1101,8,0)*75%,"")</f>
        <v/>
      </c>
      <c r="N737" s="8" t="str">
        <f>IFERROR(VLOOKUP(A737,DETAIL!$A$7:$L$1101,9,0),"")</f>
        <v/>
      </c>
      <c r="O737" s="115" t="str">
        <f>IFERROR(VLOOKUP(A737,DETAIL!$A$7:$L$1101,10,0)*25%,"")</f>
        <v/>
      </c>
      <c r="P737" s="115" t="str">
        <f t="shared" si="29"/>
        <v/>
      </c>
      <c r="Q737" s="113"/>
    </row>
    <row r="738" spans="1:17" ht="24.95" customHeight="1">
      <c r="A738" s="128">
        <v>731</v>
      </c>
      <c r="B738" s="8" t="str">
        <f t="shared" si="28"/>
        <v/>
      </c>
      <c r="C738" s="112" t="str">
        <f>IFERROR(VLOOKUP(A738,DETAIL!$A$7:$F$1101,3,0),"")</f>
        <v/>
      </c>
      <c r="D738" s="112" t="str">
        <f>IFERROR(VLOOKUP(A738,DETAIL!$A$7:$F$1101,4,0),"")</f>
        <v/>
      </c>
      <c r="E738" s="113" t="str">
        <f>IFERROR(VLOOKUP(A738,DETAIL!$A$7:$F$1101,5,0),"")</f>
        <v/>
      </c>
      <c r="F738" s="113" t="str">
        <f>IFERROR(VLOOKUP(A738,DETAIL!$A$7:$P$1101,16,0),"")</f>
        <v/>
      </c>
      <c r="G738" s="113" t="str">
        <f>IFERROR(VLOOKUP(A738,DETAIL!$A$7:$P$1101,15,0),"")</f>
        <v/>
      </c>
      <c r="H738" s="8" t="str">
        <f>IFERROR(VLOOKUP(A738,DETAIL!$A$7:$F$1101,6,0),"")</f>
        <v/>
      </c>
      <c r="I738" s="8" t="str">
        <f>IFERROR(VLOOKUP(A738,DETAIL!$A$7:$Q$1101,17,0),"")</f>
        <v/>
      </c>
      <c r="J738" s="8" t="str">
        <f>IFERROR(VLOOKUP(A738,DETAIL!$A$7:$P$1101,13,0),"")</f>
        <v/>
      </c>
      <c r="K738" s="114" t="str">
        <f>IFERROR(VLOOKUP(A738,DETAIL!$A$7:$N$1101,14,0),"")</f>
        <v/>
      </c>
      <c r="L738" s="8" t="str">
        <f>IFERROR(VLOOKUP(A738,DETAIL!$A$7:$L$1101,7,0),"")</f>
        <v/>
      </c>
      <c r="M738" s="115" t="str">
        <f>IFERROR(VLOOKUP(A738,DETAIL!$A$7:$L$1101,8,0)*75%,"")</f>
        <v/>
      </c>
      <c r="N738" s="8" t="str">
        <f>IFERROR(VLOOKUP(A738,DETAIL!$A$7:$L$1101,9,0),"")</f>
        <v/>
      </c>
      <c r="O738" s="115" t="str">
        <f>IFERROR(VLOOKUP(A738,DETAIL!$A$7:$L$1101,10,0)*25%,"")</f>
        <v/>
      </c>
      <c r="P738" s="115" t="str">
        <f t="shared" si="29"/>
        <v/>
      </c>
      <c r="Q738" s="113"/>
    </row>
    <row r="739" spans="1:17" ht="24.95" customHeight="1">
      <c r="A739" s="128">
        <v>732</v>
      </c>
      <c r="B739" s="8" t="str">
        <f t="shared" si="28"/>
        <v/>
      </c>
      <c r="C739" s="112" t="str">
        <f>IFERROR(VLOOKUP(A739,DETAIL!$A$7:$F$1101,3,0),"")</f>
        <v/>
      </c>
      <c r="D739" s="112" t="str">
        <f>IFERROR(VLOOKUP(A739,DETAIL!$A$7:$F$1101,4,0),"")</f>
        <v/>
      </c>
      <c r="E739" s="113" t="str">
        <f>IFERROR(VLOOKUP(A739,DETAIL!$A$7:$F$1101,5,0),"")</f>
        <v/>
      </c>
      <c r="F739" s="113" t="str">
        <f>IFERROR(VLOOKUP(A739,DETAIL!$A$7:$P$1101,16,0),"")</f>
        <v/>
      </c>
      <c r="G739" s="113" t="str">
        <f>IFERROR(VLOOKUP(A739,DETAIL!$A$7:$P$1101,15,0),"")</f>
        <v/>
      </c>
      <c r="H739" s="8" t="str">
        <f>IFERROR(VLOOKUP(A739,DETAIL!$A$7:$F$1101,6,0),"")</f>
        <v/>
      </c>
      <c r="I739" s="8" t="str">
        <f>IFERROR(VLOOKUP(A739,DETAIL!$A$7:$Q$1101,17,0),"")</f>
        <v/>
      </c>
      <c r="J739" s="8" t="str">
        <f>IFERROR(VLOOKUP(A739,DETAIL!$A$7:$P$1101,13,0),"")</f>
        <v/>
      </c>
      <c r="K739" s="114" t="str">
        <f>IFERROR(VLOOKUP(A739,DETAIL!$A$7:$N$1101,14,0),"")</f>
        <v/>
      </c>
      <c r="L739" s="8" t="str">
        <f>IFERROR(VLOOKUP(A739,DETAIL!$A$7:$L$1101,7,0),"")</f>
        <v/>
      </c>
      <c r="M739" s="115" t="str">
        <f>IFERROR(VLOOKUP(A739,DETAIL!$A$7:$L$1101,8,0)*75%,"")</f>
        <v/>
      </c>
      <c r="N739" s="8" t="str">
        <f>IFERROR(VLOOKUP(A739,DETAIL!$A$7:$L$1101,9,0),"")</f>
        <v/>
      </c>
      <c r="O739" s="115" t="str">
        <f>IFERROR(VLOOKUP(A739,DETAIL!$A$7:$L$1101,10,0)*25%,"")</f>
        <v/>
      </c>
      <c r="P739" s="115" t="str">
        <f t="shared" si="29"/>
        <v/>
      </c>
      <c r="Q739" s="113"/>
    </row>
    <row r="740" spans="1:17" ht="24.95" customHeight="1">
      <c r="A740" s="128">
        <v>733</v>
      </c>
      <c r="B740" s="8" t="str">
        <f t="shared" si="28"/>
        <v/>
      </c>
      <c r="C740" s="112" t="str">
        <f>IFERROR(VLOOKUP(A740,DETAIL!$A$7:$F$1101,3,0),"")</f>
        <v/>
      </c>
      <c r="D740" s="112" t="str">
        <f>IFERROR(VLOOKUP(A740,DETAIL!$A$7:$F$1101,4,0),"")</f>
        <v/>
      </c>
      <c r="E740" s="113" t="str">
        <f>IFERROR(VLOOKUP(A740,DETAIL!$A$7:$F$1101,5,0),"")</f>
        <v/>
      </c>
      <c r="F740" s="113" t="str">
        <f>IFERROR(VLOOKUP(A740,DETAIL!$A$7:$P$1101,16,0),"")</f>
        <v/>
      </c>
      <c r="G740" s="113" t="str">
        <f>IFERROR(VLOOKUP(A740,DETAIL!$A$7:$P$1101,15,0),"")</f>
        <v/>
      </c>
      <c r="H740" s="8" t="str">
        <f>IFERROR(VLOOKUP(A740,DETAIL!$A$7:$F$1101,6,0),"")</f>
        <v/>
      </c>
      <c r="I740" s="8" t="str">
        <f>IFERROR(VLOOKUP(A740,DETAIL!$A$7:$Q$1101,17,0),"")</f>
        <v/>
      </c>
      <c r="J740" s="8" t="str">
        <f>IFERROR(VLOOKUP(A740,DETAIL!$A$7:$P$1101,13,0),"")</f>
        <v/>
      </c>
      <c r="K740" s="114" t="str">
        <f>IFERROR(VLOOKUP(A740,DETAIL!$A$7:$N$1101,14,0),"")</f>
        <v/>
      </c>
      <c r="L740" s="8" t="str">
        <f>IFERROR(VLOOKUP(A740,DETAIL!$A$7:$L$1101,7,0),"")</f>
        <v/>
      </c>
      <c r="M740" s="115" t="str">
        <f>IFERROR(VLOOKUP(A740,DETAIL!$A$7:$L$1101,8,0)*75%,"")</f>
        <v/>
      </c>
      <c r="N740" s="8" t="str">
        <f>IFERROR(VLOOKUP(A740,DETAIL!$A$7:$L$1101,9,0),"")</f>
        <v/>
      </c>
      <c r="O740" s="115" t="str">
        <f>IFERROR(VLOOKUP(A740,DETAIL!$A$7:$L$1101,10,0)*25%,"")</f>
        <v/>
      </c>
      <c r="P740" s="115" t="str">
        <f t="shared" si="29"/>
        <v/>
      </c>
      <c r="Q740" s="113"/>
    </row>
    <row r="741" spans="1:17" ht="24.95" customHeight="1">
      <c r="A741" s="128">
        <v>734</v>
      </c>
      <c r="B741" s="8" t="str">
        <f t="shared" si="28"/>
        <v/>
      </c>
      <c r="C741" s="112" t="str">
        <f>IFERROR(VLOOKUP(A741,DETAIL!$A$7:$F$1101,3,0),"")</f>
        <v/>
      </c>
      <c r="D741" s="112" t="str">
        <f>IFERROR(VLOOKUP(A741,DETAIL!$A$7:$F$1101,4,0),"")</f>
        <v/>
      </c>
      <c r="E741" s="113" t="str">
        <f>IFERROR(VLOOKUP(A741,DETAIL!$A$7:$F$1101,5,0),"")</f>
        <v/>
      </c>
      <c r="F741" s="113" t="str">
        <f>IFERROR(VLOOKUP(A741,DETAIL!$A$7:$P$1101,16,0),"")</f>
        <v/>
      </c>
      <c r="G741" s="113" t="str">
        <f>IFERROR(VLOOKUP(A741,DETAIL!$A$7:$P$1101,15,0),"")</f>
        <v/>
      </c>
      <c r="H741" s="8" t="str">
        <f>IFERROR(VLOOKUP(A741,DETAIL!$A$7:$F$1101,6,0),"")</f>
        <v/>
      </c>
      <c r="I741" s="8" t="str">
        <f>IFERROR(VLOOKUP(A741,DETAIL!$A$7:$Q$1101,17,0),"")</f>
        <v/>
      </c>
      <c r="J741" s="8" t="str">
        <f>IFERROR(VLOOKUP(A741,DETAIL!$A$7:$P$1101,13,0),"")</f>
        <v/>
      </c>
      <c r="K741" s="114" t="str">
        <f>IFERROR(VLOOKUP(A741,DETAIL!$A$7:$N$1101,14,0),"")</f>
        <v/>
      </c>
      <c r="L741" s="8" t="str">
        <f>IFERROR(VLOOKUP(A741,DETAIL!$A$7:$L$1101,7,0),"")</f>
        <v/>
      </c>
      <c r="M741" s="115" t="str">
        <f>IFERROR(VLOOKUP(A741,DETAIL!$A$7:$L$1101,8,0)*75%,"")</f>
        <v/>
      </c>
      <c r="N741" s="8" t="str">
        <f>IFERROR(VLOOKUP(A741,DETAIL!$A$7:$L$1101,9,0),"")</f>
        <v/>
      </c>
      <c r="O741" s="115" t="str">
        <f>IFERROR(VLOOKUP(A741,DETAIL!$A$7:$L$1101,10,0)*25%,"")</f>
        <v/>
      </c>
      <c r="P741" s="115" t="str">
        <f t="shared" si="29"/>
        <v/>
      </c>
      <c r="Q741" s="113"/>
    </row>
    <row r="742" spans="1:17" ht="24.95" customHeight="1">
      <c r="A742" s="128">
        <v>735</v>
      </c>
      <c r="B742" s="8" t="str">
        <f t="shared" si="28"/>
        <v/>
      </c>
      <c r="C742" s="112" t="str">
        <f>IFERROR(VLOOKUP(A742,DETAIL!$A$7:$F$1101,3,0),"")</f>
        <v/>
      </c>
      <c r="D742" s="112" t="str">
        <f>IFERROR(VLOOKUP(A742,DETAIL!$A$7:$F$1101,4,0),"")</f>
        <v/>
      </c>
      <c r="E742" s="113" t="str">
        <f>IFERROR(VLOOKUP(A742,DETAIL!$A$7:$F$1101,5,0),"")</f>
        <v/>
      </c>
      <c r="F742" s="113" t="str">
        <f>IFERROR(VLOOKUP(A742,DETAIL!$A$7:$P$1101,16,0),"")</f>
        <v/>
      </c>
      <c r="G742" s="113" t="str">
        <f>IFERROR(VLOOKUP(A742,DETAIL!$A$7:$P$1101,15,0),"")</f>
        <v/>
      </c>
      <c r="H742" s="8" t="str">
        <f>IFERROR(VLOOKUP(A742,DETAIL!$A$7:$F$1101,6,0),"")</f>
        <v/>
      </c>
      <c r="I742" s="8" t="str">
        <f>IFERROR(VLOOKUP(A742,DETAIL!$A$7:$Q$1101,17,0),"")</f>
        <v/>
      </c>
      <c r="J742" s="8" t="str">
        <f>IFERROR(VLOOKUP(A742,DETAIL!$A$7:$P$1101,13,0),"")</f>
        <v/>
      </c>
      <c r="K742" s="114" t="str">
        <f>IFERROR(VLOOKUP(A742,DETAIL!$A$7:$N$1101,14,0),"")</f>
        <v/>
      </c>
      <c r="L742" s="8" t="str">
        <f>IFERROR(VLOOKUP(A742,DETAIL!$A$7:$L$1101,7,0),"")</f>
        <v/>
      </c>
      <c r="M742" s="115" t="str">
        <f>IFERROR(VLOOKUP(A742,DETAIL!$A$7:$L$1101,8,0)*75%,"")</f>
        <v/>
      </c>
      <c r="N742" s="8" t="str">
        <f>IFERROR(VLOOKUP(A742,DETAIL!$A$7:$L$1101,9,0),"")</f>
        <v/>
      </c>
      <c r="O742" s="115" t="str">
        <f>IFERROR(VLOOKUP(A742,DETAIL!$A$7:$L$1101,10,0)*25%,"")</f>
        <v/>
      </c>
      <c r="P742" s="115" t="str">
        <f t="shared" si="29"/>
        <v/>
      </c>
      <c r="Q742" s="113"/>
    </row>
    <row r="743" spans="1:17" ht="24.95" customHeight="1">
      <c r="A743" s="128">
        <v>736</v>
      </c>
      <c r="B743" s="8" t="str">
        <f t="shared" si="28"/>
        <v/>
      </c>
      <c r="C743" s="112" t="str">
        <f>IFERROR(VLOOKUP(A743,DETAIL!$A$7:$F$1101,3,0),"")</f>
        <v/>
      </c>
      <c r="D743" s="112" t="str">
        <f>IFERROR(VLOOKUP(A743,DETAIL!$A$7:$F$1101,4,0),"")</f>
        <v/>
      </c>
      <c r="E743" s="113" t="str">
        <f>IFERROR(VLOOKUP(A743,DETAIL!$A$7:$F$1101,5,0),"")</f>
        <v/>
      </c>
      <c r="F743" s="113" t="str">
        <f>IFERROR(VLOOKUP(A743,DETAIL!$A$7:$P$1101,16,0),"")</f>
        <v/>
      </c>
      <c r="G743" s="113" t="str">
        <f>IFERROR(VLOOKUP(A743,DETAIL!$A$7:$P$1101,15,0),"")</f>
        <v/>
      </c>
      <c r="H743" s="8" t="str">
        <f>IFERROR(VLOOKUP(A743,DETAIL!$A$7:$F$1101,6,0),"")</f>
        <v/>
      </c>
      <c r="I743" s="8" t="str">
        <f>IFERROR(VLOOKUP(A743,DETAIL!$A$7:$Q$1101,17,0),"")</f>
        <v/>
      </c>
      <c r="J743" s="8" t="str">
        <f>IFERROR(VLOOKUP(A743,DETAIL!$A$7:$P$1101,13,0),"")</f>
        <v/>
      </c>
      <c r="K743" s="114" t="str">
        <f>IFERROR(VLOOKUP(A743,DETAIL!$A$7:$N$1101,14,0),"")</f>
        <v/>
      </c>
      <c r="L743" s="8" t="str">
        <f>IFERROR(VLOOKUP(A743,DETAIL!$A$7:$L$1101,7,0),"")</f>
        <v/>
      </c>
      <c r="M743" s="115" t="str">
        <f>IFERROR(VLOOKUP(A743,DETAIL!$A$7:$L$1101,8,0)*75%,"")</f>
        <v/>
      </c>
      <c r="N743" s="8" t="str">
        <f>IFERROR(VLOOKUP(A743,DETAIL!$A$7:$L$1101,9,0),"")</f>
        <v/>
      </c>
      <c r="O743" s="115" t="str">
        <f>IFERROR(VLOOKUP(A743,DETAIL!$A$7:$L$1101,10,0)*25%,"")</f>
        <v/>
      </c>
      <c r="P743" s="115" t="str">
        <f t="shared" si="29"/>
        <v/>
      </c>
      <c r="Q743" s="113"/>
    </row>
    <row r="744" spans="1:17" ht="24.95" customHeight="1">
      <c r="A744" s="128">
        <v>737</v>
      </c>
      <c r="B744" s="8" t="str">
        <f t="shared" si="28"/>
        <v/>
      </c>
      <c r="C744" s="112" t="str">
        <f>IFERROR(VLOOKUP(A744,DETAIL!$A$7:$F$1101,3,0),"")</f>
        <v/>
      </c>
      <c r="D744" s="112" t="str">
        <f>IFERROR(VLOOKUP(A744,DETAIL!$A$7:$F$1101,4,0),"")</f>
        <v/>
      </c>
      <c r="E744" s="113" t="str">
        <f>IFERROR(VLOOKUP(A744,DETAIL!$A$7:$F$1101,5,0),"")</f>
        <v/>
      </c>
      <c r="F744" s="113" t="str">
        <f>IFERROR(VLOOKUP(A744,DETAIL!$A$7:$P$1101,16,0),"")</f>
        <v/>
      </c>
      <c r="G744" s="113" t="str">
        <f>IFERROR(VLOOKUP(A744,DETAIL!$A$7:$P$1101,15,0),"")</f>
        <v/>
      </c>
      <c r="H744" s="8" t="str">
        <f>IFERROR(VLOOKUP(A744,DETAIL!$A$7:$F$1101,6,0),"")</f>
        <v/>
      </c>
      <c r="I744" s="8" t="str">
        <f>IFERROR(VLOOKUP(A744,DETAIL!$A$7:$Q$1101,17,0),"")</f>
        <v/>
      </c>
      <c r="J744" s="8" t="str">
        <f>IFERROR(VLOOKUP(A744,DETAIL!$A$7:$P$1101,13,0),"")</f>
        <v/>
      </c>
      <c r="K744" s="114" t="str">
        <f>IFERROR(VLOOKUP(A744,DETAIL!$A$7:$N$1101,14,0),"")</f>
        <v/>
      </c>
      <c r="L744" s="8" t="str">
        <f>IFERROR(VLOOKUP(A744,DETAIL!$A$7:$L$1101,7,0),"")</f>
        <v/>
      </c>
      <c r="M744" s="115" t="str">
        <f>IFERROR(VLOOKUP(A744,DETAIL!$A$7:$L$1101,8,0)*75%,"")</f>
        <v/>
      </c>
      <c r="N744" s="8" t="str">
        <f>IFERROR(VLOOKUP(A744,DETAIL!$A$7:$L$1101,9,0),"")</f>
        <v/>
      </c>
      <c r="O744" s="115" t="str">
        <f>IFERROR(VLOOKUP(A744,DETAIL!$A$7:$L$1101,10,0)*25%,"")</f>
        <v/>
      </c>
      <c r="P744" s="115" t="str">
        <f t="shared" si="29"/>
        <v/>
      </c>
      <c r="Q744" s="113"/>
    </row>
    <row r="745" spans="1:17" ht="24.95" customHeight="1">
      <c r="A745" s="128">
        <v>738</v>
      </c>
      <c r="B745" s="8" t="str">
        <f t="shared" si="28"/>
        <v/>
      </c>
      <c r="C745" s="112" t="str">
        <f>IFERROR(VLOOKUP(A745,DETAIL!$A$7:$F$1101,3,0),"")</f>
        <v/>
      </c>
      <c r="D745" s="112" t="str">
        <f>IFERROR(VLOOKUP(A745,DETAIL!$A$7:$F$1101,4,0),"")</f>
        <v/>
      </c>
      <c r="E745" s="113" t="str">
        <f>IFERROR(VLOOKUP(A745,DETAIL!$A$7:$F$1101,5,0),"")</f>
        <v/>
      </c>
      <c r="F745" s="113" t="str">
        <f>IFERROR(VLOOKUP(A745,DETAIL!$A$7:$P$1101,16,0),"")</f>
        <v/>
      </c>
      <c r="G745" s="113" t="str">
        <f>IFERROR(VLOOKUP(A745,DETAIL!$A$7:$P$1101,15,0),"")</f>
        <v/>
      </c>
      <c r="H745" s="8" t="str">
        <f>IFERROR(VLOOKUP(A745,DETAIL!$A$7:$F$1101,6,0),"")</f>
        <v/>
      </c>
      <c r="I745" s="8" t="str">
        <f>IFERROR(VLOOKUP(A745,DETAIL!$A$7:$Q$1101,17,0),"")</f>
        <v/>
      </c>
      <c r="J745" s="8" t="str">
        <f>IFERROR(VLOOKUP(A745,DETAIL!$A$7:$P$1101,13,0),"")</f>
        <v/>
      </c>
      <c r="K745" s="114" t="str">
        <f>IFERROR(VLOOKUP(A745,DETAIL!$A$7:$N$1101,14,0),"")</f>
        <v/>
      </c>
      <c r="L745" s="8" t="str">
        <f>IFERROR(VLOOKUP(A745,DETAIL!$A$7:$L$1101,7,0),"")</f>
        <v/>
      </c>
      <c r="M745" s="115" t="str">
        <f>IFERROR(VLOOKUP(A745,DETAIL!$A$7:$L$1101,8,0)*75%,"")</f>
        <v/>
      </c>
      <c r="N745" s="8" t="str">
        <f>IFERROR(VLOOKUP(A745,DETAIL!$A$7:$L$1101,9,0),"")</f>
        <v/>
      </c>
      <c r="O745" s="115" t="str">
        <f>IFERROR(VLOOKUP(A745,DETAIL!$A$7:$L$1101,10,0)*25%,"")</f>
        <v/>
      </c>
      <c r="P745" s="115" t="str">
        <f t="shared" si="29"/>
        <v/>
      </c>
      <c r="Q745" s="113"/>
    </row>
    <row r="746" spans="1:17" ht="24.95" customHeight="1">
      <c r="A746" s="128">
        <v>739</v>
      </c>
      <c r="B746" s="8" t="str">
        <f t="shared" si="28"/>
        <v/>
      </c>
      <c r="C746" s="112" t="str">
        <f>IFERROR(VLOOKUP(A746,DETAIL!$A$7:$F$1101,3,0),"")</f>
        <v/>
      </c>
      <c r="D746" s="112" t="str">
        <f>IFERROR(VLOOKUP(A746,DETAIL!$A$7:$F$1101,4,0),"")</f>
        <v/>
      </c>
      <c r="E746" s="113" t="str">
        <f>IFERROR(VLOOKUP(A746,DETAIL!$A$7:$F$1101,5,0),"")</f>
        <v/>
      </c>
      <c r="F746" s="113" t="str">
        <f>IFERROR(VLOOKUP(A746,DETAIL!$A$7:$P$1101,16,0),"")</f>
        <v/>
      </c>
      <c r="G746" s="113" t="str">
        <f>IFERROR(VLOOKUP(A746,DETAIL!$A$7:$P$1101,15,0),"")</f>
        <v/>
      </c>
      <c r="H746" s="8" t="str">
        <f>IFERROR(VLOOKUP(A746,DETAIL!$A$7:$F$1101,6,0),"")</f>
        <v/>
      </c>
      <c r="I746" s="8" t="str">
        <f>IFERROR(VLOOKUP(A746,DETAIL!$A$7:$Q$1101,17,0),"")</f>
        <v/>
      </c>
      <c r="J746" s="8" t="str">
        <f>IFERROR(VLOOKUP(A746,DETAIL!$A$7:$P$1101,13,0),"")</f>
        <v/>
      </c>
      <c r="K746" s="114" t="str">
        <f>IFERROR(VLOOKUP(A746,DETAIL!$A$7:$N$1101,14,0),"")</f>
        <v/>
      </c>
      <c r="L746" s="8" t="str">
        <f>IFERROR(VLOOKUP(A746,DETAIL!$A$7:$L$1101,7,0),"")</f>
        <v/>
      </c>
      <c r="M746" s="115" t="str">
        <f>IFERROR(VLOOKUP(A746,DETAIL!$A$7:$L$1101,8,0)*75%,"")</f>
        <v/>
      </c>
      <c r="N746" s="8" t="str">
        <f>IFERROR(VLOOKUP(A746,DETAIL!$A$7:$L$1101,9,0),"")</f>
        <v/>
      </c>
      <c r="O746" s="115" t="str">
        <f>IFERROR(VLOOKUP(A746,DETAIL!$A$7:$L$1101,10,0)*25%,"")</f>
        <v/>
      </c>
      <c r="P746" s="115" t="str">
        <f t="shared" si="29"/>
        <v/>
      </c>
      <c r="Q746" s="113"/>
    </row>
    <row r="747" spans="1:17" ht="24.95" customHeight="1">
      <c r="A747" s="128">
        <v>740</v>
      </c>
      <c r="B747" s="8" t="str">
        <f t="shared" si="28"/>
        <v/>
      </c>
      <c r="C747" s="112" t="str">
        <f>IFERROR(VLOOKUP(A747,DETAIL!$A$7:$F$1101,3,0),"")</f>
        <v/>
      </c>
      <c r="D747" s="112" t="str">
        <f>IFERROR(VLOOKUP(A747,DETAIL!$A$7:$F$1101,4,0),"")</f>
        <v/>
      </c>
      <c r="E747" s="113" t="str">
        <f>IFERROR(VLOOKUP(A747,DETAIL!$A$7:$F$1101,5,0),"")</f>
        <v/>
      </c>
      <c r="F747" s="113" t="str">
        <f>IFERROR(VLOOKUP(A747,DETAIL!$A$7:$P$1101,16,0),"")</f>
        <v/>
      </c>
      <c r="G747" s="113" t="str">
        <f>IFERROR(VLOOKUP(A747,DETAIL!$A$7:$P$1101,15,0),"")</f>
        <v/>
      </c>
      <c r="H747" s="8" t="str">
        <f>IFERROR(VLOOKUP(A747,DETAIL!$A$7:$F$1101,6,0),"")</f>
        <v/>
      </c>
      <c r="I747" s="8" t="str">
        <f>IFERROR(VLOOKUP(A747,DETAIL!$A$7:$Q$1101,17,0),"")</f>
        <v/>
      </c>
      <c r="J747" s="8" t="str">
        <f>IFERROR(VLOOKUP(A747,DETAIL!$A$7:$P$1101,13,0),"")</f>
        <v/>
      </c>
      <c r="K747" s="114" t="str">
        <f>IFERROR(VLOOKUP(A747,DETAIL!$A$7:$N$1101,14,0),"")</f>
        <v/>
      </c>
      <c r="L747" s="8" t="str">
        <f>IFERROR(VLOOKUP(A747,DETAIL!$A$7:$L$1101,7,0),"")</f>
        <v/>
      </c>
      <c r="M747" s="115" t="str">
        <f>IFERROR(VLOOKUP(A747,DETAIL!$A$7:$L$1101,8,0)*75%,"")</f>
        <v/>
      </c>
      <c r="N747" s="8" t="str">
        <f>IFERROR(VLOOKUP(A747,DETAIL!$A$7:$L$1101,9,0),"")</f>
        <v/>
      </c>
      <c r="O747" s="115" t="str">
        <f>IFERROR(VLOOKUP(A747,DETAIL!$A$7:$L$1101,10,0)*25%,"")</f>
        <v/>
      </c>
      <c r="P747" s="115" t="str">
        <f t="shared" si="29"/>
        <v/>
      </c>
      <c r="Q747" s="113"/>
    </row>
    <row r="748" spans="1:17" ht="24.95" customHeight="1">
      <c r="A748" s="128">
        <v>741</v>
      </c>
      <c r="B748" s="8" t="str">
        <f t="shared" si="28"/>
        <v/>
      </c>
      <c r="C748" s="112" t="str">
        <f>IFERROR(VLOOKUP(A748,DETAIL!$A$7:$F$1101,3,0),"")</f>
        <v/>
      </c>
      <c r="D748" s="112" t="str">
        <f>IFERROR(VLOOKUP(A748,DETAIL!$A$7:$F$1101,4,0),"")</f>
        <v/>
      </c>
      <c r="E748" s="113" t="str">
        <f>IFERROR(VLOOKUP(A748,DETAIL!$A$7:$F$1101,5,0),"")</f>
        <v/>
      </c>
      <c r="F748" s="113" t="str">
        <f>IFERROR(VLOOKUP(A748,DETAIL!$A$7:$P$1101,16,0),"")</f>
        <v/>
      </c>
      <c r="G748" s="113" t="str">
        <f>IFERROR(VLOOKUP(A748,DETAIL!$A$7:$P$1101,15,0),"")</f>
        <v/>
      </c>
      <c r="H748" s="8" t="str">
        <f>IFERROR(VLOOKUP(A748,DETAIL!$A$7:$F$1101,6,0),"")</f>
        <v/>
      </c>
      <c r="I748" s="8" t="str">
        <f>IFERROR(VLOOKUP(A748,DETAIL!$A$7:$Q$1101,17,0),"")</f>
        <v/>
      </c>
      <c r="J748" s="8" t="str">
        <f>IFERROR(VLOOKUP(A748,DETAIL!$A$7:$P$1101,13,0),"")</f>
        <v/>
      </c>
      <c r="K748" s="114" t="str">
        <f>IFERROR(VLOOKUP(A748,DETAIL!$A$7:$N$1101,14,0),"")</f>
        <v/>
      </c>
      <c r="L748" s="8" t="str">
        <f>IFERROR(VLOOKUP(A748,DETAIL!$A$7:$L$1101,7,0),"")</f>
        <v/>
      </c>
      <c r="M748" s="115" t="str">
        <f>IFERROR(VLOOKUP(A748,DETAIL!$A$7:$L$1101,8,0)*75%,"")</f>
        <v/>
      </c>
      <c r="N748" s="8" t="str">
        <f>IFERROR(VLOOKUP(A748,DETAIL!$A$7:$L$1101,9,0),"")</f>
        <v/>
      </c>
      <c r="O748" s="115" t="str">
        <f>IFERROR(VLOOKUP(A748,DETAIL!$A$7:$L$1101,10,0)*25%,"")</f>
        <v/>
      </c>
      <c r="P748" s="115" t="str">
        <f t="shared" si="29"/>
        <v/>
      </c>
      <c r="Q748" s="113"/>
    </row>
    <row r="749" spans="1:17" ht="24.95" customHeight="1">
      <c r="A749" s="128">
        <v>742</v>
      </c>
      <c r="B749" s="8" t="str">
        <f t="shared" si="28"/>
        <v/>
      </c>
      <c r="C749" s="112" t="str">
        <f>IFERROR(VLOOKUP(A749,DETAIL!$A$7:$F$1101,3,0),"")</f>
        <v/>
      </c>
      <c r="D749" s="112" t="str">
        <f>IFERROR(VLOOKUP(A749,DETAIL!$A$7:$F$1101,4,0),"")</f>
        <v/>
      </c>
      <c r="E749" s="113" t="str">
        <f>IFERROR(VLOOKUP(A749,DETAIL!$A$7:$F$1101,5,0),"")</f>
        <v/>
      </c>
      <c r="F749" s="113" t="str">
        <f>IFERROR(VLOOKUP(A749,DETAIL!$A$7:$P$1101,16,0),"")</f>
        <v/>
      </c>
      <c r="G749" s="113" t="str">
        <f>IFERROR(VLOOKUP(A749,DETAIL!$A$7:$P$1101,15,0),"")</f>
        <v/>
      </c>
      <c r="H749" s="8" t="str">
        <f>IFERROR(VLOOKUP(A749,DETAIL!$A$7:$F$1101,6,0),"")</f>
        <v/>
      </c>
      <c r="I749" s="8" t="str">
        <f>IFERROR(VLOOKUP(A749,DETAIL!$A$7:$Q$1101,17,0),"")</f>
        <v/>
      </c>
      <c r="J749" s="8" t="str">
        <f>IFERROR(VLOOKUP(A749,DETAIL!$A$7:$P$1101,13,0),"")</f>
        <v/>
      </c>
      <c r="K749" s="114" t="str">
        <f>IFERROR(VLOOKUP(A749,DETAIL!$A$7:$N$1101,14,0),"")</f>
        <v/>
      </c>
      <c r="L749" s="8" t="str">
        <f>IFERROR(VLOOKUP(A749,DETAIL!$A$7:$L$1101,7,0),"")</f>
        <v/>
      </c>
      <c r="M749" s="115" t="str">
        <f>IFERROR(VLOOKUP(A749,DETAIL!$A$7:$L$1101,8,0)*75%,"")</f>
        <v/>
      </c>
      <c r="N749" s="8" t="str">
        <f>IFERROR(VLOOKUP(A749,DETAIL!$A$7:$L$1101,9,0),"")</f>
        <v/>
      </c>
      <c r="O749" s="115" t="str">
        <f>IFERROR(VLOOKUP(A749,DETAIL!$A$7:$L$1101,10,0)*25%,"")</f>
        <v/>
      </c>
      <c r="P749" s="115" t="str">
        <f t="shared" si="29"/>
        <v/>
      </c>
      <c r="Q749" s="113"/>
    </row>
    <row r="750" spans="1:17" ht="24.95" customHeight="1">
      <c r="A750" s="128">
        <v>743</v>
      </c>
      <c r="B750" s="8" t="str">
        <f t="shared" si="28"/>
        <v/>
      </c>
      <c r="C750" s="112" t="str">
        <f>IFERROR(VLOOKUP(A750,DETAIL!$A$7:$F$1101,3,0),"")</f>
        <v/>
      </c>
      <c r="D750" s="112" t="str">
        <f>IFERROR(VLOOKUP(A750,DETAIL!$A$7:$F$1101,4,0),"")</f>
        <v/>
      </c>
      <c r="E750" s="113" t="str">
        <f>IFERROR(VLOOKUP(A750,DETAIL!$A$7:$F$1101,5,0),"")</f>
        <v/>
      </c>
      <c r="F750" s="113" t="str">
        <f>IFERROR(VLOOKUP(A750,DETAIL!$A$7:$P$1101,16,0),"")</f>
        <v/>
      </c>
      <c r="G750" s="113" t="str">
        <f>IFERROR(VLOOKUP(A750,DETAIL!$A$7:$P$1101,15,0),"")</f>
        <v/>
      </c>
      <c r="H750" s="8" t="str">
        <f>IFERROR(VLOOKUP(A750,DETAIL!$A$7:$F$1101,6,0),"")</f>
        <v/>
      </c>
      <c r="I750" s="8" t="str">
        <f>IFERROR(VLOOKUP(A750,DETAIL!$A$7:$Q$1101,17,0),"")</f>
        <v/>
      </c>
      <c r="J750" s="8" t="str">
        <f>IFERROR(VLOOKUP(A750,DETAIL!$A$7:$P$1101,13,0),"")</f>
        <v/>
      </c>
      <c r="K750" s="114" t="str">
        <f>IFERROR(VLOOKUP(A750,DETAIL!$A$7:$N$1101,14,0),"")</f>
        <v/>
      </c>
      <c r="L750" s="8" t="str">
        <f>IFERROR(VLOOKUP(A750,DETAIL!$A$7:$L$1101,7,0),"")</f>
        <v/>
      </c>
      <c r="M750" s="115" t="str">
        <f>IFERROR(VLOOKUP(A750,DETAIL!$A$7:$L$1101,8,0)*75%,"")</f>
        <v/>
      </c>
      <c r="N750" s="8" t="str">
        <f>IFERROR(VLOOKUP(A750,DETAIL!$A$7:$L$1101,9,0),"")</f>
        <v/>
      </c>
      <c r="O750" s="115" t="str">
        <f>IFERROR(VLOOKUP(A750,DETAIL!$A$7:$L$1101,10,0)*25%,"")</f>
        <v/>
      </c>
      <c r="P750" s="115" t="str">
        <f t="shared" si="29"/>
        <v/>
      </c>
      <c r="Q750" s="113"/>
    </row>
    <row r="751" spans="1:17" ht="24.95" customHeight="1">
      <c r="A751" s="128">
        <v>744</v>
      </c>
      <c r="B751" s="8" t="str">
        <f t="shared" si="28"/>
        <v/>
      </c>
      <c r="C751" s="112" t="str">
        <f>IFERROR(VLOOKUP(A751,DETAIL!$A$7:$F$1101,3,0),"")</f>
        <v/>
      </c>
      <c r="D751" s="112" t="str">
        <f>IFERROR(VLOOKUP(A751,DETAIL!$A$7:$F$1101,4,0),"")</f>
        <v/>
      </c>
      <c r="E751" s="113" t="str">
        <f>IFERROR(VLOOKUP(A751,DETAIL!$A$7:$F$1101,5,0),"")</f>
        <v/>
      </c>
      <c r="F751" s="113" t="str">
        <f>IFERROR(VLOOKUP(A751,DETAIL!$A$7:$P$1101,16,0),"")</f>
        <v/>
      </c>
      <c r="G751" s="113" t="str">
        <f>IFERROR(VLOOKUP(A751,DETAIL!$A$7:$P$1101,15,0),"")</f>
        <v/>
      </c>
      <c r="H751" s="8" t="str">
        <f>IFERROR(VLOOKUP(A751,DETAIL!$A$7:$F$1101,6,0),"")</f>
        <v/>
      </c>
      <c r="I751" s="8" t="str">
        <f>IFERROR(VLOOKUP(A751,DETAIL!$A$7:$Q$1101,17,0),"")</f>
        <v/>
      </c>
      <c r="J751" s="8" t="str">
        <f>IFERROR(VLOOKUP(A751,DETAIL!$A$7:$P$1101,13,0),"")</f>
        <v/>
      </c>
      <c r="K751" s="114" t="str">
        <f>IFERROR(VLOOKUP(A751,DETAIL!$A$7:$N$1101,14,0),"")</f>
        <v/>
      </c>
      <c r="L751" s="8" t="str">
        <f>IFERROR(VLOOKUP(A751,DETAIL!$A$7:$L$1101,7,0),"")</f>
        <v/>
      </c>
      <c r="M751" s="115" t="str">
        <f>IFERROR(VLOOKUP(A751,DETAIL!$A$7:$L$1101,8,0)*75%,"")</f>
        <v/>
      </c>
      <c r="N751" s="8" t="str">
        <f>IFERROR(VLOOKUP(A751,DETAIL!$A$7:$L$1101,9,0),"")</f>
        <v/>
      </c>
      <c r="O751" s="115" t="str">
        <f>IFERROR(VLOOKUP(A751,DETAIL!$A$7:$L$1101,10,0)*25%,"")</f>
        <v/>
      </c>
      <c r="P751" s="115" t="str">
        <f t="shared" si="29"/>
        <v/>
      </c>
      <c r="Q751" s="113"/>
    </row>
    <row r="752" spans="1:17" ht="24.95" customHeight="1">
      <c r="A752" s="128">
        <v>745</v>
      </c>
      <c r="B752" s="8" t="str">
        <f t="shared" si="28"/>
        <v/>
      </c>
      <c r="C752" s="112" t="str">
        <f>IFERROR(VLOOKUP(A752,DETAIL!$A$7:$F$1101,3,0),"")</f>
        <v/>
      </c>
      <c r="D752" s="112" t="str">
        <f>IFERROR(VLOOKUP(A752,DETAIL!$A$7:$F$1101,4,0),"")</f>
        <v/>
      </c>
      <c r="E752" s="113" t="str">
        <f>IFERROR(VLOOKUP(A752,DETAIL!$A$7:$F$1101,5,0),"")</f>
        <v/>
      </c>
      <c r="F752" s="113" t="str">
        <f>IFERROR(VLOOKUP(A752,DETAIL!$A$7:$P$1101,16,0),"")</f>
        <v/>
      </c>
      <c r="G752" s="113" t="str">
        <f>IFERROR(VLOOKUP(A752,DETAIL!$A$7:$P$1101,15,0),"")</f>
        <v/>
      </c>
      <c r="H752" s="8" t="str">
        <f>IFERROR(VLOOKUP(A752,DETAIL!$A$7:$F$1101,6,0),"")</f>
        <v/>
      </c>
      <c r="I752" s="8" t="str">
        <f>IFERROR(VLOOKUP(A752,DETAIL!$A$7:$Q$1101,17,0),"")</f>
        <v/>
      </c>
      <c r="J752" s="8" t="str">
        <f>IFERROR(VLOOKUP(A752,DETAIL!$A$7:$P$1101,13,0),"")</f>
        <v/>
      </c>
      <c r="K752" s="114" t="str">
        <f>IFERROR(VLOOKUP(A752,DETAIL!$A$7:$N$1101,14,0),"")</f>
        <v/>
      </c>
      <c r="L752" s="8" t="str">
        <f>IFERROR(VLOOKUP(A752,DETAIL!$A$7:$L$1101,7,0),"")</f>
        <v/>
      </c>
      <c r="M752" s="115" t="str">
        <f>IFERROR(VLOOKUP(A752,DETAIL!$A$7:$L$1101,8,0)*75%,"")</f>
        <v/>
      </c>
      <c r="N752" s="8" t="str">
        <f>IFERROR(VLOOKUP(A752,DETAIL!$A$7:$L$1101,9,0),"")</f>
        <v/>
      </c>
      <c r="O752" s="115" t="str">
        <f>IFERROR(VLOOKUP(A752,DETAIL!$A$7:$L$1101,10,0)*25%,"")</f>
        <v/>
      </c>
      <c r="P752" s="115" t="str">
        <f t="shared" si="29"/>
        <v/>
      </c>
      <c r="Q752" s="113"/>
    </row>
    <row r="753" spans="1:17" ht="24.95" customHeight="1">
      <c r="A753" s="128">
        <v>746</v>
      </c>
      <c r="B753" s="8" t="str">
        <f t="shared" si="28"/>
        <v/>
      </c>
      <c r="C753" s="112" t="str">
        <f>IFERROR(VLOOKUP(A753,DETAIL!$A$7:$F$1101,3,0),"")</f>
        <v/>
      </c>
      <c r="D753" s="112" t="str">
        <f>IFERROR(VLOOKUP(A753,DETAIL!$A$7:$F$1101,4,0),"")</f>
        <v/>
      </c>
      <c r="E753" s="113" t="str">
        <f>IFERROR(VLOOKUP(A753,DETAIL!$A$7:$F$1101,5,0),"")</f>
        <v/>
      </c>
      <c r="F753" s="113" t="str">
        <f>IFERROR(VLOOKUP(A753,DETAIL!$A$7:$P$1101,16,0),"")</f>
        <v/>
      </c>
      <c r="G753" s="113" t="str">
        <f>IFERROR(VLOOKUP(A753,DETAIL!$A$7:$P$1101,15,0),"")</f>
        <v/>
      </c>
      <c r="H753" s="8" t="str">
        <f>IFERROR(VLOOKUP(A753,DETAIL!$A$7:$F$1101,6,0),"")</f>
        <v/>
      </c>
      <c r="I753" s="8" t="str">
        <f>IFERROR(VLOOKUP(A753,DETAIL!$A$7:$Q$1101,17,0),"")</f>
        <v/>
      </c>
      <c r="J753" s="8" t="str">
        <f>IFERROR(VLOOKUP(A753,DETAIL!$A$7:$P$1101,13,0),"")</f>
        <v/>
      </c>
      <c r="K753" s="114" t="str">
        <f>IFERROR(VLOOKUP(A753,DETAIL!$A$7:$N$1101,14,0),"")</f>
        <v/>
      </c>
      <c r="L753" s="8" t="str">
        <f>IFERROR(VLOOKUP(A753,DETAIL!$A$7:$L$1101,7,0),"")</f>
        <v/>
      </c>
      <c r="M753" s="115" t="str">
        <f>IFERROR(VLOOKUP(A753,DETAIL!$A$7:$L$1101,8,0)*75%,"")</f>
        <v/>
      </c>
      <c r="N753" s="8" t="str">
        <f>IFERROR(VLOOKUP(A753,DETAIL!$A$7:$L$1101,9,0),"")</f>
        <v/>
      </c>
      <c r="O753" s="115" t="str">
        <f>IFERROR(VLOOKUP(A753,DETAIL!$A$7:$L$1101,10,0)*25%,"")</f>
        <v/>
      </c>
      <c r="P753" s="115" t="str">
        <f t="shared" si="29"/>
        <v/>
      </c>
      <c r="Q753" s="113"/>
    </row>
    <row r="754" spans="1:17" ht="24.95" customHeight="1">
      <c r="A754" s="128">
        <v>747</v>
      </c>
      <c r="B754" s="8" t="str">
        <f t="shared" si="28"/>
        <v/>
      </c>
      <c r="C754" s="112" t="str">
        <f>IFERROR(VLOOKUP(A754,DETAIL!$A$7:$F$1101,3,0),"")</f>
        <v/>
      </c>
      <c r="D754" s="112" t="str">
        <f>IFERROR(VLOOKUP(A754,DETAIL!$A$7:$F$1101,4,0),"")</f>
        <v/>
      </c>
      <c r="E754" s="113" t="str">
        <f>IFERROR(VLOOKUP(A754,DETAIL!$A$7:$F$1101,5,0),"")</f>
        <v/>
      </c>
      <c r="F754" s="113" t="str">
        <f>IFERROR(VLOOKUP(A754,DETAIL!$A$7:$P$1101,16,0),"")</f>
        <v/>
      </c>
      <c r="G754" s="113" t="str">
        <f>IFERROR(VLOOKUP(A754,DETAIL!$A$7:$P$1101,15,0),"")</f>
        <v/>
      </c>
      <c r="H754" s="8" t="str">
        <f>IFERROR(VLOOKUP(A754,DETAIL!$A$7:$F$1101,6,0),"")</f>
        <v/>
      </c>
      <c r="I754" s="8" t="str">
        <f>IFERROR(VLOOKUP(A754,DETAIL!$A$7:$Q$1101,17,0),"")</f>
        <v/>
      </c>
      <c r="J754" s="8" t="str">
        <f>IFERROR(VLOOKUP(A754,DETAIL!$A$7:$P$1101,13,0),"")</f>
        <v/>
      </c>
      <c r="K754" s="114" t="str">
        <f>IFERROR(VLOOKUP(A754,DETAIL!$A$7:$N$1101,14,0),"")</f>
        <v/>
      </c>
      <c r="L754" s="8" t="str">
        <f>IFERROR(VLOOKUP(A754,DETAIL!$A$7:$L$1101,7,0),"")</f>
        <v/>
      </c>
      <c r="M754" s="115" t="str">
        <f>IFERROR(VLOOKUP(A754,DETAIL!$A$7:$L$1101,8,0)*75%,"")</f>
        <v/>
      </c>
      <c r="N754" s="8" t="str">
        <f>IFERROR(VLOOKUP(A754,DETAIL!$A$7:$L$1101,9,0),"")</f>
        <v/>
      </c>
      <c r="O754" s="115" t="str">
        <f>IFERROR(VLOOKUP(A754,DETAIL!$A$7:$L$1101,10,0)*25%,"")</f>
        <v/>
      </c>
      <c r="P754" s="115" t="str">
        <f t="shared" si="29"/>
        <v/>
      </c>
      <c r="Q754" s="113"/>
    </row>
    <row r="755" spans="1:17" ht="24.95" customHeight="1">
      <c r="A755" s="128">
        <v>748</v>
      </c>
      <c r="B755" s="8" t="str">
        <f t="shared" si="28"/>
        <v/>
      </c>
      <c r="C755" s="112" t="str">
        <f>IFERROR(VLOOKUP(A755,DETAIL!$A$7:$F$1101,3,0),"")</f>
        <v/>
      </c>
      <c r="D755" s="112" t="str">
        <f>IFERROR(VLOOKUP(A755,DETAIL!$A$7:$F$1101,4,0),"")</f>
        <v/>
      </c>
      <c r="E755" s="113" t="str">
        <f>IFERROR(VLOOKUP(A755,DETAIL!$A$7:$F$1101,5,0),"")</f>
        <v/>
      </c>
      <c r="F755" s="113" t="str">
        <f>IFERROR(VLOOKUP(A755,DETAIL!$A$7:$P$1101,16,0),"")</f>
        <v/>
      </c>
      <c r="G755" s="113" t="str">
        <f>IFERROR(VLOOKUP(A755,DETAIL!$A$7:$P$1101,15,0),"")</f>
        <v/>
      </c>
      <c r="H755" s="8" t="str">
        <f>IFERROR(VLOOKUP(A755,DETAIL!$A$7:$F$1101,6,0),"")</f>
        <v/>
      </c>
      <c r="I755" s="8" t="str">
        <f>IFERROR(VLOOKUP(A755,DETAIL!$A$7:$Q$1101,17,0),"")</f>
        <v/>
      </c>
      <c r="J755" s="8" t="str">
        <f>IFERROR(VLOOKUP(A755,DETAIL!$A$7:$P$1101,13,0),"")</f>
        <v/>
      </c>
      <c r="K755" s="114" t="str">
        <f>IFERROR(VLOOKUP(A755,DETAIL!$A$7:$N$1101,14,0),"")</f>
        <v/>
      </c>
      <c r="L755" s="8" t="str">
        <f>IFERROR(VLOOKUP(A755,DETAIL!$A$7:$L$1101,7,0),"")</f>
        <v/>
      </c>
      <c r="M755" s="115" t="str">
        <f>IFERROR(VLOOKUP(A755,DETAIL!$A$7:$L$1101,8,0)*75%,"")</f>
        <v/>
      </c>
      <c r="N755" s="8" t="str">
        <f>IFERROR(VLOOKUP(A755,DETAIL!$A$7:$L$1101,9,0),"")</f>
        <v/>
      </c>
      <c r="O755" s="115" t="str">
        <f>IFERROR(VLOOKUP(A755,DETAIL!$A$7:$L$1101,10,0)*25%,"")</f>
        <v/>
      </c>
      <c r="P755" s="115" t="str">
        <f t="shared" si="29"/>
        <v/>
      </c>
      <c r="Q755" s="113"/>
    </row>
    <row r="756" spans="1:17" ht="24.95" customHeight="1">
      <c r="A756" s="128">
        <v>749</v>
      </c>
      <c r="B756" s="8" t="str">
        <f t="shared" si="28"/>
        <v/>
      </c>
      <c r="C756" s="112" t="str">
        <f>IFERROR(VLOOKUP(A756,DETAIL!$A$7:$F$1101,3,0),"")</f>
        <v/>
      </c>
      <c r="D756" s="112" t="str">
        <f>IFERROR(VLOOKUP(A756,DETAIL!$A$7:$F$1101,4,0),"")</f>
        <v/>
      </c>
      <c r="E756" s="113" t="str">
        <f>IFERROR(VLOOKUP(A756,DETAIL!$A$7:$F$1101,5,0),"")</f>
        <v/>
      </c>
      <c r="F756" s="113" t="str">
        <f>IFERROR(VLOOKUP(A756,DETAIL!$A$7:$P$1101,16,0),"")</f>
        <v/>
      </c>
      <c r="G756" s="113" t="str">
        <f>IFERROR(VLOOKUP(A756,DETAIL!$A$7:$P$1101,15,0),"")</f>
        <v/>
      </c>
      <c r="H756" s="8" t="str">
        <f>IFERROR(VLOOKUP(A756,DETAIL!$A$7:$F$1101,6,0),"")</f>
        <v/>
      </c>
      <c r="I756" s="8" t="str">
        <f>IFERROR(VLOOKUP(A756,DETAIL!$A$7:$Q$1101,17,0),"")</f>
        <v/>
      </c>
      <c r="J756" s="8" t="str">
        <f>IFERROR(VLOOKUP(A756,DETAIL!$A$7:$P$1101,13,0),"")</f>
        <v/>
      </c>
      <c r="K756" s="114" t="str">
        <f>IFERROR(VLOOKUP(A756,DETAIL!$A$7:$N$1101,14,0),"")</f>
        <v/>
      </c>
      <c r="L756" s="8" t="str">
        <f>IFERROR(VLOOKUP(A756,DETAIL!$A$7:$L$1101,7,0),"")</f>
        <v/>
      </c>
      <c r="M756" s="115" t="str">
        <f>IFERROR(VLOOKUP(A756,DETAIL!$A$7:$L$1101,8,0)*75%,"")</f>
        <v/>
      </c>
      <c r="N756" s="8" t="str">
        <f>IFERROR(VLOOKUP(A756,DETAIL!$A$7:$L$1101,9,0),"")</f>
        <v/>
      </c>
      <c r="O756" s="115" t="str">
        <f>IFERROR(VLOOKUP(A756,DETAIL!$A$7:$L$1101,10,0)*25%,"")</f>
        <v/>
      </c>
      <c r="P756" s="115" t="str">
        <f t="shared" si="29"/>
        <v/>
      </c>
      <c r="Q756" s="113"/>
    </row>
    <row r="757" spans="1:17" ht="24.95" customHeight="1">
      <c r="A757" s="128">
        <v>750</v>
      </c>
      <c r="B757" s="8" t="str">
        <f t="shared" si="28"/>
        <v/>
      </c>
      <c r="C757" s="112" t="str">
        <f>IFERROR(VLOOKUP(A757,DETAIL!$A$7:$F$1101,3,0),"")</f>
        <v/>
      </c>
      <c r="D757" s="112" t="str">
        <f>IFERROR(VLOOKUP(A757,DETAIL!$A$7:$F$1101,4,0),"")</f>
        <v/>
      </c>
      <c r="E757" s="113" t="str">
        <f>IFERROR(VLOOKUP(A757,DETAIL!$A$7:$F$1101,5,0),"")</f>
        <v/>
      </c>
      <c r="F757" s="113" t="str">
        <f>IFERROR(VLOOKUP(A757,DETAIL!$A$7:$P$1101,16,0),"")</f>
        <v/>
      </c>
      <c r="G757" s="113" t="str">
        <f>IFERROR(VLOOKUP(A757,DETAIL!$A$7:$P$1101,15,0),"")</f>
        <v/>
      </c>
      <c r="H757" s="8" t="str">
        <f>IFERROR(VLOOKUP(A757,DETAIL!$A$7:$F$1101,6,0),"")</f>
        <v/>
      </c>
      <c r="I757" s="8" t="str">
        <f>IFERROR(VLOOKUP(A757,DETAIL!$A$7:$Q$1101,17,0),"")</f>
        <v/>
      </c>
      <c r="J757" s="8" t="str">
        <f>IFERROR(VLOOKUP(A757,DETAIL!$A$7:$P$1101,13,0),"")</f>
        <v/>
      </c>
      <c r="K757" s="114" t="str">
        <f>IFERROR(VLOOKUP(A757,DETAIL!$A$7:$N$1101,14,0),"")</f>
        <v/>
      </c>
      <c r="L757" s="8" t="str">
        <f>IFERROR(VLOOKUP(A757,DETAIL!$A$7:$L$1101,7,0),"")</f>
        <v/>
      </c>
      <c r="M757" s="115" t="str">
        <f>IFERROR(VLOOKUP(A757,DETAIL!$A$7:$L$1101,8,0)*75%,"")</f>
        <v/>
      </c>
      <c r="N757" s="8" t="str">
        <f>IFERROR(VLOOKUP(A757,DETAIL!$A$7:$L$1101,9,0),"")</f>
        <v/>
      </c>
      <c r="O757" s="115" t="str">
        <f>IFERROR(VLOOKUP(A757,DETAIL!$A$7:$L$1101,10,0)*25%,"")</f>
        <v/>
      </c>
      <c r="P757" s="115" t="str">
        <f t="shared" si="29"/>
        <v/>
      </c>
      <c r="Q757" s="113"/>
    </row>
    <row r="758" spans="1:17" ht="24.95" customHeight="1">
      <c r="A758" s="128">
        <v>751</v>
      </c>
      <c r="B758" s="8" t="str">
        <f t="shared" si="28"/>
        <v/>
      </c>
      <c r="C758" s="112" t="str">
        <f>IFERROR(VLOOKUP(A758,DETAIL!$A$7:$F$1101,3,0),"")</f>
        <v/>
      </c>
      <c r="D758" s="112" t="str">
        <f>IFERROR(VLOOKUP(A758,DETAIL!$A$7:$F$1101,4,0),"")</f>
        <v/>
      </c>
      <c r="E758" s="113" t="str">
        <f>IFERROR(VLOOKUP(A758,DETAIL!$A$7:$F$1101,5,0),"")</f>
        <v/>
      </c>
      <c r="F758" s="113" t="str">
        <f>IFERROR(VLOOKUP(A758,DETAIL!$A$7:$P$1101,16,0),"")</f>
        <v/>
      </c>
      <c r="G758" s="113" t="str">
        <f>IFERROR(VLOOKUP(A758,DETAIL!$A$7:$P$1101,15,0),"")</f>
        <v/>
      </c>
      <c r="H758" s="8" t="str">
        <f>IFERROR(VLOOKUP(A758,DETAIL!$A$7:$F$1101,6,0),"")</f>
        <v/>
      </c>
      <c r="I758" s="8" t="str">
        <f>IFERROR(VLOOKUP(A758,DETAIL!$A$7:$Q$1101,17,0),"")</f>
        <v/>
      </c>
      <c r="J758" s="8" t="str">
        <f>IFERROR(VLOOKUP(A758,DETAIL!$A$7:$P$1101,13,0),"")</f>
        <v/>
      </c>
      <c r="K758" s="114" t="str">
        <f>IFERROR(VLOOKUP(A758,DETAIL!$A$7:$N$1101,14,0),"")</f>
        <v/>
      </c>
      <c r="L758" s="8" t="str">
        <f>IFERROR(VLOOKUP(A758,DETAIL!$A$7:$L$1101,7,0),"")</f>
        <v/>
      </c>
      <c r="M758" s="115" t="str">
        <f>IFERROR(VLOOKUP(A758,DETAIL!$A$7:$L$1101,8,0)*75%,"")</f>
        <v/>
      </c>
      <c r="N758" s="8" t="str">
        <f>IFERROR(VLOOKUP(A758,DETAIL!$A$7:$L$1101,9,0),"")</f>
        <v/>
      </c>
      <c r="O758" s="115" t="str">
        <f>IFERROR(VLOOKUP(A758,DETAIL!$A$7:$L$1101,10,0)*25%,"")</f>
        <v/>
      </c>
      <c r="P758" s="115" t="str">
        <f t="shared" si="29"/>
        <v/>
      </c>
      <c r="Q758" s="113"/>
    </row>
    <row r="759" spans="1:17" ht="24.95" customHeight="1">
      <c r="A759" s="128">
        <v>752</v>
      </c>
      <c r="B759" s="8" t="str">
        <f t="shared" si="28"/>
        <v/>
      </c>
      <c r="C759" s="112" t="str">
        <f>IFERROR(VLOOKUP(A759,DETAIL!$A$7:$F$1101,3,0),"")</f>
        <v/>
      </c>
      <c r="D759" s="112" t="str">
        <f>IFERROR(VLOOKUP(A759,DETAIL!$A$7:$F$1101,4,0),"")</f>
        <v/>
      </c>
      <c r="E759" s="113" t="str">
        <f>IFERROR(VLOOKUP(A759,DETAIL!$A$7:$F$1101,5,0),"")</f>
        <v/>
      </c>
      <c r="F759" s="113" t="str">
        <f>IFERROR(VLOOKUP(A759,DETAIL!$A$7:$P$1101,16,0),"")</f>
        <v/>
      </c>
      <c r="G759" s="113" t="str">
        <f>IFERROR(VLOOKUP(A759,DETAIL!$A$7:$P$1101,15,0),"")</f>
        <v/>
      </c>
      <c r="H759" s="8" t="str">
        <f>IFERROR(VLOOKUP(A759,DETAIL!$A$7:$F$1101,6,0),"")</f>
        <v/>
      </c>
      <c r="I759" s="8" t="str">
        <f>IFERROR(VLOOKUP(A759,DETAIL!$A$7:$Q$1101,17,0),"")</f>
        <v/>
      </c>
      <c r="J759" s="8" t="str">
        <f>IFERROR(VLOOKUP(A759,DETAIL!$A$7:$P$1101,13,0),"")</f>
        <v/>
      </c>
      <c r="K759" s="114" t="str">
        <f>IFERROR(VLOOKUP(A759,DETAIL!$A$7:$N$1101,14,0),"")</f>
        <v/>
      </c>
      <c r="L759" s="8" t="str">
        <f>IFERROR(VLOOKUP(A759,DETAIL!$A$7:$L$1101,7,0),"")</f>
        <v/>
      </c>
      <c r="M759" s="115" t="str">
        <f>IFERROR(VLOOKUP(A759,DETAIL!$A$7:$L$1101,8,0)*75%,"")</f>
        <v/>
      </c>
      <c r="N759" s="8" t="str">
        <f>IFERROR(VLOOKUP(A759,DETAIL!$A$7:$L$1101,9,0),"")</f>
        <v/>
      </c>
      <c r="O759" s="115" t="str">
        <f>IFERROR(VLOOKUP(A759,DETAIL!$A$7:$L$1101,10,0)*25%,"")</f>
        <v/>
      </c>
      <c r="P759" s="115" t="str">
        <f t="shared" si="29"/>
        <v/>
      </c>
      <c r="Q759" s="113"/>
    </row>
    <row r="760" spans="1:17" ht="24.95" customHeight="1">
      <c r="A760" s="128">
        <v>753</v>
      </c>
      <c r="B760" s="8" t="str">
        <f t="shared" si="28"/>
        <v/>
      </c>
      <c r="C760" s="112" t="str">
        <f>IFERROR(VLOOKUP(A760,DETAIL!$A$7:$F$1101,3,0),"")</f>
        <v/>
      </c>
      <c r="D760" s="112" t="str">
        <f>IFERROR(VLOOKUP(A760,DETAIL!$A$7:$F$1101,4,0),"")</f>
        <v/>
      </c>
      <c r="E760" s="113" t="str">
        <f>IFERROR(VLOOKUP(A760,DETAIL!$A$7:$F$1101,5,0),"")</f>
        <v/>
      </c>
      <c r="F760" s="113" t="str">
        <f>IFERROR(VLOOKUP(A760,DETAIL!$A$7:$P$1101,16,0),"")</f>
        <v/>
      </c>
      <c r="G760" s="113" t="str">
        <f>IFERROR(VLOOKUP(A760,DETAIL!$A$7:$P$1101,15,0),"")</f>
        <v/>
      </c>
      <c r="H760" s="8" t="str">
        <f>IFERROR(VLOOKUP(A760,DETAIL!$A$7:$F$1101,6,0),"")</f>
        <v/>
      </c>
      <c r="I760" s="8" t="str">
        <f>IFERROR(VLOOKUP(A760,DETAIL!$A$7:$Q$1101,17,0),"")</f>
        <v/>
      </c>
      <c r="J760" s="8" t="str">
        <f>IFERROR(VLOOKUP(A760,DETAIL!$A$7:$P$1101,13,0),"")</f>
        <v/>
      </c>
      <c r="K760" s="114" t="str">
        <f>IFERROR(VLOOKUP(A760,DETAIL!$A$7:$N$1101,14,0),"")</f>
        <v/>
      </c>
      <c r="L760" s="8" t="str">
        <f>IFERROR(VLOOKUP(A760,DETAIL!$A$7:$L$1101,7,0),"")</f>
        <v/>
      </c>
      <c r="M760" s="115" t="str">
        <f>IFERROR(VLOOKUP(A760,DETAIL!$A$7:$L$1101,8,0)*75%,"")</f>
        <v/>
      </c>
      <c r="N760" s="8" t="str">
        <f>IFERROR(VLOOKUP(A760,DETAIL!$A$7:$L$1101,9,0),"")</f>
        <v/>
      </c>
      <c r="O760" s="115" t="str">
        <f>IFERROR(VLOOKUP(A760,DETAIL!$A$7:$L$1101,10,0)*25%,"")</f>
        <v/>
      </c>
      <c r="P760" s="115" t="str">
        <f t="shared" si="29"/>
        <v/>
      </c>
      <c r="Q760" s="113"/>
    </row>
    <row r="761" spans="1:17" ht="24.95" customHeight="1">
      <c r="A761" s="128">
        <v>754</v>
      </c>
      <c r="B761" s="8" t="str">
        <f t="shared" si="28"/>
        <v/>
      </c>
      <c r="C761" s="112" t="str">
        <f>IFERROR(VLOOKUP(A761,DETAIL!$A$7:$F$1101,3,0),"")</f>
        <v/>
      </c>
      <c r="D761" s="112" t="str">
        <f>IFERROR(VLOOKUP(A761,DETAIL!$A$7:$F$1101,4,0),"")</f>
        <v/>
      </c>
      <c r="E761" s="113" t="str">
        <f>IFERROR(VLOOKUP(A761,DETAIL!$A$7:$F$1101,5,0),"")</f>
        <v/>
      </c>
      <c r="F761" s="113" t="str">
        <f>IFERROR(VLOOKUP(A761,DETAIL!$A$7:$P$1101,16,0),"")</f>
        <v/>
      </c>
      <c r="G761" s="113" t="str">
        <f>IFERROR(VLOOKUP(A761,DETAIL!$A$7:$P$1101,15,0),"")</f>
        <v/>
      </c>
      <c r="H761" s="8" t="str">
        <f>IFERROR(VLOOKUP(A761,DETAIL!$A$7:$F$1101,6,0),"")</f>
        <v/>
      </c>
      <c r="I761" s="8" t="str">
        <f>IFERROR(VLOOKUP(A761,DETAIL!$A$7:$Q$1101,17,0),"")</f>
        <v/>
      </c>
      <c r="J761" s="8" t="str">
        <f>IFERROR(VLOOKUP(A761,DETAIL!$A$7:$P$1101,13,0),"")</f>
        <v/>
      </c>
      <c r="K761" s="114" t="str">
        <f>IFERROR(VLOOKUP(A761,DETAIL!$A$7:$N$1101,14,0),"")</f>
        <v/>
      </c>
      <c r="L761" s="8" t="str">
        <f>IFERROR(VLOOKUP(A761,DETAIL!$A$7:$L$1101,7,0),"")</f>
        <v/>
      </c>
      <c r="M761" s="115" t="str">
        <f>IFERROR(VLOOKUP(A761,DETAIL!$A$7:$L$1101,8,0)*75%,"")</f>
        <v/>
      </c>
      <c r="N761" s="8" t="str">
        <f>IFERROR(VLOOKUP(A761,DETAIL!$A$7:$L$1101,9,0),"")</f>
        <v/>
      </c>
      <c r="O761" s="115" t="str">
        <f>IFERROR(VLOOKUP(A761,DETAIL!$A$7:$L$1101,10,0)*25%,"")</f>
        <v/>
      </c>
      <c r="P761" s="115" t="str">
        <f t="shared" si="29"/>
        <v/>
      </c>
      <c r="Q761" s="113"/>
    </row>
    <row r="762" spans="1:17" ht="24.95" customHeight="1">
      <c r="A762" s="128">
        <v>755</v>
      </c>
      <c r="B762" s="8" t="str">
        <f t="shared" si="28"/>
        <v/>
      </c>
      <c r="C762" s="112" t="str">
        <f>IFERROR(VLOOKUP(A762,DETAIL!$A$7:$F$1101,3,0),"")</f>
        <v/>
      </c>
      <c r="D762" s="112" t="str">
        <f>IFERROR(VLOOKUP(A762,DETAIL!$A$7:$F$1101,4,0),"")</f>
        <v/>
      </c>
      <c r="E762" s="113" t="str">
        <f>IFERROR(VLOOKUP(A762,DETAIL!$A$7:$F$1101,5,0),"")</f>
        <v/>
      </c>
      <c r="F762" s="113" t="str">
        <f>IFERROR(VLOOKUP(A762,DETAIL!$A$7:$P$1101,16,0),"")</f>
        <v/>
      </c>
      <c r="G762" s="113" t="str">
        <f>IFERROR(VLOOKUP(A762,DETAIL!$A$7:$P$1101,15,0),"")</f>
        <v/>
      </c>
      <c r="H762" s="8" t="str">
        <f>IFERROR(VLOOKUP(A762,DETAIL!$A$7:$F$1101,6,0),"")</f>
        <v/>
      </c>
      <c r="I762" s="8" t="str">
        <f>IFERROR(VLOOKUP(A762,DETAIL!$A$7:$Q$1101,17,0),"")</f>
        <v/>
      </c>
      <c r="J762" s="8" t="str">
        <f>IFERROR(VLOOKUP(A762,DETAIL!$A$7:$P$1101,13,0),"")</f>
        <v/>
      </c>
      <c r="K762" s="114" t="str">
        <f>IFERROR(VLOOKUP(A762,DETAIL!$A$7:$N$1101,14,0),"")</f>
        <v/>
      </c>
      <c r="L762" s="8" t="str">
        <f>IFERROR(VLOOKUP(A762,DETAIL!$A$7:$L$1101,7,0),"")</f>
        <v/>
      </c>
      <c r="M762" s="115" t="str">
        <f>IFERROR(VLOOKUP(A762,DETAIL!$A$7:$L$1101,8,0)*75%,"")</f>
        <v/>
      </c>
      <c r="N762" s="8" t="str">
        <f>IFERROR(VLOOKUP(A762,DETAIL!$A$7:$L$1101,9,0),"")</f>
        <v/>
      </c>
      <c r="O762" s="115" t="str">
        <f>IFERROR(VLOOKUP(A762,DETAIL!$A$7:$L$1101,10,0)*25%,"")</f>
        <v/>
      </c>
      <c r="P762" s="115" t="str">
        <f t="shared" si="29"/>
        <v/>
      </c>
      <c r="Q762" s="113"/>
    </row>
    <row r="763" spans="1:17" ht="24.95" customHeight="1">
      <c r="A763" s="128">
        <v>756</v>
      </c>
      <c r="B763" s="8" t="str">
        <f t="shared" si="28"/>
        <v/>
      </c>
      <c r="C763" s="112" t="str">
        <f>IFERROR(VLOOKUP(A763,DETAIL!$A$7:$F$1101,3,0),"")</f>
        <v/>
      </c>
      <c r="D763" s="112" t="str">
        <f>IFERROR(VLOOKUP(A763,DETAIL!$A$7:$F$1101,4,0),"")</f>
        <v/>
      </c>
      <c r="E763" s="113" t="str">
        <f>IFERROR(VLOOKUP(A763,DETAIL!$A$7:$F$1101,5,0),"")</f>
        <v/>
      </c>
      <c r="F763" s="113" t="str">
        <f>IFERROR(VLOOKUP(A763,DETAIL!$A$7:$P$1101,16,0),"")</f>
        <v/>
      </c>
      <c r="G763" s="113" t="str">
        <f>IFERROR(VLOOKUP(A763,DETAIL!$A$7:$P$1101,15,0),"")</f>
        <v/>
      </c>
      <c r="H763" s="8" t="str">
        <f>IFERROR(VLOOKUP(A763,DETAIL!$A$7:$F$1101,6,0),"")</f>
        <v/>
      </c>
      <c r="I763" s="8" t="str">
        <f>IFERROR(VLOOKUP(A763,DETAIL!$A$7:$Q$1101,17,0),"")</f>
        <v/>
      </c>
      <c r="J763" s="8" t="str">
        <f>IFERROR(VLOOKUP(A763,DETAIL!$A$7:$P$1101,13,0),"")</f>
        <v/>
      </c>
      <c r="K763" s="114" t="str">
        <f>IFERROR(VLOOKUP(A763,DETAIL!$A$7:$N$1101,14,0),"")</f>
        <v/>
      </c>
      <c r="L763" s="8" t="str">
        <f>IFERROR(VLOOKUP(A763,DETAIL!$A$7:$L$1101,7,0),"")</f>
        <v/>
      </c>
      <c r="M763" s="115" t="str">
        <f>IFERROR(VLOOKUP(A763,DETAIL!$A$7:$L$1101,8,0)*75%,"")</f>
        <v/>
      </c>
      <c r="N763" s="8" t="str">
        <f>IFERROR(VLOOKUP(A763,DETAIL!$A$7:$L$1101,9,0),"")</f>
        <v/>
      </c>
      <c r="O763" s="115" t="str">
        <f>IFERROR(VLOOKUP(A763,DETAIL!$A$7:$L$1101,10,0)*25%,"")</f>
        <v/>
      </c>
      <c r="P763" s="115" t="str">
        <f t="shared" si="29"/>
        <v/>
      </c>
      <c r="Q763" s="113"/>
    </row>
    <row r="764" spans="1:17" ht="24.95" customHeight="1">
      <c r="A764" s="128">
        <v>757</v>
      </c>
      <c r="B764" s="8" t="str">
        <f t="shared" si="28"/>
        <v/>
      </c>
      <c r="C764" s="112" t="str">
        <f>IFERROR(VLOOKUP(A764,DETAIL!$A$7:$F$1101,3,0),"")</f>
        <v/>
      </c>
      <c r="D764" s="112" t="str">
        <f>IFERROR(VLOOKUP(A764,DETAIL!$A$7:$F$1101,4,0),"")</f>
        <v/>
      </c>
      <c r="E764" s="113" t="str">
        <f>IFERROR(VLOOKUP(A764,DETAIL!$A$7:$F$1101,5,0),"")</f>
        <v/>
      </c>
      <c r="F764" s="113" t="str">
        <f>IFERROR(VLOOKUP(A764,DETAIL!$A$7:$P$1101,16,0),"")</f>
        <v/>
      </c>
      <c r="G764" s="113" t="str">
        <f>IFERROR(VLOOKUP(A764,DETAIL!$A$7:$P$1101,15,0),"")</f>
        <v/>
      </c>
      <c r="H764" s="8" t="str">
        <f>IFERROR(VLOOKUP(A764,DETAIL!$A$7:$F$1101,6,0),"")</f>
        <v/>
      </c>
      <c r="I764" s="8" t="str">
        <f>IFERROR(VLOOKUP(A764,DETAIL!$A$7:$Q$1101,17,0),"")</f>
        <v/>
      </c>
      <c r="J764" s="8" t="str">
        <f>IFERROR(VLOOKUP(A764,DETAIL!$A$7:$P$1101,13,0),"")</f>
        <v/>
      </c>
      <c r="K764" s="114" t="str">
        <f>IFERROR(VLOOKUP(A764,DETAIL!$A$7:$N$1101,14,0),"")</f>
        <v/>
      </c>
      <c r="L764" s="8" t="str">
        <f>IFERROR(VLOOKUP(A764,DETAIL!$A$7:$L$1101,7,0),"")</f>
        <v/>
      </c>
      <c r="M764" s="115" t="str">
        <f>IFERROR(VLOOKUP(A764,DETAIL!$A$7:$L$1101,8,0)*75%,"")</f>
        <v/>
      </c>
      <c r="N764" s="8" t="str">
        <f>IFERROR(VLOOKUP(A764,DETAIL!$A$7:$L$1101,9,0),"")</f>
        <v/>
      </c>
      <c r="O764" s="115" t="str">
        <f>IFERROR(VLOOKUP(A764,DETAIL!$A$7:$L$1101,10,0)*25%,"")</f>
        <v/>
      </c>
      <c r="P764" s="115" t="str">
        <f t="shared" si="29"/>
        <v/>
      </c>
      <c r="Q764" s="113"/>
    </row>
    <row r="765" spans="1:17" ht="24.95" customHeight="1">
      <c r="A765" s="128">
        <v>758</v>
      </c>
      <c r="B765" s="8" t="str">
        <f t="shared" si="28"/>
        <v/>
      </c>
      <c r="C765" s="112" t="str">
        <f>IFERROR(VLOOKUP(A765,DETAIL!$A$7:$F$1101,3,0),"")</f>
        <v/>
      </c>
      <c r="D765" s="112" t="str">
        <f>IFERROR(VLOOKUP(A765,DETAIL!$A$7:$F$1101,4,0),"")</f>
        <v/>
      </c>
      <c r="E765" s="113" t="str">
        <f>IFERROR(VLOOKUP(A765,DETAIL!$A$7:$F$1101,5,0),"")</f>
        <v/>
      </c>
      <c r="F765" s="113" t="str">
        <f>IFERROR(VLOOKUP(A765,DETAIL!$A$7:$P$1101,16,0),"")</f>
        <v/>
      </c>
      <c r="G765" s="113" t="str">
        <f>IFERROR(VLOOKUP(A765,DETAIL!$A$7:$P$1101,15,0),"")</f>
        <v/>
      </c>
      <c r="H765" s="8" t="str">
        <f>IFERROR(VLOOKUP(A765,DETAIL!$A$7:$F$1101,6,0),"")</f>
        <v/>
      </c>
      <c r="I765" s="8" t="str">
        <f>IFERROR(VLOOKUP(A765,DETAIL!$A$7:$Q$1101,17,0),"")</f>
        <v/>
      </c>
      <c r="J765" s="8" t="str">
        <f>IFERROR(VLOOKUP(A765,DETAIL!$A$7:$P$1101,13,0),"")</f>
        <v/>
      </c>
      <c r="K765" s="114" t="str">
        <f>IFERROR(VLOOKUP(A765,DETAIL!$A$7:$N$1101,14,0),"")</f>
        <v/>
      </c>
      <c r="L765" s="8" t="str">
        <f>IFERROR(VLOOKUP(A765,DETAIL!$A$7:$L$1101,7,0),"")</f>
        <v/>
      </c>
      <c r="M765" s="115" t="str">
        <f>IFERROR(VLOOKUP(A765,DETAIL!$A$7:$L$1101,8,0)*75%,"")</f>
        <v/>
      </c>
      <c r="N765" s="8" t="str">
        <f>IFERROR(VLOOKUP(A765,DETAIL!$A$7:$L$1101,9,0),"")</f>
        <v/>
      </c>
      <c r="O765" s="115" t="str">
        <f>IFERROR(VLOOKUP(A765,DETAIL!$A$7:$L$1101,10,0)*25%,"")</f>
        <v/>
      </c>
      <c r="P765" s="115" t="str">
        <f t="shared" si="29"/>
        <v/>
      </c>
      <c r="Q765" s="113"/>
    </row>
    <row r="766" spans="1:17" ht="24.95" customHeight="1">
      <c r="A766" s="128">
        <v>759</v>
      </c>
      <c r="B766" s="8" t="str">
        <f t="shared" si="28"/>
        <v/>
      </c>
      <c r="C766" s="112" t="str">
        <f>IFERROR(VLOOKUP(A766,DETAIL!$A$7:$F$1101,3,0),"")</f>
        <v/>
      </c>
      <c r="D766" s="112" t="str">
        <f>IFERROR(VLOOKUP(A766,DETAIL!$A$7:$F$1101,4,0),"")</f>
        <v/>
      </c>
      <c r="E766" s="113" t="str">
        <f>IFERROR(VLOOKUP(A766,DETAIL!$A$7:$F$1101,5,0),"")</f>
        <v/>
      </c>
      <c r="F766" s="113" t="str">
        <f>IFERROR(VLOOKUP(A766,DETAIL!$A$7:$P$1101,16,0),"")</f>
        <v/>
      </c>
      <c r="G766" s="113" t="str">
        <f>IFERROR(VLOOKUP(A766,DETAIL!$A$7:$P$1101,15,0),"")</f>
        <v/>
      </c>
      <c r="H766" s="8" t="str">
        <f>IFERROR(VLOOKUP(A766,DETAIL!$A$7:$F$1101,6,0),"")</f>
        <v/>
      </c>
      <c r="I766" s="8" t="str">
        <f>IFERROR(VLOOKUP(A766,DETAIL!$A$7:$Q$1101,17,0),"")</f>
        <v/>
      </c>
      <c r="J766" s="8" t="str">
        <f>IFERROR(VLOOKUP(A766,DETAIL!$A$7:$P$1101,13,0),"")</f>
        <v/>
      </c>
      <c r="K766" s="114" t="str">
        <f>IFERROR(VLOOKUP(A766,DETAIL!$A$7:$N$1101,14,0),"")</f>
        <v/>
      </c>
      <c r="L766" s="8" t="str">
        <f>IFERROR(VLOOKUP(A766,DETAIL!$A$7:$L$1101,7,0),"")</f>
        <v/>
      </c>
      <c r="M766" s="115" t="str">
        <f>IFERROR(VLOOKUP(A766,DETAIL!$A$7:$L$1101,8,0)*75%,"")</f>
        <v/>
      </c>
      <c r="N766" s="8" t="str">
        <f>IFERROR(VLOOKUP(A766,DETAIL!$A$7:$L$1101,9,0),"")</f>
        <v/>
      </c>
      <c r="O766" s="115" t="str">
        <f>IFERROR(VLOOKUP(A766,DETAIL!$A$7:$L$1101,10,0)*25%,"")</f>
        <v/>
      </c>
      <c r="P766" s="115" t="str">
        <f t="shared" si="29"/>
        <v/>
      </c>
      <c r="Q766" s="113"/>
    </row>
    <row r="767" spans="1:17" ht="24.95" customHeight="1">
      <c r="A767" s="128">
        <v>760</v>
      </c>
      <c r="B767" s="8" t="str">
        <f t="shared" si="28"/>
        <v/>
      </c>
      <c r="C767" s="112" t="str">
        <f>IFERROR(VLOOKUP(A767,DETAIL!$A$7:$F$1101,3,0),"")</f>
        <v/>
      </c>
      <c r="D767" s="112" t="str">
        <f>IFERROR(VLOOKUP(A767,DETAIL!$A$7:$F$1101,4,0),"")</f>
        <v/>
      </c>
      <c r="E767" s="113" t="str">
        <f>IFERROR(VLOOKUP(A767,DETAIL!$A$7:$F$1101,5,0),"")</f>
        <v/>
      </c>
      <c r="F767" s="113" t="str">
        <f>IFERROR(VLOOKUP(A767,DETAIL!$A$7:$P$1101,16,0),"")</f>
        <v/>
      </c>
      <c r="G767" s="113" t="str">
        <f>IFERROR(VLOOKUP(A767,DETAIL!$A$7:$P$1101,15,0),"")</f>
        <v/>
      </c>
      <c r="H767" s="8" t="str">
        <f>IFERROR(VLOOKUP(A767,DETAIL!$A$7:$F$1101,6,0),"")</f>
        <v/>
      </c>
      <c r="I767" s="8" t="str">
        <f>IFERROR(VLOOKUP(A767,DETAIL!$A$7:$Q$1101,17,0),"")</f>
        <v/>
      </c>
      <c r="J767" s="8" t="str">
        <f>IFERROR(VLOOKUP(A767,DETAIL!$A$7:$P$1101,13,0),"")</f>
        <v/>
      </c>
      <c r="K767" s="114" t="str">
        <f>IFERROR(VLOOKUP(A767,DETAIL!$A$7:$N$1101,14,0),"")</f>
        <v/>
      </c>
      <c r="L767" s="8" t="str">
        <f>IFERROR(VLOOKUP(A767,DETAIL!$A$7:$L$1101,7,0),"")</f>
        <v/>
      </c>
      <c r="M767" s="115" t="str">
        <f>IFERROR(VLOOKUP(A767,DETAIL!$A$7:$L$1101,8,0)*75%,"")</f>
        <v/>
      </c>
      <c r="N767" s="8" t="str">
        <f>IFERROR(VLOOKUP(A767,DETAIL!$A$7:$L$1101,9,0),"")</f>
        <v/>
      </c>
      <c r="O767" s="115" t="str">
        <f>IFERROR(VLOOKUP(A767,DETAIL!$A$7:$L$1101,10,0)*25%,"")</f>
        <v/>
      </c>
      <c r="P767" s="115" t="str">
        <f t="shared" si="29"/>
        <v/>
      </c>
      <c r="Q767" s="113"/>
    </row>
    <row r="768" spans="1:17" ht="24.95" customHeight="1">
      <c r="A768" s="128">
        <v>761</v>
      </c>
      <c r="B768" s="8" t="str">
        <f t="shared" si="28"/>
        <v/>
      </c>
      <c r="C768" s="112" t="str">
        <f>IFERROR(VLOOKUP(A768,DETAIL!$A$7:$F$1101,3,0),"")</f>
        <v/>
      </c>
      <c r="D768" s="112" t="str">
        <f>IFERROR(VLOOKUP(A768,DETAIL!$A$7:$F$1101,4,0),"")</f>
        <v/>
      </c>
      <c r="E768" s="113" t="str">
        <f>IFERROR(VLOOKUP(A768,DETAIL!$A$7:$F$1101,5,0),"")</f>
        <v/>
      </c>
      <c r="F768" s="113" t="str">
        <f>IFERROR(VLOOKUP(A768,DETAIL!$A$7:$P$1101,16,0),"")</f>
        <v/>
      </c>
      <c r="G768" s="113" t="str">
        <f>IFERROR(VLOOKUP(A768,DETAIL!$A$7:$P$1101,15,0),"")</f>
        <v/>
      </c>
      <c r="H768" s="8" t="str">
        <f>IFERROR(VLOOKUP(A768,DETAIL!$A$7:$F$1101,6,0),"")</f>
        <v/>
      </c>
      <c r="I768" s="8" t="str">
        <f>IFERROR(VLOOKUP(A768,DETAIL!$A$7:$Q$1101,17,0),"")</f>
        <v/>
      </c>
      <c r="J768" s="8" t="str">
        <f>IFERROR(VLOOKUP(A768,DETAIL!$A$7:$P$1101,13,0),"")</f>
        <v/>
      </c>
      <c r="K768" s="114" t="str">
        <f>IFERROR(VLOOKUP(A768,DETAIL!$A$7:$N$1101,14,0),"")</f>
        <v/>
      </c>
      <c r="L768" s="8" t="str">
        <f>IFERROR(VLOOKUP(A768,DETAIL!$A$7:$L$1101,7,0),"")</f>
        <v/>
      </c>
      <c r="M768" s="115" t="str">
        <f>IFERROR(VLOOKUP(A768,DETAIL!$A$7:$L$1101,8,0)*75%,"")</f>
        <v/>
      </c>
      <c r="N768" s="8" t="str">
        <f>IFERROR(VLOOKUP(A768,DETAIL!$A$7:$L$1101,9,0),"")</f>
        <v/>
      </c>
      <c r="O768" s="115" t="str">
        <f>IFERROR(VLOOKUP(A768,DETAIL!$A$7:$L$1101,10,0)*25%,"")</f>
        <v/>
      </c>
      <c r="P768" s="115" t="str">
        <f t="shared" si="29"/>
        <v/>
      </c>
      <c r="Q768" s="113"/>
    </row>
    <row r="769" spans="1:17" ht="24.95" customHeight="1">
      <c r="A769" s="128">
        <v>762</v>
      </c>
      <c r="B769" s="8" t="str">
        <f t="shared" si="28"/>
        <v/>
      </c>
      <c r="C769" s="112" t="str">
        <f>IFERROR(VLOOKUP(A769,DETAIL!$A$7:$F$1101,3,0),"")</f>
        <v/>
      </c>
      <c r="D769" s="112" t="str">
        <f>IFERROR(VLOOKUP(A769,DETAIL!$A$7:$F$1101,4,0),"")</f>
        <v/>
      </c>
      <c r="E769" s="113" t="str">
        <f>IFERROR(VLOOKUP(A769,DETAIL!$A$7:$F$1101,5,0),"")</f>
        <v/>
      </c>
      <c r="F769" s="113" t="str">
        <f>IFERROR(VLOOKUP(A769,DETAIL!$A$7:$P$1101,16,0),"")</f>
        <v/>
      </c>
      <c r="G769" s="113" t="str">
        <f>IFERROR(VLOOKUP(A769,DETAIL!$A$7:$P$1101,15,0),"")</f>
        <v/>
      </c>
      <c r="H769" s="8" t="str">
        <f>IFERROR(VLOOKUP(A769,DETAIL!$A$7:$F$1101,6,0),"")</f>
        <v/>
      </c>
      <c r="I769" s="8" t="str">
        <f>IFERROR(VLOOKUP(A769,DETAIL!$A$7:$Q$1101,17,0),"")</f>
        <v/>
      </c>
      <c r="J769" s="8" t="str">
        <f>IFERROR(VLOOKUP(A769,DETAIL!$A$7:$P$1101,13,0),"")</f>
        <v/>
      </c>
      <c r="K769" s="114" t="str">
        <f>IFERROR(VLOOKUP(A769,DETAIL!$A$7:$N$1101,14,0),"")</f>
        <v/>
      </c>
      <c r="L769" s="8" t="str">
        <f>IFERROR(VLOOKUP(A769,DETAIL!$A$7:$L$1101,7,0),"")</f>
        <v/>
      </c>
      <c r="M769" s="115" t="str">
        <f>IFERROR(VLOOKUP(A769,DETAIL!$A$7:$L$1101,8,0)*75%,"")</f>
        <v/>
      </c>
      <c r="N769" s="8" t="str">
        <f>IFERROR(VLOOKUP(A769,DETAIL!$A$7:$L$1101,9,0),"")</f>
        <v/>
      </c>
      <c r="O769" s="115" t="str">
        <f>IFERROR(VLOOKUP(A769,DETAIL!$A$7:$L$1101,10,0)*25%,"")</f>
        <v/>
      </c>
      <c r="P769" s="115" t="str">
        <f t="shared" si="29"/>
        <v/>
      </c>
      <c r="Q769" s="113"/>
    </row>
    <row r="770" spans="1:17" ht="24.95" customHeight="1">
      <c r="A770" s="128">
        <v>763</v>
      </c>
      <c r="B770" s="8" t="str">
        <f t="shared" si="28"/>
        <v/>
      </c>
      <c r="C770" s="112" t="str">
        <f>IFERROR(VLOOKUP(A770,DETAIL!$A$7:$F$1101,3,0),"")</f>
        <v/>
      </c>
      <c r="D770" s="112" t="str">
        <f>IFERROR(VLOOKUP(A770,DETAIL!$A$7:$F$1101,4,0),"")</f>
        <v/>
      </c>
      <c r="E770" s="113" t="str">
        <f>IFERROR(VLOOKUP(A770,DETAIL!$A$7:$F$1101,5,0),"")</f>
        <v/>
      </c>
      <c r="F770" s="113" t="str">
        <f>IFERROR(VLOOKUP(A770,DETAIL!$A$7:$P$1101,16,0),"")</f>
        <v/>
      </c>
      <c r="G770" s="113" t="str">
        <f>IFERROR(VLOOKUP(A770,DETAIL!$A$7:$P$1101,15,0),"")</f>
        <v/>
      </c>
      <c r="H770" s="8" t="str">
        <f>IFERROR(VLOOKUP(A770,DETAIL!$A$7:$F$1101,6,0),"")</f>
        <v/>
      </c>
      <c r="I770" s="8" t="str">
        <f>IFERROR(VLOOKUP(A770,DETAIL!$A$7:$Q$1101,17,0),"")</f>
        <v/>
      </c>
      <c r="J770" s="8" t="str">
        <f>IFERROR(VLOOKUP(A770,DETAIL!$A$7:$P$1101,13,0),"")</f>
        <v/>
      </c>
      <c r="K770" s="114" t="str">
        <f>IFERROR(VLOOKUP(A770,DETAIL!$A$7:$N$1101,14,0),"")</f>
        <v/>
      </c>
      <c r="L770" s="8" t="str">
        <f>IFERROR(VLOOKUP(A770,DETAIL!$A$7:$L$1101,7,0),"")</f>
        <v/>
      </c>
      <c r="M770" s="115" t="str">
        <f>IFERROR(VLOOKUP(A770,DETAIL!$A$7:$L$1101,8,0)*75%,"")</f>
        <v/>
      </c>
      <c r="N770" s="8" t="str">
        <f>IFERROR(VLOOKUP(A770,DETAIL!$A$7:$L$1101,9,0),"")</f>
        <v/>
      </c>
      <c r="O770" s="115" t="str">
        <f>IFERROR(VLOOKUP(A770,DETAIL!$A$7:$L$1101,10,0)*25%,"")</f>
        <v/>
      </c>
      <c r="P770" s="115" t="str">
        <f t="shared" si="29"/>
        <v/>
      </c>
      <c r="Q770" s="113"/>
    </row>
    <row r="771" spans="1:17" ht="24.95" customHeight="1">
      <c r="A771" s="128">
        <v>764</v>
      </c>
      <c r="B771" s="8" t="str">
        <f t="shared" si="28"/>
        <v/>
      </c>
      <c r="C771" s="112" t="str">
        <f>IFERROR(VLOOKUP(A771,DETAIL!$A$7:$F$1101,3,0),"")</f>
        <v/>
      </c>
      <c r="D771" s="112" t="str">
        <f>IFERROR(VLOOKUP(A771,DETAIL!$A$7:$F$1101,4,0),"")</f>
        <v/>
      </c>
      <c r="E771" s="113" t="str">
        <f>IFERROR(VLOOKUP(A771,DETAIL!$A$7:$F$1101,5,0),"")</f>
        <v/>
      </c>
      <c r="F771" s="113" t="str">
        <f>IFERROR(VLOOKUP(A771,DETAIL!$A$7:$P$1101,16,0),"")</f>
        <v/>
      </c>
      <c r="G771" s="113" t="str">
        <f>IFERROR(VLOOKUP(A771,DETAIL!$A$7:$P$1101,15,0),"")</f>
        <v/>
      </c>
      <c r="H771" s="8" t="str">
        <f>IFERROR(VLOOKUP(A771,DETAIL!$A$7:$F$1101,6,0),"")</f>
        <v/>
      </c>
      <c r="I771" s="8" t="str">
        <f>IFERROR(VLOOKUP(A771,DETAIL!$A$7:$Q$1101,17,0),"")</f>
        <v/>
      </c>
      <c r="J771" s="8" t="str">
        <f>IFERROR(VLOOKUP(A771,DETAIL!$A$7:$P$1101,13,0),"")</f>
        <v/>
      </c>
      <c r="K771" s="114" t="str">
        <f>IFERROR(VLOOKUP(A771,DETAIL!$A$7:$N$1101,14,0),"")</f>
        <v/>
      </c>
      <c r="L771" s="8" t="str">
        <f>IFERROR(VLOOKUP(A771,DETAIL!$A$7:$L$1101,7,0),"")</f>
        <v/>
      </c>
      <c r="M771" s="115" t="str">
        <f>IFERROR(VLOOKUP(A771,DETAIL!$A$7:$L$1101,8,0)*75%,"")</f>
        <v/>
      </c>
      <c r="N771" s="8" t="str">
        <f>IFERROR(VLOOKUP(A771,DETAIL!$A$7:$L$1101,9,0),"")</f>
        <v/>
      </c>
      <c r="O771" s="115" t="str">
        <f>IFERROR(VLOOKUP(A771,DETAIL!$A$7:$L$1101,10,0)*25%,"")</f>
        <v/>
      </c>
      <c r="P771" s="115" t="str">
        <f t="shared" si="29"/>
        <v/>
      </c>
      <c r="Q771" s="113"/>
    </row>
    <row r="772" spans="1:17" ht="24.95" customHeight="1">
      <c r="A772" s="128">
        <v>765</v>
      </c>
      <c r="B772" s="8" t="str">
        <f t="shared" si="28"/>
        <v/>
      </c>
      <c r="C772" s="112" t="str">
        <f>IFERROR(VLOOKUP(A772,DETAIL!$A$7:$F$1101,3,0),"")</f>
        <v/>
      </c>
      <c r="D772" s="112" t="str">
        <f>IFERROR(VLOOKUP(A772,DETAIL!$A$7:$F$1101,4,0),"")</f>
        <v/>
      </c>
      <c r="E772" s="113" t="str">
        <f>IFERROR(VLOOKUP(A772,DETAIL!$A$7:$F$1101,5,0),"")</f>
        <v/>
      </c>
      <c r="F772" s="113" t="str">
        <f>IFERROR(VLOOKUP(A772,DETAIL!$A$7:$P$1101,16,0),"")</f>
        <v/>
      </c>
      <c r="G772" s="113" t="str">
        <f>IFERROR(VLOOKUP(A772,DETAIL!$A$7:$P$1101,15,0),"")</f>
        <v/>
      </c>
      <c r="H772" s="8" t="str">
        <f>IFERROR(VLOOKUP(A772,DETAIL!$A$7:$F$1101,6,0),"")</f>
        <v/>
      </c>
      <c r="I772" s="8" t="str">
        <f>IFERROR(VLOOKUP(A772,DETAIL!$A$7:$Q$1101,17,0),"")</f>
        <v/>
      </c>
      <c r="J772" s="8" t="str">
        <f>IFERROR(VLOOKUP(A772,DETAIL!$A$7:$P$1101,13,0),"")</f>
        <v/>
      </c>
      <c r="K772" s="114" t="str">
        <f>IFERROR(VLOOKUP(A772,DETAIL!$A$7:$N$1101,14,0),"")</f>
        <v/>
      </c>
      <c r="L772" s="8" t="str">
        <f>IFERROR(VLOOKUP(A772,DETAIL!$A$7:$L$1101,7,0),"")</f>
        <v/>
      </c>
      <c r="M772" s="115" t="str">
        <f>IFERROR(VLOOKUP(A772,DETAIL!$A$7:$L$1101,8,0)*75%,"")</f>
        <v/>
      </c>
      <c r="N772" s="8" t="str">
        <f>IFERROR(VLOOKUP(A772,DETAIL!$A$7:$L$1101,9,0),"")</f>
        <v/>
      </c>
      <c r="O772" s="115" t="str">
        <f>IFERROR(VLOOKUP(A772,DETAIL!$A$7:$L$1101,10,0)*25%,"")</f>
        <v/>
      </c>
      <c r="P772" s="115" t="str">
        <f t="shared" si="29"/>
        <v/>
      </c>
      <c r="Q772" s="113"/>
    </row>
    <row r="773" spans="1:17" ht="24.95" customHeight="1">
      <c r="A773" s="128">
        <v>766</v>
      </c>
      <c r="B773" s="8" t="str">
        <f t="shared" si="28"/>
        <v/>
      </c>
      <c r="C773" s="112" t="str">
        <f>IFERROR(VLOOKUP(A773,DETAIL!$A$7:$F$1101,3,0),"")</f>
        <v/>
      </c>
      <c r="D773" s="112" t="str">
        <f>IFERROR(VLOOKUP(A773,DETAIL!$A$7:$F$1101,4,0),"")</f>
        <v/>
      </c>
      <c r="E773" s="113" t="str">
        <f>IFERROR(VLOOKUP(A773,DETAIL!$A$7:$F$1101,5,0),"")</f>
        <v/>
      </c>
      <c r="F773" s="113" t="str">
        <f>IFERROR(VLOOKUP(A773,DETAIL!$A$7:$P$1101,16,0),"")</f>
        <v/>
      </c>
      <c r="G773" s="113" t="str">
        <f>IFERROR(VLOOKUP(A773,DETAIL!$A$7:$P$1101,15,0),"")</f>
        <v/>
      </c>
      <c r="H773" s="8" t="str">
        <f>IFERROR(VLOOKUP(A773,DETAIL!$A$7:$F$1101,6,0),"")</f>
        <v/>
      </c>
      <c r="I773" s="8" t="str">
        <f>IFERROR(VLOOKUP(A773,DETAIL!$A$7:$Q$1101,17,0),"")</f>
        <v/>
      </c>
      <c r="J773" s="8" t="str">
        <f>IFERROR(VLOOKUP(A773,DETAIL!$A$7:$P$1101,13,0),"")</f>
        <v/>
      </c>
      <c r="K773" s="114" t="str">
        <f>IFERROR(VLOOKUP(A773,DETAIL!$A$7:$N$1101,14,0),"")</f>
        <v/>
      </c>
      <c r="L773" s="8" t="str">
        <f>IFERROR(VLOOKUP(A773,DETAIL!$A$7:$L$1101,7,0),"")</f>
        <v/>
      </c>
      <c r="M773" s="115" t="str">
        <f>IFERROR(VLOOKUP(A773,DETAIL!$A$7:$L$1101,8,0)*75%,"")</f>
        <v/>
      </c>
      <c r="N773" s="8" t="str">
        <f>IFERROR(VLOOKUP(A773,DETAIL!$A$7:$L$1101,9,0),"")</f>
        <v/>
      </c>
      <c r="O773" s="115" t="str">
        <f>IFERROR(VLOOKUP(A773,DETAIL!$A$7:$L$1101,10,0)*25%,"")</f>
        <v/>
      </c>
      <c r="P773" s="115" t="str">
        <f t="shared" si="29"/>
        <v/>
      </c>
      <c r="Q773" s="113"/>
    </row>
    <row r="774" spans="1:17" ht="24.95" customHeight="1">
      <c r="A774" s="128">
        <v>767</v>
      </c>
      <c r="B774" s="8" t="str">
        <f t="shared" si="28"/>
        <v/>
      </c>
      <c r="C774" s="112" t="str">
        <f>IFERROR(VLOOKUP(A774,DETAIL!$A$7:$F$1101,3,0),"")</f>
        <v/>
      </c>
      <c r="D774" s="112" t="str">
        <f>IFERROR(VLOOKUP(A774,DETAIL!$A$7:$F$1101,4,0),"")</f>
        <v/>
      </c>
      <c r="E774" s="113" t="str">
        <f>IFERROR(VLOOKUP(A774,DETAIL!$A$7:$F$1101,5,0),"")</f>
        <v/>
      </c>
      <c r="F774" s="113" t="str">
        <f>IFERROR(VLOOKUP(A774,DETAIL!$A$7:$P$1101,16,0),"")</f>
        <v/>
      </c>
      <c r="G774" s="113" t="str">
        <f>IFERROR(VLOOKUP(A774,DETAIL!$A$7:$P$1101,15,0),"")</f>
        <v/>
      </c>
      <c r="H774" s="8" t="str">
        <f>IFERROR(VLOOKUP(A774,DETAIL!$A$7:$F$1101,6,0),"")</f>
        <v/>
      </c>
      <c r="I774" s="8" t="str">
        <f>IFERROR(VLOOKUP(A774,DETAIL!$A$7:$Q$1101,17,0),"")</f>
        <v/>
      </c>
      <c r="J774" s="8" t="str">
        <f>IFERROR(VLOOKUP(A774,DETAIL!$A$7:$P$1101,13,0),"")</f>
        <v/>
      </c>
      <c r="K774" s="114" t="str">
        <f>IFERROR(VLOOKUP(A774,DETAIL!$A$7:$N$1101,14,0),"")</f>
        <v/>
      </c>
      <c r="L774" s="8" t="str">
        <f>IFERROR(VLOOKUP(A774,DETAIL!$A$7:$L$1101,7,0),"")</f>
        <v/>
      </c>
      <c r="M774" s="115" t="str">
        <f>IFERROR(VLOOKUP(A774,DETAIL!$A$7:$L$1101,8,0)*75%,"")</f>
        <v/>
      </c>
      <c r="N774" s="8" t="str">
        <f>IFERROR(VLOOKUP(A774,DETAIL!$A$7:$L$1101,9,0),"")</f>
        <v/>
      </c>
      <c r="O774" s="115" t="str">
        <f>IFERROR(VLOOKUP(A774,DETAIL!$A$7:$L$1101,10,0)*25%,"")</f>
        <v/>
      </c>
      <c r="P774" s="115" t="str">
        <f t="shared" si="29"/>
        <v/>
      </c>
      <c r="Q774" s="113"/>
    </row>
    <row r="775" spans="1:17" ht="24.95" customHeight="1">
      <c r="A775" s="128">
        <v>768</v>
      </c>
      <c r="B775" s="8" t="str">
        <f t="shared" si="28"/>
        <v/>
      </c>
      <c r="C775" s="112" t="str">
        <f>IFERROR(VLOOKUP(A775,DETAIL!$A$7:$F$1101,3,0),"")</f>
        <v/>
      </c>
      <c r="D775" s="112" t="str">
        <f>IFERROR(VLOOKUP(A775,DETAIL!$A$7:$F$1101,4,0),"")</f>
        <v/>
      </c>
      <c r="E775" s="113" t="str">
        <f>IFERROR(VLOOKUP(A775,DETAIL!$A$7:$F$1101,5,0),"")</f>
        <v/>
      </c>
      <c r="F775" s="113" t="str">
        <f>IFERROR(VLOOKUP(A775,DETAIL!$A$7:$P$1101,16,0),"")</f>
        <v/>
      </c>
      <c r="G775" s="113" t="str">
        <f>IFERROR(VLOOKUP(A775,DETAIL!$A$7:$P$1101,15,0),"")</f>
        <v/>
      </c>
      <c r="H775" s="8" t="str">
        <f>IFERROR(VLOOKUP(A775,DETAIL!$A$7:$F$1101,6,0),"")</f>
        <v/>
      </c>
      <c r="I775" s="8" t="str">
        <f>IFERROR(VLOOKUP(A775,DETAIL!$A$7:$Q$1101,17,0),"")</f>
        <v/>
      </c>
      <c r="J775" s="8" t="str">
        <f>IFERROR(VLOOKUP(A775,DETAIL!$A$7:$P$1101,13,0),"")</f>
        <v/>
      </c>
      <c r="K775" s="114" t="str">
        <f>IFERROR(VLOOKUP(A775,DETAIL!$A$7:$N$1101,14,0),"")</f>
        <v/>
      </c>
      <c r="L775" s="8" t="str">
        <f>IFERROR(VLOOKUP(A775,DETAIL!$A$7:$L$1101,7,0),"")</f>
        <v/>
      </c>
      <c r="M775" s="115" t="str">
        <f>IFERROR(VLOOKUP(A775,DETAIL!$A$7:$L$1101,8,0)*75%,"")</f>
        <v/>
      </c>
      <c r="N775" s="8" t="str">
        <f>IFERROR(VLOOKUP(A775,DETAIL!$A$7:$L$1101,9,0),"")</f>
        <v/>
      </c>
      <c r="O775" s="115" t="str">
        <f>IFERROR(VLOOKUP(A775,DETAIL!$A$7:$L$1101,10,0)*25%,"")</f>
        <v/>
      </c>
      <c r="P775" s="115" t="str">
        <f t="shared" si="29"/>
        <v/>
      </c>
      <c r="Q775" s="113"/>
    </row>
    <row r="776" spans="1:17" ht="24.95" customHeight="1">
      <c r="A776" s="128">
        <v>769</v>
      </c>
      <c r="B776" s="8" t="str">
        <f t="shared" si="28"/>
        <v/>
      </c>
      <c r="C776" s="112" t="str">
        <f>IFERROR(VLOOKUP(A776,DETAIL!$A$7:$F$1101,3,0),"")</f>
        <v/>
      </c>
      <c r="D776" s="112" t="str">
        <f>IFERROR(VLOOKUP(A776,DETAIL!$A$7:$F$1101,4,0),"")</f>
        <v/>
      </c>
      <c r="E776" s="113" t="str">
        <f>IFERROR(VLOOKUP(A776,DETAIL!$A$7:$F$1101,5,0),"")</f>
        <v/>
      </c>
      <c r="F776" s="113" t="str">
        <f>IFERROR(VLOOKUP(A776,DETAIL!$A$7:$P$1101,16,0),"")</f>
        <v/>
      </c>
      <c r="G776" s="113" t="str">
        <f>IFERROR(VLOOKUP(A776,DETAIL!$A$7:$P$1101,15,0),"")</f>
        <v/>
      </c>
      <c r="H776" s="8" t="str">
        <f>IFERROR(VLOOKUP(A776,DETAIL!$A$7:$F$1101,6,0),"")</f>
        <v/>
      </c>
      <c r="I776" s="8" t="str">
        <f>IFERROR(VLOOKUP(A776,DETAIL!$A$7:$Q$1101,17,0),"")</f>
        <v/>
      </c>
      <c r="J776" s="8" t="str">
        <f>IFERROR(VLOOKUP(A776,DETAIL!$A$7:$P$1101,13,0),"")</f>
        <v/>
      </c>
      <c r="K776" s="114" t="str">
        <f>IFERROR(VLOOKUP(A776,DETAIL!$A$7:$N$1101,14,0),"")</f>
        <v/>
      </c>
      <c r="L776" s="8" t="str">
        <f>IFERROR(VLOOKUP(A776,DETAIL!$A$7:$L$1101,7,0),"")</f>
        <v/>
      </c>
      <c r="M776" s="115" t="str">
        <f>IFERROR(VLOOKUP(A776,DETAIL!$A$7:$L$1101,8,0)*75%,"")</f>
        <v/>
      </c>
      <c r="N776" s="8" t="str">
        <f>IFERROR(VLOOKUP(A776,DETAIL!$A$7:$L$1101,9,0),"")</f>
        <v/>
      </c>
      <c r="O776" s="115" t="str">
        <f>IFERROR(VLOOKUP(A776,DETAIL!$A$7:$L$1101,10,0)*25%,"")</f>
        <v/>
      </c>
      <c r="P776" s="115" t="str">
        <f t="shared" si="29"/>
        <v/>
      </c>
      <c r="Q776" s="113"/>
    </row>
    <row r="777" spans="1:17" ht="24.95" customHeight="1">
      <c r="A777" s="128">
        <v>770</v>
      </c>
      <c r="B777" s="8" t="str">
        <f t="shared" si="28"/>
        <v/>
      </c>
      <c r="C777" s="112" t="str">
        <f>IFERROR(VLOOKUP(A777,DETAIL!$A$7:$F$1101,3,0),"")</f>
        <v/>
      </c>
      <c r="D777" s="112" t="str">
        <f>IFERROR(VLOOKUP(A777,DETAIL!$A$7:$F$1101,4,0),"")</f>
        <v/>
      </c>
      <c r="E777" s="113" t="str">
        <f>IFERROR(VLOOKUP(A777,DETAIL!$A$7:$F$1101,5,0),"")</f>
        <v/>
      </c>
      <c r="F777" s="113" t="str">
        <f>IFERROR(VLOOKUP(A777,DETAIL!$A$7:$P$1101,16,0),"")</f>
        <v/>
      </c>
      <c r="G777" s="113" t="str">
        <f>IFERROR(VLOOKUP(A777,DETAIL!$A$7:$P$1101,15,0),"")</f>
        <v/>
      </c>
      <c r="H777" s="8" t="str">
        <f>IFERROR(VLOOKUP(A777,DETAIL!$A$7:$F$1101,6,0),"")</f>
        <v/>
      </c>
      <c r="I777" s="8" t="str">
        <f>IFERROR(VLOOKUP(A777,DETAIL!$A$7:$Q$1101,17,0),"")</f>
        <v/>
      </c>
      <c r="J777" s="8" t="str">
        <f>IFERROR(VLOOKUP(A777,DETAIL!$A$7:$P$1101,13,0),"")</f>
        <v/>
      </c>
      <c r="K777" s="114" t="str">
        <f>IFERROR(VLOOKUP(A777,DETAIL!$A$7:$N$1101,14,0),"")</f>
        <v/>
      </c>
      <c r="L777" s="8" t="str">
        <f>IFERROR(VLOOKUP(A777,DETAIL!$A$7:$L$1101,7,0),"")</f>
        <v/>
      </c>
      <c r="M777" s="115" t="str">
        <f>IFERROR(VLOOKUP(A777,DETAIL!$A$7:$L$1101,8,0)*75%,"")</f>
        <v/>
      </c>
      <c r="N777" s="8" t="str">
        <f>IFERROR(VLOOKUP(A777,DETAIL!$A$7:$L$1101,9,0),"")</f>
        <v/>
      </c>
      <c r="O777" s="115" t="str">
        <f>IFERROR(VLOOKUP(A777,DETAIL!$A$7:$L$1101,10,0)*25%,"")</f>
        <v/>
      </c>
      <c r="P777" s="115" t="str">
        <f t="shared" si="29"/>
        <v/>
      </c>
      <c r="Q777" s="113"/>
    </row>
    <row r="778" spans="1:17" ht="24.95" customHeight="1">
      <c r="A778" s="128">
        <v>771</v>
      </c>
      <c r="B778" s="8" t="str">
        <f t="shared" si="28"/>
        <v/>
      </c>
      <c r="C778" s="112" t="str">
        <f>IFERROR(VLOOKUP(A778,DETAIL!$A$7:$F$1101,3,0),"")</f>
        <v/>
      </c>
      <c r="D778" s="112" t="str">
        <f>IFERROR(VLOOKUP(A778,DETAIL!$A$7:$F$1101,4,0),"")</f>
        <v/>
      </c>
      <c r="E778" s="113" t="str">
        <f>IFERROR(VLOOKUP(A778,DETAIL!$A$7:$F$1101,5,0),"")</f>
        <v/>
      </c>
      <c r="F778" s="113" t="str">
        <f>IFERROR(VLOOKUP(A778,DETAIL!$A$7:$P$1101,16,0),"")</f>
        <v/>
      </c>
      <c r="G778" s="113" t="str">
        <f>IFERROR(VLOOKUP(A778,DETAIL!$A$7:$P$1101,15,0),"")</f>
        <v/>
      </c>
      <c r="H778" s="8" t="str">
        <f>IFERROR(VLOOKUP(A778,DETAIL!$A$7:$F$1101,6,0),"")</f>
        <v/>
      </c>
      <c r="I778" s="8" t="str">
        <f>IFERROR(VLOOKUP(A778,DETAIL!$A$7:$Q$1101,17,0),"")</f>
        <v/>
      </c>
      <c r="J778" s="8" t="str">
        <f>IFERROR(VLOOKUP(A778,DETAIL!$A$7:$P$1101,13,0),"")</f>
        <v/>
      </c>
      <c r="K778" s="114" t="str">
        <f>IFERROR(VLOOKUP(A778,DETAIL!$A$7:$N$1101,14,0),"")</f>
        <v/>
      </c>
      <c r="L778" s="8" t="str">
        <f>IFERROR(VLOOKUP(A778,DETAIL!$A$7:$L$1101,7,0),"")</f>
        <v/>
      </c>
      <c r="M778" s="115" t="str">
        <f>IFERROR(VLOOKUP(A778,DETAIL!$A$7:$L$1101,8,0)*75%,"")</f>
        <v/>
      </c>
      <c r="N778" s="8" t="str">
        <f>IFERROR(VLOOKUP(A778,DETAIL!$A$7:$L$1101,9,0),"")</f>
        <v/>
      </c>
      <c r="O778" s="115" t="str">
        <f>IFERROR(VLOOKUP(A778,DETAIL!$A$7:$L$1101,10,0)*25%,"")</f>
        <v/>
      </c>
      <c r="P778" s="115" t="str">
        <f t="shared" si="29"/>
        <v/>
      </c>
      <c r="Q778" s="113"/>
    </row>
    <row r="779" spans="1:17" ht="24.95" customHeight="1">
      <c r="A779" s="128">
        <v>772</v>
      </c>
      <c r="B779" s="8" t="str">
        <f t="shared" si="28"/>
        <v/>
      </c>
      <c r="C779" s="112" t="str">
        <f>IFERROR(VLOOKUP(A779,DETAIL!$A$7:$F$1101,3,0),"")</f>
        <v/>
      </c>
      <c r="D779" s="112" t="str">
        <f>IFERROR(VLOOKUP(A779,DETAIL!$A$7:$F$1101,4,0),"")</f>
        <v/>
      </c>
      <c r="E779" s="113" t="str">
        <f>IFERROR(VLOOKUP(A779,DETAIL!$A$7:$F$1101,5,0),"")</f>
        <v/>
      </c>
      <c r="F779" s="113" t="str">
        <f>IFERROR(VLOOKUP(A779,DETAIL!$A$7:$P$1101,16,0),"")</f>
        <v/>
      </c>
      <c r="G779" s="113" t="str">
        <f>IFERROR(VLOOKUP(A779,DETAIL!$A$7:$P$1101,15,0),"")</f>
        <v/>
      </c>
      <c r="H779" s="8" t="str">
        <f>IFERROR(VLOOKUP(A779,DETAIL!$A$7:$F$1101,6,0),"")</f>
        <v/>
      </c>
      <c r="I779" s="8" t="str">
        <f>IFERROR(VLOOKUP(A779,DETAIL!$A$7:$Q$1101,17,0),"")</f>
        <v/>
      </c>
      <c r="J779" s="8" t="str">
        <f>IFERROR(VLOOKUP(A779,DETAIL!$A$7:$P$1101,13,0),"")</f>
        <v/>
      </c>
      <c r="K779" s="114" t="str">
        <f>IFERROR(VLOOKUP(A779,DETAIL!$A$7:$N$1101,14,0),"")</f>
        <v/>
      </c>
      <c r="L779" s="8" t="str">
        <f>IFERROR(VLOOKUP(A779,DETAIL!$A$7:$L$1101,7,0),"")</f>
        <v/>
      </c>
      <c r="M779" s="115" t="str">
        <f>IFERROR(VLOOKUP(A779,DETAIL!$A$7:$L$1101,8,0)*75%,"")</f>
        <v/>
      </c>
      <c r="N779" s="8" t="str">
        <f>IFERROR(VLOOKUP(A779,DETAIL!$A$7:$L$1101,9,0),"")</f>
        <v/>
      </c>
      <c r="O779" s="115" t="str">
        <f>IFERROR(VLOOKUP(A779,DETAIL!$A$7:$L$1101,10,0)*25%,"")</f>
        <v/>
      </c>
      <c r="P779" s="115" t="str">
        <f t="shared" si="29"/>
        <v/>
      </c>
      <c r="Q779" s="113"/>
    </row>
    <row r="780" spans="1:17" ht="24.95" customHeight="1">
      <c r="A780" s="128">
        <v>773</v>
      </c>
      <c r="B780" s="8" t="str">
        <f t="shared" si="28"/>
        <v/>
      </c>
      <c r="C780" s="112" t="str">
        <f>IFERROR(VLOOKUP(A780,DETAIL!$A$7:$F$1101,3,0),"")</f>
        <v/>
      </c>
      <c r="D780" s="112" t="str">
        <f>IFERROR(VLOOKUP(A780,DETAIL!$A$7:$F$1101,4,0),"")</f>
        <v/>
      </c>
      <c r="E780" s="113" t="str">
        <f>IFERROR(VLOOKUP(A780,DETAIL!$A$7:$F$1101,5,0),"")</f>
        <v/>
      </c>
      <c r="F780" s="113" t="str">
        <f>IFERROR(VLOOKUP(A780,DETAIL!$A$7:$P$1101,16,0),"")</f>
        <v/>
      </c>
      <c r="G780" s="113" t="str">
        <f>IFERROR(VLOOKUP(A780,DETAIL!$A$7:$P$1101,15,0),"")</f>
        <v/>
      </c>
      <c r="H780" s="8" t="str">
        <f>IFERROR(VLOOKUP(A780,DETAIL!$A$7:$F$1101,6,0),"")</f>
        <v/>
      </c>
      <c r="I780" s="8" t="str">
        <f>IFERROR(VLOOKUP(A780,DETAIL!$A$7:$Q$1101,17,0),"")</f>
        <v/>
      </c>
      <c r="J780" s="8" t="str">
        <f>IFERROR(VLOOKUP(A780,DETAIL!$A$7:$P$1101,13,0),"")</f>
        <v/>
      </c>
      <c r="K780" s="114" t="str">
        <f>IFERROR(VLOOKUP(A780,DETAIL!$A$7:$N$1101,14,0),"")</f>
        <v/>
      </c>
      <c r="L780" s="8" t="str">
        <f>IFERROR(VLOOKUP(A780,DETAIL!$A$7:$L$1101,7,0),"")</f>
        <v/>
      </c>
      <c r="M780" s="115" t="str">
        <f>IFERROR(VLOOKUP(A780,DETAIL!$A$7:$L$1101,8,0)*75%,"")</f>
        <v/>
      </c>
      <c r="N780" s="8" t="str">
        <f>IFERROR(VLOOKUP(A780,DETAIL!$A$7:$L$1101,9,0),"")</f>
        <v/>
      </c>
      <c r="O780" s="115" t="str">
        <f>IFERROR(VLOOKUP(A780,DETAIL!$A$7:$L$1101,10,0)*25%,"")</f>
        <v/>
      </c>
      <c r="P780" s="115" t="str">
        <f t="shared" si="29"/>
        <v/>
      </c>
      <c r="Q780" s="113"/>
    </row>
    <row r="781" spans="1:17" ht="24.95" customHeight="1">
      <c r="A781" s="128">
        <v>774</v>
      </c>
      <c r="B781" s="8" t="str">
        <f t="shared" si="28"/>
        <v/>
      </c>
      <c r="C781" s="112" t="str">
        <f>IFERROR(VLOOKUP(A781,DETAIL!$A$7:$F$1101,3,0),"")</f>
        <v/>
      </c>
      <c r="D781" s="112" t="str">
        <f>IFERROR(VLOOKUP(A781,DETAIL!$A$7:$F$1101,4,0),"")</f>
        <v/>
      </c>
      <c r="E781" s="113" t="str">
        <f>IFERROR(VLOOKUP(A781,DETAIL!$A$7:$F$1101,5,0),"")</f>
        <v/>
      </c>
      <c r="F781" s="113" t="str">
        <f>IFERROR(VLOOKUP(A781,DETAIL!$A$7:$P$1101,16,0),"")</f>
        <v/>
      </c>
      <c r="G781" s="113" t="str">
        <f>IFERROR(VLOOKUP(A781,DETAIL!$A$7:$P$1101,15,0),"")</f>
        <v/>
      </c>
      <c r="H781" s="8" t="str">
        <f>IFERROR(VLOOKUP(A781,DETAIL!$A$7:$F$1101,6,0),"")</f>
        <v/>
      </c>
      <c r="I781" s="8" t="str">
        <f>IFERROR(VLOOKUP(A781,DETAIL!$A$7:$Q$1101,17,0),"")</f>
        <v/>
      </c>
      <c r="J781" s="8" t="str">
        <f>IFERROR(VLOOKUP(A781,DETAIL!$A$7:$P$1101,13,0),"")</f>
        <v/>
      </c>
      <c r="K781" s="114" t="str">
        <f>IFERROR(VLOOKUP(A781,DETAIL!$A$7:$N$1101,14,0),"")</f>
        <v/>
      </c>
      <c r="L781" s="8" t="str">
        <f>IFERROR(VLOOKUP(A781,DETAIL!$A$7:$L$1101,7,0),"")</f>
        <v/>
      </c>
      <c r="M781" s="115" t="str">
        <f>IFERROR(VLOOKUP(A781,DETAIL!$A$7:$L$1101,8,0)*75%,"")</f>
        <v/>
      </c>
      <c r="N781" s="8" t="str">
        <f>IFERROR(VLOOKUP(A781,DETAIL!$A$7:$L$1101,9,0),"")</f>
        <v/>
      </c>
      <c r="O781" s="115" t="str">
        <f>IFERROR(VLOOKUP(A781,DETAIL!$A$7:$L$1101,10,0)*25%,"")</f>
        <v/>
      </c>
      <c r="P781" s="115" t="str">
        <f t="shared" si="29"/>
        <v/>
      </c>
      <c r="Q781" s="113"/>
    </row>
    <row r="782" spans="1:17" ht="24.95" customHeight="1">
      <c r="A782" s="128">
        <v>775</v>
      </c>
      <c r="B782" s="8" t="str">
        <f t="shared" si="28"/>
        <v/>
      </c>
      <c r="C782" s="112" t="str">
        <f>IFERROR(VLOOKUP(A782,DETAIL!$A$7:$F$1101,3,0),"")</f>
        <v/>
      </c>
      <c r="D782" s="112" t="str">
        <f>IFERROR(VLOOKUP(A782,DETAIL!$A$7:$F$1101,4,0),"")</f>
        <v/>
      </c>
      <c r="E782" s="113" t="str">
        <f>IFERROR(VLOOKUP(A782,DETAIL!$A$7:$F$1101,5,0),"")</f>
        <v/>
      </c>
      <c r="F782" s="113" t="str">
        <f>IFERROR(VLOOKUP(A782,DETAIL!$A$7:$P$1101,16,0),"")</f>
        <v/>
      </c>
      <c r="G782" s="113" t="str">
        <f>IFERROR(VLOOKUP(A782,DETAIL!$A$7:$P$1101,15,0),"")</f>
        <v/>
      </c>
      <c r="H782" s="8" t="str">
        <f>IFERROR(VLOOKUP(A782,DETAIL!$A$7:$F$1101,6,0),"")</f>
        <v/>
      </c>
      <c r="I782" s="8" t="str">
        <f>IFERROR(VLOOKUP(A782,DETAIL!$A$7:$Q$1101,17,0),"")</f>
        <v/>
      </c>
      <c r="J782" s="8" t="str">
        <f>IFERROR(VLOOKUP(A782,DETAIL!$A$7:$P$1101,13,0),"")</f>
        <v/>
      </c>
      <c r="K782" s="114" t="str">
        <f>IFERROR(VLOOKUP(A782,DETAIL!$A$7:$N$1101,14,0),"")</f>
        <v/>
      </c>
      <c r="L782" s="8" t="str">
        <f>IFERROR(VLOOKUP(A782,DETAIL!$A$7:$L$1101,7,0),"")</f>
        <v/>
      </c>
      <c r="M782" s="115" t="str">
        <f>IFERROR(VLOOKUP(A782,DETAIL!$A$7:$L$1101,8,0)*75%,"")</f>
        <v/>
      </c>
      <c r="N782" s="8" t="str">
        <f>IFERROR(VLOOKUP(A782,DETAIL!$A$7:$L$1101,9,0),"")</f>
        <v/>
      </c>
      <c r="O782" s="115" t="str">
        <f>IFERROR(VLOOKUP(A782,DETAIL!$A$7:$L$1101,10,0)*25%,"")</f>
        <v/>
      </c>
      <c r="P782" s="115" t="str">
        <f t="shared" si="29"/>
        <v/>
      </c>
      <c r="Q782" s="113"/>
    </row>
    <row r="783" spans="1:17" ht="24.95" customHeight="1">
      <c r="A783" s="128">
        <v>776</v>
      </c>
      <c r="B783" s="8" t="str">
        <f t="shared" si="28"/>
        <v/>
      </c>
      <c r="C783" s="112" t="str">
        <f>IFERROR(VLOOKUP(A783,DETAIL!$A$7:$F$1101,3,0),"")</f>
        <v/>
      </c>
      <c r="D783" s="112" t="str">
        <f>IFERROR(VLOOKUP(A783,DETAIL!$A$7:$F$1101,4,0),"")</f>
        <v/>
      </c>
      <c r="E783" s="113" t="str">
        <f>IFERROR(VLOOKUP(A783,DETAIL!$A$7:$F$1101,5,0),"")</f>
        <v/>
      </c>
      <c r="F783" s="113" t="str">
        <f>IFERROR(VLOOKUP(A783,DETAIL!$A$7:$P$1101,16,0),"")</f>
        <v/>
      </c>
      <c r="G783" s="113" t="str">
        <f>IFERROR(VLOOKUP(A783,DETAIL!$A$7:$P$1101,15,0),"")</f>
        <v/>
      </c>
      <c r="H783" s="8" t="str">
        <f>IFERROR(VLOOKUP(A783,DETAIL!$A$7:$F$1101,6,0),"")</f>
        <v/>
      </c>
      <c r="I783" s="8" t="str">
        <f>IFERROR(VLOOKUP(A783,DETAIL!$A$7:$Q$1101,17,0),"")</f>
        <v/>
      </c>
      <c r="J783" s="8" t="str">
        <f>IFERROR(VLOOKUP(A783,DETAIL!$A$7:$P$1101,13,0),"")</f>
        <v/>
      </c>
      <c r="K783" s="114" t="str">
        <f>IFERROR(VLOOKUP(A783,DETAIL!$A$7:$N$1101,14,0),"")</f>
        <v/>
      </c>
      <c r="L783" s="8" t="str">
        <f>IFERROR(VLOOKUP(A783,DETAIL!$A$7:$L$1101,7,0),"")</f>
        <v/>
      </c>
      <c r="M783" s="115" t="str">
        <f>IFERROR(VLOOKUP(A783,DETAIL!$A$7:$L$1101,8,0)*75%,"")</f>
        <v/>
      </c>
      <c r="N783" s="8" t="str">
        <f>IFERROR(VLOOKUP(A783,DETAIL!$A$7:$L$1101,9,0),"")</f>
        <v/>
      </c>
      <c r="O783" s="115" t="str">
        <f>IFERROR(VLOOKUP(A783,DETAIL!$A$7:$L$1101,10,0)*25%,"")</f>
        <v/>
      </c>
      <c r="P783" s="115" t="str">
        <f t="shared" si="29"/>
        <v/>
      </c>
      <c r="Q783" s="113"/>
    </row>
    <row r="784" spans="1:17" ht="24.95" customHeight="1">
      <c r="A784" s="128">
        <v>777</v>
      </c>
      <c r="B784" s="8" t="str">
        <f t="shared" si="28"/>
        <v/>
      </c>
      <c r="C784" s="112" t="str">
        <f>IFERROR(VLOOKUP(A784,DETAIL!$A$7:$F$1101,3,0),"")</f>
        <v/>
      </c>
      <c r="D784" s="112" t="str">
        <f>IFERROR(VLOOKUP(A784,DETAIL!$A$7:$F$1101,4,0),"")</f>
        <v/>
      </c>
      <c r="E784" s="113" t="str">
        <f>IFERROR(VLOOKUP(A784,DETAIL!$A$7:$F$1101,5,0),"")</f>
        <v/>
      </c>
      <c r="F784" s="113" t="str">
        <f>IFERROR(VLOOKUP(A784,DETAIL!$A$7:$P$1101,16,0),"")</f>
        <v/>
      </c>
      <c r="G784" s="113" t="str">
        <f>IFERROR(VLOOKUP(A784,DETAIL!$A$7:$P$1101,15,0),"")</f>
        <v/>
      </c>
      <c r="H784" s="8" t="str">
        <f>IFERROR(VLOOKUP(A784,DETAIL!$A$7:$F$1101,6,0),"")</f>
        <v/>
      </c>
      <c r="I784" s="8" t="str">
        <f>IFERROR(VLOOKUP(A784,DETAIL!$A$7:$Q$1101,17,0),"")</f>
        <v/>
      </c>
      <c r="J784" s="8" t="str">
        <f>IFERROR(VLOOKUP(A784,DETAIL!$A$7:$P$1101,13,0),"")</f>
        <v/>
      </c>
      <c r="K784" s="114" t="str">
        <f>IFERROR(VLOOKUP(A784,DETAIL!$A$7:$N$1101,14,0),"")</f>
        <v/>
      </c>
      <c r="L784" s="8" t="str">
        <f>IFERROR(VLOOKUP(A784,DETAIL!$A$7:$L$1101,7,0),"")</f>
        <v/>
      </c>
      <c r="M784" s="115" t="str">
        <f>IFERROR(VLOOKUP(A784,DETAIL!$A$7:$L$1101,8,0)*75%,"")</f>
        <v/>
      </c>
      <c r="N784" s="8" t="str">
        <f>IFERROR(VLOOKUP(A784,DETAIL!$A$7:$L$1101,9,0),"")</f>
        <v/>
      </c>
      <c r="O784" s="115" t="str">
        <f>IFERROR(VLOOKUP(A784,DETAIL!$A$7:$L$1101,10,0)*25%,"")</f>
        <v/>
      </c>
      <c r="P784" s="115" t="str">
        <f t="shared" si="29"/>
        <v/>
      </c>
      <c r="Q784" s="113"/>
    </row>
    <row r="785" spans="1:17" ht="24.95" customHeight="1">
      <c r="A785" s="128">
        <v>778</v>
      </c>
      <c r="B785" s="8" t="str">
        <f t="shared" si="28"/>
        <v/>
      </c>
      <c r="C785" s="112" t="str">
        <f>IFERROR(VLOOKUP(A785,DETAIL!$A$7:$F$1101,3,0),"")</f>
        <v/>
      </c>
      <c r="D785" s="112" t="str">
        <f>IFERROR(VLOOKUP(A785,DETAIL!$A$7:$F$1101,4,0),"")</f>
        <v/>
      </c>
      <c r="E785" s="113" t="str">
        <f>IFERROR(VLOOKUP(A785,DETAIL!$A$7:$F$1101,5,0),"")</f>
        <v/>
      </c>
      <c r="F785" s="113" t="str">
        <f>IFERROR(VLOOKUP(A785,DETAIL!$A$7:$P$1101,16,0),"")</f>
        <v/>
      </c>
      <c r="G785" s="113" t="str">
        <f>IFERROR(VLOOKUP(A785,DETAIL!$A$7:$P$1101,15,0),"")</f>
        <v/>
      </c>
      <c r="H785" s="8" t="str">
        <f>IFERROR(VLOOKUP(A785,DETAIL!$A$7:$F$1101,6,0),"")</f>
        <v/>
      </c>
      <c r="I785" s="8" t="str">
        <f>IFERROR(VLOOKUP(A785,DETAIL!$A$7:$Q$1101,17,0),"")</f>
        <v/>
      </c>
      <c r="J785" s="8" t="str">
        <f>IFERROR(VLOOKUP(A785,DETAIL!$A$7:$P$1101,13,0),"")</f>
        <v/>
      </c>
      <c r="K785" s="114" t="str">
        <f>IFERROR(VLOOKUP(A785,DETAIL!$A$7:$N$1101,14,0),"")</f>
        <v/>
      </c>
      <c r="L785" s="8" t="str">
        <f>IFERROR(VLOOKUP(A785,DETAIL!$A$7:$L$1101,7,0),"")</f>
        <v/>
      </c>
      <c r="M785" s="115" t="str">
        <f>IFERROR(VLOOKUP(A785,DETAIL!$A$7:$L$1101,8,0)*75%,"")</f>
        <v/>
      </c>
      <c r="N785" s="8" t="str">
        <f>IFERROR(VLOOKUP(A785,DETAIL!$A$7:$L$1101,9,0),"")</f>
        <v/>
      </c>
      <c r="O785" s="115" t="str">
        <f>IFERROR(VLOOKUP(A785,DETAIL!$A$7:$L$1101,10,0)*25%,"")</f>
        <v/>
      </c>
      <c r="P785" s="115" t="str">
        <f t="shared" si="29"/>
        <v/>
      </c>
      <c r="Q785" s="113"/>
    </row>
    <row r="786" spans="1:17" ht="24.95" customHeight="1">
      <c r="A786" s="128">
        <v>779</v>
      </c>
      <c r="B786" s="8" t="str">
        <f t="shared" si="28"/>
        <v/>
      </c>
      <c r="C786" s="112" t="str">
        <f>IFERROR(VLOOKUP(A786,DETAIL!$A$7:$F$1101,3,0),"")</f>
        <v/>
      </c>
      <c r="D786" s="112" t="str">
        <f>IFERROR(VLOOKUP(A786,DETAIL!$A$7:$F$1101,4,0),"")</f>
        <v/>
      </c>
      <c r="E786" s="113" t="str">
        <f>IFERROR(VLOOKUP(A786,DETAIL!$A$7:$F$1101,5,0),"")</f>
        <v/>
      </c>
      <c r="F786" s="113" t="str">
        <f>IFERROR(VLOOKUP(A786,DETAIL!$A$7:$P$1101,16,0),"")</f>
        <v/>
      </c>
      <c r="G786" s="113" t="str">
        <f>IFERROR(VLOOKUP(A786,DETAIL!$A$7:$P$1101,15,0),"")</f>
        <v/>
      </c>
      <c r="H786" s="8" t="str">
        <f>IFERROR(VLOOKUP(A786,DETAIL!$A$7:$F$1101,6,0),"")</f>
        <v/>
      </c>
      <c r="I786" s="8" t="str">
        <f>IFERROR(VLOOKUP(A786,DETAIL!$A$7:$Q$1101,17,0),"")</f>
        <v/>
      </c>
      <c r="J786" s="8" t="str">
        <f>IFERROR(VLOOKUP(A786,DETAIL!$A$7:$P$1101,13,0),"")</f>
        <v/>
      </c>
      <c r="K786" s="114" t="str">
        <f>IFERROR(VLOOKUP(A786,DETAIL!$A$7:$N$1101,14,0),"")</f>
        <v/>
      </c>
      <c r="L786" s="8" t="str">
        <f>IFERROR(VLOOKUP(A786,DETAIL!$A$7:$L$1101,7,0),"")</f>
        <v/>
      </c>
      <c r="M786" s="115" t="str">
        <f>IFERROR(VLOOKUP(A786,DETAIL!$A$7:$L$1101,8,0)*75%,"")</f>
        <v/>
      </c>
      <c r="N786" s="8" t="str">
        <f>IFERROR(VLOOKUP(A786,DETAIL!$A$7:$L$1101,9,0),"")</f>
        <v/>
      </c>
      <c r="O786" s="115" t="str">
        <f>IFERROR(VLOOKUP(A786,DETAIL!$A$7:$L$1101,10,0)*25%,"")</f>
        <v/>
      </c>
      <c r="P786" s="115" t="str">
        <f t="shared" si="29"/>
        <v/>
      </c>
      <c r="Q786" s="113"/>
    </row>
    <row r="787" spans="1:17" ht="24.95" customHeight="1">
      <c r="A787" s="128">
        <v>780</v>
      </c>
      <c r="B787" s="8" t="str">
        <f t="shared" si="28"/>
        <v/>
      </c>
      <c r="C787" s="112" t="str">
        <f>IFERROR(VLOOKUP(A787,DETAIL!$A$7:$F$1101,3,0),"")</f>
        <v/>
      </c>
      <c r="D787" s="112" t="str">
        <f>IFERROR(VLOOKUP(A787,DETAIL!$A$7:$F$1101,4,0),"")</f>
        <v/>
      </c>
      <c r="E787" s="113" t="str">
        <f>IFERROR(VLOOKUP(A787,DETAIL!$A$7:$F$1101,5,0),"")</f>
        <v/>
      </c>
      <c r="F787" s="113" t="str">
        <f>IFERROR(VLOOKUP(A787,DETAIL!$A$7:$P$1101,16,0),"")</f>
        <v/>
      </c>
      <c r="G787" s="113" t="str">
        <f>IFERROR(VLOOKUP(A787,DETAIL!$A$7:$P$1101,15,0),"")</f>
        <v/>
      </c>
      <c r="H787" s="8" t="str">
        <f>IFERROR(VLOOKUP(A787,DETAIL!$A$7:$F$1101,6,0),"")</f>
        <v/>
      </c>
      <c r="I787" s="8" t="str">
        <f>IFERROR(VLOOKUP(A787,DETAIL!$A$7:$Q$1101,17,0),"")</f>
        <v/>
      </c>
      <c r="J787" s="8" t="str">
        <f>IFERROR(VLOOKUP(A787,DETAIL!$A$7:$P$1101,13,0),"")</f>
        <v/>
      </c>
      <c r="K787" s="114" t="str">
        <f>IFERROR(VLOOKUP(A787,DETAIL!$A$7:$N$1101,14,0),"")</f>
        <v/>
      </c>
      <c r="L787" s="8" t="str">
        <f>IFERROR(VLOOKUP(A787,DETAIL!$A$7:$L$1101,7,0),"")</f>
        <v/>
      </c>
      <c r="M787" s="115" t="str">
        <f>IFERROR(VLOOKUP(A787,DETAIL!$A$7:$L$1101,8,0)*75%,"")</f>
        <v/>
      </c>
      <c r="N787" s="8" t="str">
        <f>IFERROR(VLOOKUP(A787,DETAIL!$A$7:$L$1101,9,0),"")</f>
        <v/>
      </c>
      <c r="O787" s="115" t="str">
        <f>IFERROR(VLOOKUP(A787,DETAIL!$A$7:$L$1101,10,0)*25%,"")</f>
        <v/>
      </c>
      <c r="P787" s="115" t="str">
        <f t="shared" si="29"/>
        <v/>
      </c>
      <c r="Q787" s="113"/>
    </row>
    <row r="788" spans="1:17" ht="24.95" customHeight="1">
      <c r="A788" s="128">
        <v>781</v>
      </c>
      <c r="B788" s="8" t="str">
        <f t="shared" ref="B788:B851" si="30">IFERROR(IF(LEN(C788)&gt;=2,B787+1,""),"")</f>
        <v/>
      </c>
      <c r="C788" s="112" t="str">
        <f>IFERROR(VLOOKUP(A788,DETAIL!$A$7:$F$1101,3,0),"")</f>
        <v/>
      </c>
      <c r="D788" s="112" t="str">
        <f>IFERROR(VLOOKUP(A788,DETAIL!$A$7:$F$1101,4,0),"")</f>
        <v/>
      </c>
      <c r="E788" s="113" t="str">
        <f>IFERROR(VLOOKUP(A788,DETAIL!$A$7:$F$1101,5,0),"")</f>
        <v/>
      </c>
      <c r="F788" s="113" t="str">
        <f>IFERROR(VLOOKUP(A788,DETAIL!$A$7:$P$1101,16,0),"")</f>
        <v/>
      </c>
      <c r="G788" s="113" t="str">
        <f>IFERROR(VLOOKUP(A788,DETAIL!$A$7:$P$1101,15,0),"")</f>
        <v/>
      </c>
      <c r="H788" s="8" t="str">
        <f>IFERROR(VLOOKUP(A788,DETAIL!$A$7:$F$1101,6,0),"")</f>
        <v/>
      </c>
      <c r="I788" s="8" t="str">
        <f>IFERROR(VLOOKUP(A788,DETAIL!$A$7:$Q$1101,17,0),"")</f>
        <v/>
      </c>
      <c r="J788" s="8" t="str">
        <f>IFERROR(VLOOKUP(A788,DETAIL!$A$7:$P$1101,13,0),"")</f>
        <v/>
      </c>
      <c r="K788" s="114" t="str">
        <f>IFERROR(VLOOKUP(A788,DETAIL!$A$7:$N$1101,14,0),"")</f>
        <v/>
      </c>
      <c r="L788" s="8" t="str">
        <f>IFERROR(VLOOKUP(A788,DETAIL!$A$7:$L$1101,7,0),"")</f>
        <v/>
      </c>
      <c r="M788" s="115" t="str">
        <f>IFERROR(VLOOKUP(A788,DETAIL!$A$7:$L$1101,8,0)*75%,"")</f>
        <v/>
      </c>
      <c r="N788" s="8" t="str">
        <f>IFERROR(VLOOKUP(A788,DETAIL!$A$7:$L$1101,9,0),"")</f>
        <v/>
      </c>
      <c r="O788" s="115" t="str">
        <f>IFERROR(VLOOKUP(A788,DETAIL!$A$7:$L$1101,10,0)*25%,"")</f>
        <v/>
      </c>
      <c r="P788" s="115" t="str">
        <f t="shared" ref="P788:P851" si="31">IFERROR(IF(H788="","",SUM(M788+O788)),"")</f>
        <v/>
      </c>
      <c r="Q788" s="113"/>
    </row>
    <row r="789" spans="1:17" ht="24.95" customHeight="1">
      <c r="A789" s="128">
        <v>782</v>
      </c>
      <c r="B789" s="8" t="str">
        <f t="shared" si="30"/>
        <v/>
      </c>
      <c r="C789" s="112" t="str">
        <f>IFERROR(VLOOKUP(A789,DETAIL!$A$7:$F$1101,3,0),"")</f>
        <v/>
      </c>
      <c r="D789" s="112" t="str">
        <f>IFERROR(VLOOKUP(A789,DETAIL!$A$7:$F$1101,4,0),"")</f>
        <v/>
      </c>
      <c r="E789" s="113" t="str">
        <f>IFERROR(VLOOKUP(A789,DETAIL!$A$7:$F$1101,5,0),"")</f>
        <v/>
      </c>
      <c r="F789" s="113" t="str">
        <f>IFERROR(VLOOKUP(A789,DETAIL!$A$7:$P$1101,16,0),"")</f>
        <v/>
      </c>
      <c r="G789" s="113" t="str">
        <f>IFERROR(VLOOKUP(A789,DETAIL!$A$7:$P$1101,15,0),"")</f>
        <v/>
      </c>
      <c r="H789" s="8" t="str">
        <f>IFERROR(VLOOKUP(A789,DETAIL!$A$7:$F$1101,6,0),"")</f>
        <v/>
      </c>
      <c r="I789" s="8" t="str">
        <f>IFERROR(VLOOKUP(A789,DETAIL!$A$7:$Q$1101,17,0),"")</f>
        <v/>
      </c>
      <c r="J789" s="8" t="str">
        <f>IFERROR(VLOOKUP(A789,DETAIL!$A$7:$P$1101,13,0),"")</f>
        <v/>
      </c>
      <c r="K789" s="114" t="str">
        <f>IFERROR(VLOOKUP(A789,DETAIL!$A$7:$N$1101,14,0),"")</f>
        <v/>
      </c>
      <c r="L789" s="8" t="str">
        <f>IFERROR(VLOOKUP(A789,DETAIL!$A$7:$L$1101,7,0),"")</f>
        <v/>
      </c>
      <c r="M789" s="115" t="str">
        <f>IFERROR(VLOOKUP(A789,DETAIL!$A$7:$L$1101,8,0)*75%,"")</f>
        <v/>
      </c>
      <c r="N789" s="8" t="str">
        <f>IFERROR(VLOOKUP(A789,DETAIL!$A$7:$L$1101,9,0),"")</f>
        <v/>
      </c>
      <c r="O789" s="115" t="str">
        <f>IFERROR(VLOOKUP(A789,DETAIL!$A$7:$L$1101,10,0)*25%,"")</f>
        <v/>
      </c>
      <c r="P789" s="115" t="str">
        <f t="shared" si="31"/>
        <v/>
      </c>
      <c r="Q789" s="113"/>
    </row>
    <row r="790" spans="1:17" ht="24.95" customHeight="1">
      <c r="A790" s="128">
        <v>783</v>
      </c>
      <c r="B790" s="8" t="str">
        <f t="shared" si="30"/>
        <v/>
      </c>
      <c r="C790" s="112" t="str">
        <f>IFERROR(VLOOKUP(A790,DETAIL!$A$7:$F$1101,3,0),"")</f>
        <v/>
      </c>
      <c r="D790" s="112" t="str">
        <f>IFERROR(VLOOKUP(A790,DETAIL!$A$7:$F$1101,4,0),"")</f>
        <v/>
      </c>
      <c r="E790" s="113" t="str">
        <f>IFERROR(VLOOKUP(A790,DETAIL!$A$7:$F$1101,5,0),"")</f>
        <v/>
      </c>
      <c r="F790" s="113" t="str">
        <f>IFERROR(VLOOKUP(A790,DETAIL!$A$7:$P$1101,16,0),"")</f>
        <v/>
      </c>
      <c r="G790" s="113" t="str">
        <f>IFERROR(VLOOKUP(A790,DETAIL!$A$7:$P$1101,15,0),"")</f>
        <v/>
      </c>
      <c r="H790" s="8" t="str">
        <f>IFERROR(VLOOKUP(A790,DETAIL!$A$7:$F$1101,6,0),"")</f>
        <v/>
      </c>
      <c r="I790" s="8" t="str">
        <f>IFERROR(VLOOKUP(A790,DETAIL!$A$7:$Q$1101,17,0),"")</f>
        <v/>
      </c>
      <c r="J790" s="8" t="str">
        <f>IFERROR(VLOOKUP(A790,DETAIL!$A$7:$P$1101,13,0),"")</f>
        <v/>
      </c>
      <c r="K790" s="114" t="str">
        <f>IFERROR(VLOOKUP(A790,DETAIL!$A$7:$N$1101,14,0),"")</f>
        <v/>
      </c>
      <c r="L790" s="8" t="str">
        <f>IFERROR(VLOOKUP(A790,DETAIL!$A$7:$L$1101,7,0),"")</f>
        <v/>
      </c>
      <c r="M790" s="115" t="str">
        <f>IFERROR(VLOOKUP(A790,DETAIL!$A$7:$L$1101,8,0)*75%,"")</f>
        <v/>
      </c>
      <c r="N790" s="8" t="str">
        <f>IFERROR(VLOOKUP(A790,DETAIL!$A$7:$L$1101,9,0),"")</f>
        <v/>
      </c>
      <c r="O790" s="115" t="str">
        <f>IFERROR(VLOOKUP(A790,DETAIL!$A$7:$L$1101,10,0)*25%,"")</f>
        <v/>
      </c>
      <c r="P790" s="115" t="str">
        <f t="shared" si="31"/>
        <v/>
      </c>
      <c r="Q790" s="113"/>
    </row>
    <row r="791" spans="1:17" ht="24.95" customHeight="1">
      <c r="A791" s="128">
        <v>784</v>
      </c>
      <c r="B791" s="8" t="str">
        <f t="shared" si="30"/>
        <v/>
      </c>
      <c r="C791" s="112" t="str">
        <f>IFERROR(VLOOKUP(A791,DETAIL!$A$7:$F$1101,3,0),"")</f>
        <v/>
      </c>
      <c r="D791" s="112" t="str">
        <f>IFERROR(VLOOKUP(A791,DETAIL!$A$7:$F$1101,4,0),"")</f>
        <v/>
      </c>
      <c r="E791" s="113" t="str">
        <f>IFERROR(VLOOKUP(A791,DETAIL!$A$7:$F$1101,5,0),"")</f>
        <v/>
      </c>
      <c r="F791" s="113" t="str">
        <f>IFERROR(VLOOKUP(A791,DETAIL!$A$7:$P$1101,16,0),"")</f>
        <v/>
      </c>
      <c r="G791" s="113" t="str">
        <f>IFERROR(VLOOKUP(A791,DETAIL!$A$7:$P$1101,15,0),"")</f>
        <v/>
      </c>
      <c r="H791" s="8" t="str">
        <f>IFERROR(VLOOKUP(A791,DETAIL!$A$7:$F$1101,6,0),"")</f>
        <v/>
      </c>
      <c r="I791" s="8" t="str">
        <f>IFERROR(VLOOKUP(A791,DETAIL!$A$7:$Q$1101,17,0),"")</f>
        <v/>
      </c>
      <c r="J791" s="8" t="str">
        <f>IFERROR(VLOOKUP(A791,DETAIL!$A$7:$P$1101,13,0),"")</f>
        <v/>
      </c>
      <c r="K791" s="114" t="str">
        <f>IFERROR(VLOOKUP(A791,DETAIL!$A$7:$N$1101,14,0),"")</f>
        <v/>
      </c>
      <c r="L791" s="8" t="str">
        <f>IFERROR(VLOOKUP(A791,DETAIL!$A$7:$L$1101,7,0),"")</f>
        <v/>
      </c>
      <c r="M791" s="115" t="str">
        <f>IFERROR(VLOOKUP(A791,DETAIL!$A$7:$L$1101,8,0)*75%,"")</f>
        <v/>
      </c>
      <c r="N791" s="8" t="str">
        <f>IFERROR(VLOOKUP(A791,DETAIL!$A$7:$L$1101,9,0),"")</f>
        <v/>
      </c>
      <c r="O791" s="115" t="str">
        <f>IFERROR(VLOOKUP(A791,DETAIL!$A$7:$L$1101,10,0)*25%,"")</f>
        <v/>
      </c>
      <c r="P791" s="115" t="str">
        <f t="shared" si="31"/>
        <v/>
      </c>
      <c r="Q791" s="113"/>
    </row>
    <row r="792" spans="1:17" ht="24.95" customHeight="1">
      <c r="A792" s="128">
        <v>785</v>
      </c>
      <c r="B792" s="8" t="str">
        <f t="shared" si="30"/>
        <v/>
      </c>
      <c r="C792" s="112" t="str">
        <f>IFERROR(VLOOKUP(A792,DETAIL!$A$7:$F$1101,3,0),"")</f>
        <v/>
      </c>
      <c r="D792" s="112" t="str">
        <f>IFERROR(VLOOKUP(A792,DETAIL!$A$7:$F$1101,4,0),"")</f>
        <v/>
      </c>
      <c r="E792" s="113" t="str">
        <f>IFERROR(VLOOKUP(A792,DETAIL!$A$7:$F$1101,5,0),"")</f>
        <v/>
      </c>
      <c r="F792" s="113" t="str">
        <f>IFERROR(VLOOKUP(A792,DETAIL!$A$7:$P$1101,16,0),"")</f>
        <v/>
      </c>
      <c r="G792" s="113" t="str">
        <f>IFERROR(VLOOKUP(A792,DETAIL!$A$7:$P$1101,15,0),"")</f>
        <v/>
      </c>
      <c r="H792" s="8" t="str">
        <f>IFERROR(VLOOKUP(A792,DETAIL!$A$7:$F$1101,6,0),"")</f>
        <v/>
      </c>
      <c r="I792" s="8" t="str">
        <f>IFERROR(VLOOKUP(A792,DETAIL!$A$7:$Q$1101,17,0),"")</f>
        <v/>
      </c>
      <c r="J792" s="8" t="str">
        <f>IFERROR(VLOOKUP(A792,DETAIL!$A$7:$P$1101,13,0),"")</f>
        <v/>
      </c>
      <c r="K792" s="114" t="str">
        <f>IFERROR(VLOOKUP(A792,DETAIL!$A$7:$N$1101,14,0),"")</f>
        <v/>
      </c>
      <c r="L792" s="8" t="str">
        <f>IFERROR(VLOOKUP(A792,DETAIL!$A$7:$L$1101,7,0),"")</f>
        <v/>
      </c>
      <c r="M792" s="115" t="str">
        <f>IFERROR(VLOOKUP(A792,DETAIL!$A$7:$L$1101,8,0)*75%,"")</f>
        <v/>
      </c>
      <c r="N792" s="8" t="str">
        <f>IFERROR(VLOOKUP(A792,DETAIL!$A$7:$L$1101,9,0),"")</f>
        <v/>
      </c>
      <c r="O792" s="115" t="str">
        <f>IFERROR(VLOOKUP(A792,DETAIL!$A$7:$L$1101,10,0)*25%,"")</f>
        <v/>
      </c>
      <c r="P792" s="115" t="str">
        <f t="shared" si="31"/>
        <v/>
      </c>
      <c r="Q792" s="113"/>
    </row>
    <row r="793" spans="1:17" ht="24.95" customHeight="1">
      <c r="A793" s="128">
        <v>786</v>
      </c>
      <c r="B793" s="8" t="str">
        <f t="shared" si="30"/>
        <v/>
      </c>
      <c r="C793" s="112" t="str">
        <f>IFERROR(VLOOKUP(A793,DETAIL!$A$7:$F$1101,3,0),"")</f>
        <v/>
      </c>
      <c r="D793" s="112" t="str">
        <f>IFERROR(VLOOKUP(A793,DETAIL!$A$7:$F$1101,4,0),"")</f>
        <v/>
      </c>
      <c r="E793" s="113" t="str">
        <f>IFERROR(VLOOKUP(A793,DETAIL!$A$7:$F$1101,5,0),"")</f>
        <v/>
      </c>
      <c r="F793" s="113" t="str">
        <f>IFERROR(VLOOKUP(A793,DETAIL!$A$7:$P$1101,16,0),"")</f>
        <v/>
      </c>
      <c r="G793" s="113" t="str">
        <f>IFERROR(VLOOKUP(A793,DETAIL!$A$7:$P$1101,15,0),"")</f>
        <v/>
      </c>
      <c r="H793" s="8" t="str">
        <f>IFERROR(VLOOKUP(A793,DETAIL!$A$7:$F$1101,6,0),"")</f>
        <v/>
      </c>
      <c r="I793" s="8" t="str">
        <f>IFERROR(VLOOKUP(A793,DETAIL!$A$7:$Q$1101,17,0),"")</f>
        <v/>
      </c>
      <c r="J793" s="8" t="str">
        <f>IFERROR(VLOOKUP(A793,DETAIL!$A$7:$P$1101,13,0),"")</f>
        <v/>
      </c>
      <c r="K793" s="114" t="str">
        <f>IFERROR(VLOOKUP(A793,DETAIL!$A$7:$N$1101,14,0),"")</f>
        <v/>
      </c>
      <c r="L793" s="8" t="str">
        <f>IFERROR(VLOOKUP(A793,DETAIL!$A$7:$L$1101,7,0),"")</f>
        <v/>
      </c>
      <c r="M793" s="115" t="str">
        <f>IFERROR(VLOOKUP(A793,DETAIL!$A$7:$L$1101,8,0)*75%,"")</f>
        <v/>
      </c>
      <c r="N793" s="8" t="str">
        <f>IFERROR(VLOOKUP(A793,DETAIL!$A$7:$L$1101,9,0),"")</f>
        <v/>
      </c>
      <c r="O793" s="115" t="str">
        <f>IFERROR(VLOOKUP(A793,DETAIL!$A$7:$L$1101,10,0)*25%,"")</f>
        <v/>
      </c>
      <c r="P793" s="115" t="str">
        <f t="shared" si="31"/>
        <v/>
      </c>
      <c r="Q793" s="113"/>
    </row>
    <row r="794" spans="1:17" ht="24.95" customHeight="1">
      <c r="A794" s="128">
        <v>787</v>
      </c>
      <c r="B794" s="8" t="str">
        <f t="shared" si="30"/>
        <v/>
      </c>
      <c r="C794" s="112" t="str">
        <f>IFERROR(VLOOKUP(A794,DETAIL!$A$7:$F$1101,3,0),"")</f>
        <v/>
      </c>
      <c r="D794" s="112" t="str">
        <f>IFERROR(VLOOKUP(A794,DETAIL!$A$7:$F$1101,4,0),"")</f>
        <v/>
      </c>
      <c r="E794" s="113" t="str">
        <f>IFERROR(VLOOKUP(A794,DETAIL!$A$7:$F$1101,5,0),"")</f>
        <v/>
      </c>
      <c r="F794" s="113" t="str">
        <f>IFERROR(VLOOKUP(A794,DETAIL!$A$7:$P$1101,16,0),"")</f>
        <v/>
      </c>
      <c r="G794" s="113" t="str">
        <f>IFERROR(VLOOKUP(A794,DETAIL!$A$7:$P$1101,15,0),"")</f>
        <v/>
      </c>
      <c r="H794" s="8" t="str">
        <f>IFERROR(VLOOKUP(A794,DETAIL!$A$7:$F$1101,6,0),"")</f>
        <v/>
      </c>
      <c r="I794" s="8" t="str">
        <f>IFERROR(VLOOKUP(A794,DETAIL!$A$7:$Q$1101,17,0),"")</f>
        <v/>
      </c>
      <c r="J794" s="8" t="str">
        <f>IFERROR(VLOOKUP(A794,DETAIL!$A$7:$P$1101,13,0),"")</f>
        <v/>
      </c>
      <c r="K794" s="114" t="str">
        <f>IFERROR(VLOOKUP(A794,DETAIL!$A$7:$N$1101,14,0),"")</f>
        <v/>
      </c>
      <c r="L794" s="8" t="str">
        <f>IFERROR(VLOOKUP(A794,DETAIL!$A$7:$L$1101,7,0),"")</f>
        <v/>
      </c>
      <c r="M794" s="115" t="str">
        <f>IFERROR(VLOOKUP(A794,DETAIL!$A$7:$L$1101,8,0)*75%,"")</f>
        <v/>
      </c>
      <c r="N794" s="8" t="str">
        <f>IFERROR(VLOOKUP(A794,DETAIL!$A$7:$L$1101,9,0),"")</f>
        <v/>
      </c>
      <c r="O794" s="115" t="str">
        <f>IFERROR(VLOOKUP(A794,DETAIL!$A$7:$L$1101,10,0)*25%,"")</f>
        <v/>
      </c>
      <c r="P794" s="115" t="str">
        <f t="shared" si="31"/>
        <v/>
      </c>
      <c r="Q794" s="113"/>
    </row>
    <row r="795" spans="1:17" ht="24.95" customHeight="1">
      <c r="A795" s="128">
        <v>788</v>
      </c>
      <c r="B795" s="8" t="str">
        <f t="shared" si="30"/>
        <v/>
      </c>
      <c r="C795" s="112" t="str">
        <f>IFERROR(VLOOKUP(A795,DETAIL!$A$7:$F$1101,3,0),"")</f>
        <v/>
      </c>
      <c r="D795" s="112" t="str">
        <f>IFERROR(VLOOKUP(A795,DETAIL!$A$7:$F$1101,4,0),"")</f>
        <v/>
      </c>
      <c r="E795" s="113" t="str">
        <f>IFERROR(VLOOKUP(A795,DETAIL!$A$7:$F$1101,5,0),"")</f>
        <v/>
      </c>
      <c r="F795" s="113" t="str">
        <f>IFERROR(VLOOKUP(A795,DETAIL!$A$7:$P$1101,16,0),"")</f>
        <v/>
      </c>
      <c r="G795" s="113" t="str">
        <f>IFERROR(VLOOKUP(A795,DETAIL!$A$7:$P$1101,15,0),"")</f>
        <v/>
      </c>
      <c r="H795" s="8" t="str">
        <f>IFERROR(VLOOKUP(A795,DETAIL!$A$7:$F$1101,6,0),"")</f>
        <v/>
      </c>
      <c r="I795" s="8" t="str">
        <f>IFERROR(VLOOKUP(A795,DETAIL!$A$7:$Q$1101,17,0),"")</f>
        <v/>
      </c>
      <c r="J795" s="8" t="str">
        <f>IFERROR(VLOOKUP(A795,DETAIL!$A$7:$P$1101,13,0),"")</f>
        <v/>
      </c>
      <c r="K795" s="114" t="str">
        <f>IFERROR(VLOOKUP(A795,DETAIL!$A$7:$N$1101,14,0),"")</f>
        <v/>
      </c>
      <c r="L795" s="8" t="str">
        <f>IFERROR(VLOOKUP(A795,DETAIL!$A$7:$L$1101,7,0),"")</f>
        <v/>
      </c>
      <c r="M795" s="115" t="str">
        <f>IFERROR(VLOOKUP(A795,DETAIL!$A$7:$L$1101,8,0)*75%,"")</f>
        <v/>
      </c>
      <c r="N795" s="8" t="str">
        <f>IFERROR(VLOOKUP(A795,DETAIL!$A$7:$L$1101,9,0),"")</f>
        <v/>
      </c>
      <c r="O795" s="115" t="str">
        <f>IFERROR(VLOOKUP(A795,DETAIL!$A$7:$L$1101,10,0)*25%,"")</f>
        <v/>
      </c>
      <c r="P795" s="115" t="str">
        <f t="shared" si="31"/>
        <v/>
      </c>
      <c r="Q795" s="113"/>
    </row>
    <row r="796" spans="1:17" ht="24.95" customHeight="1">
      <c r="A796" s="128">
        <v>789</v>
      </c>
      <c r="B796" s="8" t="str">
        <f t="shared" si="30"/>
        <v/>
      </c>
      <c r="C796" s="112" t="str">
        <f>IFERROR(VLOOKUP(A796,DETAIL!$A$7:$F$1101,3,0),"")</f>
        <v/>
      </c>
      <c r="D796" s="112" t="str">
        <f>IFERROR(VLOOKUP(A796,DETAIL!$A$7:$F$1101,4,0),"")</f>
        <v/>
      </c>
      <c r="E796" s="113" t="str">
        <f>IFERROR(VLOOKUP(A796,DETAIL!$A$7:$F$1101,5,0),"")</f>
        <v/>
      </c>
      <c r="F796" s="113" t="str">
        <f>IFERROR(VLOOKUP(A796,DETAIL!$A$7:$P$1101,16,0),"")</f>
        <v/>
      </c>
      <c r="G796" s="113" t="str">
        <f>IFERROR(VLOOKUP(A796,DETAIL!$A$7:$P$1101,15,0),"")</f>
        <v/>
      </c>
      <c r="H796" s="8" t="str">
        <f>IFERROR(VLOOKUP(A796,DETAIL!$A$7:$F$1101,6,0),"")</f>
        <v/>
      </c>
      <c r="I796" s="8" t="str">
        <f>IFERROR(VLOOKUP(A796,DETAIL!$A$7:$Q$1101,17,0),"")</f>
        <v/>
      </c>
      <c r="J796" s="8" t="str">
        <f>IFERROR(VLOOKUP(A796,DETAIL!$A$7:$P$1101,13,0),"")</f>
        <v/>
      </c>
      <c r="K796" s="114" t="str">
        <f>IFERROR(VLOOKUP(A796,DETAIL!$A$7:$N$1101,14,0),"")</f>
        <v/>
      </c>
      <c r="L796" s="8" t="str">
        <f>IFERROR(VLOOKUP(A796,DETAIL!$A$7:$L$1101,7,0),"")</f>
        <v/>
      </c>
      <c r="M796" s="115" t="str">
        <f>IFERROR(VLOOKUP(A796,DETAIL!$A$7:$L$1101,8,0)*75%,"")</f>
        <v/>
      </c>
      <c r="N796" s="8" t="str">
        <f>IFERROR(VLOOKUP(A796,DETAIL!$A$7:$L$1101,9,0),"")</f>
        <v/>
      </c>
      <c r="O796" s="115" t="str">
        <f>IFERROR(VLOOKUP(A796,DETAIL!$A$7:$L$1101,10,0)*25%,"")</f>
        <v/>
      </c>
      <c r="P796" s="115" t="str">
        <f t="shared" si="31"/>
        <v/>
      </c>
      <c r="Q796" s="113"/>
    </row>
    <row r="797" spans="1:17" ht="24.95" customHeight="1">
      <c r="A797" s="128">
        <v>790</v>
      </c>
      <c r="B797" s="8" t="str">
        <f t="shared" si="30"/>
        <v/>
      </c>
      <c r="C797" s="112" t="str">
        <f>IFERROR(VLOOKUP(A797,DETAIL!$A$7:$F$1101,3,0),"")</f>
        <v/>
      </c>
      <c r="D797" s="112" t="str">
        <f>IFERROR(VLOOKUP(A797,DETAIL!$A$7:$F$1101,4,0),"")</f>
        <v/>
      </c>
      <c r="E797" s="113" t="str">
        <f>IFERROR(VLOOKUP(A797,DETAIL!$A$7:$F$1101,5,0),"")</f>
        <v/>
      </c>
      <c r="F797" s="113" t="str">
        <f>IFERROR(VLOOKUP(A797,DETAIL!$A$7:$P$1101,16,0),"")</f>
        <v/>
      </c>
      <c r="G797" s="113" t="str">
        <f>IFERROR(VLOOKUP(A797,DETAIL!$A$7:$P$1101,15,0),"")</f>
        <v/>
      </c>
      <c r="H797" s="8" t="str">
        <f>IFERROR(VLOOKUP(A797,DETAIL!$A$7:$F$1101,6,0),"")</f>
        <v/>
      </c>
      <c r="I797" s="8" t="str">
        <f>IFERROR(VLOOKUP(A797,DETAIL!$A$7:$Q$1101,17,0),"")</f>
        <v/>
      </c>
      <c r="J797" s="8" t="str">
        <f>IFERROR(VLOOKUP(A797,DETAIL!$A$7:$P$1101,13,0),"")</f>
        <v/>
      </c>
      <c r="K797" s="114" t="str">
        <f>IFERROR(VLOOKUP(A797,DETAIL!$A$7:$N$1101,14,0),"")</f>
        <v/>
      </c>
      <c r="L797" s="8" t="str">
        <f>IFERROR(VLOOKUP(A797,DETAIL!$A$7:$L$1101,7,0),"")</f>
        <v/>
      </c>
      <c r="M797" s="115" t="str">
        <f>IFERROR(VLOOKUP(A797,DETAIL!$A$7:$L$1101,8,0)*75%,"")</f>
        <v/>
      </c>
      <c r="N797" s="8" t="str">
        <f>IFERROR(VLOOKUP(A797,DETAIL!$A$7:$L$1101,9,0),"")</f>
        <v/>
      </c>
      <c r="O797" s="115" t="str">
        <f>IFERROR(VLOOKUP(A797,DETAIL!$A$7:$L$1101,10,0)*25%,"")</f>
        <v/>
      </c>
      <c r="P797" s="115" t="str">
        <f t="shared" si="31"/>
        <v/>
      </c>
      <c r="Q797" s="113"/>
    </row>
    <row r="798" spans="1:17" ht="24.95" customHeight="1">
      <c r="A798" s="128">
        <v>791</v>
      </c>
      <c r="B798" s="8" t="str">
        <f t="shared" si="30"/>
        <v/>
      </c>
      <c r="C798" s="112" t="str">
        <f>IFERROR(VLOOKUP(A798,DETAIL!$A$7:$F$1101,3,0),"")</f>
        <v/>
      </c>
      <c r="D798" s="112" t="str">
        <f>IFERROR(VLOOKUP(A798,DETAIL!$A$7:$F$1101,4,0),"")</f>
        <v/>
      </c>
      <c r="E798" s="113" t="str">
        <f>IFERROR(VLOOKUP(A798,DETAIL!$A$7:$F$1101,5,0),"")</f>
        <v/>
      </c>
      <c r="F798" s="113" t="str">
        <f>IFERROR(VLOOKUP(A798,DETAIL!$A$7:$P$1101,16,0),"")</f>
        <v/>
      </c>
      <c r="G798" s="113" t="str">
        <f>IFERROR(VLOOKUP(A798,DETAIL!$A$7:$P$1101,15,0),"")</f>
        <v/>
      </c>
      <c r="H798" s="8" t="str">
        <f>IFERROR(VLOOKUP(A798,DETAIL!$A$7:$F$1101,6,0),"")</f>
        <v/>
      </c>
      <c r="I798" s="8" t="str">
        <f>IFERROR(VLOOKUP(A798,DETAIL!$A$7:$Q$1101,17,0),"")</f>
        <v/>
      </c>
      <c r="J798" s="8" t="str">
        <f>IFERROR(VLOOKUP(A798,DETAIL!$A$7:$P$1101,13,0),"")</f>
        <v/>
      </c>
      <c r="K798" s="114" t="str">
        <f>IFERROR(VLOOKUP(A798,DETAIL!$A$7:$N$1101,14,0),"")</f>
        <v/>
      </c>
      <c r="L798" s="8" t="str">
        <f>IFERROR(VLOOKUP(A798,DETAIL!$A$7:$L$1101,7,0),"")</f>
        <v/>
      </c>
      <c r="M798" s="115" t="str">
        <f>IFERROR(VLOOKUP(A798,DETAIL!$A$7:$L$1101,8,0)*75%,"")</f>
        <v/>
      </c>
      <c r="N798" s="8" t="str">
        <f>IFERROR(VLOOKUP(A798,DETAIL!$A$7:$L$1101,9,0),"")</f>
        <v/>
      </c>
      <c r="O798" s="115" t="str">
        <f>IFERROR(VLOOKUP(A798,DETAIL!$A$7:$L$1101,10,0)*25%,"")</f>
        <v/>
      </c>
      <c r="P798" s="115" t="str">
        <f t="shared" si="31"/>
        <v/>
      </c>
      <c r="Q798" s="113"/>
    </row>
    <row r="799" spans="1:17" ht="24.95" customHeight="1">
      <c r="A799" s="128">
        <v>792</v>
      </c>
      <c r="B799" s="8" t="str">
        <f t="shared" si="30"/>
        <v/>
      </c>
      <c r="C799" s="112" t="str">
        <f>IFERROR(VLOOKUP(A799,DETAIL!$A$7:$F$1101,3,0),"")</f>
        <v/>
      </c>
      <c r="D799" s="112" t="str">
        <f>IFERROR(VLOOKUP(A799,DETAIL!$A$7:$F$1101,4,0),"")</f>
        <v/>
      </c>
      <c r="E799" s="113" t="str">
        <f>IFERROR(VLOOKUP(A799,DETAIL!$A$7:$F$1101,5,0),"")</f>
        <v/>
      </c>
      <c r="F799" s="113" t="str">
        <f>IFERROR(VLOOKUP(A799,DETAIL!$A$7:$P$1101,16,0),"")</f>
        <v/>
      </c>
      <c r="G799" s="113" t="str">
        <f>IFERROR(VLOOKUP(A799,DETAIL!$A$7:$P$1101,15,0),"")</f>
        <v/>
      </c>
      <c r="H799" s="8" t="str">
        <f>IFERROR(VLOOKUP(A799,DETAIL!$A$7:$F$1101,6,0),"")</f>
        <v/>
      </c>
      <c r="I799" s="8" t="str">
        <f>IFERROR(VLOOKUP(A799,DETAIL!$A$7:$Q$1101,17,0),"")</f>
        <v/>
      </c>
      <c r="J799" s="8" t="str">
        <f>IFERROR(VLOOKUP(A799,DETAIL!$A$7:$P$1101,13,0),"")</f>
        <v/>
      </c>
      <c r="K799" s="114" t="str">
        <f>IFERROR(VLOOKUP(A799,DETAIL!$A$7:$N$1101,14,0),"")</f>
        <v/>
      </c>
      <c r="L799" s="8" t="str">
        <f>IFERROR(VLOOKUP(A799,DETAIL!$A$7:$L$1101,7,0),"")</f>
        <v/>
      </c>
      <c r="M799" s="115" t="str">
        <f>IFERROR(VLOOKUP(A799,DETAIL!$A$7:$L$1101,8,0)*75%,"")</f>
        <v/>
      </c>
      <c r="N799" s="8" t="str">
        <f>IFERROR(VLOOKUP(A799,DETAIL!$A$7:$L$1101,9,0),"")</f>
        <v/>
      </c>
      <c r="O799" s="115" t="str">
        <f>IFERROR(VLOOKUP(A799,DETAIL!$A$7:$L$1101,10,0)*25%,"")</f>
        <v/>
      </c>
      <c r="P799" s="115" t="str">
        <f t="shared" si="31"/>
        <v/>
      </c>
      <c r="Q799" s="113"/>
    </row>
    <row r="800" spans="1:17" ht="24.95" customHeight="1">
      <c r="A800" s="128">
        <v>793</v>
      </c>
      <c r="B800" s="8" t="str">
        <f t="shared" si="30"/>
        <v/>
      </c>
      <c r="C800" s="112" t="str">
        <f>IFERROR(VLOOKUP(A800,DETAIL!$A$7:$F$1101,3,0),"")</f>
        <v/>
      </c>
      <c r="D800" s="112" t="str">
        <f>IFERROR(VLOOKUP(A800,DETAIL!$A$7:$F$1101,4,0),"")</f>
        <v/>
      </c>
      <c r="E800" s="113" t="str">
        <f>IFERROR(VLOOKUP(A800,DETAIL!$A$7:$F$1101,5,0),"")</f>
        <v/>
      </c>
      <c r="F800" s="113" t="str">
        <f>IFERROR(VLOOKUP(A800,DETAIL!$A$7:$P$1101,16,0),"")</f>
        <v/>
      </c>
      <c r="G800" s="113" t="str">
        <f>IFERROR(VLOOKUP(A800,DETAIL!$A$7:$P$1101,15,0),"")</f>
        <v/>
      </c>
      <c r="H800" s="8" t="str">
        <f>IFERROR(VLOOKUP(A800,DETAIL!$A$7:$F$1101,6,0),"")</f>
        <v/>
      </c>
      <c r="I800" s="8" t="str">
        <f>IFERROR(VLOOKUP(A800,DETAIL!$A$7:$Q$1101,17,0),"")</f>
        <v/>
      </c>
      <c r="J800" s="8" t="str">
        <f>IFERROR(VLOOKUP(A800,DETAIL!$A$7:$P$1101,13,0),"")</f>
        <v/>
      </c>
      <c r="K800" s="114" t="str">
        <f>IFERROR(VLOOKUP(A800,DETAIL!$A$7:$N$1101,14,0),"")</f>
        <v/>
      </c>
      <c r="L800" s="8" t="str">
        <f>IFERROR(VLOOKUP(A800,DETAIL!$A$7:$L$1101,7,0),"")</f>
        <v/>
      </c>
      <c r="M800" s="115" t="str">
        <f>IFERROR(VLOOKUP(A800,DETAIL!$A$7:$L$1101,8,0)*75%,"")</f>
        <v/>
      </c>
      <c r="N800" s="8" t="str">
        <f>IFERROR(VLOOKUP(A800,DETAIL!$A$7:$L$1101,9,0),"")</f>
        <v/>
      </c>
      <c r="O800" s="115" t="str">
        <f>IFERROR(VLOOKUP(A800,DETAIL!$A$7:$L$1101,10,0)*25%,"")</f>
        <v/>
      </c>
      <c r="P800" s="115" t="str">
        <f t="shared" si="31"/>
        <v/>
      </c>
      <c r="Q800" s="113"/>
    </row>
    <row r="801" spans="1:17" ht="24.95" customHeight="1">
      <c r="A801" s="128">
        <v>794</v>
      </c>
      <c r="B801" s="8" t="str">
        <f t="shared" si="30"/>
        <v/>
      </c>
      <c r="C801" s="112" t="str">
        <f>IFERROR(VLOOKUP(A801,DETAIL!$A$7:$F$1101,3,0),"")</f>
        <v/>
      </c>
      <c r="D801" s="112" t="str">
        <f>IFERROR(VLOOKUP(A801,DETAIL!$A$7:$F$1101,4,0),"")</f>
        <v/>
      </c>
      <c r="E801" s="113" t="str">
        <f>IFERROR(VLOOKUP(A801,DETAIL!$A$7:$F$1101,5,0),"")</f>
        <v/>
      </c>
      <c r="F801" s="113" t="str">
        <f>IFERROR(VLOOKUP(A801,DETAIL!$A$7:$P$1101,16,0),"")</f>
        <v/>
      </c>
      <c r="G801" s="113" t="str">
        <f>IFERROR(VLOOKUP(A801,DETAIL!$A$7:$P$1101,15,0),"")</f>
        <v/>
      </c>
      <c r="H801" s="8" t="str">
        <f>IFERROR(VLOOKUP(A801,DETAIL!$A$7:$F$1101,6,0),"")</f>
        <v/>
      </c>
      <c r="I801" s="8" t="str">
        <f>IFERROR(VLOOKUP(A801,DETAIL!$A$7:$Q$1101,17,0),"")</f>
        <v/>
      </c>
      <c r="J801" s="8" t="str">
        <f>IFERROR(VLOOKUP(A801,DETAIL!$A$7:$P$1101,13,0),"")</f>
        <v/>
      </c>
      <c r="K801" s="114" t="str">
        <f>IFERROR(VLOOKUP(A801,DETAIL!$A$7:$N$1101,14,0),"")</f>
        <v/>
      </c>
      <c r="L801" s="8" t="str">
        <f>IFERROR(VLOOKUP(A801,DETAIL!$A$7:$L$1101,7,0),"")</f>
        <v/>
      </c>
      <c r="M801" s="115" t="str">
        <f>IFERROR(VLOOKUP(A801,DETAIL!$A$7:$L$1101,8,0)*75%,"")</f>
        <v/>
      </c>
      <c r="N801" s="8" t="str">
        <f>IFERROR(VLOOKUP(A801,DETAIL!$A$7:$L$1101,9,0),"")</f>
        <v/>
      </c>
      <c r="O801" s="115" t="str">
        <f>IFERROR(VLOOKUP(A801,DETAIL!$A$7:$L$1101,10,0)*25%,"")</f>
        <v/>
      </c>
      <c r="P801" s="115" t="str">
        <f t="shared" si="31"/>
        <v/>
      </c>
      <c r="Q801" s="113"/>
    </row>
    <row r="802" spans="1:17" ht="24.95" customHeight="1">
      <c r="A802" s="128">
        <v>795</v>
      </c>
      <c r="B802" s="8" t="str">
        <f t="shared" si="30"/>
        <v/>
      </c>
      <c r="C802" s="112" t="str">
        <f>IFERROR(VLOOKUP(A802,DETAIL!$A$7:$F$1101,3,0),"")</f>
        <v/>
      </c>
      <c r="D802" s="112" t="str">
        <f>IFERROR(VLOOKUP(A802,DETAIL!$A$7:$F$1101,4,0),"")</f>
        <v/>
      </c>
      <c r="E802" s="113" t="str">
        <f>IFERROR(VLOOKUP(A802,DETAIL!$A$7:$F$1101,5,0),"")</f>
        <v/>
      </c>
      <c r="F802" s="113" t="str">
        <f>IFERROR(VLOOKUP(A802,DETAIL!$A$7:$P$1101,16,0),"")</f>
        <v/>
      </c>
      <c r="G802" s="113" t="str">
        <f>IFERROR(VLOOKUP(A802,DETAIL!$A$7:$P$1101,15,0),"")</f>
        <v/>
      </c>
      <c r="H802" s="8" t="str">
        <f>IFERROR(VLOOKUP(A802,DETAIL!$A$7:$F$1101,6,0),"")</f>
        <v/>
      </c>
      <c r="I802" s="8" t="str">
        <f>IFERROR(VLOOKUP(A802,DETAIL!$A$7:$Q$1101,17,0),"")</f>
        <v/>
      </c>
      <c r="J802" s="8" t="str">
        <f>IFERROR(VLOOKUP(A802,DETAIL!$A$7:$P$1101,13,0),"")</f>
        <v/>
      </c>
      <c r="K802" s="114" t="str">
        <f>IFERROR(VLOOKUP(A802,DETAIL!$A$7:$N$1101,14,0),"")</f>
        <v/>
      </c>
      <c r="L802" s="8" t="str">
        <f>IFERROR(VLOOKUP(A802,DETAIL!$A$7:$L$1101,7,0),"")</f>
        <v/>
      </c>
      <c r="M802" s="115" t="str">
        <f>IFERROR(VLOOKUP(A802,DETAIL!$A$7:$L$1101,8,0)*75%,"")</f>
        <v/>
      </c>
      <c r="N802" s="8" t="str">
        <f>IFERROR(VLOOKUP(A802,DETAIL!$A$7:$L$1101,9,0),"")</f>
        <v/>
      </c>
      <c r="O802" s="115" t="str">
        <f>IFERROR(VLOOKUP(A802,DETAIL!$A$7:$L$1101,10,0)*25%,"")</f>
        <v/>
      </c>
      <c r="P802" s="115" t="str">
        <f t="shared" si="31"/>
        <v/>
      </c>
      <c r="Q802" s="113"/>
    </row>
    <row r="803" spans="1:17" ht="24.95" customHeight="1">
      <c r="A803" s="128">
        <v>796</v>
      </c>
      <c r="B803" s="8" t="str">
        <f t="shared" si="30"/>
        <v/>
      </c>
      <c r="C803" s="112" t="str">
        <f>IFERROR(VLOOKUP(A803,DETAIL!$A$7:$F$1101,3,0),"")</f>
        <v/>
      </c>
      <c r="D803" s="112" t="str">
        <f>IFERROR(VLOOKUP(A803,DETAIL!$A$7:$F$1101,4,0),"")</f>
        <v/>
      </c>
      <c r="E803" s="113" t="str">
        <f>IFERROR(VLOOKUP(A803,DETAIL!$A$7:$F$1101,5,0),"")</f>
        <v/>
      </c>
      <c r="F803" s="113" t="str">
        <f>IFERROR(VLOOKUP(A803,DETAIL!$A$7:$P$1101,16,0),"")</f>
        <v/>
      </c>
      <c r="G803" s="113" t="str">
        <f>IFERROR(VLOOKUP(A803,DETAIL!$A$7:$P$1101,15,0),"")</f>
        <v/>
      </c>
      <c r="H803" s="8" t="str">
        <f>IFERROR(VLOOKUP(A803,DETAIL!$A$7:$F$1101,6,0),"")</f>
        <v/>
      </c>
      <c r="I803" s="8" t="str">
        <f>IFERROR(VLOOKUP(A803,DETAIL!$A$7:$Q$1101,17,0),"")</f>
        <v/>
      </c>
      <c r="J803" s="8" t="str">
        <f>IFERROR(VLOOKUP(A803,DETAIL!$A$7:$P$1101,13,0),"")</f>
        <v/>
      </c>
      <c r="K803" s="114" t="str">
        <f>IFERROR(VLOOKUP(A803,DETAIL!$A$7:$N$1101,14,0),"")</f>
        <v/>
      </c>
      <c r="L803" s="8" t="str">
        <f>IFERROR(VLOOKUP(A803,DETAIL!$A$7:$L$1101,7,0),"")</f>
        <v/>
      </c>
      <c r="M803" s="115" t="str">
        <f>IFERROR(VLOOKUP(A803,DETAIL!$A$7:$L$1101,8,0)*75%,"")</f>
        <v/>
      </c>
      <c r="N803" s="8" t="str">
        <f>IFERROR(VLOOKUP(A803,DETAIL!$A$7:$L$1101,9,0),"")</f>
        <v/>
      </c>
      <c r="O803" s="115" t="str">
        <f>IFERROR(VLOOKUP(A803,DETAIL!$A$7:$L$1101,10,0)*25%,"")</f>
        <v/>
      </c>
      <c r="P803" s="115" t="str">
        <f t="shared" si="31"/>
        <v/>
      </c>
      <c r="Q803" s="113"/>
    </row>
    <row r="804" spans="1:17" ht="24.95" customHeight="1">
      <c r="A804" s="128">
        <v>797</v>
      </c>
      <c r="B804" s="8" t="str">
        <f t="shared" si="30"/>
        <v/>
      </c>
      <c r="C804" s="112" t="str">
        <f>IFERROR(VLOOKUP(A804,DETAIL!$A$7:$F$1101,3,0),"")</f>
        <v/>
      </c>
      <c r="D804" s="112" t="str">
        <f>IFERROR(VLOOKUP(A804,DETAIL!$A$7:$F$1101,4,0),"")</f>
        <v/>
      </c>
      <c r="E804" s="113" t="str">
        <f>IFERROR(VLOOKUP(A804,DETAIL!$A$7:$F$1101,5,0),"")</f>
        <v/>
      </c>
      <c r="F804" s="113" t="str">
        <f>IFERROR(VLOOKUP(A804,DETAIL!$A$7:$P$1101,16,0),"")</f>
        <v/>
      </c>
      <c r="G804" s="113" t="str">
        <f>IFERROR(VLOOKUP(A804,DETAIL!$A$7:$P$1101,15,0),"")</f>
        <v/>
      </c>
      <c r="H804" s="8" t="str">
        <f>IFERROR(VLOOKUP(A804,DETAIL!$A$7:$F$1101,6,0),"")</f>
        <v/>
      </c>
      <c r="I804" s="8" t="str">
        <f>IFERROR(VLOOKUP(A804,DETAIL!$A$7:$Q$1101,17,0),"")</f>
        <v/>
      </c>
      <c r="J804" s="8" t="str">
        <f>IFERROR(VLOOKUP(A804,DETAIL!$A$7:$P$1101,13,0),"")</f>
        <v/>
      </c>
      <c r="K804" s="114" t="str">
        <f>IFERROR(VLOOKUP(A804,DETAIL!$A$7:$N$1101,14,0),"")</f>
        <v/>
      </c>
      <c r="L804" s="8" t="str">
        <f>IFERROR(VLOOKUP(A804,DETAIL!$A$7:$L$1101,7,0),"")</f>
        <v/>
      </c>
      <c r="M804" s="115" t="str">
        <f>IFERROR(VLOOKUP(A804,DETAIL!$A$7:$L$1101,8,0)*75%,"")</f>
        <v/>
      </c>
      <c r="N804" s="8" t="str">
        <f>IFERROR(VLOOKUP(A804,DETAIL!$A$7:$L$1101,9,0),"")</f>
        <v/>
      </c>
      <c r="O804" s="115" t="str">
        <f>IFERROR(VLOOKUP(A804,DETAIL!$A$7:$L$1101,10,0)*25%,"")</f>
        <v/>
      </c>
      <c r="P804" s="115" t="str">
        <f t="shared" si="31"/>
        <v/>
      </c>
      <c r="Q804" s="113"/>
    </row>
    <row r="805" spans="1:17" ht="24.95" customHeight="1">
      <c r="A805" s="128">
        <v>798</v>
      </c>
      <c r="B805" s="8" t="str">
        <f t="shared" si="30"/>
        <v/>
      </c>
      <c r="C805" s="112" t="str">
        <f>IFERROR(VLOOKUP(A805,DETAIL!$A$7:$F$1101,3,0),"")</f>
        <v/>
      </c>
      <c r="D805" s="112" t="str">
        <f>IFERROR(VLOOKUP(A805,DETAIL!$A$7:$F$1101,4,0),"")</f>
        <v/>
      </c>
      <c r="E805" s="113" t="str">
        <f>IFERROR(VLOOKUP(A805,DETAIL!$A$7:$F$1101,5,0),"")</f>
        <v/>
      </c>
      <c r="F805" s="113" t="str">
        <f>IFERROR(VLOOKUP(A805,DETAIL!$A$7:$P$1101,16,0),"")</f>
        <v/>
      </c>
      <c r="G805" s="113" t="str">
        <f>IFERROR(VLOOKUP(A805,DETAIL!$A$7:$P$1101,15,0),"")</f>
        <v/>
      </c>
      <c r="H805" s="8" t="str">
        <f>IFERROR(VLOOKUP(A805,DETAIL!$A$7:$F$1101,6,0),"")</f>
        <v/>
      </c>
      <c r="I805" s="8" t="str">
        <f>IFERROR(VLOOKUP(A805,DETAIL!$A$7:$Q$1101,17,0),"")</f>
        <v/>
      </c>
      <c r="J805" s="8" t="str">
        <f>IFERROR(VLOOKUP(A805,DETAIL!$A$7:$P$1101,13,0),"")</f>
        <v/>
      </c>
      <c r="K805" s="114" t="str">
        <f>IFERROR(VLOOKUP(A805,DETAIL!$A$7:$N$1101,14,0),"")</f>
        <v/>
      </c>
      <c r="L805" s="8" t="str">
        <f>IFERROR(VLOOKUP(A805,DETAIL!$A$7:$L$1101,7,0),"")</f>
        <v/>
      </c>
      <c r="M805" s="115" t="str">
        <f>IFERROR(VLOOKUP(A805,DETAIL!$A$7:$L$1101,8,0)*75%,"")</f>
        <v/>
      </c>
      <c r="N805" s="8" t="str">
        <f>IFERROR(VLOOKUP(A805,DETAIL!$A$7:$L$1101,9,0),"")</f>
        <v/>
      </c>
      <c r="O805" s="115" t="str">
        <f>IFERROR(VLOOKUP(A805,DETAIL!$A$7:$L$1101,10,0)*25%,"")</f>
        <v/>
      </c>
      <c r="P805" s="115" t="str">
        <f t="shared" si="31"/>
        <v/>
      </c>
      <c r="Q805" s="113"/>
    </row>
    <row r="806" spans="1:17" ht="24.95" customHeight="1">
      <c r="A806" s="128">
        <v>799</v>
      </c>
      <c r="B806" s="8" t="str">
        <f t="shared" si="30"/>
        <v/>
      </c>
      <c r="C806" s="112" t="str">
        <f>IFERROR(VLOOKUP(A806,DETAIL!$A$7:$F$1101,3,0),"")</f>
        <v/>
      </c>
      <c r="D806" s="112" t="str">
        <f>IFERROR(VLOOKUP(A806,DETAIL!$A$7:$F$1101,4,0),"")</f>
        <v/>
      </c>
      <c r="E806" s="113" t="str">
        <f>IFERROR(VLOOKUP(A806,DETAIL!$A$7:$F$1101,5,0),"")</f>
        <v/>
      </c>
      <c r="F806" s="113" t="str">
        <f>IFERROR(VLOOKUP(A806,DETAIL!$A$7:$P$1101,16,0),"")</f>
        <v/>
      </c>
      <c r="G806" s="113" t="str">
        <f>IFERROR(VLOOKUP(A806,DETAIL!$A$7:$P$1101,15,0),"")</f>
        <v/>
      </c>
      <c r="H806" s="8" t="str">
        <f>IFERROR(VLOOKUP(A806,DETAIL!$A$7:$F$1101,6,0),"")</f>
        <v/>
      </c>
      <c r="I806" s="8" t="str">
        <f>IFERROR(VLOOKUP(A806,DETAIL!$A$7:$Q$1101,17,0),"")</f>
        <v/>
      </c>
      <c r="J806" s="8" t="str">
        <f>IFERROR(VLOOKUP(A806,DETAIL!$A$7:$P$1101,13,0),"")</f>
        <v/>
      </c>
      <c r="K806" s="114" t="str">
        <f>IFERROR(VLOOKUP(A806,DETAIL!$A$7:$N$1101,14,0),"")</f>
        <v/>
      </c>
      <c r="L806" s="8" t="str">
        <f>IFERROR(VLOOKUP(A806,DETAIL!$A$7:$L$1101,7,0),"")</f>
        <v/>
      </c>
      <c r="M806" s="115" t="str">
        <f>IFERROR(VLOOKUP(A806,DETAIL!$A$7:$L$1101,8,0)*75%,"")</f>
        <v/>
      </c>
      <c r="N806" s="8" t="str">
        <f>IFERROR(VLOOKUP(A806,DETAIL!$A$7:$L$1101,9,0),"")</f>
        <v/>
      </c>
      <c r="O806" s="115" t="str">
        <f>IFERROR(VLOOKUP(A806,DETAIL!$A$7:$L$1101,10,0)*25%,"")</f>
        <v/>
      </c>
      <c r="P806" s="115" t="str">
        <f t="shared" si="31"/>
        <v/>
      </c>
      <c r="Q806" s="113"/>
    </row>
    <row r="807" spans="1:17" ht="24.95" customHeight="1">
      <c r="A807" s="128">
        <v>800</v>
      </c>
      <c r="B807" s="8" t="str">
        <f t="shared" si="30"/>
        <v/>
      </c>
      <c r="C807" s="112" t="str">
        <f>IFERROR(VLOOKUP(A807,DETAIL!$A$7:$F$1101,3,0),"")</f>
        <v/>
      </c>
      <c r="D807" s="112" t="str">
        <f>IFERROR(VLOOKUP(A807,DETAIL!$A$7:$F$1101,4,0),"")</f>
        <v/>
      </c>
      <c r="E807" s="113" t="str">
        <f>IFERROR(VLOOKUP(A807,DETAIL!$A$7:$F$1101,5,0),"")</f>
        <v/>
      </c>
      <c r="F807" s="113" t="str">
        <f>IFERROR(VLOOKUP(A807,DETAIL!$A$7:$P$1101,16,0),"")</f>
        <v/>
      </c>
      <c r="G807" s="113" t="str">
        <f>IFERROR(VLOOKUP(A807,DETAIL!$A$7:$P$1101,15,0),"")</f>
        <v/>
      </c>
      <c r="H807" s="8" t="str">
        <f>IFERROR(VLOOKUP(A807,DETAIL!$A$7:$F$1101,6,0),"")</f>
        <v/>
      </c>
      <c r="I807" s="8" t="str">
        <f>IFERROR(VLOOKUP(A807,DETAIL!$A$7:$Q$1101,17,0),"")</f>
        <v/>
      </c>
      <c r="J807" s="8" t="str">
        <f>IFERROR(VLOOKUP(A807,DETAIL!$A$7:$P$1101,13,0),"")</f>
        <v/>
      </c>
      <c r="K807" s="114" t="str">
        <f>IFERROR(VLOOKUP(A807,DETAIL!$A$7:$N$1101,14,0),"")</f>
        <v/>
      </c>
      <c r="L807" s="8" t="str">
        <f>IFERROR(VLOOKUP(A807,DETAIL!$A$7:$L$1101,7,0),"")</f>
        <v/>
      </c>
      <c r="M807" s="115" t="str">
        <f>IFERROR(VLOOKUP(A807,DETAIL!$A$7:$L$1101,8,0)*75%,"")</f>
        <v/>
      </c>
      <c r="N807" s="8" t="str">
        <f>IFERROR(VLOOKUP(A807,DETAIL!$A$7:$L$1101,9,0),"")</f>
        <v/>
      </c>
      <c r="O807" s="115" t="str">
        <f>IFERROR(VLOOKUP(A807,DETAIL!$A$7:$L$1101,10,0)*25%,"")</f>
        <v/>
      </c>
      <c r="P807" s="115" t="str">
        <f t="shared" si="31"/>
        <v/>
      </c>
      <c r="Q807" s="113"/>
    </row>
    <row r="808" spans="1:17" ht="24.95" customHeight="1">
      <c r="A808" s="128">
        <v>801</v>
      </c>
      <c r="B808" s="8" t="str">
        <f t="shared" si="30"/>
        <v/>
      </c>
      <c r="C808" s="112" t="str">
        <f>IFERROR(VLOOKUP(A808,DETAIL!$A$7:$F$1101,3,0),"")</f>
        <v/>
      </c>
      <c r="D808" s="112" t="str">
        <f>IFERROR(VLOOKUP(A808,DETAIL!$A$7:$F$1101,4,0),"")</f>
        <v/>
      </c>
      <c r="E808" s="113" t="str">
        <f>IFERROR(VLOOKUP(A808,DETAIL!$A$7:$F$1101,5,0),"")</f>
        <v/>
      </c>
      <c r="F808" s="113" t="str">
        <f>IFERROR(VLOOKUP(A808,DETAIL!$A$7:$P$1101,16,0),"")</f>
        <v/>
      </c>
      <c r="G808" s="113" t="str">
        <f>IFERROR(VLOOKUP(A808,DETAIL!$A$7:$P$1101,15,0),"")</f>
        <v/>
      </c>
      <c r="H808" s="8" t="str">
        <f>IFERROR(VLOOKUP(A808,DETAIL!$A$7:$F$1101,6,0),"")</f>
        <v/>
      </c>
      <c r="I808" s="8" t="str">
        <f>IFERROR(VLOOKUP(A808,DETAIL!$A$7:$Q$1101,17,0),"")</f>
        <v/>
      </c>
      <c r="J808" s="8" t="str">
        <f>IFERROR(VLOOKUP(A808,DETAIL!$A$7:$P$1101,13,0),"")</f>
        <v/>
      </c>
      <c r="K808" s="114" t="str">
        <f>IFERROR(VLOOKUP(A808,DETAIL!$A$7:$N$1101,14,0),"")</f>
        <v/>
      </c>
      <c r="L808" s="8" t="str">
        <f>IFERROR(VLOOKUP(A808,DETAIL!$A$7:$L$1101,7,0),"")</f>
        <v/>
      </c>
      <c r="M808" s="115" t="str">
        <f>IFERROR(VLOOKUP(A808,DETAIL!$A$7:$L$1101,8,0)*75%,"")</f>
        <v/>
      </c>
      <c r="N808" s="8" t="str">
        <f>IFERROR(VLOOKUP(A808,DETAIL!$A$7:$L$1101,9,0),"")</f>
        <v/>
      </c>
      <c r="O808" s="115" t="str">
        <f>IFERROR(VLOOKUP(A808,DETAIL!$A$7:$L$1101,10,0)*25%,"")</f>
        <v/>
      </c>
      <c r="P808" s="115" t="str">
        <f t="shared" si="31"/>
        <v/>
      </c>
      <c r="Q808" s="113"/>
    </row>
    <row r="809" spans="1:17" ht="24.95" customHeight="1">
      <c r="A809" s="128">
        <v>802</v>
      </c>
      <c r="B809" s="8" t="str">
        <f t="shared" si="30"/>
        <v/>
      </c>
      <c r="C809" s="112" t="str">
        <f>IFERROR(VLOOKUP(A809,DETAIL!$A$7:$F$1101,3,0),"")</f>
        <v/>
      </c>
      <c r="D809" s="112" t="str">
        <f>IFERROR(VLOOKUP(A809,DETAIL!$A$7:$F$1101,4,0),"")</f>
        <v/>
      </c>
      <c r="E809" s="113" t="str">
        <f>IFERROR(VLOOKUP(A809,DETAIL!$A$7:$F$1101,5,0),"")</f>
        <v/>
      </c>
      <c r="F809" s="113" t="str">
        <f>IFERROR(VLOOKUP(A809,DETAIL!$A$7:$P$1101,16,0),"")</f>
        <v/>
      </c>
      <c r="G809" s="113" t="str">
        <f>IFERROR(VLOOKUP(A809,DETAIL!$A$7:$P$1101,15,0),"")</f>
        <v/>
      </c>
      <c r="H809" s="8" t="str">
        <f>IFERROR(VLOOKUP(A809,DETAIL!$A$7:$F$1101,6,0),"")</f>
        <v/>
      </c>
      <c r="I809" s="8" t="str">
        <f>IFERROR(VLOOKUP(A809,DETAIL!$A$7:$Q$1101,17,0),"")</f>
        <v/>
      </c>
      <c r="J809" s="8" t="str">
        <f>IFERROR(VLOOKUP(A809,DETAIL!$A$7:$P$1101,13,0),"")</f>
        <v/>
      </c>
      <c r="K809" s="114" t="str">
        <f>IFERROR(VLOOKUP(A809,DETAIL!$A$7:$N$1101,14,0),"")</f>
        <v/>
      </c>
      <c r="L809" s="8" t="str">
        <f>IFERROR(VLOOKUP(A809,DETAIL!$A$7:$L$1101,7,0),"")</f>
        <v/>
      </c>
      <c r="M809" s="115" t="str">
        <f>IFERROR(VLOOKUP(A809,DETAIL!$A$7:$L$1101,8,0)*75%,"")</f>
        <v/>
      </c>
      <c r="N809" s="8" t="str">
        <f>IFERROR(VLOOKUP(A809,DETAIL!$A$7:$L$1101,9,0),"")</f>
        <v/>
      </c>
      <c r="O809" s="115" t="str">
        <f>IFERROR(VLOOKUP(A809,DETAIL!$A$7:$L$1101,10,0)*25%,"")</f>
        <v/>
      </c>
      <c r="P809" s="115" t="str">
        <f t="shared" si="31"/>
        <v/>
      </c>
      <c r="Q809" s="113"/>
    </row>
    <row r="810" spans="1:17" ht="24.95" customHeight="1">
      <c r="A810" s="128">
        <v>803</v>
      </c>
      <c r="B810" s="8" t="str">
        <f t="shared" si="30"/>
        <v/>
      </c>
      <c r="C810" s="112" t="str">
        <f>IFERROR(VLOOKUP(A810,DETAIL!$A$7:$F$1101,3,0),"")</f>
        <v/>
      </c>
      <c r="D810" s="112" t="str">
        <f>IFERROR(VLOOKUP(A810,DETAIL!$A$7:$F$1101,4,0),"")</f>
        <v/>
      </c>
      <c r="E810" s="113" t="str">
        <f>IFERROR(VLOOKUP(A810,DETAIL!$A$7:$F$1101,5,0),"")</f>
        <v/>
      </c>
      <c r="F810" s="113" t="str">
        <f>IFERROR(VLOOKUP(A810,DETAIL!$A$7:$P$1101,16,0),"")</f>
        <v/>
      </c>
      <c r="G810" s="113" t="str">
        <f>IFERROR(VLOOKUP(A810,DETAIL!$A$7:$P$1101,15,0),"")</f>
        <v/>
      </c>
      <c r="H810" s="8" t="str">
        <f>IFERROR(VLOOKUP(A810,DETAIL!$A$7:$F$1101,6,0),"")</f>
        <v/>
      </c>
      <c r="I810" s="8" t="str">
        <f>IFERROR(VLOOKUP(A810,DETAIL!$A$7:$Q$1101,17,0),"")</f>
        <v/>
      </c>
      <c r="J810" s="8" t="str">
        <f>IFERROR(VLOOKUP(A810,DETAIL!$A$7:$P$1101,13,0),"")</f>
        <v/>
      </c>
      <c r="K810" s="114" t="str">
        <f>IFERROR(VLOOKUP(A810,DETAIL!$A$7:$N$1101,14,0),"")</f>
        <v/>
      </c>
      <c r="L810" s="8" t="str">
        <f>IFERROR(VLOOKUP(A810,DETAIL!$A$7:$L$1101,7,0),"")</f>
        <v/>
      </c>
      <c r="M810" s="115" t="str">
        <f>IFERROR(VLOOKUP(A810,DETAIL!$A$7:$L$1101,8,0)*75%,"")</f>
        <v/>
      </c>
      <c r="N810" s="8" t="str">
        <f>IFERROR(VLOOKUP(A810,DETAIL!$A$7:$L$1101,9,0),"")</f>
        <v/>
      </c>
      <c r="O810" s="115" t="str">
        <f>IFERROR(VLOOKUP(A810,DETAIL!$A$7:$L$1101,10,0)*25%,"")</f>
        <v/>
      </c>
      <c r="P810" s="115" t="str">
        <f t="shared" si="31"/>
        <v/>
      </c>
      <c r="Q810" s="113"/>
    </row>
    <row r="811" spans="1:17" ht="24.95" customHeight="1">
      <c r="A811" s="128">
        <v>804</v>
      </c>
      <c r="B811" s="8" t="str">
        <f t="shared" si="30"/>
        <v/>
      </c>
      <c r="C811" s="112" t="str">
        <f>IFERROR(VLOOKUP(A811,DETAIL!$A$7:$F$1101,3,0),"")</f>
        <v/>
      </c>
      <c r="D811" s="112" t="str">
        <f>IFERROR(VLOOKUP(A811,DETAIL!$A$7:$F$1101,4,0),"")</f>
        <v/>
      </c>
      <c r="E811" s="113" t="str">
        <f>IFERROR(VLOOKUP(A811,DETAIL!$A$7:$F$1101,5,0),"")</f>
        <v/>
      </c>
      <c r="F811" s="113" t="str">
        <f>IFERROR(VLOOKUP(A811,DETAIL!$A$7:$P$1101,16,0),"")</f>
        <v/>
      </c>
      <c r="G811" s="113" t="str">
        <f>IFERROR(VLOOKUP(A811,DETAIL!$A$7:$P$1101,15,0),"")</f>
        <v/>
      </c>
      <c r="H811" s="8" t="str">
        <f>IFERROR(VLOOKUP(A811,DETAIL!$A$7:$F$1101,6,0),"")</f>
        <v/>
      </c>
      <c r="I811" s="8" t="str">
        <f>IFERROR(VLOOKUP(A811,DETAIL!$A$7:$Q$1101,17,0),"")</f>
        <v/>
      </c>
      <c r="J811" s="8" t="str">
        <f>IFERROR(VLOOKUP(A811,DETAIL!$A$7:$P$1101,13,0),"")</f>
        <v/>
      </c>
      <c r="K811" s="114" t="str">
        <f>IFERROR(VLOOKUP(A811,DETAIL!$A$7:$N$1101,14,0),"")</f>
        <v/>
      </c>
      <c r="L811" s="8" t="str">
        <f>IFERROR(VLOOKUP(A811,DETAIL!$A$7:$L$1101,7,0),"")</f>
        <v/>
      </c>
      <c r="M811" s="115" t="str">
        <f>IFERROR(VLOOKUP(A811,DETAIL!$A$7:$L$1101,8,0)*75%,"")</f>
        <v/>
      </c>
      <c r="N811" s="8" t="str">
        <f>IFERROR(VLOOKUP(A811,DETAIL!$A$7:$L$1101,9,0),"")</f>
        <v/>
      </c>
      <c r="O811" s="115" t="str">
        <f>IFERROR(VLOOKUP(A811,DETAIL!$A$7:$L$1101,10,0)*25%,"")</f>
        <v/>
      </c>
      <c r="P811" s="115" t="str">
        <f t="shared" si="31"/>
        <v/>
      </c>
      <c r="Q811" s="113"/>
    </row>
    <row r="812" spans="1:17" ht="24.95" customHeight="1">
      <c r="A812" s="128">
        <v>805</v>
      </c>
      <c r="B812" s="8" t="str">
        <f t="shared" si="30"/>
        <v/>
      </c>
      <c r="C812" s="112" t="str">
        <f>IFERROR(VLOOKUP(A812,DETAIL!$A$7:$F$1101,3,0),"")</f>
        <v/>
      </c>
      <c r="D812" s="112" t="str">
        <f>IFERROR(VLOOKUP(A812,DETAIL!$A$7:$F$1101,4,0),"")</f>
        <v/>
      </c>
      <c r="E812" s="113" t="str">
        <f>IFERROR(VLOOKUP(A812,DETAIL!$A$7:$F$1101,5,0),"")</f>
        <v/>
      </c>
      <c r="F812" s="113" t="str">
        <f>IFERROR(VLOOKUP(A812,DETAIL!$A$7:$P$1101,16,0),"")</f>
        <v/>
      </c>
      <c r="G812" s="113" t="str">
        <f>IFERROR(VLOOKUP(A812,DETAIL!$A$7:$P$1101,15,0),"")</f>
        <v/>
      </c>
      <c r="H812" s="8" t="str">
        <f>IFERROR(VLOOKUP(A812,DETAIL!$A$7:$F$1101,6,0),"")</f>
        <v/>
      </c>
      <c r="I812" s="8" t="str">
        <f>IFERROR(VLOOKUP(A812,DETAIL!$A$7:$Q$1101,17,0),"")</f>
        <v/>
      </c>
      <c r="J812" s="8" t="str">
        <f>IFERROR(VLOOKUP(A812,DETAIL!$A$7:$P$1101,13,0),"")</f>
        <v/>
      </c>
      <c r="K812" s="114" t="str">
        <f>IFERROR(VLOOKUP(A812,DETAIL!$A$7:$N$1101,14,0),"")</f>
        <v/>
      </c>
      <c r="L812" s="8" t="str">
        <f>IFERROR(VLOOKUP(A812,DETAIL!$A$7:$L$1101,7,0),"")</f>
        <v/>
      </c>
      <c r="M812" s="115" t="str">
        <f>IFERROR(VLOOKUP(A812,DETAIL!$A$7:$L$1101,8,0)*75%,"")</f>
        <v/>
      </c>
      <c r="N812" s="8" t="str">
        <f>IFERROR(VLOOKUP(A812,DETAIL!$A$7:$L$1101,9,0),"")</f>
        <v/>
      </c>
      <c r="O812" s="115" t="str">
        <f>IFERROR(VLOOKUP(A812,DETAIL!$A$7:$L$1101,10,0)*25%,"")</f>
        <v/>
      </c>
      <c r="P812" s="115" t="str">
        <f t="shared" si="31"/>
        <v/>
      </c>
      <c r="Q812" s="113"/>
    </row>
    <row r="813" spans="1:17" ht="24.95" customHeight="1">
      <c r="A813" s="128">
        <v>806</v>
      </c>
      <c r="B813" s="8" t="str">
        <f t="shared" si="30"/>
        <v/>
      </c>
      <c r="C813" s="112" t="str">
        <f>IFERROR(VLOOKUP(A813,DETAIL!$A$7:$F$1101,3,0),"")</f>
        <v/>
      </c>
      <c r="D813" s="112" t="str">
        <f>IFERROR(VLOOKUP(A813,DETAIL!$A$7:$F$1101,4,0),"")</f>
        <v/>
      </c>
      <c r="E813" s="113" t="str">
        <f>IFERROR(VLOOKUP(A813,DETAIL!$A$7:$F$1101,5,0),"")</f>
        <v/>
      </c>
      <c r="F813" s="113" t="str">
        <f>IFERROR(VLOOKUP(A813,DETAIL!$A$7:$P$1101,16,0),"")</f>
        <v/>
      </c>
      <c r="G813" s="113" t="str">
        <f>IFERROR(VLOOKUP(A813,DETAIL!$A$7:$P$1101,15,0),"")</f>
        <v/>
      </c>
      <c r="H813" s="8" t="str">
        <f>IFERROR(VLOOKUP(A813,DETAIL!$A$7:$F$1101,6,0),"")</f>
        <v/>
      </c>
      <c r="I813" s="8" t="str">
        <f>IFERROR(VLOOKUP(A813,DETAIL!$A$7:$Q$1101,17,0),"")</f>
        <v/>
      </c>
      <c r="J813" s="8" t="str">
        <f>IFERROR(VLOOKUP(A813,DETAIL!$A$7:$P$1101,13,0),"")</f>
        <v/>
      </c>
      <c r="K813" s="114" t="str">
        <f>IFERROR(VLOOKUP(A813,DETAIL!$A$7:$N$1101,14,0),"")</f>
        <v/>
      </c>
      <c r="L813" s="8" t="str">
        <f>IFERROR(VLOOKUP(A813,DETAIL!$A$7:$L$1101,7,0),"")</f>
        <v/>
      </c>
      <c r="M813" s="115" t="str">
        <f>IFERROR(VLOOKUP(A813,DETAIL!$A$7:$L$1101,8,0)*75%,"")</f>
        <v/>
      </c>
      <c r="N813" s="8" t="str">
        <f>IFERROR(VLOOKUP(A813,DETAIL!$A$7:$L$1101,9,0),"")</f>
        <v/>
      </c>
      <c r="O813" s="115" t="str">
        <f>IFERROR(VLOOKUP(A813,DETAIL!$A$7:$L$1101,10,0)*25%,"")</f>
        <v/>
      </c>
      <c r="P813" s="115" t="str">
        <f t="shared" si="31"/>
        <v/>
      </c>
      <c r="Q813" s="113"/>
    </row>
    <row r="814" spans="1:17" ht="24.95" customHeight="1">
      <c r="A814" s="128">
        <v>807</v>
      </c>
      <c r="B814" s="8" t="str">
        <f t="shared" si="30"/>
        <v/>
      </c>
      <c r="C814" s="112" t="str">
        <f>IFERROR(VLOOKUP(A814,DETAIL!$A$7:$F$1101,3,0),"")</f>
        <v/>
      </c>
      <c r="D814" s="112" t="str">
        <f>IFERROR(VLOOKUP(A814,DETAIL!$A$7:$F$1101,4,0),"")</f>
        <v/>
      </c>
      <c r="E814" s="113" t="str">
        <f>IFERROR(VLOOKUP(A814,DETAIL!$A$7:$F$1101,5,0),"")</f>
        <v/>
      </c>
      <c r="F814" s="113" t="str">
        <f>IFERROR(VLOOKUP(A814,DETAIL!$A$7:$P$1101,16,0),"")</f>
        <v/>
      </c>
      <c r="G814" s="113" t="str">
        <f>IFERROR(VLOOKUP(A814,DETAIL!$A$7:$P$1101,15,0),"")</f>
        <v/>
      </c>
      <c r="H814" s="8" t="str">
        <f>IFERROR(VLOOKUP(A814,DETAIL!$A$7:$F$1101,6,0),"")</f>
        <v/>
      </c>
      <c r="I814" s="8" t="str">
        <f>IFERROR(VLOOKUP(A814,DETAIL!$A$7:$Q$1101,17,0),"")</f>
        <v/>
      </c>
      <c r="J814" s="8" t="str">
        <f>IFERROR(VLOOKUP(A814,DETAIL!$A$7:$P$1101,13,0),"")</f>
        <v/>
      </c>
      <c r="K814" s="114" t="str">
        <f>IFERROR(VLOOKUP(A814,DETAIL!$A$7:$N$1101,14,0),"")</f>
        <v/>
      </c>
      <c r="L814" s="8" t="str">
        <f>IFERROR(VLOOKUP(A814,DETAIL!$A$7:$L$1101,7,0),"")</f>
        <v/>
      </c>
      <c r="M814" s="115" t="str">
        <f>IFERROR(VLOOKUP(A814,DETAIL!$A$7:$L$1101,8,0)*75%,"")</f>
        <v/>
      </c>
      <c r="N814" s="8" t="str">
        <f>IFERROR(VLOOKUP(A814,DETAIL!$A$7:$L$1101,9,0),"")</f>
        <v/>
      </c>
      <c r="O814" s="115" t="str">
        <f>IFERROR(VLOOKUP(A814,DETAIL!$A$7:$L$1101,10,0)*25%,"")</f>
        <v/>
      </c>
      <c r="P814" s="115" t="str">
        <f t="shared" si="31"/>
        <v/>
      </c>
      <c r="Q814" s="113"/>
    </row>
    <row r="815" spans="1:17" ht="24.95" customHeight="1">
      <c r="A815" s="128">
        <v>808</v>
      </c>
      <c r="B815" s="8" t="str">
        <f t="shared" si="30"/>
        <v/>
      </c>
      <c r="C815" s="112" t="str">
        <f>IFERROR(VLOOKUP(A815,DETAIL!$A$7:$F$1101,3,0),"")</f>
        <v/>
      </c>
      <c r="D815" s="112" t="str">
        <f>IFERROR(VLOOKUP(A815,DETAIL!$A$7:$F$1101,4,0),"")</f>
        <v/>
      </c>
      <c r="E815" s="113" t="str">
        <f>IFERROR(VLOOKUP(A815,DETAIL!$A$7:$F$1101,5,0),"")</f>
        <v/>
      </c>
      <c r="F815" s="113" t="str">
        <f>IFERROR(VLOOKUP(A815,DETAIL!$A$7:$P$1101,16,0),"")</f>
        <v/>
      </c>
      <c r="G815" s="113" t="str">
        <f>IFERROR(VLOOKUP(A815,DETAIL!$A$7:$P$1101,15,0),"")</f>
        <v/>
      </c>
      <c r="H815" s="8" t="str">
        <f>IFERROR(VLOOKUP(A815,DETAIL!$A$7:$F$1101,6,0),"")</f>
        <v/>
      </c>
      <c r="I815" s="8" t="str">
        <f>IFERROR(VLOOKUP(A815,DETAIL!$A$7:$Q$1101,17,0),"")</f>
        <v/>
      </c>
      <c r="J815" s="8" t="str">
        <f>IFERROR(VLOOKUP(A815,DETAIL!$A$7:$P$1101,13,0),"")</f>
        <v/>
      </c>
      <c r="K815" s="114" t="str">
        <f>IFERROR(VLOOKUP(A815,DETAIL!$A$7:$N$1101,14,0),"")</f>
        <v/>
      </c>
      <c r="L815" s="8" t="str">
        <f>IFERROR(VLOOKUP(A815,DETAIL!$A$7:$L$1101,7,0),"")</f>
        <v/>
      </c>
      <c r="M815" s="115" t="str">
        <f>IFERROR(VLOOKUP(A815,DETAIL!$A$7:$L$1101,8,0)*75%,"")</f>
        <v/>
      </c>
      <c r="N815" s="8" t="str">
        <f>IFERROR(VLOOKUP(A815,DETAIL!$A$7:$L$1101,9,0),"")</f>
        <v/>
      </c>
      <c r="O815" s="115" t="str">
        <f>IFERROR(VLOOKUP(A815,DETAIL!$A$7:$L$1101,10,0)*25%,"")</f>
        <v/>
      </c>
      <c r="P815" s="115" t="str">
        <f t="shared" si="31"/>
        <v/>
      </c>
      <c r="Q815" s="113"/>
    </row>
    <row r="816" spans="1:17" ht="24.95" customHeight="1">
      <c r="A816" s="128">
        <v>809</v>
      </c>
      <c r="B816" s="8" t="str">
        <f t="shared" si="30"/>
        <v/>
      </c>
      <c r="C816" s="112" t="str">
        <f>IFERROR(VLOOKUP(A816,DETAIL!$A$7:$F$1101,3,0),"")</f>
        <v/>
      </c>
      <c r="D816" s="112" t="str">
        <f>IFERROR(VLOOKUP(A816,DETAIL!$A$7:$F$1101,4,0),"")</f>
        <v/>
      </c>
      <c r="E816" s="113" t="str">
        <f>IFERROR(VLOOKUP(A816,DETAIL!$A$7:$F$1101,5,0),"")</f>
        <v/>
      </c>
      <c r="F816" s="113" t="str">
        <f>IFERROR(VLOOKUP(A816,DETAIL!$A$7:$P$1101,16,0),"")</f>
        <v/>
      </c>
      <c r="G816" s="113" t="str">
        <f>IFERROR(VLOOKUP(A816,DETAIL!$A$7:$P$1101,15,0),"")</f>
        <v/>
      </c>
      <c r="H816" s="8" t="str">
        <f>IFERROR(VLOOKUP(A816,DETAIL!$A$7:$F$1101,6,0),"")</f>
        <v/>
      </c>
      <c r="I816" s="8" t="str">
        <f>IFERROR(VLOOKUP(A816,DETAIL!$A$7:$Q$1101,17,0),"")</f>
        <v/>
      </c>
      <c r="J816" s="8" t="str">
        <f>IFERROR(VLOOKUP(A816,DETAIL!$A$7:$P$1101,13,0),"")</f>
        <v/>
      </c>
      <c r="K816" s="114" t="str">
        <f>IFERROR(VLOOKUP(A816,DETAIL!$A$7:$N$1101,14,0),"")</f>
        <v/>
      </c>
      <c r="L816" s="8" t="str">
        <f>IFERROR(VLOOKUP(A816,DETAIL!$A$7:$L$1101,7,0),"")</f>
        <v/>
      </c>
      <c r="M816" s="115" t="str">
        <f>IFERROR(VLOOKUP(A816,DETAIL!$A$7:$L$1101,8,0)*75%,"")</f>
        <v/>
      </c>
      <c r="N816" s="8" t="str">
        <f>IFERROR(VLOOKUP(A816,DETAIL!$A$7:$L$1101,9,0),"")</f>
        <v/>
      </c>
      <c r="O816" s="115" t="str">
        <f>IFERROR(VLOOKUP(A816,DETAIL!$A$7:$L$1101,10,0)*25%,"")</f>
        <v/>
      </c>
      <c r="P816" s="115" t="str">
        <f t="shared" si="31"/>
        <v/>
      </c>
      <c r="Q816" s="113"/>
    </row>
    <row r="817" spans="1:17" ht="24.95" customHeight="1">
      <c r="A817" s="128">
        <v>810</v>
      </c>
      <c r="B817" s="8" t="str">
        <f t="shared" si="30"/>
        <v/>
      </c>
      <c r="C817" s="112" t="str">
        <f>IFERROR(VLOOKUP(A817,DETAIL!$A$7:$F$1101,3,0),"")</f>
        <v/>
      </c>
      <c r="D817" s="112" t="str">
        <f>IFERROR(VLOOKUP(A817,DETAIL!$A$7:$F$1101,4,0),"")</f>
        <v/>
      </c>
      <c r="E817" s="113" t="str">
        <f>IFERROR(VLOOKUP(A817,DETAIL!$A$7:$F$1101,5,0),"")</f>
        <v/>
      </c>
      <c r="F817" s="113" t="str">
        <f>IFERROR(VLOOKUP(A817,DETAIL!$A$7:$P$1101,16,0),"")</f>
        <v/>
      </c>
      <c r="G817" s="113" t="str">
        <f>IFERROR(VLOOKUP(A817,DETAIL!$A$7:$P$1101,15,0),"")</f>
        <v/>
      </c>
      <c r="H817" s="8" t="str">
        <f>IFERROR(VLOOKUP(A817,DETAIL!$A$7:$F$1101,6,0),"")</f>
        <v/>
      </c>
      <c r="I817" s="8" t="str">
        <f>IFERROR(VLOOKUP(A817,DETAIL!$A$7:$Q$1101,17,0),"")</f>
        <v/>
      </c>
      <c r="J817" s="8" t="str">
        <f>IFERROR(VLOOKUP(A817,DETAIL!$A$7:$P$1101,13,0),"")</f>
        <v/>
      </c>
      <c r="K817" s="114" t="str">
        <f>IFERROR(VLOOKUP(A817,DETAIL!$A$7:$N$1101,14,0),"")</f>
        <v/>
      </c>
      <c r="L817" s="8" t="str">
        <f>IFERROR(VLOOKUP(A817,DETAIL!$A$7:$L$1101,7,0),"")</f>
        <v/>
      </c>
      <c r="M817" s="115" t="str">
        <f>IFERROR(VLOOKUP(A817,DETAIL!$A$7:$L$1101,8,0)*75%,"")</f>
        <v/>
      </c>
      <c r="N817" s="8" t="str">
        <f>IFERROR(VLOOKUP(A817,DETAIL!$A$7:$L$1101,9,0),"")</f>
        <v/>
      </c>
      <c r="O817" s="115" t="str">
        <f>IFERROR(VLOOKUP(A817,DETAIL!$A$7:$L$1101,10,0)*25%,"")</f>
        <v/>
      </c>
      <c r="P817" s="115" t="str">
        <f t="shared" si="31"/>
        <v/>
      </c>
      <c r="Q817" s="113"/>
    </row>
    <row r="818" spans="1:17" ht="24.95" customHeight="1">
      <c r="A818" s="128">
        <v>811</v>
      </c>
      <c r="B818" s="8" t="str">
        <f t="shared" si="30"/>
        <v/>
      </c>
      <c r="C818" s="112" t="str">
        <f>IFERROR(VLOOKUP(A818,DETAIL!$A$7:$F$1101,3,0),"")</f>
        <v/>
      </c>
      <c r="D818" s="112" t="str">
        <f>IFERROR(VLOOKUP(A818,DETAIL!$A$7:$F$1101,4,0),"")</f>
        <v/>
      </c>
      <c r="E818" s="113" t="str">
        <f>IFERROR(VLOOKUP(A818,DETAIL!$A$7:$F$1101,5,0),"")</f>
        <v/>
      </c>
      <c r="F818" s="113" t="str">
        <f>IFERROR(VLOOKUP(A818,DETAIL!$A$7:$P$1101,16,0),"")</f>
        <v/>
      </c>
      <c r="G818" s="113" t="str">
        <f>IFERROR(VLOOKUP(A818,DETAIL!$A$7:$P$1101,15,0),"")</f>
        <v/>
      </c>
      <c r="H818" s="8" t="str">
        <f>IFERROR(VLOOKUP(A818,DETAIL!$A$7:$F$1101,6,0),"")</f>
        <v/>
      </c>
      <c r="I818" s="8" t="str">
        <f>IFERROR(VLOOKUP(A818,DETAIL!$A$7:$Q$1101,17,0),"")</f>
        <v/>
      </c>
      <c r="J818" s="8" t="str">
        <f>IFERROR(VLOOKUP(A818,DETAIL!$A$7:$P$1101,13,0),"")</f>
        <v/>
      </c>
      <c r="K818" s="114" t="str">
        <f>IFERROR(VLOOKUP(A818,DETAIL!$A$7:$N$1101,14,0),"")</f>
        <v/>
      </c>
      <c r="L818" s="8" t="str">
        <f>IFERROR(VLOOKUP(A818,DETAIL!$A$7:$L$1101,7,0),"")</f>
        <v/>
      </c>
      <c r="M818" s="115" t="str">
        <f>IFERROR(VLOOKUP(A818,DETAIL!$A$7:$L$1101,8,0)*75%,"")</f>
        <v/>
      </c>
      <c r="N818" s="8" t="str">
        <f>IFERROR(VLOOKUP(A818,DETAIL!$A$7:$L$1101,9,0),"")</f>
        <v/>
      </c>
      <c r="O818" s="115" t="str">
        <f>IFERROR(VLOOKUP(A818,DETAIL!$A$7:$L$1101,10,0)*25%,"")</f>
        <v/>
      </c>
      <c r="P818" s="115" t="str">
        <f t="shared" si="31"/>
        <v/>
      </c>
      <c r="Q818" s="113"/>
    </row>
    <row r="819" spans="1:17" ht="24.95" customHeight="1">
      <c r="A819" s="128">
        <v>812</v>
      </c>
      <c r="B819" s="8" t="str">
        <f t="shared" si="30"/>
        <v/>
      </c>
      <c r="C819" s="112" t="str">
        <f>IFERROR(VLOOKUP(A819,DETAIL!$A$7:$F$1101,3,0),"")</f>
        <v/>
      </c>
      <c r="D819" s="112" t="str">
        <f>IFERROR(VLOOKUP(A819,DETAIL!$A$7:$F$1101,4,0),"")</f>
        <v/>
      </c>
      <c r="E819" s="113" t="str">
        <f>IFERROR(VLOOKUP(A819,DETAIL!$A$7:$F$1101,5,0),"")</f>
        <v/>
      </c>
      <c r="F819" s="113" t="str">
        <f>IFERROR(VLOOKUP(A819,DETAIL!$A$7:$P$1101,16,0),"")</f>
        <v/>
      </c>
      <c r="G819" s="113" t="str">
        <f>IFERROR(VLOOKUP(A819,DETAIL!$A$7:$P$1101,15,0),"")</f>
        <v/>
      </c>
      <c r="H819" s="8" t="str">
        <f>IFERROR(VLOOKUP(A819,DETAIL!$A$7:$F$1101,6,0),"")</f>
        <v/>
      </c>
      <c r="I819" s="8" t="str">
        <f>IFERROR(VLOOKUP(A819,DETAIL!$A$7:$Q$1101,17,0),"")</f>
        <v/>
      </c>
      <c r="J819" s="8" t="str">
        <f>IFERROR(VLOOKUP(A819,DETAIL!$A$7:$P$1101,13,0),"")</f>
        <v/>
      </c>
      <c r="K819" s="114" t="str">
        <f>IFERROR(VLOOKUP(A819,DETAIL!$A$7:$N$1101,14,0),"")</f>
        <v/>
      </c>
      <c r="L819" s="8" t="str">
        <f>IFERROR(VLOOKUP(A819,DETAIL!$A$7:$L$1101,7,0),"")</f>
        <v/>
      </c>
      <c r="M819" s="115" t="str">
        <f>IFERROR(VLOOKUP(A819,DETAIL!$A$7:$L$1101,8,0)*75%,"")</f>
        <v/>
      </c>
      <c r="N819" s="8" t="str">
        <f>IFERROR(VLOOKUP(A819,DETAIL!$A$7:$L$1101,9,0),"")</f>
        <v/>
      </c>
      <c r="O819" s="115" t="str">
        <f>IFERROR(VLOOKUP(A819,DETAIL!$A$7:$L$1101,10,0)*25%,"")</f>
        <v/>
      </c>
      <c r="P819" s="115" t="str">
        <f t="shared" si="31"/>
        <v/>
      </c>
      <c r="Q819" s="113"/>
    </row>
    <row r="820" spans="1:17" ht="24.95" customHeight="1">
      <c r="A820" s="128">
        <v>813</v>
      </c>
      <c r="B820" s="8" t="str">
        <f t="shared" si="30"/>
        <v/>
      </c>
      <c r="C820" s="112" t="str">
        <f>IFERROR(VLOOKUP(A820,DETAIL!$A$7:$F$1101,3,0),"")</f>
        <v/>
      </c>
      <c r="D820" s="112" t="str">
        <f>IFERROR(VLOOKUP(A820,DETAIL!$A$7:$F$1101,4,0),"")</f>
        <v/>
      </c>
      <c r="E820" s="113" t="str">
        <f>IFERROR(VLOOKUP(A820,DETAIL!$A$7:$F$1101,5,0),"")</f>
        <v/>
      </c>
      <c r="F820" s="113" t="str">
        <f>IFERROR(VLOOKUP(A820,DETAIL!$A$7:$P$1101,16,0),"")</f>
        <v/>
      </c>
      <c r="G820" s="113" t="str">
        <f>IFERROR(VLOOKUP(A820,DETAIL!$A$7:$P$1101,15,0),"")</f>
        <v/>
      </c>
      <c r="H820" s="8" t="str">
        <f>IFERROR(VLOOKUP(A820,DETAIL!$A$7:$F$1101,6,0),"")</f>
        <v/>
      </c>
      <c r="I820" s="8" t="str">
        <f>IFERROR(VLOOKUP(A820,DETAIL!$A$7:$Q$1101,17,0),"")</f>
        <v/>
      </c>
      <c r="J820" s="8" t="str">
        <f>IFERROR(VLOOKUP(A820,DETAIL!$A$7:$P$1101,13,0),"")</f>
        <v/>
      </c>
      <c r="K820" s="114" t="str">
        <f>IFERROR(VLOOKUP(A820,DETAIL!$A$7:$N$1101,14,0),"")</f>
        <v/>
      </c>
      <c r="L820" s="8" t="str">
        <f>IFERROR(VLOOKUP(A820,DETAIL!$A$7:$L$1101,7,0),"")</f>
        <v/>
      </c>
      <c r="M820" s="115" t="str">
        <f>IFERROR(VLOOKUP(A820,DETAIL!$A$7:$L$1101,8,0)*75%,"")</f>
        <v/>
      </c>
      <c r="N820" s="8" t="str">
        <f>IFERROR(VLOOKUP(A820,DETAIL!$A$7:$L$1101,9,0),"")</f>
        <v/>
      </c>
      <c r="O820" s="115" t="str">
        <f>IFERROR(VLOOKUP(A820,DETAIL!$A$7:$L$1101,10,0)*25%,"")</f>
        <v/>
      </c>
      <c r="P820" s="115" t="str">
        <f t="shared" si="31"/>
        <v/>
      </c>
      <c r="Q820" s="113"/>
    </row>
    <row r="821" spans="1:17" ht="24.95" customHeight="1">
      <c r="A821" s="128">
        <v>814</v>
      </c>
      <c r="B821" s="8" t="str">
        <f t="shared" si="30"/>
        <v/>
      </c>
      <c r="C821" s="112" t="str">
        <f>IFERROR(VLOOKUP(A821,DETAIL!$A$7:$F$1101,3,0),"")</f>
        <v/>
      </c>
      <c r="D821" s="112" t="str">
        <f>IFERROR(VLOOKUP(A821,DETAIL!$A$7:$F$1101,4,0),"")</f>
        <v/>
      </c>
      <c r="E821" s="113" t="str">
        <f>IFERROR(VLOOKUP(A821,DETAIL!$A$7:$F$1101,5,0),"")</f>
        <v/>
      </c>
      <c r="F821" s="113" t="str">
        <f>IFERROR(VLOOKUP(A821,DETAIL!$A$7:$P$1101,16,0),"")</f>
        <v/>
      </c>
      <c r="G821" s="113" t="str">
        <f>IFERROR(VLOOKUP(A821,DETAIL!$A$7:$P$1101,15,0),"")</f>
        <v/>
      </c>
      <c r="H821" s="8" t="str">
        <f>IFERROR(VLOOKUP(A821,DETAIL!$A$7:$F$1101,6,0),"")</f>
        <v/>
      </c>
      <c r="I821" s="8" t="str">
        <f>IFERROR(VLOOKUP(A821,DETAIL!$A$7:$Q$1101,17,0),"")</f>
        <v/>
      </c>
      <c r="J821" s="8" t="str">
        <f>IFERROR(VLOOKUP(A821,DETAIL!$A$7:$P$1101,13,0),"")</f>
        <v/>
      </c>
      <c r="K821" s="114" t="str">
        <f>IFERROR(VLOOKUP(A821,DETAIL!$A$7:$N$1101,14,0),"")</f>
        <v/>
      </c>
      <c r="L821" s="8" t="str">
        <f>IFERROR(VLOOKUP(A821,DETAIL!$A$7:$L$1101,7,0),"")</f>
        <v/>
      </c>
      <c r="M821" s="115" t="str">
        <f>IFERROR(VLOOKUP(A821,DETAIL!$A$7:$L$1101,8,0)*75%,"")</f>
        <v/>
      </c>
      <c r="N821" s="8" t="str">
        <f>IFERROR(VLOOKUP(A821,DETAIL!$A$7:$L$1101,9,0),"")</f>
        <v/>
      </c>
      <c r="O821" s="115" t="str">
        <f>IFERROR(VLOOKUP(A821,DETAIL!$A$7:$L$1101,10,0)*25%,"")</f>
        <v/>
      </c>
      <c r="P821" s="115" t="str">
        <f t="shared" si="31"/>
        <v/>
      </c>
      <c r="Q821" s="113"/>
    </row>
    <row r="822" spans="1:17" ht="24.95" customHeight="1">
      <c r="A822" s="128">
        <v>815</v>
      </c>
      <c r="B822" s="8" t="str">
        <f t="shared" si="30"/>
        <v/>
      </c>
      <c r="C822" s="112" t="str">
        <f>IFERROR(VLOOKUP(A822,DETAIL!$A$7:$F$1101,3,0),"")</f>
        <v/>
      </c>
      <c r="D822" s="112" t="str">
        <f>IFERROR(VLOOKUP(A822,DETAIL!$A$7:$F$1101,4,0),"")</f>
        <v/>
      </c>
      <c r="E822" s="113" t="str">
        <f>IFERROR(VLOOKUP(A822,DETAIL!$A$7:$F$1101,5,0),"")</f>
        <v/>
      </c>
      <c r="F822" s="113" t="str">
        <f>IFERROR(VLOOKUP(A822,DETAIL!$A$7:$P$1101,16,0),"")</f>
        <v/>
      </c>
      <c r="G822" s="113" t="str">
        <f>IFERROR(VLOOKUP(A822,DETAIL!$A$7:$P$1101,15,0),"")</f>
        <v/>
      </c>
      <c r="H822" s="8" t="str">
        <f>IFERROR(VLOOKUP(A822,DETAIL!$A$7:$F$1101,6,0),"")</f>
        <v/>
      </c>
      <c r="I822" s="8" t="str">
        <f>IFERROR(VLOOKUP(A822,DETAIL!$A$7:$Q$1101,17,0),"")</f>
        <v/>
      </c>
      <c r="J822" s="8" t="str">
        <f>IFERROR(VLOOKUP(A822,DETAIL!$A$7:$P$1101,13,0),"")</f>
        <v/>
      </c>
      <c r="K822" s="114" t="str">
        <f>IFERROR(VLOOKUP(A822,DETAIL!$A$7:$N$1101,14,0),"")</f>
        <v/>
      </c>
      <c r="L822" s="8" t="str">
        <f>IFERROR(VLOOKUP(A822,DETAIL!$A$7:$L$1101,7,0),"")</f>
        <v/>
      </c>
      <c r="M822" s="115" t="str">
        <f>IFERROR(VLOOKUP(A822,DETAIL!$A$7:$L$1101,8,0)*75%,"")</f>
        <v/>
      </c>
      <c r="N822" s="8" t="str">
        <f>IFERROR(VLOOKUP(A822,DETAIL!$A$7:$L$1101,9,0),"")</f>
        <v/>
      </c>
      <c r="O822" s="115" t="str">
        <f>IFERROR(VLOOKUP(A822,DETAIL!$A$7:$L$1101,10,0)*25%,"")</f>
        <v/>
      </c>
      <c r="P822" s="115" t="str">
        <f t="shared" si="31"/>
        <v/>
      </c>
      <c r="Q822" s="113"/>
    </row>
    <row r="823" spans="1:17" ht="24.95" customHeight="1">
      <c r="A823" s="128">
        <v>816</v>
      </c>
      <c r="B823" s="8" t="str">
        <f t="shared" si="30"/>
        <v/>
      </c>
      <c r="C823" s="112" t="str">
        <f>IFERROR(VLOOKUP(A823,DETAIL!$A$7:$F$1101,3,0),"")</f>
        <v/>
      </c>
      <c r="D823" s="112" t="str">
        <f>IFERROR(VLOOKUP(A823,DETAIL!$A$7:$F$1101,4,0),"")</f>
        <v/>
      </c>
      <c r="E823" s="113" t="str">
        <f>IFERROR(VLOOKUP(A823,DETAIL!$A$7:$F$1101,5,0),"")</f>
        <v/>
      </c>
      <c r="F823" s="113" t="str">
        <f>IFERROR(VLOOKUP(A823,DETAIL!$A$7:$P$1101,16,0),"")</f>
        <v/>
      </c>
      <c r="G823" s="113" t="str">
        <f>IFERROR(VLOOKUP(A823,DETAIL!$A$7:$P$1101,15,0),"")</f>
        <v/>
      </c>
      <c r="H823" s="8" t="str">
        <f>IFERROR(VLOOKUP(A823,DETAIL!$A$7:$F$1101,6,0),"")</f>
        <v/>
      </c>
      <c r="I823" s="8" t="str">
        <f>IFERROR(VLOOKUP(A823,DETAIL!$A$7:$Q$1101,17,0),"")</f>
        <v/>
      </c>
      <c r="J823" s="8" t="str">
        <f>IFERROR(VLOOKUP(A823,DETAIL!$A$7:$P$1101,13,0),"")</f>
        <v/>
      </c>
      <c r="K823" s="114" t="str">
        <f>IFERROR(VLOOKUP(A823,DETAIL!$A$7:$N$1101,14,0),"")</f>
        <v/>
      </c>
      <c r="L823" s="8" t="str">
        <f>IFERROR(VLOOKUP(A823,DETAIL!$A$7:$L$1101,7,0),"")</f>
        <v/>
      </c>
      <c r="M823" s="115" t="str">
        <f>IFERROR(VLOOKUP(A823,DETAIL!$A$7:$L$1101,8,0)*75%,"")</f>
        <v/>
      </c>
      <c r="N823" s="8" t="str">
        <f>IFERROR(VLOOKUP(A823,DETAIL!$A$7:$L$1101,9,0),"")</f>
        <v/>
      </c>
      <c r="O823" s="115" t="str">
        <f>IFERROR(VLOOKUP(A823,DETAIL!$A$7:$L$1101,10,0)*25%,"")</f>
        <v/>
      </c>
      <c r="P823" s="115" t="str">
        <f t="shared" si="31"/>
        <v/>
      </c>
      <c r="Q823" s="113"/>
    </row>
    <row r="824" spans="1:17" ht="24.95" customHeight="1">
      <c r="A824" s="128">
        <v>817</v>
      </c>
      <c r="B824" s="8" t="str">
        <f t="shared" si="30"/>
        <v/>
      </c>
      <c r="C824" s="112" t="str">
        <f>IFERROR(VLOOKUP(A824,DETAIL!$A$7:$F$1101,3,0),"")</f>
        <v/>
      </c>
      <c r="D824" s="112" t="str">
        <f>IFERROR(VLOOKUP(A824,DETAIL!$A$7:$F$1101,4,0),"")</f>
        <v/>
      </c>
      <c r="E824" s="113" t="str">
        <f>IFERROR(VLOOKUP(A824,DETAIL!$A$7:$F$1101,5,0),"")</f>
        <v/>
      </c>
      <c r="F824" s="113" t="str">
        <f>IFERROR(VLOOKUP(A824,DETAIL!$A$7:$P$1101,16,0),"")</f>
        <v/>
      </c>
      <c r="G824" s="113" t="str">
        <f>IFERROR(VLOOKUP(A824,DETAIL!$A$7:$P$1101,15,0),"")</f>
        <v/>
      </c>
      <c r="H824" s="8" t="str">
        <f>IFERROR(VLOOKUP(A824,DETAIL!$A$7:$F$1101,6,0),"")</f>
        <v/>
      </c>
      <c r="I824" s="8" t="str">
        <f>IFERROR(VLOOKUP(A824,DETAIL!$A$7:$Q$1101,17,0),"")</f>
        <v/>
      </c>
      <c r="J824" s="8" t="str">
        <f>IFERROR(VLOOKUP(A824,DETAIL!$A$7:$P$1101,13,0),"")</f>
        <v/>
      </c>
      <c r="K824" s="114" t="str">
        <f>IFERROR(VLOOKUP(A824,DETAIL!$A$7:$N$1101,14,0),"")</f>
        <v/>
      </c>
      <c r="L824" s="8" t="str">
        <f>IFERROR(VLOOKUP(A824,DETAIL!$A$7:$L$1101,7,0),"")</f>
        <v/>
      </c>
      <c r="M824" s="115" t="str">
        <f>IFERROR(VLOOKUP(A824,DETAIL!$A$7:$L$1101,8,0)*75%,"")</f>
        <v/>
      </c>
      <c r="N824" s="8" t="str">
        <f>IFERROR(VLOOKUP(A824,DETAIL!$A$7:$L$1101,9,0),"")</f>
        <v/>
      </c>
      <c r="O824" s="115" t="str">
        <f>IFERROR(VLOOKUP(A824,DETAIL!$A$7:$L$1101,10,0)*25%,"")</f>
        <v/>
      </c>
      <c r="P824" s="115" t="str">
        <f t="shared" si="31"/>
        <v/>
      </c>
      <c r="Q824" s="113"/>
    </row>
    <row r="825" spans="1:17" ht="24.95" customHeight="1">
      <c r="A825" s="128">
        <v>818</v>
      </c>
      <c r="B825" s="8" t="str">
        <f t="shared" si="30"/>
        <v/>
      </c>
      <c r="C825" s="112" t="str">
        <f>IFERROR(VLOOKUP(A825,DETAIL!$A$7:$F$1101,3,0),"")</f>
        <v/>
      </c>
      <c r="D825" s="112" t="str">
        <f>IFERROR(VLOOKUP(A825,DETAIL!$A$7:$F$1101,4,0),"")</f>
        <v/>
      </c>
      <c r="E825" s="113" t="str">
        <f>IFERROR(VLOOKUP(A825,DETAIL!$A$7:$F$1101,5,0),"")</f>
        <v/>
      </c>
      <c r="F825" s="113" t="str">
        <f>IFERROR(VLOOKUP(A825,DETAIL!$A$7:$P$1101,16,0),"")</f>
        <v/>
      </c>
      <c r="G825" s="113" t="str">
        <f>IFERROR(VLOOKUP(A825,DETAIL!$A$7:$P$1101,15,0),"")</f>
        <v/>
      </c>
      <c r="H825" s="8" t="str">
        <f>IFERROR(VLOOKUP(A825,DETAIL!$A$7:$F$1101,6,0),"")</f>
        <v/>
      </c>
      <c r="I825" s="8" t="str">
        <f>IFERROR(VLOOKUP(A825,DETAIL!$A$7:$Q$1101,17,0),"")</f>
        <v/>
      </c>
      <c r="J825" s="8" t="str">
        <f>IFERROR(VLOOKUP(A825,DETAIL!$A$7:$P$1101,13,0),"")</f>
        <v/>
      </c>
      <c r="K825" s="114" t="str">
        <f>IFERROR(VLOOKUP(A825,DETAIL!$A$7:$N$1101,14,0),"")</f>
        <v/>
      </c>
      <c r="L825" s="8" t="str">
        <f>IFERROR(VLOOKUP(A825,DETAIL!$A$7:$L$1101,7,0),"")</f>
        <v/>
      </c>
      <c r="M825" s="115" t="str">
        <f>IFERROR(VLOOKUP(A825,DETAIL!$A$7:$L$1101,8,0)*75%,"")</f>
        <v/>
      </c>
      <c r="N825" s="8" t="str">
        <f>IFERROR(VLOOKUP(A825,DETAIL!$A$7:$L$1101,9,0),"")</f>
        <v/>
      </c>
      <c r="O825" s="115" t="str">
        <f>IFERROR(VLOOKUP(A825,DETAIL!$A$7:$L$1101,10,0)*25%,"")</f>
        <v/>
      </c>
      <c r="P825" s="115" t="str">
        <f t="shared" si="31"/>
        <v/>
      </c>
      <c r="Q825" s="113"/>
    </row>
    <row r="826" spans="1:17" ht="24.95" customHeight="1">
      <c r="A826" s="128">
        <v>819</v>
      </c>
      <c r="B826" s="8" t="str">
        <f t="shared" si="30"/>
        <v/>
      </c>
      <c r="C826" s="112" t="str">
        <f>IFERROR(VLOOKUP(A826,DETAIL!$A$7:$F$1101,3,0),"")</f>
        <v/>
      </c>
      <c r="D826" s="112" t="str">
        <f>IFERROR(VLOOKUP(A826,DETAIL!$A$7:$F$1101,4,0),"")</f>
        <v/>
      </c>
      <c r="E826" s="113" t="str">
        <f>IFERROR(VLOOKUP(A826,DETAIL!$A$7:$F$1101,5,0),"")</f>
        <v/>
      </c>
      <c r="F826" s="113" t="str">
        <f>IFERROR(VLOOKUP(A826,DETAIL!$A$7:$P$1101,16,0),"")</f>
        <v/>
      </c>
      <c r="G826" s="113" t="str">
        <f>IFERROR(VLOOKUP(A826,DETAIL!$A$7:$P$1101,15,0),"")</f>
        <v/>
      </c>
      <c r="H826" s="8" t="str">
        <f>IFERROR(VLOOKUP(A826,DETAIL!$A$7:$F$1101,6,0),"")</f>
        <v/>
      </c>
      <c r="I826" s="8" t="str">
        <f>IFERROR(VLOOKUP(A826,DETAIL!$A$7:$Q$1101,17,0),"")</f>
        <v/>
      </c>
      <c r="J826" s="8" t="str">
        <f>IFERROR(VLOOKUP(A826,DETAIL!$A$7:$P$1101,13,0),"")</f>
        <v/>
      </c>
      <c r="K826" s="114" t="str">
        <f>IFERROR(VLOOKUP(A826,DETAIL!$A$7:$N$1101,14,0),"")</f>
        <v/>
      </c>
      <c r="L826" s="8" t="str">
        <f>IFERROR(VLOOKUP(A826,DETAIL!$A$7:$L$1101,7,0),"")</f>
        <v/>
      </c>
      <c r="M826" s="115" t="str">
        <f>IFERROR(VLOOKUP(A826,DETAIL!$A$7:$L$1101,8,0)*75%,"")</f>
        <v/>
      </c>
      <c r="N826" s="8" t="str">
        <f>IFERROR(VLOOKUP(A826,DETAIL!$A$7:$L$1101,9,0),"")</f>
        <v/>
      </c>
      <c r="O826" s="115" t="str">
        <f>IFERROR(VLOOKUP(A826,DETAIL!$A$7:$L$1101,10,0)*25%,"")</f>
        <v/>
      </c>
      <c r="P826" s="115" t="str">
        <f t="shared" si="31"/>
        <v/>
      </c>
      <c r="Q826" s="113"/>
    </row>
    <row r="827" spans="1:17" ht="24.95" customHeight="1">
      <c r="A827" s="128">
        <v>820</v>
      </c>
      <c r="B827" s="8" t="str">
        <f t="shared" si="30"/>
        <v/>
      </c>
      <c r="C827" s="112" t="str">
        <f>IFERROR(VLOOKUP(A827,DETAIL!$A$7:$F$1101,3,0),"")</f>
        <v/>
      </c>
      <c r="D827" s="112" t="str">
        <f>IFERROR(VLOOKUP(A827,DETAIL!$A$7:$F$1101,4,0),"")</f>
        <v/>
      </c>
      <c r="E827" s="113" t="str">
        <f>IFERROR(VLOOKUP(A827,DETAIL!$A$7:$F$1101,5,0),"")</f>
        <v/>
      </c>
      <c r="F827" s="113" t="str">
        <f>IFERROR(VLOOKUP(A827,DETAIL!$A$7:$P$1101,16,0),"")</f>
        <v/>
      </c>
      <c r="G827" s="113" t="str">
        <f>IFERROR(VLOOKUP(A827,DETAIL!$A$7:$P$1101,15,0),"")</f>
        <v/>
      </c>
      <c r="H827" s="8" t="str">
        <f>IFERROR(VLOOKUP(A827,DETAIL!$A$7:$F$1101,6,0),"")</f>
        <v/>
      </c>
      <c r="I827" s="8" t="str">
        <f>IFERROR(VLOOKUP(A827,DETAIL!$A$7:$Q$1101,17,0),"")</f>
        <v/>
      </c>
      <c r="J827" s="8" t="str">
        <f>IFERROR(VLOOKUP(A827,DETAIL!$A$7:$P$1101,13,0),"")</f>
        <v/>
      </c>
      <c r="K827" s="114" t="str">
        <f>IFERROR(VLOOKUP(A827,DETAIL!$A$7:$N$1101,14,0),"")</f>
        <v/>
      </c>
      <c r="L827" s="8" t="str">
        <f>IFERROR(VLOOKUP(A827,DETAIL!$A$7:$L$1101,7,0),"")</f>
        <v/>
      </c>
      <c r="M827" s="115" t="str">
        <f>IFERROR(VLOOKUP(A827,DETAIL!$A$7:$L$1101,8,0)*75%,"")</f>
        <v/>
      </c>
      <c r="N827" s="8" t="str">
        <f>IFERROR(VLOOKUP(A827,DETAIL!$A$7:$L$1101,9,0),"")</f>
        <v/>
      </c>
      <c r="O827" s="115" t="str">
        <f>IFERROR(VLOOKUP(A827,DETAIL!$A$7:$L$1101,10,0)*25%,"")</f>
        <v/>
      </c>
      <c r="P827" s="115" t="str">
        <f t="shared" si="31"/>
        <v/>
      </c>
      <c r="Q827" s="113"/>
    </row>
    <row r="828" spans="1:17" ht="24.95" customHeight="1">
      <c r="A828" s="128">
        <v>821</v>
      </c>
      <c r="B828" s="8" t="str">
        <f t="shared" si="30"/>
        <v/>
      </c>
      <c r="C828" s="112" t="str">
        <f>IFERROR(VLOOKUP(A828,DETAIL!$A$7:$F$1101,3,0),"")</f>
        <v/>
      </c>
      <c r="D828" s="112" t="str">
        <f>IFERROR(VLOOKUP(A828,DETAIL!$A$7:$F$1101,4,0),"")</f>
        <v/>
      </c>
      <c r="E828" s="113" t="str">
        <f>IFERROR(VLOOKUP(A828,DETAIL!$A$7:$F$1101,5,0),"")</f>
        <v/>
      </c>
      <c r="F828" s="113" t="str">
        <f>IFERROR(VLOOKUP(A828,DETAIL!$A$7:$P$1101,16,0),"")</f>
        <v/>
      </c>
      <c r="G828" s="113" t="str">
        <f>IFERROR(VLOOKUP(A828,DETAIL!$A$7:$P$1101,15,0),"")</f>
        <v/>
      </c>
      <c r="H828" s="8" t="str">
        <f>IFERROR(VLOOKUP(A828,DETAIL!$A$7:$F$1101,6,0),"")</f>
        <v/>
      </c>
      <c r="I828" s="8" t="str">
        <f>IFERROR(VLOOKUP(A828,DETAIL!$A$7:$Q$1101,17,0),"")</f>
        <v/>
      </c>
      <c r="J828" s="8" t="str">
        <f>IFERROR(VLOOKUP(A828,DETAIL!$A$7:$P$1101,13,0),"")</f>
        <v/>
      </c>
      <c r="K828" s="114" t="str">
        <f>IFERROR(VLOOKUP(A828,DETAIL!$A$7:$N$1101,14,0),"")</f>
        <v/>
      </c>
      <c r="L828" s="8" t="str">
        <f>IFERROR(VLOOKUP(A828,DETAIL!$A$7:$L$1101,7,0),"")</f>
        <v/>
      </c>
      <c r="M828" s="115" t="str">
        <f>IFERROR(VLOOKUP(A828,DETAIL!$A$7:$L$1101,8,0)*75%,"")</f>
        <v/>
      </c>
      <c r="N828" s="8" t="str">
        <f>IFERROR(VLOOKUP(A828,DETAIL!$A$7:$L$1101,9,0),"")</f>
        <v/>
      </c>
      <c r="O828" s="115" t="str">
        <f>IFERROR(VLOOKUP(A828,DETAIL!$A$7:$L$1101,10,0)*25%,"")</f>
        <v/>
      </c>
      <c r="P828" s="115" t="str">
        <f t="shared" si="31"/>
        <v/>
      </c>
      <c r="Q828" s="113"/>
    </row>
    <row r="829" spans="1:17" ht="24.95" customHeight="1">
      <c r="A829" s="128">
        <v>822</v>
      </c>
      <c r="B829" s="8" t="str">
        <f t="shared" si="30"/>
        <v/>
      </c>
      <c r="C829" s="112" t="str">
        <f>IFERROR(VLOOKUP(A829,DETAIL!$A$7:$F$1101,3,0),"")</f>
        <v/>
      </c>
      <c r="D829" s="112" t="str">
        <f>IFERROR(VLOOKUP(A829,DETAIL!$A$7:$F$1101,4,0),"")</f>
        <v/>
      </c>
      <c r="E829" s="113" t="str">
        <f>IFERROR(VLOOKUP(A829,DETAIL!$A$7:$F$1101,5,0),"")</f>
        <v/>
      </c>
      <c r="F829" s="113" t="str">
        <f>IFERROR(VLOOKUP(A829,DETAIL!$A$7:$P$1101,16,0),"")</f>
        <v/>
      </c>
      <c r="G829" s="113" t="str">
        <f>IFERROR(VLOOKUP(A829,DETAIL!$A$7:$P$1101,15,0),"")</f>
        <v/>
      </c>
      <c r="H829" s="8" t="str">
        <f>IFERROR(VLOOKUP(A829,DETAIL!$A$7:$F$1101,6,0),"")</f>
        <v/>
      </c>
      <c r="I829" s="8" t="str">
        <f>IFERROR(VLOOKUP(A829,DETAIL!$A$7:$Q$1101,17,0),"")</f>
        <v/>
      </c>
      <c r="J829" s="8" t="str">
        <f>IFERROR(VLOOKUP(A829,DETAIL!$A$7:$P$1101,13,0),"")</f>
        <v/>
      </c>
      <c r="K829" s="114" t="str">
        <f>IFERROR(VLOOKUP(A829,DETAIL!$A$7:$N$1101,14,0),"")</f>
        <v/>
      </c>
      <c r="L829" s="8" t="str">
        <f>IFERROR(VLOOKUP(A829,DETAIL!$A$7:$L$1101,7,0),"")</f>
        <v/>
      </c>
      <c r="M829" s="115" t="str">
        <f>IFERROR(VLOOKUP(A829,DETAIL!$A$7:$L$1101,8,0)*75%,"")</f>
        <v/>
      </c>
      <c r="N829" s="8" t="str">
        <f>IFERROR(VLOOKUP(A829,DETAIL!$A$7:$L$1101,9,0),"")</f>
        <v/>
      </c>
      <c r="O829" s="115" t="str">
        <f>IFERROR(VLOOKUP(A829,DETAIL!$A$7:$L$1101,10,0)*25%,"")</f>
        <v/>
      </c>
      <c r="P829" s="115" t="str">
        <f t="shared" si="31"/>
        <v/>
      </c>
      <c r="Q829" s="113"/>
    </row>
    <row r="830" spans="1:17" ht="24.95" customHeight="1">
      <c r="A830" s="128">
        <v>823</v>
      </c>
      <c r="B830" s="8" t="str">
        <f t="shared" si="30"/>
        <v/>
      </c>
      <c r="C830" s="112" t="str">
        <f>IFERROR(VLOOKUP(A830,DETAIL!$A$7:$F$1101,3,0),"")</f>
        <v/>
      </c>
      <c r="D830" s="112" t="str">
        <f>IFERROR(VLOOKUP(A830,DETAIL!$A$7:$F$1101,4,0),"")</f>
        <v/>
      </c>
      <c r="E830" s="113" t="str">
        <f>IFERROR(VLOOKUP(A830,DETAIL!$A$7:$F$1101,5,0),"")</f>
        <v/>
      </c>
      <c r="F830" s="113" t="str">
        <f>IFERROR(VLOOKUP(A830,DETAIL!$A$7:$P$1101,16,0),"")</f>
        <v/>
      </c>
      <c r="G830" s="113" t="str">
        <f>IFERROR(VLOOKUP(A830,DETAIL!$A$7:$P$1101,15,0),"")</f>
        <v/>
      </c>
      <c r="H830" s="8" t="str">
        <f>IFERROR(VLOOKUP(A830,DETAIL!$A$7:$F$1101,6,0),"")</f>
        <v/>
      </c>
      <c r="I830" s="8" t="str">
        <f>IFERROR(VLOOKUP(A830,DETAIL!$A$7:$Q$1101,17,0),"")</f>
        <v/>
      </c>
      <c r="J830" s="8" t="str">
        <f>IFERROR(VLOOKUP(A830,DETAIL!$A$7:$P$1101,13,0),"")</f>
        <v/>
      </c>
      <c r="K830" s="114" t="str">
        <f>IFERROR(VLOOKUP(A830,DETAIL!$A$7:$N$1101,14,0),"")</f>
        <v/>
      </c>
      <c r="L830" s="8" t="str">
        <f>IFERROR(VLOOKUP(A830,DETAIL!$A$7:$L$1101,7,0),"")</f>
        <v/>
      </c>
      <c r="M830" s="115" t="str">
        <f>IFERROR(VLOOKUP(A830,DETAIL!$A$7:$L$1101,8,0)*75%,"")</f>
        <v/>
      </c>
      <c r="N830" s="8" t="str">
        <f>IFERROR(VLOOKUP(A830,DETAIL!$A$7:$L$1101,9,0),"")</f>
        <v/>
      </c>
      <c r="O830" s="115" t="str">
        <f>IFERROR(VLOOKUP(A830,DETAIL!$A$7:$L$1101,10,0)*25%,"")</f>
        <v/>
      </c>
      <c r="P830" s="115" t="str">
        <f t="shared" si="31"/>
        <v/>
      </c>
      <c r="Q830" s="113"/>
    </row>
    <row r="831" spans="1:17" ht="24.95" customHeight="1">
      <c r="A831" s="128">
        <v>824</v>
      </c>
      <c r="B831" s="8" t="str">
        <f t="shared" si="30"/>
        <v/>
      </c>
      <c r="C831" s="112" t="str">
        <f>IFERROR(VLOOKUP(A831,DETAIL!$A$7:$F$1101,3,0),"")</f>
        <v/>
      </c>
      <c r="D831" s="112" t="str">
        <f>IFERROR(VLOOKUP(A831,DETAIL!$A$7:$F$1101,4,0),"")</f>
        <v/>
      </c>
      <c r="E831" s="113" t="str">
        <f>IFERROR(VLOOKUP(A831,DETAIL!$A$7:$F$1101,5,0),"")</f>
        <v/>
      </c>
      <c r="F831" s="113" t="str">
        <f>IFERROR(VLOOKUP(A831,DETAIL!$A$7:$P$1101,16,0),"")</f>
        <v/>
      </c>
      <c r="G831" s="113" t="str">
        <f>IFERROR(VLOOKUP(A831,DETAIL!$A$7:$P$1101,15,0),"")</f>
        <v/>
      </c>
      <c r="H831" s="8" t="str">
        <f>IFERROR(VLOOKUP(A831,DETAIL!$A$7:$F$1101,6,0),"")</f>
        <v/>
      </c>
      <c r="I831" s="8" t="str">
        <f>IFERROR(VLOOKUP(A831,DETAIL!$A$7:$Q$1101,17,0),"")</f>
        <v/>
      </c>
      <c r="J831" s="8" t="str">
        <f>IFERROR(VLOOKUP(A831,DETAIL!$A$7:$P$1101,13,0),"")</f>
        <v/>
      </c>
      <c r="K831" s="114" t="str">
        <f>IFERROR(VLOOKUP(A831,DETAIL!$A$7:$N$1101,14,0),"")</f>
        <v/>
      </c>
      <c r="L831" s="8" t="str">
        <f>IFERROR(VLOOKUP(A831,DETAIL!$A$7:$L$1101,7,0),"")</f>
        <v/>
      </c>
      <c r="M831" s="115" t="str">
        <f>IFERROR(VLOOKUP(A831,DETAIL!$A$7:$L$1101,8,0)*75%,"")</f>
        <v/>
      </c>
      <c r="N831" s="8" t="str">
        <f>IFERROR(VLOOKUP(A831,DETAIL!$A$7:$L$1101,9,0),"")</f>
        <v/>
      </c>
      <c r="O831" s="115" t="str">
        <f>IFERROR(VLOOKUP(A831,DETAIL!$A$7:$L$1101,10,0)*25%,"")</f>
        <v/>
      </c>
      <c r="P831" s="115" t="str">
        <f t="shared" si="31"/>
        <v/>
      </c>
      <c r="Q831" s="113"/>
    </row>
    <row r="832" spans="1:17" ht="24.95" customHeight="1">
      <c r="A832" s="128">
        <v>825</v>
      </c>
      <c r="B832" s="8" t="str">
        <f t="shared" si="30"/>
        <v/>
      </c>
      <c r="C832" s="112" t="str">
        <f>IFERROR(VLOOKUP(A832,DETAIL!$A$7:$F$1101,3,0),"")</f>
        <v/>
      </c>
      <c r="D832" s="112" t="str">
        <f>IFERROR(VLOOKUP(A832,DETAIL!$A$7:$F$1101,4,0),"")</f>
        <v/>
      </c>
      <c r="E832" s="113" t="str">
        <f>IFERROR(VLOOKUP(A832,DETAIL!$A$7:$F$1101,5,0),"")</f>
        <v/>
      </c>
      <c r="F832" s="113" t="str">
        <f>IFERROR(VLOOKUP(A832,DETAIL!$A$7:$P$1101,16,0),"")</f>
        <v/>
      </c>
      <c r="G832" s="113" t="str">
        <f>IFERROR(VLOOKUP(A832,DETAIL!$A$7:$P$1101,15,0),"")</f>
        <v/>
      </c>
      <c r="H832" s="8" t="str">
        <f>IFERROR(VLOOKUP(A832,DETAIL!$A$7:$F$1101,6,0),"")</f>
        <v/>
      </c>
      <c r="I832" s="8" t="str">
        <f>IFERROR(VLOOKUP(A832,DETAIL!$A$7:$Q$1101,17,0),"")</f>
        <v/>
      </c>
      <c r="J832" s="8" t="str">
        <f>IFERROR(VLOOKUP(A832,DETAIL!$A$7:$P$1101,13,0),"")</f>
        <v/>
      </c>
      <c r="K832" s="114" t="str">
        <f>IFERROR(VLOOKUP(A832,DETAIL!$A$7:$N$1101,14,0),"")</f>
        <v/>
      </c>
      <c r="L832" s="8" t="str">
        <f>IFERROR(VLOOKUP(A832,DETAIL!$A$7:$L$1101,7,0),"")</f>
        <v/>
      </c>
      <c r="M832" s="115" t="str">
        <f>IFERROR(VLOOKUP(A832,DETAIL!$A$7:$L$1101,8,0)*75%,"")</f>
        <v/>
      </c>
      <c r="N832" s="8" t="str">
        <f>IFERROR(VLOOKUP(A832,DETAIL!$A$7:$L$1101,9,0),"")</f>
        <v/>
      </c>
      <c r="O832" s="115" t="str">
        <f>IFERROR(VLOOKUP(A832,DETAIL!$A$7:$L$1101,10,0)*25%,"")</f>
        <v/>
      </c>
      <c r="P832" s="115" t="str">
        <f t="shared" si="31"/>
        <v/>
      </c>
      <c r="Q832" s="113"/>
    </row>
    <row r="833" spans="1:17" ht="24.95" customHeight="1">
      <c r="A833" s="128">
        <v>826</v>
      </c>
      <c r="B833" s="8" t="str">
        <f t="shared" si="30"/>
        <v/>
      </c>
      <c r="C833" s="112" t="str">
        <f>IFERROR(VLOOKUP(A833,DETAIL!$A$7:$F$1101,3,0),"")</f>
        <v/>
      </c>
      <c r="D833" s="112" t="str">
        <f>IFERROR(VLOOKUP(A833,DETAIL!$A$7:$F$1101,4,0),"")</f>
        <v/>
      </c>
      <c r="E833" s="113" t="str">
        <f>IFERROR(VLOOKUP(A833,DETAIL!$A$7:$F$1101,5,0),"")</f>
        <v/>
      </c>
      <c r="F833" s="113" t="str">
        <f>IFERROR(VLOOKUP(A833,DETAIL!$A$7:$P$1101,16,0),"")</f>
        <v/>
      </c>
      <c r="G833" s="113" t="str">
        <f>IFERROR(VLOOKUP(A833,DETAIL!$A$7:$P$1101,15,0),"")</f>
        <v/>
      </c>
      <c r="H833" s="8" t="str">
        <f>IFERROR(VLOOKUP(A833,DETAIL!$A$7:$F$1101,6,0),"")</f>
        <v/>
      </c>
      <c r="I833" s="8" t="str">
        <f>IFERROR(VLOOKUP(A833,DETAIL!$A$7:$Q$1101,17,0),"")</f>
        <v/>
      </c>
      <c r="J833" s="8" t="str">
        <f>IFERROR(VLOOKUP(A833,DETAIL!$A$7:$P$1101,13,0),"")</f>
        <v/>
      </c>
      <c r="K833" s="114" t="str">
        <f>IFERROR(VLOOKUP(A833,DETAIL!$A$7:$N$1101,14,0),"")</f>
        <v/>
      </c>
      <c r="L833" s="8" t="str">
        <f>IFERROR(VLOOKUP(A833,DETAIL!$A$7:$L$1101,7,0),"")</f>
        <v/>
      </c>
      <c r="M833" s="115" t="str">
        <f>IFERROR(VLOOKUP(A833,DETAIL!$A$7:$L$1101,8,0)*75%,"")</f>
        <v/>
      </c>
      <c r="N833" s="8" t="str">
        <f>IFERROR(VLOOKUP(A833,DETAIL!$A$7:$L$1101,9,0),"")</f>
        <v/>
      </c>
      <c r="O833" s="115" t="str">
        <f>IFERROR(VLOOKUP(A833,DETAIL!$A$7:$L$1101,10,0)*25%,"")</f>
        <v/>
      </c>
      <c r="P833" s="115" t="str">
        <f t="shared" si="31"/>
        <v/>
      </c>
      <c r="Q833" s="113"/>
    </row>
    <row r="834" spans="1:17" ht="24.95" customHeight="1">
      <c r="A834" s="128">
        <v>827</v>
      </c>
      <c r="B834" s="8" t="str">
        <f t="shared" si="30"/>
        <v/>
      </c>
      <c r="C834" s="112" t="str">
        <f>IFERROR(VLOOKUP(A834,DETAIL!$A$7:$F$1101,3,0),"")</f>
        <v/>
      </c>
      <c r="D834" s="112" t="str">
        <f>IFERROR(VLOOKUP(A834,DETAIL!$A$7:$F$1101,4,0),"")</f>
        <v/>
      </c>
      <c r="E834" s="113" t="str">
        <f>IFERROR(VLOOKUP(A834,DETAIL!$A$7:$F$1101,5,0),"")</f>
        <v/>
      </c>
      <c r="F834" s="113" t="str">
        <f>IFERROR(VLOOKUP(A834,DETAIL!$A$7:$P$1101,16,0),"")</f>
        <v/>
      </c>
      <c r="G834" s="113" t="str">
        <f>IFERROR(VLOOKUP(A834,DETAIL!$A$7:$P$1101,15,0),"")</f>
        <v/>
      </c>
      <c r="H834" s="8" t="str">
        <f>IFERROR(VLOOKUP(A834,DETAIL!$A$7:$F$1101,6,0),"")</f>
        <v/>
      </c>
      <c r="I834" s="8" t="str">
        <f>IFERROR(VLOOKUP(A834,DETAIL!$A$7:$Q$1101,17,0),"")</f>
        <v/>
      </c>
      <c r="J834" s="8" t="str">
        <f>IFERROR(VLOOKUP(A834,DETAIL!$A$7:$P$1101,13,0),"")</f>
        <v/>
      </c>
      <c r="K834" s="114" t="str">
        <f>IFERROR(VLOOKUP(A834,DETAIL!$A$7:$N$1101,14,0),"")</f>
        <v/>
      </c>
      <c r="L834" s="8" t="str">
        <f>IFERROR(VLOOKUP(A834,DETAIL!$A$7:$L$1101,7,0),"")</f>
        <v/>
      </c>
      <c r="M834" s="115" t="str">
        <f>IFERROR(VLOOKUP(A834,DETAIL!$A$7:$L$1101,8,0)*75%,"")</f>
        <v/>
      </c>
      <c r="N834" s="8" t="str">
        <f>IFERROR(VLOOKUP(A834,DETAIL!$A$7:$L$1101,9,0),"")</f>
        <v/>
      </c>
      <c r="O834" s="115" t="str">
        <f>IFERROR(VLOOKUP(A834,DETAIL!$A$7:$L$1101,10,0)*25%,"")</f>
        <v/>
      </c>
      <c r="P834" s="115" t="str">
        <f t="shared" si="31"/>
        <v/>
      </c>
      <c r="Q834" s="113"/>
    </row>
    <row r="835" spans="1:17" ht="24.95" customHeight="1">
      <c r="A835" s="128">
        <v>828</v>
      </c>
      <c r="B835" s="8" t="str">
        <f t="shared" si="30"/>
        <v/>
      </c>
      <c r="C835" s="112" t="str">
        <f>IFERROR(VLOOKUP(A835,DETAIL!$A$7:$F$1101,3,0),"")</f>
        <v/>
      </c>
      <c r="D835" s="112" t="str">
        <f>IFERROR(VLOOKUP(A835,DETAIL!$A$7:$F$1101,4,0),"")</f>
        <v/>
      </c>
      <c r="E835" s="113" t="str">
        <f>IFERROR(VLOOKUP(A835,DETAIL!$A$7:$F$1101,5,0),"")</f>
        <v/>
      </c>
      <c r="F835" s="113" t="str">
        <f>IFERROR(VLOOKUP(A835,DETAIL!$A$7:$P$1101,16,0),"")</f>
        <v/>
      </c>
      <c r="G835" s="113" t="str">
        <f>IFERROR(VLOOKUP(A835,DETAIL!$A$7:$P$1101,15,0),"")</f>
        <v/>
      </c>
      <c r="H835" s="8" t="str">
        <f>IFERROR(VLOOKUP(A835,DETAIL!$A$7:$F$1101,6,0),"")</f>
        <v/>
      </c>
      <c r="I835" s="8" t="str">
        <f>IFERROR(VLOOKUP(A835,DETAIL!$A$7:$Q$1101,17,0),"")</f>
        <v/>
      </c>
      <c r="J835" s="8" t="str">
        <f>IFERROR(VLOOKUP(A835,DETAIL!$A$7:$P$1101,13,0),"")</f>
        <v/>
      </c>
      <c r="K835" s="114" t="str">
        <f>IFERROR(VLOOKUP(A835,DETAIL!$A$7:$N$1101,14,0),"")</f>
        <v/>
      </c>
      <c r="L835" s="8" t="str">
        <f>IFERROR(VLOOKUP(A835,DETAIL!$A$7:$L$1101,7,0),"")</f>
        <v/>
      </c>
      <c r="M835" s="115" t="str">
        <f>IFERROR(VLOOKUP(A835,DETAIL!$A$7:$L$1101,8,0)*75%,"")</f>
        <v/>
      </c>
      <c r="N835" s="8" t="str">
        <f>IFERROR(VLOOKUP(A835,DETAIL!$A$7:$L$1101,9,0),"")</f>
        <v/>
      </c>
      <c r="O835" s="115" t="str">
        <f>IFERROR(VLOOKUP(A835,DETAIL!$A$7:$L$1101,10,0)*25%,"")</f>
        <v/>
      </c>
      <c r="P835" s="115" t="str">
        <f t="shared" si="31"/>
        <v/>
      </c>
      <c r="Q835" s="113"/>
    </row>
    <row r="836" spans="1:17" ht="24.95" customHeight="1">
      <c r="A836" s="128">
        <v>829</v>
      </c>
      <c r="B836" s="8" t="str">
        <f t="shared" si="30"/>
        <v/>
      </c>
      <c r="C836" s="112" t="str">
        <f>IFERROR(VLOOKUP(A836,DETAIL!$A$7:$F$1101,3,0),"")</f>
        <v/>
      </c>
      <c r="D836" s="112" t="str">
        <f>IFERROR(VLOOKUP(A836,DETAIL!$A$7:$F$1101,4,0),"")</f>
        <v/>
      </c>
      <c r="E836" s="113" t="str">
        <f>IFERROR(VLOOKUP(A836,DETAIL!$A$7:$F$1101,5,0),"")</f>
        <v/>
      </c>
      <c r="F836" s="113" t="str">
        <f>IFERROR(VLOOKUP(A836,DETAIL!$A$7:$P$1101,16,0),"")</f>
        <v/>
      </c>
      <c r="G836" s="113" t="str">
        <f>IFERROR(VLOOKUP(A836,DETAIL!$A$7:$P$1101,15,0),"")</f>
        <v/>
      </c>
      <c r="H836" s="8" t="str">
        <f>IFERROR(VLOOKUP(A836,DETAIL!$A$7:$F$1101,6,0),"")</f>
        <v/>
      </c>
      <c r="I836" s="8" t="str">
        <f>IFERROR(VLOOKUP(A836,DETAIL!$A$7:$Q$1101,17,0),"")</f>
        <v/>
      </c>
      <c r="J836" s="8" t="str">
        <f>IFERROR(VLOOKUP(A836,DETAIL!$A$7:$P$1101,13,0),"")</f>
        <v/>
      </c>
      <c r="K836" s="114" t="str">
        <f>IFERROR(VLOOKUP(A836,DETAIL!$A$7:$N$1101,14,0),"")</f>
        <v/>
      </c>
      <c r="L836" s="8" t="str">
        <f>IFERROR(VLOOKUP(A836,DETAIL!$A$7:$L$1101,7,0),"")</f>
        <v/>
      </c>
      <c r="M836" s="115" t="str">
        <f>IFERROR(VLOOKUP(A836,DETAIL!$A$7:$L$1101,8,0)*75%,"")</f>
        <v/>
      </c>
      <c r="N836" s="8" t="str">
        <f>IFERROR(VLOOKUP(A836,DETAIL!$A$7:$L$1101,9,0),"")</f>
        <v/>
      </c>
      <c r="O836" s="115" t="str">
        <f>IFERROR(VLOOKUP(A836,DETAIL!$A$7:$L$1101,10,0)*25%,"")</f>
        <v/>
      </c>
      <c r="P836" s="115" t="str">
        <f t="shared" si="31"/>
        <v/>
      </c>
      <c r="Q836" s="113"/>
    </row>
    <row r="837" spans="1:17" ht="24.95" customHeight="1">
      <c r="A837" s="128">
        <v>830</v>
      </c>
      <c r="B837" s="8" t="str">
        <f t="shared" si="30"/>
        <v/>
      </c>
      <c r="C837" s="112" t="str">
        <f>IFERROR(VLOOKUP(A837,DETAIL!$A$7:$F$1101,3,0),"")</f>
        <v/>
      </c>
      <c r="D837" s="112" t="str">
        <f>IFERROR(VLOOKUP(A837,DETAIL!$A$7:$F$1101,4,0),"")</f>
        <v/>
      </c>
      <c r="E837" s="113" t="str">
        <f>IFERROR(VLOOKUP(A837,DETAIL!$A$7:$F$1101,5,0),"")</f>
        <v/>
      </c>
      <c r="F837" s="113" t="str">
        <f>IFERROR(VLOOKUP(A837,DETAIL!$A$7:$P$1101,16,0),"")</f>
        <v/>
      </c>
      <c r="G837" s="113" t="str">
        <f>IFERROR(VLOOKUP(A837,DETAIL!$A$7:$P$1101,15,0),"")</f>
        <v/>
      </c>
      <c r="H837" s="8" t="str">
        <f>IFERROR(VLOOKUP(A837,DETAIL!$A$7:$F$1101,6,0),"")</f>
        <v/>
      </c>
      <c r="I837" s="8" t="str">
        <f>IFERROR(VLOOKUP(A837,DETAIL!$A$7:$Q$1101,17,0),"")</f>
        <v/>
      </c>
      <c r="J837" s="8" t="str">
        <f>IFERROR(VLOOKUP(A837,DETAIL!$A$7:$P$1101,13,0),"")</f>
        <v/>
      </c>
      <c r="K837" s="114" t="str">
        <f>IFERROR(VLOOKUP(A837,DETAIL!$A$7:$N$1101,14,0),"")</f>
        <v/>
      </c>
      <c r="L837" s="8" t="str">
        <f>IFERROR(VLOOKUP(A837,DETAIL!$A$7:$L$1101,7,0),"")</f>
        <v/>
      </c>
      <c r="M837" s="115" t="str">
        <f>IFERROR(VLOOKUP(A837,DETAIL!$A$7:$L$1101,8,0)*75%,"")</f>
        <v/>
      </c>
      <c r="N837" s="8" t="str">
        <f>IFERROR(VLOOKUP(A837,DETAIL!$A$7:$L$1101,9,0),"")</f>
        <v/>
      </c>
      <c r="O837" s="115" t="str">
        <f>IFERROR(VLOOKUP(A837,DETAIL!$A$7:$L$1101,10,0)*25%,"")</f>
        <v/>
      </c>
      <c r="P837" s="115" t="str">
        <f t="shared" si="31"/>
        <v/>
      </c>
      <c r="Q837" s="113"/>
    </row>
    <row r="838" spans="1:17" ht="24.95" customHeight="1">
      <c r="A838" s="128">
        <v>831</v>
      </c>
      <c r="B838" s="8" t="str">
        <f t="shared" si="30"/>
        <v/>
      </c>
      <c r="C838" s="112" t="str">
        <f>IFERROR(VLOOKUP(A838,DETAIL!$A$7:$F$1101,3,0),"")</f>
        <v/>
      </c>
      <c r="D838" s="112" t="str">
        <f>IFERROR(VLOOKUP(A838,DETAIL!$A$7:$F$1101,4,0),"")</f>
        <v/>
      </c>
      <c r="E838" s="113" t="str">
        <f>IFERROR(VLOOKUP(A838,DETAIL!$A$7:$F$1101,5,0),"")</f>
        <v/>
      </c>
      <c r="F838" s="113" t="str">
        <f>IFERROR(VLOOKUP(A838,DETAIL!$A$7:$P$1101,16,0),"")</f>
        <v/>
      </c>
      <c r="G838" s="113" t="str">
        <f>IFERROR(VLOOKUP(A838,DETAIL!$A$7:$P$1101,15,0),"")</f>
        <v/>
      </c>
      <c r="H838" s="8" t="str">
        <f>IFERROR(VLOOKUP(A838,DETAIL!$A$7:$F$1101,6,0),"")</f>
        <v/>
      </c>
      <c r="I838" s="8" t="str">
        <f>IFERROR(VLOOKUP(A838,DETAIL!$A$7:$Q$1101,17,0),"")</f>
        <v/>
      </c>
      <c r="J838" s="8" t="str">
        <f>IFERROR(VLOOKUP(A838,DETAIL!$A$7:$P$1101,13,0),"")</f>
        <v/>
      </c>
      <c r="K838" s="114" t="str">
        <f>IFERROR(VLOOKUP(A838,DETAIL!$A$7:$N$1101,14,0),"")</f>
        <v/>
      </c>
      <c r="L838" s="8" t="str">
        <f>IFERROR(VLOOKUP(A838,DETAIL!$A$7:$L$1101,7,0),"")</f>
        <v/>
      </c>
      <c r="M838" s="115" t="str">
        <f>IFERROR(VLOOKUP(A838,DETAIL!$A$7:$L$1101,8,0)*75%,"")</f>
        <v/>
      </c>
      <c r="N838" s="8" t="str">
        <f>IFERROR(VLOOKUP(A838,DETAIL!$A$7:$L$1101,9,0),"")</f>
        <v/>
      </c>
      <c r="O838" s="115" t="str">
        <f>IFERROR(VLOOKUP(A838,DETAIL!$A$7:$L$1101,10,0)*25%,"")</f>
        <v/>
      </c>
      <c r="P838" s="115" t="str">
        <f t="shared" si="31"/>
        <v/>
      </c>
      <c r="Q838" s="113"/>
    </row>
    <row r="839" spans="1:17" ht="24.95" customHeight="1">
      <c r="A839" s="128">
        <v>832</v>
      </c>
      <c r="B839" s="8" t="str">
        <f t="shared" si="30"/>
        <v/>
      </c>
      <c r="C839" s="112" t="str">
        <f>IFERROR(VLOOKUP(A839,DETAIL!$A$7:$F$1101,3,0),"")</f>
        <v/>
      </c>
      <c r="D839" s="112" t="str">
        <f>IFERROR(VLOOKUP(A839,DETAIL!$A$7:$F$1101,4,0),"")</f>
        <v/>
      </c>
      <c r="E839" s="113" t="str">
        <f>IFERROR(VLOOKUP(A839,DETAIL!$A$7:$F$1101,5,0),"")</f>
        <v/>
      </c>
      <c r="F839" s="113" t="str">
        <f>IFERROR(VLOOKUP(A839,DETAIL!$A$7:$P$1101,16,0),"")</f>
        <v/>
      </c>
      <c r="G839" s="113" t="str">
        <f>IFERROR(VLOOKUP(A839,DETAIL!$A$7:$P$1101,15,0),"")</f>
        <v/>
      </c>
      <c r="H839" s="8" t="str">
        <f>IFERROR(VLOOKUP(A839,DETAIL!$A$7:$F$1101,6,0),"")</f>
        <v/>
      </c>
      <c r="I839" s="8" t="str">
        <f>IFERROR(VLOOKUP(A839,DETAIL!$A$7:$Q$1101,17,0),"")</f>
        <v/>
      </c>
      <c r="J839" s="8" t="str">
        <f>IFERROR(VLOOKUP(A839,DETAIL!$A$7:$P$1101,13,0),"")</f>
        <v/>
      </c>
      <c r="K839" s="114" t="str">
        <f>IFERROR(VLOOKUP(A839,DETAIL!$A$7:$N$1101,14,0),"")</f>
        <v/>
      </c>
      <c r="L839" s="8" t="str">
        <f>IFERROR(VLOOKUP(A839,DETAIL!$A$7:$L$1101,7,0),"")</f>
        <v/>
      </c>
      <c r="M839" s="115" t="str">
        <f>IFERROR(VLOOKUP(A839,DETAIL!$A$7:$L$1101,8,0)*75%,"")</f>
        <v/>
      </c>
      <c r="N839" s="8" t="str">
        <f>IFERROR(VLOOKUP(A839,DETAIL!$A$7:$L$1101,9,0),"")</f>
        <v/>
      </c>
      <c r="O839" s="115" t="str">
        <f>IFERROR(VLOOKUP(A839,DETAIL!$A$7:$L$1101,10,0)*25%,"")</f>
        <v/>
      </c>
      <c r="P839" s="115" t="str">
        <f t="shared" si="31"/>
        <v/>
      </c>
      <c r="Q839" s="113"/>
    </row>
    <row r="840" spans="1:17" ht="24.95" customHeight="1">
      <c r="A840" s="128">
        <v>833</v>
      </c>
      <c r="B840" s="8" t="str">
        <f t="shared" si="30"/>
        <v/>
      </c>
      <c r="C840" s="112" t="str">
        <f>IFERROR(VLOOKUP(A840,DETAIL!$A$7:$F$1101,3,0),"")</f>
        <v/>
      </c>
      <c r="D840" s="112" t="str">
        <f>IFERROR(VLOOKUP(A840,DETAIL!$A$7:$F$1101,4,0),"")</f>
        <v/>
      </c>
      <c r="E840" s="113" t="str">
        <f>IFERROR(VLOOKUP(A840,DETAIL!$A$7:$F$1101,5,0),"")</f>
        <v/>
      </c>
      <c r="F840" s="113" t="str">
        <f>IFERROR(VLOOKUP(A840,DETAIL!$A$7:$P$1101,16,0),"")</f>
        <v/>
      </c>
      <c r="G840" s="113" t="str">
        <f>IFERROR(VLOOKUP(A840,DETAIL!$A$7:$P$1101,15,0),"")</f>
        <v/>
      </c>
      <c r="H840" s="8" t="str">
        <f>IFERROR(VLOOKUP(A840,DETAIL!$A$7:$F$1101,6,0),"")</f>
        <v/>
      </c>
      <c r="I840" s="8" t="str">
        <f>IFERROR(VLOOKUP(A840,DETAIL!$A$7:$Q$1101,17,0),"")</f>
        <v/>
      </c>
      <c r="J840" s="8" t="str">
        <f>IFERROR(VLOOKUP(A840,DETAIL!$A$7:$P$1101,13,0),"")</f>
        <v/>
      </c>
      <c r="K840" s="114" t="str">
        <f>IFERROR(VLOOKUP(A840,DETAIL!$A$7:$N$1101,14,0),"")</f>
        <v/>
      </c>
      <c r="L840" s="8" t="str">
        <f>IFERROR(VLOOKUP(A840,DETAIL!$A$7:$L$1101,7,0),"")</f>
        <v/>
      </c>
      <c r="M840" s="115" t="str">
        <f>IFERROR(VLOOKUP(A840,DETAIL!$A$7:$L$1101,8,0)*75%,"")</f>
        <v/>
      </c>
      <c r="N840" s="8" t="str">
        <f>IFERROR(VLOOKUP(A840,DETAIL!$A$7:$L$1101,9,0),"")</f>
        <v/>
      </c>
      <c r="O840" s="115" t="str">
        <f>IFERROR(VLOOKUP(A840,DETAIL!$A$7:$L$1101,10,0)*25%,"")</f>
        <v/>
      </c>
      <c r="P840" s="115" t="str">
        <f t="shared" si="31"/>
        <v/>
      </c>
      <c r="Q840" s="113"/>
    </row>
    <row r="841" spans="1:17" ht="24.95" customHeight="1">
      <c r="A841" s="128">
        <v>834</v>
      </c>
      <c r="B841" s="8" t="str">
        <f t="shared" si="30"/>
        <v/>
      </c>
      <c r="C841" s="112" t="str">
        <f>IFERROR(VLOOKUP(A841,DETAIL!$A$7:$F$1101,3,0),"")</f>
        <v/>
      </c>
      <c r="D841" s="112" t="str">
        <f>IFERROR(VLOOKUP(A841,DETAIL!$A$7:$F$1101,4,0),"")</f>
        <v/>
      </c>
      <c r="E841" s="113" t="str">
        <f>IFERROR(VLOOKUP(A841,DETAIL!$A$7:$F$1101,5,0),"")</f>
        <v/>
      </c>
      <c r="F841" s="113" t="str">
        <f>IFERROR(VLOOKUP(A841,DETAIL!$A$7:$P$1101,16,0),"")</f>
        <v/>
      </c>
      <c r="G841" s="113" t="str">
        <f>IFERROR(VLOOKUP(A841,DETAIL!$A$7:$P$1101,15,0),"")</f>
        <v/>
      </c>
      <c r="H841" s="8" t="str">
        <f>IFERROR(VLOOKUP(A841,DETAIL!$A$7:$F$1101,6,0),"")</f>
        <v/>
      </c>
      <c r="I841" s="8" t="str">
        <f>IFERROR(VLOOKUP(A841,DETAIL!$A$7:$Q$1101,17,0),"")</f>
        <v/>
      </c>
      <c r="J841" s="8" t="str">
        <f>IFERROR(VLOOKUP(A841,DETAIL!$A$7:$P$1101,13,0),"")</f>
        <v/>
      </c>
      <c r="K841" s="114" t="str">
        <f>IFERROR(VLOOKUP(A841,DETAIL!$A$7:$N$1101,14,0),"")</f>
        <v/>
      </c>
      <c r="L841" s="8" t="str">
        <f>IFERROR(VLOOKUP(A841,DETAIL!$A$7:$L$1101,7,0),"")</f>
        <v/>
      </c>
      <c r="M841" s="115" t="str">
        <f>IFERROR(VLOOKUP(A841,DETAIL!$A$7:$L$1101,8,0)*75%,"")</f>
        <v/>
      </c>
      <c r="N841" s="8" t="str">
        <f>IFERROR(VLOOKUP(A841,DETAIL!$A$7:$L$1101,9,0),"")</f>
        <v/>
      </c>
      <c r="O841" s="115" t="str">
        <f>IFERROR(VLOOKUP(A841,DETAIL!$A$7:$L$1101,10,0)*25%,"")</f>
        <v/>
      </c>
      <c r="P841" s="115" t="str">
        <f t="shared" si="31"/>
        <v/>
      </c>
      <c r="Q841" s="113"/>
    </row>
    <row r="842" spans="1:17" ht="24.95" customHeight="1">
      <c r="A842" s="128">
        <v>835</v>
      </c>
      <c r="B842" s="8" t="str">
        <f t="shared" si="30"/>
        <v/>
      </c>
      <c r="C842" s="112" t="str">
        <f>IFERROR(VLOOKUP(A842,DETAIL!$A$7:$F$1101,3,0),"")</f>
        <v/>
      </c>
      <c r="D842" s="112" t="str">
        <f>IFERROR(VLOOKUP(A842,DETAIL!$A$7:$F$1101,4,0),"")</f>
        <v/>
      </c>
      <c r="E842" s="113" t="str">
        <f>IFERROR(VLOOKUP(A842,DETAIL!$A$7:$F$1101,5,0),"")</f>
        <v/>
      </c>
      <c r="F842" s="113" t="str">
        <f>IFERROR(VLOOKUP(A842,DETAIL!$A$7:$P$1101,16,0),"")</f>
        <v/>
      </c>
      <c r="G842" s="113" t="str">
        <f>IFERROR(VLOOKUP(A842,DETAIL!$A$7:$P$1101,15,0),"")</f>
        <v/>
      </c>
      <c r="H842" s="8" t="str">
        <f>IFERROR(VLOOKUP(A842,DETAIL!$A$7:$F$1101,6,0),"")</f>
        <v/>
      </c>
      <c r="I842" s="8" t="str">
        <f>IFERROR(VLOOKUP(A842,DETAIL!$A$7:$Q$1101,17,0),"")</f>
        <v/>
      </c>
      <c r="J842" s="8" t="str">
        <f>IFERROR(VLOOKUP(A842,DETAIL!$A$7:$P$1101,13,0),"")</f>
        <v/>
      </c>
      <c r="K842" s="114" t="str">
        <f>IFERROR(VLOOKUP(A842,DETAIL!$A$7:$N$1101,14,0),"")</f>
        <v/>
      </c>
      <c r="L842" s="8" t="str">
        <f>IFERROR(VLOOKUP(A842,DETAIL!$A$7:$L$1101,7,0),"")</f>
        <v/>
      </c>
      <c r="M842" s="115" t="str">
        <f>IFERROR(VLOOKUP(A842,DETAIL!$A$7:$L$1101,8,0)*75%,"")</f>
        <v/>
      </c>
      <c r="N842" s="8" t="str">
        <f>IFERROR(VLOOKUP(A842,DETAIL!$A$7:$L$1101,9,0),"")</f>
        <v/>
      </c>
      <c r="O842" s="115" t="str">
        <f>IFERROR(VLOOKUP(A842,DETAIL!$A$7:$L$1101,10,0)*25%,"")</f>
        <v/>
      </c>
      <c r="P842" s="115" t="str">
        <f t="shared" si="31"/>
        <v/>
      </c>
      <c r="Q842" s="113"/>
    </row>
    <row r="843" spans="1:17" ht="24.95" customHeight="1">
      <c r="A843" s="128">
        <v>836</v>
      </c>
      <c r="B843" s="8" t="str">
        <f t="shared" si="30"/>
        <v/>
      </c>
      <c r="C843" s="112" t="str">
        <f>IFERROR(VLOOKUP(A843,DETAIL!$A$7:$F$1101,3,0),"")</f>
        <v/>
      </c>
      <c r="D843" s="112" t="str">
        <f>IFERROR(VLOOKUP(A843,DETAIL!$A$7:$F$1101,4,0),"")</f>
        <v/>
      </c>
      <c r="E843" s="113" t="str">
        <f>IFERROR(VLOOKUP(A843,DETAIL!$A$7:$F$1101,5,0),"")</f>
        <v/>
      </c>
      <c r="F843" s="113" t="str">
        <f>IFERROR(VLOOKUP(A843,DETAIL!$A$7:$P$1101,16,0),"")</f>
        <v/>
      </c>
      <c r="G843" s="113" t="str">
        <f>IFERROR(VLOOKUP(A843,DETAIL!$A$7:$P$1101,15,0),"")</f>
        <v/>
      </c>
      <c r="H843" s="8" t="str">
        <f>IFERROR(VLOOKUP(A843,DETAIL!$A$7:$F$1101,6,0),"")</f>
        <v/>
      </c>
      <c r="I843" s="8" t="str">
        <f>IFERROR(VLOOKUP(A843,DETAIL!$A$7:$Q$1101,17,0),"")</f>
        <v/>
      </c>
      <c r="J843" s="8" t="str">
        <f>IFERROR(VLOOKUP(A843,DETAIL!$A$7:$P$1101,13,0),"")</f>
        <v/>
      </c>
      <c r="K843" s="114" t="str">
        <f>IFERROR(VLOOKUP(A843,DETAIL!$A$7:$N$1101,14,0),"")</f>
        <v/>
      </c>
      <c r="L843" s="8" t="str">
        <f>IFERROR(VLOOKUP(A843,DETAIL!$A$7:$L$1101,7,0),"")</f>
        <v/>
      </c>
      <c r="M843" s="115" t="str">
        <f>IFERROR(VLOOKUP(A843,DETAIL!$A$7:$L$1101,8,0)*75%,"")</f>
        <v/>
      </c>
      <c r="N843" s="8" t="str">
        <f>IFERROR(VLOOKUP(A843,DETAIL!$A$7:$L$1101,9,0),"")</f>
        <v/>
      </c>
      <c r="O843" s="115" t="str">
        <f>IFERROR(VLOOKUP(A843,DETAIL!$A$7:$L$1101,10,0)*25%,"")</f>
        <v/>
      </c>
      <c r="P843" s="115" t="str">
        <f t="shared" si="31"/>
        <v/>
      </c>
      <c r="Q843" s="113"/>
    </row>
    <row r="844" spans="1:17" ht="24.95" customHeight="1">
      <c r="A844" s="128">
        <v>837</v>
      </c>
      <c r="B844" s="8" t="str">
        <f t="shared" si="30"/>
        <v/>
      </c>
      <c r="C844" s="112" t="str">
        <f>IFERROR(VLOOKUP(A844,DETAIL!$A$7:$F$1101,3,0),"")</f>
        <v/>
      </c>
      <c r="D844" s="112" t="str">
        <f>IFERROR(VLOOKUP(A844,DETAIL!$A$7:$F$1101,4,0),"")</f>
        <v/>
      </c>
      <c r="E844" s="113" t="str">
        <f>IFERROR(VLOOKUP(A844,DETAIL!$A$7:$F$1101,5,0),"")</f>
        <v/>
      </c>
      <c r="F844" s="113" t="str">
        <f>IFERROR(VLOOKUP(A844,DETAIL!$A$7:$P$1101,16,0),"")</f>
        <v/>
      </c>
      <c r="G844" s="113" t="str">
        <f>IFERROR(VLOOKUP(A844,DETAIL!$A$7:$P$1101,15,0),"")</f>
        <v/>
      </c>
      <c r="H844" s="8" t="str">
        <f>IFERROR(VLOOKUP(A844,DETAIL!$A$7:$F$1101,6,0),"")</f>
        <v/>
      </c>
      <c r="I844" s="8" t="str">
        <f>IFERROR(VLOOKUP(A844,DETAIL!$A$7:$Q$1101,17,0),"")</f>
        <v/>
      </c>
      <c r="J844" s="8" t="str">
        <f>IFERROR(VLOOKUP(A844,DETAIL!$A$7:$P$1101,13,0),"")</f>
        <v/>
      </c>
      <c r="K844" s="114" t="str">
        <f>IFERROR(VLOOKUP(A844,DETAIL!$A$7:$N$1101,14,0),"")</f>
        <v/>
      </c>
      <c r="L844" s="8" t="str">
        <f>IFERROR(VLOOKUP(A844,DETAIL!$A$7:$L$1101,7,0),"")</f>
        <v/>
      </c>
      <c r="M844" s="115" t="str">
        <f>IFERROR(VLOOKUP(A844,DETAIL!$A$7:$L$1101,8,0)*75%,"")</f>
        <v/>
      </c>
      <c r="N844" s="8" t="str">
        <f>IFERROR(VLOOKUP(A844,DETAIL!$A$7:$L$1101,9,0),"")</f>
        <v/>
      </c>
      <c r="O844" s="115" t="str">
        <f>IFERROR(VLOOKUP(A844,DETAIL!$A$7:$L$1101,10,0)*25%,"")</f>
        <v/>
      </c>
      <c r="P844" s="115" t="str">
        <f t="shared" si="31"/>
        <v/>
      </c>
      <c r="Q844" s="113"/>
    </row>
    <row r="845" spans="1:17" ht="24.95" customHeight="1">
      <c r="A845" s="128">
        <v>838</v>
      </c>
      <c r="B845" s="8" t="str">
        <f t="shared" si="30"/>
        <v/>
      </c>
      <c r="C845" s="112" t="str">
        <f>IFERROR(VLOOKUP(A845,DETAIL!$A$7:$F$1101,3,0),"")</f>
        <v/>
      </c>
      <c r="D845" s="112" t="str">
        <f>IFERROR(VLOOKUP(A845,DETAIL!$A$7:$F$1101,4,0),"")</f>
        <v/>
      </c>
      <c r="E845" s="113" t="str">
        <f>IFERROR(VLOOKUP(A845,DETAIL!$A$7:$F$1101,5,0),"")</f>
        <v/>
      </c>
      <c r="F845" s="113" t="str">
        <f>IFERROR(VLOOKUP(A845,DETAIL!$A$7:$P$1101,16,0),"")</f>
        <v/>
      </c>
      <c r="G845" s="113" t="str">
        <f>IFERROR(VLOOKUP(A845,DETAIL!$A$7:$P$1101,15,0),"")</f>
        <v/>
      </c>
      <c r="H845" s="8" t="str">
        <f>IFERROR(VLOOKUP(A845,DETAIL!$A$7:$F$1101,6,0),"")</f>
        <v/>
      </c>
      <c r="I845" s="8" t="str">
        <f>IFERROR(VLOOKUP(A845,DETAIL!$A$7:$Q$1101,17,0),"")</f>
        <v/>
      </c>
      <c r="J845" s="8" t="str">
        <f>IFERROR(VLOOKUP(A845,DETAIL!$A$7:$P$1101,13,0),"")</f>
        <v/>
      </c>
      <c r="K845" s="114" t="str">
        <f>IFERROR(VLOOKUP(A845,DETAIL!$A$7:$N$1101,14,0),"")</f>
        <v/>
      </c>
      <c r="L845" s="8" t="str">
        <f>IFERROR(VLOOKUP(A845,DETAIL!$A$7:$L$1101,7,0),"")</f>
        <v/>
      </c>
      <c r="M845" s="115" t="str">
        <f>IFERROR(VLOOKUP(A845,DETAIL!$A$7:$L$1101,8,0)*75%,"")</f>
        <v/>
      </c>
      <c r="N845" s="8" t="str">
        <f>IFERROR(VLOOKUP(A845,DETAIL!$A$7:$L$1101,9,0),"")</f>
        <v/>
      </c>
      <c r="O845" s="115" t="str">
        <f>IFERROR(VLOOKUP(A845,DETAIL!$A$7:$L$1101,10,0)*25%,"")</f>
        <v/>
      </c>
      <c r="P845" s="115" t="str">
        <f t="shared" si="31"/>
        <v/>
      </c>
      <c r="Q845" s="113"/>
    </row>
    <row r="846" spans="1:17" ht="24.95" customHeight="1">
      <c r="A846" s="128">
        <v>839</v>
      </c>
      <c r="B846" s="8" t="str">
        <f t="shared" si="30"/>
        <v/>
      </c>
      <c r="C846" s="112" t="str">
        <f>IFERROR(VLOOKUP(A846,DETAIL!$A$7:$F$1101,3,0),"")</f>
        <v/>
      </c>
      <c r="D846" s="112" t="str">
        <f>IFERROR(VLOOKUP(A846,DETAIL!$A$7:$F$1101,4,0),"")</f>
        <v/>
      </c>
      <c r="E846" s="113" t="str">
        <f>IFERROR(VLOOKUP(A846,DETAIL!$A$7:$F$1101,5,0),"")</f>
        <v/>
      </c>
      <c r="F846" s="113" t="str">
        <f>IFERROR(VLOOKUP(A846,DETAIL!$A$7:$P$1101,16,0),"")</f>
        <v/>
      </c>
      <c r="G846" s="113" t="str">
        <f>IFERROR(VLOOKUP(A846,DETAIL!$A$7:$P$1101,15,0),"")</f>
        <v/>
      </c>
      <c r="H846" s="8" t="str">
        <f>IFERROR(VLOOKUP(A846,DETAIL!$A$7:$F$1101,6,0),"")</f>
        <v/>
      </c>
      <c r="I846" s="8" t="str">
        <f>IFERROR(VLOOKUP(A846,DETAIL!$A$7:$Q$1101,17,0),"")</f>
        <v/>
      </c>
      <c r="J846" s="8" t="str">
        <f>IFERROR(VLOOKUP(A846,DETAIL!$A$7:$P$1101,13,0),"")</f>
        <v/>
      </c>
      <c r="K846" s="114" t="str">
        <f>IFERROR(VLOOKUP(A846,DETAIL!$A$7:$N$1101,14,0),"")</f>
        <v/>
      </c>
      <c r="L846" s="8" t="str">
        <f>IFERROR(VLOOKUP(A846,DETAIL!$A$7:$L$1101,7,0),"")</f>
        <v/>
      </c>
      <c r="M846" s="115" t="str">
        <f>IFERROR(VLOOKUP(A846,DETAIL!$A$7:$L$1101,8,0)*75%,"")</f>
        <v/>
      </c>
      <c r="N846" s="8" t="str">
        <f>IFERROR(VLOOKUP(A846,DETAIL!$A$7:$L$1101,9,0),"")</f>
        <v/>
      </c>
      <c r="O846" s="115" t="str">
        <f>IFERROR(VLOOKUP(A846,DETAIL!$A$7:$L$1101,10,0)*25%,"")</f>
        <v/>
      </c>
      <c r="P846" s="115" t="str">
        <f t="shared" si="31"/>
        <v/>
      </c>
      <c r="Q846" s="113"/>
    </row>
    <row r="847" spans="1:17" ht="24.95" customHeight="1">
      <c r="A847" s="128">
        <v>840</v>
      </c>
      <c r="B847" s="8" t="str">
        <f t="shared" si="30"/>
        <v/>
      </c>
      <c r="C847" s="112" t="str">
        <f>IFERROR(VLOOKUP(A847,DETAIL!$A$7:$F$1101,3,0),"")</f>
        <v/>
      </c>
      <c r="D847" s="112" t="str">
        <f>IFERROR(VLOOKUP(A847,DETAIL!$A$7:$F$1101,4,0),"")</f>
        <v/>
      </c>
      <c r="E847" s="113" t="str">
        <f>IFERROR(VLOOKUP(A847,DETAIL!$A$7:$F$1101,5,0),"")</f>
        <v/>
      </c>
      <c r="F847" s="113" t="str">
        <f>IFERROR(VLOOKUP(A847,DETAIL!$A$7:$P$1101,16,0),"")</f>
        <v/>
      </c>
      <c r="G847" s="113" t="str">
        <f>IFERROR(VLOOKUP(A847,DETAIL!$A$7:$P$1101,15,0),"")</f>
        <v/>
      </c>
      <c r="H847" s="8" t="str">
        <f>IFERROR(VLOOKUP(A847,DETAIL!$A$7:$F$1101,6,0),"")</f>
        <v/>
      </c>
      <c r="I847" s="8" t="str">
        <f>IFERROR(VLOOKUP(A847,DETAIL!$A$7:$Q$1101,17,0),"")</f>
        <v/>
      </c>
      <c r="J847" s="8" t="str">
        <f>IFERROR(VLOOKUP(A847,DETAIL!$A$7:$P$1101,13,0),"")</f>
        <v/>
      </c>
      <c r="K847" s="114" t="str">
        <f>IFERROR(VLOOKUP(A847,DETAIL!$A$7:$N$1101,14,0),"")</f>
        <v/>
      </c>
      <c r="L847" s="8" t="str">
        <f>IFERROR(VLOOKUP(A847,DETAIL!$A$7:$L$1101,7,0),"")</f>
        <v/>
      </c>
      <c r="M847" s="115" t="str">
        <f>IFERROR(VLOOKUP(A847,DETAIL!$A$7:$L$1101,8,0)*75%,"")</f>
        <v/>
      </c>
      <c r="N847" s="8" t="str">
        <f>IFERROR(VLOOKUP(A847,DETAIL!$A$7:$L$1101,9,0),"")</f>
        <v/>
      </c>
      <c r="O847" s="115" t="str">
        <f>IFERROR(VLOOKUP(A847,DETAIL!$A$7:$L$1101,10,0)*25%,"")</f>
        <v/>
      </c>
      <c r="P847" s="115" t="str">
        <f t="shared" si="31"/>
        <v/>
      </c>
      <c r="Q847" s="113"/>
    </row>
    <row r="848" spans="1:17" ht="24.95" customHeight="1">
      <c r="A848" s="128">
        <v>841</v>
      </c>
      <c r="B848" s="8" t="str">
        <f t="shared" si="30"/>
        <v/>
      </c>
      <c r="C848" s="112" t="str">
        <f>IFERROR(VLOOKUP(A848,DETAIL!$A$7:$F$1101,3,0),"")</f>
        <v/>
      </c>
      <c r="D848" s="112" t="str">
        <f>IFERROR(VLOOKUP(A848,DETAIL!$A$7:$F$1101,4,0),"")</f>
        <v/>
      </c>
      <c r="E848" s="113" t="str">
        <f>IFERROR(VLOOKUP(A848,DETAIL!$A$7:$F$1101,5,0),"")</f>
        <v/>
      </c>
      <c r="F848" s="113" t="str">
        <f>IFERROR(VLOOKUP(A848,DETAIL!$A$7:$P$1101,16,0),"")</f>
        <v/>
      </c>
      <c r="G848" s="113" t="str">
        <f>IFERROR(VLOOKUP(A848,DETAIL!$A$7:$P$1101,15,0),"")</f>
        <v/>
      </c>
      <c r="H848" s="8" t="str">
        <f>IFERROR(VLOOKUP(A848,DETAIL!$A$7:$F$1101,6,0),"")</f>
        <v/>
      </c>
      <c r="I848" s="8" t="str">
        <f>IFERROR(VLOOKUP(A848,DETAIL!$A$7:$Q$1101,17,0),"")</f>
        <v/>
      </c>
      <c r="J848" s="8" t="str">
        <f>IFERROR(VLOOKUP(A848,DETAIL!$A$7:$P$1101,13,0),"")</f>
        <v/>
      </c>
      <c r="K848" s="114" t="str">
        <f>IFERROR(VLOOKUP(A848,DETAIL!$A$7:$N$1101,14,0),"")</f>
        <v/>
      </c>
      <c r="L848" s="8" t="str">
        <f>IFERROR(VLOOKUP(A848,DETAIL!$A$7:$L$1101,7,0),"")</f>
        <v/>
      </c>
      <c r="M848" s="115" t="str">
        <f>IFERROR(VLOOKUP(A848,DETAIL!$A$7:$L$1101,8,0)*75%,"")</f>
        <v/>
      </c>
      <c r="N848" s="8" t="str">
        <f>IFERROR(VLOOKUP(A848,DETAIL!$A$7:$L$1101,9,0),"")</f>
        <v/>
      </c>
      <c r="O848" s="115" t="str">
        <f>IFERROR(VLOOKUP(A848,DETAIL!$A$7:$L$1101,10,0)*25%,"")</f>
        <v/>
      </c>
      <c r="P848" s="115" t="str">
        <f t="shared" si="31"/>
        <v/>
      </c>
      <c r="Q848" s="113"/>
    </row>
    <row r="849" spans="1:17" ht="24.95" customHeight="1">
      <c r="A849" s="128">
        <v>842</v>
      </c>
      <c r="B849" s="8" t="str">
        <f t="shared" si="30"/>
        <v/>
      </c>
      <c r="C849" s="112" t="str">
        <f>IFERROR(VLOOKUP(A849,DETAIL!$A$7:$F$1101,3,0),"")</f>
        <v/>
      </c>
      <c r="D849" s="112" t="str">
        <f>IFERROR(VLOOKUP(A849,DETAIL!$A$7:$F$1101,4,0),"")</f>
        <v/>
      </c>
      <c r="E849" s="113" t="str">
        <f>IFERROR(VLOOKUP(A849,DETAIL!$A$7:$F$1101,5,0),"")</f>
        <v/>
      </c>
      <c r="F849" s="113" t="str">
        <f>IFERROR(VLOOKUP(A849,DETAIL!$A$7:$P$1101,16,0),"")</f>
        <v/>
      </c>
      <c r="G849" s="113" t="str">
        <f>IFERROR(VLOOKUP(A849,DETAIL!$A$7:$P$1101,15,0),"")</f>
        <v/>
      </c>
      <c r="H849" s="8" t="str">
        <f>IFERROR(VLOOKUP(A849,DETAIL!$A$7:$F$1101,6,0),"")</f>
        <v/>
      </c>
      <c r="I849" s="8" t="str">
        <f>IFERROR(VLOOKUP(A849,DETAIL!$A$7:$Q$1101,17,0),"")</f>
        <v/>
      </c>
      <c r="J849" s="8" t="str">
        <f>IFERROR(VLOOKUP(A849,DETAIL!$A$7:$P$1101,13,0),"")</f>
        <v/>
      </c>
      <c r="K849" s="114" t="str">
        <f>IFERROR(VLOOKUP(A849,DETAIL!$A$7:$N$1101,14,0),"")</f>
        <v/>
      </c>
      <c r="L849" s="8" t="str">
        <f>IFERROR(VLOOKUP(A849,DETAIL!$A$7:$L$1101,7,0),"")</f>
        <v/>
      </c>
      <c r="M849" s="115" t="str">
        <f>IFERROR(VLOOKUP(A849,DETAIL!$A$7:$L$1101,8,0)*75%,"")</f>
        <v/>
      </c>
      <c r="N849" s="8" t="str">
        <f>IFERROR(VLOOKUP(A849,DETAIL!$A$7:$L$1101,9,0),"")</f>
        <v/>
      </c>
      <c r="O849" s="115" t="str">
        <f>IFERROR(VLOOKUP(A849,DETAIL!$A$7:$L$1101,10,0)*25%,"")</f>
        <v/>
      </c>
      <c r="P849" s="115" t="str">
        <f t="shared" si="31"/>
        <v/>
      </c>
      <c r="Q849" s="113"/>
    </row>
    <row r="850" spans="1:17" ht="24.95" customHeight="1">
      <c r="A850" s="128">
        <v>843</v>
      </c>
      <c r="B850" s="8" t="str">
        <f t="shared" si="30"/>
        <v/>
      </c>
      <c r="C850" s="112" t="str">
        <f>IFERROR(VLOOKUP(A850,DETAIL!$A$7:$F$1101,3,0),"")</f>
        <v/>
      </c>
      <c r="D850" s="112" t="str">
        <f>IFERROR(VLOOKUP(A850,DETAIL!$A$7:$F$1101,4,0),"")</f>
        <v/>
      </c>
      <c r="E850" s="113" t="str">
        <f>IFERROR(VLOOKUP(A850,DETAIL!$A$7:$F$1101,5,0),"")</f>
        <v/>
      </c>
      <c r="F850" s="113" t="str">
        <f>IFERROR(VLOOKUP(A850,DETAIL!$A$7:$P$1101,16,0),"")</f>
        <v/>
      </c>
      <c r="G850" s="113" t="str">
        <f>IFERROR(VLOOKUP(A850,DETAIL!$A$7:$P$1101,15,0),"")</f>
        <v/>
      </c>
      <c r="H850" s="8" t="str">
        <f>IFERROR(VLOOKUP(A850,DETAIL!$A$7:$F$1101,6,0),"")</f>
        <v/>
      </c>
      <c r="I850" s="8" t="str">
        <f>IFERROR(VLOOKUP(A850,DETAIL!$A$7:$Q$1101,17,0),"")</f>
        <v/>
      </c>
      <c r="J850" s="8" t="str">
        <f>IFERROR(VLOOKUP(A850,DETAIL!$A$7:$P$1101,13,0),"")</f>
        <v/>
      </c>
      <c r="K850" s="114" t="str">
        <f>IFERROR(VLOOKUP(A850,DETAIL!$A$7:$N$1101,14,0),"")</f>
        <v/>
      </c>
      <c r="L850" s="8" t="str">
        <f>IFERROR(VLOOKUP(A850,DETAIL!$A$7:$L$1101,7,0),"")</f>
        <v/>
      </c>
      <c r="M850" s="115" t="str">
        <f>IFERROR(VLOOKUP(A850,DETAIL!$A$7:$L$1101,8,0)*75%,"")</f>
        <v/>
      </c>
      <c r="N850" s="8" t="str">
        <f>IFERROR(VLOOKUP(A850,DETAIL!$A$7:$L$1101,9,0),"")</f>
        <v/>
      </c>
      <c r="O850" s="115" t="str">
        <f>IFERROR(VLOOKUP(A850,DETAIL!$A$7:$L$1101,10,0)*25%,"")</f>
        <v/>
      </c>
      <c r="P850" s="115" t="str">
        <f t="shared" si="31"/>
        <v/>
      </c>
      <c r="Q850" s="113"/>
    </row>
    <row r="851" spans="1:17" ht="24.95" customHeight="1">
      <c r="A851" s="128">
        <v>844</v>
      </c>
      <c r="B851" s="8" t="str">
        <f t="shared" si="30"/>
        <v/>
      </c>
      <c r="C851" s="112" t="str">
        <f>IFERROR(VLOOKUP(A851,DETAIL!$A$7:$F$1101,3,0),"")</f>
        <v/>
      </c>
      <c r="D851" s="112" t="str">
        <f>IFERROR(VLOOKUP(A851,DETAIL!$A$7:$F$1101,4,0),"")</f>
        <v/>
      </c>
      <c r="E851" s="113" t="str">
        <f>IFERROR(VLOOKUP(A851,DETAIL!$A$7:$F$1101,5,0),"")</f>
        <v/>
      </c>
      <c r="F851" s="113" t="str">
        <f>IFERROR(VLOOKUP(A851,DETAIL!$A$7:$P$1101,16,0),"")</f>
        <v/>
      </c>
      <c r="G851" s="113" t="str">
        <f>IFERROR(VLOOKUP(A851,DETAIL!$A$7:$P$1101,15,0),"")</f>
        <v/>
      </c>
      <c r="H851" s="8" t="str">
        <f>IFERROR(VLOOKUP(A851,DETAIL!$A$7:$F$1101,6,0),"")</f>
        <v/>
      </c>
      <c r="I851" s="8" t="str">
        <f>IFERROR(VLOOKUP(A851,DETAIL!$A$7:$Q$1101,17,0),"")</f>
        <v/>
      </c>
      <c r="J851" s="8" t="str">
        <f>IFERROR(VLOOKUP(A851,DETAIL!$A$7:$P$1101,13,0),"")</f>
        <v/>
      </c>
      <c r="K851" s="114" t="str">
        <f>IFERROR(VLOOKUP(A851,DETAIL!$A$7:$N$1101,14,0),"")</f>
        <v/>
      </c>
      <c r="L851" s="8" t="str">
        <f>IFERROR(VLOOKUP(A851,DETAIL!$A$7:$L$1101,7,0),"")</f>
        <v/>
      </c>
      <c r="M851" s="115" t="str">
        <f>IFERROR(VLOOKUP(A851,DETAIL!$A$7:$L$1101,8,0)*75%,"")</f>
        <v/>
      </c>
      <c r="N851" s="8" t="str">
        <f>IFERROR(VLOOKUP(A851,DETAIL!$A$7:$L$1101,9,0),"")</f>
        <v/>
      </c>
      <c r="O851" s="115" t="str">
        <f>IFERROR(VLOOKUP(A851,DETAIL!$A$7:$L$1101,10,0)*25%,"")</f>
        <v/>
      </c>
      <c r="P851" s="115" t="str">
        <f t="shared" si="31"/>
        <v/>
      </c>
      <c r="Q851" s="113"/>
    </row>
    <row r="852" spans="1:17" ht="24.95" customHeight="1">
      <c r="A852" s="128">
        <v>845</v>
      </c>
      <c r="B852" s="8" t="str">
        <f t="shared" ref="B852:B915" si="32">IFERROR(IF(LEN(C852)&gt;=2,B851+1,""),"")</f>
        <v/>
      </c>
      <c r="C852" s="112" t="str">
        <f>IFERROR(VLOOKUP(A852,DETAIL!$A$7:$F$1101,3,0),"")</f>
        <v/>
      </c>
      <c r="D852" s="112" t="str">
        <f>IFERROR(VLOOKUP(A852,DETAIL!$A$7:$F$1101,4,0),"")</f>
        <v/>
      </c>
      <c r="E852" s="113" t="str">
        <f>IFERROR(VLOOKUP(A852,DETAIL!$A$7:$F$1101,5,0),"")</f>
        <v/>
      </c>
      <c r="F852" s="113" t="str">
        <f>IFERROR(VLOOKUP(A852,DETAIL!$A$7:$P$1101,16,0),"")</f>
        <v/>
      </c>
      <c r="G852" s="113" t="str">
        <f>IFERROR(VLOOKUP(A852,DETAIL!$A$7:$P$1101,15,0),"")</f>
        <v/>
      </c>
      <c r="H852" s="8" t="str">
        <f>IFERROR(VLOOKUP(A852,DETAIL!$A$7:$F$1101,6,0),"")</f>
        <v/>
      </c>
      <c r="I852" s="8" t="str">
        <f>IFERROR(VLOOKUP(A852,DETAIL!$A$7:$Q$1101,17,0),"")</f>
        <v/>
      </c>
      <c r="J852" s="8" t="str">
        <f>IFERROR(VLOOKUP(A852,DETAIL!$A$7:$P$1101,13,0),"")</f>
        <v/>
      </c>
      <c r="K852" s="114" t="str">
        <f>IFERROR(VLOOKUP(A852,DETAIL!$A$7:$N$1101,14,0),"")</f>
        <v/>
      </c>
      <c r="L852" s="8" t="str">
        <f>IFERROR(VLOOKUP(A852,DETAIL!$A$7:$L$1101,7,0),"")</f>
        <v/>
      </c>
      <c r="M852" s="115" t="str">
        <f>IFERROR(VLOOKUP(A852,DETAIL!$A$7:$L$1101,8,0)*75%,"")</f>
        <v/>
      </c>
      <c r="N852" s="8" t="str">
        <f>IFERROR(VLOOKUP(A852,DETAIL!$A$7:$L$1101,9,0),"")</f>
        <v/>
      </c>
      <c r="O852" s="115" t="str">
        <f>IFERROR(VLOOKUP(A852,DETAIL!$A$7:$L$1101,10,0)*25%,"")</f>
        <v/>
      </c>
      <c r="P852" s="115" t="str">
        <f t="shared" ref="P852:P915" si="33">IFERROR(IF(H852="","",SUM(M852+O852)),"")</f>
        <v/>
      </c>
      <c r="Q852" s="113"/>
    </row>
    <row r="853" spans="1:17" ht="24.95" customHeight="1">
      <c r="A853" s="128">
        <v>846</v>
      </c>
      <c r="B853" s="8" t="str">
        <f t="shared" si="32"/>
        <v/>
      </c>
      <c r="C853" s="112" t="str">
        <f>IFERROR(VLOOKUP(A853,DETAIL!$A$7:$F$1101,3,0),"")</f>
        <v/>
      </c>
      <c r="D853" s="112" t="str">
        <f>IFERROR(VLOOKUP(A853,DETAIL!$A$7:$F$1101,4,0),"")</f>
        <v/>
      </c>
      <c r="E853" s="113" t="str">
        <f>IFERROR(VLOOKUP(A853,DETAIL!$A$7:$F$1101,5,0),"")</f>
        <v/>
      </c>
      <c r="F853" s="113" t="str">
        <f>IFERROR(VLOOKUP(A853,DETAIL!$A$7:$P$1101,16,0),"")</f>
        <v/>
      </c>
      <c r="G853" s="113" t="str">
        <f>IFERROR(VLOOKUP(A853,DETAIL!$A$7:$P$1101,15,0),"")</f>
        <v/>
      </c>
      <c r="H853" s="8" t="str">
        <f>IFERROR(VLOOKUP(A853,DETAIL!$A$7:$F$1101,6,0),"")</f>
        <v/>
      </c>
      <c r="I853" s="8" t="str">
        <f>IFERROR(VLOOKUP(A853,DETAIL!$A$7:$Q$1101,17,0),"")</f>
        <v/>
      </c>
      <c r="J853" s="8" t="str">
        <f>IFERROR(VLOOKUP(A853,DETAIL!$A$7:$P$1101,13,0),"")</f>
        <v/>
      </c>
      <c r="K853" s="114" t="str">
        <f>IFERROR(VLOOKUP(A853,DETAIL!$A$7:$N$1101,14,0),"")</f>
        <v/>
      </c>
      <c r="L853" s="8" t="str">
        <f>IFERROR(VLOOKUP(A853,DETAIL!$A$7:$L$1101,7,0),"")</f>
        <v/>
      </c>
      <c r="M853" s="115" t="str">
        <f>IFERROR(VLOOKUP(A853,DETAIL!$A$7:$L$1101,8,0)*75%,"")</f>
        <v/>
      </c>
      <c r="N853" s="8" t="str">
        <f>IFERROR(VLOOKUP(A853,DETAIL!$A$7:$L$1101,9,0),"")</f>
        <v/>
      </c>
      <c r="O853" s="115" t="str">
        <f>IFERROR(VLOOKUP(A853,DETAIL!$A$7:$L$1101,10,0)*25%,"")</f>
        <v/>
      </c>
      <c r="P853" s="115" t="str">
        <f t="shared" si="33"/>
        <v/>
      </c>
      <c r="Q853" s="113"/>
    </row>
    <row r="854" spans="1:17" ht="24.95" customHeight="1">
      <c r="A854" s="128">
        <v>847</v>
      </c>
      <c r="B854" s="8" t="str">
        <f t="shared" si="32"/>
        <v/>
      </c>
      <c r="C854" s="112" t="str">
        <f>IFERROR(VLOOKUP(A854,DETAIL!$A$7:$F$1101,3,0),"")</f>
        <v/>
      </c>
      <c r="D854" s="112" t="str">
        <f>IFERROR(VLOOKUP(A854,DETAIL!$A$7:$F$1101,4,0),"")</f>
        <v/>
      </c>
      <c r="E854" s="113" t="str">
        <f>IFERROR(VLOOKUP(A854,DETAIL!$A$7:$F$1101,5,0),"")</f>
        <v/>
      </c>
      <c r="F854" s="113" t="str">
        <f>IFERROR(VLOOKUP(A854,DETAIL!$A$7:$P$1101,16,0),"")</f>
        <v/>
      </c>
      <c r="G854" s="113" t="str">
        <f>IFERROR(VLOOKUP(A854,DETAIL!$A$7:$P$1101,15,0),"")</f>
        <v/>
      </c>
      <c r="H854" s="8" t="str">
        <f>IFERROR(VLOOKUP(A854,DETAIL!$A$7:$F$1101,6,0),"")</f>
        <v/>
      </c>
      <c r="I854" s="8" t="str">
        <f>IFERROR(VLOOKUP(A854,DETAIL!$A$7:$Q$1101,17,0),"")</f>
        <v/>
      </c>
      <c r="J854" s="8" t="str">
        <f>IFERROR(VLOOKUP(A854,DETAIL!$A$7:$P$1101,13,0),"")</f>
        <v/>
      </c>
      <c r="K854" s="114" t="str">
        <f>IFERROR(VLOOKUP(A854,DETAIL!$A$7:$N$1101,14,0),"")</f>
        <v/>
      </c>
      <c r="L854" s="8" t="str">
        <f>IFERROR(VLOOKUP(A854,DETAIL!$A$7:$L$1101,7,0),"")</f>
        <v/>
      </c>
      <c r="M854" s="115" t="str">
        <f>IFERROR(VLOOKUP(A854,DETAIL!$A$7:$L$1101,8,0)*75%,"")</f>
        <v/>
      </c>
      <c r="N854" s="8" t="str">
        <f>IFERROR(VLOOKUP(A854,DETAIL!$A$7:$L$1101,9,0),"")</f>
        <v/>
      </c>
      <c r="O854" s="115" t="str">
        <f>IFERROR(VLOOKUP(A854,DETAIL!$A$7:$L$1101,10,0)*25%,"")</f>
        <v/>
      </c>
      <c r="P854" s="115" t="str">
        <f t="shared" si="33"/>
        <v/>
      </c>
      <c r="Q854" s="113"/>
    </row>
    <row r="855" spans="1:17" ht="24.95" customHeight="1">
      <c r="A855" s="128">
        <v>848</v>
      </c>
      <c r="B855" s="8" t="str">
        <f t="shared" si="32"/>
        <v/>
      </c>
      <c r="C855" s="112" t="str">
        <f>IFERROR(VLOOKUP(A855,DETAIL!$A$7:$F$1101,3,0),"")</f>
        <v/>
      </c>
      <c r="D855" s="112" t="str">
        <f>IFERROR(VLOOKUP(A855,DETAIL!$A$7:$F$1101,4,0),"")</f>
        <v/>
      </c>
      <c r="E855" s="113" t="str">
        <f>IFERROR(VLOOKUP(A855,DETAIL!$A$7:$F$1101,5,0),"")</f>
        <v/>
      </c>
      <c r="F855" s="113" t="str">
        <f>IFERROR(VLOOKUP(A855,DETAIL!$A$7:$P$1101,16,0),"")</f>
        <v/>
      </c>
      <c r="G855" s="113" t="str">
        <f>IFERROR(VLOOKUP(A855,DETAIL!$A$7:$P$1101,15,0),"")</f>
        <v/>
      </c>
      <c r="H855" s="8" t="str">
        <f>IFERROR(VLOOKUP(A855,DETAIL!$A$7:$F$1101,6,0),"")</f>
        <v/>
      </c>
      <c r="I855" s="8" t="str">
        <f>IFERROR(VLOOKUP(A855,DETAIL!$A$7:$Q$1101,17,0),"")</f>
        <v/>
      </c>
      <c r="J855" s="8" t="str">
        <f>IFERROR(VLOOKUP(A855,DETAIL!$A$7:$P$1101,13,0),"")</f>
        <v/>
      </c>
      <c r="K855" s="114" t="str">
        <f>IFERROR(VLOOKUP(A855,DETAIL!$A$7:$N$1101,14,0),"")</f>
        <v/>
      </c>
      <c r="L855" s="8" t="str">
        <f>IFERROR(VLOOKUP(A855,DETAIL!$A$7:$L$1101,7,0),"")</f>
        <v/>
      </c>
      <c r="M855" s="115" t="str">
        <f>IFERROR(VLOOKUP(A855,DETAIL!$A$7:$L$1101,8,0)*75%,"")</f>
        <v/>
      </c>
      <c r="N855" s="8" t="str">
        <f>IFERROR(VLOOKUP(A855,DETAIL!$A$7:$L$1101,9,0),"")</f>
        <v/>
      </c>
      <c r="O855" s="115" t="str">
        <f>IFERROR(VLOOKUP(A855,DETAIL!$A$7:$L$1101,10,0)*25%,"")</f>
        <v/>
      </c>
      <c r="P855" s="115" t="str">
        <f t="shared" si="33"/>
        <v/>
      </c>
      <c r="Q855" s="113"/>
    </row>
    <row r="856" spans="1:17" ht="24.95" customHeight="1">
      <c r="A856" s="128">
        <v>849</v>
      </c>
      <c r="B856" s="8" t="str">
        <f t="shared" si="32"/>
        <v/>
      </c>
      <c r="C856" s="112" t="str">
        <f>IFERROR(VLOOKUP(A856,DETAIL!$A$7:$F$1101,3,0),"")</f>
        <v/>
      </c>
      <c r="D856" s="112" t="str">
        <f>IFERROR(VLOOKUP(A856,DETAIL!$A$7:$F$1101,4,0),"")</f>
        <v/>
      </c>
      <c r="E856" s="113" t="str">
        <f>IFERROR(VLOOKUP(A856,DETAIL!$A$7:$F$1101,5,0),"")</f>
        <v/>
      </c>
      <c r="F856" s="113" t="str">
        <f>IFERROR(VLOOKUP(A856,DETAIL!$A$7:$P$1101,16,0),"")</f>
        <v/>
      </c>
      <c r="G856" s="113" t="str">
        <f>IFERROR(VLOOKUP(A856,DETAIL!$A$7:$P$1101,15,0),"")</f>
        <v/>
      </c>
      <c r="H856" s="8" t="str">
        <f>IFERROR(VLOOKUP(A856,DETAIL!$A$7:$F$1101,6,0),"")</f>
        <v/>
      </c>
      <c r="I856" s="8" t="str">
        <f>IFERROR(VLOOKUP(A856,DETAIL!$A$7:$Q$1101,17,0),"")</f>
        <v/>
      </c>
      <c r="J856" s="8" t="str">
        <f>IFERROR(VLOOKUP(A856,DETAIL!$A$7:$P$1101,13,0),"")</f>
        <v/>
      </c>
      <c r="K856" s="114" t="str">
        <f>IFERROR(VLOOKUP(A856,DETAIL!$A$7:$N$1101,14,0),"")</f>
        <v/>
      </c>
      <c r="L856" s="8" t="str">
        <f>IFERROR(VLOOKUP(A856,DETAIL!$A$7:$L$1101,7,0),"")</f>
        <v/>
      </c>
      <c r="M856" s="115" t="str">
        <f>IFERROR(VLOOKUP(A856,DETAIL!$A$7:$L$1101,8,0)*75%,"")</f>
        <v/>
      </c>
      <c r="N856" s="8" t="str">
        <f>IFERROR(VLOOKUP(A856,DETAIL!$A$7:$L$1101,9,0),"")</f>
        <v/>
      </c>
      <c r="O856" s="115" t="str">
        <f>IFERROR(VLOOKUP(A856,DETAIL!$A$7:$L$1101,10,0)*25%,"")</f>
        <v/>
      </c>
      <c r="P856" s="115" t="str">
        <f t="shared" si="33"/>
        <v/>
      </c>
      <c r="Q856" s="113"/>
    </row>
    <row r="857" spans="1:17" ht="24.95" customHeight="1">
      <c r="A857" s="128">
        <v>850</v>
      </c>
      <c r="B857" s="8" t="str">
        <f t="shared" si="32"/>
        <v/>
      </c>
      <c r="C857" s="112" t="str">
        <f>IFERROR(VLOOKUP(A857,DETAIL!$A$7:$F$1101,3,0),"")</f>
        <v/>
      </c>
      <c r="D857" s="112" t="str">
        <f>IFERROR(VLOOKUP(A857,DETAIL!$A$7:$F$1101,4,0),"")</f>
        <v/>
      </c>
      <c r="E857" s="113" t="str">
        <f>IFERROR(VLOOKUP(A857,DETAIL!$A$7:$F$1101,5,0),"")</f>
        <v/>
      </c>
      <c r="F857" s="113" t="str">
        <f>IFERROR(VLOOKUP(A857,DETAIL!$A$7:$P$1101,16,0),"")</f>
        <v/>
      </c>
      <c r="G857" s="113" t="str">
        <f>IFERROR(VLOOKUP(A857,DETAIL!$A$7:$P$1101,15,0),"")</f>
        <v/>
      </c>
      <c r="H857" s="8" t="str">
        <f>IFERROR(VLOOKUP(A857,DETAIL!$A$7:$F$1101,6,0),"")</f>
        <v/>
      </c>
      <c r="I857" s="8" t="str">
        <f>IFERROR(VLOOKUP(A857,DETAIL!$A$7:$Q$1101,17,0),"")</f>
        <v/>
      </c>
      <c r="J857" s="8" t="str">
        <f>IFERROR(VLOOKUP(A857,DETAIL!$A$7:$P$1101,13,0),"")</f>
        <v/>
      </c>
      <c r="K857" s="114" t="str">
        <f>IFERROR(VLOOKUP(A857,DETAIL!$A$7:$N$1101,14,0),"")</f>
        <v/>
      </c>
      <c r="L857" s="8" t="str">
        <f>IFERROR(VLOOKUP(A857,DETAIL!$A$7:$L$1101,7,0),"")</f>
        <v/>
      </c>
      <c r="M857" s="115" t="str">
        <f>IFERROR(VLOOKUP(A857,DETAIL!$A$7:$L$1101,8,0)*75%,"")</f>
        <v/>
      </c>
      <c r="N857" s="8" t="str">
        <f>IFERROR(VLOOKUP(A857,DETAIL!$A$7:$L$1101,9,0),"")</f>
        <v/>
      </c>
      <c r="O857" s="115" t="str">
        <f>IFERROR(VLOOKUP(A857,DETAIL!$A$7:$L$1101,10,0)*25%,"")</f>
        <v/>
      </c>
      <c r="P857" s="115" t="str">
        <f t="shared" si="33"/>
        <v/>
      </c>
      <c r="Q857" s="113"/>
    </row>
    <row r="858" spans="1:17" ht="24.95" customHeight="1">
      <c r="A858" s="128">
        <v>851</v>
      </c>
      <c r="B858" s="8" t="str">
        <f t="shared" si="32"/>
        <v/>
      </c>
      <c r="C858" s="112" t="str">
        <f>IFERROR(VLOOKUP(A858,DETAIL!$A$7:$F$1101,3,0),"")</f>
        <v/>
      </c>
      <c r="D858" s="112" t="str">
        <f>IFERROR(VLOOKUP(A858,DETAIL!$A$7:$F$1101,4,0),"")</f>
        <v/>
      </c>
      <c r="E858" s="113" t="str">
        <f>IFERROR(VLOOKUP(A858,DETAIL!$A$7:$F$1101,5,0),"")</f>
        <v/>
      </c>
      <c r="F858" s="113" t="str">
        <f>IFERROR(VLOOKUP(A858,DETAIL!$A$7:$P$1101,16,0),"")</f>
        <v/>
      </c>
      <c r="G858" s="113" t="str">
        <f>IFERROR(VLOOKUP(A858,DETAIL!$A$7:$P$1101,15,0),"")</f>
        <v/>
      </c>
      <c r="H858" s="8" t="str">
        <f>IFERROR(VLOOKUP(A858,DETAIL!$A$7:$F$1101,6,0),"")</f>
        <v/>
      </c>
      <c r="I858" s="8" t="str">
        <f>IFERROR(VLOOKUP(A858,DETAIL!$A$7:$Q$1101,17,0),"")</f>
        <v/>
      </c>
      <c r="J858" s="8" t="str">
        <f>IFERROR(VLOOKUP(A858,DETAIL!$A$7:$P$1101,13,0),"")</f>
        <v/>
      </c>
      <c r="K858" s="114" t="str">
        <f>IFERROR(VLOOKUP(A858,DETAIL!$A$7:$N$1101,14,0),"")</f>
        <v/>
      </c>
      <c r="L858" s="8" t="str">
        <f>IFERROR(VLOOKUP(A858,DETAIL!$A$7:$L$1101,7,0),"")</f>
        <v/>
      </c>
      <c r="M858" s="115" t="str">
        <f>IFERROR(VLOOKUP(A858,DETAIL!$A$7:$L$1101,8,0)*75%,"")</f>
        <v/>
      </c>
      <c r="N858" s="8" t="str">
        <f>IFERROR(VLOOKUP(A858,DETAIL!$A$7:$L$1101,9,0),"")</f>
        <v/>
      </c>
      <c r="O858" s="115" t="str">
        <f>IFERROR(VLOOKUP(A858,DETAIL!$A$7:$L$1101,10,0)*25%,"")</f>
        <v/>
      </c>
      <c r="P858" s="115" t="str">
        <f t="shared" si="33"/>
        <v/>
      </c>
      <c r="Q858" s="113"/>
    </row>
    <row r="859" spans="1:17" ht="24.95" customHeight="1">
      <c r="A859" s="128">
        <v>852</v>
      </c>
      <c r="B859" s="8" t="str">
        <f t="shared" si="32"/>
        <v/>
      </c>
      <c r="C859" s="112" t="str">
        <f>IFERROR(VLOOKUP(A859,DETAIL!$A$7:$F$1101,3,0),"")</f>
        <v/>
      </c>
      <c r="D859" s="112" t="str">
        <f>IFERROR(VLOOKUP(A859,DETAIL!$A$7:$F$1101,4,0),"")</f>
        <v/>
      </c>
      <c r="E859" s="113" t="str">
        <f>IFERROR(VLOOKUP(A859,DETAIL!$A$7:$F$1101,5,0),"")</f>
        <v/>
      </c>
      <c r="F859" s="113" t="str">
        <f>IFERROR(VLOOKUP(A859,DETAIL!$A$7:$P$1101,16,0),"")</f>
        <v/>
      </c>
      <c r="G859" s="113" t="str">
        <f>IFERROR(VLOOKUP(A859,DETAIL!$A$7:$P$1101,15,0),"")</f>
        <v/>
      </c>
      <c r="H859" s="8" t="str">
        <f>IFERROR(VLOOKUP(A859,DETAIL!$A$7:$F$1101,6,0),"")</f>
        <v/>
      </c>
      <c r="I859" s="8" t="str">
        <f>IFERROR(VLOOKUP(A859,DETAIL!$A$7:$Q$1101,17,0),"")</f>
        <v/>
      </c>
      <c r="J859" s="8" t="str">
        <f>IFERROR(VLOOKUP(A859,DETAIL!$A$7:$P$1101,13,0),"")</f>
        <v/>
      </c>
      <c r="K859" s="114" t="str">
        <f>IFERROR(VLOOKUP(A859,DETAIL!$A$7:$N$1101,14,0),"")</f>
        <v/>
      </c>
      <c r="L859" s="8" t="str">
        <f>IFERROR(VLOOKUP(A859,DETAIL!$A$7:$L$1101,7,0),"")</f>
        <v/>
      </c>
      <c r="M859" s="115" t="str">
        <f>IFERROR(VLOOKUP(A859,DETAIL!$A$7:$L$1101,8,0)*75%,"")</f>
        <v/>
      </c>
      <c r="N859" s="8" t="str">
        <f>IFERROR(VLOOKUP(A859,DETAIL!$A$7:$L$1101,9,0),"")</f>
        <v/>
      </c>
      <c r="O859" s="115" t="str">
        <f>IFERROR(VLOOKUP(A859,DETAIL!$A$7:$L$1101,10,0)*25%,"")</f>
        <v/>
      </c>
      <c r="P859" s="115" t="str">
        <f t="shared" si="33"/>
        <v/>
      </c>
      <c r="Q859" s="113"/>
    </row>
    <row r="860" spans="1:17" ht="24.95" customHeight="1">
      <c r="A860" s="128">
        <v>853</v>
      </c>
      <c r="B860" s="8" t="str">
        <f t="shared" si="32"/>
        <v/>
      </c>
      <c r="C860" s="112" t="str">
        <f>IFERROR(VLOOKUP(A860,DETAIL!$A$7:$F$1101,3,0),"")</f>
        <v/>
      </c>
      <c r="D860" s="112" t="str">
        <f>IFERROR(VLOOKUP(A860,DETAIL!$A$7:$F$1101,4,0),"")</f>
        <v/>
      </c>
      <c r="E860" s="113" t="str">
        <f>IFERROR(VLOOKUP(A860,DETAIL!$A$7:$F$1101,5,0),"")</f>
        <v/>
      </c>
      <c r="F860" s="113" t="str">
        <f>IFERROR(VLOOKUP(A860,DETAIL!$A$7:$P$1101,16,0),"")</f>
        <v/>
      </c>
      <c r="G860" s="113" t="str">
        <f>IFERROR(VLOOKUP(A860,DETAIL!$A$7:$P$1101,15,0),"")</f>
        <v/>
      </c>
      <c r="H860" s="8" t="str">
        <f>IFERROR(VLOOKUP(A860,DETAIL!$A$7:$F$1101,6,0),"")</f>
        <v/>
      </c>
      <c r="I860" s="8" t="str">
        <f>IFERROR(VLOOKUP(A860,DETAIL!$A$7:$Q$1101,17,0),"")</f>
        <v/>
      </c>
      <c r="J860" s="8" t="str">
        <f>IFERROR(VLOOKUP(A860,DETAIL!$A$7:$P$1101,13,0),"")</f>
        <v/>
      </c>
      <c r="K860" s="114" t="str">
        <f>IFERROR(VLOOKUP(A860,DETAIL!$A$7:$N$1101,14,0),"")</f>
        <v/>
      </c>
      <c r="L860" s="8" t="str">
        <f>IFERROR(VLOOKUP(A860,DETAIL!$A$7:$L$1101,7,0),"")</f>
        <v/>
      </c>
      <c r="M860" s="115" t="str">
        <f>IFERROR(VLOOKUP(A860,DETAIL!$A$7:$L$1101,8,0)*75%,"")</f>
        <v/>
      </c>
      <c r="N860" s="8" t="str">
        <f>IFERROR(VLOOKUP(A860,DETAIL!$A$7:$L$1101,9,0),"")</f>
        <v/>
      </c>
      <c r="O860" s="115" t="str">
        <f>IFERROR(VLOOKUP(A860,DETAIL!$A$7:$L$1101,10,0)*25%,"")</f>
        <v/>
      </c>
      <c r="P860" s="115" t="str">
        <f t="shared" si="33"/>
        <v/>
      </c>
      <c r="Q860" s="113"/>
    </row>
    <row r="861" spans="1:17" ht="24.95" customHeight="1">
      <c r="A861" s="128">
        <v>854</v>
      </c>
      <c r="B861" s="8" t="str">
        <f t="shared" si="32"/>
        <v/>
      </c>
      <c r="C861" s="112" t="str">
        <f>IFERROR(VLOOKUP(A861,DETAIL!$A$7:$F$1101,3,0),"")</f>
        <v/>
      </c>
      <c r="D861" s="112" t="str">
        <f>IFERROR(VLOOKUP(A861,DETAIL!$A$7:$F$1101,4,0),"")</f>
        <v/>
      </c>
      <c r="E861" s="113" t="str">
        <f>IFERROR(VLOOKUP(A861,DETAIL!$A$7:$F$1101,5,0),"")</f>
        <v/>
      </c>
      <c r="F861" s="113" t="str">
        <f>IFERROR(VLOOKUP(A861,DETAIL!$A$7:$P$1101,16,0),"")</f>
        <v/>
      </c>
      <c r="G861" s="113" t="str">
        <f>IFERROR(VLOOKUP(A861,DETAIL!$A$7:$P$1101,15,0),"")</f>
        <v/>
      </c>
      <c r="H861" s="8" t="str">
        <f>IFERROR(VLOOKUP(A861,DETAIL!$A$7:$F$1101,6,0),"")</f>
        <v/>
      </c>
      <c r="I861" s="8" t="str">
        <f>IFERROR(VLOOKUP(A861,DETAIL!$A$7:$Q$1101,17,0),"")</f>
        <v/>
      </c>
      <c r="J861" s="8" t="str">
        <f>IFERROR(VLOOKUP(A861,DETAIL!$A$7:$P$1101,13,0),"")</f>
        <v/>
      </c>
      <c r="K861" s="114" t="str">
        <f>IFERROR(VLOOKUP(A861,DETAIL!$A$7:$N$1101,14,0),"")</f>
        <v/>
      </c>
      <c r="L861" s="8" t="str">
        <f>IFERROR(VLOOKUP(A861,DETAIL!$A$7:$L$1101,7,0),"")</f>
        <v/>
      </c>
      <c r="M861" s="115" t="str">
        <f>IFERROR(VLOOKUP(A861,DETAIL!$A$7:$L$1101,8,0)*75%,"")</f>
        <v/>
      </c>
      <c r="N861" s="8" t="str">
        <f>IFERROR(VLOOKUP(A861,DETAIL!$A$7:$L$1101,9,0),"")</f>
        <v/>
      </c>
      <c r="O861" s="115" t="str">
        <f>IFERROR(VLOOKUP(A861,DETAIL!$A$7:$L$1101,10,0)*25%,"")</f>
        <v/>
      </c>
      <c r="P861" s="115" t="str">
        <f t="shared" si="33"/>
        <v/>
      </c>
      <c r="Q861" s="113"/>
    </row>
    <row r="862" spans="1:17" ht="24.95" customHeight="1">
      <c r="A862" s="128">
        <v>855</v>
      </c>
      <c r="B862" s="8" t="str">
        <f t="shared" si="32"/>
        <v/>
      </c>
      <c r="C862" s="112" t="str">
        <f>IFERROR(VLOOKUP(A862,DETAIL!$A$7:$F$1101,3,0),"")</f>
        <v/>
      </c>
      <c r="D862" s="112" t="str">
        <f>IFERROR(VLOOKUP(A862,DETAIL!$A$7:$F$1101,4,0),"")</f>
        <v/>
      </c>
      <c r="E862" s="113" t="str">
        <f>IFERROR(VLOOKUP(A862,DETAIL!$A$7:$F$1101,5,0),"")</f>
        <v/>
      </c>
      <c r="F862" s="113" t="str">
        <f>IFERROR(VLOOKUP(A862,DETAIL!$A$7:$P$1101,16,0),"")</f>
        <v/>
      </c>
      <c r="G862" s="113" t="str">
        <f>IFERROR(VLOOKUP(A862,DETAIL!$A$7:$P$1101,15,0),"")</f>
        <v/>
      </c>
      <c r="H862" s="8" t="str">
        <f>IFERROR(VLOOKUP(A862,DETAIL!$A$7:$F$1101,6,0),"")</f>
        <v/>
      </c>
      <c r="I862" s="8" t="str">
        <f>IFERROR(VLOOKUP(A862,DETAIL!$A$7:$Q$1101,17,0),"")</f>
        <v/>
      </c>
      <c r="J862" s="8" t="str">
        <f>IFERROR(VLOOKUP(A862,DETAIL!$A$7:$P$1101,13,0),"")</f>
        <v/>
      </c>
      <c r="K862" s="114" t="str">
        <f>IFERROR(VLOOKUP(A862,DETAIL!$A$7:$N$1101,14,0),"")</f>
        <v/>
      </c>
      <c r="L862" s="8" t="str">
        <f>IFERROR(VLOOKUP(A862,DETAIL!$A$7:$L$1101,7,0),"")</f>
        <v/>
      </c>
      <c r="M862" s="115" t="str">
        <f>IFERROR(VLOOKUP(A862,DETAIL!$A$7:$L$1101,8,0)*75%,"")</f>
        <v/>
      </c>
      <c r="N862" s="8" t="str">
        <f>IFERROR(VLOOKUP(A862,DETAIL!$A$7:$L$1101,9,0),"")</f>
        <v/>
      </c>
      <c r="O862" s="115" t="str">
        <f>IFERROR(VLOOKUP(A862,DETAIL!$A$7:$L$1101,10,0)*25%,"")</f>
        <v/>
      </c>
      <c r="P862" s="115" t="str">
        <f t="shared" si="33"/>
        <v/>
      </c>
      <c r="Q862" s="113"/>
    </row>
    <row r="863" spans="1:17" ht="24.95" customHeight="1">
      <c r="A863" s="128">
        <v>856</v>
      </c>
      <c r="B863" s="8" t="str">
        <f t="shared" si="32"/>
        <v/>
      </c>
      <c r="C863" s="112" t="str">
        <f>IFERROR(VLOOKUP(A863,DETAIL!$A$7:$F$1101,3,0),"")</f>
        <v/>
      </c>
      <c r="D863" s="112" t="str">
        <f>IFERROR(VLOOKUP(A863,DETAIL!$A$7:$F$1101,4,0),"")</f>
        <v/>
      </c>
      <c r="E863" s="113" t="str">
        <f>IFERROR(VLOOKUP(A863,DETAIL!$A$7:$F$1101,5,0),"")</f>
        <v/>
      </c>
      <c r="F863" s="113" t="str">
        <f>IFERROR(VLOOKUP(A863,DETAIL!$A$7:$P$1101,16,0),"")</f>
        <v/>
      </c>
      <c r="G863" s="113" t="str">
        <f>IFERROR(VLOOKUP(A863,DETAIL!$A$7:$P$1101,15,0),"")</f>
        <v/>
      </c>
      <c r="H863" s="8" t="str">
        <f>IFERROR(VLOOKUP(A863,DETAIL!$A$7:$F$1101,6,0),"")</f>
        <v/>
      </c>
      <c r="I863" s="8" t="str">
        <f>IFERROR(VLOOKUP(A863,DETAIL!$A$7:$Q$1101,17,0),"")</f>
        <v/>
      </c>
      <c r="J863" s="8" t="str">
        <f>IFERROR(VLOOKUP(A863,DETAIL!$A$7:$P$1101,13,0),"")</f>
        <v/>
      </c>
      <c r="K863" s="114" t="str">
        <f>IFERROR(VLOOKUP(A863,DETAIL!$A$7:$N$1101,14,0),"")</f>
        <v/>
      </c>
      <c r="L863" s="8" t="str">
        <f>IFERROR(VLOOKUP(A863,DETAIL!$A$7:$L$1101,7,0),"")</f>
        <v/>
      </c>
      <c r="M863" s="115" t="str">
        <f>IFERROR(VLOOKUP(A863,DETAIL!$A$7:$L$1101,8,0)*75%,"")</f>
        <v/>
      </c>
      <c r="N863" s="8" t="str">
        <f>IFERROR(VLOOKUP(A863,DETAIL!$A$7:$L$1101,9,0),"")</f>
        <v/>
      </c>
      <c r="O863" s="115" t="str">
        <f>IFERROR(VLOOKUP(A863,DETAIL!$A$7:$L$1101,10,0)*25%,"")</f>
        <v/>
      </c>
      <c r="P863" s="115" t="str">
        <f t="shared" si="33"/>
        <v/>
      </c>
      <c r="Q863" s="113"/>
    </row>
    <row r="864" spans="1:17" ht="24.95" customHeight="1">
      <c r="A864" s="128">
        <v>857</v>
      </c>
      <c r="B864" s="8" t="str">
        <f t="shared" si="32"/>
        <v/>
      </c>
      <c r="C864" s="112" t="str">
        <f>IFERROR(VLOOKUP(A864,DETAIL!$A$7:$F$1101,3,0),"")</f>
        <v/>
      </c>
      <c r="D864" s="112" t="str">
        <f>IFERROR(VLOOKUP(A864,DETAIL!$A$7:$F$1101,4,0),"")</f>
        <v/>
      </c>
      <c r="E864" s="113" t="str">
        <f>IFERROR(VLOOKUP(A864,DETAIL!$A$7:$F$1101,5,0),"")</f>
        <v/>
      </c>
      <c r="F864" s="113" t="str">
        <f>IFERROR(VLOOKUP(A864,DETAIL!$A$7:$P$1101,16,0),"")</f>
        <v/>
      </c>
      <c r="G864" s="113" t="str">
        <f>IFERROR(VLOOKUP(A864,DETAIL!$A$7:$P$1101,15,0),"")</f>
        <v/>
      </c>
      <c r="H864" s="8" t="str">
        <f>IFERROR(VLOOKUP(A864,DETAIL!$A$7:$F$1101,6,0),"")</f>
        <v/>
      </c>
      <c r="I864" s="8" t="str">
        <f>IFERROR(VLOOKUP(A864,DETAIL!$A$7:$Q$1101,17,0),"")</f>
        <v/>
      </c>
      <c r="J864" s="8" t="str">
        <f>IFERROR(VLOOKUP(A864,DETAIL!$A$7:$P$1101,13,0),"")</f>
        <v/>
      </c>
      <c r="K864" s="114" t="str">
        <f>IFERROR(VLOOKUP(A864,DETAIL!$A$7:$N$1101,14,0),"")</f>
        <v/>
      </c>
      <c r="L864" s="8" t="str">
        <f>IFERROR(VLOOKUP(A864,DETAIL!$A$7:$L$1101,7,0),"")</f>
        <v/>
      </c>
      <c r="M864" s="115" t="str">
        <f>IFERROR(VLOOKUP(A864,DETAIL!$A$7:$L$1101,8,0)*75%,"")</f>
        <v/>
      </c>
      <c r="N864" s="8" t="str">
        <f>IFERROR(VLOOKUP(A864,DETAIL!$A$7:$L$1101,9,0),"")</f>
        <v/>
      </c>
      <c r="O864" s="115" t="str">
        <f>IFERROR(VLOOKUP(A864,DETAIL!$A$7:$L$1101,10,0)*25%,"")</f>
        <v/>
      </c>
      <c r="P864" s="115" t="str">
        <f t="shared" si="33"/>
        <v/>
      </c>
      <c r="Q864" s="113"/>
    </row>
    <row r="865" spans="1:17" ht="24.95" customHeight="1">
      <c r="A865" s="128">
        <v>858</v>
      </c>
      <c r="B865" s="8" t="str">
        <f t="shared" si="32"/>
        <v/>
      </c>
      <c r="C865" s="112" t="str">
        <f>IFERROR(VLOOKUP(A865,DETAIL!$A$7:$F$1101,3,0),"")</f>
        <v/>
      </c>
      <c r="D865" s="112" t="str">
        <f>IFERROR(VLOOKUP(A865,DETAIL!$A$7:$F$1101,4,0),"")</f>
        <v/>
      </c>
      <c r="E865" s="113" t="str">
        <f>IFERROR(VLOOKUP(A865,DETAIL!$A$7:$F$1101,5,0),"")</f>
        <v/>
      </c>
      <c r="F865" s="113" t="str">
        <f>IFERROR(VLOOKUP(A865,DETAIL!$A$7:$P$1101,16,0),"")</f>
        <v/>
      </c>
      <c r="G865" s="113" t="str">
        <f>IFERROR(VLOOKUP(A865,DETAIL!$A$7:$P$1101,15,0),"")</f>
        <v/>
      </c>
      <c r="H865" s="8" t="str">
        <f>IFERROR(VLOOKUP(A865,DETAIL!$A$7:$F$1101,6,0),"")</f>
        <v/>
      </c>
      <c r="I865" s="8" t="str">
        <f>IFERROR(VLOOKUP(A865,DETAIL!$A$7:$Q$1101,17,0),"")</f>
        <v/>
      </c>
      <c r="J865" s="8" t="str">
        <f>IFERROR(VLOOKUP(A865,DETAIL!$A$7:$P$1101,13,0),"")</f>
        <v/>
      </c>
      <c r="K865" s="114" t="str">
        <f>IFERROR(VLOOKUP(A865,DETAIL!$A$7:$N$1101,14,0),"")</f>
        <v/>
      </c>
      <c r="L865" s="8" t="str">
        <f>IFERROR(VLOOKUP(A865,DETAIL!$A$7:$L$1101,7,0),"")</f>
        <v/>
      </c>
      <c r="M865" s="115" t="str">
        <f>IFERROR(VLOOKUP(A865,DETAIL!$A$7:$L$1101,8,0)*75%,"")</f>
        <v/>
      </c>
      <c r="N865" s="8" t="str">
        <f>IFERROR(VLOOKUP(A865,DETAIL!$A$7:$L$1101,9,0),"")</f>
        <v/>
      </c>
      <c r="O865" s="115" t="str">
        <f>IFERROR(VLOOKUP(A865,DETAIL!$A$7:$L$1101,10,0)*25%,"")</f>
        <v/>
      </c>
      <c r="P865" s="115" t="str">
        <f t="shared" si="33"/>
        <v/>
      </c>
      <c r="Q865" s="113"/>
    </row>
    <row r="866" spans="1:17" ht="24.95" customHeight="1">
      <c r="A866" s="128">
        <v>859</v>
      </c>
      <c r="B866" s="8" t="str">
        <f t="shared" si="32"/>
        <v/>
      </c>
      <c r="C866" s="112" t="str">
        <f>IFERROR(VLOOKUP(A866,DETAIL!$A$7:$F$1101,3,0),"")</f>
        <v/>
      </c>
      <c r="D866" s="112" t="str">
        <f>IFERROR(VLOOKUP(A866,DETAIL!$A$7:$F$1101,4,0),"")</f>
        <v/>
      </c>
      <c r="E866" s="113" t="str">
        <f>IFERROR(VLOOKUP(A866,DETAIL!$A$7:$F$1101,5,0),"")</f>
        <v/>
      </c>
      <c r="F866" s="113" t="str">
        <f>IFERROR(VLOOKUP(A866,DETAIL!$A$7:$P$1101,16,0),"")</f>
        <v/>
      </c>
      <c r="G866" s="113" t="str">
        <f>IFERROR(VLOOKUP(A866,DETAIL!$A$7:$P$1101,15,0),"")</f>
        <v/>
      </c>
      <c r="H866" s="8" t="str">
        <f>IFERROR(VLOOKUP(A866,DETAIL!$A$7:$F$1101,6,0),"")</f>
        <v/>
      </c>
      <c r="I866" s="8" t="str">
        <f>IFERROR(VLOOKUP(A866,DETAIL!$A$7:$Q$1101,17,0),"")</f>
        <v/>
      </c>
      <c r="J866" s="8" t="str">
        <f>IFERROR(VLOOKUP(A866,DETAIL!$A$7:$P$1101,13,0),"")</f>
        <v/>
      </c>
      <c r="K866" s="114" t="str">
        <f>IFERROR(VLOOKUP(A866,DETAIL!$A$7:$N$1101,14,0),"")</f>
        <v/>
      </c>
      <c r="L866" s="8" t="str">
        <f>IFERROR(VLOOKUP(A866,DETAIL!$A$7:$L$1101,7,0),"")</f>
        <v/>
      </c>
      <c r="M866" s="115" t="str">
        <f>IFERROR(VLOOKUP(A866,DETAIL!$A$7:$L$1101,8,0)*75%,"")</f>
        <v/>
      </c>
      <c r="N866" s="8" t="str">
        <f>IFERROR(VLOOKUP(A866,DETAIL!$A$7:$L$1101,9,0),"")</f>
        <v/>
      </c>
      <c r="O866" s="115" t="str">
        <f>IFERROR(VLOOKUP(A866,DETAIL!$A$7:$L$1101,10,0)*25%,"")</f>
        <v/>
      </c>
      <c r="P866" s="115" t="str">
        <f t="shared" si="33"/>
        <v/>
      </c>
      <c r="Q866" s="113"/>
    </row>
    <row r="867" spans="1:17" ht="24.95" customHeight="1">
      <c r="A867" s="128">
        <v>860</v>
      </c>
      <c r="B867" s="8" t="str">
        <f t="shared" si="32"/>
        <v/>
      </c>
      <c r="C867" s="112" t="str">
        <f>IFERROR(VLOOKUP(A867,DETAIL!$A$7:$F$1101,3,0),"")</f>
        <v/>
      </c>
      <c r="D867" s="112" t="str">
        <f>IFERROR(VLOOKUP(A867,DETAIL!$A$7:$F$1101,4,0),"")</f>
        <v/>
      </c>
      <c r="E867" s="113" t="str">
        <f>IFERROR(VLOOKUP(A867,DETAIL!$A$7:$F$1101,5,0),"")</f>
        <v/>
      </c>
      <c r="F867" s="113" t="str">
        <f>IFERROR(VLOOKUP(A867,DETAIL!$A$7:$P$1101,16,0),"")</f>
        <v/>
      </c>
      <c r="G867" s="113" t="str">
        <f>IFERROR(VLOOKUP(A867,DETAIL!$A$7:$P$1101,15,0),"")</f>
        <v/>
      </c>
      <c r="H867" s="8" t="str">
        <f>IFERROR(VLOOKUP(A867,DETAIL!$A$7:$F$1101,6,0),"")</f>
        <v/>
      </c>
      <c r="I867" s="8" t="str">
        <f>IFERROR(VLOOKUP(A867,DETAIL!$A$7:$Q$1101,17,0),"")</f>
        <v/>
      </c>
      <c r="J867" s="8" t="str">
        <f>IFERROR(VLOOKUP(A867,DETAIL!$A$7:$P$1101,13,0),"")</f>
        <v/>
      </c>
      <c r="K867" s="114" t="str">
        <f>IFERROR(VLOOKUP(A867,DETAIL!$A$7:$N$1101,14,0),"")</f>
        <v/>
      </c>
      <c r="L867" s="8" t="str">
        <f>IFERROR(VLOOKUP(A867,DETAIL!$A$7:$L$1101,7,0),"")</f>
        <v/>
      </c>
      <c r="M867" s="115" t="str">
        <f>IFERROR(VLOOKUP(A867,DETAIL!$A$7:$L$1101,8,0)*75%,"")</f>
        <v/>
      </c>
      <c r="N867" s="8" t="str">
        <f>IFERROR(VLOOKUP(A867,DETAIL!$A$7:$L$1101,9,0),"")</f>
        <v/>
      </c>
      <c r="O867" s="115" t="str">
        <f>IFERROR(VLOOKUP(A867,DETAIL!$A$7:$L$1101,10,0)*25%,"")</f>
        <v/>
      </c>
      <c r="P867" s="115" t="str">
        <f t="shared" si="33"/>
        <v/>
      </c>
      <c r="Q867" s="113"/>
    </row>
    <row r="868" spans="1:17" ht="24.95" customHeight="1">
      <c r="A868" s="128">
        <v>861</v>
      </c>
      <c r="B868" s="8" t="str">
        <f t="shared" si="32"/>
        <v/>
      </c>
      <c r="C868" s="112" t="str">
        <f>IFERROR(VLOOKUP(A868,DETAIL!$A$7:$F$1101,3,0),"")</f>
        <v/>
      </c>
      <c r="D868" s="112" t="str">
        <f>IFERROR(VLOOKUP(A868,DETAIL!$A$7:$F$1101,4,0),"")</f>
        <v/>
      </c>
      <c r="E868" s="113" t="str">
        <f>IFERROR(VLOOKUP(A868,DETAIL!$A$7:$F$1101,5,0),"")</f>
        <v/>
      </c>
      <c r="F868" s="113" t="str">
        <f>IFERROR(VLOOKUP(A868,DETAIL!$A$7:$P$1101,16,0),"")</f>
        <v/>
      </c>
      <c r="G868" s="113" t="str">
        <f>IFERROR(VLOOKUP(A868,DETAIL!$A$7:$P$1101,15,0),"")</f>
        <v/>
      </c>
      <c r="H868" s="8" t="str">
        <f>IFERROR(VLOOKUP(A868,DETAIL!$A$7:$F$1101,6,0),"")</f>
        <v/>
      </c>
      <c r="I868" s="8" t="str">
        <f>IFERROR(VLOOKUP(A868,DETAIL!$A$7:$Q$1101,17,0),"")</f>
        <v/>
      </c>
      <c r="J868" s="8" t="str">
        <f>IFERROR(VLOOKUP(A868,DETAIL!$A$7:$P$1101,13,0),"")</f>
        <v/>
      </c>
      <c r="K868" s="114" t="str">
        <f>IFERROR(VLOOKUP(A868,DETAIL!$A$7:$N$1101,14,0),"")</f>
        <v/>
      </c>
      <c r="L868" s="8" t="str">
        <f>IFERROR(VLOOKUP(A868,DETAIL!$A$7:$L$1101,7,0),"")</f>
        <v/>
      </c>
      <c r="M868" s="115" t="str">
        <f>IFERROR(VLOOKUP(A868,DETAIL!$A$7:$L$1101,8,0)*75%,"")</f>
        <v/>
      </c>
      <c r="N868" s="8" t="str">
        <f>IFERROR(VLOOKUP(A868,DETAIL!$A$7:$L$1101,9,0),"")</f>
        <v/>
      </c>
      <c r="O868" s="115" t="str">
        <f>IFERROR(VLOOKUP(A868,DETAIL!$A$7:$L$1101,10,0)*25%,"")</f>
        <v/>
      </c>
      <c r="P868" s="115" t="str">
        <f t="shared" si="33"/>
        <v/>
      </c>
      <c r="Q868" s="113"/>
    </row>
    <row r="869" spans="1:17" ht="24.95" customHeight="1">
      <c r="A869" s="128">
        <v>862</v>
      </c>
      <c r="B869" s="8" t="str">
        <f t="shared" si="32"/>
        <v/>
      </c>
      <c r="C869" s="112" t="str">
        <f>IFERROR(VLOOKUP(A869,DETAIL!$A$7:$F$1101,3,0),"")</f>
        <v/>
      </c>
      <c r="D869" s="112" t="str">
        <f>IFERROR(VLOOKUP(A869,DETAIL!$A$7:$F$1101,4,0),"")</f>
        <v/>
      </c>
      <c r="E869" s="113" t="str">
        <f>IFERROR(VLOOKUP(A869,DETAIL!$A$7:$F$1101,5,0),"")</f>
        <v/>
      </c>
      <c r="F869" s="113" t="str">
        <f>IFERROR(VLOOKUP(A869,DETAIL!$A$7:$P$1101,16,0),"")</f>
        <v/>
      </c>
      <c r="G869" s="113" t="str">
        <f>IFERROR(VLOOKUP(A869,DETAIL!$A$7:$P$1101,15,0),"")</f>
        <v/>
      </c>
      <c r="H869" s="8" t="str">
        <f>IFERROR(VLOOKUP(A869,DETAIL!$A$7:$F$1101,6,0),"")</f>
        <v/>
      </c>
      <c r="I869" s="8" t="str">
        <f>IFERROR(VLOOKUP(A869,DETAIL!$A$7:$Q$1101,17,0),"")</f>
        <v/>
      </c>
      <c r="J869" s="8" t="str">
        <f>IFERROR(VLOOKUP(A869,DETAIL!$A$7:$P$1101,13,0),"")</f>
        <v/>
      </c>
      <c r="K869" s="114" t="str">
        <f>IFERROR(VLOOKUP(A869,DETAIL!$A$7:$N$1101,14,0),"")</f>
        <v/>
      </c>
      <c r="L869" s="8" t="str">
        <f>IFERROR(VLOOKUP(A869,DETAIL!$A$7:$L$1101,7,0),"")</f>
        <v/>
      </c>
      <c r="M869" s="115" t="str">
        <f>IFERROR(VLOOKUP(A869,DETAIL!$A$7:$L$1101,8,0)*75%,"")</f>
        <v/>
      </c>
      <c r="N869" s="8" t="str">
        <f>IFERROR(VLOOKUP(A869,DETAIL!$A$7:$L$1101,9,0),"")</f>
        <v/>
      </c>
      <c r="O869" s="115" t="str">
        <f>IFERROR(VLOOKUP(A869,DETAIL!$A$7:$L$1101,10,0)*25%,"")</f>
        <v/>
      </c>
      <c r="P869" s="115" t="str">
        <f t="shared" si="33"/>
        <v/>
      </c>
      <c r="Q869" s="113"/>
    </row>
    <row r="870" spans="1:17" ht="24.95" customHeight="1">
      <c r="A870" s="128">
        <v>863</v>
      </c>
      <c r="B870" s="8" t="str">
        <f t="shared" si="32"/>
        <v/>
      </c>
      <c r="C870" s="112" t="str">
        <f>IFERROR(VLOOKUP(A870,DETAIL!$A$7:$F$1101,3,0),"")</f>
        <v/>
      </c>
      <c r="D870" s="112" t="str">
        <f>IFERROR(VLOOKUP(A870,DETAIL!$A$7:$F$1101,4,0),"")</f>
        <v/>
      </c>
      <c r="E870" s="113" t="str">
        <f>IFERROR(VLOOKUP(A870,DETAIL!$A$7:$F$1101,5,0),"")</f>
        <v/>
      </c>
      <c r="F870" s="113" t="str">
        <f>IFERROR(VLOOKUP(A870,DETAIL!$A$7:$P$1101,16,0),"")</f>
        <v/>
      </c>
      <c r="G870" s="113" t="str">
        <f>IFERROR(VLOOKUP(A870,DETAIL!$A$7:$P$1101,15,0),"")</f>
        <v/>
      </c>
      <c r="H870" s="8" t="str">
        <f>IFERROR(VLOOKUP(A870,DETAIL!$A$7:$F$1101,6,0),"")</f>
        <v/>
      </c>
      <c r="I870" s="8" t="str">
        <f>IFERROR(VLOOKUP(A870,DETAIL!$A$7:$Q$1101,17,0),"")</f>
        <v/>
      </c>
      <c r="J870" s="8" t="str">
        <f>IFERROR(VLOOKUP(A870,DETAIL!$A$7:$P$1101,13,0),"")</f>
        <v/>
      </c>
      <c r="K870" s="114" t="str">
        <f>IFERROR(VLOOKUP(A870,DETAIL!$A$7:$N$1101,14,0),"")</f>
        <v/>
      </c>
      <c r="L870" s="8" t="str">
        <f>IFERROR(VLOOKUP(A870,DETAIL!$A$7:$L$1101,7,0),"")</f>
        <v/>
      </c>
      <c r="M870" s="115" t="str">
        <f>IFERROR(VLOOKUP(A870,DETAIL!$A$7:$L$1101,8,0)*75%,"")</f>
        <v/>
      </c>
      <c r="N870" s="8" t="str">
        <f>IFERROR(VLOOKUP(A870,DETAIL!$A$7:$L$1101,9,0),"")</f>
        <v/>
      </c>
      <c r="O870" s="115" t="str">
        <f>IFERROR(VLOOKUP(A870,DETAIL!$A$7:$L$1101,10,0)*25%,"")</f>
        <v/>
      </c>
      <c r="P870" s="115" t="str">
        <f t="shared" si="33"/>
        <v/>
      </c>
      <c r="Q870" s="113"/>
    </row>
    <row r="871" spans="1:17" ht="24.95" customHeight="1">
      <c r="A871" s="128">
        <v>864</v>
      </c>
      <c r="B871" s="8" t="str">
        <f t="shared" si="32"/>
        <v/>
      </c>
      <c r="C871" s="112" t="str">
        <f>IFERROR(VLOOKUP(A871,DETAIL!$A$7:$F$1101,3,0),"")</f>
        <v/>
      </c>
      <c r="D871" s="112" t="str">
        <f>IFERROR(VLOOKUP(A871,DETAIL!$A$7:$F$1101,4,0),"")</f>
        <v/>
      </c>
      <c r="E871" s="113" t="str">
        <f>IFERROR(VLOOKUP(A871,DETAIL!$A$7:$F$1101,5,0),"")</f>
        <v/>
      </c>
      <c r="F871" s="113" t="str">
        <f>IFERROR(VLOOKUP(A871,DETAIL!$A$7:$P$1101,16,0),"")</f>
        <v/>
      </c>
      <c r="G871" s="113" t="str">
        <f>IFERROR(VLOOKUP(A871,DETAIL!$A$7:$P$1101,15,0),"")</f>
        <v/>
      </c>
      <c r="H871" s="8" t="str">
        <f>IFERROR(VLOOKUP(A871,DETAIL!$A$7:$F$1101,6,0),"")</f>
        <v/>
      </c>
      <c r="I871" s="8" t="str">
        <f>IFERROR(VLOOKUP(A871,DETAIL!$A$7:$Q$1101,17,0),"")</f>
        <v/>
      </c>
      <c r="J871" s="8" t="str">
        <f>IFERROR(VLOOKUP(A871,DETAIL!$A$7:$P$1101,13,0),"")</f>
        <v/>
      </c>
      <c r="K871" s="114" t="str">
        <f>IFERROR(VLOOKUP(A871,DETAIL!$A$7:$N$1101,14,0),"")</f>
        <v/>
      </c>
      <c r="L871" s="8" t="str">
        <f>IFERROR(VLOOKUP(A871,DETAIL!$A$7:$L$1101,7,0),"")</f>
        <v/>
      </c>
      <c r="M871" s="115" t="str">
        <f>IFERROR(VLOOKUP(A871,DETAIL!$A$7:$L$1101,8,0)*75%,"")</f>
        <v/>
      </c>
      <c r="N871" s="8" t="str">
        <f>IFERROR(VLOOKUP(A871,DETAIL!$A$7:$L$1101,9,0),"")</f>
        <v/>
      </c>
      <c r="O871" s="115" t="str">
        <f>IFERROR(VLOOKUP(A871,DETAIL!$A$7:$L$1101,10,0)*25%,"")</f>
        <v/>
      </c>
      <c r="P871" s="115" t="str">
        <f t="shared" si="33"/>
        <v/>
      </c>
      <c r="Q871" s="113"/>
    </row>
    <row r="872" spans="1:17" ht="24.95" customHeight="1">
      <c r="A872" s="128">
        <v>865</v>
      </c>
      <c r="B872" s="8" t="str">
        <f t="shared" si="32"/>
        <v/>
      </c>
      <c r="C872" s="112" t="str">
        <f>IFERROR(VLOOKUP(A872,DETAIL!$A$7:$F$1101,3,0),"")</f>
        <v/>
      </c>
      <c r="D872" s="112" t="str">
        <f>IFERROR(VLOOKUP(A872,DETAIL!$A$7:$F$1101,4,0),"")</f>
        <v/>
      </c>
      <c r="E872" s="113" t="str">
        <f>IFERROR(VLOOKUP(A872,DETAIL!$A$7:$F$1101,5,0),"")</f>
        <v/>
      </c>
      <c r="F872" s="113" t="str">
        <f>IFERROR(VLOOKUP(A872,DETAIL!$A$7:$P$1101,16,0),"")</f>
        <v/>
      </c>
      <c r="G872" s="113" t="str">
        <f>IFERROR(VLOOKUP(A872,DETAIL!$A$7:$P$1101,15,0),"")</f>
        <v/>
      </c>
      <c r="H872" s="8" t="str">
        <f>IFERROR(VLOOKUP(A872,DETAIL!$A$7:$F$1101,6,0),"")</f>
        <v/>
      </c>
      <c r="I872" s="8" t="str">
        <f>IFERROR(VLOOKUP(A872,DETAIL!$A$7:$Q$1101,17,0),"")</f>
        <v/>
      </c>
      <c r="J872" s="8" t="str">
        <f>IFERROR(VLOOKUP(A872,DETAIL!$A$7:$P$1101,13,0),"")</f>
        <v/>
      </c>
      <c r="K872" s="114" t="str">
        <f>IFERROR(VLOOKUP(A872,DETAIL!$A$7:$N$1101,14,0),"")</f>
        <v/>
      </c>
      <c r="L872" s="8" t="str">
        <f>IFERROR(VLOOKUP(A872,DETAIL!$A$7:$L$1101,7,0),"")</f>
        <v/>
      </c>
      <c r="M872" s="115" t="str">
        <f>IFERROR(VLOOKUP(A872,DETAIL!$A$7:$L$1101,8,0)*75%,"")</f>
        <v/>
      </c>
      <c r="N872" s="8" t="str">
        <f>IFERROR(VLOOKUP(A872,DETAIL!$A$7:$L$1101,9,0),"")</f>
        <v/>
      </c>
      <c r="O872" s="115" t="str">
        <f>IFERROR(VLOOKUP(A872,DETAIL!$A$7:$L$1101,10,0)*25%,"")</f>
        <v/>
      </c>
      <c r="P872" s="115" t="str">
        <f t="shared" si="33"/>
        <v/>
      </c>
      <c r="Q872" s="113"/>
    </row>
    <row r="873" spans="1:17" ht="24.95" customHeight="1">
      <c r="A873" s="128">
        <v>866</v>
      </c>
      <c r="B873" s="8" t="str">
        <f t="shared" si="32"/>
        <v/>
      </c>
      <c r="C873" s="112" t="str">
        <f>IFERROR(VLOOKUP(A873,DETAIL!$A$7:$F$1101,3,0),"")</f>
        <v/>
      </c>
      <c r="D873" s="112" t="str">
        <f>IFERROR(VLOOKUP(A873,DETAIL!$A$7:$F$1101,4,0),"")</f>
        <v/>
      </c>
      <c r="E873" s="113" t="str">
        <f>IFERROR(VLOOKUP(A873,DETAIL!$A$7:$F$1101,5,0),"")</f>
        <v/>
      </c>
      <c r="F873" s="113" t="str">
        <f>IFERROR(VLOOKUP(A873,DETAIL!$A$7:$P$1101,16,0),"")</f>
        <v/>
      </c>
      <c r="G873" s="113" t="str">
        <f>IFERROR(VLOOKUP(A873,DETAIL!$A$7:$P$1101,15,0),"")</f>
        <v/>
      </c>
      <c r="H873" s="8" t="str">
        <f>IFERROR(VLOOKUP(A873,DETAIL!$A$7:$F$1101,6,0),"")</f>
        <v/>
      </c>
      <c r="I873" s="8" t="str">
        <f>IFERROR(VLOOKUP(A873,DETAIL!$A$7:$Q$1101,17,0),"")</f>
        <v/>
      </c>
      <c r="J873" s="8" t="str">
        <f>IFERROR(VLOOKUP(A873,DETAIL!$A$7:$P$1101,13,0),"")</f>
        <v/>
      </c>
      <c r="K873" s="114" t="str">
        <f>IFERROR(VLOOKUP(A873,DETAIL!$A$7:$N$1101,14,0),"")</f>
        <v/>
      </c>
      <c r="L873" s="8" t="str">
        <f>IFERROR(VLOOKUP(A873,DETAIL!$A$7:$L$1101,7,0),"")</f>
        <v/>
      </c>
      <c r="M873" s="115" t="str">
        <f>IFERROR(VLOOKUP(A873,DETAIL!$A$7:$L$1101,8,0)*75%,"")</f>
        <v/>
      </c>
      <c r="N873" s="8" t="str">
        <f>IFERROR(VLOOKUP(A873,DETAIL!$A$7:$L$1101,9,0),"")</f>
        <v/>
      </c>
      <c r="O873" s="115" t="str">
        <f>IFERROR(VLOOKUP(A873,DETAIL!$A$7:$L$1101,10,0)*25%,"")</f>
        <v/>
      </c>
      <c r="P873" s="115" t="str">
        <f t="shared" si="33"/>
        <v/>
      </c>
      <c r="Q873" s="113"/>
    </row>
    <row r="874" spans="1:17" ht="24.95" customHeight="1">
      <c r="A874" s="128">
        <v>867</v>
      </c>
      <c r="B874" s="8" t="str">
        <f t="shared" si="32"/>
        <v/>
      </c>
      <c r="C874" s="112" t="str">
        <f>IFERROR(VLOOKUP(A874,DETAIL!$A$7:$F$1101,3,0),"")</f>
        <v/>
      </c>
      <c r="D874" s="112" t="str">
        <f>IFERROR(VLOOKUP(A874,DETAIL!$A$7:$F$1101,4,0),"")</f>
        <v/>
      </c>
      <c r="E874" s="113" t="str">
        <f>IFERROR(VLOOKUP(A874,DETAIL!$A$7:$F$1101,5,0),"")</f>
        <v/>
      </c>
      <c r="F874" s="113" t="str">
        <f>IFERROR(VLOOKUP(A874,DETAIL!$A$7:$P$1101,16,0),"")</f>
        <v/>
      </c>
      <c r="G874" s="113" t="str">
        <f>IFERROR(VLOOKUP(A874,DETAIL!$A$7:$P$1101,15,0),"")</f>
        <v/>
      </c>
      <c r="H874" s="8" t="str">
        <f>IFERROR(VLOOKUP(A874,DETAIL!$A$7:$F$1101,6,0),"")</f>
        <v/>
      </c>
      <c r="I874" s="8" t="str">
        <f>IFERROR(VLOOKUP(A874,DETAIL!$A$7:$Q$1101,17,0),"")</f>
        <v/>
      </c>
      <c r="J874" s="8" t="str">
        <f>IFERROR(VLOOKUP(A874,DETAIL!$A$7:$P$1101,13,0),"")</f>
        <v/>
      </c>
      <c r="K874" s="114" t="str">
        <f>IFERROR(VLOOKUP(A874,DETAIL!$A$7:$N$1101,14,0),"")</f>
        <v/>
      </c>
      <c r="L874" s="8" t="str">
        <f>IFERROR(VLOOKUP(A874,DETAIL!$A$7:$L$1101,7,0),"")</f>
        <v/>
      </c>
      <c r="M874" s="115" t="str">
        <f>IFERROR(VLOOKUP(A874,DETAIL!$A$7:$L$1101,8,0)*75%,"")</f>
        <v/>
      </c>
      <c r="N874" s="8" t="str">
        <f>IFERROR(VLOOKUP(A874,DETAIL!$A$7:$L$1101,9,0),"")</f>
        <v/>
      </c>
      <c r="O874" s="115" t="str">
        <f>IFERROR(VLOOKUP(A874,DETAIL!$A$7:$L$1101,10,0)*25%,"")</f>
        <v/>
      </c>
      <c r="P874" s="115" t="str">
        <f t="shared" si="33"/>
        <v/>
      </c>
      <c r="Q874" s="113"/>
    </row>
    <row r="875" spans="1:17" ht="24.95" customHeight="1">
      <c r="A875" s="128">
        <v>868</v>
      </c>
      <c r="B875" s="8" t="str">
        <f t="shared" si="32"/>
        <v/>
      </c>
      <c r="C875" s="112" t="str">
        <f>IFERROR(VLOOKUP(A875,DETAIL!$A$7:$F$1101,3,0),"")</f>
        <v/>
      </c>
      <c r="D875" s="112" t="str">
        <f>IFERROR(VLOOKUP(A875,DETAIL!$A$7:$F$1101,4,0),"")</f>
        <v/>
      </c>
      <c r="E875" s="113" t="str">
        <f>IFERROR(VLOOKUP(A875,DETAIL!$A$7:$F$1101,5,0),"")</f>
        <v/>
      </c>
      <c r="F875" s="113" t="str">
        <f>IFERROR(VLOOKUP(A875,DETAIL!$A$7:$P$1101,16,0),"")</f>
        <v/>
      </c>
      <c r="G875" s="113" t="str">
        <f>IFERROR(VLOOKUP(A875,DETAIL!$A$7:$P$1101,15,0),"")</f>
        <v/>
      </c>
      <c r="H875" s="8" t="str">
        <f>IFERROR(VLOOKUP(A875,DETAIL!$A$7:$F$1101,6,0),"")</f>
        <v/>
      </c>
      <c r="I875" s="8" t="str">
        <f>IFERROR(VLOOKUP(A875,DETAIL!$A$7:$Q$1101,17,0),"")</f>
        <v/>
      </c>
      <c r="J875" s="8" t="str">
        <f>IFERROR(VLOOKUP(A875,DETAIL!$A$7:$P$1101,13,0),"")</f>
        <v/>
      </c>
      <c r="K875" s="114" t="str">
        <f>IFERROR(VLOOKUP(A875,DETAIL!$A$7:$N$1101,14,0),"")</f>
        <v/>
      </c>
      <c r="L875" s="8" t="str">
        <f>IFERROR(VLOOKUP(A875,DETAIL!$A$7:$L$1101,7,0),"")</f>
        <v/>
      </c>
      <c r="M875" s="115" t="str">
        <f>IFERROR(VLOOKUP(A875,DETAIL!$A$7:$L$1101,8,0)*75%,"")</f>
        <v/>
      </c>
      <c r="N875" s="8" t="str">
        <f>IFERROR(VLOOKUP(A875,DETAIL!$A$7:$L$1101,9,0),"")</f>
        <v/>
      </c>
      <c r="O875" s="115" t="str">
        <f>IFERROR(VLOOKUP(A875,DETAIL!$A$7:$L$1101,10,0)*25%,"")</f>
        <v/>
      </c>
      <c r="P875" s="115" t="str">
        <f t="shared" si="33"/>
        <v/>
      </c>
      <c r="Q875" s="113"/>
    </row>
    <row r="876" spans="1:17" ht="24.95" customHeight="1">
      <c r="A876" s="128">
        <v>869</v>
      </c>
      <c r="B876" s="8" t="str">
        <f t="shared" si="32"/>
        <v/>
      </c>
      <c r="C876" s="112" t="str">
        <f>IFERROR(VLOOKUP(A876,DETAIL!$A$7:$F$1101,3,0),"")</f>
        <v/>
      </c>
      <c r="D876" s="112" t="str">
        <f>IFERROR(VLOOKUP(A876,DETAIL!$A$7:$F$1101,4,0),"")</f>
        <v/>
      </c>
      <c r="E876" s="113" t="str">
        <f>IFERROR(VLOOKUP(A876,DETAIL!$A$7:$F$1101,5,0),"")</f>
        <v/>
      </c>
      <c r="F876" s="113" t="str">
        <f>IFERROR(VLOOKUP(A876,DETAIL!$A$7:$P$1101,16,0),"")</f>
        <v/>
      </c>
      <c r="G876" s="113" t="str">
        <f>IFERROR(VLOOKUP(A876,DETAIL!$A$7:$P$1101,15,0),"")</f>
        <v/>
      </c>
      <c r="H876" s="8" t="str">
        <f>IFERROR(VLOOKUP(A876,DETAIL!$A$7:$F$1101,6,0),"")</f>
        <v/>
      </c>
      <c r="I876" s="8" t="str">
        <f>IFERROR(VLOOKUP(A876,DETAIL!$A$7:$Q$1101,17,0),"")</f>
        <v/>
      </c>
      <c r="J876" s="8" t="str">
        <f>IFERROR(VLOOKUP(A876,DETAIL!$A$7:$P$1101,13,0),"")</f>
        <v/>
      </c>
      <c r="K876" s="114" t="str">
        <f>IFERROR(VLOOKUP(A876,DETAIL!$A$7:$N$1101,14,0),"")</f>
        <v/>
      </c>
      <c r="L876" s="8" t="str">
        <f>IFERROR(VLOOKUP(A876,DETAIL!$A$7:$L$1101,7,0),"")</f>
        <v/>
      </c>
      <c r="M876" s="115" t="str">
        <f>IFERROR(VLOOKUP(A876,DETAIL!$A$7:$L$1101,8,0)*75%,"")</f>
        <v/>
      </c>
      <c r="N876" s="8" t="str">
        <f>IFERROR(VLOOKUP(A876,DETAIL!$A$7:$L$1101,9,0),"")</f>
        <v/>
      </c>
      <c r="O876" s="115" t="str">
        <f>IFERROR(VLOOKUP(A876,DETAIL!$A$7:$L$1101,10,0)*25%,"")</f>
        <v/>
      </c>
      <c r="P876" s="115" t="str">
        <f t="shared" si="33"/>
        <v/>
      </c>
      <c r="Q876" s="113"/>
    </row>
    <row r="877" spans="1:17" ht="24.95" customHeight="1">
      <c r="A877" s="128">
        <v>870</v>
      </c>
      <c r="B877" s="8" t="str">
        <f t="shared" si="32"/>
        <v/>
      </c>
      <c r="C877" s="112" t="str">
        <f>IFERROR(VLOOKUP(A877,DETAIL!$A$7:$F$1101,3,0),"")</f>
        <v/>
      </c>
      <c r="D877" s="112" t="str">
        <f>IFERROR(VLOOKUP(A877,DETAIL!$A$7:$F$1101,4,0),"")</f>
        <v/>
      </c>
      <c r="E877" s="113" t="str">
        <f>IFERROR(VLOOKUP(A877,DETAIL!$A$7:$F$1101,5,0),"")</f>
        <v/>
      </c>
      <c r="F877" s="113" t="str">
        <f>IFERROR(VLOOKUP(A877,DETAIL!$A$7:$P$1101,16,0),"")</f>
        <v/>
      </c>
      <c r="G877" s="113" t="str">
        <f>IFERROR(VLOOKUP(A877,DETAIL!$A$7:$P$1101,15,0),"")</f>
        <v/>
      </c>
      <c r="H877" s="8" t="str">
        <f>IFERROR(VLOOKUP(A877,DETAIL!$A$7:$F$1101,6,0),"")</f>
        <v/>
      </c>
      <c r="I877" s="8" t="str">
        <f>IFERROR(VLOOKUP(A877,DETAIL!$A$7:$Q$1101,17,0),"")</f>
        <v/>
      </c>
      <c r="J877" s="8" t="str">
        <f>IFERROR(VLOOKUP(A877,DETAIL!$A$7:$P$1101,13,0),"")</f>
        <v/>
      </c>
      <c r="K877" s="114" t="str">
        <f>IFERROR(VLOOKUP(A877,DETAIL!$A$7:$N$1101,14,0),"")</f>
        <v/>
      </c>
      <c r="L877" s="8" t="str">
        <f>IFERROR(VLOOKUP(A877,DETAIL!$A$7:$L$1101,7,0),"")</f>
        <v/>
      </c>
      <c r="M877" s="115" t="str">
        <f>IFERROR(VLOOKUP(A877,DETAIL!$A$7:$L$1101,8,0)*75%,"")</f>
        <v/>
      </c>
      <c r="N877" s="8" t="str">
        <f>IFERROR(VLOOKUP(A877,DETAIL!$A$7:$L$1101,9,0),"")</f>
        <v/>
      </c>
      <c r="O877" s="115" t="str">
        <f>IFERROR(VLOOKUP(A877,DETAIL!$A$7:$L$1101,10,0)*25%,"")</f>
        <v/>
      </c>
      <c r="P877" s="115" t="str">
        <f t="shared" si="33"/>
        <v/>
      </c>
      <c r="Q877" s="113"/>
    </row>
    <row r="878" spans="1:17" ht="24.95" customHeight="1">
      <c r="A878" s="128">
        <v>871</v>
      </c>
      <c r="B878" s="8" t="str">
        <f t="shared" si="32"/>
        <v/>
      </c>
      <c r="C878" s="112" t="str">
        <f>IFERROR(VLOOKUP(A878,DETAIL!$A$7:$F$1101,3,0),"")</f>
        <v/>
      </c>
      <c r="D878" s="112" t="str">
        <f>IFERROR(VLOOKUP(A878,DETAIL!$A$7:$F$1101,4,0),"")</f>
        <v/>
      </c>
      <c r="E878" s="113" t="str">
        <f>IFERROR(VLOOKUP(A878,DETAIL!$A$7:$F$1101,5,0),"")</f>
        <v/>
      </c>
      <c r="F878" s="113" t="str">
        <f>IFERROR(VLOOKUP(A878,DETAIL!$A$7:$P$1101,16,0),"")</f>
        <v/>
      </c>
      <c r="G878" s="113" t="str">
        <f>IFERROR(VLOOKUP(A878,DETAIL!$A$7:$P$1101,15,0),"")</f>
        <v/>
      </c>
      <c r="H878" s="8" t="str">
        <f>IFERROR(VLOOKUP(A878,DETAIL!$A$7:$F$1101,6,0),"")</f>
        <v/>
      </c>
      <c r="I878" s="8" t="str">
        <f>IFERROR(VLOOKUP(A878,DETAIL!$A$7:$Q$1101,17,0),"")</f>
        <v/>
      </c>
      <c r="J878" s="8" t="str">
        <f>IFERROR(VLOOKUP(A878,DETAIL!$A$7:$P$1101,13,0),"")</f>
        <v/>
      </c>
      <c r="K878" s="114" t="str">
        <f>IFERROR(VLOOKUP(A878,DETAIL!$A$7:$N$1101,14,0),"")</f>
        <v/>
      </c>
      <c r="L878" s="8" t="str">
        <f>IFERROR(VLOOKUP(A878,DETAIL!$A$7:$L$1101,7,0),"")</f>
        <v/>
      </c>
      <c r="M878" s="115" t="str">
        <f>IFERROR(VLOOKUP(A878,DETAIL!$A$7:$L$1101,8,0)*75%,"")</f>
        <v/>
      </c>
      <c r="N878" s="8" t="str">
        <f>IFERROR(VLOOKUP(A878,DETAIL!$A$7:$L$1101,9,0),"")</f>
        <v/>
      </c>
      <c r="O878" s="115" t="str">
        <f>IFERROR(VLOOKUP(A878,DETAIL!$A$7:$L$1101,10,0)*25%,"")</f>
        <v/>
      </c>
      <c r="P878" s="115" t="str">
        <f t="shared" si="33"/>
        <v/>
      </c>
      <c r="Q878" s="113"/>
    </row>
    <row r="879" spans="1:17" ht="24.95" customHeight="1">
      <c r="A879" s="128">
        <v>872</v>
      </c>
      <c r="B879" s="8" t="str">
        <f t="shared" si="32"/>
        <v/>
      </c>
      <c r="C879" s="112" t="str">
        <f>IFERROR(VLOOKUP(A879,DETAIL!$A$7:$F$1101,3,0),"")</f>
        <v/>
      </c>
      <c r="D879" s="112" t="str">
        <f>IFERROR(VLOOKUP(A879,DETAIL!$A$7:$F$1101,4,0),"")</f>
        <v/>
      </c>
      <c r="E879" s="113" t="str">
        <f>IFERROR(VLOOKUP(A879,DETAIL!$A$7:$F$1101,5,0),"")</f>
        <v/>
      </c>
      <c r="F879" s="113" t="str">
        <f>IFERROR(VLOOKUP(A879,DETAIL!$A$7:$P$1101,16,0),"")</f>
        <v/>
      </c>
      <c r="G879" s="113" t="str">
        <f>IFERROR(VLOOKUP(A879,DETAIL!$A$7:$P$1101,15,0),"")</f>
        <v/>
      </c>
      <c r="H879" s="8" t="str">
        <f>IFERROR(VLOOKUP(A879,DETAIL!$A$7:$F$1101,6,0),"")</f>
        <v/>
      </c>
      <c r="I879" s="8" t="str">
        <f>IFERROR(VLOOKUP(A879,DETAIL!$A$7:$Q$1101,17,0),"")</f>
        <v/>
      </c>
      <c r="J879" s="8" t="str">
        <f>IFERROR(VLOOKUP(A879,DETAIL!$A$7:$P$1101,13,0),"")</f>
        <v/>
      </c>
      <c r="K879" s="114" t="str">
        <f>IFERROR(VLOOKUP(A879,DETAIL!$A$7:$N$1101,14,0),"")</f>
        <v/>
      </c>
      <c r="L879" s="8" t="str">
        <f>IFERROR(VLOOKUP(A879,DETAIL!$A$7:$L$1101,7,0),"")</f>
        <v/>
      </c>
      <c r="M879" s="115" t="str">
        <f>IFERROR(VLOOKUP(A879,DETAIL!$A$7:$L$1101,8,0)*75%,"")</f>
        <v/>
      </c>
      <c r="N879" s="8" t="str">
        <f>IFERROR(VLOOKUP(A879,DETAIL!$A$7:$L$1101,9,0),"")</f>
        <v/>
      </c>
      <c r="O879" s="115" t="str">
        <f>IFERROR(VLOOKUP(A879,DETAIL!$A$7:$L$1101,10,0)*25%,"")</f>
        <v/>
      </c>
      <c r="P879" s="115" t="str">
        <f t="shared" si="33"/>
        <v/>
      </c>
      <c r="Q879" s="113"/>
    </row>
    <row r="880" spans="1:17" ht="24.95" customHeight="1">
      <c r="A880" s="128">
        <v>873</v>
      </c>
      <c r="B880" s="8" t="str">
        <f t="shared" si="32"/>
        <v/>
      </c>
      <c r="C880" s="112" t="str">
        <f>IFERROR(VLOOKUP(A880,DETAIL!$A$7:$F$1101,3,0),"")</f>
        <v/>
      </c>
      <c r="D880" s="112" t="str">
        <f>IFERROR(VLOOKUP(A880,DETAIL!$A$7:$F$1101,4,0),"")</f>
        <v/>
      </c>
      <c r="E880" s="113" t="str">
        <f>IFERROR(VLOOKUP(A880,DETAIL!$A$7:$F$1101,5,0),"")</f>
        <v/>
      </c>
      <c r="F880" s="113" t="str">
        <f>IFERROR(VLOOKUP(A880,DETAIL!$A$7:$P$1101,16,0),"")</f>
        <v/>
      </c>
      <c r="G880" s="113" t="str">
        <f>IFERROR(VLOOKUP(A880,DETAIL!$A$7:$P$1101,15,0),"")</f>
        <v/>
      </c>
      <c r="H880" s="8" t="str">
        <f>IFERROR(VLOOKUP(A880,DETAIL!$A$7:$F$1101,6,0),"")</f>
        <v/>
      </c>
      <c r="I880" s="8" t="str">
        <f>IFERROR(VLOOKUP(A880,DETAIL!$A$7:$Q$1101,17,0),"")</f>
        <v/>
      </c>
      <c r="J880" s="8" t="str">
        <f>IFERROR(VLOOKUP(A880,DETAIL!$A$7:$P$1101,13,0),"")</f>
        <v/>
      </c>
      <c r="K880" s="114" t="str">
        <f>IFERROR(VLOOKUP(A880,DETAIL!$A$7:$N$1101,14,0),"")</f>
        <v/>
      </c>
      <c r="L880" s="8" t="str">
        <f>IFERROR(VLOOKUP(A880,DETAIL!$A$7:$L$1101,7,0),"")</f>
        <v/>
      </c>
      <c r="M880" s="115" t="str">
        <f>IFERROR(VLOOKUP(A880,DETAIL!$A$7:$L$1101,8,0)*75%,"")</f>
        <v/>
      </c>
      <c r="N880" s="8" t="str">
        <f>IFERROR(VLOOKUP(A880,DETAIL!$A$7:$L$1101,9,0),"")</f>
        <v/>
      </c>
      <c r="O880" s="115" t="str">
        <f>IFERROR(VLOOKUP(A880,DETAIL!$A$7:$L$1101,10,0)*25%,"")</f>
        <v/>
      </c>
      <c r="P880" s="115" t="str">
        <f t="shared" si="33"/>
        <v/>
      </c>
      <c r="Q880" s="113"/>
    </row>
    <row r="881" spans="1:17" ht="24.95" customHeight="1">
      <c r="A881" s="128">
        <v>874</v>
      </c>
      <c r="B881" s="8" t="str">
        <f t="shared" si="32"/>
        <v/>
      </c>
      <c r="C881" s="112" t="str">
        <f>IFERROR(VLOOKUP(A881,DETAIL!$A$7:$F$1101,3,0),"")</f>
        <v/>
      </c>
      <c r="D881" s="112" t="str">
        <f>IFERROR(VLOOKUP(A881,DETAIL!$A$7:$F$1101,4,0),"")</f>
        <v/>
      </c>
      <c r="E881" s="113" t="str">
        <f>IFERROR(VLOOKUP(A881,DETAIL!$A$7:$F$1101,5,0),"")</f>
        <v/>
      </c>
      <c r="F881" s="113" t="str">
        <f>IFERROR(VLOOKUP(A881,DETAIL!$A$7:$P$1101,16,0),"")</f>
        <v/>
      </c>
      <c r="G881" s="113" t="str">
        <f>IFERROR(VLOOKUP(A881,DETAIL!$A$7:$P$1101,15,0),"")</f>
        <v/>
      </c>
      <c r="H881" s="8" t="str">
        <f>IFERROR(VLOOKUP(A881,DETAIL!$A$7:$F$1101,6,0),"")</f>
        <v/>
      </c>
      <c r="I881" s="8" t="str">
        <f>IFERROR(VLOOKUP(A881,DETAIL!$A$7:$Q$1101,17,0),"")</f>
        <v/>
      </c>
      <c r="J881" s="8" t="str">
        <f>IFERROR(VLOOKUP(A881,DETAIL!$A$7:$P$1101,13,0),"")</f>
        <v/>
      </c>
      <c r="K881" s="114" t="str">
        <f>IFERROR(VLOOKUP(A881,DETAIL!$A$7:$N$1101,14,0),"")</f>
        <v/>
      </c>
      <c r="L881" s="8" t="str">
        <f>IFERROR(VLOOKUP(A881,DETAIL!$A$7:$L$1101,7,0),"")</f>
        <v/>
      </c>
      <c r="M881" s="115" t="str">
        <f>IFERROR(VLOOKUP(A881,DETAIL!$A$7:$L$1101,8,0)*75%,"")</f>
        <v/>
      </c>
      <c r="N881" s="8" t="str">
        <f>IFERROR(VLOOKUP(A881,DETAIL!$A$7:$L$1101,9,0),"")</f>
        <v/>
      </c>
      <c r="O881" s="115" t="str">
        <f>IFERROR(VLOOKUP(A881,DETAIL!$A$7:$L$1101,10,0)*25%,"")</f>
        <v/>
      </c>
      <c r="P881" s="115" t="str">
        <f t="shared" si="33"/>
        <v/>
      </c>
      <c r="Q881" s="113"/>
    </row>
    <row r="882" spans="1:17" ht="24.95" customHeight="1">
      <c r="A882" s="128">
        <v>875</v>
      </c>
      <c r="B882" s="8" t="str">
        <f t="shared" si="32"/>
        <v/>
      </c>
      <c r="C882" s="112" t="str">
        <f>IFERROR(VLOOKUP(A882,DETAIL!$A$7:$F$1101,3,0),"")</f>
        <v/>
      </c>
      <c r="D882" s="112" t="str">
        <f>IFERROR(VLOOKUP(A882,DETAIL!$A$7:$F$1101,4,0),"")</f>
        <v/>
      </c>
      <c r="E882" s="113" t="str">
        <f>IFERROR(VLOOKUP(A882,DETAIL!$A$7:$F$1101,5,0),"")</f>
        <v/>
      </c>
      <c r="F882" s="113" t="str">
        <f>IFERROR(VLOOKUP(A882,DETAIL!$A$7:$P$1101,16,0),"")</f>
        <v/>
      </c>
      <c r="G882" s="113" t="str">
        <f>IFERROR(VLOOKUP(A882,DETAIL!$A$7:$P$1101,15,0),"")</f>
        <v/>
      </c>
      <c r="H882" s="8" t="str">
        <f>IFERROR(VLOOKUP(A882,DETAIL!$A$7:$F$1101,6,0),"")</f>
        <v/>
      </c>
      <c r="I882" s="8" t="str">
        <f>IFERROR(VLOOKUP(A882,DETAIL!$A$7:$Q$1101,17,0),"")</f>
        <v/>
      </c>
      <c r="J882" s="8" t="str">
        <f>IFERROR(VLOOKUP(A882,DETAIL!$A$7:$P$1101,13,0),"")</f>
        <v/>
      </c>
      <c r="K882" s="114" t="str">
        <f>IFERROR(VLOOKUP(A882,DETAIL!$A$7:$N$1101,14,0),"")</f>
        <v/>
      </c>
      <c r="L882" s="8" t="str">
        <f>IFERROR(VLOOKUP(A882,DETAIL!$A$7:$L$1101,7,0),"")</f>
        <v/>
      </c>
      <c r="M882" s="115" t="str">
        <f>IFERROR(VLOOKUP(A882,DETAIL!$A$7:$L$1101,8,0)*75%,"")</f>
        <v/>
      </c>
      <c r="N882" s="8" t="str">
        <f>IFERROR(VLOOKUP(A882,DETAIL!$A$7:$L$1101,9,0),"")</f>
        <v/>
      </c>
      <c r="O882" s="115" t="str">
        <f>IFERROR(VLOOKUP(A882,DETAIL!$A$7:$L$1101,10,0)*25%,"")</f>
        <v/>
      </c>
      <c r="P882" s="115" t="str">
        <f t="shared" si="33"/>
        <v/>
      </c>
      <c r="Q882" s="113"/>
    </row>
    <row r="883" spans="1:17" ht="24.95" customHeight="1">
      <c r="A883" s="128">
        <v>876</v>
      </c>
      <c r="B883" s="8" t="str">
        <f t="shared" si="32"/>
        <v/>
      </c>
      <c r="C883" s="112" t="str">
        <f>IFERROR(VLOOKUP(A883,DETAIL!$A$7:$F$1101,3,0),"")</f>
        <v/>
      </c>
      <c r="D883" s="112" t="str">
        <f>IFERROR(VLOOKUP(A883,DETAIL!$A$7:$F$1101,4,0),"")</f>
        <v/>
      </c>
      <c r="E883" s="113" t="str">
        <f>IFERROR(VLOOKUP(A883,DETAIL!$A$7:$F$1101,5,0),"")</f>
        <v/>
      </c>
      <c r="F883" s="113" t="str">
        <f>IFERROR(VLOOKUP(A883,DETAIL!$A$7:$P$1101,16,0),"")</f>
        <v/>
      </c>
      <c r="G883" s="113" t="str">
        <f>IFERROR(VLOOKUP(A883,DETAIL!$A$7:$P$1101,15,0),"")</f>
        <v/>
      </c>
      <c r="H883" s="8" t="str">
        <f>IFERROR(VLOOKUP(A883,DETAIL!$A$7:$F$1101,6,0),"")</f>
        <v/>
      </c>
      <c r="I883" s="8" t="str">
        <f>IFERROR(VLOOKUP(A883,DETAIL!$A$7:$Q$1101,17,0),"")</f>
        <v/>
      </c>
      <c r="J883" s="8" t="str">
        <f>IFERROR(VLOOKUP(A883,DETAIL!$A$7:$P$1101,13,0),"")</f>
        <v/>
      </c>
      <c r="K883" s="114" t="str">
        <f>IFERROR(VLOOKUP(A883,DETAIL!$A$7:$N$1101,14,0),"")</f>
        <v/>
      </c>
      <c r="L883" s="8" t="str">
        <f>IFERROR(VLOOKUP(A883,DETAIL!$A$7:$L$1101,7,0),"")</f>
        <v/>
      </c>
      <c r="M883" s="115" t="str">
        <f>IFERROR(VLOOKUP(A883,DETAIL!$A$7:$L$1101,8,0)*75%,"")</f>
        <v/>
      </c>
      <c r="N883" s="8" t="str">
        <f>IFERROR(VLOOKUP(A883,DETAIL!$A$7:$L$1101,9,0),"")</f>
        <v/>
      </c>
      <c r="O883" s="115" t="str">
        <f>IFERROR(VLOOKUP(A883,DETAIL!$A$7:$L$1101,10,0)*25%,"")</f>
        <v/>
      </c>
      <c r="P883" s="115" t="str">
        <f t="shared" si="33"/>
        <v/>
      </c>
      <c r="Q883" s="113"/>
    </row>
    <row r="884" spans="1:17" ht="24.95" customHeight="1">
      <c r="A884" s="128">
        <v>877</v>
      </c>
      <c r="B884" s="8" t="str">
        <f t="shared" si="32"/>
        <v/>
      </c>
      <c r="C884" s="112" t="str">
        <f>IFERROR(VLOOKUP(A884,DETAIL!$A$7:$F$1101,3,0),"")</f>
        <v/>
      </c>
      <c r="D884" s="112" t="str">
        <f>IFERROR(VLOOKUP(A884,DETAIL!$A$7:$F$1101,4,0),"")</f>
        <v/>
      </c>
      <c r="E884" s="113" t="str">
        <f>IFERROR(VLOOKUP(A884,DETAIL!$A$7:$F$1101,5,0),"")</f>
        <v/>
      </c>
      <c r="F884" s="113" t="str">
        <f>IFERROR(VLOOKUP(A884,DETAIL!$A$7:$P$1101,16,0),"")</f>
        <v/>
      </c>
      <c r="G884" s="113" t="str">
        <f>IFERROR(VLOOKUP(A884,DETAIL!$A$7:$P$1101,15,0),"")</f>
        <v/>
      </c>
      <c r="H884" s="8" t="str">
        <f>IFERROR(VLOOKUP(A884,DETAIL!$A$7:$F$1101,6,0),"")</f>
        <v/>
      </c>
      <c r="I884" s="8" t="str">
        <f>IFERROR(VLOOKUP(A884,DETAIL!$A$7:$Q$1101,17,0),"")</f>
        <v/>
      </c>
      <c r="J884" s="8" t="str">
        <f>IFERROR(VLOOKUP(A884,DETAIL!$A$7:$P$1101,13,0),"")</f>
        <v/>
      </c>
      <c r="K884" s="114" t="str">
        <f>IFERROR(VLOOKUP(A884,DETAIL!$A$7:$N$1101,14,0),"")</f>
        <v/>
      </c>
      <c r="L884" s="8" t="str">
        <f>IFERROR(VLOOKUP(A884,DETAIL!$A$7:$L$1101,7,0),"")</f>
        <v/>
      </c>
      <c r="M884" s="115" t="str">
        <f>IFERROR(VLOOKUP(A884,DETAIL!$A$7:$L$1101,8,0)*75%,"")</f>
        <v/>
      </c>
      <c r="N884" s="8" t="str">
        <f>IFERROR(VLOOKUP(A884,DETAIL!$A$7:$L$1101,9,0),"")</f>
        <v/>
      </c>
      <c r="O884" s="115" t="str">
        <f>IFERROR(VLOOKUP(A884,DETAIL!$A$7:$L$1101,10,0)*25%,"")</f>
        <v/>
      </c>
      <c r="P884" s="115" t="str">
        <f t="shared" si="33"/>
        <v/>
      </c>
      <c r="Q884" s="113"/>
    </row>
    <row r="885" spans="1:17" ht="24.95" customHeight="1">
      <c r="A885" s="128">
        <v>878</v>
      </c>
      <c r="B885" s="8" t="str">
        <f t="shared" si="32"/>
        <v/>
      </c>
      <c r="C885" s="112" t="str">
        <f>IFERROR(VLOOKUP(A885,DETAIL!$A$7:$F$1101,3,0),"")</f>
        <v/>
      </c>
      <c r="D885" s="112" t="str">
        <f>IFERROR(VLOOKUP(A885,DETAIL!$A$7:$F$1101,4,0),"")</f>
        <v/>
      </c>
      <c r="E885" s="113" t="str">
        <f>IFERROR(VLOOKUP(A885,DETAIL!$A$7:$F$1101,5,0),"")</f>
        <v/>
      </c>
      <c r="F885" s="113" t="str">
        <f>IFERROR(VLOOKUP(A885,DETAIL!$A$7:$P$1101,16,0),"")</f>
        <v/>
      </c>
      <c r="G885" s="113" t="str">
        <f>IFERROR(VLOOKUP(A885,DETAIL!$A$7:$P$1101,15,0),"")</f>
        <v/>
      </c>
      <c r="H885" s="8" t="str">
        <f>IFERROR(VLOOKUP(A885,DETAIL!$A$7:$F$1101,6,0),"")</f>
        <v/>
      </c>
      <c r="I885" s="8" t="str">
        <f>IFERROR(VLOOKUP(A885,DETAIL!$A$7:$Q$1101,17,0),"")</f>
        <v/>
      </c>
      <c r="J885" s="8" t="str">
        <f>IFERROR(VLOOKUP(A885,DETAIL!$A$7:$P$1101,13,0),"")</f>
        <v/>
      </c>
      <c r="K885" s="114" t="str">
        <f>IFERROR(VLOOKUP(A885,DETAIL!$A$7:$N$1101,14,0),"")</f>
        <v/>
      </c>
      <c r="L885" s="8" t="str">
        <f>IFERROR(VLOOKUP(A885,DETAIL!$A$7:$L$1101,7,0),"")</f>
        <v/>
      </c>
      <c r="M885" s="115" t="str">
        <f>IFERROR(VLOOKUP(A885,DETAIL!$A$7:$L$1101,8,0)*75%,"")</f>
        <v/>
      </c>
      <c r="N885" s="8" t="str">
        <f>IFERROR(VLOOKUP(A885,DETAIL!$A$7:$L$1101,9,0),"")</f>
        <v/>
      </c>
      <c r="O885" s="115" t="str">
        <f>IFERROR(VLOOKUP(A885,DETAIL!$A$7:$L$1101,10,0)*25%,"")</f>
        <v/>
      </c>
      <c r="P885" s="115" t="str">
        <f t="shared" si="33"/>
        <v/>
      </c>
      <c r="Q885" s="113"/>
    </row>
    <row r="886" spans="1:17" ht="24.95" customHeight="1">
      <c r="A886" s="128">
        <v>879</v>
      </c>
      <c r="B886" s="8" t="str">
        <f t="shared" si="32"/>
        <v/>
      </c>
      <c r="C886" s="112" t="str">
        <f>IFERROR(VLOOKUP(A886,DETAIL!$A$7:$F$1101,3,0),"")</f>
        <v/>
      </c>
      <c r="D886" s="112" t="str">
        <f>IFERROR(VLOOKUP(A886,DETAIL!$A$7:$F$1101,4,0),"")</f>
        <v/>
      </c>
      <c r="E886" s="113" t="str">
        <f>IFERROR(VLOOKUP(A886,DETAIL!$A$7:$F$1101,5,0),"")</f>
        <v/>
      </c>
      <c r="F886" s="113" t="str">
        <f>IFERROR(VLOOKUP(A886,DETAIL!$A$7:$P$1101,16,0),"")</f>
        <v/>
      </c>
      <c r="G886" s="113" t="str">
        <f>IFERROR(VLOOKUP(A886,DETAIL!$A$7:$P$1101,15,0),"")</f>
        <v/>
      </c>
      <c r="H886" s="8" t="str">
        <f>IFERROR(VLOOKUP(A886,DETAIL!$A$7:$F$1101,6,0),"")</f>
        <v/>
      </c>
      <c r="I886" s="8" t="str">
        <f>IFERROR(VLOOKUP(A886,DETAIL!$A$7:$Q$1101,17,0),"")</f>
        <v/>
      </c>
      <c r="J886" s="8" t="str">
        <f>IFERROR(VLOOKUP(A886,DETAIL!$A$7:$P$1101,13,0),"")</f>
        <v/>
      </c>
      <c r="K886" s="114" t="str">
        <f>IFERROR(VLOOKUP(A886,DETAIL!$A$7:$N$1101,14,0),"")</f>
        <v/>
      </c>
      <c r="L886" s="8" t="str">
        <f>IFERROR(VLOOKUP(A886,DETAIL!$A$7:$L$1101,7,0),"")</f>
        <v/>
      </c>
      <c r="M886" s="115" t="str">
        <f>IFERROR(VLOOKUP(A886,DETAIL!$A$7:$L$1101,8,0)*75%,"")</f>
        <v/>
      </c>
      <c r="N886" s="8" t="str">
        <f>IFERROR(VLOOKUP(A886,DETAIL!$A$7:$L$1101,9,0),"")</f>
        <v/>
      </c>
      <c r="O886" s="115" t="str">
        <f>IFERROR(VLOOKUP(A886,DETAIL!$A$7:$L$1101,10,0)*25%,"")</f>
        <v/>
      </c>
      <c r="P886" s="115" t="str">
        <f t="shared" si="33"/>
        <v/>
      </c>
      <c r="Q886" s="113"/>
    </row>
    <row r="887" spans="1:17" ht="24.95" customHeight="1">
      <c r="A887" s="128">
        <v>880</v>
      </c>
      <c r="B887" s="8" t="str">
        <f t="shared" si="32"/>
        <v/>
      </c>
      <c r="C887" s="112" t="str">
        <f>IFERROR(VLOOKUP(A887,DETAIL!$A$7:$F$1101,3,0),"")</f>
        <v/>
      </c>
      <c r="D887" s="112" t="str">
        <f>IFERROR(VLOOKUP(A887,DETAIL!$A$7:$F$1101,4,0),"")</f>
        <v/>
      </c>
      <c r="E887" s="113" t="str">
        <f>IFERROR(VLOOKUP(A887,DETAIL!$A$7:$F$1101,5,0),"")</f>
        <v/>
      </c>
      <c r="F887" s="113" t="str">
        <f>IFERROR(VLOOKUP(A887,DETAIL!$A$7:$P$1101,16,0),"")</f>
        <v/>
      </c>
      <c r="G887" s="113" t="str">
        <f>IFERROR(VLOOKUP(A887,DETAIL!$A$7:$P$1101,15,0),"")</f>
        <v/>
      </c>
      <c r="H887" s="8" t="str">
        <f>IFERROR(VLOOKUP(A887,DETAIL!$A$7:$F$1101,6,0),"")</f>
        <v/>
      </c>
      <c r="I887" s="8" t="str">
        <f>IFERROR(VLOOKUP(A887,DETAIL!$A$7:$Q$1101,17,0),"")</f>
        <v/>
      </c>
      <c r="J887" s="8" t="str">
        <f>IFERROR(VLOOKUP(A887,DETAIL!$A$7:$P$1101,13,0),"")</f>
        <v/>
      </c>
      <c r="K887" s="114" t="str">
        <f>IFERROR(VLOOKUP(A887,DETAIL!$A$7:$N$1101,14,0),"")</f>
        <v/>
      </c>
      <c r="L887" s="8" t="str">
        <f>IFERROR(VLOOKUP(A887,DETAIL!$A$7:$L$1101,7,0),"")</f>
        <v/>
      </c>
      <c r="M887" s="115" t="str">
        <f>IFERROR(VLOOKUP(A887,DETAIL!$A$7:$L$1101,8,0)*75%,"")</f>
        <v/>
      </c>
      <c r="N887" s="8" t="str">
        <f>IFERROR(VLOOKUP(A887,DETAIL!$A$7:$L$1101,9,0),"")</f>
        <v/>
      </c>
      <c r="O887" s="115" t="str">
        <f>IFERROR(VLOOKUP(A887,DETAIL!$A$7:$L$1101,10,0)*25%,"")</f>
        <v/>
      </c>
      <c r="P887" s="115" t="str">
        <f t="shared" si="33"/>
        <v/>
      </c>
      <c r="Q887" s="113"/>
    </row>
    <row r="888" spans="1:17" ht="24.95" customHeight="1">
      <c r="A888" s="128">
        <v>881</v>
      </c>
      <c r="B888" s="8" t="str">
        <f t="shared" si="32"/>
        <v/>
      </c>
      <c r="C888" s="112" t="str">
        <f>IFERROR(VLOOKUP(A888,DETAIL!$A$7:$F$1101,3,0),"")</f>
        <v/>
      </c>
      <c r="D888" s="112" t="str">
        <f>IFERROR(VLOOKUP(A888,DETAIL!$A$7:$F$1101,4,0),"")</f>
        <v/>
      </c>
      <c r="E888" s="113" t="str">
        <f>IFERROR(VLOOKUP(A888,DETAIL!$A$7:$F$1101,5,0),"")</f>
        <v/>
      </c>
      <c r="F888" s="113" t="str">
        <f>IFERROR(VLOOKUP(A888,DETAIL!$A$7:$P$1101,16,0),"")</f>
        <v/>
      </c>
      <c r="G888" s="113" t="str">
        <f>IFERROR(VLOOKUP(A888,DETAIL!$A$7:$P$1101,15,0),"")</f>
        <v/>
      </c>
      <c r="H888" s="8" t="str">
        <f>IFERROR(VLOOKUP(A888,DETAIL!$A$7:$F$1101,6,0),"")</f>
        <v/>
      </c>
      <c r="I888" s="8" t="str">
        <f>IFERROR(VLOOKUP(A888,DETAIL!$A$7:$Q$1101,17,0),"")</f>
        <v/>
      </c>
      <c r="J888" s="8" t="str">
        <f>IFERROR(VLOOKUP(A888,DETAIL!$A$7:$P$1101,13,0),"")</f>
        <v/>
      </c>
      <c r="K888" s="114" t="str">
        <f>IFERROR(VLOOKUP(A888,DETAIL!$A$7:$N$1101,14,0),"")</f>
        <v/>
      </c>
      <c r="L888" s="8" t="str">
        <f>IFERROR(VLOOKUP(A888,DETAIL!$A$7:$L$1101,7,0),"")</f>
        <v/>
      </c>
      <c r="M888" s="115" t="str">
        <f>IFERROR(VLOOKUP(A888,DETAIL!$A$7:$L$1101,8,0)*75%,"")</f>
        <v/>
      </c>
      <c r="N888" s="8" t="str">
        <f>IFERROR(VLOOKUP(A888,DETAIL!$A$7:$L$1101,9,0),"")</f>
        <v/>
      </c>
      <c r="O888" s="115" t="str">
        <f>IFERROR(VLOOKUP(A888,DETAIL!$A$7:$L$1101,10,0)*25%,"")</f>
        <v/>
      </c>
      <c r="P888" s="115" t="str">
        <f t="shared" si="33"/>
        <v/>
      </c>
      <c r="Q888" s="113"/>
    </row>
    <row r="889" spans="1:17" ht="24.95" customHeight="1">
      <c r="A889" s="128">
        <v>882</v>
      </c>
      <c r="B889" s="8" t="str">
        <f t="shared" si="32"/>
        <v/>
      </c>
      <c r="C889" s="112" t="str">
        <f>IFERROR(VLOOKUP(A889,DETAIL!$A$7:$F$1101,3,0),"")</f>
        <v/>
      </c>
      <c r="D889" s="112" t="str">
        <f>IFERROR(VLOOKUP(A889,DETAIL!$A$7:$F$1101,4,0),"")</f>
        <v/>
      </c>
      <c r="E889" s="113" t="str">
        <f>IFERROR(VLOOKUP(A889,DETAIL!$A$7:$F$1101,5,0),"")</f>
        <v/>
      </c>
      <c r="F889" s="113" t="str">
        <f>IFERROR(VLOOKUP(A889,DETAIL!$A$7:$P$1101,16,0),"")</f>
        <v/>
      </c>
      <c r="G889" s="113" t="str">
        <f>IFERROR(VLOOKUP(A889,DETAIL!$A$7:$P$1101,15,0),"")</f>
        <v/>
      </c>
      <c r="H889" s="8" t="str">
        <f>IFERROR(VLOOKUP(A889,DETAIL!$A$7:$F$1101,6,0),"")</f>
        <v/>
      </c>
      <c r="I889" s="8" t="str">
        <f>IFERROR(VLOOKUP(A889,DETAIL!$A$7:$Q$1101,17,0),"")</f>
        <v/>
      </c>
      <c r="J889" s="8" t="str">
        <f>IFERROR(VLOOKUP(A889,DETAIL!$A$7:$P$1101,13,0),"")</f>
        <v/>
      </c>
      <c r="K889" s="114" t="str">
        <f>IFERROR(VLOOKUP(A889,DETAIL!$A$7:$N$1101,14,0),"")</f>
        <v/>
      </c>
      <c r="L889" s="8" t="str">
        <f>IFERROR(VLOOKUP(A889,DETAIL!$A$7:$L$1101,7,0),"")</f>
        <v/>
      </c>
      <c r="M889" s="115" t="str">
        <f>IFERROR(VLOOKUP(A889,DETAIL!$A$7:$L$1101,8,0)*75%,"")</f>
        <v/>
      </c>
      <c r="N889" s="8" t="str">
        <f>IFERROR(VLOOKUP(A889,DETAIL!$A$7:$L$1101,9,0),"")</f>
        <v/>
      </c>
      <c r="O889" s="115" t="str">
        <f>IFERROR(VLOOKUP(A889,DETAIL!$A$7:$L$1101,10,0)*25%,"")</f>
        <v/>
      </c>
      <c r="P889" s="115" t="str">
        <f t="shared" si="33"/>
        <v/>
      </c>
      <c r="Q889" s="113"/>
    </row>
    <row r="890" spans="1:17" ht="24.95" customHeight="1">
      <c r="A890" s="128">
        <v>883</v>
      </c>
      <c r="B890" s="8" t="str">
        <f t="shared" si="32"/>
        <v/>
      </c>
      <c r="C890" s="112" t="str">
        <f>IFERROR(VLOOKUP(A890,DETAIL!$A$7:$F$1101,3,0),"")</f>
        <v/>
      </c>
      <c r="D890" s="112" t="str">
        <f>IFERROR(VLOOKUP(A890,DETAIL!$A$7:$F$1101,4,0),"")</f>
        <v/>
      </c>
      <c r="E890" s="113" t="str">
        <f>IFERROR(VLOOKUP(A890,DETAIL!$A$7:$F$1101,5,0),"")</f>
        <v/>
      </c>
      <c r="F890" s="113" t="str">
        <f>IFERROR(VLOOKUP(A890,DETAIL!$A$7:$P$1101,16,0),"")</f>
        <v/>
      </c>
      <c r="G890" s="113" t="str">
        <f>IFERROR(VLOOKUP(A890,DETAIL!$A$7:$P$1101,15,0),"")</f>
        <v/>
      </c>
      <c r="H890" s="8" t="str">
        <f>IFERROR(VLOOKUP(A890,DETAIL!$A$7:$F$1101,6,0),"")</f>
        <v/>
      </c>
      <c r="I890" s="8" t="str">
        <f>IFERROR(VLOOKUP(A890,DETAIL!$A$7:$Q$1101,17,0),"")</f>
        <v/>
      </c>
      <c r="J890" s="8" t="str">
        <f>IFERROR(VLOOKUP(A890,DETAIL!$A$7:$P$1101,13,0),"")</f>
        <v/>
      </c>
      <c r="K890" s="114" t="str">
        <f>IFERROR(VLOOKUP(A890,DETAIL!$A$7:$N$1101,14,0),"")</f>
        <v/>
      </c>
      <c r="L890" s="8" t="str">
        <f>IFERROR(VLOOKUP(A890,DETAIL!$A$7:$L$1101,7,0),"")</f>
        <v/>
      </c>
      <c r="M890" s="115" t="str">
        <f>IFERROR(VLOOKUP(A890,DETAIL!$A$7:$L$1101,8,0)*75%,"")</f>
        <v/>
      </c>
      <c r="N890" s="8" t="str">
        <f>IFERROR(VLOOKUP(A890,DETAIL!$A$7:$L$1101,9,0),"")</f>
        <v/>
      </c>
      <c r="O890" s="115" t="str">
        <f>IFERROR(VLOOKUP(A890,DETAIL!$A$7:$L$1101,10,0)*25%,"")</f>
        <v/>
      </c>
      <c r="P890" s="115" t="str">
        <f t="shared" si="33"/>
        <v/>
      </c>
      <c r="Q890" s="113"/>
    </row>
    <row r="891" spans="1:17" ht="24.95" customHeight="1">
      <c r="A891" s="128">
        <v>884</v>
      </c>
      <c r="B891" s="8" t="str">
        <f t="shared" si="32"/>
        <v/>
      </c>
      <c r="C891" s="112" t="str">
        <f>IFERROR(VLOOKUP(A891,DETAIL!$A$7:$F$1101,3,0),"")</f>
        <v/>
      </c>
      <c r="D891" s="112" t="str">
        <f>IFERROR(VLOOKUP(A891,DETAIL!$A$7:$F$1101,4,0),"")</f>
        <v/>
      </c>
      <c r="E891" s="113" t="str">
        <f>IFERROR(VLOOKUP(A891,DETAIL!$A$7:$F$1101,5,0),"")</f>
        <v/>
      </c>
      <c r="F891" s="113" t="str">
        <f>IFERROR(VLOOKUP(A891,DETAIL!$A$7:$P$1101,16,0),"")</f>
        <v/>
      </c>
      <c r="G891" s="113" t="str">
        <f>IFERROR(VLOOKUP(A891,DETAIL!$A$7:$P$1101,15,0),"")</f>
        <v/>
      </c>
      <c r="H891" s="8" t="str">
        <f>IFERROR(VLOOKUP(A891,DETAIL!$A$7:$F$1101,6,0),"")</f>
        <v/>
      </c>
      <c r="I891" s="8" t="str">
        <f>IFERROR(VLOOKUP(A891,DETAIL!$A$7:$Q$1101,17,0),"")</f>
        <v/>
      </c>
      <c r="J891" s="8" t="str">
        <f>IFERROR(VLOOKUP(A891,DETAIL!$A$7:$P$1101,13,0),"")</f>
        <v/>
      </c>
      <c r="K891" s="114" t="str">
        <f>IFERROR(VLOOKUP(A891,DETAIL!$A$7:$N$1101,14,0),"")</f>
        <v/>
      </c>
      <c r="L891" s="8" t="str">
        <f>IFERROR(VLOOKUP(A891,DETAIL!$A$7:$L$1101,7,0),"")</f>
        <v/>
      </c>
      <c r="M891" s="115" t="str">
        <f>IFERROR(VLOOKUP(A891,DETAIL!$A$7:$L$1101,8,0)*75%,"")</f>
        <v/>
      </c>
      <c r="N891" s="8" t="str">
        <f>IFERROR(VLOOKUP(A891,DETAIL!$A$7:$L$1101,9,0),"")</f>
        <v/>
      </c>
      <c r="O891" s="115" t="str">
        <f>IFERROR(VLOOKUP(A891,DETAIL!$A$7:$L$1101,10,0)*25%,"")</f>
        <v/>
      </c>
      <c r="P891" s="115" t="str">
        <f t="shared" si="33"/>
        <v/>
      </c>
      <c r="Q891" s="113"/>
    </row>
    <row r="892" spans="1:17" ht="24.95" customHeight="1">
      <c r="A892" s="128">
        <v>885</v>
      </c>
      <c r="B892" s="8" t="str">
        <f t="shared" si="32"/>
        <v/>
      </c>
      <c r="C892" s="112" t="str">
        <f>IFERROR(VLOOKUP(A892,DETAIL!$A$7:$F$1101,3,0),"")</f>
        <v/>
      </c>
      <c r="D892" s="112" t="str">
        <f>IFERROR(VLOOKUP(A892,DETAIL!$A$7:$F$1101,4,0),"")</f>
        <v/>
      </c>
      <c r="E892" s="113" t="str">
        <f>IFERROR(VLOOKUP(A892,DETAIL!$A$7:$F$1101,5,0),"")</f>
        <v/>
      </c>
      <c r="F892" s="113" t="str">
        <f>IFERROR(VLOOKUP(A892,DETAIL!$A$7:$P$1101,16,0),"")</f>
        <v/>
      </c>
      <c r="G892" s="113" t="str">
        <f>IFERROR(VLOOKUP(A892,DETAIL!$A$7:$P$1101,15,0),"")</f>
        <v/>
      </c>
      <c r="H892" s="8" t="str">
        <f>IFERROR(VLOOKUP(A892,DETAIL!$A$7:$F$1101,6,0),"")</f>
        <v/>
      </c>
      <c r="I892" s="8" t="str">
        <f>IFERROR(VLOOKUP(A892,DETAIL!$A$7:$Q$1101,17,0),"")</f>
        <v/>
      </c>
      <c r="J892" s="8" t="str">
        <f>IFERROR(VLOOKUP(A892,DETAIL!$A$7:$P$1101,13,0),"")</f>
        <v/>
      </c>
      <c r="K892" s="114" t="str">
        <f>IFERROR(VLOOKUP(A892,DETAIL!$A$7:$N$1101,14,0),"")</f>
        <v/>
      </c>
      <c r="L892" s="8" t="str">
        <f>IFERROR(VLOOKUP(A892,DETAIL!$A$7:$L$1101,7,0),"")</f>
        <v/>
      </c>
      <c r="M892" s="115" t="str">
        <f>IFERROR(VLOOKUP(A892,DETAIL!$A$7:$L$1101,8,0)*75%,"")</f>
        <v/>
      </c>
      <c r="N892" s="8" t="str">
        <f>IFERROR(VLOOKUP(A892,DETAIL!$A$7:$L$1101,9,0),"")</f>
        <v/>
      </c>
      <c r="O892" s="115" t="str">
        <f>IFERROR(VLOOKUP(A892,DETAIL!$A$7:$L$1101,10,0)*25%,"")</f>
        <v/>
      </c>
      <c r="P892" s="115" t="str">
        <f t="shared" si="33"/>
        <v/>
      </c>
      <c r="Q892" s="113"/>
    </row>
    <row r="893" spans="1:17" ht="24.95" customHeight="1">
      <c r="A893" s="128">
        <v>886</v>
      </c>
      <c r="B893" s="8" t="str">
        <f t="shared" si="32"/>
        <v/>
      </c>
      <c r="C893" s="112" t="str">
        <f>IFERROR(VLOOKUP(A893,DETAIL!$A$7:$F$1101,3,0),"")</f>
        <v/>
      </c>
      <c r="D893" s="112" t="str">
        <f>IFERROR(VLOOKUP(A893,DETAIL!$A$7:$F$1101,4,0),"")</f>
        <v/>
      </c>
      <c r="E893" s="113" t="str">
        <f>IFERROR(VLOOKUP(A893,DETAIL!$A$7:$F$1101,5,0),"")</f>
        <v/>
      </c>
      <c r="F893" s="113" t="str">
        <f>IFERROR(VLOOKUP(A893,DETAIL!$A$7:$P$1101,16,0),"")</f>
        <v/>
      </c>
      <c r="G893" s="113" t="str">
        <f>IFERROR(VLOOKUP(A893,DETAIL!$A$7:$P$1101,15,0),"")</f>
        <v/>
      </c>
      <c r="H893" s="8" t="str">
        <f>IFERROR(VLOOKUP(A893,DETAIL!$A$7:$F$1101,6,0),"")</f>
        <v/>
      </c>
      <c r="I893" s="8" t="str">
        <f>IFERROR(VLOOKUP(A893,DETAIL!$A$7:$Q$1101,17,0),"")</f>
        <v/>
      </c>
      <c r="J893" s="8" t="str">
        <f>IFERROR(VLOOKUP(A893,DETAIL!$A$7:$P$1101,13,0),"")</f>
        <v/>
      </c>
      <c r="K893" s="114" t="str">
        <f>IFERROR(VLOOKUP(A893,DETAIL!$A$7:$N$1101,14,0),"")</f>
        <v/>
      </c>
      <c r="L893" s="8" t="str">
        <f>IFERROR(VLOOKUP(A893,DETAIL!$A$7:$L$1101,7,0),"")</f>
        <v/>
      </c>
      <c r="M893" s="115" t="str">
        <f>IFERROR(VLOOKUP(A893,DETAIL!$A$7:$L$1101,8,0)*75%,"")</f>
        <v/>
      </c>
      <c r="N893" s="8" t="str">
        <f>IFERROR(VLOOKUP(A893,DETAIL!$A$7:$L$1101,9,0),"")</f>
        <v/>
      </c>
      <c r="O893" s="115" t="str">
        <f>IFERROR(VLOOKUP(A893,DETAIL!$A$7:$L$1101,10,0)*25%,"")</f>
        <v/>
      </c>
      <c r="P893" s="115" t="str">
        <f t="shared" si="33"/>
        <v/>
      </c>
      <c r="Q893" s="113"/>
    </row>
    <row r="894" spans="1:17" ht="24.95" customHeight="1">
      <c r="A894" s="128">
        <v>887</v>
      </c>
      <c r="B894" s="8" t="str">
        <f t="shared" si="32"/>
        <v/>
      </c>
      <c r="C894" s="112" t="str">
        <f>IFERROR(VLOOKUP(A894,DETAIL!$A$7:$F$1101,3,0),"")</f>
        <v/>
      </c>
      <c r="D894" s="112" t="str">
        <f>IFERROR(VLOOKUP(A894,DETAIL!$A$7:$F$1101,4,0),"")</f>
        <v/>
      </c>
      <c r="E894" s="113" t="str">
        <f>IFERROR(VLOOKUP(A894,DETAIL!$A$7:$F$1101,5,0),"")</f>
        <v/>
      </c>
      <c r="F894" s="113" t="str">
        <f>IFERROR(VLOOKUP(A894,DETAIL!$A$7:$P$1101,16,0),"")</f>
        <v/>
      </c>
      <c r="G894" s="113" t="str">
        <f>IFERROR(VLOOKUP(A894,DETAIL!$A$7:$P$1101,15,0),"")</f>
        <v/>
      </c>
      <c r="H894" s="8" t="str">
        <f>IFERROR(VLOOKUP(A894,DETAIL!$A$7:$F$1101,6,0),"")</f>
        <v/>
      </c>
      <c r="I894" s="8" t="str">
        <f>IFERROR(VLOOKUP(A894,DETAIL!$A$7:$Q$1101,17,0),"")</f>
        <v/>
      </c>
      <c r="J894" s="8" t="str">
        <f>IFERROR(VLOOKUP(A894,DETAIL!$A$7:$P$1101,13,0),"")</f>
        <v/>
      </c>
      <c r="K894" s="114" t="str">
        <f>IFERROR(VLOOKUP(A894,DETAIL!$A$7:$N$1101,14,0),"")</f>
        <v/>
      </c>
      <c r="L894" s="8" t="str">
        <f>IFERROR(VLOOKUP(A894,DETAIL!$A$7:$L$1101,7,0),"")</f>
        <v/>
      </c>
      <c r="M894" s="115" t="str">
        <f>IFERROR(VLOOKUP(A894,DETAIL!$A$7:$L$1101,8,0)*75%,"")</f>
        <v/>
      </c>
      <c r="N894" s="8" t="str">
        <f>IFERROR(VLOOKUP(A894,DETAIL!$A$7:$L$1101,9,0),"")</f>
        <v/>
      </c>
      <c r="O894" s="115" t="str">
        <f>IFERROR(VLOOKUP(A894,DETAIL!$A$7:$L$1101,10,0)*25%,"")</f>
        <v/>
      </c>
      <c r="P894" s="115" t="str">
        <f t="shared" si="33"/>
        <v/>
      </c>
      <c r="Q894" s="113"/>
    </row>
    <row r="895" spans="1:17" ht="24.95" customHeight="1">
      <c r="A895" s="128">
        <v>888</v>
      </c>
      <c r="B895" s="8" t="str">
        <f t="shared" si="32"/>
        <v/>
      </c>
      <c r="C895" s="112" t="str">
        <f>IFERROR(VLOOKUP(A895,DETAIL!$A$7:$F$1101,3,0),"")</f>
        <v/>
      </c>
      <c r="D895" s="112" t="str">
        <f>IFERROR(VLOOKUP(A895,DETAIL!$A$7:$F$1101,4,0),"")</f>
        <v/>
      </c>
      <c r="E895" s="113" t="str">
        <f>IFERROR(VLOOKUP(A895,DETAIL!$A$7:$F$1101,5,0),"")</f>
        <v/>
      </c>
      <c r="F895" s="113" t="str">
        <f>IFERROR(VLOOKUP(A895,DETAIL!$A$7:$P$1101,16,0),"")</f>
        <v/>
      </c>
      <c r="G895" s="113" t="str">
        <f>IFERROR(VLOOKUP(A895,DETAIL!$A$7:$P$1101,15,0),"")</f>
        <v/>
      </c>
      <c r="H895" s="8" t="str">
        <f>IFERROR(VLOOKUP(A895,DETAIL!$A$7:$F$1101,6,0),"")</f>
        <v/>
      </c>
      <c r="I895" s="8" t="str">
        <f>IFERROR(VLOOKUP(A895,DETAIL!$A$7:$Q$1101,17,0),"")</f>
        <v/>
      </c>
      <c r="J895" s="8" t="str">
        <f>IFERROR(VLOOKUP(A895,DETAIL!$A$7:$P$1101,13,0),"")</f>
        <v/>
      </c>
      <c r="K895" s="114" t="str">
        <f>IFERROR(VLOOKUP(A895,DETAIL!$A$7:$N$1101,14,0),"")</f>
        <v/>
      </c>
      <c r="L895" s="8" t="str">
        <f>IFERROR(VLOOKUP(A895,DETAIL!$A$7:$L$1101,7,0),"")</f>
        <v/>
      </c>
      <c r="M895" s="115" t="str">
        <f>IFERROR(VLOOKUP(A895,DETAIL!$A$7:$L$1101,8,0)*75%,"")</f>
        <v/>
      </c>
      <c r="N895" s="8" t="str">
        <f>IFERROR(VLOOKUP(A895,DETAIL!$A$7:$L$1101,9,0),"")</f>
        <v/>
      </c>
      <c r="O895" s="115" t="str">
        <f>IFERROR(VLOOKUP(A895,DETAIL!$A$7:$L$1101,10,0)*25%,"")</f>
        <v/>
      </c>
      <c r="P895" s="115" t="str">
        <f t="shared" si="33"/>
        <v/>
      </c>
      <c r="Q895" s="113"/>
    </row>
    <row r="896" spans="1:17" ht="24.95" customHeight="1">
      <c r="A896" s="128">
        <v>889</v>
      </c>
      <c r="B896" s="8" t="str">
        <f t="shared" si="32"/>
        <v/>
      </c>
      <c r="C896" s="112" t="str">
        <f>IFERROR(VLOOKUP(A896,DETAIL!$A$7:$F$1101,3,0),"")</f>
        <v/>
      </c>
      <c r="D896" s="112" t="str">
        <f>IFERROR(VLOOKUP(A896,DETAIL!$A$7:$F$1101,4,0),"")</f>
        <v/>
      </c>
      <c r="E896" s="113" t="str">
        <f>IFERROR(VLOOKUP(A896,DETAIL!$A$7:$F$1101,5,0),"")</f>
        <v/>
      </c>
      <c r="F896" s="113" t="str">
        <f>IFERROR(VLOOKUP(A896,DETAIL!$A$7:$P$1101,16,0),"")</f>
        <v/>
      </c>
      <c r="G896" s="113" t="str">
        <f>IFERROR(VLOOKUP(A896,DETAIL!$A$7:$P$1101,15,0),"")</f>
        <v/>
      </c>
      <c r="H896" s="8" t="str">
        <f>IFERROR(VLOOKUP(A896,DETAIL!$A$7:$F$1101,6,0),"")</f>
        <v/>
      </c>
      <c r="I896" s="8" t="str">
        <f>IFERROR(VLOOKUP(A896,DETAIL!$A$7:$Q$1101,17,0),"")</f>
        <v/>
      </c>
      <c r="J896" s="8" t="str">
        <f>IFERROR(VLOOKUP(A896,DETAIL!$A$7:$P$1101,13,0),"")</f>
        <v/>
      </c>
      <c r="K896" s="114" t="str">
        <f>IFERROR(VLOOKUP(A896,DETAIL!$A$7:$N$1101,14,0),"")</f>
        <v/>
      </c>
      <c r="L896" s="8" t="str">
        <f>IFERROR(VLOOKUP(A896,DETAIL!$A$7:$L$1101,7,0),"")</f>
        <v/>
      </c>
      <c r="M896" s="115" t="str">
        <f>IFERROR(VLOOKUP(A896,DETAIL!$A$7:$L$1101,8,0)*75%,"")</f>
        <v/>
      </c>
      <c r="N896" s="8" t="str">
        <f>IFERROR(VLOOKUP(A896,DETAIL!$A$7:$L$1101,9,0),"")</f>
        <v/>
      </c>
      <c r="O896" s="115" t="str">
        <f>IFERROR(VLOOKUP(A896,DETAIL!$A$7:$L$1101,10,0)*25%,"")</f>
        <v/>
      </c>
      <c r="P896" s="115" t="str">
        <f t="shared" si="33"/>
        <v/>
      </c>
      <c r="Q896" s="113"/>
    </row>
    <row r="897" spans="1:17" ht="24.95" customHeight="1">
      <c r="A897" s="128">
        <v>890</v>
      </c>
      <c r="B897" s="8" t="str">
        <f t="shared" si="32"/>
        <v/>
      </c>
      <c r="C897" s="112" t="str">
        <f>IFERROR(VLOOKUP(A897,DETAIL!$A$7:$F$1101,3,0),"")</f>
        <v/>
      </c>
      <c r="D897" s="112" t="str">
        <f>IFERROR(VLOOKUP(A897,DETAIL!$A$7:$F$1101,4,0),"")</f>
        <v/>
      </c>
      <c r="E897" s="113" t="str">
        <f>IFERROR(VLOOKUP(A897,DETAIL!$A$7:$F$1101,5,0),"")</f>
        <v/>
      </c>
      <c r="F897" s="113" t="str">
        <f>IFERROR(VLOOKUP(A897,DETAIL!$A$7:$P$1101,16,0),"")</f>
        <v/>
      </c>
      <c r="G897" s="113" t="str">
        <f>IFERROR(VLOOKUP(A897,DETAIL!$A$7:$P$1101,15,0),"")</f>
        <v/>
      </c>
      <c r="H897" s="8" t="str">
        <f>IFERROR(VLOOKUP(A897,DETAIL!$A$7:$F$1101,6,0),"")</f>
        <v/>
      </c>
      <c r="I897" s="8" t="str">
        <f>IFERROR(VLOOKUP(A897,DETAIL!$A$7:$Q$1101,17,0),"")</f>
        <v/>
      </c>
      <c r="J897" s="8" t="str">
        <f>IFERROR(VLOOKUP(A897,DETAIL!$A$7:$P$1101,13,0),"")</f>
        <v/>
      </c>
      <c r="K897" s="114" t="str">
        <f>IFERROR(VLOOKUP(A897,DETAIL!$A$7:$N$1101,14,0),"")</f>
        <v/>
      </c>
      <c r="L897" s="8" t="str">
        <f>IFERROR(VLOOKUP(A897,DETAIL!$A$7:$L$1101,7,0),"")</f>
        <v/>
      </c>
      <c r="M897" s="115" t="str">
        <f>IFERROR(VLOOKUP(A897,DETAIL!$A$7:$L$1101,8,0)*75%,"")</f>
        <v/>
      </c>
      <c r="N897" s="8" t="str">
        <f>IFERROR(VLOOKUP(A897,DETAIL!$A$7:$L$1101,9,0),"")</f>
        <v/>
      </c>
      <c r="O897" s="115" t="str">
        <f>IFERROR(VLOOKUP(A897,DETAIL!$A$7:$L$1101,10,0)*25%,"")</f>
        <v/>
      </c>
      <c r="P897" s="115" t="str">
        <f t="shared" si="33"/>
        <v/>
      </c>
      <c r="Q897" s="113"/>
    </row>
    <row r="898" spans="1:17" ht="24.95" customHeight="1">
      <c r="A898" s="128">
        <v>891</v>
      </c>
      <c r="B898" s="8" t="str">
        <f t="shared" si="32"/>
        <v/>
      </c>
      <c r="C898" s="112" t="str">
        <f>IFERROR(VLOOKUP(A898,DETAIL!$A$7:$F$1101,3,0),"")</f>
        <v/>
      </c>
      <c r="D898" s="112" t="str">
        <f>IFERROR(VLOOKUP(A898,DETAIL!$A$7:$F$1101,4,0),"")</f>
        <v/>
      </c>
      <c r="E898" s="113" t="str">
        <f>IFERROR(VLOOKUP(A898,DETAIL!$A$7:$F$1101,5,0),"")</f>
        <v/>
      </c>
      <c r="F898" s="113" t="str">
        <f>IFERROR(VLOOKUP(A898,DETAIL!$A$7:$P$1101,16,0),"")</f>
        <v/>
      </c>
      <c r="G898" s="113" t="str">
        <f>IFERROR(VLOOKUP(A898,DETAIL!$A$7:$P$1101,15,0),"")</f>
        <v/>
      </c>
      <c r="H898" s="8" t="str">
        <f>IFERROR(VLOOKUP(A898,DETAIL!$A$7:$F$1101,6,0),"")</f>
        <v/>
      </c>
      <c r="I898" s="8" t="str">
        <f>IFERROR(VLOOKUP(A898,DETAIL!$A$7:$Q$1101,17,0),"")</f>
        <v/>
      </c>
      <c r="J898" s="8" t="str">
        <f>IFERROR(VLOOKUP(A898,DETAIL!$A$7:$P$1101,13,0),"")</f>
        <v/>
      </c>
      <c r="K898" s="114" t="str">
        <f>IFERROR(VLOOKUP(A898,DETAIL!$A$7:$N$1101,14,0),"")</f>
        <v/>
      </c>
      <c r="L898" s="8" t="str">
        <f>IFERROR(VLOOKUP(A898,DETAIL!$A$7:$L$1101,7,0),"")</f>
        <v/>
      </c>
      <c r="M898" s="115" t="str">
        <f>IFERROR(VLOOKUP(A898,DETAIL!$A$7:$L$1101,8,0)*75%,"")</f>
        <v/>
      </c>
      <c r="N898" s="8" t="str">
        <f>IFERROR(VLOOKUP(A898,DETAIL!$A$7:$L$1101,9,0),"")</f>
        <v/>
      </c>
      <c r="O898" s="115" t="str">
        <f>IFERROR(VLOOKUP(A898,DETAIL!$A$7:$L$1101,10,0)*25%,"")</f>
        <v/>
      </c>
      <c r="P898" s="115" t="str">
        <f t="shared" si="33"/>
        <v/>
      </c>
      <c r="Q898" s="113"/>
    </row>
    <row r="899" spans="1:17" ht="24.95" customHeight="1">
      <c r="A899" s="128">
        <v>892</v>
      </c>
      <c r="B899" s="8" t="str">
        <f t="shared" si="32"/>
        <v/>
      </c>
      <c r="C899" s="112" t="str">
        <f>IFERROR(VLOOKUP(A899,DETAIL!$A$7:$F$1101,3,0),"")</f>
        <v/>
      </c>
      <c r="D899" s="112" t="str">
        <f>IFERROR(VLOOKUP(A899,DETAIL!$A$7:$F$1101,4,0),"")</f>
        <v/>
      </c>
      <c r="E899" s="113" t="str">
        <f>IFERROR(VLOOKUP(A899,DETAIL!$A$7:$F$1101,5,0),"")</f>
        <v/>
      </c>
      <c r="F899" s="113" t="str">
        <f>IFERROR(VLOOKUP(A899,DETAIL!$A$7:$P$1101,16,0),"")</f>
        <v/>
      </c>
      <c r="G899" s="113" t="str">
        <f>IFERROR(VLOOKUP(A899,DETAIL!$A$7:$P$1101,15,0),"")</f>
        <v/>
      </c>
      <c r="H899" s="8" t="str">
        <f>IFERROR(VLOOKUP(A899,DETAIL!$A$7:$F$1101,6,0),"")</f>
        <v/>
      </c>
      <c r="I899" s="8" t="str">
        <f>IFERROR(VLOOKUP(A899,DETAIL!$A$7:$Q$1101,17,0),"")</f>
        <v/>
      </c>
      <c r="J899" s="8" t="str">
        <f>IFERROR(VLOOKUP(A899,DETAIL!$A$7:$P$1101,13,0),"")</f>
        <v/>
      </c>
      <c r="K899" s="114" t="str">
        <f>IFERROR(VLOOKUP(A899,DETAIL!$A$7:$N$1101,14,0),"")</f>
        <v/>
      </c>
      <c r="L899" s="8" t="str">
        <f>IFERROR(VLOOKUP(A899,DETAIL!$A$7:$L$1101,7,0),"")</f>
        <v/>
      </c>
      <c r="M899" s="115" t="str">
        <f>IFERROR(VLOOKUP(A899,DETAIL!$A$7:$L$1101,8,0)*75%,"")</f>
        <v/>
      </c>
      <c r="N899" s="8" t="str">
        <f>IFERROR(VLOOKUP(A899,DETAIL!$A$7:$L$1101,9,0),"")</f>
        <v/>
      </c>
      <c r="O899" s="115" t="str">
        <f>IFERROR(VLOOKUP(A899,DETAIL!$A$7:$L$1101,10,0)*25%,"")</f>
        <v/>
      </c>
      <c r="P899" s="115" t="str">
        <f t="shared" si="33"/>
        <v/>
      </c>
      <c r="Q899" s="113"/>
    </row>
    <row r="900" spans="1:17" ht="24.95" customHeight="1">
      <c r="A900" s="128">
        <v>893</v>
      </c>
      <c r="B900" s="8" t="str">
        <f t="shared" si="32"/>
        <v/>
      </c>
      <c r="C900" s="112" t="str">
        <f>IFERROR(VLOOKUP(A900,DETAIL!$A$7:$F$1101,3,0),"")</f>
        <v/>
      </c>
      <c r="D900" s="112" t="str">
        <f>IFERROR(VLOOKUP(A900,DETAIL!$A$7:$F$1101,4,0),"")</f>
        <v/>
      </c>
      <c r="E900" s="113" t="str">
        <f>IFERROR(VLOOKUP(A900,DETAIL!$A$7:$F$1101,5,0),"")</f>
        <v/>
      </c>
      <c r="F900" s="113" t="str">
        <f>IFERROR(VLOOKUP(A900,DETAIL!$A$7:$P$1101,16,0),"")</f>
        <v/>
      </c>
      <c r="G900" s="113" t="str">
        <f>IFERROR(VLOOKUP(A900,DETAIL!$A$7:$P$1101,15,0),"")</f>
        <v/>
      </c>
      <c r="H900" s="8" t="str">
        <f>IFERROR(VLOOKUP(A900,DETAIL!$A$7:$F$1101,6,0),"")</f>
        <v/>
      </c>
      <c r="I900" s="8" t="str">
        <f>IFERROR(VLOOKUP(A900,DETAIL!$A$7:$Q$1101,17,0),"")</f>
        <v/>
      </c>
      <c r="J900" s="8" t="str">
        <f>IFERROR(VLOOKUP(A900,DETAIL!$A$7:$P$1101,13,0),"")</f>
        <v/>
      </c>
      <c r="K900" s="114" t="str">
        <f>IFERROR(VLOOKUP(A900,DETAIL!$A$7:$N$1101,14,0),"")</f>
        <v/>
      </c>
      <c r="L900" s="8" t="str">
        <f>IFERROR(VLOOKUP(A900,DETAIL!$A$7:$L$1101,7,0),"")</f>
        <v/>
      </c>
      <c r="M900" s="115" t="str">
        <f>IFERROR(VLOOKUP(A900,DETAIL!$A$7:$L$1101,8,0)*75%,"")</f>
        <v/>
      </c>
      <c r="N900" s="8" t="str">
        <f>IFERROR(VLOOKUP(A900,DETAIL!$A$7:$L$1101,9,0),"")</f>
        <v/>
      </c>
      <c r="O900" s="115" t="str">
        <f>IFERROR(VLOOKUP(A900,DETAIL!$A$7:$L$1101,10,0)*25%,"")</f>
        <v/>
      </c>
      <c r="P900" s="115" t="str">
        <f t="shared" si="33"/>
        <v/>
      </c>
      <c r="Q900" s="113"/>
    </row>
    <row r="901" spans="1:17" ht="24.95" customHeight="1">
      <c r="A901" s="128">
        <v>894</v>
      </c>
      <c r="B901" s="8" t="str">
        <f t="shared" si="32"/>
        <v/>
      </c>
      <c r="C901" s="112" t="str">
        <f>IFERROR(VLOOKUP(A901,DETAIL!$A$7:$F$1101,3,0),"")</f>
        <v/>
      </c>
      <c r="D901" s="112" t="str">
        <f>IFERROR(VLOOKUP(A901,DETAIL!$A$7:$F$1101,4,0),"")</f>
        <v/>
      </c>
      <c r="E901" s="113" t="str">
        <f>IFERROR(VLOOKUP(A901,DETAIL!$A$7:$F$1101,5,0),"")</f>
        <v/>
      </c>
      <c r="F901" s="113" t="str">
        <f>IFERROR(VLOOKUP(A901,DETAIL!$A$7:$P$1101,16,0),"")</f>
        <v/>
      </c>
      <c r="G901" s="113" t="str">
        <f>IFERROR(VLOOKUP(A901,DETAIL!$A$7:$P$1101,15,0),"")</f>
        <v/>
      </c>
      <c r="H901" s="8" t="str">
        <f>IFERROR(VLOOKUP(A901,DETAIL!$A$7:$F$1101,6,0),"")</f>
        <v/>
      </c>
      <c r="I901" s="8" t="str">
        <f>IFERROR(VLOOKUP(A901,DETAIL!$A$7:$Q$1101,17,0),"")</f>
        <v/>
      </c>
      <c r="J901" s="8" t="str">
        <f>IFERROR(VLOOKUP(A901,DETAIL!$A$7:$P$1101,13,0),"")</f>
        <v/>
      </c>
      <c r="K901" s="114" t="str">
        <f>IFERROR(VLOOKUP(A901,DETAIL!$A$7:$N$1101,14,0),"")</f>
        <v/>
      </c>
      <c r="L901" s="8" t="str">
        <f>IFERROR(VLOOKUP(A901,DETAIL!$A$7:$L$1101,7,0),"")</f>
        <v/>
      </c>
      <c r="M901" s="115" t="str">
        <f>IFERROR(VLOOKUP(A901,DETAIL!$A$7:$L$1101,8,0)*75%,"")</f>
        <v/>
      </c>
      <c r="N901" s="8" t="str">
        <f>IFERROR(VLOOKUP(A901,DETAIL!$A$7:$L$1101,9,0),"")</f>
        <v/>
      </c>
      <c r="O901" s="115" t="str">
        <f>IFERROR(VLOOKUP(A901,DETAIL!$A$7:$L$1101,10,0)*25%,"")</f>
        <v/>
      </c>
      <c r="P901" s="115" t="str">
        <f t="shared" si="33"/>
        <v/>
      </c>
      <c r="Q901" s="113"/>
    </row>
    <row r="902" spans="1:17" ht="24.95" customHeight="1">
      <c r="A902" s="128">
        <v>895</v>
      </c>
      <c r="B902" s="8" t="str">
        <f t="shared" si="32"/>
        <v/>
      </c>
      <c r="C902" s="112" t="str">
        <f>IFERROR(VLOOKUP(A902,DETAIL!$A$7:$F$1101,3,0),"")</f>
        <v/>
      </c>
      <c r="D902" s="112" t="str">
        <f>IFERROR(VLOOKUP(A902,DETAIL!$A$7:$F$1101,4,0),"")</f>
        <v/>
      </c>
      <c r="E902" s="113" t="str">
        <f>IFERROR(VLOOKUP(A902,DETAIL!$A$7:$F$1101,5,0),"")</f>
        <v/>
      </c>
      <c r="F902" s="113" t="str">
        <f>IFERROR(VLOOKUP(A902,DETAIL!$A$7:$P$1101,16,0),"")</f>
        <v/>
      </c>
      <c r="G902" s="113" t="str">
        <f>IFERROR(VLOOKUP(A902,DETAIL!$A$7:$P$1101,15,0),"")</f>
        <v/>
      </c>
      <c r="H902" s="8" t="str">
        <f>IFERROR(VLOOKUP(A902,DETAIL!$A$7:$F$1101,6,0),"")</f>
        <v/>
      </c>
      <c r="I902" s="8" t="str">
        <f>IFERROR(VLOOKUP(A902,DETAIL!$A$7:$Q$1101,17,0),"")</f>
        <v/>
      </c>
      <c r="J902" s="8" t="str">
        <f>IFERROR(VLOOKUP(A902,DETAIL!$A$7:$P$1101,13,0),"")</f>
        <v/>
      </c>
      <c r="K902" s="114" t="str">
        <f>IFERROR(VLOOKUP(A902,DETAIL!$A$7:$N$1101,14,0),"")</f>
        <v/>
      </c>
      <c r="L902" s="8" t="str">
        <f>IFERROR(VLOOKUP(A902,DETAIL!$A$7:$L$1101,7,0),"")</f>
        <v/>
      </c>
      <c r="M902" s="115" t="str">
        <f>IFERROR(VLOOKUP(A902,DETAIL!$A$7:$L$1101,8,0)*75%,"")</f>
        <v/>
      </c>
      <c r="N902" s="8" t="str">
        <f>IFERROR(VLOOKUP(A902,DETAIL!$A$7:$L$1101,9,0),"")</f>
        <v/>
      </c>
      <c r="O902" s="115" t="str">
        <f>IFERROR(VLOOKUP(A902,DETAIL!$A$7:$L$1101,10,0)*25%,"")</f>
        <v/>
      </c>
      <c r="P902" s="115" t="str">
        <f t="shared" si="33"/>
        <v/>
      </c>
      <c r="Q902" s="113"/>
    </row>
    <row r="903" spans="1:17" ht="24.95" customHeight="1">
      <c r="A903" s="128">
        <v>896</v>
      </c>
      <c r="B903" s="8" t="str">
        <f t="shared" si="32"/>
        <v/>
      </c>
      <c r="C903" s="112" t="str">
        <f>IFERROR(VLOOKUP(A903,DETAIL!$A$7:$F$1101,3,0),"")</f>
        <v/>
      </c>
      <c r="D903" s="112" t="str">
        <f>IFERROR(VLOOKUP(A903,DETAIL!$A$7:$F$1101,4,0),"")</f>
        <v/>
      </c>
      <c r="E903" s="113" t="str">
        <f>IFERROR(VLOOKUP(A903,DETAIL!$A$7:$F$1101,5,0),"")</f>
        <v/>
      </c>
      <c r="F903" s="113" t="str">
        <f>IFERROR(VLOOKUP(A903,DETAIL!$A$7:$P$1101,16,0),"")</f>
        <v/>
      </c>
      <c r="G903" s="113" t="str">
        <f>IFERROR(VLOOKUP(A903,DETAIL!$A$7:$P$1101,15,0),"")</f>
        <v/>
      </c>
      <c r="H903" s="8" t="str">
        <f>IFERROR(VLOOKUP(A903,DETAIL!$A$7:$F$1101,6,0),"")</f>
        <v/>
      </c>
      <c r="I903" s="8" t="str">
        <f>IFERROR(VLOOKUP(A903,DETAIL!$A$7:$Q$1101,17,0),"")</f>
        <v/>
      </c>
      <c r="J903" s="8" t="str">
        <f>IFERROR(VLOOKUP(A903,DETAIL!$A$7:$P$1101,13,0),"")</f>
        <v/>
      </c>
      <c r="K903" s="114" t="str">
        <f>IFERROR(VLOOKUP(A903,DETAIL!$A$7:$N$1101,14,0),"")</f>
        <v/>
      </c>
      <c r="L903" s="8" t="str">
        <f>IFERROR(VLOOKUP(A903,DETAIL!$A$7:$L$1101,7,0),"")</f>
        <v/>
      </c>
      <c r="M903" s="115" t="str">
        <f>IFERROR(VLOOKUP(A903,DETAIL!$A$7:$L$1101,8,0)*75%,"")</f>
        <v/>
      </c>
      <c r="N903" s="8" t="str">
        <f>IFERROR(VLOOKUP(A903,DETAIL!$A$7:$L$1101,9,0),"")</f>
        <v/>
      </c>
      <c r="O903" s="115" t="str">
        <f>IFERROR(VLOOKUP(A903,DETAIL!$A$7:$L$1101,10,0)*25%,"")</f>
        <v/>
      </c>
      <c r="P903" s="115" t="str">
        <f t="shared" si="33"/>
        <v/>
      </c>
      <c r="Q903" s="113"/>
    </row>
    <row r="904" spans="1:17" ht="24.95" customHeight="1">
      <c r="A904" s="128">
        <v>897</v>
      </c>
      <c r="B904" s="8" t="str">
        <f t="shared" si="32"/>
        <v/>
      </c>
      <c r="C904" s="112" t="str">
        <f>IFERROR(VLOOKUP(A904,DETAIL!$A$7:$F$1101,3,0),"")</f>
        <v/>
      </c>
      <c r="D904" s="112" t="str">
        <f>IFERROR(VLOOKUP(A904,DETAIL!$A$7:$F$1101,4,0),"")</f>
        <v/>
      </c>
      <c r="E904" s="113" t="str">
        <f>IFERROR(VLOOKUP(A904,DETAIL!$A$7:$F$1101,5,0),"")</f>
        <v/>
      </c>
      <c r="F904" s="113" t="str">
        <f>IFERROR(VLOOKUP(A904,DETAIL!$A$7:$P$1101,16,0),"")</f>
        <v/>
      </c>
      <c r="G904" s="113" t="str">
        <f>IFERROR(VLOOKUP(A904,DETAIL!$A$7:$P$1101,15,0),"")</f>
        <v/>
      </c>
      <c r="H904" s="8" t="str">
        <f>IFERROR(VLOOKUP(A904,DETAIL!$A$7:$F$1101,6,0),"")</f>
        <v/>
      </c>
      <c r="I904" s="8" t="str">
        <f>IFERROR(VLOOKUP(A904,DETAIL!$A$7:$Q$1101,17,0),"")</f>
        <v/>
      </c>
      <c r="J904" s="8" t="str">
        <f>IFERROR(VLOOKUP(A904,DETAIL!$A$7:$P$1101,13,0),"")</f>
        <v/>
      </c>
      <c r="K904" s="114" t="str">
        <f>IFERROR(VLOOKUP(A904,DETAIL!$A$7:$N$1101,14,0),"")</f>
        <v/>
      </c>
      <c r="L904" s="8" t="str">
        <f>IFERROR(VLOOKUP(A904,DETAIL!$A$7:$L$1101,7,0),"")</f>
        <v/>
      </c>
      <c r="M904" s="115" t="str">
        <f>IFERROR(VLOOKUP(A904,DETAIL!$A$7:$L$1101,8,0)*75%,"")</f>
        <v/>
      </c>
      <c r="N904" s="8" t="str">
        <f>IFERROR(VLOOKUP(A904,DETAIL!$A$7:$L$1101,9,0),"")</f>
        <v/>
      </c>
      <c r="O904" s="115" t="str">
        <f>IFERROR(VLOOKUP(A904,DETAIL!$A$7:$L$1101,10,0)*25%,"")</f>
        <v/>
      </c>
      <c r="P904" s="115" t="str">
        <f t="shared" si="33"/>
        <v/>
      </c>
      <c r="Q904" s="113"/>
    </row>
    <row r="905" spans="1:17" ht="24.95" customHeight="1">
      <c r="A905" s="128">
        <v>898</v>
      </c>
      <c r="B905" s="8" t="str">
        <f t="shared" si="32"/>
        <v/>
      </c>
      <c r="C905" s="112" t="str">
        <f>IFERROR(VLOOKUP(A905,DETAIL!$A$7:$F$1101,3,0),"")</f>
        <v/>
      </c>
      <c r="D905" s="112" t="str">
        <f>IFERROR(VLOOKUP(A905,DETAIL!$A$7:$F$1101,4,0),"")</f>
        <v/>
      </c>
      <c r="E905" s="113" t="str">
        <f>IFERROR(VLOOKUP(A905,DETAIL!$A$7:$F$1101,5,0),"")</f>
        <v/>
      </c>
      <c r="F905" s="113" t="str">
        <f>IFERROR(VLOOKUP(A905,DETAIL!$A$7:$P$1101,16,0),"")</f>
        <v/>
      </c>
      <c r="G905" s="113" t="str">
        <f>IFERROR(VLOOKUP(A905,DETAIL!$A$7:$P$1101,15,0),"")</f>
        <v/>
      </c>
      <c r="H905" s="8" t="str">
        <f>IFERROR(VLOOKUP(A905,DETAIL!$A$7:$F$1101,6,0),"")</f>
        <v/>
      </c>
      <c r="I905" s="8" t="str">
        <f>IFERROR(VLOOKUP(A905,DETAIL!$A$7:$Q$1101,17,0),"")</f>
        <v/>
      </c>
      <c r="J905" s="8" t="str">
        <f>IFERROR(VLOOKUP(A905,DETAIL!$A$7:$P$1101,13,0),"")</f>
        <v/>
      </c>
      <c r="K905" s="114" t="str">
        <f>IFERROR(VLOOKUP(A905,DETAIL!$A$7:$N$1101,14,0),"")</f>
        <v/>
      </c>
      <c r="L905" s="8" t="str">
        <f>IFERROR(VLOOKUP(A905,DETAIL!$A$7:$L$1101,7,0),"")</f>
        <v/>
      </c>
      <c r="M905" s="115" t="str">
        <f>IFERROR(VLOOKUP(A905,DETAIL!$A$7:$L$1101,8,0)*75%,"")</f>
        <v/>
      </c>
      <c r="N905" s="8" t="str">
        <f>IFERROR(VLOOKUP(A905,DETAIL!$A$7:$L$1101,9,0),"")</f>
        <v/>
      </c>
      <c r="O905" s="115" t="str">
        <f>IFERROR(VLOOKUP(A905,DETAIL!$A$7:$L$1101,10,0)*25%,"")</f>
        <v/>
      </c>
      <c r="P905" s="115" t="str">
        <f t="shared" si="33"/>
        <v/>
      </c>
      <c r="Q905" s="113"/>
    </row>
    <row r="906" spans="1:17" ht="24.95" customHeight="1">
      <c r="A906" s="128">
        <v>899</v>
      </c>
      <c r="B906" s="8" t="str">
        <f t="shared" si="32"/>
        <v/>
      </c>
      <c r="C906" s="112" t="str">
        <f>IFERROR(VLOOKUP(A906,DETAIL!$A$7:$F$1101,3,0),"")</f>
        <v/>
      </c>
      <c r="D906" s="112" t="str">
        <f>IFERROR(VLOOKUP(A906,DETAIL!$A$7:$F$1101,4,0),"")</f>
        <v/>
      </c>
      <c r="E906" s="113" t="str">
        <f>IFERROR(VLOOKUP(A906,DETAIL!$A$7:$F$1101,5,0),"")</f>
        <v/>
      </c>
      <c r="F906" s="113" t="str">
        <f>IFERROR(VLOOKUP(A906,DETAIL!$A$7:$P$1101,16,0),"")</f>
        <v/>
      </c>
      <c r="G906" s="113" t="str">
        <f>IFERROR(VLOOKUP(A906,DETAIL!$A$7:$P$1101,15,0),"")</f>
        <v/>
      </c>
      <c r="H906" s="8" t="str">
        <f>IFERROR(VLOOKUP(A906,DETAIL!$A$7:$F$1101,6,0),"")</f>
        <v/>
      </c>
      <c r="I906" s="8" t="str">
        <f>IFERROR(VLOOKUP(A906,DETAIL!$A$7:$Q$1101,17,0),"")</f>
        <v/>
      </c>
      <c r="J906" s="8" t="str">
        <f>IFERROR(VLOOKUP(A906,DETAIL!$A$7:$P$1101,13,0),"")</f>
        <v/>
      </c>
      <c r="K906" s="114" t="str">
        <f>IFERROR(VLOOKUP(A906,DETAIL!$A$7:$N$1101,14,0),"")</f>
        <v/>
      </c>
      <c r="L906" s="8" t="str">
        <f>IFERROR(VLOOKUP(A906,DETAIL!$A$7:$L$1101,7,0),"")</f>
        <v/>
      </c>
      <c r="M906" s="115" t="str">
        <f>IFERROR(VLOOKUP(A906,DETAIL!$A$7:$L$1101,8,0)*75%,"")</f>
        <v/>
      </c>
      <c r="N906" s="8" t="str">
        <f>IFERROR(VLOOKUP(A906,DETAIL!$A$7:$L$1101,9,0),"")</f>
        <v/>
      </c>
      <c r="O906" s="115" t="str">
        <f>IFERROR(VLOOKUP(A906,DETAIL!$A$7:$L$1101,10,0)*25%,"")</f>
        <v/>
      </c>
      <c r="P906" s="115" t="str">
        <f t="shared" si="33"/>
        <v/>
      </c>
      <c r="Q906" s="113"/>
    </row>
    <row r="907" spans="1:17" ht="24.95" customHeight="1">
      <c r="A907" s="128">
        <v>900</v>
      </c>
      <c r="B907" s="8" t="str">
        <f t="shared" si="32"/>
        <v/>
      </c>
      <c r="C907" s="112" t="str">
        <f>IFERROR(VLOOKUP(A907,DETAIL!$A$7:$F$1101,3,0),"")</f>
        <v/>
      </c>
      <c r="D907" s="112" t="str">
        <f>IFERROR(VLOOKUP(A907,DETAIL!$A$7:$F$1101,4,0),"")</f>
        <v/>
      </c>
      <c r="E907" s="113" t="str">
        <f>IFERROR(VLOOKUP(A907,DETAIL!$A$7:$F$1101,5,0),"")</f>
        <v/>
      </c>
      <c r="F907" s="113" t="str">
        <f>IFERROR(VLOOKUP(A907,DETAIL!$A$7:$P$1101,16,0),"")</f>
        <v/>
      </c>
      <c r="G907" s="113" t="str">
        <f>IFERROR(VLOOKUP(A907,DETAIL!$A$7:$P$1101,15,0),"")</f>
        <v/>
      </c>
      <c r="H907" s="8" t="str">
        <f>IFERROR(VLOOKUP(A907,DETAIL!$A$7:$F$1101,6,0),"")</f>
        <v/>
      </c>
      <c r="I907" s="8" t="str">
        <f>IFERROR(VLOOKUP(A907,DETAIL!$A$7:$Q$1101,17,0),"")</f>
        <v/>
      </c>
      <c r="J907" s="8" t="str">
        <f>IFERROR(VLOOKUP(A907,DETAIL!$A$7:$P$1101,13,0),"")</f>
        <v/>
      </c>
      <c r="K907" s="114" t="str">
        <f>IFERROR(VLOOKUP(A907,DETAIL!$A$7:$N$1101,14,0),"")</f>
        <v/>
      </c>
      <c r="L907" s="8" t="str">
        <f>IFERROR(VLOOKUP(A907,DETAIL!$A$7:$L$1101,7,0),"")</f>
        <v/>
      </c>
      <c r="M907" s="115" t="str">
        <f>IFERROR(VLOOKUP(A907,DETAIL!$A$7:$L$1101,8,0)*75%,"")</f>
        <v/>
      </c>
      <c r="N907" s="8" t="str">
        <f>IFERROR(VLOOKUP(A907,DETAIL!$A$7:$L$1101,9,0),"")</f>
        <v/>
      </c>
      <c r="O907" s="115" t="str">
        <f>IFERROR(VLOOKUP(A907,DETAIL!$A$7:$L$1101,10,0)*25%,"")</f>
        <v/>
      </c>
      <c r="P907" s="115" t="str">
        <f t="shared" si="33"/>
        <v/>
      </c>
      <c r="Q907" s="113"/>
    </row>
    <row r="908" spans="1:17" ht="24.95" customHeight="1">
      <c r="A908" s="128">
        <v>901</v>
      </c>
      <c r="B908" s="8" t="str">
        <f t="shared" si="32"/>
        <v/>
      </c>
      <c r="C908" s="112" t="str">
        <f>IFERROR(VLOOKUP(A908,DETAIL!$A$7:$F$1101,3,0),"")</f>
        <v/>
      </c>
      <c r="D908" s="112" t="str">
        <f>IFERROR(VLOOKUP(A908,DETAIL!$A$7:$F$1101,4,0),"")</f>
        <v/>
      </c>
      <c r="E908" s="113" t="str">
        <f>IFERROR(VLOOKUP(A908,DETAIL!$A$7:$F$1101,5,0),"")</f>
        <v/>
      </c>
      <c r="F908" s="113" t="str">
        <f>IFERROR(VLOOKUP(A908,DETAIL!$A$7:$P$1101,16,0),"")</f>
        <v/>
      </c>
      <c r="G908" s="113" t="str">
        <f>IFERROR(VLOOKUP(A908,DETAIL!$A$7:$P$1101,15,0),"")</f>
        <v/>
      </c>
      <c r="H908" s="8" t="str">
        <f>IFERROR(VLOOKUP(A908,DETAIL!$A$7:$F$1101,6,0),"")</f>
        <v/>
      </c>
      <c r="I908" s="8" t="str">
        <f>IFERROR(VLOOKUP(A908,DETAIL!$A$7:$Q$1101,17,0),"")</f>
        <v/>
      </c>
      <c r="J908" s="8" t="str">
        <f>IFERROR(VLOOKUP(A908,DETAIL!$A$7:$P$1101,13,0),"")</f>
        <v/>
      </c>
      <c r="K908" s="114" t="str">
        <f>IFERROR(VLOOKUP(A908,DETAIL!$A$7:$N$1101,14,0),"")</f>
        <v/>
      </c>
      <c r="L908" s="8" t="str">
        <f>IFERROR(VLOOKUP(A908,DETAIL!$A$7:$L$1101,7,0),"")</f>
        <v/>
      </c>
      <c r="M908" s="115" t="str">
        <f>IFERROR(VLOOKUP(A908,DETAIL!$A$7:$L$1101,8,0)*75%,"")</f>
        <v/>
      </c>
      <c r="N908" s="8" t="str">
        <f>IFERROR(VLOOKUP(A908,DETAIL!$A$7:$L$1101,9,0),"")</f>
        <v/>
      </c>
      <c r="O908" s="115" t="str">
        <f>IFERROR(VLOOKUP(A908,DETAIL!$A$7:$L$1101,10,0)*25%,"")</f>
        <v/>
      </c>
      <c r="P908" s="115" t="str">
        <f t="shared" si="33"/>
        <v/>
      </c>
      <c r="Q908" s="113"/>
    </row>
    <row r="909" spans="1:17" ht="24.95" customHeight="1">
      <c r="A909" s="128">
        <v>902</v>
      </c>
      <c r="B909" s="8" t="str">
        <f t="shared" si="32"/>
        <v/>
      </c>
      <c r="C909" s="112" t="str">
        <f>IFERROR(VLOOKUP(A909,DETAIL!$A$7:$F$1101,3,0),"")</f>
        <v/>
      </c>
      <c r="D909" s="112" t="str">
        <f>IFERROR(VLOOKUP(A909,DETAIL!$A$7:$F$1101,4,0),"")</f>
        <v/>
      </c>
      <c r="E909" s="113" t="str">
        <f>IFERROR(VLOOKUP(A909,DETAIL!$A$7:$F$1101,5,0),"")</f>
        <v/>
      </c>
      <c r="F909" s="113" t="str">
        <f>IFERROR(VLOOKUP(A909,DETAIL!$A$7:$P$1101,16,0),"")</f>
        <v/>
      </c>
      <c r="G909" s="113" t="str">
        <f>IFERROR(VLOOKUP(A909,DETAIL!$A$7:$P$1101,15,0),"")</f>
        <v/>
      </c>
      <c r="H909" s="8" t="str">
        <f>IFERROR(VLOOKUP(A909,DETAIL!$A$7:$F$1101,6,0),"")</f>
        <v/>
      </c>
      <c r="I909" s="8" t="str">
        <f>IFERROR(VLOOKUP(A909,DETAIL!$A$7:$Q$1101,17,0),"")</f>
        <v/>
      </c>
      <c r="J909" s="8" t="str">
        <f>IFERROR(VLOOKUP(A909,DETAIL!$A$7:$P$1101,13,0),"")</f>
        <v/>
      </c>
      <c r="K909" s="114" t="str">
        <f>IFERROR(VLOOKUP(A909,DETAIL!$A$7:$N$1101,14,0),"")</f>
        <v/>
      </c>
      <c r="L909" s="8" t="str">
        <f>IFERROR(VLOOKUP(A909,DETAIL!$A$7:$L$1101,7,0),"")</f>
        <v/>
      </c>
      <c r="M909" s="115" t="str">
        <f>IFERROR(VLOOKUP(A909,DETAIL!$A$7:$L$1101,8,0)*75%,"")</f>
        <v/>
      </c>
      <c r="N909" s="8" t="str">
        <f>IFERROR(VLOOKUP(A909,DETAIL!$A$7:$L$1101,9,0),"")</f>
        <v/>
      </c>
      <c r="O909" s="115" t="str">
        <f>IFERROR(VLOOKUP(A909,DETAIL!$A$7:$L$1101,10,0)*25%,"")</f>
        <v/>
      </c>
      <c r="P909" s="115" t="str">
        <f t="shared" si="33"/>
        <v/>
      </c>
      <c r="Q909" s="113"/>
    </row>
    <row r="910" spans="1:17" ht="24.95" customHeight="1">
      <c r="A910" s="128">
        <v>903</v>
      </c>
      <c r="B910" s="8" t="str">
        <f t="shared" si="32"/>
        <v/>
      </c>
      <c r="C910" s="112" t="str">
        <f>IFERROR(VLOOKUP(A910,DETAIL!$A$7:$F$1101,3,0),"")</f>
        <v/>
      </c>
      <c r="D910" s="112" t="str">
        <f>IFERROR(VLOOKUP(A910,DETAIL!$A$7:$F$1101,4,0),"")</f>
        <v/>
      </c>
      <c r="E910" s="113" t="str">
        <f>IFERROR(VLOOKUP(A910,DETAIL!$A$7:$F$1101,5,0),"")</f>
        <v/>
      </c>
      <c r="F910" s="113" t="str">
        <f>IFERROR(VLOOKUP(A910,DETAIL!$A$7:$P$1101,16,0),"")</f>
        <v/>
      </c>
      <c r="G910" s="113" t="str">
        <f>IFERROR(VLOOKUP(A910,DETAIL!$A$7:$P$1101,15,0),"")</f>
        <v/>
      </c>
      <c r="H910" s="8" t="str">
        <f>IFERROR(VLOOKUP(A910,DETAIL!$A$7:$F$1101,6,0),"")</f>
        <v/>
      </c>
      <c r="I910" s="8" t="str">
        <f>IFERROR(VLOOKUP(A910,DETAIL!$A$7:$Q$1101,17,0),"")</f>
        <v/>
      </c>
      <c r="J910" s="8" t="str">
        <f>IFERROR(VLOOKUP(A910,DETAIL!$A$7:$P$1101,13,0),"")</f>
        <v/>
      </c>
      <c r="K910" s="114" t="str">
        <f>IFERROR(VLOOKUP(A910,DETAIL!$A$7:$N$1101,14,0),"")</f>
        <v/>
      </c>
      <c r="L910" s="8" t="str">
        <f>IFERROR(VLOOKUP(A910,DETAIL!$A$7:$L$1101,7,0),"")</f>
        <v/>
      </c>
      <c r="M910" s="115" t="str">
        <f>IFERROR(VLOOKUP(A910,DETAIL!$A$7:$L$1101,8,0)*75%,"")</f>
        <v/>
      </c>
      <c r="N910" s="8" t="str">
        <f>IFERROR(VLOOKUP(A910,DETAIL!$A$7:$L$1101,9,0),"")</f>
        <v/>
      </c>
      <c r="O910" s="115" t="str">
        <f>IFERROR(VLOOKUP(A910,DETAIL!$A$7:$L$1101,10,0)*25%,"")</f>
        <v/>
      </c>
      <c r="P910" s="115" t="str">
        <f t="shared" si="33"/>
        <v/>
      </c>
      <c r="Q910" s="113"/>
    </row>
    <row r="911" spans="1:17" ht="24.95" customHeight="1">
      <c r="A911" s="128">
        <v>904</v>
      </c>
      <c r="B911" s="8" t="str">
        <f t="shared" si="32"/>
        <v/>
      </c>
      <c r="C911" s="112" t="str">
        <f>IFERROR(VLOOKUP(A911,DETAIL!$A$7:$F$1101,3,0),"")</f>
        <v/>
      </c>
      <c r="D911" s="112" t="str">
        <f>IFERROR(VLOOKUP(A911,DETAIL!$A$7:$F$1101,4,0),"")</f>
        <v/>
      </c>
      <c r="E911" s="113" t="str">
        <f>IFERROR(VLOOKUP(A911,DETAIL!$A$7:$F$1101,5,0),"")</f>
        <v/>
      </c>
      <c r="F911" s="113" t="str">
        <f>IFERROR(VLOOKUP(A911,DETAIL!$A$7:$P$1101,16,0),"")</f>
        <v/>
      </c>
      <c r="G911" s="113" t="str">
        <f>IFERROR(VLOOKUP(A911,DETAIL!$A$7:$P$1101,15,0),"")</f>
        <v/>
      </c>
      <c r="H911" s="8" t="str">
        <f>IFERROR(VLOOKUP(A911,DETAIL!$A$7:$F$1101,6,0),"")</f>
        <v/>
      </c>
      <c r="I911" s="8" t="str">
        <f>IFERROR(VLOOKUP(A911,DETAIL!$A$7:$Q$1101,17,0),"")</f>
        <v/>
      </c>
      <c r="J911" s="8" t="str">
        <f>IFERROR(VLOOKUP(A911,DETAIL!$A$7:$P$1101,13,0),"")</f>
        <v/>
      </c>
      <c r="K911" s="114" t="str">
        <f>IFERROR(VLOOKUP(A911,DETAIL!$A$7:$N$1101,14,0),"")</f>
        <v/>
      </c>
      <c r="L911" s="8" t="str">
        <f>IFERROR(VLOOKUP(A911,DETAIL!$A$7:$L$1101,7,0),"")</f>
        <v/>
      </c>
      <c r="M911" s="115" t="str">
        <f>IFERROR(VLOOKUP(A911,DETAIL!$A$7:$L$1101,8,0)*75%,"")</f>
        <v/>
      </c>
      <c r="N911" s="8" t="str">
        <f>IFERROR(VLOOKUP(A911,DETAIL!$A$7:$L$1101,9,0),"")</f>
        <v/>
      </c>
      <c r="O911" s="115" t="str">
        <f>IFERROR(VLOOKUP(A911,DETAIL!$A$7:$L$1101,10,0)*25%,"")</f>
        <v/>
      </c>
      <c r="P911" s="115" t="str">
        <f t="shared" si="33"/>
        <v/>
      </c>
      <c r="Q911" s="113"/>
    </row>
    <row r="912" spans="1:17" ht="24.95" customHeight="1">
      <c r="A912" s="128">
        <v>905</v>
      </c>
      <c r="B912" s="8" t="str">
        <f t="shared" si="32"/>
        <v/>
      </c>
      <c r="C912" s="112" t="str">
        <f>IFERROR(VLOOKUP(A912,DETAIL!$A$7:$F$1101,3,0),"")</f>
        <v/>
      </c>
      <c r="D912" s="112" t="str">
        <f>IFERROR(VLOOKUP(A912,DETAIL!$A$7:$F$1101,4,0),"")</f>
        <v/>
      </c>
      <c r="E912" s="113" t="str">
        <f>IFERROR(VLOOKUP(A912,DETAIL!$A$7:$F$1101,5,0),"")</f>
        <v/>
      </c>
      <c r="F912" s="113" t="str">
        <f>IFERROR(VLOOKUP(A912,DETAIL!$A$7:$P$1101,16,0),"")</f>
        <v/>
      </c>
      <c r="G912" s="113" t="str">
        <f>IFERROR(VLOOKUP(A912,DETAIL!$A$7:$P$1101,15,0),"")</f>
        <v/>
      </c>
      <c r="H912" s="8" t="str">
        <f>IFERROR(VLOOKUP(A912,DETAIL!$A$7:$F$1101,6,0),"")</f>
        <v/>
      </c>
      <c r="I912" s="8" t="str">
        <f>IFERROR(VLOOKUP(A912,DETAIL!$A$7:$Q$1101,17,0),"")</f>
        <v/>
      </c>
      <c r="J912" s="8" t="str">
        <f>IFERROR(VLOOKUP(A912,DETAIL!$A$7:$P$1101,13,0),"")</f>
        <v/>
      </c>
      <c r="K912" s="114" t="str">
        <f>IFERROR(VLOOKUP(A912,DETAIL!$A$7:$N$1101,14,0),"")</f>
        <v/>
      </c>
      <c r="L912" s="8" t="str">
        <f>IFERROR(VLOOKUP(A912,DETAIL!$A$7:$L$1101,7,0),"")</f>
        <v/>
      </c>
      <c r="M912" s="115" t="str">
        <f>IFERROR(VLOOKUP(A912,DETAIL!$A$7:$L$1101,8,0)*75%,"")</f>
        <v/>
      </c>
      <c r="N912" s="8" t="str">
        <f>IFERROR(VLOOKUP(A912,DETAIL!$A$7:$L$1101,9,0),"")</f>
        <v/>
      </c>
      <c r="O912" s="115" t="str">
        <f>IFERROR(VLOOKUP(A912,DETAIL!$A$7:$L$1101,10,0)*25%,"")</f>
        <v/>
      </c>
      <c r="P912" s="115" t="str">
        <f t="shared" si="33"/>
        <v/>
      </c>
      <c r="Q912" s="113"/>
    </row>
    <row r="913" spans="1:17" ht="24.95" customHeight="1">
      <c r="A913" s="128">
        <v>906</v>
      </c>
      <c r="B913" s="8" t="str">
        <f t="shared" si="32"/>
        <v/>
      </c>
      <c r="C913" s="112" t="str">
        <f>IFERROR(VLOOKUP(A913,DETAIL!$A$7:$F$1101,3,0),"")</f>
        <v/>
      </c>
      <c r="D913" s="112" t="str">
        <f>IFERROR(VLOOKUP(A913,DETAIL!$A$7:$F$1101,4,0),"")</f>
        <v/>
      </c>
      <c r="E913" s="113" t="str">
        <f>IFERROR(VLOOKUP(A913,DETAIL!$A$7:$F$1101,5,0),"")</f>
        <v/>
      </c>
      <c r="F913" s="113" t="str">
        <f>IFERROR(VLOOKUP(A913,DETAIL!$A$7:$P$1101,16,0),"")</f>
        <v/>
      </c>
      <c r="G913" s="113" t="str">
        <f>IFERROR(VLOOKUP(A913,DETAIL!$A$7:$P$1101,15,0),"")</f>
        <v/>
      </c>
      <c r="H913" s="8" t="str">
        <f>IFERROR(VLOOKUP(A913,DETAIL!$A$7:$F$1101,6,0),"")</f>
        <v/>
      </c>
      <c r="I913" s="8" t="str">
        <f>IFERROR(VLOOKUP(A913,DETAIL!$A$7:$Q$1101,17,0),"")</f>
        <v/>
      </c>
      <c r="J913" s="8" t="str">
        <f>IFERROR(VLOOKUP(A913,DETAIL!$A$7:$P$1101,13,0),"")</f>
        <v/>
      </c>
      <c r="K913" s="114" t="str">
        <f>IFERROR(VLOOKUP(A913,DETAIL!$A$7:$N$1101,14,0),"")</f>
        <v/>
      </c>
      <c r="L913" s="8" t="str">
        <f>IFERROR(VLOOKUP(A913,DETAIL!$A$7:$L$1101,7,0),"")</f>
        <v/>
      </c>
      <c r="M913" s="115" t="str">
        <f>IFERROR(VLOOKUP(A913,DETAIL!$A$7:$L$1101,8,0)*75%,"")</f>
        <v/>
      </c>
      <c r="N913" s="8" t="str">
        <f>IFERROR(VLOOKUP(A913,DETAIL!$A$7:$L$1101,9,0),"")</f>
        <v/>
      </c>
      <c r="O913" s="115" t="str">
        <f>IFERROR(VLOOKUP(A913,DETAIL!$A$7:$L$1101,10,0)*25%,"")</f>
        <v/>
      </c>
      <c r="P913" s="115" t="str">
        <f t="shared" si="33"/>
        <v/>
      </c>
      <c r="Q913" s="113"/>
    </row>
    <row r="914" spans="1:17" ht="24.95" customHeight="1">
      <c r="A914" s="128">
        <v>907</v>
      </c>
      <c r="B914" s="8" t="str">
        <f t="shared" si="32"/>
        <v/>
      </c>
      <c r="C914" s="112" t="str">
        <f>IFERROR(VLOOKUP(A914,DETAIL!$A$7:$F$1101,3,0),"")</f>
        <v/>
      </c>
      <c r="D914" s="112" t="str">
        <f>IFERROR(VLOOKUP(A914,DETAIL!$A$7:$F$1101,4,0),"")</f>
        <v/>
      </c>
      <c r="E914" s="113" t="str">
        <f>IFERROR(VLOOKUP(A914,DETAIL!$A$7:$F$1101,5,0),"")</f>
        <v/>
      </c>
      <c r="F914" s="113" t="str">
        <f>IFERROR(VLOOKUP(A914,DETAIL!$A$7:$P$1101,16,0),"")</f>
        <v/>
      </c>
      <c r="G914" s="113" t="str">
        <f>IFERROR(VLOOKUP(A914,DETAIL!$A$7:$P$1101,15,0),"")</f>
        <v/>
      </c>
      <c r="H914" s="8" t="str">
        <f>IFERROR(VLOOKUP(A914,DETAIL!$A$7:$F$1101,6,0),"")</f>
        <v/>
      </c>
      <c r="I914" s="8" t="str">
        <f>IFERROR(VLOOKUP(A914,DETAIL!$A$7:$Q$1101,17,0),"")</f>
        <v/>
      </c>
      <c r="J914" s="8" t="str">
        <f>IFERROR(VLOOKUP(A914,DETAIL!$A$7:$P$1101,13,0),"")</f>
        <v/>
      </c>
      <c r="K914" s="114" t="str">
        <f>IFERROR(VLOOKUP(A914,DETAIL!$A$7:$N$1101,14,0),"")</f>
        <v/>
      </c>
      <c r="L914" s="8" t="str">
        <f>IFERROR(VLOOKUP(A914,DETAIL!$A$7:$L$1101,7,0),"")</f>
        <v/>
      </c>
      <c r="M914" s="115" t="str">
        <f>IFERROR(VLOOKUP(A914,DETAIL!$A$7:$L$1101,8,0)*75%,"")</f>
        <v/>
      </c>
      <c r="N914" s="8" t="str">
        <f>IFERROR(VLOOKUP(A914,DETAIL!$A$7:$L$1101,9,0),"")</f>
        <v/>
      </c>
      <c r="O914" s="115" t="str">
        <f>IFERROR(VLOOKUP(A914,DETAIL!$A$7:$L$1101,10,0)*25%,"")</f>
        <v/>
      </c>
      <c r="P914" s="115" t="str">
        <f t="shared" si="33"/>
        <v/>
      </c>
      <c r="Q914" s="113"/>
    </row>
    <row r="915" spans="1:17" ht="24.95" customHeight="1">
      <c r="A915" s="128">
        <v>908</v>
      </c>
      <c r="B915" s="8" t="str">
        <f t="shared" si="32"/>
        <v/>
      </c>
      <c r="C915" s="112" t="str">
        <f>IFERROR(VLOOKUP(A915,DETAIL!$A$7:$F$1101,3,0),"")</f>
        <v/>
      </c>
      <c r="D915" s="112" t="str">
        <f>IFERROR(VLOOKUP(A915,DETAIL!$A$7:$F$1101,4,0),"")</f>
        <v/>
      </c>
      <c r="E915" s="113" t="str">
        <f>IFERROR(VLOOKUP(A915,DETAIL!$A$7:$F$1101,5,0),"")</f>
        <v/>
      </c>
      <c r="F915" s="113" t="str">
        <f>IFERROR(VLOOKUP(A915,DETAIL!$A$7:$P$1101,16,0),"")</f>
        <v/>
      </c>
      <c r="G915" s="113" t="str">
        <f>IFERROR(VLOOKUP(A915,DETAIL!$A$7:$P$1101,15,0),"")</f>
        <v/>
      </c>
      <c r="H915" s="8" t="str">
        <f>IFERROR(VLOOKUP(A915,DETAIL!$A$7:$F$1101,6,0),"")</f>
        <v/>
      </c>
      <c r="I915" s="8" t="str">
        <f>IFERROR(VLOOKUP(A915,DETAIL!$A$7:$Q$1101,17,0),"")</f>
        <v/>
      </c>
      <c r="J915" s="8" t="str">
        <f>IFERROR(VLOOKUP(A915,DETAIL!$A$7:$P$1101,13,0),"")</f>
        <v/>
      </c>
      <c r="K915" s="114" t="str">
        <f>IFERROR(VLOOKUP(A915,DETAIL!$A$7:$N$1101,14,0),"")</f>
        <v/>
      </c>
      <c r="L915" s="8" t="str">
        <f>IFERROR(VLOOKUP(A915,DETAIL!$A$7:$L$1101,7,0),"")</f>
        <v/>
      </c>
      <c r="M915" s="115" t="str">
        <f>IFERROR(VLOOKUP(A915,DETAIL!$A$7:$L$1101,8,0)*75%,"")</f>
        <v/>
      </c>
      <c r="N915" s="8" t="str">
        <f>IFERROR(VLOOKUP(A915,DETAIL!$A$7:$L$1101,9,0),"")</f>
        <v/>
      </c>
      <c r="O915" s="115" t="str">
        <f>IFERROR(VLOOKUP(A915,DETAIL!$A$7:$L$1101,10,0)*25%,"")</f>
        <v/>
      </c>
      <c r="P915" s="115" t="str">
        <f t="shared" si="33"/>
        <v/>
      </c>
      <c r="Q915" s="113"/>
    </row>
    <row r="916" spans="1:17" ht="24.95" customHeight="1">
      <c r="A916" s="128">
        <v>909</v>
      </c>
      <c r="B916" s="8" t="str">
        <f t="shared" ref="B916:B979" si="34">IFERROR(IF(LEN(C916)&gt;=2,B915+1,""),"")</f>
        <v/>
      </c>
      <c r="C916" s="112" t="str">
        <f>IFERROR(VLOOKUP(A916,DETAIL!$A$7:$F$1101,3,0),"")</f>
        <v/>
      </c>
      <c r="D916" s="112" t="str">
        <f>IFERROR(VLOOKUP(A916,DETAIL!$A$7:$F$1101,4,0),"")</f>
        <v/>
      </c>
      <c r="E916" s="113" t="str">
        <f>IFERROR(VLOOKUP(A916,DETAIL!$A$7:$F$1101,5,0),"")</f>
        <v/>
      </c>
      <c r="F916" s="113" t="str">
        <f>IFERROR(VLOOKUP(A916,DETAIL!$A$7:$P$1101,16,0),"")</f>
        <v/>
      </c>
      <c r="G916" s="113" t="str">
        <f>IFERROR(VLOOKUP(A916,DETAIL!$A$7:$P$1101,15,0),"")</f>
        <v/>
      </c>
      <c r="H916" s="8" t="str">
        <f>IFERROR(VLOOKUP(A916,DETAIL!$A$7:$F$1101,6,0),"")</f>
        <v/>
      </c>
      <c r="I916" s="8" t="str">
        <f>IFERROR(VLOOKUP(A916,DETAIL!$A$7:$Q$1101,17,0),"")</f>
        <v/>
      </c>
      <c r="J916" s="8" t="str">
        <f>IFERROR(VLOOKUP(A916,DETAIL!$A$7:$P$1101,13,0),"")</f>
        <v/>
      </c>
      <c r="K916" s="114" t="str">
        <f>IFERROR(VLOOKUP(A916,DETAIL!$A$7:$N$1101,14,0),"")</f>
        <v/>
      </c>
      <c r="L916" s="8" t="str">
        <f>IFERROR(VLOOKUP(A916,DETAIL!$A$7:$L$1101,7,0),"")</f>
        <v/>
      </c>
      <c r="M916" s="115" t="str">
        <f>IFERROR(VLOOKUP(A916,DETAIL!$A$7:$L$1101,8,0)*75%,"")</f>
        <v/>
      </c>
      <c r="N916" s="8" t="str">
        <f>IFERROR(VLOOKUP(A916,DETAIL!$A$7:$L$1101,9,0),"")</f>
        <v/>
      </c>
      <c r="O916" s="115" t="str">
        <f>IFERROR(VLOOKUP(A916,DETAIL!$A$7:$L$1101,10,0)*25%,"")</f>
        <v/>
      </c>
      <c r="P916" s="115" t="str">
        <f t="shared" ref="P916:P979" si="35">IFERROR(IF(H916="","",SUM(M916+O916)),"")</f>
        <v/>
      </c>
      <c r="Q916" s="113"/>
    </row>
    <row r="917" spans="1:17" ht="24.95" customHeight="1">
      <c r="A917" s="128">
        <v>910</v>
      </c>
      <c r="B917" s="8" t="str">
        <f t="shared" si="34"/>
        <v/>
      </c>
      <c r="C917" s="112" t="str">
        <f>IFERROR(VLOOKUP(A917,DETAIL!$A$7:$F$1101,3,0),"")</f>
        <v/>
      </c>
      <c r="D917" s="112" t="str">
        <f>IFERROR(VLOOKUP(A917,DETAIL!$A$7:$F$1101,4,0),"")</f>
        <v/>
      </c>
      <c r="E917" s="113" t="str">
        <f>IFERROR(VLOOKUP(A917,DETAIL!$A$7:$F$1101,5,0),"")</f>
        <v/>
      </c>
      <c r="F917" s="113" t="str">
        <f>IFERROR(VLOOKUP(A917,DETAIL!$A$7:$P$1101,16,0),"")</f>
        <v/>
      </c>
      <c r="G917" s="113" t="str">
        <f>IFERROR(VLOOKUP(A917,DETAIL!$A$7:$P$1101,15,0),"")</f>
        <v/>
      </c>
      <c r="H917" s="8" t="str">
        <f>IFERROR(VLOOKUP(A917,DETAIL!$A$7:$F$1101,6,0),"")</f>
        <v/>
      </c>
      <c r="I917" s="8" t="str">
        <f>IFERROR(VLOOKUP(A917,DETAIL!$A$7:$Q$1101,17,0),"")</f>
        <v/>
      </c>
      <c r="J917" s="8" t="str">
        <f>IFERROR(VLOOKUP(A917,DETAIL!$A$7:$P$1101,13,0),"")</f>
        <v/>
      </c>
      <c r="K917" s="114" t="str">
        <f>IFERROR(VLOOKUP(A917,DETAIL!$A$7:$N$1101,14,0),"")</f>
        <v/>
      </c>
      <c r="L917" s="8" t="str">
        <f>IFERROR(VLOOKUP(A917,DETAIL!$A$7:$L$1101,7,0),"")</f>
        <v/>
      </c>
      <c r="M917" s="115" t="str">
        <f>IFERROR(VLOOKUP(A917,DETAIL!$A$7:$L$1101,8,0)*75%,"")</f>
        <v/>
      </c>
      <c r="N917" s="8" t="str">
        <f>IFERROR(VLOOKUP(A917,DETAIL!$A$7:$L$1101,9,0),"")</f>
        <v/>
      </c>
      <c r="O917" s="115" t="str">
        <f>IFERROR(VLOOKUP(A917,DETAIL!$A$7:$L$1101,10,0)*25%,"")</f>
        <v/>
      </c>
      <c r="P917" s="115" t="str">
        <f t="shared" si="35"/>
        <v/>
      </c>
      <c r="Q917" s="113"/>
    </row>
    <row r="918" spans="1:17" ht="24.95" customHeight="1">
      <c r="A918" s="128">
        <v>911</v>
      </c>
      <c r="B918" s="8" t="str">
        <f t="shared" si="34"/>
        <v/>
      </c>
      <c r="C918" s="112" t="str">
        <f>IFERROR(VLOOKUP(A918,DETAIL!$A$7:$F$1101,3,0),"")</f>
        <v/>
      </c>
      <c r="D918" s="112" t="str">
        <f>IFERROR(VLOOKUP(A918,DETAIL!$A$7:$F$1101,4,0),"")</f>
        <v/>
      </c>
      <c r="E918" s="113" t="str">
        <f>IFERROR(VLOOKUP(A918,DETAIL!$A$7:$F$1101,5,0),"")</f>
        <v/>
      </c>
      <c r="F918" s="113" t="str">
        <f>IFERROR(VLOOKUP(A918,DETAIL!$A$7:$P$1101,16,0),"")</f>
        <v/>
      </c>
      <c r="G918" s="113" t="str">
        <f>IFERROR(VLOOKUP(A918,DETAIL!$A$7:$P$1101,15,0),"")</f>
        <v/>
      </c>
      <c r="H918" s="8" t="str">
        <f>IFERROR(VLOOKUP(A918,DETAIL!$A$7:$F$1101,6,0),"")</f>
        <v/>
      </c>
      <c r="I918" s="8" t="str">
        <f>IFERROR(VLOOKUP(A918,DETAIL!$A$7:$Q$1101,17,0),"")</f>
        <v/>
      </c>
      <c r="J918" s="8" t="str">
        <f>IFERROR(VLOOKUP(A918,DETAIL!$A$7:$P$1101,13,0),"")</f>
        <v/>
      </c>
      <c r="K918" s="114" t="str">
        <f>IFERROR(VLOOKUP(A918,DETAIL!$A$7:$N$1101,14,0),"")</f>
        <v/>
      </c>
      <c r="L918" s="8" t="str">
        <f>IFERROR(VLOOKUP(A918,DETAIL!$A$7:$L$1101,7,0),"")</f>
        <v/>
      </c>
      <c r="M918" s="115" t="str">
        <f>IFERROR(VLOOKUP(A918,DETAIL!$A$7:$L$1101,8,0)*75%,"")</f>
        <v/>
      </c>
      <c r="N918" s="8" t="str">
        <f>IFERROR(VLOOKUP(A918,DETAIL!$A$7:$L$1101,9,0),"")</f>
        <v/>
      </c>
      <c r="O918" s="115" t="str">
        <f>IFERROR(VLOOKUP(A918,DETAIL!$A$7:$L$1101,10,0)*25%,"")</f>
        <v/>
      </c>
      <c r="P918" s="115" t="str">
        <f t="shared" si="35"/>
        <v/>
      </c>
      <c r="Q918" s="113"/>
    </row>
    <row r="919" spans="1:17" ht="24.95" customHeight="1">
      <c r="A919" s="128">
        <v>912</v>
      </c>
      <c r="B919" s="8" t="str">
        <f t="shared" si="34"/>
        <v/>
      </c>
      <c r="C919" s="112" t="str">
        <f>IFERROR(VLOOKUP(A919,DETAIL!$A$7:$F$1101,3,0),"")</f>
        <v/>
      </c>
      <c r="D919" s="112" t="str">
        <f>IFERROR(VLOOKUP(A919,DETAIL!$A$7:$F$1101,4,0),"")</f>
        <v/>
      </c>
      <c r="E919" s="113" t="str">
        <f>IFERROR(VLOOKUP(A919,DETAIL!$A$7:$F$1101,5,0),"")</f>
        <v/>
      </c>
      <c r="F919" s="113" t="str">
        <f>IFERROR(VLOOKUP(A919,DETAIL!$A$7:$P$1101,16,0),"")</f>
        <v/>
      </c>
      <c r="G919" s="113" t="str">
        <f>IFERROR(VLOOKUP(A919,DETAIL!$A$7:$P$1101,15,0),"")</f>
        <v/>
      </c>
      <c r="H919" s="8" t="str">
        <f>IFERROR(VLOOKUP(A919,DETAIL!$A$7:$F$1101,6,0),"")</f>
        <v/>
      </c>
      <c r="I919" s="8" t="str">
        <f>IFERROR(VLOOKUP(A919,DETAIL!$A$7:$Q$1101,17,0),"")</f>
        <v/>
      </c>
      <c r="J919" s="8" t="str">
        <f>IFERROR(VLOOKUP(A919,DETAIL!$A$7:$P$1101,13,0),"")</f>
        <v/>
      </c>
      <c r="K919" s="114" t="str">
        <f>IFERROR(VLOOKUP(A919,DETAIL!$A$7:$N$1101,14,0),"")</f>
        <v/>
      </c>
      <c r="L919" s="8" t="str">
        <f>IFERROR(VLOOKUP(A919,DETAIL!$A$7:$L$1101,7,0),"")</f>
        <v/>
      </c>
      <c r="M919" s="115" t="str">
        <f>IFERROR(VLOOKUP(A919,DETAIL!$A$7:$L$1101,8,0)*75%,"")</f>
        <v/>
      </c>
      <c r="N919" s="8" t="str">
        <f>IFERROR(VLOOKUP(A919,DETAIL!$A$7:$L$1101,9,0),"")</f>
        <v/>
      </c>
      <c r="O919" s="115" t="str">
        <f>IFERROR(VLOOKUP(A919,DETAIL!$A$7:$L$1101,10,0)*25%,"")</f>
        <v/>
      </c>
      <c r="P919" s="115" t="str">
        <f t="shared" si="35"/>
        <v/>
      </c>
      <c r="Q919" s="113"/>
    </row>
    <row r="920" spans="1:17" ht="24.95" customHeight="1">
      <c r="A920" s="128">
        <v>913</v>
      </c>
      <c r="B920" s="8" t="str">
        <f t="shared" si="34"/>
        <v/>
      </c>
      <c r="C920" s="112" t="str">
        <f>IFERROR(VLOOKUP(A920,DETAIL!$A$7:$F$1101,3,0),"")</f>
        <v/>
      </c>
      <c r="D920" s="112" t="str">
        <f>IFERROR(VLOOKUP(A920,DETAIL!$A$7:$F$1101,4,0),"")</f>
        <v/>
      </c>
      <c r="E920" s="113" t="str">
        <f>IFERROR(VLOOKUP(A920,DETAIL!$A$7:$F$1101,5,0),"")</f>
        <v/>
      </c>
      <c r="F920" s="113" t="str">
        <f>IFERROR(VLOOKUP(A920,DETAIL!$A$7:$P$1101,16,0),"")</f>
        <v/>
      </c>
      <c r="G920" s="113" t="str">
        <f>IFERROR(VLOOKUP(A920,DETAIL!$A$7:$P$1101,15,0),"")</f>
        <v/>
      </c>
      <c r="H920" s="8" t="str">
        <f>IFERROR(VLOOKUP(A920,DETAIL!$A$7:$F$1101,6,0),"")</f>
        <v/>
      </c>
      <c r="I920" s="8" t="str">
        <f>IFERROR(VLOOKUP(A920,DETAIL!$A$7:$Q$1101,17,0),"")</f>
        <v/>
      </c>
      <c r="J920" s="8" t="str">
        <f>IFERROR(VLOOKUP(A920,DETAIL!$A$7:$P$1101,13,0),"")</f>
        <v/>
      </c>
      <c r="K920" s="114" t="str">
        <f>IFERROR(VLOOKUP(A920,DETAIL!$A$7:$N$1101,14,0),"")</f>
        <v/>
      </c>
      <c r="L920" s="8" t="str">
        <f>IFERROR(VLOOKUP(A920,DETAIL!$A$7:$L$1101,7,0),"")</f>
        <v/>
      </c>
      <c r="M920" s="115" t="str">
        <f>IFERROR(VLOOKUP(A920,DETAIL!$A$7:$L$1101,8,0)*75%,"")</f>
        <v/>
      </c>
      <c r="N920" s="8" t="str">
        <f>IFERROR(VLOOKUP(A920,DETAIL!$A$7:$L$1101,9,0),"")</f>
        <v/>
      </c>
      <c r="O920" s="115" t="str">
        <f>IFERROR(VLOOKUP(A920,DETAIL!$A$7:$L$1101,10,0)*25%,"")</f>
        <v/>
      </c>
      <c r="P920" s="115" t="str">
        <f t="shared" si="35"/>
        <v/>
      </c>
      <c r="Q920" s="113"/>
    </row>
    <row r="921" spans="1:17" ht="24.95" customHeight="1">
      <c r="A921" s="128">
        <v>914</v>
      </c>
      <c r="B921" s="8" t="str">
        <f t="shared" si="34"/>
        <v/>
      </c>
      <c r="C921" s="112" t="str">
        <f>IFERROR(VLOOKUP(A921,DETAIL!$A$7:$F$1101,3,0),"")</f>
        <v/>
      </c>
      <c r="D921" s="112" t="str">
        <f>IFERROR(VLOOKUP(A921,DETAIL!$A$7:$F$1101,4,0),"")</f>
        <v/>
      </c>
      <c r="E921" s="113" t="str">
        <f>IFERROR(VLOOKUP(A921,DETAIL!$A$7:$F$1101,5,0),"")</f>
        <v/>
      </c>
      <c r="F921" s="113" t="str">
        <f>IFERROR(VLOOKUP(A921,DETAIL!$A$7:$P$1101,16,0),"")</f>
        <v/>
      </c>
      <c r="G921" s="113" t="str">
        <f>IFERROR(VLOOKUP(A921,DETAIL!$A$7:$P$1101,15,0),"")</f>
        <v/>
      </c>
      <c r="H921" s="8" t="str">
        <f>IFERROR(VLOOKUP(A921,DETAIL!$A$7:$F$1101,6,0),"")</f>
        <v/>
      </c>
      <c r="I921" s="8" t="str">
        <f>IFERROR(VLOOKUP(A921,DETAIL!$A$7:$Q$1101,17,0),"")</f>
        <v/>
      </c>
      <c r="J921" s="8" t="str">
        <f>IFERROR(VLOOKUP(A921,DETAIL!$A$7:$P$1101,13,0),"")</f>
        <v/>
      </c>
      <c r="K921" s="114" t="str">
        <f>IFERROR(VLOOKUP(A921,DETAIL!$A$7:$N$1101,14,0),"")</f>
        <v/>
      </c>
      <c r="L921" s="8" t="str">
        <f>IFERROR(VLOOKUP(A921,DETAIL!$A$7:$L$1101,7,0),"")</f>
        <v/>
      </c>
      <c r="M921" s="115" t="str">
        <f>IFERROR(VLOOKUP(A921,DETAIL!$A$7:$L$1101,8,0)*75%,"")</f>
        <v/>
      </c>
      <c r="N921" s="8" t="str">
        <f>IFERROR(VLOOKUP(A921,DETAIL!$A$7:$L$1101,9,0),"")</f>
        <v/>
      </c>
      <c r="O921" s="115" t="str">
        <f>IFERROR(VLOOKUP(A921,DETAIL!$A$7:$L$1101,10,0)*25%,"")</f>
        <v/>
      </c>
      <c r="P921" s="115" t="str">
        <f t="shared" si="35"/>
        <v/>
      </c>
      <c r="Q921" s="113"/>
    </row>
    <row r="922" spans="1:17" ht="24.95" customHeight="1">
      <c r="A922" s="128">
        <v>915</v>
      </c>
      <c r="B922" s="8" t="str">
        <f t="shared" si="34"/>
        <v/>
      </c>
      <c r="C922" s="112" t="str">
        <f>IFERROR(VLOOKUP(A922,DETAIL!$A$7:$F$1101,3,0),"")</f>
        <v/>
      </c>
      <c r="D922" s="112" t="str">
        <f>IFERROR(VLOOKUP(A922,DETAIL!$A$7:$F$1101,4,0),"")</f>
        <v/>
      </c>
      <c r="E922" s="113" t="str">
        <f>IFERROR(VLOOKUP(A922,DETAIL!$A$7:$F$1101,5,0),"")</f>
        <v/>
      </c>
      <c r="F922" s="113" t="str">
        <f>IFERROR(VLOOKUP(A922,DETAIL!$A$7:$P$1101,16,0),"")</f>
        <v/>
      </c>
      <c r="G922" s="113" t="str">
        <f>IFERROR(VLOOKUP(A922,DETAIL!$A$7:$P$1101,15,0),"")</f>
        <v/>
      </c>
      <c r="H922" s="8" t="str">
        <f>IFERROR(VLOOKUP(A922,DETAIL!$A$7:$F$1101,6,0),"")</f>
        <v/>
      </c>
      <c r="I922" s="8" t="str">
        <f>IFERROR(VLOOKUP(A922,DETAIL!$A$7:$Q$1101,17,0),"")</f>
        <v/>
      </c>
      <c r="J922" s="8" t="str">
        <f>IFERROR(VLOOKUP(A922,DETAIL!$A$7:$P$1101,13,0),"")</f>
        <v/>
      </c>
      <c r="K922" s="114" t="str">
        <f>IFERROR(VLOOKUP(A922,DETAIL!$A$7:$N$1101,14,0),"")</f>
        <v/>
      </c>
      <c r="L922" s="8" t="str">
        <f>IFERROR(VLOOKUP(A922,DETAIL!$A$7:$L$1101,7,0),"")</f>
        <v/>
      </c>
      <c r="M922" s="115" t="str">
        <f>IFERROR(VLOOKUP(A922,DETAIL!$A$7:$L$1101,8,0)*75%,"")</f>
        <v/>
      </c>
      <c r="N922" s="8" t="str">
        <f>IFERROR(VLOOKUP(A922,DETAIL!$A$7:$L$1101,9,0),"")</f>
        <v/>
      </c>
      <c r="O922" s="115" t="str">
        <f>IFERROR(VLOOKUP(A922,DETAIL!$A$7:$L$1101,10,0)*25%,"")</f>
        <v/>
      </c>
      <c r="P922" s="115" t="str">
        <f t="shared" si="35"/>
        <v/>
      </c>
      <c r="Q922" s="113"/>
    </row>
    <row r="923" spans="1:17" ht="24.95" customHeight="1">
      <c r="A923" s="128">
        <v>916</v>
      </c>
      <c r="B923" s="8" t="str">
        <f t="shared" si="34"/>
        <v/>
      </c>
      <c r="C923" s="112" t="str">
        <f>IFERROR(VLOOKUP(A923,DETAIL!$A$7:$F$1101,3,0),"")</f>
        <v/>
      </c>
      <c r="D923" s="112" t="str">
        <f>IFERROR(VLOOKUP(A923,DETAIL!$A$7:$F$1101,4,0),"")</f>
        <v/>
      </c>
      <c r="E923" s="113" t="str">
        <f>IFERROR(VLOOKUP(A923,DETAIL!$A$7:$F$1101,5,0),"")</f>
        <v/>
      </c>
      <c r="F923" s="113" t="str">
        <f>IFERROR(VLOOKUP(A923,DETAIL!$A$7:$P$1101,16,0),"")</f>
        <v/>
      </c>
      <c r="G923" s="113" t="str">
        <f>IFERROR(VLOOKUP(A923,DETAIL!$A$7:$P$1101,15,0),"")</f>
        <v/>
      </c>
      <c r="H923" s="8" t="str">
        <f>IFERROR(VLOOKUP(A923,DETAIL!$A$7:$F$1101,6,0),"")</f>
        <v/>
      </c>
      <c r="I923" s="8" t="str">
        <f>IFERROR(VLOOKUP(A923,DETAIL!$A$7:$Q$1101,17,0),"")</f>
        <v/>
      </c>
      <c r="J923" s="8" t="str">
        <f>IFERROR(VLOOKUP(A923,DETAIL!$A$7:$P$1101,13,0),"")</f>
        <v/>
      </c>
      <c r="K923" s="114" t="str">
        <f>IFERROR(VLOOKUP(A923,DETAIL!$A$7:$N$1101,14,0),"")</f>
        <v/>
      </c>
      <c r="L923" s="8" t="str">
        <f>IFERROR(VLOOKUP(A923,DETAIL!$A$7:$L$1101,7,0),"")</f>
        <v/>
      </c>
      <c r="M923" s="115" t="str">
        <f>IFERROR(VLOOKUP(A923,DETAIL!$A$7:$L$1101,8,0)*75%,"")</f>
        <v/>
      </c>
      <c r="N923" s="8" t="str">
        <f>IFERROR(VLOOKUP(A923,DETAIL!$A$7:$L$1101,9,0),"")</f>
        <v/>
      </c>
      <c r="O923" s="115" t="str">
        <f>IFERROR(VLOOKUP(A923,DETAIL!$A$7:$L$1101,10,0)*25%,"")</f>
        <v/>
      </c>
      <c r="P923" s="115" t="str">
        <f t="shared" si="35"/>
        <v/>
      </c>
      <c r="Q923" s="113"/>
    </row>
    <row r="924" spans="1:17" ht="24.95" customHeight="1">
      <c r="A924" s="128">
        <v>917</v>
      </c>
      <c r="B924" s="8" t="str">
        <f t="shared" si="34"/>
        <v/>
      </c>
      <c r="C924" s="112" t="str">
        <f>IFERROR(VLOOKUP(A924,DETAIL!$A$7:$F$1101,3,0),"")</f>
        <v/>
      </c>
      <c r="D924" s="112" t="str">
        <f>IFERROR(VLOOKUP(A924,DETAIL!$A$7:$F$1101,4,0),"")</f>
        <v/>
      </c>
      <c r="E924" s="113" t="str">
        <f>IFERROR(VLOOKUP(A924,DETAIL!$A$7:$F$1101,5,0),"")</f>
        <v/>
      </c>
      <c r="F924" s="113" t="str">
        <f>IFERROR(VLOOKUP(A924,DETAIL!$A$7:$P$1101,16,0),"")</f>
        <v/>
      </c>
      <c r="G924" s="113" t="str">
        <f>IFERROR(VLOOKUP(A924,DETAIL!$A$7:$P$1101,15,0),"")</f>
        <v/>
      </c>
      <c r="H924" s="8" t="str">
        <f>IFERROR(VLOOKUP(A924,DETAIL!$A$7:$F$1101,6,0),"")</f>
        <v/>
      </c>
      <c r="I924" s="8" t="str">
        <f>IFERROR(VLOOKUP(A924,DETAIL!$A$7:$Q$1101,17,0),"")</f>
        <v/>
      </c>
      <c r="J924" s="8" t="str">
        <f>IFERROR(VLOOKUP(A924,DETAIL!$A$7:$P$1101,13,0),"")</f>
        <v/>
      </c>
      <c r="K924" s="114" t="str">
        <f>IFERROR(VLOOKUP(A924,DETAIL!$A$7:$N$1101,14,0),"")</f>
        <v/>
      </c>
      <c r="L924" s="8" t="str">
        <f>IFERROR(VLOOKUP(A924,DETAIL!$A$7:$L$1101,7,0),"")</f>
        <v/>
      </c>
      <c r="M924" s="115" t="str">
        <f>IFERROR(VLOOKUP(A924,DETAIL!$A$7:$L$1101,8,0)*75%,"")</f>
        <v/>
      </c>
      <c r="N924" s="8" t="str">
        <f>IFERROR(VLOOKUP(A924,DETAIL!$A$7:$L$1101,9,0),"")</f>
        <v/>
      </c>
      <c r="O924" s="115" t="str">
        <f>IFERROR(VLOOKUP(A924,DETAIL!$A$7:$L$1101,10,0)*25%,"")</f>
        <v/>
      </c>
      <c r="P924" s="115" t="str">
        <f t="shared" si="35"/>
        <v/>
      </c>
      <c r="Q924" s="113"/>
    </row>
    <row r="925" spans="1:17" ht="24.95" customHeight="1">
      <c r="A925" s="128">
        <v>918</v>
      </c>
      <c r="B925" s="8" t="str">
        <f t="shared" si="34"/>
        <v/>
      </c>
      <c r="C925" s="112" t="str">
        <f>IFERROR(VLOOKUP(A925,DETAIL!$A$7:$F$1101,3,0),"")</f>
        <v/>
      </c>
      <c r="D925" s="112" t="str">
        <f>IFERROR(VLOOKUP(A925,DETAIL!$A$7:$F$1101,4,0),"")</f>
        <v/>
      </c>
      <c r="E925" s="113" t="str">
        <f>IFERROR(VLOOKUP(A925,DETAIL!$A$7:$F$1101,5,0),"")</f>
        <v/>
      </c>
      <c r="F925" s="113" t="str">
        <f>IFERROR(VLOOKUP(A925,DETAIL!$A$7:$P$1101,16,0),"")</f>
        <v/>
      </c>
      <c r="G925" s="113" t="str">
        <f>IFERROR(VLOOKUP(A925,DETAIL!$A$7:$P$1101,15,0),"")</f>
        <v/>
      </c>
      <c r="H925" s="8" t="str">
        <f>IFERROR(VLOOKUP(A925,DETAIL!$A$7:$F$1101,6,0),"")</f>
        <v/>
      </c>
      <c r="I925" s="8" t="str">
        <f>IFERROR(VLOOKUP(A925,DETAIL!$A$7:$Q$1101,17,0),"")</f>
        <v/>
      </c>
      <c r="J925" s="8" t="str">
        <f>IFERROR(VLOOKUP(A925,DETAIL!$A$7:$P$1101,13,0),"")</f>
        <v/>
      </c>
      <c r="K925" s="114" t="str">
        <f>IFERROR(VLOOKUP(A925,DETAIL!$A$7:$N$1101,14,0),"")</f>
        <v/>
      </c>
      <c r="L925" s="8" t="str">
        <f>IFERROR(VLOOKUP(A925,DETAIL!$A$7:$L$1101,7,0),"")</f>
        <v/>
      </c>
      <c r="M925" s="115" t="str">
        <f>IFERROR(VLOOKUP(A925,DETAIL!$A$7:$L$1101,8,0)*75%,"")</f>
        <v/>
      </c>
      <c r="N925" s="8" t="str">
        <f>IFERROR(VLOOKUP(A925,DETAIL!$A$7:$L$1101,9,0),"")</f>
        <v/>
      </c>
      <c r="O925" s="115" t="str">
        <f>IFERROR(VLOOKUP(A925,DETAIL!$A$7:$L$1101,10,0)*25%,"")</f>
        <v/>
      </c>
      <c r="P925" s="115" t="str">
        <f t="shared" si="35"/>
        <v/>
      </c>
      <c r="Q925" s="113"/>
    </row>
    <row r="926" spans="1:17" ht="24.95" customHeight="1">
      <c r="A926" s="128">
        <v>919</v>
      </c>
      <c r="B926" s="8" t="str">
        <f t="shared" si="34"/>
        <v/>
      </c>
      <c r="C926" s="112" t="str">
        <f>IFERROR(VLOOKUP(A926,DETAIL!$A$7:$F$1101,3,0),"")</f>
        <v/>
      </c>
      <c r="D926" s="112" t="str">
        <f>IFERROR(VLOOKUP(A926,DETAIL!$A$7:$F$1101,4,0),"")</f>
        <v/>
      </c>
      <c r="E926" s="113" t="str">
        <f>IFERROR(VLOOKUP(A926,DETAIL!$A$7:$F$1101,5,0),"")</f>
        <v/>
      </c>
      <c r="F926" s="113" t="str">
        <f>IFERROR(VLOOKUP(A926,DETAIL!$A$7:$P$1101,16,0),"")</f>
        <v/>
      </c>
      <c r="G926" s="113" t="str">
        <f>IFERROR(VLOOKUP(A926,DETAIL!$A$7:$P$1101,15,0),"")</f>
        <v/>
      </c>
      <c r="H926" s="8" t="str">
        <f>IFERROR(VLOOKUP(A926,DETAIL!$A$7:$F$1101,6,0),"")</f>
        <v/>
      </c>
      <c r="I926" s="8" t="str">
        <f>IFERROR(VLOOKUP(A926,DETAIL!$A$7:$Q$1101,17,0),"")</f>
        <v/>
      </c>
      <c r="J926" s="8" t="str">
        <f>IFERROR(VLOOKUP(A926,DETAIL!$A$7:$P$1101,13,0),"")</f>
        <v/>
      </c>
      <c r="K926" s="114" t="str">
        <f>IFERROR(VLOOKUP(A926,DETAIL!$A$7:$N$1101,14,0),"")</f>
        <v/>
      </c>
      <c r="L926" s="8" t="str">
        <f>IFERROR(VLOOKUP(A926,DETAIL!$A$7:$L$1101,7,0),"")</f>
        <v/>
      </c>
      <c r="M926" s="115" t="str">
        <f>IFERROR(VLOOKUP(A926,DETAIL!$A$7:$L$1101,8,0)*75%,"")</f>
        <v/>
      </c>
      <c r="N926" s="8" t="str">
        <f>IFERROR(VLOOKUP(A926,DETAIL!$A$7:$L$1101,9,0),"")</f>
        <v/>
      </c>
      <c r="O926" s="115" t="str">
        <f>IFERROR(VLOOKUP(A926,DETAIL!$A$7:$L$1101,10,0)*25%,"")</f>
        <v/>
      </c>
      <c r="P926" s="115" t="str">
        <f t="shared" si="35"/>
        <v/>
      </c>
      <c r="Q926" s="113"/>
    </row>
    <row r="927" spans="1:17" ht="24.95" customHeight="1">
      <c r="A927" s="128">
        <v>920</v>
      </c>
      <c r="B927" s="8" t="str">
        <f t="shared" si="34"/>
        <v/>
      </c>
      <c r="C927" s="112" t="str">
        <f>IFERROR(VLOOKUP(A927,DETAIL!$A$7:$F$1101,3,0),"")</f>
        <v/>
      </c>
      <c r="D927" s="112" t="str">
        <f>IFERROR(VLOOKUP(A927,DETAIL!$A$7:$F$1101,4,0),"")</f>
        <v/>
      </c>
      <c r="E927" s="113" t="str">
        <f>IFERROR(VLOOKUP(A927,DETAIL!$A$7:$F$1101,5,0),"")</f>
        <v/>
      </c>
      <c r="F927" s="113" t="str">
        <f>IFERROR(VLOOKUP(A927,DETAIL!$A$7:$P$1101,16,0),"")</f>
        <v/>
      </c>
      <c r="G927" s="113" t="str">
        <f>IFERROR(VLOOKUP(A927,DETAIL!$A$7:$P$1101,15,0),"")</f>
        <v/>
      </c>
      <c r="H927" s="8" t="str">
        <f>IFERROR(VLOOKUP(A927,DETAIL!$A$7:$F$1101,6,0),"")</f>
        <v/>
      </c>
      <c r="I927" s="8" t="str">
        <f>IFERROR(VLOOKUP(A927,DETAIL!$A$7:$Q$1101,17,0),"")</f>
        <v/>
      </c>
      <c r="J927" s="8" t="str">
        <f>IFERROR(VLOOKUP(A927,DETAIL!$A$7:$P$1101,13,0),"")</f>
        <v/>
      </c>
      <c r="K927" s="114" t="str">
        <f>IFERROR(VLOOKUP(A927,DETAIL!$A$7:$N$1101,14,0),"")</f>
        <v/>
      </c>
      <c r="L927" s="8" t="str">
        <f>IFERROR(VLOOKUP(A927,DETAIL!$A$7:$L$1101,7,0),"")</f>
        <v/>
      </c>
      <c r="M927" s="115" t="str">
        <f>IFERROR(VLOOKUP(A927,DETAIL!$A$7:$L$1101,8,0)*75%,"")</f>
        <v/>
      </c>
      <c r="N927" s="8" t="str">
        <f>IFERROR(VLOOKUP(A927,DETAIL!$A$7:$L$1101,9,0),"")</f>
        <v/>
      </c>
      <c r="O927" s="115" t="str">
        <f>IFERROR(VLOOKUP(A927,DETAIL!$A$7:$L$1101,10,0)*25%,"")</f>
        <v/>
      </c>
      <c r="P927" s="115" t="str">
        <f t="shared" si="35"/>
        <v/>
      </c>
      <c r="Q927" s="113"/>
    </row>
    <row r="928" spans="1:17" ht="24.95" customHeight="1">
      <c r="A928" s="128">
        <v>921</v>
      </c>
      <c r="B928" s="8" t="str">
        <f t="shared" si="34"/>
        <v/>
      </c>
      <c r="C928" s="112" t="str">
        <f>IFERROR(VLOOKUP(A928,DETAIL!$A$7:$F$1101,3,0),"")</f>
        <v/>
      </c>
      <c r="D928" s="112" t="str">
        <f>IFERROR(VLOOKUP(A928,DETAIL!$A$7:$F$1101,4,0),"")</f>
        <v/>
      </c>
      <c r="E928" s="113" t="str">
        <f>IFERROR(VLOOKUP(A928,DETAIL!$A$7:$F$1101,5,0),"")</f>
        <v/>
      </c>
      <c r="F928" s="113" t="str">
        <f>IFERROR(VLOOKUP(A928,DETAIL!$A$7:$P$1101,16,0),"")</f>
        <v/>
      </c>
      <c r="G928" s="113" t="str">
        <f>IFERROR(VLOOKUP(A928,DETAIL!$A$7:$P$1101,15,0),"")</f>
        <v/>
      </c>
      <c r="H928" s="8" t="str">
        <f>IFERROR(VLOOKUP(A928,DETAIL!$A$7:$F$1101,6,0),"")</f>
        <v/>
      </c>
      <c r="I928" s="8" t="str">
        <f>IFERROR(VLOOKUP(A928,DETAIL!$A$7:$Q$1101,17,0),"")</f>
        <v/>
      </c>
      <c r="J928" s="8" t="str">
        <f>IFERROR(VLOOKUP(A928,DETAIL!$A$7:$P$1101,13,0),"")</f>
        <v/>
      </c>
      <c r="K928" s="114" t="str">
        <f>IFERROR(VLOOKUP(A928,DETAIL!$A$7:$N$1101,14,0),"")</f>
        <v/>
      </c>
      <c r="L928" s="8" t="str">
        <f>IFERROR(VLOOKUP(A928,DETAIL!$A$7:$L$1101,7,0),"")</f>
        <v/>
      </c>
      <c r="M928" s="115" t="str">
        <f>IFERROR(VLOOKUP(A928,DETAIL!$A$7:$L$1101,8,0)*75%,"")</f>
        <v/>
      </c>
      <c r="N928" s="8" t="str">
        <f>IFERROR(VLOOKUP(A928,DETAIL!$A$7:$L$1101,9,0),"")</f>
        <v/>
      </c>
      <c r="O928" s="115" t="str">
        <f>IFERROR(VLOOKUP(A928,DETAIL!$A$7:$L$1101,10,0)*25%,"")</f>
        <v/>
      </c>
      <c r="P928" s="115" t="str">
        <f t="shared" si="35"/>
        <v/>
      </c>
      <c r="Q928" s="113"/>
    </row>
    <row r="929" spans="1:17" ht="24.95" customHeight="1">
      <c r="A929" s="128">
        <v>922</v>
      </c>
      <c r="B929" s="8" t="str">
        <f t="shared" si="34"/>
        <v/>
      </c>
      <c r="C929" s="112" t="str">
        <f>IFERROR(VLOOKUP(A929,DETAIL!$A$7:$F$1101,3,0),"")</f>
        <v/>
      </c>
      <c r="D929" s="112" t="str">
        <f>IFERROR(VLOOKUP(A929,DETAIL!$A$7:$F$1101,4,0),"")</f>
        <v/>
      </c>
      <c r="E929" s="113" t="str">
        <f>IFERROR(VLOOKUP(A929,DETAIL!$A$7:$F$1101,5,0),"")</f>
        <v/>
      </c>
      <c r="F929" s="113" t="str">
        <f>IFERROR(VLOOKUP(A929,DETAIL!$A$7:$P$1101,16,0),"")</f>
        <v/>
      </c>
      <c r="G929" s="113" t="str">
        <f>IFERROR(VLOOKUP(A929,DETAIL!$A$7:$P$1101,15,0),"")</f>
        <v/>
      </c>
      <c r="H929" s="8" t="str">
        <f>IFERROR(VLOOKUP(A929,DETAIL!$A$7:$F$1101,6,0),"")</f>
        <v/>
      </c>
      <c r="I929" s="8" t="str">
        <f>IFERROR(VLOOKUP(A929,DETAIL!$A$7:$Q$1101,17,0),"")</f>
        <v/>
      </c>
      <c r="J929" s="8" t="str">
        <f>IFERROR(VLOOKUP(A929,DETAIL!$A$7:$P$1101,13,0),"")</f>
        <v/>
      </c>
      <c r="K929" s="114" t="str">
        <f>IFERROR(VLOOKUP(A929,DETAIL!$A$7:$N$1101,14,0),"")</f>
        <v/>
      </c>
      <c r="L929" s="8" t="str">
        <f>IFERROR(VLOOKUP(A929,DETAIL!$A$7:$L$1101,7,0),"")</f>
        <v/>
      </c>
      <c r="M929" s="115" t="str">
        <f>IFERROR(VLOOKUP(A929,DETAIL!$A$7:$L$1101,8,0)*75%,"")</f>
        <v/>
      </c>
      <c r="N929" s="8" t="str">
        <f>IFERROR(VLOOKUP(A929,DETAIL!$A$7:$L$1101,9,0),"")</f>
        <v/>
      </c>
      <c r="O929" s="115" t="str">
        <f>IFERROR(VLOOKUP(A929,DETAIL!$A$7:$L$1101,10,0)*25%,"")</f>
        <v/>
      </c>
      <c r="P929" s="115" t="str">
        <f t="shared" si="35"/>
        <v/>
      </c>
      <c r="Q929" s="113"/>
    </row>
    <row r="930" spans="1:17" ht="24.95" customHeight="1">
      <c r="A930" s="128">
        <v>923</v>
      </c>
      <c r="B930" s="8" t="str">
        <f t="shared" si="34"/>
        <v/>
      </c>
      <c r="C930" s="112" t="str">
        <f>IFERROR(VLOOKUP(A930,DETAIL!$A$7:$F$1101,3,0),"")</f>
        <v/>
      </c>
      <c r="D930" s="112" t="str">
        <f>IFERROR(VLOOKUP(A930,DETAIL!$A$7:$F$1101,4,0),"")</f>
        <v/>
      </c>
      <c r="E930" s="113" t="str">
        <f>IFERROR(VLOOKUP(A930,DETAIL!$A$7:$F$1101,5,0),"")</f>
        <v/>
      </c>
      <c r="F930" s="113" t="str">
        <f>IFERROR(VLOOKUP(A930,DETAIL!$A$7:$P$1101,16,0),"")</f>
        <v/>
      </c>
      <c r="G930" s="113" t="str">
        <f>IFERROR(VLOOKUP(A930,DETAIL!$A$7:$P$1101,15,0),"")</f>
        <v/>
      </c>
      <c r="H930" s="8" t="str">
        <f>IFERROR(VLOOKUP(A930,DETAIL!$A$7:$F$1101,6,0),"")</f>
        <v/>
      </c>
      <c r="I930" s="8" t="str">
        <f>IFERROR(VLOOKUP(A930,DETAIL!$A$7:$Q$1101,17,0),"")</f>
        <v/>
      </c>
      <c r="J930" s="8" t="str">
        <f>IFERROR(VLOOKUP(A930,DETAIL!$A$7:$P$1101,13,0),"")</f>
        <v/>
      </c>
      <c r="K930" s="114" t="str">
        <f>IFERROR(VLOOKUP(A930,DETAIL!$A$7:$N$1101,14,0),"")</f>
        <v/>
      </c>
      <c r="L930" s="8" t="str">
        <f>IFERROR(VLOOKUP(A930,DETAIL!$A$7:$L$1101,7,0),"")</f>
        <v/>
      </c>
      <c r="M930" s="115" t="str">
        <f>IFERROR(VLOOKUP(A930,DETAIL!$A$7:$L$1101,8,0)*75%,"")</f>
        <v/>
      </c>
      <c r="N930" s="8" t="str">
        <f>IFERROR(VLOOKUP(A930,DETAIL!$A$7:$L$1101,9,0),"")</f>
        <v/>
      </c>
      <c r="O930" s="115" t="str">
        <f>IFERROR(VLOOKUP(A930,DETAIL!$A$7:$L$1101,10,0)*25%,"")</f>
        <v/>
      </c>
      <c r="P930" s="115" t="str">
        <f t="shared" si="35"/>
        <v/>
      </c>
      <c r="Q930" s="113"/>
    </row>
    <row r="931" spans="1:17" ht="24.95" customHeight="1">
      <c r="A931" s="128">
        <v>924</v>
      </c>
      <c r="B931" s="8" t="str">
        <f t="shared" si="34"/>
        <v/>
      </c>
      <c r="C931" s="112" t="str">
        <f>IFERROR(VLOOKUP(A931,DETAIL!$A$7:$F$1101,3,0),"")</f>
        <v/>
      </c>
      <c r="D931" s="112" t="str">
        <f>IFERROR(VLOOKUP(A931,DETAIL!$A$7:$F$1101,4,0),"")</f>
        <v/>
      </c>
      <c r="E931" s="113" t="str">
        <f>IFERROR(VLOOKUP(A931,DETAIL!$A$7:$F$1101,5,0),"")</f>
        <v/>
      </c>
      <c r="F931" s="113" t="str">
        <f>IFERROR(VLOOKUP(A931,DETAIL!$A$7:$P$1101,16,0),"")</f>
        <v/>
      </c>
      <c r="G931" s="113" t="str">
        <f>IFERROR(VLOOKUP(A931,DETAIL!$A$7:$P$1101,15,0),"")</f>
        <v/>
      </c>
      <c r="H931" s="8" t="str">
        <f>IFERROR(VLOOKUP(A931,DETAIL!$A$7:$F$1101,6,0),"")</f>
        <v/>
      </c>
      <c r="I931" s="8" t="str">
        <f>IFERROR(VLOOKUP(A931,DETAIL!$A$7:$Q$1101,17,0),"")</f>
        <v/>
      </c>
      <c r="J931" s="8" t="str">
        <f>IFERROR(VLOOKUP(A931,DETAIL!$A$7:$P$1101,13,0),"")</f>
        <v/>
      </c>
      <c r="K931" s="114" t="str">
        <f>IFERROR(VLOOKUP(A931,DETAIL!$A$7:$N$1101,14,0),"")</f>
        <v/>
      </c>
      <c r="L931" s="8" t="str">
        <f>IFERROR(VLOOKUP(A931,DETAIL!$A$7:$L$1101,7,0),"")</f>
        <v/>
      </c>
      <c r="M931" s="115" t="str">
        <f>IFERROR(VLOOKUP(A931,DETAIL!$A$7:$L$1101,8,0)*75%,"")</f>
        <v/>
      </c>
      <c r="N931" s="8" t="str">
        <f>IFERROR(VLOOKUP(A931,DETAIL!$A$7:$L$1101,9,0),"")</f>
        <v/>
      </c>
      <c r="O931" s="115" t="str">
        <f>IFERROR(VLOOKUP(A931,DETAIL!$A$7:$L$1101,10,0)*25%,"")</f>
        <v/>
      </c>
      <c r="P931" s="115" t="str">
        <f t="shared" si="35"/>
        <v/>
      </c>
      <c r="Q931" s="113"/>
    </row>
    <row r="932" spans="1:17" ht="24.95" customHeight="1">
      <c r="A932" s="128">
        <v>925</v>
      </c>
      <c r="B932" s="8" t="str">
        <f t="shared" si="34"/>
        <v/>
      </c>
      <c r="C932" s="112" t="str">
        <f>IFERROR(VLOOKUP(A932,DETAIL!$A$7:$F$1101,3,0),"")</f>
        <v/>
      </c>
      <c r="D932" s="112" t="str">
        <f>IFERROR(VLOOKUP(A932,DETAIL!$A$7:$F$1101,4,0),"")</f>
        <v/>
      </c>
      <c r="E932" s="113" t="str">
        <f>IFERROR(VLOOKUP(A932,DETAIL!$A$7:$F$1101,5,0),"")</f>
        <v/>
      </c>
      <c r="F932" s="113" t="str">
        <f>IFERROR(VLOOKUP(A932,DETAIL!$A$7:$P$1101,16,0),"")</f>
        <v/>
      </c>
      <c r="G932" s="113" t="str">
        <f>IFERROR(VLOOKUP(A932,DETAIL!$A$7:$P$1101,15,0),"")</f>
        <v/>
      </c>
      <c r="H932" s="8" t="str">
        <f>IFERROR(VLOOKUP(A932,DETAIL!$A$7:$F$1101,6,0),"")</f>
        <v/>
      </c>
      <c r="I932" s="8" t="str">
        <f>IFERROR(VLOOKUP(A932,DETAIL!$A$7:$Q$1101,17,0),"")</f>
        <v/>
      </c>
      <c r="J932" s="8" t="str">
        <f>IFERROR(VLOOKUP(A932,DETAIL!$A$7:$P$1101,13,0),"")</f>
        <v/>
      </c>
      <c r="K932" s="114" t="str">
        <f>IFERROR(VLOOKUP(A932,DETAIL!$A$7:$N$1101,14,0),"")</f>
        <v/>
      </c>
      <c r="L932" s="8" t="str">
        <f>IFERROR(VLOOKUP(A932,DETAIL!$A$7:$L$1101,7,0),"")</f>
        <v/>
      </c>
      <c r="M932" s="115" t="str">
        <f>IFERROR(VLOOKUP(A932,DETAIL!$A$7:$L$1101,8,0)*75%,"")</f>
        <v/>
      </c>
      <c r="N932" s="8" t="str">
        <f>IFERROR(VLOOKUP(A932,DETAIL!$A$7:$L$1101,9,0),"")</f>
        <v/>
      </c>
      <c r="O932" s="115" t="str">
        <f>IFERROR(VLOOKUP(A932,DETAIL!$A$7:$L$1101,10,0)*25%,"")</f>
        <v/>
      </c>
      <c r="P932" s="115" t="str">
        <f t="shared" si="35"/>
        <v/>
      </c>
      <c r="Q932" s="113"/>
    </row>
    <row r="933" spans="1:17" ht="24.95" customHeight="1">
      <c r="A933" s="128">
        <v>926</v>
      </c>
      <c r="B933" s="8" t="str">
        <f t="shared" si="34"/>
        <v/>
      </c>
      <c r="C933" s="112" t="str">
        <f>IFERROR(VLOOKUP(A933,DETAIL!$A$7:$F$1101,3,0),"")</f>
        <v/>
      </c>
      <c r="D933" s="112" t="str">
        <f>IFERROR(VLOOKUP(A933,DETAIL!$A$7:$F$1101,4,0),"")</f>
        <v/>
      </c>
      <c r="E933" s="113" t="str">
        <f>IFERROR(VLOOKUP(A933,DETAIL!$A$7:$F$1101,5,0),"")</f>
        <v/>
      </c>
      <c r="F933" s="113" t="str">
        <f>IFERROR(VLOOKUP(A933,DETAIL!$A$7:$P$1101,16,0),"")</f>
        <v/>
      </c>
      <c r="G933" s="113" t="str">
        <f>IFERROR(VLOOKUP(A933,DETAIL!$A$7:$P$1101,15,0),"")</f>
        <v/>
      </c>
      <c r="H933" s="8" t="str">
        <f>IFERROR(VLOOKUP(A933,DETAIL!$A$7:$F$1101,6,0),"")</f>
        <v/>
      </c>
      <c r="I933" s="8" t="str">
        <f>IFERROR(VLOOKUP(A933,DETAIL!$A$7:$Q$1101,17,0),"")</f>
        <v/>
      </c>
      <c r="J933" s="8" t="str">
        <f>IFERROR(VLOOKUP(A933,DETAIL!$A$7:$P$1101,13,0),"")</f>
        <v/>
      </c>
      <c r="K933" s="114" t="str">
        <f>IFERROR(VLOOKUP(A933,DETAIL!$A$7:$N$1101,14,0),"")</f>
        <v/>
      </c>
      <c r="L933" s="8" t="str">
        <f>IFERROR(VLOOKUP(A933,DETAIL!$A$7:$L$1101,7,0),"")</f>
        <v/>
      </c>
      <c r="M933" s="115" t="str">
        <f>IFERROR(VLOOKUP(A933,DETAIL!$A$7:$L$1101,8,0)*75%,"")</f>
        <v/>
      </c>
      <c r="N933" s="8" t="str">
        <f>IFERROR(VLOOKUP(A933,DETAIL!$A$7:$L$1101,9,0),"")</f>
        <v/>
      </c>
      <c r="O933" s="115" t="str">
        <f>IFERROR(VLOOKUP(A933,DETAIL!$A$7:$L$1101,10,0)*25%,"")</f>
        <v/>
      </c>
      <c r="P933" s="115" t="str">
        <f t="shared" si="35"/>
        <v/>
      </c>
      <c r="Q933" s="113"/>
    </row>
    <row r="934" spans="1:17" ht="24.95" customHeight="1">
      <c r="A934" s="128">
        <v>927</v>
      </c>
      <c r="B934" s="8" t="str">
        <f t="shared" si="34"/>
        <v/>
      </c>
      <c r="C934" s="112" t="str">
        <f>IFERROR(VLOOKUP(A934,DETAIL!$A$7:$F$1101,3,0),"")</f>
        <v/>
      </c>
      <c r="D934" s="112" t="str">
        <f>IFERROR(VLOOKUP(A934,DETAIL!$A$7:$F$1101,4,0),"")</f>
        <v/>
      </c>
      <c r="E934" s="113" t="str">
        <f>IFERROR(VLOOKUP(A934,DETAIL!$A$7:$F$1101,5,0),"")</f>
        <v/>
      </c>
      <c r="F934" s="113" t="str">
        <f>IFERROR(VLOOKUP(A934,DETAIL!$A$7:$P$1101,16,0),"")</f>
        <v/>
      </c>
      <c r="G934" s="113" t="str">
        <f>IFERROR(VLOOKUP(A934,DETAIL!$A$7:$P$1101,15,0),"")</f>
        <v/>
      </c>
      <c r="H934" s="8" t="str">
        <f>IFERROR(VLOOKUP(A934,DETAIL!$A$7:$F$1101,6,0),"")</f>
        <v/>
      </c>
      <c r="I934" s="8" t="str">
        <f>IFERROR(VLOOKUP(A934,DETAIL!$A$7:$Q$1101,17,0),"")</f>
        <v/>
      </c>
      <c r="J934" s="8" t="str">
        <f>IFERROR(VLOOKUP(A934,DETAIL!$A$7:$P$1101,13,0),"")</f>
        <v/>
      </c>
      <c r="K934" s="114" t="str">
        <f>IFERROR(VLOOKUP(A934,DETAIL!$A$7:$N$1101,14,0),"")</f>
        <v/>
      </c>
      <c r="L934" s="8" t="str">
        <f>IFERROR(VLOOKUP(A934,DETAIL!$A$7:$L$1101,7,0),"")</f>
        <v/>
      </c>
      <c r="M934" s="115" t="str">
        <f>IFERROR(VLOOKUP(A934,DETAIL!$A$7:$L$1101,8,0)*75%,"")</f>
        <v/>
      </c>
      <c r="N934" s="8" t="str">
        <f>IFERROR(VLOOKUP(A934,DETAIL!$A$7:$L$1101,9,0),"")</f>
        <v/>
      </c>
      <c r="O934" s="115" t="str">
        <f>IFERROR(VLOOKUP(A934,DETAIL!$A$7:$L$1101,10,0)*25%,"")</f>
        <v/>
      </c>
      <c r="P934" s="115" t="str">
        <f t="shared" si="35"/>
        <v/>
      </c>
      <c r="Q934" s="113"/>
    </row>
    <row r="935" spans="1:17" ht="24.95" customHeight="1">
      <c r="A935" s="128">
        <v>928</v>
      </c>
      <c r="B935" s="8" t="str">
        <f t="shared" si="34"/>
        <v/>
      </c>
      <c r="C935" s="112" t="str">
        <f>IFERROR(VLOOKUP(A935,DETAIL!$A$7:$F$1101,3,0),"")</f>
        <v/>
      </c>
      <c r="D935" s="112" t="str">
        <f>IFERROR(VLOOKUP(A935,DETAIL!$A$7:$F$1101,4,0),"")</f>
        <v/>
      </c>
      <c r="E935" s="113" t="str">
        <f>IFERROR(VLOOKUP(A935,DETAIL!$A$7:$F$1101,5,0),"")</f>
        <v/>
      </c>
      <c r="F935" s="113" t="str">
        <f>IFERROR(VLOOKUP(A935,DETAIL!$A$7:$P$1101,16,0),"")</f>
        <v/>
      </c>
      <c r="G935" s="113" t="str">
        <f>IFERROR(VLOOKUP(A935,DETAIL!$A$7:$P$1101,15,0),"")</f>
        <v/>
      </c>
      <c r="H935" s="8" t="str">
        <f>IFERROR(VLOOKUP(A935,DETAIL!$A$7:$F$1101,6,0),"")</f>
        <v/>
      </c>
      <c r="I935" s="8" t="str">
        <f>IFERROR(VLOOKUP(A935,DETAIL!$A$7:$Q$1101,17,0),"")</f>
        <v/>
      </c>
      <c r="J935" s="8" t="str">
        <f>IFERROR(VLOOKUP(A935,DETAIL!$A$7:$P$1101,13,0),"")</f>
        <v/>
      </c>
      <c r="K935" s="114" t="str">
        <f>IFERROR(VLOOKUP(A935,DETAIL!$A$7:$N$1101,14,0),"")</f>
        <v/>
      </c>
      <c r="L935" s="8" t="str">
        <f>IFERROR(VLOOKUP(A935,DETAIL!$A$7:$L$1101,7,0),"")</f>
        <v/>
      </c>
      <c r="M935" s="115" t="str">
        <f>IFERROR(VLOOKUP(A935,DETAIL!$A$7:$L$1101,8,0)*75%,"")</f>
        <v/>
      </c>
      <c r="N935" s="8" t="str">
        <f>IFERROR(VLOOKUP(A935,DETAIL!$A$7:$L$1101,9,0),"")</f>
        <v/>
      </c>
      <c r="O935" s="115" t="str">
        <f>IFERROR(VLOOKUP(A935,DETAIL!$A$7:$L$1101,10,0)*25%,"")</f>
        <v/>
      </c>
      <c r="P935" s="115" t="str">
        <f t="shared" si="35"/>
        <v/>
      </c>
      <c r="Q935" s="113"/>
    </row>
    <row r="936" spans="1:17" ht="24.95" customHeight="1">
      <c r="A936" s="128">
        <v>929</v>
      </c>
      <c r="B936" s="8" t="str">
        <f t="shared" si="34"/>
        <v/>
      </c>
      <c r="C936" s="112" t="str">
        <f>IFERROR(VLOOKUP(A936,DETAIL!$A$7:$F$1101,3,0),"")</f>
        <v/>
      </c>
      <c r="D936" s="112" t="str">
        <f>IFERROR(VLOOKUP(A936,DETAIL!$A$7:$F$1101,4,0),"")</f>
        <v/>
      </c>
      <c r="E936" s="113" t="str">
        <f>IFERROR(VLOOKUP(A936,DETAIL!$A$7:$F$1101,5,0),"")</f>
        <v/>
      </c>
      <c r="F936" s="113" t="str">
        <f>IFERROR(VLOOKUP(A936,DETAIL!$A$7:$P$1101,16,0),"")</f>
        <v/>
      </c>
      <c r="G936" s="113" t="str">
        <f>IFERROR(VLOOKUP(A936,DETAIL!$A$7:$P$1101,15,0),"")</f>
        <v/>
      </c>
      <c r="H936" s="8" t="str">
        <f>IFERROR(VLOOKUP(A936,DETAIL!$A$7:$F$1101,6,0),"")</f>
        <v/>
      </c>
      <c r="I936" s="8" t="str">
        <f>IFERROR(VLOOKUP(A936,DETAIL!$A$7:$Q$1101,17,0),"")</f>
        <v/>
      </c>
      <c r="J936" s="8" t="str">
        <f>IFERROR(VLOOKUP(A936,DETAIL!$A$7:$P$1101,13,0),"")</f>
        <v/>
      </c>
      <c r="K936" s="114" t="str">
        <f>IFERROR(VLOOKUP(A936,DETAIL!$A$7:$N$1101,14,0),"")</f>
        <v/>
      </c>
      <c r="L936" s="8" t="str">
        <f>IFERROR(VLOOKUP(A936,DETAIL!$A$7:$L$1101,7,0),"")</f>
        <v/>
      </c>
      <c r="M936" s="115" t="str">
        <f>IFERROR(VLOOKUP(A936,DETAIL!$A$7:$L$1101,8,0)*75%,"")</f>
        <v/>
      </c>
      <c r="N936" s="8" t="str">
        <f>IFERROR(VLOOKUP(A936,DETAIL!$A$7:$L$1101,9,0),"")</f>
        <v/>
      </c>
      <c r="O936" s="115" t="str">
        <f>IFERROR(VLOOKUP(A936,DETAIL!$A$7:$L$1101,10,0)*25%,"")</f>
        <v/>
      </c>
      <c r="P936" s="115" t="str">
        <f t="shared" si="35"/>
        <v/>
      </c>
      <c r="Q936" s="113"/>
    </row>
    <row r="937" spans="1:17" ht="24.95" customHeight="1">
      <c r="A937" s="128">
        <v>930</v>
      </c>
      <c r="B937" s="8" t="str">
        <f t="shared" si="34"/>
        <v/>
      </c>
      <c r="C937" s="112" t="str">
        <f>IFERROR(VLOOKUP(A937,DETAIL!$A$7:$F$1101,3,0),"")</f>
        <v/>
      </c>
      <c r="D937" s="112" t="str">
        <f>IFERROR(VLOOKUP(A937,DETAIL!$A$7:$F$1101,4,0),"")</f>
        <v/>
      </c>
      <c r="E937" s="113" t="str">
        <f>IFERROR(VLOOKUP(A937,DETAIL!$A$7:$F$1101,5,0),"")</f>
        <v/>
      </c>
      <c r="F937" s="113" t="str">
        <f>IFERROR(VLOOKUP(A937,DETAIL!$A$7:$P$1101,16,0),"")</f>
        <v/>
      </c>
      <c r="G937" s="113" t="str">
        <f>IFERROR(VLOOKUP(A937,DETAIL!$A$7:$P$1101,15,0),"")</f>
        <v/>
      </c>
      <c r="H937" s="8" t="str">
        <f>IFERROR(VLOOKUP(A937,DETAIL!$A$7:$F$1101,6,0),"")</f>
        <v/>
      </c>
      <c r="I937" s="8" t="str">
        <f>IFERROR(VLOOKUP(A937,DETAIL!$A$7:$Q$1101,17,0),"")</f>
        <v/>
      </c>
      <c r="J937" s="8" t="str">
        <f>IFERROR(VLOOKUP(A937,DETAIL!$A$7:$P$1101,13,0),"")</f>
        <v/>
      </c>
      <c r="K937" s="114" t="str">
        <f>IFERROR(VLOOKUP(A937,DETAIL!$A$7:$N$1101,14,0),"")</f>
        <v/>
      </c>
      <c r="L937" s="8" t="str">
        <f>IFERROR(VLOOKUP(A937,DETAIL!$A$7:$L$1101,7,0),"")</f>
        <v/>
      </c>
      <c r="M937" s="115" t="str">
        <f>IFERROR(VLOOKUP(A937,DETAIL!$A$7:$L$1101,8,0)*75%,"")</f>
        <v/>
      </c>
      <c r="N937" s="8" t="str">
        <f>IFERROR(VLOOKUP(A937,DETAIL!$A$7:$L$1101,9,0),"")</f>
        <v/>
      </c>
      <c r="O937" s="115" t="str">
        <f>IFERROR(VLOOKUP(A937,DETAIL!$A$7:$L$1101,10,0)*25%,"")</f>
        <v/>
      </c>
      <c r="P937" s="115" t="str">
        <f t="shared" si="35"/>
        <v/>
      </c>
      <c r="Q937" s="113"/>
    </row>
    <row r="938" spans="1:17" ht="24.95" customHeight="1">
      <c r="A938" s="128">
        <v>931</v>
      </c>
      <c r="B938" s="8" t="str">
        <f t="shared" si="34"/>
        <v/>
      </c>
      <c r="C938" s="112" t="str">
        <f>IFERROR(VLOOKUP(A938,DETAIL!$A$7:$F$1101,3,0),"")</f>
        <v/>
      </c>
      <c r="D938" s="112" t="str">
        <f>IFERROR(VLOOKUP(A938,DETAIL!$A$7:$F$1101,4,0),"")</f>
        <v/>
      </c>
      <c r="E938" s="113" t="str">
        <f>IFERROR(VLOOKUP(A938,DETAIL!$A$7:$F$1101,5,0),"")</f>
        <v/>
      </c>
      <c r="F938" s="113" t="str">
        <f>IFERROR(VLOOKUP(A938,DETAIL!$A$7:$P$1101,16,0),"")</f>
        <v/>
      </c>
      <c r="G938" s="113" t="str">
        <f>IFERROR(VLOOKUP(A938,DETAIL!$A$7:$P$1101,15,0),"")</f>
        <v/>
      </c>
      <c r="H938" s="8" t="str">
        <f>IFERROR(VLOOKUP(A938,DETAIL!$A$7:$F$1101,6,0),"")</f>
        <v/>
      </c>
      <c r="I938" s="8" t="str">
        <f>IFERROR(VLOOKUP(A938,DETAIL!$A$7:$Q$1101,17,0),"")</f>
        <v/>
      </c>
      <c r="J938" s="8" t="str">
        <f>IFERROR(VLOOKUP(A938,DETAIL!$A$7:$P$1101,13,0),"")</f>
        <v/>
      </c>
      <c r="K938" s="114" t="str">
        <f>IFERROR(VLOOKUP(A938,DETAIL!$A$7:$N$1101,14,0),"")</f>
        <v/>
      </c>
      <c r="L938" s="8" t="str">
        <f>IFERROR(VLOOKUP(A938,DETAIL!$A$7:$L$1101,7,0),"")</f>
        <v/>
      </c>
      <c r="M938" s="115" t="str">
        <f>IFERROR(VLOOKUP(A938,DETAIL!$A$7:$L$1101,8,0)*75%,"")</f>
        <v/>
      </c>
      <c r="N938" s="8" t="str">
        <f>IFERROR(VLOOKUP(A938,DETAIL!$A$7:$L$1101,9,0),"")</f>
        <v/>
      </c>
      <c r="O938" s="115" t="str">
        <f>IFERROR(VLOOKUP(A938,DETAIL!$A$7:$L$1101,10,0)*25%,"")</f>
        <v/>
      </c>
      <c r="P938" s="115" t="str">
        <f t="shared" si="35"/>
        <v/>
      </c>
      <c r="Q938" s="113"/>
    </row>
    <row r="939" spans="1:17" ht="24.95" customHeight="1">
      <c r="A939" s="128">
        <v>932</v>
      </c>
      <c r="B939" s="8" t="str">
        <f t="shared" si="34"/>
        <v/>
      </c>
      <c r="C939" s="112" t="str">
        <f>IFERROR(VLOOKUP(A939,DETAIL!$A$7:$F$1101,3,0),"")</f>
        <v/>
      </c>
      <c r="D939" s="112" t="str">
        <f>IFERROR(VLOOKUP(A939,DETAIL!$A$7:$F$1101,4,0),"")</f>
        <v/>
      </c>
      <c r="E939" s="113" t="str">
        <f>IFERROR(VLOOKUP(A939,DETAIL!$A$7:$F$1101,5,0),"")</f>
        <v/>
      </c>
      <c r="F939" s="113" t="str">
        <f>IFERROR(VLOOKUP(A939,DETAIL!$A$7:$P$1101,16,0),"")</f>
        <v/>
      </c>
      <c r="G939" s="113" t="str">
        <f>IFERROR(VLOOKUP(A939,DETAIL!$A$7:$P$1101,15,0),"")</f>
        <v/>
      </c>
      <c r="H939" s="8" t="str">
        <f>IFERROR(VLOOKUP(A939,DETAIL!$A$7:$F$1101,6,0),"")</f>
        <v/>
      </c>
      <c r="I939" s="8" t="str">
        <f>IFERROR(VLOOKUP(A939,DETAIL!$A$7:$Q$1101,17,0),"")</f>
        <v/>
      </c>
      <c r="J939" s="8" t="str">
        <f>IFERROR(VLOOKUP(A939,DETAIL!$A$7:$P$1101,13,0),"")</f>
        <v/>
      </c>
      <c r="K939" s="114" t="str">
        <f>IFERROR(VLOOKUP(A939,DETAIL!$A$7:$N$1101,14,0),"")</f>
        <v/>
      </c>
      <c r="L939" s="8" t="str">
        <f>IFERROR(VLOOKUP(A939,DETAIL!$A$7:$L$1101,7,0),"")</f>
        <v/>
      </c>
      <c r="M939" s="115" t="str">
        <f>IFERROR(VLOOKUP(A939,DETAIL!$A$7:$L$1101,8,0)*75%,"")</f>
        <v/>
      </c>
      <c r="N939" s="8" t="str">
        <f>IFERROR(VLOOKUP(A939,DETAIL!$A$7:$L$1101,9,0),"")</f>
        <v/>
      </c>
      <c r="O939" s="115" t="str">
        <f>IFERROR(VLOOKUP(A939,DETAIL!$A$7:$L$1101,10,0)*25%,"")</f>
        <v/>
      </c>
      <c r="P939" s="115" t="str">
        <f t="shared" si="35"/>
        <v/>
      </c>
      <c r="Q939" s="113"/>
    </row>
    <row r="940" spans="1:17" ht="24.95" customHeight="1">
      <c r="A940" s="128">
        <v>933</v>
      </c>
      <c r="B940" s="8" t="str">
        <f t="shared" si="34"/>
        <v/>
      </c>
      <c r="C940" s="112" t="str">
        <f>IFERROR(VLOOKUP(A940,DETAIL!$A$7:$F$1101,3,0),"")</f>
        <v/>
      </c>
      <c r="D940" s="112" t="str">
        <f>IFERROR(VLOOKUP(A940,DETAIL!$A$7:$F$1101,4,0),"")</f>
        <v/>
      </c>
      <c r="E940" s="113" t="str">
        <f>IFERROR(VLOOKUP(A940,DETAIL!$A$7:$F$1101,5,0),"")</f>
        <v/>
      </c>
      <c r="F940" s="113" t="str">
        <f>IFERROR(VLOOKUP(A940,DETAIL!$A$7:$P$1101,16,0),"")</f>
        <v/>
      </c>
      <c r="G940" s="113" t="str">
        <f>IFERROR(VLOOKUP(A940,DETAIL!$A$7:$P$1101,15,0),"")</f>
        <v/>
      </c>
      <c r="H940" s="8" t="str">
        <f>IFERROR(VLOOKUP(A940,DETAIL!$A$7:$F$1101,6,0),"")</f>
        <v/>
      </c>
      <c r="I940" s="8" t="str">
        <f>IFERROR(VLOOKUP(A940,DETAIL!$A$7:$Q$1101,17,0),"")</f>
        <v/>
      </c>
      <c r="J940" s="8" t="str">
        <f>IFERROR(VLOOKUP(A940,DETAIL!$A$7:$P$1101,13,0),"")</f>
        <v/>
      </c>
      <c r="K940" s="114" t="str">
        <f>IFERROR(VLOOKUP(A940,DETAIL!$A$7:$N$1101,14,0),"")</f>
        <v/>
      </c>
      <c r="L940" s="8" t="str">
        <f>IFERROR(VLOOKUP(A940,DETAIL!$A$7:$L$1101,7,0),"")</f>
        <v/>
      </c>
      <c r="M940" s="115" t="str">
        <f>IFERROR(VLOOKUP(A940,DETAIL!$A$7:$L$1101,8,0)*75%,"")</f>
        <v/>
      </c>
      <c r="N940" s="8" t="str">
        <f>IFERROR(VLOOKUP(A940,DETAIL!$A$7:$L$1101,9,0),"")</f>
        <v/>
      </c>
      <c r="O940" s="115" t="str">
        <f>IFERROR(VLOOKUP(A940,DETAIL!$A$7:$L$1101,10,0)*25%,"")</f>
        <v/>
      </c>
      <c r="P940" s="115" t="str">
        <f t="shared" si="35"/>
        <v/>
      </c>
      <c r="Q940" s="113"/>
    </row>
    <row r="941" spans="1:17" ht="24.95" customHeight="1">
      <c r="A941" s="128">
        <v>934</v>
      </c>
      <c r="B941" s="8" t="str">
        <f t="shared" si="34"/>
        <v/>
      </c>
      <c r="C941" s="112" t="str">
        <f>IFERROR(VLOOKUP(A941,DETAIL!$A$7:$F$1101,3,0),"")</f>
        <v/>
      </c>
      <c r="D941" s="112" t="str">
        <f>IFERROR(VLOOKUP(A941,DETAIL!$A$7:$F$1101,4,0),"")</f>
        <v/>
      </c>
      <c r="E941" s="113" t="str">
        <f>IFERROR(VLOOKUP(A941,DETAIL!$A$7:$F$1101,5,0),"")</f>
        <v/>
      </c>
      <c r="F941" s="113" t="str">
        <f>IFERROR(VLOOKUP(A941,DETAIL!$A$7:$P$1101,16,0),"")</f>
        <v/>
      </c>
      <c r="G941" s="113" t="str">
        <f>IFERROR(VLOOKUP(A941,DETAIL!$A$7:$P$1101,15,0),"")</f>
        <v/>
      </c>
      <c r="H941" s="8" t="str">
        <f>IFERROR(VLOOKUP(A941,DETAIL!$A$7:$F$1101,6,0),"")</f>
        <v/>
      </c>
      <c r="I941" s="8" t="str">
        <f>IFERROR(VLOOKUP(A941,DETAIL!$A$7:$Q$1101,17,0),"")</f>
        <v/>
      </c>
      <c r="J941" s="8" t="str">
        <f>IFERROR(VLOOKUP(A941,DETAIL!$A$7:$P$1101,13,0),"")</f>
        <v/>
      </c>
      <c r="K941" s="114" t="str">
        <f>IFERROR(VLOOKUP(A941,DETAIL!$A$7:$N$1101,14,0),"")</f>
        <v/>
      </c>
      <c r="L941" s="8" t="str">
        <f>IFERROR(VLOOKUP(A941,DETAIL!$A$7:$L$1101,7,0),"")</f>
        <v/>
      </c>
      <c r="M941" s="115" t="str">
        <f>IFERROR(VLOOKUP(A941,DETAIL!$A$7:$L$1101,8,0)*75%,"")</f>
        <v/>
      </c>
      <c r="N941" s="8" t="str">
        <f>IFERROR(VLOOKUP(A941,DETAIL!$A$7:$L$1101,9,0),"")</f>
        <v/>
      </c>
      <c r="O941" s="115" t="str">
        <f>IFERROR(VLOOKUP(A941,DETAIL!$A$7:$L$1101,10,0)*25%,"")</f>
        <v/>
      </c>
      <c r="P941" s="115" t="str">
        <f t="shared" si="35"/>
        <v/>
      </c>
      <c r="Q941" s="113"/>
    </row>
    <row r="942" spans="1:17" ht="24.95" customHeight="1">
      <c r="A942" s="128">
        <v>935</v>
      </c>
      <c r="B942" s="8" t="str">
        <f t="shared" si="34"/>
        <v/>
      </c>
      <c r="C942" s="112" t="str">
        <f>IFERROR(VLOOKUP(A942,DETAIL!$A$7:$F$1101,3,0),"")</f>
        <v/>
      </c>
      <c r="D942" s="112" t="str">
        <f>IFERROR(VLOOKUP(A942,DETAIL!$A$7:$F$1101,4,0),"")</f>
        <v/>
      </c>
      <c r="E942" s="113" t="str">
        <f>IFERROR(VLOOKUP(A942,DETAIL!$A$7:$F$1101,5,0),"")</f>
        <v/>
      </c>
      <c r="F942" s="113" t="str">
        <f>IFERROR(VLOOKUP(A942,DETAIL!$A$7:$P$1101,16,0),"")</f>
        <v/>
      </c>
      <c r="G942" s="113" t="str">
        <f>IFERROR(VLOOKUP(A942,DETAIL!$A$7:$P$1101,15,0),"")</f>
        <v/>
      </c>
      <c r="H942" s="8" t="str">
        <f>IFERROR(VLOOKUP(A942,DETAIL!$A$7:$F$1101,6,0),"")</f>
        <v/>
      </c>
      <c r="I942" s="8" t="str">
        <f>IFERROR(VLOOKUP(A942,DETAIL!$A$7:$Q$1101,17,0),"")</f>
        <v/>
      </c>
      <c r="J942" s="8" t="str">
        <f>IFERROR(VLOOKUP(A942,DETAIL!$A$7:$P$1101,13,0),"")</f>
        <v/>
      </c>
      <c r="K942" s="114" t="str">
        <f>IFERROR(VLOOKUP(A942,DETAIL!$A$7:$N$1101,14,0),"")</f>
        <v/>
      </c>
      <c r="L942" s="8" t="str">
        <f>IFERROR(VLOOKUP(A942,DETAIL!$A$7:$L$1101,7,0),"")</f>
        <v/>
      </c>
      <c r="M942" s="115" t="str">
        <f>IFERROR(VLOOKUP(A942,DETAIL!$A$7:$L$1101,8,0)*75%,"")</f>
        <v/>
      </c>
      <c r="N942" s="8" t="str">
        <f>IFERROR(VLOOKUP(A942,DETAIL!$A$7:$L$1101,9,0),"")</f>
        <v/>
      </c>
      <c r="O942" s="115" t="str">
        <f>IFERROR(VLOOKUP(A942,DETAIL!$A$7:$L$1101,10,0)*25%,"")</f>
        <v/>
      </c>
      <c r="P942" s="115" t="str">
        <f t="shared" si="35"/>
        <v/>
      </c>
      <c r="Q942" s="113"/>
    </row>
    <row r="943" spans="1:17" ht="24.95" customHeight="1">
      <c r="A943" s="128">
        <v>936</v>
      </c>
      <c r="B943" s="8" t="str">
        <f t="shared" si="34"/>
        <v/>
      </c>
      <c r="C943" s="112" t="str">
        <f>IFERROR(VLOOKUP(A943,DETAIL!$A$7:$F$1101,3,0),"")</f>
        <v/>
      </c>
      <c r="D943" s="112" t="str">
        <f>IFERROR(VLOOKUP(A943,DETAIL!$A$7:$F$1101,4,0),"")</f>
        <v/>
      </c>
      <c r="E943" s="113" t="str">
        <f>IFERROR(VLOOKUP(A943,DETAIL!$A$7:$F$1101,5,0),"")</f>
        <v/>
      </c>
      <c r="F943" s="113" t="str">
        <f>IFERROR(VLOOKUP(A943,DETAIL!$A$7:$P$1101,16,0),"")</f>
        <v/>
      </c>
      <c r="G943" s="113" t="str">
        <f>IFERROR(VLOOKUP(A943,DETAIL!$A$7:$P$1101,15,0),"")</f>
        <v/>
      </c>
      <c r="H943" s="8" t="str">
        <f>IFERROR(VLOOKUP(A943,DETAIL!$A$7:$F$1101,6,0),"")</f>
        <v/>
      </c>
      <c r="I943" s="8" t="str">
        <f>IFERROR(VLOOKUP(A943,DETAIL!$A$7:$Q$1101,17,0),"")</f>
        <v/>
      </c>
      <c r="J943" s="8" t="str">
        <f>IFERROR(VLOOKUP(A943,DETAIL!$A$7:$P$1101,13,0),"")</f>
        <v/>
      </c>
      <c r="K943" s="114" t="str">
        <f>IFERROR(VLOOKUP(A943,DETAIL!$A$7:$N$1101,14,0),"")</f>
        <v/>
      </c>
      <c r="L943" s="8" t="str">
        <f>IFERROR(VLOOKUP(A943,DETAIL!$A$7:$L$1101,7,0),"")</f>
        <v/>
      </c>
      <c r="M943" s="115" t="str">
        <f>IFERROR(VLOOKUP(A943,DETAIL!$A$7:$L$1101,8,0)*75%,"")</f>
        <v/>
      </c>
      <c r="N943" s="8" t="str">
        <f>IFERROR(VLOOKUP(A943,DETAIL!$A$7:$L$1101,9,0),"")</f>
        <v/>
      </c>
      <c r="O943" s="115" t="str">
        <f>IFERROR(VLOOKUP(A943,DETAIL!$A$7:$L$1101,10,0)*25%,"")</f>
        <v/>
      </c>
      <c r="P943" s="115" t="str">
        <f t="shared" si="35"/>
        <v/>
      </c>
      <c r="Q943" s="113"/>
    </row>
    <row r="944" spans="1:17" ht="24.95" customHeight="1">
      <c r="A944" s="128">
        <v>937</v>
      </c>
      <c r="B944" s="8" t="str">
        <f t="shared" si="34"/>
        <v/>
      </c>
      <c r="C944" s="112" t="str">
        <f>IFERROR(VLOOKUP(A944,DETAIL!$A$7:$F$1101,3,0),"")</f>
        <v/>
      </c>
      <c r="D944" s="112" t="str">
        <f>IFERROR(VLOOKUP(A944,DETAIL!$A$7:$F$1101,4,0),"")</f>
        <v/>
      </c>
      <c r="E944" s="113" t="str">
        <f>IFERROR(VLOOKUP(A944,DETAIL!$A$7:$F$1101,5,0),"")</f>
        <v/>
      </c>
      <c r="F944" s="113" t="str">
        <f>IFERROR(VLOOKUP(A944,DETAIL!$A$7:$P$1101,16,0),"")</f>
        <v/>
      </c>
      <c r="G944" s="113" t="str">
        <f>IFERROR(VLOOKUP(A944,DETAIL!$A$7:$P$1101,15,0),"")</f>
        <v/>
      </c>
      <c r="H944" s="8" t="str">
        <f>IFERROR(VLOOKUP(A944,DETAIL!$A$7:$F$1101,6,0),"")</f>
        <v/>
      </c>
      <c r="I944" s="8" t="str">
        <f>IFERROR(VLOOKUP(A944,DETAIL!$A$7:$Q$1101,17,0),"")</f>
        <v/>
      </c>
      <c r="J944" s="8" t="str">
        <f>IFERROR(VLOOKUP(A944,DETAIL!$A$7:$P$1101,13,0),"")</f>
        <v/>
      </c>
      <c r="K944" s="114" t="str">
        <f>IFERROR(VLOOKUP(A944,DETAIL!$A$7:$N$1101,14,0),"")</f>
        <v/>
      </c>
      <c r="L944" s="8" t="str">
        <f>IFERROR(VLOOKUP(A944,DETAIL!$A$7:$L$1101,7,0),"")</f>
        <v/>
      </c>
      <c r="M944" s="115" t="str">
        <f>IFERROR(VLOOKUP(A944,DETAIL!$A$7:$L$1101,8,0)*75%,"")</f>
        <v/>
      </c>
      <c r="N944" s="8" t="str">
        <f>IFERROR(VLOOKUP(A944,DETAIL!$A$7:$L$1101,9,0),"")</f>
        <v/>
      </c>
      <c r="O944" s="115" t="str">
        <f>IFERROR(VLOOKUP(A944,DETAIL!$A$7:$L$1101,10,0)*25%,"")</f>
        <v/>
      </c>
      <c r="P944" s="115" t="str">
        <f t="shared" si="35"/>
        <v/>
      </c>
      <c r="Q944" s="113"/>
    </row>
    <row r="945" spans="1:17" ht="24.95" customHeight="1">
      <c r="A945" s="128">
        <v>938</v>
      </c>
      <c r="B945" s="8" t="str">
        <f t="shared" si="34"/>
        <v/>
      </c>
      <c r="C945" s="112" t="str">
        <f>IFERROR(VLOOKUP(A945,DETAIL!$A$7:$F$1101,3,0),"")</f>
        <v/>
      </c>
      <c r="D945" s="112" t="str">
        <f>IFERROR(VLOOKUP(A945,DETAIL!$A$7:$F$1101,4,0),"")</f>
        <v/>
      </c>
      <c r="E945" s="113" t="str">
        <f>IFERROR(VLOOKUP(A945,DETAIL!$A$7:$F$1101,5,0),"")</f>
        <v/>
      </c>
      <c r="F945" s="113" t="str">
        <f>IFERROR(VLOOKUP(A945,DETAIL!$A$7:$P$1101,16,0),"")</f>
        <v/>
      </c>
      <c r="G945" s="113" t="str">
        <f>IFERROR(VLOOKUP(A945,DETAIL!$A$7:$P$1101,15,0),"")</f>
        <v/>
      </c>
      <c r="H945" s="8" t="str">
        <f>IFERROR(VLOOKUP(A945,DETAIL!$A$7:$F$1101,6,0),"")</f>
        <v/>
      </c>
      <c r="I945" s="8" t="str">
        <f>IFERROR(VLOOKUP(A945,DETAIL!$A$7:$Q$1101,17,0),"")</f>
        <v/>
      </c>
      <c r="J945" s="8" t="str">
        <f>IFERROR(VLOOKUP(A945,DETAIL!$A$7:$P$1101,13,0),"")</f>
        <v/>
      </c>
      <c r="K945" s="114" t="str">
        <f>IFERROR(VLOOKUP(A945,DETAIL!$A$7:$N$1101,14,0),"")</f>
        <v/>
      </c>
      <c r="L945" s="8" t="str">
        <f>IFERROR(VLOOKUP(A945,DETAIL!$A$7:$L$1101,7,0),"")</f>
        <v/>
      </c>
      <c r="M945" s="115" t="str">
        <f>IFERROR(VLOOKUP(A945,DETAIL!$A$7:$L$1101,8,0)*75%,"")</f>
        <v/>
      </c>
      <c r="N945" s="8" t="str">
        <f>IFERROR(VLOOKUP(A945,DETAIL!$A$7:$L$1101,9,0),"")</f>
        <v/>
      </c>
      <c r="O945" s="115" t="str">
        <f>IFERROR(VLOOKUP(A945,DETAIL!$A$7:$L$1101,10,0)*25%,"")</f>
        <v/>
      </c>
      <c r="P945" s="115" t="str">
        <f t="shared" si="35"/>
        <v/>
      </c>
      <c r="Q945" s="113"/>
    </row>
    <row r="946" spans="1:17" ht="24.95" customHeight="1">
      <c r="A946" s="128">
        <v>939</v>
      </c>
      <c r="B946" s="8" t="str">
        <f t="shared" si="34"/>
        <v/>
      </c>
      <c r="C946" s="112" t="str">
        <f>IFERROR(VLOOKUP(A946,DETAIL!$A$7:$F$1101,3,0),"")</f>
        <v/>
      </c>
      <c r="D946" s="112" t="str">
        <f>IFERROR(VLOOKUP(A946,DETAIL!$A$7:$F$1101,4,0),"")</f>
        <v/>
      </c>
      <c r="E946" s="113" t="str">
        <f>IFERROR(VLOOKUP(A946,DETAIL!$A$7:$F$1101,5,0),"")</f>
        <v/>
      </c>
      <c r="F946" s="113" t="str">
        <f>IFERROR(VLOOKUP(A946,DETAIL!$A$7:$P$1101,16,0),"")</f>
        <v/>
      </c>
      <c r="G946" s="113" t="str">
        <f>IFERROR(VLOOKUP(A946,DETAIL!$A$7:$P$1101,15,0),"")</f>
        <v/>
      </c>
      <c r="H946" s="8" t="str">
        <f>IFERROR(VLOOKUP(A946,DETAIL!$A$7:$F$1101,6,0),"")</f>
        <v/>
      </c>
      <c r="I946" s="8" t="str">
        <f>IFERROR(VLOOKUP(A946,DETAIL!$A$7:$Q$1101,17,0),"")</f>
        <v/>
      </c>
      <c r="J946" s="8" t="str">
        <f>IFERROR(VLOOKUP(A946,DETAIL!$A$7:$P$1101,13,0),"")</f>
        <v/>
      </c>
      <c r="K946" s="114" t="str">
        <f>IFERROR(VLOOKUP(A946,DETAIL!$A$7:$N$1101,14,0),"")</f>
        <v/>
      </c>
      <c r="L946" s="8" t="str">
        <f>IFERROR(VLOOKUP(A946,DETAIL!$A$7:$L$1101,7,0),"")</f>
        <v/>
      </c>
      <c r="M946" s="115" t="str">
        <f>IFERROR(VLOOKUP(A946,DETAIL!$A$7:$L$1101,8,0)*75%,"")</f>
        <v/>
      </c>
      <c r="N946" s="8" t="str">
        <f>IFERROR(VLOOKUP(A946,DETAIL!$A$7:$L$1101,9,0),"")</f>
        <v/>
      </c>
      <c r="O946" s="115" t="str">
        <f>IFERROR(VLOOKUP(A946,DETAIL!$A$7:$L$1101,10,0)*25%,"")</f>
        <v/>
      </c>
      <c r="P946" s="115" t="str">
        <f t="shared" si="35"/>
        <v/>
      </c>
      <c r="Q946" s="113"/>
    </row>
    <row r="947" spans="1:17" ht="24.95" customHeight="1">
      <c r="A947" s="128">
        <v>940</v>
      </c>
      <c r="B947" s="8" t="str">
        <f t="shared" si="34"/>
        <v/>
      </c>
      <c r="C947" s="112" t="str">
        <f>IFERROR(VLOOKUP(A947,DETAIL!$A$7:$F$1101,3,0),"")</f>
        <v/>
      </c>
      <c r="D947" s="112" t="str">
        <f>IFERROR(VLOOKUP(A947,DETAIL!$A$7:$F$1101,4,0),"")</f>
        <v/>
      </c>
      <c r="E947" s="113" t="str">
        <f>IFERROR(VLOOKUP(A947,DETAIL!$A$7:$F$1101,5,0),"")</f>
        <v/>
      </c>
      <c r="F947" s="113" t="str">
        <f>IFERROR(VLOOKUP(A947,DETAIL!$A$7:$P$1101,16,0),"")</f>
        <v/>
      </c>
      <c r="G947" s="113" t="str">
        <f>IFERROR(VLOOKUP(A947,DETAIL!$A$7:$P$1101,15,0),"")</f>
        <v/>
      </c>
      <c r="H947" s="8" t="str">
        <f>IFERROR(VLOOKUP(A947,DETAIL!$A$7:$F$1101,6,0),"")</f>
        <v/>
      </c>
      <c r="I947" s="8" t="str">
        <f>IFERROR(VLOOKUP(A947,DETAIL!$A$7:$Q$1101,17,0),"")</f>
        <v/>
      </c>
      <c r="J947" s="8" t="str">
        <f>IFERROR(VLOOKUP(A947,DETAIL!$A$7:$P$1101,13,0),"")</f>
        <v/>
      </c>
      <c r="K947" s="114" t="str">
        <f>IFERROR(VLOOKUP(A947,DETAIL!$A$7:$N$1101,14,0),"")</f>
        <v/>
      </c>
      <c r="L947" s="8" t="str">
        <f>IFERROR(VLOOKUP(A947,DETAIL!$A$7:$L$1101,7,0),"")</f>
        <v/>
      </c>
      <c r="M947" s="115" t="str">
        <f>IFERROR(VLOOKUP(A947,DETAIL!$A$7:$L$1101,8,0)*75%,"")</f>
        <v/>
      </c>
      <c r="N947" s="8" t="str">
        <f>IFERROR(VLOOKUP(A947,DETAIL!$A$7:$L$1101,9,0),"")</f>
        <v/>
      </c>
      <c r="O947" s="115" t="str">
        <f>IFERROR(VLOOKUP(A947,DETAIL!$A$7:$L$1101,10,0)*25%,"")</f>
        <v/>
      </c>
      <c r="P947" s="115" t="str">
        <f t="shared" si="35"/>
        <v/>
      </c>
      <c r="Q947" s="113"/>
    </row>
    <row r="948" spans="1:17" ht="24.95" customHeight="1">
      <c r="A948" s="128">
        <v>941</v>
      </c>
      <c r="B948" s="8" t="str">
        <f t="shared" si="34"/>
        <v/>
      </c>
      <c r="C948" s="112" t="str">
        <f>IFERROR(VLOOKUP(A948,DETAIL!$A$7:$F$1101,3,0),"")</f>
        <v/>
      </c>
      <c r="D948" s="112" t="str">
        <f>IFERROR(VLOOKUP(A948,DETAIL!$A$7:$F$1101,4,0),"")</f>
        <v/>
      </c>
      <c r="E948" s="113" t="str">
        <f>IFERROR(VLOOKUP(A948,DETAIL!$A$7:$F$1101,5,0),"")</f>
        <v/>
      </c>
      <c r="F948" s="113" t="str">
        <f>IFERROR(VLOOKUP(A948,DETAIL!$A$7:$P$1101,16,0),"")</f>
        <v/>
      </c>
      <c r="G948" s="113" t="str">
        <f>IFERROR(VLOOKUP(A948,DETAIL!$A$7:$P$1101,15,0),"")</f>
        <v/>
      </c>
      <c r="H948" s="8" t="str">
        <f>IFERROR(VLOOKUP(A948,DETAIL!$A$7:$F$1101,6,0),"")</f>
        <v/>
      </c>
      <c r="I948" s="8" t="str">
        <f>IFERROR(VLOOKUP(A948,DETAIL!$A$7:$Q$1101,17,0),"")</f>
        <v/>
      </c>
      <c r="J948" s="8" t="str">
        <f>IFERROR(VLOOKUP(A948,DETAIL!$A$7:$P$1101,13,0),"")</f>
        <v/>
      </c>
      <c r="K948" s="114" t="str">
        <f>IFERROR(VLOOKUP(A948,DETAIL!$A$7:$N$1101,14,0),"")</f>
        <v/>
      </c>
      <c r="L948" s="8" t="str">
        <f>IFERROR(VLOOKUP(A948,DETAIL!$A$7:$L$1101,7,0),"")</f>
        <v/>
      </c>
      <c r="M948" s="115" t="str">
        <f>IFERROR(VLOOKUP(A948,DETAIL!$A$7:$L$1101,8,0)*75%,"")</f>
        <v/>
      </c>
      <c r="N948" s="8" t="str">
        <f>IFERROR(VLOOKUP(A948,DETAIL!$A$7:$L$1101,9,0),"")</f>
        <v/>
      </c>
      <c r="O948" s="115" t="str">
        <f>IFERROR(VLOOKUP(A948,DETAIL!$A$7:$L$1101,10,0)*25%,"")</f>
        <v/>
      </c>
      <c r="P948" s="115" t="str">
        <f t="shared" si="35"/>
        <v/>
      </c>
      <c r="Q948" s="113"/>
    </row>
    <row r="949" spans="1:17" ht="24.95" customHeight="1">
      <c r="A949" s="128">
        <v>942</v>
      </c>
      <c r="B949" s="8" t="str">
        <f t="shared" si="34"/>
        <v/>
      </c>
      <c r="C949" s="112" t="str">
        <f>IFERROR(VLOOKUP(A949,DETAIL!$A$7:$F$1101,3,0),"")</f>
        <v/>
      </c>
      <c r="D949" s="112" t="str">
        <f>IFERROR(VLOOKUP(A949,DETAIL!$A$7:$F$1101,4,0),"")</f>
        <v/>
      </c>
      <c r="E949" s="113" t="str">
        <f>IFERROR(VLOOKUP(A949,DETAIL!$A$7:$F$1101,5,0),"")</f>
        <v/>
      </c>
      <c r="F949" s="113" t="str">
        <f>IFERROR(VLOOKUP(A949,DETAIL!$A$7:$P$1101,16,0),"")</f>
        <v/>
      </c>
      <c r="G949" s="113" t="str">
        <f>IFERROR(VLOOKUP(A949,DETAIL!$A$7:$P$1101,15,0),"")</f>
        <v/>
      </c>
      <c r="H949" s="8" t="str">
        <f>IFERROR(VLOOKUP(A949,DETAIL!$A$7:$F$1101,6,0),"")</f>
        <v/>
      </c>
      <c r="I949" s="8" t="str">
        <f>IFERROR(VLOOKUP(A949,DETAIL!$A$7:$Q$1101,17,0),"")</f>
        <v/>
      </c>
      <c r="J949" s="8" t="str">
        <f>IFERROR(VLOOKUP(A949,DETAIL!$A$7:$P$1101,13,0),"")</f>
        <v/>
      </c>
      <c r="K949" s="114" t="str">
        <f>IFERROR(VLOOKUP(A949,DETAIL!$A$7:$N$1101,14,0),"")</f>
        <v/>
      </c>
      <c r="L949" s="8" t="str">
        <f>IFERROR(VLOOKUP(A949,DETAIL!$A$7:$L$1101,7,0),"")</f>
        <v/>
      </c>
      <c r="M949" s="115" t="str">
        <f>IFERROR(VLOOKUP(A949,DETAIL!$A$7:$L$1101,8,0)*75%,"")</f>
        <v/>
      </c>
      <c r="N949" s="8" t="str">
        <f>IFERROR(VLOOKUP(A949,DETAIL!$A$7:$L$1101,9,0),"")</f>
        <v/>
      </c>
      <c r="O949" s="115" t="str">
        <f>IFERROR(VLOOKUP(A949,DETAIL!$A$7:$L$1101,10,0)*25%,"")</f>
        <v/>
      </c>
      <c r="P949" s="115" t="str">
        <f t="shared" si="35"/>
        <v/>
      </c>
      <c r="Q949" s="113"/>
    </row>
    <row r="950" spans="1:17" ht="24.95" customHeight="1">
      <c r="A950" s="128">
        <v>943</v>
      </c>
      <c r="B950" s="8" t="str">
        <f t="shared" si="34"/>
        <v/>
      </c>
      <c r="C950" s="112" t="str">
        <f>IFERROR(VLOOKUP(A950,DETAIL!$A$7:$F$1101,3,0),"")</f>
        <v/>
      </c>
      <c r="D950" s="112" t="str">
        <f>IFERROR(VLOOKUP(A950,DETAIL!$A$7:$F$1101,4,0),"")</f>
        <v/>
      </c>
      <c r="E950" s="113" t="str">
        <f>IFERROR(VLOOKUP(A950,DETAIL!$A$7:$F$1101,5,0),"")</f>
        <v/>
      </c>
      <c r="F950" s="113" t="str">
        <f>IFERROR(VLOOKUP(A950,DETAIL!$A$7:$P$1101,16,0),"")</f>
        <v/>
      </c>
      <c r="G950" s="113" t="str">
        <f>IFERROR(VLOOKUP(A950,DETAIL!$A$7:$P$1101,15,0),"")</f>
        <v/>
      </c>
      <c r="H950" s="8" t="str">
        <f>IFERROR(VLOOKUP(A950,DETAIL!$A$7:$F$1101,6,0),"")</f>
        <v/>
      </c>
      <c r="I950" s="8" t="str">
        <f>IFERROR(VLOOKUP(A950,DETAIL!$A$7:$Q$1101,17,0),"")</f>
        <v/>
      </c>
      <c r="J950" s="8" t="str">
        <f>IFERROR(VLOOKUP(A950,DETAIL!$A$7:$P$1101,13,0),"")</f>
        <v/>
      </c>
      <c r="K950" s="114" t="str">
        <f>IFERROR(VLOOKUP(A950,DETAIL!$A$7:$N$1101,14,0),"")</f>
        <v/>
      </c>
      <c r="L950" s="8" t="str">
        <f>IFERROR(VLOOKUP(A950,DETAIL!$A$7:$L$1101,7,0),"")</f>
        <v/>
      </c>
      <c r="M950" s="115" t="str">
        <f>IFERROR(VLOOKUP(A950,DETAIL!$A$7:$L$1101,8,0)*75%,"")</f>
        <v/>
      </c>
      <c r="N950" s="8" t="str">
        <f>IFERROR(VLOOKUP(A950,DETAIL!$A$7:$L$1101,9,0),"")</f>
        <v/>
      </c>
      <c r="O950" s="115" t="str">
        <f>IFERROR(VLOOKUP(A950,DETAIL!$A$7:$L$1101,10,0)*25%,"")</f>
        <v/>
      </c>
      <c r="P950" s="115" t="str">
        <f t="shared" si="35"/>
        <v/>
      </c>
      <c r="Q950" s="113"/>
    </row>
    <row r="951" spans="1:17" ht="24.95" customHeight="1">
      <c r="A951" s="128">
        <v>944</v>
      </c>
      <c r="B951" s="8" t="str">
        <f t="shared" si="34"/>
        <v/>
      </c>
      <c r="C951" s="112" t="str">
        <f>IFERROR(VLOOKUP(A951,DETAIL!$A$7:$F$1101,3,0),"")</f>
        <v/>
      </c>
      <c r="D951" s="112" t="str">
        <f>IFERROR(VLOOKUP(A951,DETAIL!$A$7:$F$1101,4,0),"")</f>
        <v/>
      </c>
      <c r="E951" s="113" t="str">
        <f>IFERROR(VLOOKUP(A951,DETAIL!$A$7:$F$1101,5,0),"")</f>
        <v/>
      </c>
      <c r="F951" s="113" t="str">
        <f>IFERROR(VLOOKUP(A951,DETAIL!$A$7:$P$1101,16,0),"")</f>
        <v/>
      </c>
      <c r="G951" s="113" t="str">
        <f>IFERROR(VLOOKUP(A951,DETAIL!$A$7:$P$1101,15,0),"")</f>
        <v/>
      </c>
      <c r="H951" s="8" t="str">
        <f>IFERROR(VLOOKUP(A951,DETAIL!$A$7:$F$1101,6,0),"")</f>
        <v/>
      </c>
      <c r="I951" s="8" t="str">
        <f>IFERROR(VLOOKUP(A951,DETAIL!$A$7:$Q$1101,17,0),"")</f>
        <v/>
      </c>
      <c r="J951" s="8" t="str">
        <f>IFERROR(VLOOKUP(A951,DETAIL!$A$7:$P$1101,13,0),"")</f>
        <v/>
      </c>
      <c r="K951" s="114" t="str">
        <f>IFERROR(VLOOKUP(A951,DETAIL!$A$7:$N$1101,14,0),"")</f>
        <v/>
      </c>
      <c r="L951" s="8" t="str">
        <f>IFERROR(VLOOKUP(A951,DETAIL!$A$7:$L$1101,7,0),"")</f>
        <v/>
      </c>
      <c r="M951" s="115" t="str">
        <f>IFERROR(VLOOKUP(A951,DETAIL!$A$7:$L$1101,8,0)*75%,"")</f>
        <v/>
      </c>
      <c r="N951" s="8" t="str">
        <f>IFERROR(VLOOKUP(A951,DETAIL!$A$7:$L$1101,9,0),"")</f>
        <v/>
      </c>
      <c r="O951" s="115" t="str">
        <f>IFERROR(VLOOKUP(A951,DETAIL!$A$7:$L$1101,10,0)*25%,"")</f>
        <v/>
      </c>
      <c r="P951" s="115" t="str">
        <f t="shared" si="35"/>
        <v/>
      </c>
      <c r="Q951" s="113"/>
    </row>
    <row r="952" spans="1:17" ht="24.95" customHeight="1">
      <c r="A952" s="128">
        <v>945</v>
      </c>
      <c r="B952" s="8" t="str">
        <f t="shared" si="34"/>
        <v/>
      </c>
      <c r="C952" s="112" t="str">
        <f>IFERROR(VLOOKUP(A952,DETAIL!$A$7:$F$1101,3,0),"")</f>
        <v/>
      </c>
      <c r="D952" s="112" t="str">
        <f>IFERROR(VLOOKUP(A952,DETAIL!$A$7:$F$1101,4,0),"")</f>
        <v/>
      </c>
      <c r="E952" s="113" t="str">
        <f>IFERROR(VLOOKUP(A952,DETAIL!$A$7:$F$1101,5,0),"")</f>
        <v/>
      </c>
      <c r="F952" s="113" t="str">
        <f>IFERROR(VLOOKUP(A952,DETAIL!$A$7:$P$1101,16,0),"")</f>
        <v/>
      </c>
      <c r="G952" s="113" t="str">
        <f>IFERROR(VLOOKUP(A952,DETAIL!$A$7:$P$1101,15,0),"")</f>
        <v/>
      </c>
      <c r="H952" s="8" t="str">
        <f>IFERROR(VLOOKUP(A952,DETAIL!$A$7:$F$1101,6,0),"")</f>
        <v/>
      </c>
      <c r="I952" s="8" t="str">
        <f>IFERROR(VLOOKUP(A952,DETAIL!$A$7:$Q$1101,17,0),"")</f>
        <v/>
      </c>
      <c r="J952" s="8" t="str">
        <f>IFERROR(VLOOKUP(A952,DETAIL!$A$7:$P$1101,13,0),"")</f>
        <v/>
      </c>
      <c r="K952" s="114" t="str">
        <f>IFERROR(VLOOKUP(A952,DETAIL!$A$7:$N$1101,14,0),"")</f>
        <v/>
      </c>
      <c r="L952" s="8" t="str">
        <f>IFERROR(VLOOKUP(A952,DETAIL!$A$7:$L$1101,7,0),"")</f>
        <v/>
      </c>
      <c r="M952" s="115" t="str">
        <f>IFERROR(VLOOKUP(A952,DETAIL!$A$7:$L$1101,8,0)*75%,"")</f>
        <v/>
      </c>
      <c r="N952" s="8" t="str">
        <f>IFERROR(VLOOKUP(A952,DETAIL!$A$7:$L$1101,9,0),"")</f>
        <v/>
      </c>
      <c r="O952" s="115" t="str">
        <f>IFERROR(VLOOKUP(A952,DETAIL!$A$7:$L$1101,10,0)*25%,"")</f>
        <v/>
      </c>
      <c r="P952" s="115" t="str">
        <f t="shared" si="35"/>
        <v/>
      </c>
      <c r="Q952" s="113"/>
    </row>
    <row r="953" spans="1:17" ht="24.95" customHeight="1">
      <c r="A953" s="128">
        <v>946</v>
      </c>
      <c r="B953" s="8" t="str">
        <f t="shared" si="34"/>
        <v/>
      </c>
      <c r="C953" s="112" t="str">
        <f>IFERROR(VLOOKUP(A953,DETAIL!$A$7:$F$1101,3,0),"")</f>
        <v/>
      </c>
      <c r="D953" s="112" t="str">
        <f>IFERROR(VLOOKUP(A953,DETAIL!$A$7:$F$1101,4,0),"")</f>
        <v/>
      </c>
      <c r="E953" s="113" t="str">
        <f>IFERROR(VLOOKUP(A953,DETAIL!$A$7:$F$1101,5,0),"")</f>
        <v/>
      </c>
      <c r="F953" s="113" t="str">
        <f>IFERROR(VLOOKUP(A953,DETAIL!$A$7:$P$1101,16,0),"")</f>
        <v/>
      </c>
      <c r="G953" s="113" t="str">
        <f>IFERROR(VLOOKUP(A953,DETAIL!$A$7:$P$1101,15,0),"")</f>
        <v/>
      </c>
      <c r="H953" s="8" t="str">
        <f>IFERROR(VLOOKUP(A953,DETAIL!$A$7:$F$1101,6,0),"")</f>
        <v/>
      </c>
      <c r="I953" s="8" t="str">
        <f>IFERROR(VLOOKUP(A953,DETAIL!$A$7:$Q$1101,17,0),"")</f>
        <v/>
      </c>
      <c r="J953" s="8" t="str">
        <f>IFERROR(VLOOKUP(A953,DETAIL!$A$7:$P$1101,13,0),"")</f>
        <v/>
      </c>
      <c r="K953" s="114" t="str">
        <f>IFERROR(VLOOKUP(A953,DETAIL!$A$7:$N$1101,14,0),"")</f>
        <v/>
      </c>
      <c r="L953" s="8" t="str">
        <f>IFERROR(VLOOKUP(A953,DETAIL!$A$7:$L$1101,7,0),"")</f>
        <v/>
      </c>
      <c r="M953" s="115" t="str">
        <f>IFERROR(VLOOKUP(A953,DETAIL!$A$7:$L$1101,8,0)*75%,"")</f>
        <v/>
      </c>
      <c r="N953" s="8" t="str">
        <f>IFERROR(VLOOKUP(A953,DETAIL!$A$7:$L$1101,9,0),"")</f>
        <v/>
      </c>
      <c r="O953" s="115" t="str">
        <f>IFERROR(VLOOKUP(A953,DETAIL!$A$7:$L$1101,10,0)*25%,"")</f>
        <v/>
      </c>
      <c r="P953" s="115" t="str">
        <f t="shared" si="35"/>
        <v/>
      </c>
      <c r="Q953" s="113"/>
    </row>
    <row r="954" spans="1:17" ht="24.95" customHeight="1">
      <c r="A954" s="128">
        <v>947</v>
      </c>
      <c r="B954" s="8" t="str">
        <f t="shared" si="34"/>
        <v/>
      </c>
      <c r="C954" s="112" t="str">
        <f>IFERROR(VLOOKUP(A954,DETAIL!$A$7:$F$1101,3,0),"")</f>
        <v/>
      </c>
      <c r="D954" s="112" t="str">
        <f>IFERROR(VLOOKUP(A954,DETAIL!$A$7:$F$1101,4,0),"")</f>
        <v/>
      </c>
      <c r="E954" s="113" t="str">
        <f>IFERROR(VLOOKUP(A954,DETAIL!$A$7:$F$1101,5,0),"")</f>
        <v/>
      </c>
      <c r="F954" s="113" t="str">
        <f>IFERROR(VLOOKUP(A954,DETAIL!$A$7:$P$1101,16,0),"")</f>
        <v/>
      </c>
      <c r="G954" s="113" t="str">
        <f>IFERROR(VLOOKUP(A954,DETAIL!$A$7:$P$1101,15,0),"")</f>
        <v/>
      </c>
      <c r="H954" s="8" t="str">
        <f>IFERROR(VLOOKUP(A954,DETAIL!$A$7:$F$1101,6,0),"")</f>
        <v/>
      </c>
      <c r="I954" s="8" t="str">
        <f>IFERROR(VLOOKUP(A954,DETAIL!$A$7:$Q$1101,17,0),"")</f>
        <v/>
      </c>
      <c r="J954" s="8" t="str">
        <f>IFERROR(VLOOKUP(A954,DETAIL!$A$7:$P$1101,13,0),"")</f>
        <v/>
      </c>
      <c r="K954" s="114" t="str">
        <f>IFERROR(VLOOKUP(A954,DETAIL!$A$7:$N$1101,14,0),"")</f>
        <v/>
      </c>
      <c r="L954" s="8" t="str">
        <f>IFERROR(VLOOKUP(A954,DETAIL!$A$7:$L$1101,7,0),"")</f>
        <v/>
      </c>
      <c r="M954" s="115" t="str">
        <f>IFERROR(VLOOKUP(A954,DETAIL!$A$7:$L$1101,8,0)*75%,"")</f>
        <v/>
      </c>
      <c r="N954" s="8" t="str">
        <f>IFERROR(VLOOKUP(A954,DETAIL!$A$7:$L$1101,9,0),"")</f>
        <v/>
      </c>
      <c r="O954" s="115" t="str">
        <f>IFERROR(VLOOKUP(A954,DETAIL!$A$7:$L$1101,10,0)*25%,"")</f>
        <v/>
      </c>
      <c r="P954" s="115" t="str">
        <f t="shared" si="35"/>
        <v/>
      </c>
      <c r="Q954" s="113"/>
    </row>
    <row r="955" spans="1:17" ht="24.95" customHeight="1">
      <c r="A955" s="128">
        <v>948</v>
      </c>
      <c r="B955" s="8" t="str">
        <f t="shared" si="34"/>
        <v/>
      </c>
      <c r="C955" s="112" t="str">
        <f>IFERROR(VLOOKUP(A955,DETAIL!$A$7:$F$1101,3,0),"")</f>
        <v/>
      </c>
      <c r="D955" s="112" t="str">
        <f>IFERROR(VLOOKUP(A955,DETAIL!$A$7:$F$1101,4,0),"")</f>
        <v/>
      </c>
      <c r="E955" s="113" t="str">
        <f>IFERROR(VLOOKUP(A955,DETAIL!$A$7:$F$1101,5,0),"")</f>
        <v/>
      </c>
      <c r="F955" s="113" t="str">
        <f>IFERROR(VLOOKUP(A955,DETAIL!$A$7:$P$1101,16,0),"")</f>
        <v/>
      </c>
      <c r="G955" s="113" t="str">
        <f>IFERROR(VLOOKUP(A955,DETAIL!$A$7:$P$1101,15,0),"")</f>
        <v/>
      </c>
      <c r="H955" s="8" t="str">
        <f>IFERROR(VLOOKUP(A955,DETAIL!$A$7:$F$1101,6,0),"")</f>
        <v/>
      </c>
      <c r="I955" s="8" t="str">
        <f>IFERROR(VLOOKUP(A955,DETAIL!$A$7:$Q$1101,17,0),"")</f>
        <v/>
      </c>
      <c r="J955" s="8" t="str">
        <f>IFERROR(VLOOKUP(A955,DETAIL!$A$7:$P$1101,13,0),"")</f>
        <v/>
      </c>
      <c r="K955" s="114" t="str">
        <f>IFERROR(VLOOKUP(A955,DETAIL!$A$7:$N$1101,14,0),"")</f>
        <v/>
      </c>
      <c r="L955" s="8" t="str">
        <f>IFERROR(VLOOKUP(A955,DETAIL!$A$7:$L$1101,7,0),"")</f>
        <v/>
      </c>
      <c r="M955" s="115" t="str">
        <f>IFERROR(VLOOKUP(A955,DETAIL!$A$7:$L$1101,8,0)*75%,"")</f>
        <v/>
      </c>
      <c r="N955" s="8" t="str">
        <f>IFERROR(VLOOKUP(A955,DETAIL!$A$7:$L$1101,9,0),"")</f>
        <v/>
      </c>
      <c r="O955" s="115" t="str">
        <f>IFERROR(VLOOKUP(A955,DETAIL!$A$7:$L$1101,10,0)*25%,"")</f>
        <v/>
      </c>
      <c r="P955" s="115" t="str">
        <f t="shared" si="35"/>
        <v/>
      </c>
      <c r="Q955" s="113"/>
    </row>
    <row r="956" spans="1:17" ht="24.95" customHeight="1">
      <c r="A956" s="128">
        <v>949</v>
      </c>
      <c r="B956" s="8" t="str">
        <f t="shared" si="34"/>
        <v/>
      </c>
      <c r="C956" s="112" t="str">
        <f>IFERROR(VLOOKUP(A956,DETAIL!$A$7:$F$1101,3,0),"")</f>
        <v/>
      </c>
      <c r="D956" s="112" t="str">
        <f>IFERROR(VLOOKUP(A956,DETAIL!$A$7:$F$1101,4,0),"")</f>
        <v/>
      </c>
      <c r="E956" s="113" t="str">
        <f>IFERROR(VLOOKUP(A956,DETAIL!$A$7:$F$1101,5,0),"")</f>
        <v/>
      </c>
      <c r="F956" s="113" t="str">
        <f>IFERROR(VLOOKUP(A956,DETAIL!$A$7:$P$1101,16,0),"")</f>
        <v/>
      </c>
      <c r="G956" s="113" t="str">
        <f>IFERROR(VLOOKUP(A956,DETAIL!$A$7:$P$1101,15,0),"")</f>
        <v/>
      </c>
      <c r="H956" s="8" t="str">
        <f>IFERROR(VLOOKUP(A956,DETAIL!$A$7:$F$1101,6,0),"")</f>
        <v/>
      </c>
      <c r="I956" s="8" t="str">
        <f>IFERROR(VLOOKUP(A956,DETAIL!$A$7:$Q$1101,17,0),"")</f>
        <v/>
      </c>
      <c r="J956" s="8" t="str">
        <f>IFERROR(VLOOKUP(A956,DETAIL!$A$7:$P$1101,13,0),"")</f>
        <v/>
      </c>
      <c r="K956" s="114" t="str">
        <f>IFERROR(VLOOKUP(A956,DETAIL!$A$7:$N$1101,14,0),"")</f>
        <v/>
      </c>
      <c r="L956" s="8" t="str">
        <f>IFERROR(VLOOKUP(A956,DETAIL!$A$7:$L$1101,7,0),"")</f>
        <v/>
      </c>
      <c r="M956" s="115" t="str">
        <f>IFERROR(VLOOKUP(A956,DETAIL!$A$7:$L$1101,8,0)*75%,"")</f>
        <v/>
      </c>
      <c r="N956" s="8" t="str">
        <f>IFERROR(VLOOKUP(A956,DETAIL!$A$7:$L$1101,9,0),"")</f>
        <v/>
      </c>
      <c r="O956" s="115" t="str">
        <f>IFERROR(VLOOKUP(A956,DETAIL!$A$7:$L$1101,10,0)*25%,"")</f>
        <v/>
      </c>
      <c r="P956" s="115" t="str">
        <f t="shared" si="35"/>
        <v/>
      </c>
      <c r="Q956" s="113"/>
    </row>
    <row r="957" spans="1:17" ht="24.95" customHeight="1">
      <c r="A957" s="128">
        <v>950</v>
      </c>
      <c r="B957" s="8" t="str">
        <f t="shared" si="34"/>
        <v/>
      </c>
      <c r="C957" s="112" t="str">
        <f>IFERROR(VLOOKUP(A957,DETAIL!$A$7:$F$1101,3,0),"")</f>
        <v/>
      </c>
      <c r="D957" s="112" t="str">
        <f>IFERROR(VLOOKUP(A957,DETAIL!$A$7:$F$1101,4,0),"")</f>
        <v/>
      </c>
      <c r="E957" s="113" t="str">
        <f>IFERROR(VLOOKUP(A957,DETAIL!$A$7:$F$1101,5,0),"")</f>
        <v/>
      </c>
      <c r="F957" s="113" t="str">
        <f>IFERROR(VLOOKUP(A957,DETAIL!$A$7:$P$1101,16,0),"")</f>
        <v/>
      </c>
      <c r="G957" s="113" t="str">
        <f>IFERROR(VLOOKUP(A957,DETAIL!$A$7:$P$1101,15,0),"")</f>
        <v/>
      </c>
      <c r="H957" s="8" t="str">
        <f>IFERROR(VLOOKUP(A957,DETAIL!$A$7:$F$1101,6,0),"")</f>
        <v/>
      </c>
      <c r="I957" s="8" t="str">
        <f>IFERROR(VLOOKUP(A957,DETAIL!$A$7:$Q$1101,17,0),"")</f>
        <v/>
      </c>
      <c r="J957" s="8" t="str">
        <f>IFERROR(VLOOKUP(A957,DETAIL!$A$7:$P$1101,13,0),"")</f>
        <v/>
      </c>
      <c r="K957" s="114" t="str">
        <f>IFERROR(VLOOKUP(A957,DETAIL!$A$7:$N$1101,14,0),"")</f>
        <v/>
      </c>
      <c r="L957" s="8" t="str">
        <f>IFERROR(VLOOKUP(A957,DETAIL!$A$7:$L$1101,7,0),"")</f>
        <v/>
      </c>
      <c r="M957" s="115" t="str">
        <f>IFERROR(VLOOKUP(A957,DETAIL!$A$7:$L$1101,8,0)*75%,"")</f>
        <v/>
      </c>
      <c r="N957" s="8" t="str">
        <f>IFERROR(VLOOKUP(A957,DETAIL!$A$7:$L$1101,9,0),"")</f>
        <v/>
      </c>
      <c r="O957" s="115" t="str">
        <f>IFERROR(VLOOKUP(A957,DETAIL!$A$7:$L$1101,10,0)*25%,"")</f>
        <v/>
      </c>
      <c r="P957" s="115" t="str">
        <f t="shared" si="35"/>
        <v/>
      </c>
      <c r="Q957" s="113"/>
    </row>
    <row r="958" spans="1:17" ht="24.95" customHeight="1">
      <c r="A958" s="128">
        <v>951</v>
      </c>
      <c r="B958" s="8" t="str">
        <f t="shared" si="34"/>
        <v/>
      </c>
      <c r="C958" s="112" t="str">
        <f>IFERROR(VLOOKUP(A958,DETAIL!$A$7:$F$1101,3,0),"")</f>
        <v/>
      </c>
      <c r="D958" s="112" t="str">
        <f>IFERROR(VLOOKUP(A958,DETAIL!$A$7:$F$1101,4,0),"")</f>
        <v/>
      </c>
      <c r="E958" s="113" t="str">
        <f>IFERROR(VLOOKUP(A958,DETAIL!$A$7:$F$1101,5,0),"")</f>
        <v/>
      </c>
      <c r="F958" s="113" t="str">
        <f>IFERROR(VLOOKUP(A958,DETAIL!$A$7:$P$1101,16,0),"")</f>
        <v/>
      </c>
      <c r="G958" s="113" t="str">
        <f>IFERROR(VLOOKUP(A958,DETAIL!$A$7:$P$1101,15,0),"")</f>
        <v/>
      </c>
      <c r="H958" s="8" t="str">
        <f>IFERROR(VLOOKUP(A958,DETAIL!$A$7:$F$1101,6,0),"")</f>
        <v/>
      </c>
      <c r="I958" s="8" t="str">
        <f>IFERROR(VLOOKUP(A958,DETAIL!$A$7:$Q$1101,17,0),"")</f>
        <v/>
      </c>
      <c r="J958" s="8" t="str">
        <f>IFERROR(VLOOKUP(A958,DETAIL!$A$7:$P$1101,13,0),"")</f>
        <v/>
      </c>
      <c r="K958" s="114" t="str">
        <f>IFERROR(VLOOKUP(A958,DETAIL!$A$7:$N$1101,14,0),"")</f>
        <v/>
      </c>
      <c r="L958" s="8" t="str">
        <f>IFERROR(VLOOKUP(A958,DETAIL!$A$7:$L$1101,7,0),"")</f>
        <v/>
      </c>
      <c r="M958" s="115" t="str">
        <f>IFERROR(VLOOKUP(A958,DETAIL!$A$7:$L$1101,8,0)*75%,"")</f>
        <v/>
      </c>
      <c r="N958" s="8" t="str">
        <f>IFERROR(VLOOKUP(A958,DETAIL!$A$7:$L$1101,9,0),"")</f>
        <v/>
      </c>
      <c r="O958" s="115" t="str">
        <f>IFERROR(VLOOKUP(A958,DETAIL!$A$7:$L$1101,10,0)*25%,"")</f>
        <v/>
      </c>
      <c r="P958" s="115" t="str">
        <f t="shared" si="35"/>
        <v/>
      </c>
      <c r="Q958" s="113"/>
    </row>
    <row r="959" spans="1:17" ht="24.95" customHeight="1">
      <c r="A959" s="128">
        <v>952</v>
      </c>
      <c r="B959" s="8" t="str">
        <f t="shared" si="34"/>
        <v/>
      </c>
      <c r="C959" s="112" t="str">
        <f>IFERROR(VLOOKUP(A959,DETAIL!$A$7:$F$1101,3,0),"")</f>
        <v/>
      </c>
      <c r="D959" s="112" t="str">
        <f>IFERROR(VLOOKUP(A959,DETAIL!$A$7:$F$1101,4,0),"")</f>
        <v/>
      </c>
      <c r="E959" s="113" t="str">
        <f>IFERROR(VLOOKUP(A959,DETAIL!$A$7:$F$1101,5,0),"")</f>
        <v/>
      </c>
      <c r="F959" s="113" t="str">
        <f>IFERROR(VLOOKUP(A959,DETAIL!$A$7:$P$1101,16,0),"")</f>
        <v/>
      </c>
      <c r="G959" s="113" t="str">
        <f>IFERROR(VLOOKUP(A959,DETAIL!$A$7:$P$1101,15,0),"")</f>
        <v/>
      </c>
      <c r="H959" s="8" t="str">
        <f>IFERROR(VLOOKUP(A959,DETAIL!$A$7:$F$1101,6,0),"")</f>
        <v/>
      </c>
      <c r="I959" s="8" t="str">
        <f>IFERROR(VLOOKUP(A959,DETAIL!$A$7:$Q$1101,17,0),"")</f>
        <v/>
      </c>
      <c r="J959" s="8" t="str">
        <f>IFERROR(VLOOKUP(A959,DETAIL!$A$7:$P$1101,13,0),"")</f>
        <v/>
      </c>
      <c r="K959" s="114" t="str">
        <f>IFERROR(VLOOKUP(A959,DETAIL!$A$7:$N$1101,14,0),"")</f>
        <v/>
      </c>
      <c r="L959" s="8" t="str">
        <f>IFERROR(VLOOKUP(A959,DETAIL!$A$7:$L$1101,7,0),"")</f>
        <v/>
      </c>
      <c r="M959" s="115" t="str">
        <f>IFERROR(VLOOKUP(A959,DETAIL!$A$7:$L$1101,8,0)*75%,"")</f>
        <v/>
      </c>
      <c r="N959" s="8" t="str">
        <f>IFERROR(VLOOKUP(A959,DETAIL!$A$7:$L$1101,9,0),"")</f>
        <v/>
      </c>
      <c r="O959" s="115" t="str">
        <f>IFERROR(VLOOKUP(A959,DETAIL!$A$7:$L$1101,10,0)*25%,"")</f>
        <v/>
      </c>
      <c r="P959" s="115" t="str">
        <f t="shared" si="35"/>
        <v/>
      </c>
      <c r="Q959" s="113"/>
    </row>
    <row r="960" spans="1:17" ht="24.95" customHeight="1">
      <c r="A960" s="128">
        <v>953</v>
      </c>
      <c r="B960" s="8" t="str">
        <f t="shared" si="34"/>
        <v/>
      </c>
      <c r="C960" s="112" t="str">
        <f>IFERROR(VLOOKUP(A960,DETAIL!$A$7:$F$1101,3,0),"")</f>
        <v/>
      </c>
      <c r="D960" s="112" t="str">
        <f>IFERROR(VLOOKUP(A960,DETAIL!$A$7:$F$1101,4,0),"")</f>
        <v/>
      </c>
      <c r="E960" s="113" t="str">
        <f>IFERROR(VLOOKUP(A960,DETAIL!$A$7:$F$1101,5,0),"")</f>
        <v/>
      </c>
      <c r="F960" s="113" t="str">
        <f>IFERROR(VLOOKUP(A960,DETAIL!$A$7:$P$1101,16,0),"")</f>
        <v/>
      </c>
      <c r="G960" s="113" t="str">
        <f>IFERROR(VLOOKUP(A960,DETAIL!$A$7:$P$1101,15,0),"")</f>
        <v/>
      </c>
      <c r="H960" s="8" t="str">
        <f>IFERROR(VLOOKUP(A960,DETAIL!$A$7:$F$1101,6,0),"")</f>
        <v/>
      </c>
      <c r="I960" s="8" t="str">
        <f>IFERROR(VLOOKUP(A960,DETAIL!$A$7:$Q$1101,17,0),"")</f>
        <v/>
      </c>
      <c r="J960" s="8" t="str">
        <f>IFERROR(VLOOKUP(A960,DETAIL!$A$7:$P$1101,13,0),"")</f>
        <v/>
      </c>
      <c r="K960" s="114" t="str">
        <f>IFERROR(VLOOKUP(A960,DETAIL!$A$7:$N$1101,14,0),"")</f>
        <v/>
      </c>
      <c r="L960" s="8" t="str">
        <f>IFERROR(VLOOKUP(A960,DETAIL!$A$7:$L$1101,7,0),"")</f>
        <v/>
      </c>
      <c r="M960" s="115" t="str">
        <f>IFERROR(VLOOKUP(A960,DETAIL!$A$7:$L$1101,8,0)*75%,"")</f>
        <v/>
      </c>
      <c r="N960" s="8" t="str">
        <f>IFERROR(VLOOKUP(A960,DETAIL!$A$7:$L$1101,9,0),"")</f>
        <v/>
      </c>
      <c r="O960" s="115" t="str">
        <f>IFERROR(VLOOKUP(A960,DETAIL!$A$7:$L$1101,10,0)*25%,"")</f>
        <v/>
      </c>
      <c r="P960" s="115" t="str">
        <f t="shared" si="35"/>
        <v/>
      </c>
      <c r="Q960" s="113"/>
    </row>
    <row r="961" spans="1:17" ht="24.95" customHeight="1">
      <c r="A961" s="128">
        <v>954</v>
      </c>
      <c r="B961" s="8" t="str">
        <f t="shared" si="34"/>
        <v/>
      </c>
      <c r="C961" s="112" t="str">
        <f>IFERROR(VLOOKUP(A961,DETAIL!$A$7:$F$1101,3,0),"")</f>
        <v/>
      </c>
      <c r="D961" s="112" t="str">
        <f>IFERROR(VLOOKUP(A961,DETAIL!$A$7:$F$1101,4,0),"")</f>
        <v/>
      </c>
      <c r="E961" s="113" t="str">
        <f>IFERROR(VLOOKUP(A961,DETAIL!$A$7:$F$1101,5,0),"")</f>
        <v/>
      </c>
      <c r="F961" s="113" t="str">
        <f>IFERROR(VLOOKUP(A961,DETAIL!$A$7:$P$1101,16,0),"")</f>
        <v/>
      </c>
      <c r="G961" s="113" t="str">
        <f>IFERROR(VLOOKUP(A961,DETAIL!$A$7:$P$1101,15,0),"")</f>
        <v/>
      </c>
      <c r="H961" s="8" t="str">
        <f>IFERROR(VLOOKUP(A961,DETAIL!$A$7:$F$1101,6,0),"")</f>
        <v/>
      </c>
      <c r="I961" s="8" t="str">
        <f>IFERROR(VLOOKUP(A961,DETAIL!$A$7:$Q$1101,17,0),"")</f>
        <v/>
      </c>
      <c r="J961" s="8" t="str">
        <f>IFERROR(VLOOKUP(A961,DETAIL!$A$7:$P$1101,13,0),"")</f>
        <v/>
      </c>
      <c r="K961" s="114" t="str">
        <f>IFERROR(VLOOKUP(A961,DETAIL!$A$7:$N$1101,14,0),"")</f>
        <v/>
      </c>
      <c r="L961" s="8" t="str">
        <f>IFERROR(VLOOKUP(A961,DETAIL!$A$7:$L$1101,7,0),"")</f>
        <v/>
      </c>
      <c r="M961" s="115" t="str">
        <f>IFERROR(VLOOKUP(A961,DETAIL!$A$7:$L$1101,8,0)*75%,"")</f>
        <v/>
      </c>
      <c r="N961" s="8" t="str">
        <f>IFERROR(VLOOKUP(A961,DETAIL!$A$7:$L$1101,9,0),"")</f>
        <v/>
      </c>
      <c r="O961" s="115" t="str">
        <f>IFERROR(VLOOKUP(A961,DETAIL!$A$7:$L$1101,10,0)*25%,"")</f>
        <v/>
      </c>
      <c r="P961" s="115" t="str">
        <f t="shared" si="35"/>
        <v/>
      </c>
      <c r="Q961" s="113"/>
    </row>
    <row r="962" spans="1:17" ht="24.95" customHeight="1">
      <c r="A962" s="128">
        <v>955</v>
      </c>
      <c r="B962" s="8" t="str">
        <f t="shared" si="34"/>
        <v/>
      </c>
      <c r="C962" s="112" t="str">
        <f>IFERROR(VLOOKUP(A962,DETAIL!$A$7:$F$1101,3,0),"")</f>
        <v/>
      </c>
      <c r="D962" s="112" t="str">
        <f>IFERROR(VLOOKUP(A962,DETAIL!$A$7:$F$1101,4,0),"")</f>
        <v/>
      </c>
      <c r="E962" s="113" t="str">
        <f>IFERROR(VLOOKUP(A962,DETAIL!$A$7:$F$1101,5,0),"")</f>
        <v/>
      </c>
      <c r="F962" s="113" t="str">
        <f>IFERROR(VLOOKUP(A962,DETAIL!$A$7:$P$1101,16,0),"")</f>
        <v/>
      </c>
      <c r="G962" s="113" t="str">
        <f>IFERROR(VLOOKUP(A962,DETAIL!$A$7:$P$1101,15,0),"")</f>
        <v/>
      </c>
      <c r="H962" s="8" t="str">
        <f>IFERROR(VLOOKUP(A962,DETAIL!$A$7:$F$1101,6,0),"")</f>
        <v/>
      </c>
      <c r="I962" s="8" t="str">
        <f>IFERROR(VLOOKUP(A962,DETAIL!$A$7:$Q$1101,17,0),"")</f>
        <v/>
      </c>
      <c r="J962" s="8" t="str">
        <f>IFERROR(VLOOKUP(A962,DETAIL!$A$7:$P$1101,13,0),"")</f>
        <v/>
      </c>
      <c r="K962" s="114" t="str">
        <f>IFERROR(VLOOKUP(A962,DETAIL!$A$7:$N$1101,14,0),"")</f>
        <v/>
      </c>
      <c r="L962" s="8" t="str">
        <f>IFERROR(VLOOKUP(A962,DETAIL!$A$7:$L$1101,7,0),"")</f>
        <v/>
      </c>
      <c r="M962" s="115" t="str">
        <f>IFERROR(VLOOKUP(A962,DETAIL!$A$7:$L$1101,8,0)*75%,"")</f>
        <v/>
      </c>
      <c r="N962" s="8" t="str">
        <f>IFERROR(VLOOKUP(A962,DETAIL!$A$7:$L$1101,9,0),"")</f>
        <v/>
      </c>
      <c r="O962" s="115" t="str">
        <f>IFERROR(VLOOKUP(A962,DETAIL!$A$7:$L$1101,10,0)*25%,"")</f>
        <v/>
      </c>
      <c r="P962" s="115" t="str">
        <f t="shared" si="35"/>
        <v/>
      </c>
      <c r="Q962" s="113"/>
    </row>
    <row r="963" spans="1:17" ht="24.95" customHeight="1">
      <c r="A963" s="128">
        <v>956</v>
      </c>
      <c r="B963" s="8" t="str">
        <f t="shared" si="34"/>
        <v/>
      </c>
      <c r="C963" s="112" t="str">
        <f>IFERROR(VLOOKUP(A963,DETAIL!$A$7:$F$1101,3,0),"")</f>
        <v/>
      </c>
      <c r="D963" s="112" t="str">
        <f>IFERROR(VLOOKUP(A963,DETAIL!$A$7:$F$1101,4,0),"")</f>
        <v/>
      </c>
      <c r="E963" s="113" t="str">
        <f>IFERROR(VLOOKUP(A963,DETAIL!$A$7:$F$1101,5,0),"")</f>
        <v/>
      </c>
      <c r="F963" s="113" t="str">
        <f>IFERROR(VLOOKUP(A963,DETAIL!$A$7:$P$1101,16,0),"")</f>
        <v/>
      </c>
      <c r="G963" s="113" t="str">
        <f>IFERROR(VLOOKUP(A963,DETAIL!$A$7:$P$1101,15,0),"")</f>
        <v/>
      </c>
      <c r="H963" s="8" t="str">
        <f>IFERROR(VLOOKUP(A963,DETAIL!$A$7:$F$1101,6,0),"")</f>
        <v/>
      </c>
      <c r="I963" s="8" t="str">
        <f>IFERROR(VLOOKUP(A963,DETAIL!$A$7:$Q$1101,17,0),"")</f>
        <v/>
      </c>
      <c r="J963" s="8" t="str">
        <f>IFERROR(VLOOKUP(A963,DETAIL!$A$7:$P$1101,13,0),"")</f>
        <v/>
      </c>
      <c r="K963" s="114" t="str">
        <f>IFERROR(VLOOKUP(A963,DETAIL!$A$7:$N$1101,14,0),"")</f>
        <v/>
      </c>
      <c r="L963" s="8" t="str">
        <f>IFERROR(VLOOKUP(A963,DETAIL!$A$7:$L$1101,7,0),"")</f>
        <v/>
      </c>
      <c r="M963" s="115" t="str">
        <f>IFERROR(VLOOKUP(A963,DETAIL!$A$7:$L$1101,8,0)*75%,"")</f>
        <v/>
      </c>
      <c r="N963" s="8" t="str">
        <f>IFERROR(VLOOKUP(A963,DETAIL!$A$7:$L$1101,9,0),"")</f>
        <v/>
      </c>
      <c r="O963" s="115" t="str">
        <f>IFERROR(VLOOKUP(A963,DETAIL!$A$7:$L$1101,10,0)*25%,"")</f>
        <v/>
      </c>
      <c r="P963" s="115" t="str">
        <f t="shared" si="35"/>
        <v/>
      </c>
      <c r="Q963" s="113"/>
    </row>
    <row r="964" spans="1:17" ht="24.95" customHeight="1">
      <c r="A964" s="128">
        <v>957</v>
      </c>
      <c r="B964" s="8" t="str">
        <f t="shared" si="34"/>
        <v/>
      </c>
      <c r="C964" s="112" t="str">
        <f>IFERROR(VLOOKUP(A964,DETAIL!$A$7:$F$1101,3,0),"")</f>
        <v/>
      </c>
      <c r="D964" s="112" t="str">
        <f>IFERROR(VLOOKUP(A964,DETAIL!$A$7:$F$1101,4,0),"")</f>
        <v/>
      </c>
      <c r="E964" s="113" t="str">
        <f>IFERROR(VLOOKUP(A964,DETAIL!$A$7:$F$1101,5,0),"")</f>
        <v/>
      </c>
      <c r="F964" s="113" t="str">
        <f>IFERROR(VLOOKUP(A964,DETAIL!$A$7:$P$1101,16,0),"")</f>
        <v/>
      </c>
      <c r="G964" s="113" t="str">
        <f>IFERROR(VLOOKUP(A964,DETAIL!$A$7:$P$1101,15,0),"")</f>
        <v/>
      </c>
      <c r="H964" s="8" t="str">
        <f>IFERROR(VLOOKUP(A964,DETAIL!$A$7:$F$1101,6,0),"")</f>
        <v/>
      </c>
      <c r="I964" s="8" t="str">
        <f>IFERROR(VLOOKUP(A964,DETAIL!$A$7:$Q$1101,17,0),"")</f>
        <v/>
      </c>
      <c r="J964" s="8" t="str">
        <f>IFERROR(VLOOKUP(A964,DETAIL!$A$7:$P$1101,13,0),"")</f>
        <v/>
      </c>
      <c r="K964" s="114" t="str">
        <f>IFERROR(VLOOKUP(A964,DETAIL!$A$7:$N$1101,14,0),"")</f>
        <v/>
      </c>
      <c r="L964" s="8" t="str">
        <f>IFERROR(VLOOKUP(A964,DETAIL!$A$7:$L$1101,7,0),"")</f>
        <v/>
      </c>
      <c r="M964" s="115" t="str">
        <f>IFERROR(VLOOKUP(A964,DETAIL!$A$7:$L$1101,8,0)*75%,"")</f>
        <v/>
      </c>
      <c r="N964" s="8" t="str">
        <f>IFERROR(VLOOKUP(A964,DETAIL!$A$7:$L$1101,9,0),"")</f>
        <v/>
      </c>
      <c r="O964" s="115" t="str">
        <f>IFERROR(VLOOKUP(A964,DETAIL!$A$7:$L$1101,10,0)*25%,"")</f>
        <v/>
      </c>
      <c r="P964" s="115" t="str">
        <f t="shared" si="35"/>
        <v/>
      </c>
      <c r="Q964" s="113"/>
    </row>
    <row r="965" spans="1:17" ht="24.95" customHeight="1">
      <c r="A965" s="128">
        <v>958</v>
      </c>
      <c r="B965" s="8" t="str">
        <f t="shared" si="34"/>
        <v/>
      </c>
      <c r="C965" s="112" t="str">
        <f>IFERROR(VLOOKUP(A965,DETAIL!$A$7:$F$1101,3,0),"")</f>
        <v/>
      </c>
      <c r="D965" s="112" t="str">
        <f>IFERROR(VLOOKUP(A965,DETAIL!$A$7:$F$1101,4,0),"")</f>
        <v/>
      </c>
      <c r="E965" s="113" t="str">
        <f>IFERROR(VLOOKUP(A965,DETAIL!$A$7:$F$1101,5,0),"")</f>
        <v/>
      </c>
      <c r="F965" s="113" t="str">
        <f>IFERROR(VLOOKUP(A965,DETAIL!$A$7:$P$1101,16,0),"")</f>
        <v/>
      </c>
      <c r="G965" s="113" t="str">
        <f>IFERROR(VLOOKUP(A965,DETAIL!$A$7:$P$1101,15,0),"")</f>
        <v/>
      </c>
      <c r="H965" s="8" t="str">
        <f>IFERROR(VLOOKUP(A965,DETAIL!$A$7:$F$1101,6,0),"")</f>
        <v/>
      </c>
      <c r="I965" s="8" t="str">
        <f>IFERROR(VLOOKUP(A965,DETAIL!$A$7:$Q$1101,17,0),"")</f>
        <v/>
      </c>
      <c r="J965" s="8" t="str">
        <f>IFERROR(VLOOKUP(A965,DETAIL!$A$7:$P$1101,13,0),"")</f>
        <v/>
      </c>
      <c r="K965" s="114" t="str">
        <f>IFERROR(VLOOKUP(A965,DETAIL!$A$7:$N$1101,14,0),"")</f>
        <v/>
      </c>
      <c r="L965" s="8" t="str">
        <f>IFERROR(VLOOKUP(A965,DETAIL!$A$7:$L$1101,7,0),"")</f>
        <v/>
      </c>
      <c r="M965" s="115" t="str">
        <f>IFERROR(VLOOKUP(A965,DETAIL!$A$7:$L$1101,8,0)*75%,"")</f>
        <v/>
      </c>
      <c r="N965" s="8" t="str">
        <f>IFERROR(VLOOKUP(A965,DETAIL!$A$7:$L$1101,9,0),"")</f>
        <v/>
      </c>
      <c r="O965" s="115" t="str">
        <f>IFERROR(VLOOKUP(A965,DETAIL!$A$7:$L$1101,10,0)*25%,"")</f>
        <v/>
      </c>
      <c r="P965" s="115" t="str">
        <f t="shared" si="35"/>
        <v/>
      </c>
      <c r="Q965" s="113"/>
    </row>
    <row r="966" spans="1:17" ht="24.95" customHeight="1">
      <c r="A966" s="128">
        <v>959</v>
      </c>
      <c r="B966" s="8" t="str">
        <f t="shared" si="34"/>
        <v/>
      </c>
      <c r="C966" s="112" t="str">
        <f>IFERROR(VLOOKUP(A966,DETAIL!$A$7:$F$1101,3,0),"")</f>
        <v/>
      </c>
      <c r="D966" s="112" t="str">
        <f>IFERROR(VLOOKUP(A966,DETAIL!$A$7:$F$1101,4,0),"")</f>
        <v/>
      </c>
      <c r="E966" s="113" t="str">
        <f>IFERROR(VLOOKUP(A966,DETAIL!$A$7:$F$1101,5,0),"")</f>
        <v/>
      </c>
      <c r="F966" s="113" t="str">
        <f>IFERROR(VLOOKUP(A966,DETAIL!$A$7:$P$1101,16,0),"")</f>
        <v/>
      </c>
      <c r="G966" s="113" t="str">
        <f>IFERROR(VLOOKUP(A966,DETAIL!$A$7:$P$1101,15,0),"")</f>
        <v/>
      </c>
      <c r="H966" s="8" t="str">
        <f>IFERROR(VLOOKUP(A966,DETAIL!$A$7:$F$1101,6,0),"")</f>
        <v/>
      </c>
      <c r="I966" s="8" t="str">
        <f>IFERROR(VLOOKUP(A966,DETAIL!$A$7:$Q$1101,17,0),"")</f>
        <v/>
      </c>
      <c r="J966" s="8" t="str">
        <f>IFERROR(VLOOKUP(A966,DETAIL!$A$7:$P$1101,13,0),"")</f>
        <v/>
      </c>
      <c r="K966" s="114" t="str">
        <f>IFERROR(VLOOKUP(A966,DETAIL!$A$7:$N$1101,14,0),"")</f>
        <v/>
      </c>
      <c r="L966" s="8" t="str">
        <f>IFERROR(VLOOKUP(A966,DETAIL!$A$7:$L$1101,7,0),"")</f>
        <v/>
      </c>
      <c r="M966" s="115" t="str">
        <f>IFERROR(VLOOKUP(A966,DETAIL!$A$7:$L$1101,8,0)*75%,"")</f>
        <v/>
      </c>
      <c r="N966" s="8" t="str">
        <f>IFERROR(VLOOKUP(A966,DETAIL!$A$7:$L$1101,9,0),"")</f>
        <v/>
      </c>
      <c r="O966" s="115" t="str">
        <f>IFERROR(VLOOKUP(A966,DETAIL!$A$7:$L$1101,10,0)*25%,"")</f>
        <v/>
      </c>
      <c r="P966" s="115" t="str">
        <f t="shared" si="35"/>
        <v/>
      </c>
      <c r="Q966" s="113"/>
    </row>
    <row r="967" spans="1:17" ht="24.95" customHeight="1">
      <c r="A967" s="128">
        <v>960</v>
      </c>
      <c r="B967" s="8" t="str">
        <f t="shared" si="34"/>
        <v/>
      </c>
      <c r="C967" s="112" t="str">
        <f>IFERROR(VLOOKUP(A967,DETAIL!$A$7:$F$1101,3,0),"")</f>
        <v/>
      </c>
      <c r="D967" s="112" t="str">
        <f>IFERROR(VLOOKUP(A967,DETAIL!$A$7:$F$1101,4,0),"")</f>
        <v/>
      </c>
      <c r="E967" s="113" t="str">
        <f>IFERROR(VLOOKUP(A967,DETAIL!$A$7:$F$1101,5,0),"")</f>
        <v/>
      </c>
      <c r="F967" s="113" t="str">
        <f>IFERROR(VLOOKUP(A967,DETAIL!$A$7:$P$1101,16,0),"")</f>
        <v/>
      </c>
      <c r="G967" s="113" t="str">
        <f>IFERROR(VLOOKUP(A967,DETAIL!$A$7:$P$1101,15,0),"")</f>
        <v/>
      </c>
      <c r="H967" s="8" t="str">
        <f>IFERROR(VLOOKUP(A967,DETAIL!$A$7:$F$1101,6,0),"")</f>
        <v/>
      </c>
      <c r="I967" s="8" t="str">
        <f>IFERROR(VLOOKUP(A967,DETAIL!$A$7:$Q$1101,17,0),"")</f>
        <v/>
      </c>
      <c r="J967" s="8" t="str">
        <f>IFERROR(VLOOKUP(A967,DETAIL!$A$7:$P$1101,13,0),"")</f>
        <v/>
      </c>
      <c r="K967" s="114" t="str">
        <f>IFERROR(VLOOKUP(A967,DETAIL!$A$7:$N$1101,14,0),"")</f>
        <v/>
      </c>
      <c r="L967" s="8" t="str">
        <f>IFERROR(VLOOKUP(A967,DETAIL!$A$7:$L$1101,7,0),"")</f>
        <v/>
      </c>
      <c r="M967" s="115" t="str">
        <f>IFERROR(VLOOKUP(A967,DETAIL!$A$7:$L$1101,8,0)*75%,"")</f>
        <v/>
      </c>
      <c r="N967" s="8" t="str">
        <f>IFERROR(VLOOKUP(A967,DETAIL!$A$7:$L$1101,9,0),"")</f>
        <v/>
      </c>
      <c r="O967" s="115" t="str">
        <f>IFERROR(VLOOKUP(A967,DETAIL!$A$7:$L$1101,10,0)*25%,"")</f>
        <v/>
      </c>
      <c r="P967" s="115" t="str">
        <f t="shared" si="35"/>
        <v/>
      </c>
      <c r="Q967" s="113"/>
    </row>
    <row r="968" spans="1:17" ht="24.95" customHeight="1">
      <c r="A968" s="128">
        <v>961</v>
      </c>
      <c r="B968" s="8" t="str">
        <f t="shared" si="34"/>
        <v/>
      </c>
      <c r="C968" s="112" t="str">
        <f>IFERROR(VLOOKUP(A968,DETAIL!$A$7:$F$1101,3,0),"")</f>
        <v/>
      </c>
      <c r="D968" s="112" t="str">
        <f>IFERROR(VLOOKUP(A968,DETAIL!$A$7:$F$1101,4,0),"")</f>
        <v/>
      </c>
      <c r="E968" s="113" t="str">
        <f>IFERROR(VLOOKUP(A968,DETAIL!$A$7:$F$1101,5,0),"")</f>
        <v/>
      </c>
      <c r="F968" s="113" t="str">
        <f>IFERROR(VLOOKUP(A968,DETAIL!$A$7:$P$1101,16,0),"")</f>
        <v/>
      </c>
      <c r="G968" s="113" t="str">
        <f>IFERROR(VLOOKUP(A968,DETAIL!$A$7:$P$1101,15,0),"")</f>
        <v/>
      </c>
      <c r="H968" s="8" t="str">
        <f>IFERROR(VLOOKUP(A968,DETAIL!$A$7:$F$1101,6,0),"")</f>
        <v/>
      </c>
      <c r="I968" s="8" t="str">
        <f>IFERROR(VLOOKUP(A968,DETAIL!$A$7:$Q$1101,17,0),"")</f>
        <v/>
      </c>
      <c r="J968" s="8" t="str">
        <f>IFERROR(VLOOKUP(A968,DETAIL!$A$7:$P$1101,13,0),"")</f>
        <v/>
      </c>
      <c r="K968" s="114" t="str">
        <f>IFERROR(VLOOKUP(A968,DETAIL!$A$7:$N$1101,14,0),"")</f>
        <v/>
      </c>
      <c r="L968" s="8" t="str">
        <f>IFERROR(VLOOKUP(A968,DETAIL!$A$7:$L$1101,7,0),"")</f>
        <v/>
      </c>
      <c r="M968" s="115" t="str">
        <f>IFERROR(VLOOKUP(A968,DETAIL!$A$7:$L$1101,8,0)*75%,"")</f>
        <v/>
      </c>
      <c r="N968" s="8" t="str">
        <f>IFERROR(VLOOKUP(A968,DETAIL!$A$7:$L$1101,9,0),"")</f>
        <v/>
      </c>
      <c r="O968" s="115" t="str">
        <f>IFERROR(VLOOKUP(A968,DETAIL!$A$7:$L$1101,10,0)*25%,"")</f>
        <v/>
      </c>
      <c r="P968" s="115" t="str">
        <f t="shared" si="35"/>
        <v/>
      </c>
      <c r="Q968" s="113"/>
    </row>
    <row r="969" spans="1:17" ht="24.95" customHeight="1">
      <c r="A969" s="128">
        <v>962</v>
      </c>
      <c r="B969" s="8" t="str">
        <f t="shared" si="34"/>
        <v/>
      </c>
      <c r="C969" s="112" t="str">
        <f>IFERROR(VLOOKUP(A969,DETAIL!$A$7:$F$1101,3,0),"")</f>
        <v/>
      </c>
      <c r="D969" s="112" t="str">
        <f>IFERROR(VLOOKUP(A969,DETAIL!$A$7:$F$1101,4,0),"")</f>
        <v/>
      </c>
      <c r="E969" s="113" t="str">
        <f>IFERROR(VLOOKUP(A969,DETAIL!$A$7:$F$1101,5,0),"")</f>
        <v/>
      </c>
      <c r="F969" s="113" t="str">
        <f>IFERROR(VLOOKUP(A969,DETAIL!$A$7:$P$1101,16,0),"")</f>
        <v/>
      </c>
      <c r="G969" s="113" t="str">
        <f>IFERROR(VLOOKUP(A969,DETAIL!$A$7:$P$1101,15,0),"")</f>
        <v/>
      </c>
      <c r="H969" s="8" t="str">
        <f>IFERROR(VLOOKUP(A969,DETAIL!$A$7:$F$1101,6,0),"")</f>
        <v/>
      </c>
      <c r="I969" s="8" t="str">
        <f>IFERROR(VLOOKUP(A969,DETAIL!$A$7:$Q$1101,17,0),"")</f>
        <v/>
      </c>
      <c r="J969" s="8" t="str">
        <f>IFERROR(VLOOKUP(A969,DETAIL!$A$7:$P$1101,13,0),"")</f>
        <v/>
      </c>
      <c r="K969" s="114" t="str">
        <f>IFERROR(VLOOKUP(A969,DETAIL!$A$7:$N$1101,14,0),"")</f>
        <v/>
      </c>
      <c r="L969" s="8" t="str">
        <f>IFERROR(VLOOKUP(A969,DETAIL!$A$7:$L$1101,7,0),"")</f>
        <v/>
      </c>
      <c r="M969" s="115" t="str">
        <f>IFERROR(VLOOKUP(A969,DETAIL!$A$7:$L$1101,8,0)*75%,"")</f>
        <v/>
      </c>
      <c r="N969" s="8" t="str">
        <f>IFERROR(VLOOKUP(A969,DETAIL!$A$7:$L$1101,9,0),"")</f>
        <v/>
      </c>
      <c r="O969" s="115" t="str">
        <f>IFERROR(VLOOKUP(A969,DETAIL!$A$7:$L$1101,10,0)*25%,"")</f>
        <v/>
      </c>
      <c r="P969" s="115" t="str">
        <f t="shared" si="35"/>
        <v/>
      </c>
      <c r="Q969" s="113"/>
    </row>
    <row r="970" spans="1:17" ht="24.95" customHeight="1">
      <c r="A970" s="128">
        <v>963</v>
      </c>
      <c r="B970" s="8" t="str">
        <f t="shared" si="34"/>
        <v/>
      </c>
      <c r="C970" s="112" t="str">
        <f>IFERROR(VLOOKUP(A970,DETAIL!$A$7:$F$1101,3,0),"")</f>
        <v/>
      </c>
      <c r="D970" s="112" t="str">
        <f>IFERROR(VLOOKUP(A970,DETAIL!$A$7:$F$1101,4,0),"")</f>
        <v/>
      </c>
      <c r="E970" s="113" t="str">
        <f>IFERROR(VLOOKUP(A970,DETAIL!$A$7:$F$1101,5,0),"")</f>
        <v/>
      </c>
      <c r="F970" s="113" t="str">
        <f>IFERROR(VLOOKUP(A970,DETAIL!$A$7:$P$1101,16,0),"")</f>
        <v/>
      </c>
      <c r="G970" s="113" t="str">
        <f>IFERROR(VLOOKUP(A970,DETAIL!$A$7:$P$1101,15,0),"")</f>
        <v/>
      </c>
      <c r="H970" s="8" t="str">
        <f>IFERROR(VLOOKUP(A970,DETAIL!$A$7:$F$1101,6,0),"")</f>
        <v/>
      </c>
      <c r="I970" s="8" t="str">
        <f>IFERROR(VLOOKUP(A970,DETAIL!$A$7:$Q$1101,17,0),"")</f>
        <v/>
      </c>
      <c r="J970" s="8" t="str">
        <f>IFERROR(VLOOKUP(A970,DETAIL!$A$7:$P$1101,13,0),"")</f>
        <v/>
      </c>
      <c r="K970" s="114" t="str">
        <f>IFERROR(VLOOKUP(A970,DETAIL!$A$7:$N$1101,14,0),"")</f>
        <v/>
      </c>
      <c r="L970" s="8" t="str">
        <f>IFERROR(VLOOKUP(A970,DETAIL!$A$7:$L$1101,7,0),"")</f>
        <v/>
      </c>
      <c r="M970" s="115" t="str">
        <f>IFERROR(VLOOKUP(A970,DETAIL!$A$7:$L$1101,8,0)*75%,"")</f>
        <v/>
      </c>
      <c r="N970" s="8" t="str">
        <f>IFERROR(VLOOKUP(A970,DETAIL!$A$7:$L$1101,9,0),"")</f>
        <v/>
      </c>
      <c r="O970" s="115" t="str">
        <f>IFERROR(VLOOKUP(A970,DETAIL!$A$7:$L$1101,10,0)*25%,"")</f>
        <v/>
      </c>
      <c r="P970" s="115" t="str">
        <f t="shared" si="35"/>
        <v/>
      </c>
      <c r="Q970" s="113"/>
    </row>
    <row r="971" spans="1:17" ht="24.95" customHeight="1">
      <c r="A971" s="128">
        <v>964</v>
      </c>
      <c r="B971" s="8" t="str">
        <f t="shared" si="34"/>
        <v/>
      </c>
      <c r="C971" s="112" t="str">
        <f>IFERROR(VLOOKUP(A971,DETAIL!$A$7:$F$1101,3,0),"")</f>
        <v/>
      </c>
      <c r="D971" s="112" t="str">
        <f>IFERROR(VLOOKUP(A971,DETAIL!$A$7:$F$1101,4,0),"")</f>
        <v/>
      </c>
      <c r="E971" s="113" t="str">
        <f>IFERROR(VLOOKUP(A971,DETAIL!$A$7:$F$1101,5,0),"")</f>
        <v/>
      </c>
      <c r="F971" s="113" t="str">
        <f>IFERROR(VLOOKUP(A971,DETAIL!$A$7:$P$1101,16,0),"")</f>
        <v/>
      </c>
      <c r="G971" s="113" t="str">
        <f>IFERROR(VLOOKUP(A971,DETAIL!$A$7:$P$1101,15,0),"")</f>
        <v/>
      </c>
      <c r="H971" s="8" t="str">
        <f>IFERROR(VLOOKUP(A971,DETAIL!$A$7:$F$1101,6,0),"")</f>
        <v/>
      </c>
      <c r="I971" s="8" t="str">
        <f>IFERROR(VLOOKUP(A971,DETAIL!$A$7:$Q$1101,17,0),"")</f>
        <v/>
      </c>
      <c r="J971" s="8" t="str">
        <f>IFERROR(VLOOKUP(A971,DETAIL!$A$7:$P$1101,13,0),"")</f>
        <v/>
      </c>
      <c r="K971" s="114" t="str">
        <f>IFERROR(VLOOKUP(A971,DETAIL!$A$7:$N$1101,14,0),"")</f>
        <v/>
      </c>
      <c r="L971" s="8" t="str">
        <f>IFERROR(VLOOKUP(A971,DETAIL!$A$7:$L$1101,7,0),"")</f>
        <v/>
      </c>
      <c r="M971" s="115" t="str">
        <f>IFERROR(VLOOKUP(A971,DETAIL!$A$7:$L$1101,8,0)*75%,"")</f>
        <v/>
      </c>
      <c r="N971" s="8" t="str">
        <f>IFERROR(VLOOKUP(A971,DETAIL!$A$7:$L$1101,9,0),"")</f>
        <v/>
      </c>
      <c r="O971" s="115" t="str">
        <f>IFERROR(VLOOKUP(A971,DETAIL!$A$7:$L$1101,10,0)*25%,"")</f>
        <v/>
      </c>
      <c r="P971" s="115" t="str">
        <f t="shared" si="35"/>
        <v/>
      </c>
      <c r="Q971" s="113"/>
    </row>
    <row r="972" spans="1:17" ht="24.95" customHeight="1">
      <c r="A972" s="128">
        <v>965</v>
      </c>
      <c r="B972" s="8" t="str">
        <f t="shared" si="34"/>
        <v/>
      </c>
      <c r="C972" s="112" t="str">
        <f>IFERROR(VLOOKUP(A972,DETAIL!$A$7:$F$1101,3,0),"")</f>
        <v/>
      </c>
      <c r="D972" s="112" t="str">
        <f>IFERROR(VLOOKUP(A972,DETAIL!$A$7:$F$1101,4,0),"")</f>
        <v/>
      </c>
      <c r="E972" s="113" t="str">
        <f>IFERROR(VLOOKUP(A972,DETAIL!$A$7:$F$1101,5,0),"")</f>
        <v/>
      </c>
      <c r="F972" s="113" t="str">
        <f>IFERROR(VLOOKUP(A972,DETAIL!$A$7:$P$1101,16,0),"")</f>
        <v/>
      </c>
      <c r="G972" s="113" t="str">
        <f>IFERROR(VLOOKUP(A972,DETAIL!$A$7:$P$1101,15,0),"")</f>
        <v/>
      </c>
      <c r="H972" s="8" t="str">
        <f>IFERROR(VLOOKUP(A972,DETAIL!$A$7:$F$1101,6,0),"")</f>
        <v/>
      </c>
      <c r="I972" s="8" t="str">
        <f>IFERROR(VLOOKUP(A972,DETAIL!$A$7:$Q$1101,17,0),"")</f>
        <v/>
      </c>
      <c r="J972" s="8" t="str">
        <f>IFERROR(VLOOKUP(A972,DETAIL!$A$7:$P$1101,13,0),"")</f>
        <v/>
      </c>
      <c r="K972" s="114" t="str">
        <f>IFERROR(VLOOKUP(A972,DETAIL!$A$7:$N$1101,14,0),"")</f>
        <v/>
      </c>
      <c r="L972" s="8" t="str">
        <f>IFERROR(VLOOKUP(A972,DETAIL!$A$7:$L$1101,7,0),"")</f>
        <v/>
      </c>
      <c r="M972" s="115" t="str">
        <f>IFERROR(VLOOKUP(A972,DETAIL!$A$7:$L$1101,8,0)*75%,"")</f>
        <v/>
      </c>
      <c r="N972" s="8" t="str">
        <f>IFERROR(VLOOKUP(A972,DETAIL!$A$7:$L$1101,9,0),"")</f>
        <v/>
      </c>
      <c r="O972" s="115" t="str">
        <f>IFERROR(VLOOKUP(A972,DETAIL!$A$7:$L$1101,10,0)*25%,"")</f>
        <v/>
      </c>
      <c r="P972" s="115" t="str">
        <f t="shared" si="35"/>
        <v/>
      </c>
      <c r="Q972" s="113"/>
    </row>
    <row r="973" spans="1:17" ht="24.95" customHeight="1">
      <c r="A973" s="128">
        <v>966</v>
      </c>
      <c r="B973" s="8" t="str">
        <f t="shared" si="34"/>
        <v/>
      </c>
      <c r="C973" s="112" t="str">
        <f>IFERROR(VLOOKUP(A973,DETAIL!$A$7:$F$1101,3,0),"")</f>
        <v/>
      </c>
      <c r="D973" s="112" t="str">
        <f>IFERROR(VLOOKUP(A973,DETAIL!$A$7:$F$1101,4,0),"")</f>
        <v/>
      </c>
      <c r="E973" s="113" t="str">
        <f>IFERROR(VLOOKUP(A973,DETAIL!$A$7:$F$1101,5,0),"")</f>
        <v/>
      </c>
      <c r="F973" s="113" t="str">
        <f>IFERROR(VLOOKUP(A973,DETAIL!$A$7:$P$1101,16,0),"")</f>
        <v/>
      </c>
      <c r="G973" s="113" t="str">
        <f>IFERROR(VLOOKUP(A973,DETAIL!$A$7:$P$1101,15,0),"")</f>
        <v/>
      </c>
      <c r="H973" s="8" t="str">
        <f>IFERROR(VLOOKUP(A973,DETAIL!$A$7:$F$1101,6,0),"")</f>
        <v/>
      </c>
      <c r="I973" s="8" t="str">
        <f>IFERROR(VLOOKUP(A973,DETAIL!$A$7:$Q$1101,17,0),"")</f>
        <v/>
      </c>
      <c r="J973" s="8" t="str">
        <f>IFERROR(VLOOKUP(A973,DETAIL!$A$7:$P$1101,13,0),"")</f>
        <v/>
      </c>
      <c r="K973" s="114" t="str">
        <f>IFERROR(VLOOKUP(A973,DETAIL!$A$7:$N$1101,14,0),"")</f>
        <v/>
      </c>
      <c r="L973" s="8" t="str">
        <f>IFERROR(VLOOKUP(A973,DETAIL!$A$7:$L$1101,7,0),"")</f>
        <v/>
      </c>
      <c r="M973" s="115" t="str">
        <f>IFERROR(VLOOKUP(A973,DETAIL!$A$7:$L$1101,8,0)*75%,"")</f>
        <v/>
      </c>
      <c r="N973" s="8" t="str">
        <f>IFERROR(VLOOKUP(A973,DETAIL!$A$7:$L$1101,9,0),"")</f>
        <v/>
      </c>
      <c r="O973" s="115" t="str">
        <f>IFERROR(VLOOKUP(A973,DETAIL!$A$7:$L$1101,10,0)*25%,"")</f>
        <v/>
      </c>
      <c r="P973" s="115" t="str">
        <f t="shared" si="35"/>
        <v/>
      </c>
      <c r="Q973" s="113"/>
    </row>
    <row r="974" spans="1:17" ht="24.95" customHeight="1">
      <c r="A974" s="128">
        <v>967</v>
      </c>
      <c r="B974" s="8" t="str">
        <f t="shared" si="34"/>
        <v/>
      </c>
      <c r="C974" s="112" t="str">
        <f>IFERROR(VLOOKUP(A974,DETAIL!$A$7:$F$1101,3,0),"")</f>
        <v/>
      </c>
      <c r="D974" s="112" t="str">
        <f>IFERROR(VLOOKUP(A974,DETAIL!$A$7:$F$1101,4,0),"")</f>
        <v/>
      </c>
      <c r="E974" s="113" t="str">
        <f>IFERROR(VLOOKUP(A974,DETAIL!$A$7:$F$1101,5,0),"")</f>
        <v/>
      </c>
      <c r="F974" s="113" t="str">
        <f>IFERROR(VLOOKUP(A974,DETAIL!$A$7:$P$1101,16,0),"")</f>
        <v/>
      </c>
      <c r="G974" s="113" t="str">
        <f>IFERROR(VLOOKUP(A974,DETAIL!$A$7:$P$1101,15,0),"")</f>
        <v/>
      </c>
      <c r="H974" s="8" t="str">
        <f>IFERROR(VLOOKUP(A974,DETAIL!$A$7:$F$1101,6,0),"")</f>
        <v/>
      </c>
      <c r="I974" s="8" t="str">
        <f>IFERROR(VLOOKUP(A974,DETAIL!$A$7:$Q$1101,17,0),"")</f>
        <v/>
      </c>
      <c r="J974" s="8" t="str">
        <f>IFERROR(VLOOKUP(A974,DETAIL!$A$7:$P$1101,13,0),"")</f>
        <v/>
      </c>
      <c r="K974" s="114" t="str">
        <f>IFERROR(VLOOKUP(A974,DETAIL!$A$7:$N$1101,14,0),"")</f>
        <v/>
      </c>
      <c r="L974" s="8" t="str">
        <f>IFERROR(VLOOKUP(A974,DETAIL!$A$7:$L$1101,7,0),"")</f>
        <v/>
      </c>
      <c r="M974" s="115" t="str">
        <f>IFERROR(VLOOKUP(A974,DETAIL!$A$7:$L$1101,8,0)*75%,"")</f>
        <v/>
      </c>
      <c r="N974" s="8" t="str">
        <f>IFERROR(VLOOKUP(A974,DETAIL!$A$7:$L$1101,9,0),"")</f>
        <v/>
      </c>
      <c r="O974" s="115" t="str">
        <f>IFERROR(VLOOKUP(A974,DETAIL!$A$7:$L$1101,10,0)*25%,"")</f>
        <v/>
      </c>
      <c r="P974" s="115" t="str">
        <f t="shared" si="35"/>
        <v/>
      </c>
      <c r="Q974" s="113"/>
    </row>
    <row r="975" spans="1:17" ht="24.95" customHeight="1">
      <c r="A975" s="128">
        <v>968</v>
      </c>
      <c r="B975" s="8" t="str">
        <f t="shared" si="34"/>
        <v/>
      </c>
      <c r="C975" s="112" t="str">
        <f>IFERROR(VLOOKUP(A975,DETAIL!$A$7:$F$1101,3,0),"")</f>
        <v/>
      </c>
      <c r="D975" s="112" t="str">
        <f>IFERROR(VLOOKUP(A975,DETAIL!$A$7:$F$1101,4,0),"")</f>
        <v/>
      </c>
      <c r="E975" s="113" t="str">
        <f>IFERROR(VLOOKUP(A975,DETAIL!$A$7:$F$1101,5,0),"")</f>
        <v/>
      </c>
      <c r="F975" s="113" t="str">
        <f>IFERROR(VLOOKUP(A975,DETAIL!$A$7:$P$1101,16,0),"")</f>
        <v/>
      </c>
      <c r="G975" s="113" t="str">
        <f>IFERROR(VLOOKUP(A975,DETAIL!$A$7:$P$1101,15,0),"")</f>
        <v/>
      </c>
      <c r="H975" s="8" t="str">
        <f>IFERROR(VLOOKUP(A975,DETAIL!$A$7:$F$1101,6,0),"")</f>
        <v/>
      </c>
      <c r="I975" s="8" t="str">
        <f>IFERROR(VLOOKUP(A975,DETAIL!$A$7:$Q$1101,17,0),"")</f>
        <v/>
      </c>
      <c r="J975" s="8" t="str">
        <f>IFERROR(VLOOKUP(A975,DETAIL!$A$7:$P$1101,13,0),"")</f>
        <v/>
      </c>
      <c r="K975" s="114" t="str">
        <f>IFERROR(VLOOKUP(A975,DETAIL!$A$7:$N$1101,14,0),"")</f>
        <v/>
      </c>
      <c r="L975" s="8" t="str">
        <f>IFERROR(VLOOKUP(A975,DETAIL!$A$7:$L$1101,7,0),"")</f>
        <v/>
      </c>
      <c r="M975" s="115" t="str">
        <f>IFERROR(VLOOKUP(A975,DETAIL!$A$7:$L$1101,8,0)*75%,"")</f>
        <v/>
      </c>
      <c r="N975" s="8" t="str">
        <f>IFERROR(VLOOKUP(A975,DETAIL!$A$7:$L$1101,9,0),"")</f>
        <v/>
      </c>
      <c r="O975" s="115" t="str">
        <f>IFERROR(VLOOKUP(A975,DETAIL!$A$7:$L$1101,10,0)*25%,"")</f>
        <v/>
      </c>
      <c r="P975" s="115" t="str">
        <f t="shared" si="35"/>
        <v/>
      </c>
      <c r="Q975" s="113"/>
    </row>
    <row r="976" spans="1:17" ht="24.95" customHeight="1">
      <c r="A976" s="128">
        <v>969</v>
      </c>
      <c r="B976" s="8" t="str">
        <f t="shared" si="34"/>
        <v/>
      </c>
      <c r="C976" s="112" t="str">
        <f>IFERROR(VLOOKUP(A976,DETAIL!$A$7:$F$1101,3,0),"")</f>
        <v/>
      </c>
      <c r="D976" s="112" t="str">
        <f>IFERROR(VLOOKUP(A976,DETAIL!$A$7:$F$1101,4,0),"")</f>
        <v/>
      </c>
      <c r="E976" s="113" t="str">
        <f>IFERROR(VLOOKUP(A976,DETAIL!$A$7:$F$1101,5,0),"")</f>
        <v/>
      </c>
      <c r="F976" s="113" t="str">
        <f>IFERROR(VLOOKUP(A976,DETAIL!$A$7:$P$1101,16,0),"")</f>
        <v/>
      </c>
      <c r="G976" s="113" t="str">
        <f>IFERROR(VLOOKUP(A976,DETAIL!$A$7:$P$1101,15,0),"")</f>
        <v/>
      </c>
      <c r="H976" s="8" t="str">
        <f>IFERROR(VLOOKUP(A976,DETAIL!$A$7:$F$1101,6,0),"")</f>
        <v/>
      </c>
      <c r="I976" s="8" t="str">
        <f>IFERROR(VLOOKUP(A976,DETAIL!$A$7:$Q$1101,17,0),"")</f>
        <v/>
      </c>
      <c r="J976" s="8" t="str">
        <f>IFERROR(VLOOKUP(A976,DETAIL!$A$7:$P$1101,13,0),"")</f>
        <v/>
      </c>
      <c r="K976" s="114" t="str">
        <f>IFERROR(VLOOKUP(A976,DETAIL!$A$7:$N$1101,14,0),"")</f>
        <v/>
      </c>
      <c r="L976" s="8" t="str">
        <f>IFERROR(VLOOKUP(A976,DETAIL!$A$7:$L$1101,7,0),"")</f>
        <v/>
      </c>
      <c r="M976" s="115" t="str">
        <f>IFERROR(VLOOKUP(A976,DETAIL!$A$7:$L$1101,8,0)*75%,"")</f>
        <v/>
      </c>
      <c r="N976" s="8" t="str">
        <f>IFERROR(VLOOKUP(A976,DETAIL!$A$7:$L$1101,9,0),"")</f>
        <v/>
      </c>
      <c r="O976" s="115" t="str">
        <f>IFERROR(VLOOKUP(A976,DETAIL!$A$7:$L$1101,10,0)*25%,"")</f>
        <v/>
      </c>
      <c r="P976" s="115" t="str">
        <f t="shared" si="35"/>
        <v/>
      </c>
      <c r="Q976" s="113"/>
    </row>
    <row r="977" spans="1:17" ht="24.95" customHeight="1">
      <c r="A977" s="128">
        <v>970</v>
      </c>
      <c r="B977" s="8" t="str">
        <f t="shared" si="34"/>
        <v/>
      </c>
      <c r="C977" s="112" t="str">
        <f>IFERROR(VLOOKUP(A977,DETAIL!$A$7:$F$1101,3,0),"")</f>
        <v/>
      </c>
      <c r="D977" s="112" t="str">
        <f>IFERROR(VLOOKUP(A977,DETAIL!$A$7:$F$1101,4,0),"")</f>
        <v/>
      </c>
      <c r="E977" s="113" t="str">
        <f>IFERROR(VLOOKUP(A977,DETAIL!$A$7:$F$1101,5,0),"")</f>
        <v/>
      </c>
      <c r="F977" s="113" t="str">
        <f>IFERROR(VLOOKUP(A977,DETAIL!$A$7:$P$1101,16,0),"")</f>
        <v/>
      </c>
      <c r="G977" s="113" t="str">
        <f>IFERROR(VLOOKUP(A977,DETAIL!$A$7:$P$1101,15,0),"")</f>
        <v/>
      </c>
      <c r="H977" s="8" t="str">
        <f>IFERROR(VLOOKUP(A977,DETAIL!$A$7:$F$1101,6,0),"")</f>
        <v/>
      </c>
      <c r="I977" s="8" t="str">
        <f>IFERROR(VLOOKUP(A977,DETAIL!$A$7:$Q$1101,17,0),"")</f>
        <v/>
      </c>
      <c r="J977" s="8" t="str">
        <f>IFERROR(VLOOKUP(A977,DETAIL!$A$7:$P$1101,13,0),"")</f>
        <v/>
      </c>
      <c r="K977" s="114" t="str">
        <f>IFERROR(VLOOKUP(A977,DETAIL!$A$7:$N$1101,14,0),"")</f>
        <v/>
      </c>
      <c r="L977" s="8" t="str">
        <f>IFERROR(VLOOKUP(A977,DETAIL!$A$7:$L$1101,7,0),"")</f>
        <v/>
      </c>
      <c r="M977" s="115" t="str">
        <f>IFERROR(VLOOKUP(A977,DETAIL!$A$7:$L$1101,8,0)*75%,"")</f>
        <v/>
      </c>
      <c r="N977" s="8" t="str">
        <f>IFERROR(VLOOKUP(A977,DETAIL!$A$7:$L$1101,9,0),"")</f>
        <v/>
      </c>
      <c r="O977" s="115" t="str">
        <f>IFERROR(VLOOKUP(A977,DETAIL!$A$7:$L$1101,10,0)*25%,"")</f>
        <v/>
      </c>
      <c r="P977" s="115" t="str">
        <f t="shared" si="35"/>
        <v/>
      </c>
      <c r="Q977" s="113"/>
    </row>
    <row r="978" spans="1:17" ht="24.95" customHeight="1">
      <c r="A978" s="128">
        <v>971</v>
      </c>
      <c r="B978" s="8" t="str">
        <f t="shared" si="34"/>
        <v/>
      </c>
      <c r="C978" s="112" t="str">
        <f>IFERROR(VLOOKUP(A978,DETAIL!$A$7:$F$1101,3,0),"")</f>
        <v/>
      </c>
      <c r="D978" s="112" t="str">
        <f>IFERROR(VLOOKUP(A978,DETAIL!$A$7:$F$1101,4,0),"")</f>
        <v/>
      </c>
      <c r="E978" s="113" t="str">
        <f>IFERROR(VLOOKUP(A978,DETAIL!$A$7:$F$1101,5,0),"")</f>
        <v/>
      </c>
      <c r="F978" s="113" t="str">
        <f>IFERROR(VLOOKUP(A978,DETAIL!$A$7:$P$1101,16,0),"")</f>
        <v/>
      </c>
      <c r="G978" s="113" t="str">
        <f>IFERROR(VLOOKUP(A978,DETAIL!$A$7:$P$1101,15,0),"")</f>
        <v/>
      </c>
      <c r="H978" s="8" t="str">
        <f>IFERROR(VLOOKUP(A978,DETAIL!$A$7:$F$1101,6,0),"")</f>
        <v/>
      </c>
      <c r="I978" s="8" t="str">
        <f>IFERROR(VLOOKUP(A978,DETAIL!$A$7:$Q$1101,17,0),"")</f>
        <v/>
      </c>
      <c r="J978" s="8" t="str">
        <f>IFERROR(VLOOKUP(A978,DETAIL!$A$7:$P$1101,13,0),"")</f>
        <v/>
      </c>
      <c r="K978" s="114" t="str">
        <f>IFERROR(VLOOKUP(A978,DETAIL!$A$7:$N$1101,14,0),"")</f>
        <v/>
      </c>
      <c r="L978" s="8" t="str">
        <f>IFERROR(VLOOKUP(A978,DETAIL!$A$7:$L$1101,7,0),"")</f>
        <v/>
      </c>
      <c r="M978" s="115" t="str">
        <f>IFERROR(VLOOKUP(A978,DETAIL!$A$7:$L$1101,8,0)*75%,"")</f>
        <v/>
      </c>
      <c r="N978" s="8" t="str">
        <f>IFERROR(VLOOKUP(A978,DETAIL!$A$7:$L$1101,9,0),"")</f>
        <v/>
      </c>
      <c r="O978" s="115" t="str">
        <f>IFERROR(VLOOKUP(A978,DETAIL!$A$7:$L$1101,10,0)*25%,"")</f>
        <v/>
      </c>
      <c r="P978" s="115" t="str">
        <f t="shared" si="35"/>
        <v/>
      </c>
      <c r="Q978" s="113"/>
    </row>
    <row r="979" spans="1:17" ht="24.95" customHeight="1">
      <c r="A979" s="128">
        <v>972</v>
      </c>
      <c r="B979" s="8" t="str">
        <f t="shared" si="34"/>
        <v/>
      </c>
      <c r="C979" s="112" t="str">
        <f>IFERROR(VLOOKUP(A979,DETAIL!$A$7:$F$1101,3,0),"")</f>
        <v/>
      </c>
      <c r="D979" s="112" t="str">
        <f>IFERROR(VLOOKUP(A979,DETAIL!$A$7:$F$1101,4,0),"")</f>
        <v/>
      </c>
      <c r="E979" s="113" t="str">
        <f>IFERROR(VLOOKUP(A979,DETAIL!$A$7:$F$1101,5,0),"")</f>
        <v/>
      </c>
      <c r="F979" s="113" t="str">
        <f>IFERROR(VLOOKUP(A979,DETAIL!$A$7:$P$1101,16,0),"")</f>
        <v/>
      </c>
      <c r="G979" s="113" t="str">
        <f>IFERROR(VLOOKUP(A979,DETAIL!$A$7:$P$1101,15,0),"")</f>
        <v/>
      </c>
      <c r="H979" s="8" t="str">
        <f>IFERROR(VLOOKUP(A979,DETAIL!$A$7:$F$1101,6,0),"")</f>
        <v/>
      </c>
      <c r="I979" s="8" t="str">
        <f>IFERROR(VLOOKUP(A979,DETAIL!$A$7:$Q$1101,17,0),"")</f>
        <v/>
      </c>
      <c r="J979" s="8" t="str">
        <f>IFERROR(VLOOKUP(A979,DETAIL!$A$7:$P$1101,13,0),"")</f>
        <v/>
      </c>
      <c r="K979" s="114" t="str">
        <f>IFERROR(VLOOKUP(A979,DETAIL!$A$7:$N$1101,14,0),"")</f>
        <v/>
      </c>
      <c r="L979" s="8" t="str">
        <f>IFERROR(VLOOKUP(A979,DETAIL!$A$7:$L$1101,7,0),"")</f>
        <v/>
      </c>
      <c r="M979" s="115" t="str">
        <f>IFERROR(VLOOKUP(A979,DETAIL!$A$7:$L$1101,8,0)*75%,"")</f>
        <v/>
      </c>
      <c r="N979" s="8" t="str">
        <f>IFERROR(VLOOKUP(A979,DETAIL!$A$7:$L$1101,9,0),"")</f>
        <v/>
      </c>
      <c r="O979" s="115" t="str">
        <f>IFERROR(VLOOKUP(A979,DETAIL!$A$7:$L$1101,10,0)*25%,"")</f>
        <v/>
      </c>
      <c r="P979" s="115" t="str">
        <f t="shared" si="35"/>
        <v/>
      </c>
      <c r="Q979" s="113"/>
    </row>
    <row r="980" spans="1:17" ht="24.95" customHeight="1">
      <c r="A980" s="128">
        <v>973</v>
      </c>
      <c r="B980" s="8" t="str">
        <f t="shared" ref="B980:B1011" si="36">IFERROR(IF(LEN(C980)&gt;=2,B979+1,""),"")</f>
        <v/>
      </c>
      <c r="C980" s="112" t="str">
        <f>IFERROR(VLOOKUP(A980,DETAIL!$A$7:$F$1101,3,0),"")</f>
        <v/>
      </c>
      <c r="D980" s="112" t="str">
        <f>IFERROR(VLOOKUP(A980,DETAIL!$A$7:$F$1101,4,0),"")</f>
        <v/>
      </c>
      <c r="E980" s="113" t="str">
        <f>IFERROR(VLOOKUP(A980,DETAIL!$A$7:$F$1101,5,0),"")</f>
        <v/>
      </c>
      <c r="F980" s="113" t="str">
        <f>IFERROR(VLOOKUP(A980,DETAIL!$A$7:$P$1101,16,0),"")</f>
        <v/>
      </c>
      <c r="G980" s="113" t="str">
        <f>IFERROR(VLOOKUP(A980,DETAIL!$A$7:$P$1101,15,0),"")</f>
        <v/>
      </c>
      <c r="H980" s="8" t="str">
        <f>IFERROR(VLOOKUP(A980,DETAIL!$A$7:$F$1101,6,0),"")</f>
        <v/>
      </c>
      <c r="I980" s="8" t="str">
        <f>IFERROR(VLOOKUP(A980,DETAIL!$A$7:$Q$1101,17,0),"")</f>
        <v/>
      </c>
      <c r="J980" s="8" t="str">
        <f>IFERROR(VLOOKUP(A980,DETAIL!$A$7:$P$1101,13,0),"")</f>
        <v/>
      </c>
      <c r="K980" s="114" t="str">
        <f>IFERROR(VLOOKUP(A980,DETAIL!$A$7:$N$1101,14,0),"")</f>
        <v/>
      </c>
      <c r="L980" s="8" t="str">
        <f>IFERROR(VLOOKUP(A980,DETAIL!$A$7:$L$1101,7,0),"")</f>
        <v/>
      </c>
      <c r="M980" s="115" t="str">
        <f>IFERROR(VLOOKUP(A980,DETAIL!$A$7:$L$1101,8,0)*75%,"")</f>
        <v/>
      </c>
      <c r="N980" s="8" t="str">
        <f>IFERROR(VLOOKUP(A980,DETAIL!$A$7:$L$1101,9,0),"")</f>
        <v/>
      </c>
      <c r="O980" s="115" t="str">
        <f>IFERROR(VLOOKUP(A980,DETAIL!$A$7:$L$1101,10,0)*25%,"")</f>
        <v/>
      </c>
      <c r="P980" s="115" t="str">
        <f t="shared" ref="P980:P1011" si="37">IFERROR(IF(H980="","",SUM(M980+O980)),"")</f>
        <v/>
      </c>
      <c r="Q980" s="113"/>
    </row>
    <row r="981" spans="1:17" ht="24.95" customHeight="1">
      <c r="A981" s="128">
        <v>974</v>
      </c>
      <c r="B981" s="8" t="str">
        <f t="shared" si="36"/>
        <v/>
      </c>
      <c r="C981" s="112" t="str">
        <f>IFERROR(VLOOKUP(A981,DETAIL!$A$7:$F$1101,3,0),"")</f>
        <v/>
      </c>
      <c r="D981" s="112" t="str">
        <f>IFERROR(VLOOKUP(A981,DETAIL!$A$7:$F$1101,4,0),"")</f>
        <v/>
      </c>
      <c r="E981" s="113" t="str">
        <f>IFERROR(VLOOKUP(A981,DETAIL!$A$7:$F$1101,5,0),"")</f>
        <v/>
      </c>
      <c r="F981" s="113" t="str">
        <f>IFERROR(VLOOKUP(A981,DETAIL!$A$7:$P$1101,16,0),"")</f>
        <v/>
      </c>
      <c r="G981" s="113" t="str">
        <f>IFERROR(VLOOKUP(A981,DETAIL!$A$7:$P$1101,15,0),"")</f>
        <v/>
      </c>
      <c r="H981" s="8" t="str">
        <f>IFERROR(VLOOKUP(A981,DETAIL!$A$7:$F$1101,6,0),"")</f>
        <v/>
      </c>
      <c r="I981" s="8" t="str">
        <f>IFERROR(VLOOKUP(A981,DETAIL!$A$7:$Q$1101,17,0),"")</f>
        <v/>
      </c>
      <c r="J981" s="8" t="str">
        <f>IFERROR(VLOOKUP(A981,DETAIL!$A$7:$P$1101,13,0),"")</f>
        <v/>
      </c>
      <c r="K981" s="114" t="str">
        <f>IFERROR(VLOOKUP(A981,DETAIL!$A$7:$N$1101,14,0),"")</f>
        <v/>
      </c>
      <c r="L981" s="8" t="str">
        <f>IFERROR(VLOOKUP(A981,DETAIL!$A$7:$L$1101,7,0),"")</f>
        <v/>
      </c>
      <c r="M981" s="115" t="str">
        <f>IFERROR(VLOOKUP(A981,DETAIL!$A$7:$L$1101,8,0)*75%,"")</f>
        <v/>
      </c>
      <c r="N981" s="8" t="str">
        <f>IFERROR(VLOOKUP(A981,DETAIL!$A$7:$L$1101,9,0),"")</f>
        <v/>
      </c>
      <c r="O981" s="115" t="str">
        <f>IFERROR(VLOOKUP(A981,DETAIL!$A$7:$L$1101,10,0)*25%,"")</f>
        <v/>
      </c>
      <c r="P981" s="115" t="str">
        <f t="shared" si="37"/>
        <v/>
      </c>
      <c r="Q981" s="113"/>
    </row>
    <row r="982" spans="1:17" ht="24.95" customHeight="1">
      <c r="A982" s="128">
        <v>975</v>
      </c>
      <c r="B982" s="8" t="str">
        <f t="shared" si="36"/>
        <v/>
      </c>
      <c r="C982" s="112" t="str">
        <f>IFERROR(VLOOKUP(A982,DETAIL!$A$7:$F$1101,3,0),"")</f>
        <v/>
      </c>
      <c r="D982" s="112" t="str">
        <f>IFERROR(VLOOKUP(A982,DETAIL!$A$7:$F$1101,4,0),"")</f>
        <v/>
      </c>
      <c r="E982" s="113" t="str">
        <f>IFERROR(VLOOKUP(A982,DETAIL!$A$7:$F$1101,5,0),"")</f>
        <v/>
      </c>
      <c r="F982" s="113" t="str">
        <f>IFERROR(VLOOKUP(A982,DETAIL!$A$7:$P$1101,16,0),"")</f>
        <v/>
      </c>
      <c r="G982" s="113" t="str">
        <f>IFERROR(VLOOKUP(A982,DETAIL!$A$7:$P$1101,15,0),"")</f>
        <v/>
      </c>
      <c r="H982" s="8" t="str">
        <f>IFERROR(VLOOKUP(A982,DETAIL!$A$7:$F$1101,6,0),"")</f>
        <v/>
      </c>
      <c r="I982" s="8" t="str">
        <f>IFERROR(VLOOKUP(A982,DETAIL!$A$7:$Q$1101,17,0),"")</f>
        <v/>
      </c>
      <c r="J982" s="8" t="str">
        <f>IFERROR(VLOOKUP(A982,DETAIL!$A$7:$P$1101,13,0),"")</f>
        <v/>
      </c>
      <c r="K982" s="114" t="str">
        <f>IFERROR(VLOOKUP(A982,DETAIL!$A$7:$N$1101,14,0),"")</f>
        <v/>
      </c>
      <c r="L982" s="8" t="str">
        <f>IFERROR(VLOOKUP(A982,DETAIL!$A$7:$L$1101,7,0),"")</f>
        <v/>
      </c>
      <c r="M982" s="115" t="str">
        <f>IFERROR(VLOOKUP(A982,DETAIL!$A$7:$L$1101,8,0)*75%,"")</f>
        <v/>
      </c>
      <c r="N982" s="8" t="str">
        <f>IFERROR(VLOOKUP(A982,DETAIL!$A$7:$L$1101,9,0),"")</f>
        <v/>
      </c>
      <c r="O982" s="115" t="str">
        <f>IFERROR(VLOOKUP(A982,DETAIL!$A$7:$L$1101,10,0)*25%,"")</f>
        <v/>
      </c>
      <c r="P982" s="115" t="str">
        <f t="shared" si="37"/>
        <v/>
      </c>
      <c r="Q982" s="113"/>
    </row>
    <row r="983" spans="1:17" ht="24.95" customHeight="1">
      <c r="A983" s="128">
        <v>976</v>
      </c>
      <c r="B983" s="8" t="str">
        <f t="shared" si="36"/>
        <v/>
      </c>
      <c r="C983" s="112" t="str">
        <f>IFERROR(VLOOKUP(A983,DETAIL!$A$7:$F$1101,3,0),"")</f>
        <v/>
      </c>
      <c r="D983" s="112" t="str">
        <f>IFERROR(VLOOKUP(A983,DETAIL!$A$7:$F$1101,4,0),"")</f>
        <v/>
      </c>
      <c r="E983" s="113" t="str">
        <f>IFERROR(VLOOKUP(A983,DETAIL!$A$7:$F$1101,5,0),"")</f>
        <v/>
      </c>
      <c r="F983" s="113" t="str">
        <f>IFERROR(VLOOKUP(A983,DETAIL!$A$7:$P$1101,16,0),"")</f>
        <v/>
      </c>
      <c r="G983" s="113" t="str">
        <f>IFERROR(VLOOKUP(A983,DETAIL!$A$7:$P$1101,15,0),"")</f>
        <v/>
      </c>
      <c r="H983" s="8" t="str">
        <f>IFERROR(VLOOKUP(A983,DETAIL!$A$7:$F$1101,6,0),"")</f>
        <v/>
      </c>
      <c r="I983" s="8" t="str">
        <f>IFERROR(VLOOKUP(A983,DETAIL!$A$7:$Q$1101,17,0),"")</f>
        <v/>
      </c>
      <c r="J983" s="8" t="str">
        <f>IFERROR(VLOOKUP(A983,DETAIL!$A$7:$P$1101,13,0),"")</f>
        <v/>
      </c>
      <c r="K983" s="114" t="str">
        <f>IFERROR(VLOOKUP(A983,DETAIL!$A$7:$N$1101,14,0),"")</f>
        <v/>
      </c>
      <c r="L983" s="8" t="str">
        <f>IFERROR(VLOOKUP(A983,DETAIL!$A$7:$L$1101,7,0),"")</f>
        <v/>
      </c>
      <c r="M983" s="115" t="str">
        <f>IFERROR(VLOOKUP(A983,DETAIL!$A$7:$L$1101,8,0)*75%,"")</f>
        <v/>
      </c>
      <c r="N983" s="8" t="str">
        <f>IFERROR(VLOOKUP(A983,DETAIL!$A$7:$L$1101,9,0),"")</f>
        <v/>
      </c>
      <c r="O983" s="115" t="str">
        <f>IFERROR(VLOOKUP(A983,DETAIL!$A$7:$L$1101,10,0)*25%,"")</f>
        <v/>
      </c>
      <c r="P983" s="115" t="str">
        <f t="shared" si="37"/>
        <v/>
      </c>
      <c r="Q983" s="113"/>
    </row>
    <row r="984" spans="1:17" ht="24.95" customHeight="1">
      <c r="A984" s="128">
        <v>977</v>
      </c>
      <c r="B984" s="8" t="str">
        <f t="shared" si="36"/>
        <v/>
      </c>
      <c r="C984" s="112" t="str">
        <f>IFERROR(VLOOKUP(A984,DETAIL!$A$7:$F$1101,3,0),"")</f>
        <v/>
      </c>
      <c r="D984" s="112" t="str">
        <f>IFERROR(VLOOKUP(A984,DETAIL!$A$7:$F$1101,4,0),"")</f>
        <v/>
      </c>
      <c r="E984" s="113" t="str">
        <f>IFERROR(VLOOKUP(A984,DETAIL!$A$7:$F$1101,5,0),"")</f>
        <v/>
      </c>
      <c r="F984" s="113" t="str">
        <f>IFERROR(VLOOKUP(A984,DETAIL!$A$7:$P$1101,16,0),"")</f>
        <v/>
      </c>
      <c r="G984" s="113" t="str">
        <f>IFERROR(VLOOKUP(A984,DETAIL!$A$7:$P$1101,15,0),"")</f>
        <v/>
      </c>
      <c r="H984" s="8" t="str">
        <f>IFERROR(VLOOKUP(A984,DETAIL!$A$7:$F$1101,6,0),"")</f>
        <v/>
      </c>
      <c r="I984" s="8" t="str">
        <f>IFERROR(VLOOKUP(A984,DETAIL!$A$7:$Q$1101,17,0),"")</f>
        <v/>
      </c>
      <c r="J984" s="8" t="str">
        <f>IFERROR(VLOOKUP(A984,DETAIL!$A$7:$P$1101,13,0),"")</f>
        <v/>
      </c>
      <c r="K984" s="114" t="str">
        <f>IFERROR(VLOOKUP(A984,DETAIL!$A$7:$N$1101,14,0),"")</f>
        <v/>
      </c>
      <c r="L984" s="8" t="str">
        <f>IFERROR(VLOOKUP(A984,DETAIL!$A$7:$L$1101,7,0),"")</f>
        <v/>
      </c>
      <c r="M984" s="115" t="str">
        <f>IFERROR(VLOOKUP(A984,DETAIL!$A$7:$L$1101,8,0)*75%,"")</f>
        <v/>
      </c>
      <c r="N984" s="8" t="str">
        <f>IFERROR(VLOOKUP(A984,DETAIL!$A$7:$L$1101,9,0),"")</f>
        <v/>
      </c>
      <c r="O984" s="115" t="str">
        <f>IFERROR(VLOOKUP(A984,DETAIL!$A$7:$L$1101,10,0)*25%,"")</f>
        <v/>
      </c>
      <c r="P984" s="115" t="str">
        <f t="shared" si="37"/>
        <v/>
      </c>
      <c r="Q984" s="113"/>
    </row>
    <row r="985" spans="1:17" ht="24.95" customHeight="1">
      <c r="A985" s="128">
        <v>978</v>
      </c>
      <c r="B985" s="8" t="str">
        <f t="shared" si="36"/>
        <v/>
      </c>
      <c r="C985" s="112" t="str">
        <f>IFERROR(VLOOKUP(A985,DETAIL!$A$7:$F$1101,3,0),"")</f>
        <v/>
      </c>
      <c r="D985" s="112" t="str">
        <f>IFERROR(VLOOKUP(A985,DETAIL!$A$7:$F$1101,4,0),"")</f>
        <v/>
      </c>
      <c r="E985" s="113" t="str">
        <f>IFERROR(VLOOKUP(A985,DETAIL!$A$7:$F$1101,5,0),"")</f>
        <v/>
      </c>
      <c r="F985" s="113" t="str">
        <f>IFERROR(VLOOKUP(A985,DETAIL!$A$7:$P$1101,16,0),"")</f>
        <v/>
      </c>
      <c r="G985" s="113" t="str">
        <f>IFERROR(VLOOKUP(A985,DETAIL!$A$7:$P$1101,15,0),"")</f>
        <v/>
      </c>
      <c r="H985" s="8" t="str">
        <f>IFERROR(VLOOKUP(A985,DETAIL!$A$7:$F$1101,6,0),"")</f>
        <v/>
      </c>
      <c r="I985" s="8" t="str">
        <f>IFERROR(VLOOKUP(A985,DETAIL!$A$7:$Q$1101,17,0),"")</f>
        <v/>
      </c>
      <c r="J985" s="8" t="str">
        <f>IFERROR(VLOOKUP(A985,DETAIL!$A$7:$P$1101,13,0),"")</f>
        <v/>
      </c>
      <c r="K985" s="114" t="str">
        <f>IFERROR(VLOOKUP(A985,DETAIL!$A$7:$N$1101,14,0),"")</f>
        <v/>
      </c>
      <c r="L985" s="8" t="str">
        <f>IFERROR(VLOOKUP(A985,DETAIL!$A$7:$L$1101,7,0),"")</f>
        <v/>
      </c>
      <c r="M985" s="115" t="str">
        <f>IFERROR(VLOOKUP(A985,DETAIL!$A$7:$L$1101,8,0)*75%,"")</f>
        <v/>
      </c>
      <c r="N985" s="8" t="str">
        <f>IFERROR(VLOOKUP(A985,DETAIL!$A$7:$L$1101,9,0),"")</f>
        <v/>
      </c>
      <c r="O985" s="115" t="str">
        <f>IFERROR(VLOOKUP(A985,DETAIL!$A$7:$L$1101,10,0)*25%,"")</f>
        <v/>
      </c>
      <c r="P985" s="115" t="str">
        <f t="shared" si="37"/>
        <v/>
      </c>
      <c r="Q985" s="113"/>
    </row>
    <row r="986" spans="1:17" ht="24.95" customHeight="1">
      <c r="A986" s="128">
        <v>979</v>
      </c>
      <c r="B986" s="8" t="str">
        <f t="shared" si="36"/>
        <v/>
      </c>
      <c r="C986" s="112" t="str">
        <f>IFERROR(VLOOKUP(A986,DETAIL!$A$7:$F$1101,3,0),"")</f>
        <v/>
      </c>
      <c r="D986" s="112" t="str">
        <f>IFERROR(VLOOKUP(A986,DETAIL!$A$7:$F$1101,4,0),"")</f>
        <v/>
      </c>
      <c r="E986" s="113" t="str">
        <f>IFERROR(VLOOKUP(A986,DETAIL!$A$7:$F$1101,5,0),"")</f>
        <v/>
      </c>
      <c r="F986" s="113" t="str">
        <f>IFERROR(VLOOKUP(A986,DETAIL!$A$7:$P$1101,16,0),"")</f>
        <v/>
      </c>
      <c r="G986" s="113" t="str">
        <f>IFERROR(VLOOKUP(A986,DETAIL!$A$7:$P$1101,15,0),"")</f>
        <v/>
      </c>
      <c r="H986" s="8" t="str">
        <f>IFERROR(VLOOKUP(A986,DETAIL!$A$7:$F$1101,6,0),"")</f>
        <v/>
      </c>
      <c r="I986" s="8" t="str">
        <f>IFERROR(VLOOKUP(A986,DETAIL!$A$7:$Q$1101,17,0),"")</f>
        <v/>
      </c>
      <c r="J986" s="8" t="str">
        <f>IFERROR(VLOOKUP(A986,DETAIL!$A$7:$P$1101,13,0),"")</f>
        <v/>
      </c>
      <c r="K986" s="114" t="str">
        <f>IFERROR(VLOOKUP(A986,DETAIL!$A$7:$N$1101,14,0),"")</f>
        <v/>
      </c>
      <c r="L986" s="8" t="str">
        <f>IFERROR(VLOOKUP(A986,DETAIL!$A$7:$L$1101,7,0),"")</f>
        <v/>
      </c>
      <c r="M986" s="115" t="str">
        <f>IFERROR(VLOOKUP(A986,DETAIL!$A$7:$L$1101,8,0)*75%,"")</f>
        <v/>
      </c>
      <c r="N986" s="8" t="str">
        <f>IFERROR(VLOOKUP(A986,DETAIL!$A$7:$L$1101,9,0),"")</f>
        <v/>
      </c>
      <c r="O986" s="115" t="str">
        <f>IFERROR(VLOOKUP(A986,DETAIL!$A$7:$L$1101,10,0)*25%,"")</f>
        <v/>
      </c>
      <c r="P986" s="115" t="str">
        <f t="shared" si="37"/>
        <v/>
      </c>
      <c r="Q986" s="113"/>
    </row>
    <row r="987" spans="1:17" ht="24.95" customHeight="1">
      <c r="A987" s="128">
        <v>980</v>
      </c>
      <c r="B987" s="8" t="str">
        <f t="shared" si="36"/>
        <v/>
      </c>
      <c r="C987" s="112" t="str">
        <f>IFERROR(VLOOKUP(A987,DETAIL!$A$7:$F$1101,3,0),"")</f>
        <v/>
      </c>
      <c r="D987" s="112" t="str">
        <f>IFERROR(VLOOKUP(A987,DETAIL!$A$7:$F$1101,4,0),"")</f>
        <v/>
      </c>
      <c r="E987" s="113" t="str">
        <f>IFERROR(VLOOKUP(A987,DETAIL!$A$7:$F$1101,5,0),"")</f>
        <v/>
      </c>
      <c r="F987" s="113" t="str">
        <f>IFERROR(VLOOKUP(A987,DETAIL!$A$7:$P$1101,16,0),"")</f>
        <v/>
      </c>
      <c r="G987" s="113" t="str">
        <f>IFERROR(VLOOKUP(A987,DETAIL!$A$7:$P$1101,15,0),"")</f>
        <v/>
      </c>
      <c r="H987" s="8" t="str">
        <f>IFERROR(VLOOKUP(A987,DETAIL!$A$7:$F$1101,6,0),"")</f>
        <v/>
      </c>
      <c r="I987" s="8" t="str">
        <f>IFERROR(VLOOKUP(A987,DETAIL!$A$7:$Q$1101,17,0),"")</f>
        <v/>
      </c>
      <c r="J987" s="8" t="str">
        <f>IFERROR(VLOOKUP(A987,DETAIL!$A$7:$P$1101,13,0),"")</f>
        <v/>
      </c>
      <c r="K987" s="114" t="str">
        <f>IFERROR(VLOOKUP(A987,DETAIL!$A$7:$N$1101,14,0),"")</f>
        <v/>
      </c>
      <c r="L987" s="8" t="str">
        <f>IFERROR(VLOOKUP(A987,DETAIL!$A$7:$L$1101,7,0),"")</f>
        <v/>
      </c>
      <c r="M987" s="115" t="str">
        <f>IFERROR(VLOOKUP(A987,DETAIL!$A$7:$L$1101,8,0)*75%,"")</f>
        <v/>
      </c>
      <c r="N987" s="8" t="str">
        <f>IFERROR(VLOOKUP(A987,DETAIL!$A$7:$L$1101,9,0),"")</f>
        <v/>
      </c>
      <c r="O987" s="115" t="str">
        <f>IFERROR(VLOOKUP(A987,DETAIL!$A$7:$L$1101,10,0)*25%,"")</f>
        <v/>
      </c>
      <c r="P987" s="115" t="str">
        <f t="shared" si="37"/>
        <v/>
      </c>
      <c r="Q987" s="113"/>
    </row>
    <row r="988" spans="1:17" ht="24.95" customHeight="1">
      <c r="A988" s="128">
        <v>981</v>
      </c>
      <c r="B988" s="8" t="str">
        <f t="shared" si="36"/>
        <v/>
      </c>
      <c r="C988" s="112" t="str">
        <f>IFERROR(VLOOKUP(A988,DETAIL!$A$7:$F$1101,3,0),"")</f>
        <v/>
      </c>
      <c r="D988" s="112" t="str">
        <f>IFERROR(VLOOKUP(A988,DETAIL!$A$7:$F$1101,4,0),"")</f>
        <v/>
      </c>
      <c r="E988" s="113" t="str">
        <f>IFERROR(VLOOKUP(A988,DETAIL!$A$7:$F$1101,5,0),"")</f>
        <v/>
      </c>
      <c r="F988" s="113" t="str">
        <f>IFERROR(VLOOKUP(A988,DETAIL!$A$7:$P$1101,16,0),"")</f>
        <v/>
      </c>
      <c r="G988" s="113" t="str">
        <f>IFERROR(VLOOKUP(A988,DETAIL!$A$7:$P$1101,15,0),"")</f>
        <v/>
      </c>
      <c r="H988" s="8" t="str">
        <f>IFERROR(VLOOKUP(A988,DETAIL!$A$7:$F$1101,6,0),"")</f>
        <v/>
      </c>
      <c r="I988" s="8" t="str">
        <f>IFERROR(VLOOKUP(A988,DETAIL!$A$7:$Q$1101,17,0),"")</f>
        <v/>
      </c>
      <c r="J988" s="8" t="str">
        <f>IFERROR(VLOOKUP(A988,DETAIL!$A$7:$P$1101,13,0),"")</f>
        <v/>
      </c>
      <c r="K988" s="114" t="str">
        <f>IFERROR(VLOOKUP(A988,DETAIL!$A$7:$N$1101,14,0),"")</f>
        <v/>
      </c>
      <c r="L988" s="8" t="str">
        <f>IFERROR(VLOOKUP(A988,DETAIL!$A$7:$L$1101,7,0),"")</f>
        <v/>
      </c>
      <c r="M988" s="115" t="str">
        <f>IFERROR(VLOOKUP(A988,DETAIL!$A$7:$L$1101,8,0)*75%,"")</f>
        <v/>
      </c>
      <c r="N988" s="8" t="str">
        <f>IFERROR(VLOOKUP(A988,DETAIL!$A$7:$L$1101,9,0),"")</f>
        <v/>
      </c>
      <c r="O988" s="115" t="str">
        <f>IFERROR(VLOOKUP(A988,DETAIL!$A$7:$L$1101,10,0)*25%,"")</f>
        <v/>
      </c>
      <c r="P988" s="115" t="str">
        <f t="shared" si="37"/>
        <v/>
      </c>
      <c r="Q988" s="113"/>
    </row>
    <row r="989" spans="1:17" ht="24.95" customHeight="1">
      <c r="A989" s="128">
        <v>982</v>
      </c>
      <c r="B989" s="8" t="str">
        <f t="shared" si="36"/>
        <v/>
      </c>
      <c r="C989" s="112" t="str">
        <f>IFERROR(VLOOKUP(A989,DETAIL!$A$7:$F$1101,3,0),"")</f>
        <v/>
      </c>
      <c r="D989" s="112" t="str">
        <f>IFERROR(VLOOKUP(A989,DETAIL!$A$7:$F$1101,4,0),"")</f>
        <v/>
      </c>
      <c r="E989" s="113" t="str">
        <f>IFERROR(VLOOKUP(A989,DETAIL!$A$7:$F$1101,5,0),"")</f>
        <v/>
      </c>
      <c r="F989" s="113" t="str">
        <f>IFERROR(VLOOKUP(A989,DETAIL!$A$7:$P$1101,16,0),"")</f>
        <v/>
      </c>
      <c r="G989" s="113" t="str">
        <f>IFERROR(VLOOKUP(A989,DETAIL!$A$7:$P$1101,15,0),"")</f>
        <v/>
      </c>
      <c r="H989" s="8" t="str">
        <f>IFERROR(VLOOKUP(A989,DETAIL!$A$7:$F$1101,6,0),"")</f>
        <v/>
      </c>
      <c r="I989" s="8" t="str">
        <f>IFERROR(VLOOKUP(A989,DETAIL!$A$7:$Q$1101,17,0),"")</f>
        <v/>
      </c>
      <c r="J989" s="8" t="str">
        <f>IFERROR(VLOOKUP(A989,DETAIL!$A$7:$P$1101,13,0),"")</f>
        <v/>
      </c>
      <c r="K989" s="114" t="str">
        <f>IFERROR(VLOOKUP(A989,DETAIL!$A$7:$N$1101,14,0),"")</f>
        <v/>
      </c>
      <c r="L989" s="8" t="str">
        <f>IFERROR(VLOOKUP(A989,DETAIL!$A$7:$L$1101,7,0),"")</f>
        <v/>
      </c>
      <c r="M989" s="115" t="str">
        <f>IFERROR(VLOOKUP(A989,DETAIL!$A$7:$L$1101,8,0)*75%,"")</f>
        <v/>
      </c>
      <c r="N989" s="8" t="str">
        <f>IFERROR(VLOOKUP(A989,DETAIL!$A$7:$L$1101,9,0),"")</f>
        <v/>
      </c>
      <c r="O989" s="115" t="str">
        <f>IFERROR(VLOOKUP(A989,DETAIL!$A$7:$L$1101,10,0)*25%,"")</f>
        <v/>
      </c>
      <c r="P989" s="115" t="str">
        <f t="shared" si="37"/>
        <v/>
      </c>
      <c r="Q989" s="113"/>
    </row>
    <row r="990" spans="1:17" ht="24.95" customHeight="1">
      <c r="A990" s="128">
        <v>983</v>
      </c>
      <c r="B990" s="8" t="str">
        <f t="shared" si="36"/>
        <v/>
      </c>
      <c r="C990" s="112" t="str">
        <f>IFERROR(VLOOKUP(A990,DETAIL!$A$7:$F$1101,3,0),"")</f>
        <v/>
      </c>
      <c r="D990" s="112" t="str">
        <f>IFERROR(VLOOKUP(A990,DETAIL!$A$7:$F$1101,4,0),"")</f>
        <v/>
      </c>
      <c r="E990" s="113" t="str">
        <f>IFERROR(VLOOKUP(A990,DETAIL!$A$7:$F$1101,5,0),"")</f>
        <v/>
      </c>
      <c r="F990" s="113" t="str">
        <f>IFERROR(VLOOKUP(A990,DETAIL!$A$7:$P$1101,16,0),"")</f>
        <v/>
      </c>
      <c r="G990" s="113" t="str">
        <f>IFERROR(VLOOKUP(A990,DETAIL!$A$7:$P$1101,15,0),"")</f>
        <v/>
      </c>
      <c r="H990" s="8" t="str">
        <f>IFERROR(VLOOKUP(A990,DETAIL!$A$7:$F$1101,6,0),"")</f>
        <v/>
      </c>
      <c r="I990" s="8" t="str">
        <f>IFERROR(VLOOKUP(A990,DETAIL!$A$7:$Q$1101,17,0),"")</f>
        <v/>
      </c>
      <c r="J990" s="8" t="str">
        <f>IFERROR(VLOOKUP(A990,DETAIL!$A$7:$P$1101,13,0),"")</f>
        <v/>
      </c>
      <c r="K990" s="114" t="str">
        <f>IFERROR(VLOOKUP(A990,DETAIL!$A$7:$N$1101,14,0),"")</f>
        <v/>
      </c>
      <c r="L990" s="8" t="str">
        <f>IFERROR(VLOOKUP(A990,DETAIL!$A$7:$L$1101,7,0),"")</f>
        <v/>
      </c>
      <c r="M990" s="115" t="str">
        <f>IFERROR(VLOOKUP(A990,DETAIL!$A$7:$L$1101,8,0)*75%,"")</f>
        <v/>
      </c>
      <c r="N990" s="8" t="str">
        <f>IFERROR(VLOOKUP(A990,DETAIL!$A$7:$L$1101,9,0),"")</f>
        <v/>
      </c>
      <c r="O990" s="115" t="str">
        <f>IFERROR(VLOOKUP(A990,DETAIL!$A$7:$L$1101,10,0)*25%,"")</f>
        <v/>
      </c>
      <c r="P990" s="115" t="str">
        <f t="shared" si="37"/>
        <v/>
      </c>
      <c r="Q990" s="113"/>
    </row>
    <row r="991" spans="1:17" ht="24.95" customHeight="1">
      <c r="A991" s="128">
        <v>984</v>
      </c>
      <c r="B991" s="8" t="str">
        <f t="shared" si="36"/>
        <v/>
      </c>
      <c r="C991" s="112" t="str">
        <f>IFERROR(VLOOKUP(A991,DETAIL!$A$7:$F$1101,3,0),"")</f>
        <v/>
      </c>
      <c r="D991" s="112" t="str">
        <f>IFERROR(VLOOKUP(A991,DETAIL!$A$7:$F$1101,4,0),"")</f>
        <v/>
      </c>
      <c r="E991" s="113" t="str">
        <f>IFERROR(VLOOKUP(A991,DETAIL!$A$7:$F$1101,5,0),"")</f>
        <v/>
      </c>
      <c r="F991" s="113" t="str">
        <f>IFERROR(VLOOKUP(A991,DETAIL!$A$7:$P$1101,16,0),"")</f>
        <v/>
      </c>
      <c r="G991" s="113" t="str">
        <f>IFERROR(VLOOKUP(A991,DETAIL!$A$7:$P$1101,15,0),"")</f>
        <v/>
      </c>
      <c r="H991" s="8" t="str">
        <f>IFERROR(VLOOKUP(A991,DETAIL!$A$7:$F$1101,6,0),"")</f>
        <v/>
      </c>
      <c r="I991" s="8" t="str">
        <f>IFERROR(VLOOKUP(A991,DETAIL!$A$7:$Q$1101,17,0),"")</f>
        <v/>
      </c>
      <c r="J991" s="8" t="str">
        <f>IFERROR(VLOOKUP(A991,DETAIL!$A$7:$P$1101,13,0),"")</f>
        <v/>
      </c>
      <c r="K991" s="114" t="str">
        <f>IFERROR(VLOOKUP(A991,DETAIL!$A$7:$N$1101,14,0),"")</f>
        <v/>
      </c>
      <c r="L991" s="8" t="str">
        <f>IFERROR(VLOOKUP(A991,DETAIL!$A$7:$L$1101,7,0),"")</f>
        <v/>
      </c>
      <c r="M991" s="115" t="str">
        <f>IFERROR(VLOOKUP(A991,DETAIL!$A$7:$L$1101,8,0)*75%,"")</f>
        <v/>
      </c>
      <c r="N991" s="8" t="str">
        <f>IFERROR(VLOOKUP(A991,DETAIL!$A$7:$L$1101,9,0),"")</f>
        <v/>
      </c>
      <c r="O991" s="115" t="str">
        <f>IFERROR(VLOOKUP(A991,DETAIL!$A$7:$L$1101,10,0)*25%,"")</f>
        <v/>
      </c>
      <c r="P991" s="115" t="str">
        <f t="shared" si="37"/>
        <v/>
      </c>
      <c r="Q991" s="113"/>
    </row>
    <row r="992" spans="1:17" ht="24.95" customHeight="1">
      <c r="A992" s="128">
        <v>985</v>
      </c>
      <c r="B992" s="8" t="str">
        <f t="shared" si="36"/>
        <v/>
      </c>
      <c r="C992" s="112" t="str">
        <f>IFERROR(VLOOKUP(A992,DETAIL!$A$7:$F$1101,3,0),"")</f>
        <v/>
      </c>
      <c r="D992" s="112" t="str">
        <f>IFERROR(VLOOKUP(A992,DETAIL!$A$7:$F$1101,4,0),"")</f>
        <v/>
      </c>
      <c r="E992" s="113" t="str">
        <f>IFERROR(VLOOKUP(A992,DETAIL!$A$7:$F$1101,5,0),"")</f>
        <v/>
      </c>
      <c r="F992" s="113" t="str">
        <f>IFERROR(VLOOKUP(A992,DETAIL!$A$7:$P$1101,16,0),"")</f>
        <v/>
      </c>
      <c r="G992" s="113" t="str">
        <f>IFERROR(VLOOKUP(A992,DETAIL!$A$7:$P$1101,15,0),"")</f>
        <v/>
      </c>
      <c r="H992" s="8" t="str">
        <f>IFERROR(VLOOKUP(A992,DETAIL!$A$7:$F$1101,6,0),"")</f>
        <v/>
      </c>
      <c r="I992" s="8" t="str">
        <f>IFERROR(VLOOKUP(A992,DETAIL!$A$7:$Q$1101,17,0),"")</f>
        <v/>
      </c>
      <c r="J992" s="8" t="str">
        <f>IFERROR(VLOOKUP(A992,DETAIL!$A$7:$P$1101,13,0),"")</f>
        <v/>
      </c>
      <c r="K992" s="114" t="str">
        <f>IFERROR(VLOOKUP(A992,DETAIL!$A$7:$N$1101,14,0),"")</f>
        <v/>
      </c>
      <c r="L992" s="8" t="str">
        <f>IFERROR(VLOOKUP(A992,DETAIL!$A$7:$L$1101,7,0),"")</f>
        <v/>
      </c>
      <c r="M992" s="115" t="str">
        <f>IFERROR(VLOOKUP(A992,DETAIL!$A$7:$L$1101,8,0)*75%,"")</f>
        <v/>
      </c>
      <c r="N992" s="8" t="str">
        <f>IFERROR(VLOOKUP(A992,DETAIL!$A$7:$L$1101,9,0),"")</f>
        <v/>
      </c>
      <c r="O992" s="115" t="str">
        <f>IFERROR(VLOOKUP(A992,DETAIL!$A$7:$L$1101,10,0)*25%,"")</f>
        <v/>
      </c>
      <c r="P992" s="115" t="str">
        <f t="shared" si="37"/>
        <v/>
      </c>
      <c r="Q992" s="113"/>
    </row>
    <row r="993" spans="1:17" ht="24.95" customHeight="1">
      <c r="A993" s="128">
        <v>986</v>
      </c>
      <c r="B993" s="8" t="str">
        <f t="shared" si="36"/>
        <v/>
      </c>
      <c r="C993" s="112" t="str">
        <f>IFERROR(VLOOKUP(A993,DETAIL!$A$7:$F$1101,3,0),"")</f>
        <v/>
      </c>
      <c r="D993" s="112" t="str">
        <f>IFERROR(VLOOKUP(A993,DETAIL!$A$7:$F$1101,4,0),"")</f>
        <v/>
      </c>
      <c r="E993" s="113" t="str">
        <f>IFERROR(VLOOKUP(A993,DETAIL!$A$7:$F$1101,5,0),"")</f>
        <v/>
      </c>
      <c r="F993" s="113" t="str">
        <f>IFERROR(VLOOKUP(A993,DETAIL!$A$7:$P$1101,16,0),"")</f>
        <v/>
      </c>
      <c r="G993" s="113" t="str">
        <f>IFERROR(VLOOKUP(A993,DETAIL!$A$7:$P$1101,15,0),"")</f>
        <v/>
      </c>
      <c r="H993" s="8" t="str">
        <f>IFERROR(VLOOKUP(A993,DETAIL!$A$7:$F$1101,6,0),"")</f>
        <v/>
      </c>
      <c r="I993" s="8" t="str">
        <f>IFERROR(VLOOKUP(A993,DETAIL!$A$7:$Q$1101,17,0),"")</f>
        <v/>
      </c>
      <c r="J993" s="8" t="str">
        <f>IFERROR(VLOOKUP(A993,DETAIL!$A$7:$P$1101,13,0),"")</f>
        <v/>
      </c>
      <c r="K993" s="114" t="str">
        <f>IFERROR(VLOOKUP(A993,DETAIL!$A$7:$N$1101,14,0),"")</f>
        <v/>
      </c>
      <c r="L993" s="8" t="str">
        <f>IFERROR(VLOOKUP(A993,DETAIL!$A$7:$L$1101,7,0),"")</f>
        <v/>
      </c>
      <c r="M993" s="115" t="str">
        <f>IFERROR(VLOOKUP(A993,DETAIL!$A$7:$L$1101,8,0)*75%,"")</f>
        <v/>
      </c>
      <c r="N993" s="8" t="str">
        <f>IFERROR(VLOOKUP(A993,DETAIL!$A$7:$L$1101,9,0),"")</f>
        <v/>
      </c>
      <c r="O993" s="115" t="str">
        <f>IFERROR(VLOOKUP(A993,DETAIL!$A$7:$L$1101,10,0)*25%,"")</f>
        <v/>
      </c>
      <c r="P993" s="115" t="str">
        <f t="shared" si="37"/>
        <v/>
      </c>
      <c r="Q993" s="113"/>
    </row>
    <row r="994" spans="1:17" ht="24.95" customHeight="1">
      <c r="A994" s="128">
        <v>987</v>
      </c>
      <c r="B994" s="8" t="str">
        <f t="shared" si="36"/>
        <v/>
      </c>
      <c r="C994" s="112" t="str">
        <f>IFERROR(VLOOKUP(A994,DETAIL!$A$7:$F$1101,3,0),"")</f>
        <v/>
      </c>
      <c r="D994" s="112" t="str">
        <f>IFERROR(VLOOKUP(A994,DETAIL!$A$7:$F$1101,4,0),"")</f>
        <v/>
      </c>
      <c r="E994" s="113" t="str">
        <f>IFERROR(VLOOKUP(A994,DETAIL!$A$7:$F$1101,5,0),"")</f>
        <v/>
      </c>
      <c r="F994" s="113" t="str">
        <f>IFERROR(VLOOKUP(A994,DETAIL!$A$7:$P$1101,16,0),"")</f>
        <v/>
      </c>
      <c r="G994" s="113" t="str">
        <f>IFERROR(VLOOKUP(A994,DETAIL!$A$7:$P$1101,15,0),"")</f>
        <v/>
      </c>
      <c r="H994" s="8" t="str">
        <f>IFERROR(VLOOKUP(A994,DETAIL!$A$7:$F$1101,6,0),"")</f>
        <v/>
      </c>
      <c r="I994" s="8" t="str">
        <f>IFERROR(VLOOKUP(A994,DETAIL!$A$7:$Q$1101,17,0),"")</f>
        <v/>
      </c>
      <c r="J994" s="8" t="str">
        <f>IFERROR(VLOOKUP(A994,DETAIL!$A$7:$P$1101,13,0),"")</f>
        <v/>
      </c>
      <c r="K994" s="114" t="str">
        <f>IFERROR(VLOOKUP(A994,DETAIL!$A$7:$N$1101,14,0),"")</f>
        <v/>
      </c>
      <c r="L994" s="8" t="str">
        <f>IFERROR(VLOOKUP(A994,DETAIL!$A$7:$L$1101,7,0),"")</f>
        <v/>
      </c>
      <c r="M994" s="115" t="str">
        <f>IFERROR(VLOOKUP(A994,DETAIL!$A$7:$L$1101,8,0)*75%,"")</f>
        <v/>
      </c>
      <c r="N994" s="8" t="str">
        <f>IFERROR(VLOOKUP(A994,DETAIL!$A$7:$L$1101,9,0),"")</f>
        <v/>
      </c>
      <c r="O994" s="115" t="str">
        <f>IFERROR(VLOOKUP(A994,DETAIL!$A$7:$L$1101,10,0)*25%,"")</f>
        <v/>
      </c>
      <c r="P994" s="115" t="str">
        <f t="shared" si="37"/>
        <v/>
      </c>
      <c r="Q994" s="113"/>
    </row>
    <row r="995" spans="1:17" ht="24.95" customHeight="1">
      <c r="A995" s="128">
        <v>988</v>
      </c>
      <c r="B995" s="8" t="str">
        <f t="shared" si="36"/>
        <v/>
      </c>
      <c r="C995" s="112" t="str">
        <f>IFERROR(VLOOKUP(A995,DETAIL!$A$7:$F$1101,3,0),"")</f>
        <v/>
      </c>
      <c r="D995" s="112" t="str">
        <f>IFERROR(VLOOKUP(A995,DETAIL!$A$7:$F$1101,4,0),"")</f>
        <v/>
      </c>
      <c r="E995" s="113" t="str">
        <f>IFERROR(VLOOKUP(A995,DETAIL!$A$7:$F$1101,5,0),"")</f>
        <v/>
      </c>
      <c r="F995" s="113" t="str">
        <f>IFERROR(VLOOKUP(A995,DETAIL!$A$7:$P$1101,16,0),"")</f>
        <v/>
      </c>
      <c r="G995" s="113" t="str">
        <f>IFERROR(VLOOKUP(A995,DETAIL!$A$7:$P$1101,15,0),"")</f>
        <v/>
      </c>
      <c r="H995" s="8" t="str">
        <f>IFERROR(VLOOKUP(A995,DETAIL!$A$7:$F$1101,6,0),"")</f>
        <v/>
      </c>
      <c r="I995" s="8" t="str">
        <f>IFERROR(VLOOKUP(A995,DETAIL!$A$7:$Q$1101,17,0),"")</f>
        <v/>
      </c>
      <c r="J995" s="8" t="str">
        <f>IFERROR(VLOOKUP(A995,DETAIL!$A$7:$P$1101,13,0),"")</f>
        <v/>
      </c>
      <c r="K995" s="114" t="str">
        <f>IFERROR(VLOOKUP(A995,DETAIL!$A$7:$N$1101,14,0),"")</f>
        <v/>
      </c>
      <c r="L995" s="8" t="str">
        <f>IFERROR(VLOOKUP(A995,DETAIL!$A$7:$L$1101,7,0),"")</f>
        <v/>
      </c>
      <c r="M995" s="115" t="str">
        <f>IFERROR(VLOOKUP(A995,DETAIL!$A$7:$L$1101,8,0)*75%,"")</f>
        <v/>
      </c>
      <c r="N995" s="8" t="str">
        <f>IFERROR(VLOOKUP(A995,DETAIL!$A$7:$L$1101,9,0),"")</f>
        <v/>
      </c>
      <c r="O995" s="115" t="str">
        <f>IFERROR(VLOOKUP(A995,DETAIL!$A$7:$L$1101,10,0)*25%,"")</f>
        <v/>
      </c>
      <c r="P995" s="115" t="str">
        <f t="shared" si="37"/>
        <v/>
      </c>
      <c r="Q995" s="113"/>
    </row>
    <row r="996" spans="1:17" ht="24.95" customHeight="1">
      <c r="A996" s="128">
        <v>989</v>
      </c>
      <c r="B996" s="8" t="str">
        <f t="shared" si="36"/>
        <v/>
      </c>
      <c r="C996" s="112" t="str">
        <f>IFERROR(VLOOKUP(A996,DETAIL!$A$7:$F$1101,3,0),"")</f>
        <v/>
      </c>
      <c r="D996" s="112" t="str">
        <f>IFERROR(VLOOKUP(A996,DETAIL!$A$7:$F$1101,4,0),"")</f>
        <v/>
      </c>
      <c r="E996" s="113" t="str">
        <f>IFERROR(VLOOKUP(A996,DETAIL!$A$7:$F$1101,5,0),"")</f>
        <v/>
      </c>
      <c r="F996" s="113" t="str">
        <f>IFERROR(VLOOKUP(A996,DETAIL!$A$7:$P$1101,16,0),"")</f>
        <v/>
      </c>
      <c r="G996" s="113" t="str">
        <f>IFERROR(VLOOKUP(A996,DETAIL!$A$7:$P$1101,15,0),"")</f>
        <v/>
      </c>
      <c r="H996" s="8" t="str">
        <f>IFERROR(VLOOKUP(A996,DETAIL!$A$7:$F$1101,6,0),"")</f>
        <v/>
      </c>
      <c r="I996" s="8" t="str">
        <f>IFERROR(VLOOKUP(A996,DETAIL!$A$7:$Q$1101,17,0),"")</f>
        <v/>
      </c>
      <c r="J996" s="8" t="str">
        <f>IFERROR(VLOOKUP(A996,DETAIL!$A$7:$P$1101,13,0),"")</f>
        <v/>
      </c>
      <c r="K996" s="114" t="str">
        <f>IFERROR(VLOOKUP(A996,DETAIL!$A$7:$N$1101,14,0),"")</f>
        <v/>
      </c>
      <c r="L996" s="8" t="str">
        <f>IFERROR(VLOOKUP(A996,DETAIL!$A$7:$L$1101,7,0),"")</f>
        <v/>
      </c>
      <c r="M996" s="115" t="str">
        <f>IFERROR(VLOOKUP(A996,DETAIL!$A$7:$L$1101,8,0)*75%,"")</f>
        <v/>
      </c>
      <c r="N996" s="8" t="str">
        <f>IFERROR(VLOOKUP(A996,DETAIL!$A$7:$L$1101,9,0),"")</f>
        <v/>
      </c>
      <c r="O996" s="115" t="str">
        <f>IFERROR(VLOOKUP(A996,DETAIL!$A$7:$L$1101,10,0)*25%,"")</f>
        <v/>
      </c>
      <c r="P996" s="115" t="str">
        <f t="shared" si="37"/>
        <v/>
      </c>
      <c r="Q996" s="113"/>
    </row>
    <row r="997" spans="1:17" ht="24.95" customHeight="1">
      <c r="A997" s="128">
        <v>990</v>
      </c>
      <c r="B997" s="8" t="str">
        <f t="shared" si="36"/>
        <v/>
      </c>
      <c r="C997" s="112" t="str">
        <f>IFERROR(VLOOKUP(A997,DETAIL!$A$7:$F$1101,3,0),"")</f>
        <v/>
      </c>
      <c r="D997" s="112" t="str">
        <f>IFERROR(VLOOKUP(A997,DETAIL!$A$7:$F$1101,4,0),"")</f>
        <v/>
      </c>
      <c r="E997" s="113" t="str">
        <f>IFERROR(VLOOKUP(A997,DETAIL!$A$7:$F$1101,5,0),"")</f>
        <v/>
      </c>
      <c r="F997" s="113" t="str">
        <f>IFERROR(VLOOKUP(A997,DETAIL!$A$7:$P$1101,16,0),"")</f>
        <v/>
      </c>
      <c r="G997" s="113" t="str">
        <f>IFERROR(VLOOKUP(A997,DETAIL!$A$7:$P$1101,15,0),"")</f>
        <v/>
      </c>
      <c r="H997" s="8" t="str">
        <f>IFERROR(VLOOKUP(A997,DETAIL!$A$7:$F$1101,6,0),"")</f>
        <v/>
      </c>
      <c r="I997" s="8" t="str">
        <f>IFERROR(VLOOKUP(A997,DETAIL!$A$7:$Q$1101,17,0),"")</f>
        <v/>
      </c>
      <c r="J997" s="8" t="str">
        <f>IFERROR(VLOOKUP(A997,DETAIL!$A$7:$P$1101,13,0),"")</f>
        <v/>
      </c>
      <c r="K997" s="114" t="str">
        <f>IFERROR(VLOOKUP(A997,DETAIL!$A$7:$N$1101,14,0),"")</f>
        <v/>
      </c>
      <c r="L997" s="8" t="str">
        <f>IFERROR(VLOOKUP(A997,DETAIL!$A$7:$L$1101,7,0),"")</f>
        <v/>
      </c>
      <c r="M997" s="115" t="str">
        <f>IFERROR(VLOOKUP(A997,DETAIL!$A$7:$L$1101,8,0)*75%,"")</f>
        <v/>
      </c>
      <c r="N997" s="8" t="str">
        <f>IFERROR(VLOOKUP(A997,DETAIL!$A$7:$L$1101,9,0),"")</f>
        <v/>
      </c>
      <c r="O997" s="115" t="str">
        <f>IFERROR(VLOOKUP(A997,DETAIL!$A$7:$L$1101,10,0)*25%,"")</f>
        <v/>
      </c>
      <c r="P997" s="115" t="str">
        <f t="shared" si="37"/>
        <v/>
      </c>
      <c r="Q997" s="113"/>
    </row>
    <row r="998" spans="1:17" ht="24.95" customHeight="1">
      <c r="A998" s="128">
        <v>991</v>
      </c>
      <c r="B998" s="8" t="str">
        <f t="shared" si="36"/>
        <v/>
      </c>
      <c r="C998" s="112" t="str">
        <f>IFERROR(VLOOKUP(A998,DETAIL!$A$7:$F$1101,3,0),"")</f>
        <v/>
      </c>
      <c r="D998" s="112" t="str">
        <f>IFERROR(VLOOKUP(A998,DETAIL!$A$7:$F$1101,4,0),"")</f>
        <v/>
      </c>
      <c r="E998" s="113" t="str">
        <f>IFERROR(VLOOKUP(A998,DETAIL!$A$7:$F$1101,5,0),"")</f>
        <v/>
      </c>
      <c r="F998" s="113" t="str">
        <f>IFERROR(VLOOKUP(A998,DETAIL!$A$7:$P$1101,16,0),"")</f>
        <v/>
      </c>
      <c r="G998" s="113" t="str">
        <f>IFERROR(VLOOKUP(A998,DETAIL!$A$7:$P$1101,15,0),"")</f>
        <v/>
      </c>
      <c r="H998" s="8" t="str">
        <f>IFERROR(VLOOKUP(A998,DETAIL!$A$7:$F$1101,6,0),"")</f>
        <v/>
      </c>
      <c r="I998" s="8" t="str">
        <f>IFERROR(VLOOKUP(A998,DETAIL!$A$7:$Q$1101,17,0),"")</f>
        <v/>
      </c>
      <c r="J998" s="8" t="str">
        <f>IFERROR(VLOOKUP(A998,DETAIL!$A$7:$P$1101,13,0),"")</f>
        <v/>
      </c>
      <c r="K998" s="114" t="str">
        <f>IFERROR(VLOOKUP(A998,DETAIL!$A$7:$N$1101,14,0),"")</f>
        <v/>
      </c>
      <c r="L998" s="8" t="str">
        <f>IFERROR(VLOOKUP(A998,DETAIL!$A$7:$L$1101,7,0),"")</f>
        <v/>
      </c>
      <c r="M998" s="115" t="str">
        <f>IFERROR(VLOOKUP(A998,DETAIL!$A$7:$L$1101,8,0)*75%,"")</f>
        <v/>
      </c>
      <c r="N998" s="8" t="str">
        <f>IFERROR(VLOOKUP(A998,DETAIL!$A$7:$L$1101,9,0),"")</f>
        <v/>
      </c>
      <c r="O998" s="115" t="str">
        <f>IFERROR(VLOOKUP(A998,DETAIL!$A$7:$L$1101,10,0)*25%,"")</f>
        <v/>
      </c>
      <c r="P998" s="115" t="str">
        <f t="shared" si="37"/>
        <v/>
      </c>
      <c r="Q998" s="113"/>
    </row>
    <row r="999" spans="1:17" ht="24.95" customHeight="1">
      <c r="A999" s="128">
        <v>992</v>
      </c>
      <c r="B999" s="8" t="str">
        <f t="shared" si="36"/>
        <v/>
      </c>
      <c r="C999" s="112" t="str">
        <f>IFERROR(VLOOKUP(A999,DETAIL!$A$7:$F$1101,3,0),"")</f>
        <v/>
      </c>
      <c r="D999" s="112" t="str">
        <f>IFERROR(VLOOKUP(A999,DETAIL!$A$7:$F$1101,4,0),"")</f>
        <v/>
      </c>
      <c r="E999" s="113" t="str">
        <f>IFERROR(VLOOKUP(A999,DETAIL!$A$7:$F$1101,5,0),"")</f>
        <v/>
      </c>
      <c r="F999" s="113" t="str">
        <f>IFERROR(VLOOKUP(A999,DETAIL!$A$7:$P$1101,16,0),"")</f>
        <v/>
      </c>
      <c r="G999" s="113" t="str">
        <f>IFERROR(VLOOKUP(A999,DETAIL!$A$7:$P$1101,15,0),"")</f>
        <v/>
      </c>
      <c r="H999" s="8" t="str">
        <f>IFERROR(VLOOKUP(A999,DETAIL!$A$7:$F$1101,6,0),"")</f>
        <v/>
      </c>
      <c r="I999" s="8" t="str">
        <f>IFERROR(VLOOKUP(A999,DETAIL!$A$7:$Q$1101,17,0),"")</f>
        <v/>
      </c>
      <c r="J999" s="8" t="str">
        <f>IFERROR(VLOOKUP(A999,DETAIL!$A$7:$P$1101,13,0),"")</f>
        <v/>
      </c>
      <c r="K999" s="114" t="str">
        <f>IFERROR(VLOOKUP(A999,DETAIL!$A$7:$N$1101,14,0),"")</f>
        <v/>
      </c>
      <c r="L999" s="8" t="str">
        <f>IFERROR(VLOOKUP(A999,DETAIL!$A$7:$L$1101,7,0),"")</f>
        <v/>
      </c>
      <c r="M999" s="115" t="str">
        <f>IFERROR(VLOOKUP(A999,DETAIL!$A$7:$L$1101,8,0)*75%,"")</f>
        <v/>
      </c>
      <c r="N999" s="8" t="str">
        <f>IFERROR(VLOOKUP(A999,DETAIL!$A$7:$L$1101,9,0),"")</f>
        <v/>
      </c>
      <c r="O999" s="115" t="str">
        <f>IFERROR(VLOOKUP(A999,DETAIL!$A$7:$L$1101,10,0)*25%,"")</f>
        <v/>
      </c>
      <c r="P999" s="115" t="str">
        <f t="shared" si="37"/>
        <v/>
      </c>
      <c r="Q999" s="113"/>
    </row>
    <row r="1000" spans="1:17" ht="24.95" customHeight="1">
      <c r="A1000" s="128">
        <v>993</v>
      </c>
      <c r="B1000" s="8" t="str">
        <f t="shared" si="36"/>
        <v/>
      </c>
      <c r="C1000" s="112" t="str">
        <f>IFERROR(VLOOKUP(A1000,DETAIL!$A$7:$F$1101,3,0),"")</f>
        <v/>
      </c>
      <c r="D1000" s="112" t="str">
        <f>IFERROR(VLOOKUP(A1000,DETAIL!$A$7:$F$1101,4,0),"")</f>
        <v/>
      </c>
      <c r="E1000" s="113" t="str">
        <f>IFERROR(VLOOKUP(A1000,DETAIL!$A$7:$F$1101,5,0),"")</f>
        <v/>
      </c>
      <c r="F1000" s="113" t="str">
        <f>IFERROR(VLOOKUP(A1000,DETAIL!$A$7:$P$1101,16,0),"")</f>
        <v/>
      </c>
      <c r="G1000" s="113" t="str">
        <f>IFERROR(VLOOKUP(A1000,DETAIL!$A$7:$P$1101,15,0),"")</f>
        <v/>
      </c>
      <c r="H1000" s="8" t="str">
        <f>IFERROR(VLOOKUP(A1000,DETAIL!$A$7:$F$1101,6,0),"")</f>
        <v/>
      </c>
      <c r="I1000" s="8" t="str">
        <f>IFERROR(VLOOKUP(A1000,DETAIL!$A$7:$Q$1101,17,0),"")</f>
        <v/>
      </c>
      <c r="J1000" s="8" t="str">
        <f>IFERROR(VLOOKUP(A1000,DETAIL!$A$7:$P$1101,13,0),"")</f>
        <v/>
      </c>
      <c r="K1000" s="114" t="str">
        <f>IFERROR(VLOOKUP(A1000,DETAIL!$A$7:$N$1101,14,0),"")</f>
        <v/>
      </c>
      <c r="L1000" s="8" t="str">
        <f>IFERROR(VLOOKUP(A1000,DETAIL!$A$7:$L$1101,7,0),"")</f>
        <v/>
      </c>
      <c r="M1000" s="115" t="str">
        <f>IFERROR(VLOOKUP(A1000,DETAIL!$A$7:$L$1101,8,0)*75%,"")</f>
        <v/>
      </c>
      <c r="N1000" s="8" t="str">
        <f>IFERROR(VLOOKUP(A1000,DETAIL!$A$7:$L$1101,9,0),"")</f>
        <v/>
      </c>
      <c r="O1000" s="115" t="str">
        <f>IFERROR(VLOOKUP(A1000,DETAIL!$A$7:$L$1101,10,0)*25%,"")</f>
        <v/>
      </c>
      <c r="P1000" s="115" t="str">
        <f t="shared" si="37"/>
        <v/>
      </c>
      <c r="Q1000" s="113"/>
    </row>
    <row r="1001" spans="1:17" ht="24.95" customHeight="1">
      <c r="A1001" s="128">
        <v>994</v>
      </c>
      <c r="B1001" s="8" t="str">
        <f t="shared" si="36"/>
        <v/>
      </c>
      <c r="C1001" s="112" t="str">
        <f>IFERROR(VLOOKUP(A1001,DETAIL!$A$7:$F$1101,3,0),"")</f>
        <v/>
      </c>
      <c r="D1001" s="112" t="str">
        <f>IFERROR(VLOOKUP(A1001,DETAIL!$A$7:$F$1101,4,0),"")</f>
        <v/>
      </c>
      <c r="E1001" s="113" t="str">
        <f>IFERROR(VLOOKUP(A1001,DETAIL!$A$7:$F$1101,5,0),"")</f>
        <v/>
      </c>
      <c r="F1001" s="113" t="str">
        <f>IFERROR(VLOOKUP(A1001,DETAIL!$A$7:$P$1101,16,0),"")</f>
        <v/>
      </c>
      <c r="G1001" s="113" t="str">
        <f>IFERROR(VLOOKUP(A1001,DETAIL!$A$7:$P$1101,15,0),"")</f>
        <v/>
      </c>
      <c r="H1001" s="8" t="str">
        <f>IFERROR(VLOOKUP(A1001,DETAIL!$A$7:$F$1101,6,0),"")</f>
        <v/>
      </c>
      <c r="I1001" s="8" t="str">
        <f>IFERROR(VLOOKUP(A1001,DETAIL!$A$7:$Q$1101,17,0),"")</f>
        <v/>
      </c>
      <c r="J1001" s="8" t="str">
        <f>IFERROR(VLOOKUP(A1001,DETAIL!$A$7:$P$1101,13,0),"")</f>
        <v/>
      </c>
      <c r="K1001" s="114" t="str">
        <f>IFERROR(VLOOKUP(A1001,DETAIL!$A$7:$N$1101,14,0),"")</f>
        <v/>
      </c>
      <c r="L1001" s="8" t="str">
        <f>IFERROR(VLOOKUP(A1001,DETAIL!$A$7:$L$1101,7,0),"")</f>
        <v/>
      </c>
      <c r="M1001" s="115" t="str">
        <f>IFERROR(VLOOKUP(A1001,DETAIL!$A$7:$L$1101,8,0)*75%,"")</f>
        <v/>
      </c>
      <c r="N1001" s="8" t="str">
        <f>IFERROR(VLOOKUP(A1001,DETAIL!$A$7:$L$1101,9,0),"")</f>
        <v/>
      </c>
      <c r="O1001" s="115" t="str">
        <f>IFERROR(VLOOKUP(A1001,DETAIL!$A$7:$L$1101,10,0)*25%,"")</f>
        <v/>
      </c>
      <c r="P1001" s="115" t="str">
        <f t="shared" si="37"/>
        <v/>
      </c>
      <c r="Q1001" s="113"/>
    </row>
    <row r="1002" spans="1:17" ht="24.95" customHeight="1">
      <c r="A1002" s="128">
        <v>995</v>
      </c>
      <c r="B1002" s="8" t="str">
        <f t="shared" si="36"/>
        <v/>
      </c>
      <c r="C1002" s="112" t="str">
        <f>IFERROR(VLOOKUP(A1002,DETAIL!$A$7:$F$1101,3,0),"")</f>
        <v/>
      </c>
      <c r="D1002" s="112" t="str">
        <f>IFERROR(VLOOKUP(A1002,DETAIL!$A$7:$F$1101,4,0),"")</f>
        <v/>
      </c>
      <c r="E1002" s="113" t="str">
        <f>IFERROR(VLOOKUP(A1002,DETAIL!$A$7:$F$1101,5,0),"")</f>
        <v/>
      </c>
      <c r="F1002" s="113" t="str">
        <f>IFERROR(VLOOKUP(A1002,DETAIL!$A$7:$P$1101,16,0),"")</f>
        <v/>
      </c>
      <c r="G1002" s="113" t="str">
        <f>IFERROR(VLOOKUP(A1002,DETAIL!$A$7:$P$1101,15,0),"")</f>
        <v/>
      </c>
      <c r="H1002" s="8" t="str">
        <f>IFERROR(VLOOKUP(A1002,DETAIL!$A$7:$F$1101,6,0),"")</f>
        <v/>
      </c>
      <c r="I1002" s="8" t="str">
        <f>IFERROR(VLOOKUP(A1002,DETAIL!$A$7:$Q$1101,17,0),"")</f>
        <v/>
      </c>
      <c r="J1002" s="8" t="str">
        <f>IFERROR(VLOOKUP(A1002,DETAIL!$A$7:$P$1101,13,0),"")</f>
        <v/>
      </c>
      <c r="K1002" s="114" t="str">
        <f>IFERROR(VLOOKUP(A1002,DETAIL!$A$7:$N$1101,14,0),"")</f>
        <v/>
      </c>
      <c r="L1002" s="8" t="str">
        <f>IFERROR(VLOOKUP(A1002,DETAIL!$A$7:$L$1101,7,0),"")</f>
        <v/>
      </c>
      <c r="M1002" s="115" t="str">
        <f>IFERROR(VLOOKUP(A1002,DETAIL!$A$7:$L$1101,8,0)*75%,"")</f>
        <v/>
      </c>
      <c r="N1002" s="8" t="str">
        <f>IFERROR(VLOOKUP(A1002,DETAIL!$A$7:$L$1101,9,0),"")</f>
        <v/>
      </c>
      <c r="O1002" s="115" t="str">
        <f>IFERROR(VLOOKUP(A1002,DETAIL!$A$7:$L$1101,10,0)*25%,"")</f>
        <v/>
      </c>
      <c r="P1002" s="115" t="str">
        <f t="shared" si="37"/>
        <v/>
      </c>
      <c r="Q1002" s="113"/>
    </row>
    <row r="1003" spans="1:17" ht="24.95" customHeight="1">
      <c r="A1003" s="128">
        <v>996</v>
      </c>
      <c r="B1003" s="8" t="str">
        <f t="shared" si="36"/>
        <v/>
      </c>
      <c r="C1003" s="112" t="str">
        <f>IFERROR(VLOOKUP(A1003,DETAIL!$A$7:$F$1101,3,0),"")</f>
        <v/>
      </c>
      <c r="D1003" s="112" t="str">
        <f>IFERROR(VLOOKUP(A1003,DETAIL!$A$7:$F$1101,4,0),"")</f>
        <v/>
      </c>
      <c r="E1003" s="113" t="str">
        <f>IFERROR(VLOOKUP(A1003,DETAIL!$A$7:$F$1101,5,0),"")</f>
        <v/>
      </c>
      <c r="F1003" s="113" t="str">
        <f>IFERROR(VLOOKUP(A1003,DETAIL!$A$7:$P$1101,16,0),"")</f>
        <v/>
      </c>
      <c r="G1003" s="113" t="str">
        <f>IFERROR(VLOOKUP(A1003,DETAIL!$A$7:$P$1101,15,0),"")</f>
        <v/>
      </c>
      <c r="H1003" s="8" t="str">
        <f>IFERROR(VLOOKUP(A1003,DETAIL!$A$7:$F$1101,6,0),"")</f>
        <v/>
      </c>
      <c r="I1003" s="8" t="str">
        <f>IFERROR(VLOOKUP(A1003,DETAIL!$A$7:$Q$1101,17,0),"")</f>
        <v/>
      </c>
      <c r="J1003" s="8" t="str">
        <f>IFERROR(VLOOKUP(A1003,DETAIL!$A$7:$P$1101,13,0),"")</f>
        <v/>
      </c>
      <c r="K1003" s="114" t="str">
        <f>IFERROR(VLOOKUP(A1003,DETAIL!$A$7:$N$1101,14,0),"")</f>
        <v/>
      </c>
      <c r="L1003" s="8" t="str">
        <f>IFERROR(VLOOKUP(A1003,DETAIL!$A$7:$L$1101,7,0),"")</f>
        <v/>
      </c>
      <c r="M1003" s="115" t="str">
        <f>IFERROR(VLOOKUP(A1003,DETAIL!$A$7:$L$1101,8,0)*75%,"")</f>
        <v/>
      </c>
      <c r="N1003" s="8" t="str">
        <f>IFERROR(VLOOKUP(A1003,DETAIL!$A$7:$L$1101,9,0),"")</f>
        <v/>
      </c>
      <c r="O1003" s="115" t="str">
        <f>IFERROR(VLOOKUP(A1003,DETAIL!$A$7:$L$1101,10,0)*25%,"")</f>
        <v/>
      </c>
      <c r="P1003" s="115" t="str">
        <f t="shared" si="37"/>
        <v/>
      </c>
      <c r="Q1003" s="113"/>
    </row>
    <row r="1004" spans="1:17" ht="24.95" customHeight="1">
      <c r="A1004" s="128">
        <v>997</v>
      </c>
      <c r="B1004" s="8" t="str">
        <f t="shared" si="36"/>
        <v/>
      </c>
      <c r="C1004" s="112" t="str">
        <f>IFERROR(VLOOKUP(A1004,DETAIL!$A$7:$F$1101,3,0),"")</f>
        <v/>
      </c>
      <c r="D1004" s="112" t="str">
        <f>IFERROR(VLOOKUP(A1004,DETAIL!$A$7:$F$1101,4,0),"")</f>
        <v/>
      </c>
      <c r="E1004" s="113" t="str">
        <f>IFERROR(VLOOKUP(A1004,DETAIL!$A$7:$F$1101,5,0),"")</f>
        <v/>
      </c>
      <c r="F1004" s="113" t="str">
        <f>IFERROR(VLOOKUP(A1004,DETAIL!$A$7:$P$1101,16,0),"")</f>
        <v/>
      </c>
      <c r="G1004" s="113" t="str">
        <f>IFERROR(VLOOKUP(A1004,DETAIL!$A$7:$P$1101,15,0),"")</f>
        <v/>
      </c>
      <c r="H1004" s="8" t="str">
        <f>IFERROR(VLOOKUP(A1004,DETAIL!$A$7:$F$1101,6,0),"")</f>
        <v/>
      </c>
      <c r="I1004" s="8" t="str">
        <f>IFERROR(VLOOKUP(A1004,DETAIL!$A$7:$Q$1101,17,0),"")</f>
        <v/>
      </c>
      <c r="J1004" s="8" t="str">
        <f>IFERROR(VLOOKUP(A1004,DETAIL!$A$7:$P$1101,13,0),"")</f>
        <v/>
      </c>
      <c r="K1004" s="114" t="str">
        <f>IFERROR(VLOOKUP(A1004,DETAIL!$A$7:$N$1101,14,0),"")</f>
        <v/>
      </c>
      <c r="L1004" s="8" t="str">
        <f>IFERROR(VLOOKUP(A1004,DETAIL!$A$7:$L$1101,7,0),"")</f>
        <v/>
      </c>
      <c r="M1004" s="115" t="str">
        <f>IFERROR(VLOOKUP(A1004,DETAIL!$A$7:$L$1101,8,0)*75%,"")</f>
        <v/>
      </c>
      <c r="N1004" s="8" t="str">
        <f>IFERROR(VLOOKUP(A1004,DETAIL!$A$7:$L$1101,9,0),"")</f>
        <v/>
      </c>
      <c r="O1004" s="115" t="str">
        <f>IFERROR(VLOOKUP(A1004,DETAIL!$A$7:$L$1101,10,0)*25%,"")</f>
        <v/>
      </c>
      <c r="P1004" s="115" t="str">
        <f t="shared" si="37"/>
        <v/>
      </c>
      <c r="Q1004" s="113"/>
    </row>
    <row r="1005" spans="1:17" ht="24.95" customHeight="1">
      <c r="A1005" s="128">
        <v>998</v>
      </c>
      <c r="B1005" s="8" t="str">
        <f t="shared" si="36"/>
        <v/>
      </c>
      <c r="C1005" s="112" t="str">
        <f>IFERROR(VLOOKUP(A1005,DETAIL!$A$7:$F$1101,3,0),"")</f>
        <v/>
      </c>
      <c r="D1005" s="112" t="str">
        <f>IFERROR(VLOOKUP(A1005,DETAIL!$A$7:$F$1101,4,0),"")</f>
        <v/>
      </c>
      <c r="E1005" s="113" t="str">
        <f>IFERROR(VLOOKUP(A1005,DETAIL!$A$7:$F$1101,5,0),"")</f>
        <v/>
      </c>
      <c r="F1005" s="113" t="str">
        <f>IFERROR(VLOOKUP(A1005,DETAIL!$A$7:$P$1101,16,0),"")</f>
        <v/>
      </c>
      <c r="G1005" s="113" t="str">
        <f>IFERROR(VLOOKUP(A1005,DETAIL!$A$7:$P$1101,15,0),"")</f>
        <v/>
      </c>
      <c r="H1005" s="8" t="str">
        <f>IFERROR(VLOOKUP(A1005,DETAIL!$A$7:$F$1101,6,0),"")</f>
        <v/>
      </c>
      <c r="I1005" s="8" t="str">
        <f>IFERROR(VLOOKUP(A1005,DETAIL!$A$7:$Q$1101,17,0),"")</f>
        <v/>
      </c>
      <c r="J1005" s="8" t="str">
        <f>IFERROR(VLOOKUP(A1005,DETAIL!$A$7:$P$1101,13,0),"")</f>
        <v/>
      </c>
      <c r="K1005" s="114" t="str">
        <f>IFERROR(VLOOKUP(A1005,DETAIL!$A$7:$N$1101,14,0),"")</f>
        <v/>
      </c>
      <c r="L1005" s="8" t="str">
        <f>IFERROR(VLOOKUP(A1005,DETAIL!$A$7:$L$1101,7,0),"")</f>
        <v/>
      </c>
      <c r="M1005" s="115" t="str">
        <f>IFERROR(VLOOKUP(A1005,DETAIL!$A$7:$L$1101,8,0)*75%,"")</f>
        <v/>
      </c>
      <c r="N1005" s="8" t="str">
        <f>IFERROR(VLOOKUP(A1005,DETAIL!$A$7:$L$1101,9,0),"")</f>
        <v/>
      </c>
      <c r="O1005" s="115" t="str">
        <f>IFERROR(VLOOKUP(A1005,DETAIL!$A$7:$L$1101,10,0)*25%,"")</f>
        <v/>
      </c>
      <c r="P1005" s="115" t="str">
        <f t="shared" si="37"/>
        <v/>
      </c>
      <c r="Q1005" s="113"/>
    </row>
    <row r="1006" spans="1:17" ht="24.95" customHeight="1">
      <c r="A1006" s="128">
        <v>999</v>
      </c>
      <c r="B1006" s="8" t="str">
        <f t="shared" si="36"/>
        <v/>
      </c>
      <c r="C1006" s="112" t="str">
        <f>IFERROR(VLOOKUP(A1006,DETAIL!$A$7:$F$1101,3,0),"")</f>
        <v/>
      </c>
      <c r="D1006" s="112" t="str">
        <f>IFERROR(VLOOKUP(A1006,DETAIL!$A$7:$F$1101,4,0),"")</f>
        <v/>
      </c>
      <c r="E1006" s="113" t="str">
        <f>IFERROR(VLOOKUP(A1006,DETAIL!$A$7:$F$1101,5,0),"")</f>
        <v/>
      </c>
      <c r="F1006" s="113" t="str">
        <f>IFERROR(VLOOKUP(A1006,DETAIL!$A$7:$P$1101,16,0),"")</f>
        <v/>
      </c>
      <c r="G1006" s="113" t="str">
        <f>IFERROR(VLOOKUP(A1006,DETAIL!$A$7:$P$1101,15,0),"")</f>
        <v/>
      </c>
      <c r="H1006" s="8" t="str">
        <f>IFERROR(VLOOKUP(A1006,DETAIL!$A$7:$F$1101,6,0),"")</f>
        <v/>
      </c>
      <c r="I1006" s="8" t="str">
        <f>IFERROR(VLOOKUP(A1006,DETAIL!$A$7:$Q$1101,17,0),"")</f>
        <v/>
      </c>
      <c r="J1006" s="8" t="str">
        <f>IFERROR(VLOOKUP(A1006,DETAIL!$A$7:$P$1101,13,0),"")</f>
        <v/>
      </c>
      <c r="K1006" s="114" t="str">
        <f>IFERROR(VLOOKUP(A1006,DETAIL!$A$7:$N$1101,14,0),"")</f>
        <v/>
      </c>
      <c r="L1006" s="8" t="str">
        <f>IFERROR(VLOOKUP(A1006,DETAIL!$A$7:$L$1101,7,0),"")</f>
        <v/>
      </c>
      <c r="M1006" s="115" t="str">
        <f>IFERROR(VLOOKUP(A1006,DETAIL!$A$7:$L$1101,8,0)*75%,"")</f>
        <v/>
      </c>
      <c r="N1006" s="8" t="str">
        <f>IFERROR(VLOOKUP(A1006,DETAIL!$A$7:$L$1101,9,0),"")</f>
        <v/>
      </c>
      <c r="O1006" s="115" t="str">
        <f>IFERROR(VLOOKUP(A1006,DETAIL!$A$7:$L$1101,10,0)*25%,"")</f>
        <v/>
      </c>
      <c r="P1006" s="115" t="str">
        <f t="shared" si="37"/>
        <v/>
      </c>
      <c r="Q1006" s="113"/>
    </row>
    <row r="1007" spans="1:17" ht="24.95" customHeight="1">
      <c r="A1007" s="128">
        <v>1000</v>
      </c>
      <c r="B1007" s="8" t="str">
        <f t="shared" si="36"/>
        <v/>
      </c>
      <c r="C1007" s="112" t="str">
        <f>IFERROR(VLOOKUP(A1007,DETAIL!$A$7:$F$1101,3,0),"")</f>
        <v/>
      </c>
      <c r="D1007" s="112" t="str">
        <f>IFERROR(VLOOKUP(A1007,DETAIL!$A$7:$F$1101,4,0),"")</f>
        <v/>
      </c>
      <c r="E1007" s="113" t="str">
        <f>IFERROR(VLOOKUP(A1007,DETAIL!$A$7:$F$1101,5,0),"")</f>
        <v/>
      </c>
      <c r="F1007" s="113" t="str">
        <f>IFERROR(VLOOKUP(A1007,DETAIL!$A$7:$P$1101,16,0),"")</f>
        <v/>
      </c>
      <c r="G1007" s="113" t="str">
        <f>IFERROR(VLOOKUP(A1007,DETAIL!$A$7:$P$1101,15,0),"")</f>
        <v/>
      </c>
      <c r="H1007" s="8" t="str">
        <f>IFERROR(VLOOKUP(A1007,DETAIL!$A$7:$F$1101,6,0),"")</f>
        <v/>
      </c>
      <c r="I1007" s="8" t="str">
        <f>IFERROR(VLOOKUP(A1007,DETAIL!$A$7:$Q$1101,17,0),"")</f>
        <v/>
      </c>
      <c r="J1007" s="8" t="str">
        <f>IFERROR(VLOOKUP(A1007,DETAIL!$A$7:$P$1101,13,0),"")</f>
        <v/>
      </c>
      <c r="K1007" s="114" t="str">
        <f>IFERROR(VLOOKUP(A1007,DETAIL!$A$7:$N$1101,14,0),"")</f>
        <v/>
      </c>
      <c r="L1007" s="8" t="str">
        <f>IFERROR(VLOOKUP(A1007,DETAIL!$A$7:$L$1101,7,0),"")</f>
        <v/>
      </c>
      <c r="M1007" s="115" t="str">
        <f>IFERROR(VLOOKUP(A1007,DETAIL!$A$7:$L$1101,8,0)*75%,"")</f>
        <v/>
      </c>
      <c r="N1007" s="8" t="str">
        <f>IFERROR(VLOOKUP(A1007,DETAIL!$A$7:$L$1101,9,0),"")</f>
        <v/>
      </c>
      <c r="O1007" s="115" t="str">
        <f>IFERROR(VLOOKUP(A1007,DETAIL!$A$7:$L$1101,10,0)*25%,"")</f>
        <v/>
      </c>
      <c r="P1007" s="115" t="str">
        <f t="shared" si="37"/>
        <v/>
      </c>
      <c r="Q1007" s="113"/>
    </row>
    <row r="1008" spans="1:17" ht="24.95" customHeight="1">
      <c r="A1008" s="128">
        <v>1001</v>
      </c>
      <c r="B1008" s="8" t="str">
        <f t="shared" si="36"/>
        <v/>
      </c>
      <c r="C1008" s="112" t="str">
        <f>IFERROR(VLOOKUP(A1008,DETAIL!$A$7:$F$1101,3,0),"")</f>
        <v/>
      </c>
      <c r="D1008" s="112" t="str">
        <f>IFERROR(VLOOKUP(A1008,DETAIL!$A$7:$F$1101,4,0),"")</f>
        <v/>
      </c>
      <c r="E1008" s="113" t="str">
        <f>IFERROR(VLOOKUP(A1008,DETAIL!$A$7:$F$1101,5,0),"")</f>
        <v/>
      </c>
      <c r="F1008" s="113" t="str">
        <f>IFERROR(VLOOKUP(A1008,DETAIL!$A$7:$P$1101,16,0),"")</f>
        <v/>
      </c>
      <c r="G1008" s="113" t="str">
        <f>IFERROR(VLOOKUP(A1008,DETAIL!$A$7:$P$1101,15,0),"")</f>
        <v/>
      </c>
      <c r="H1008" s="8" t="str">
        <f>IFERROR(VLOOKUP(A1008,DETAIL!$A$7:$F$1101,6,0),"")</f>
        <v/>
      </c>
      <c r="I1008" s="8" t="str">
        <f>IFERROR(VLOOKUP(A1008,DETAIL!$A$7:$Q$1101,17,0),"")</f>
        <v/>
      </c>
      <c r="J1008" s="8" t="str">
        <f>IFERROR(VLOOKUP(A1008,DETAIL!$A$7:$P$1101,13,0),"")</f>
        <v/>
      </c>
      <c r="K1008" s="114" t="str">
        <f>IFERROR(VLOOKUP(A1008,DETAIL!$A$7:$N$1101,14,0),"")</f>
        <v/>
      </c>
      <c r="L1008" s="8" t="str">
        <f>IFERROR(VLOOKUP(A1008,DETAIL!$A$7:$L$1101,7,0),"")</f>
        <v/>
      </c>
      <c r="M1008" s="115" t="str">
        <f>IFERROR(VLOOKUP(A1008,DETAIL!$A$7:$L$1101,8,0)*75%,"")</f>
        <v/>
      </c>
      <c r="N1008" s="8" t="str">
        <f>IFERROR(VLOOKUP(A1008,DETAIL!$A$7:$L$1101,9,0),"")</f>
        <v/>
      </c>
      <c r="O1008" s="115" t="str">
        <f>IFERROR(VLOOKUP(A1008,DETAIL!$A$7:$L$1101,10,0)*25%,"")</f>
        <v/>
      </c>
      <c r="P1008" s="115" t="str">
        <f t="shared" si="37"/>
        <v/>
      </c>
      <c r="Q1008" s="113"/>
    </row>
    <row r="1009" spans="1:17" ht="24.95" customHeight="1">
      <c r="A1009" s="128">
        <v>1002</v>
      </c>
      <c r="B1009" s="8" t="str">
        <f t="shared" si="36"/>
        <v/>
      </c>
      <c r="C1009" s="112" t="str">
        <f>IFERROR(VLOOKUP(A1009,DETAIL!$A$7:$F$1101,3,0),"")</f>
        <v/>
      </c>
      <c r="D1009" s="112" t="str">
        <f>IFERROR(VLOOKUP(A1009,DETAIL!$A$7:$F$1101,4,0),"")</f>
        <v/>
      </c>
      <c r="E1009" s="113" t="str">
        <f>IFERROR(VLOOKUP(A1009,DETAIL!$A$7:$F$1101,5,0),"")</f>
        <v/>
      </c>
      <c r="F1009" s="113" t="str">
        <f>IFERROR(VLOOKUP(A1009,DETAIL!$A$7:$P$1101,16,0),"")</f>
        <v/>
      </c>
      <c r="G1009" s="113" t="str">
        <f>IFERROR(VLOOKUP(A1009,DETAIL!$A$7:$P$1101,15,0),"")</f>
        <v/>
      </c>
      <c r="H1009" s="8" t="str">
        <f>IFERROR(VLOOKUP(A1009,DETAIL!$A$7:$F$1101,6,0),"")</f>
        <v/>
      </c>
      <c r="I1009" s="8" t="str">
        <f>IFERROR(VLOOKUP(A1009,DETAIL!$A$7:$Q$1101,17,0),"")</f>
        <v/>
      </c>
      <c r="J1009" s="8" t="str">
        <f>IFERROR(VLOOKUP(A1009,DETAIL!$A$7:$P$1101,13,0),"")</f>
        <v/>
      </c>
      <c r="K1009" s="114" t="str">
        <f>IFERROR(VLOOKUP(A1009,DETAIL!$A$7:$N$1101,14,0),"")</f>
        <v/>
      </c>
      <c r="L1009" s="8" t="str">
        <f>IFERROR(VLOOKUP(A1009,DETAIL!$A$7:$L$1101,7,0),"")</f>
        <v/>
      </c>
      <c r="M1009" s="115" t="str">
        <f>IFERROR(VLOOKUP(A1009,DETAIL!$A$7:$L$1101,8,0)*75%,"")</f>
        <v/>
      </c>
      <c r="N1009" s="8" t="str">
        <f>IFERROR(VLOOKUP(A1009,DETAIL!$A$7:$L$1101,9,0),"")</f>
        <v/>
      </c>
      <c r="O1009" s="115" t="str">
        <f>IFERROR(VLOOKUP(A1009,DETAIL!$A$7:$L$1101,10,0)*25%,"")</f>
        <v/>
      </c>
      <c r="P1009" s="115" t="str">
        <f t="shared" si="37"/>
        <v/>
      </c>
      <c r="Q1009" s="113"/>
    </row>
    <row r="1010" spans="1:17" ht="24.95" customHeight="1">
      <c r="A1010" s="128">
        <v>1003</v>
      </c>
      <c r="B1010" s="8" t="str">
        <f t="shared" si="36"/>
        <v/>
      </c>
      <c r="C1010" s="112" t="str">
        <f>IFERROR(VLOOKUP(A1010,DETAIL!$A$7:$F$1101,3,0),"")</f>
        <v/>
      </c>
      <c r="D1010" s="112" t="str">
        <f>IFERROR(VLOOKUP(A1010,DETAIL!$A$7:$F$1101,4,0),"")</f>
        <v/>
      </c>
      <c r="E1010" s="113" t="str">
        <f>IFERROR(VLOOKUP(A1010,DETAIL!$A$7:$F$1101,5,0),"")</f>
        <v/>
      </c>
      <c r="F1010" s="113" t="str">
        <f>IFERROR(VLOOKUP(A1010,DETAIL!$A$7:$P$1101,16,0),"")</f>
        <v/>
      </c>
      <c r="G1010" s="113" t="str">
        <f>IFERROR(VLOOKUP(A1010,DETAIL!$A$7:$P$1101,15,0),"")</f>
        <v/>
      </c>
      <c r="H1010" s="8" t="str">
        <f>IFERROR(VLOOKUP(A1010,DETAIL!$A$7:$F$1101,6,0),"")</f>
        <v/>
      </c>
      <c r="I1010" s="8" t="str">
        <f>IFERROR(VLOOKUP(A1010,DETAIL!$A$7:$Q$1101,17,0),"")</f>
        <v/>
      </c>
      <c r="J1010" s="8" t="str">
        <f>IFERROR(VLOOKUP(A1010,DETAIL!$A$7:$P$1101,13,0),"")</f>
        <v/>
      </c>
      <c r="K1010" s="114" t="str">
        <f>IFERROR(VLOOKUP(A1010,DETAIL!$A$7:$N$1101,14,0),"")</f>
        <v/>
      </c>
      <c r="L1010" s="8" t="str">
        <f>IFERROR(VLOOKUP(A1010,DETAIL!$A$7:$L$1101,7,0),"")</f>
        <v/>
      </c>
      <c r="M1010" s="115" t="str">
        <f>IFERROR(VLOOKUP(A1010,DETAIL!$A$7:$L$1101,8,0)*75%,"")</f>
        <v/>
      </c>
      <c r="N1010" s="8" t="str">
        <f>IFERROR(VLOOKUP(A1010,DETAIL!$A$7:$L$1101,9,0),"")</f>
        <v/>
      </c>
      <c r="O1010" s="115" t="str">
        <f>IFERROR(VLOOKUP(A1010,DETAIL!$A$7:$L$1101,10,0)*25%,"")</f>
        <v/>
      </c>
      <c r="P1010" s="115" t="str">
        <f t="shared" si="37"/>
        <v/>
      </c>
      <c r="Q1010" s="113"/>
    </row>
    <row r="1011" spans="1:17" ht="24.95" customHeight="1">
      <c r="A1011" s="128">
        <v>1004</v>
      </c>
      <c r="B1011" s="8" t="str">
        <f t="shared" si="36"/>
        <v/>
      </c>
      <c r="C1011" s="112" t="str">
        <f>IFERROR(VLOOKUP(A1011,DETAIL!$A$7:$F$1101,3,0),"")</f>
        <v/>
      </c>
      <c r="D1011" s="112" t="str">
        <f>IFERROR(VLOOKUP(A1011,DETAIL!$A$7:$F$1101,4,0),"")</f>
        <v/>
      </c>
      <c r="E1011" s="113" t="str">
        <f>IFERROR(VLOOKUP(A1011,DETAIL!$A$7:$F$1101,5,0),"")</f>
        <v/>
      </c>
      <c r="F1011" s="113" t="str">
        <f>IFERROR(VLOOKUP(A1011,DETAIL!$A$7:$P$1101,16,0),"")</f>
        <v/>
      </c>
      <c r="G1011" s="113" t="str">
        <f>IFERROR(VLOOKUP(A1011,DETAIL!$A$7:$P$1101,15,0),"")</f>
        <v/>
      </c>
      <c r="H1011" s="8" t="str">
        <f>IFERROR(VLOOKUP(A1011,DETAIL!$A$7:$F$1101,6,0),"")</f>
        <v/>
      </c>
      <c r="I1011" s="8" t="str">
        <f>IFERROR(VLOOKUP(A1011,DETAIL!$A$7:$Q$1101,17,0),"")</f>
        <v/>
      </c>
      <c r="J1011" s="8" t="str">
        <f>IFERROR(VLOOKUP(A1011,DETAIL!$A$7:$P$1101,13,0),"")</f>
        <v/>
      </c>
      <c r="K1011" s="114" t="str">
        <f>IFERROR(VLOOKUP(A1011,DETAIL!$A$7:$N$1101,14,0),"")</f>
        <v/>
      </c>
      <c r="L1011" s="8" t="str">
        <f>IFERROR(VLOOKUP(A1011,DETAIL!$A$7:$L$1101,7,0),"")</f>
        <v/>
      </c>
      <c r="M1011" s="115" t="str">
        <f>IFERROR(VLOOKUP(A1011,DETAIL!$A$7:$L$1101,8,0)*75%,"")</f>
        <v/>
      </c>
      <c r="N1011" s="8" t="str">
        <f>IFERROR(VLOOKUP(A1011,DETAIL!$A$7:$L$1101,9,0),"")</f>
        <v/>
      </c>
      <c r="O1011" s="115" t="str">
        <f>IFERROR(VLOOKUP(A1011,DETAIL!$A$7:$L$1101,10,0)*25%,"")</f>
        <v/>
      </c>
      <c r="P1011" s="115" t="str">
        <f t="shared" si="37"/>
        <v/>
      </c>
      <c r="Q1011" s="113"/>
    </row>
  </sheetData>
  <sheetProtection password="9420" sheet="1" objects="1" scenarios="1" formatColumns="0" formatRows="0"/>
  <mergeCells count="4">
    <mergeCell ref="B1:Q1"/>
    <mergeCell ref="C2:O2"/>
    <mergeCell ref="C3:O3"/>
    <mergeCell ref="D5:E5"/>
  </mergeCells>
  <conditionalFormatting sqref="B8:Q1011">
    <cfRule type="expression" dxfId="12" priority="1">
      <formula>$C8=""</formula>
    </cfRule>
  </conditionalFormatting>
  <dataValidations count="1">
    <dataValidation type="list" allowBlank="1" showInputMessage="1" showErrorMessage="1" sqref="D5:E5">
      <formula1>"All Post, 3rd Grade L-1, 3rd Grade L-2, 2nd Grade, 1st Grade (Lecturer), Lab. Ass., 3rd Grade P.E.T."</formula1>
    </dataValidation>
  </dataValidations>
  <pageMargins left="0.53" right="0.3" top="0.25" bottom="0.25" header="0.3" footer="0.3"/>
  <pageSetup paperSize="9" scale="65" fitToHeight="32" orientation="landscape" blackAndWhite="1" r:id="rId1"/>
</worksheet>
</file>

<file path=xl/worksheets/sheet6.xml><?xml version="1.0" encoding="utf-8"?>
<worksheet xmlns="http://schemas.openxmlformats.org/spreadsheetml/2006/main" xmlns:r="http://schemas.openxmlformats.org/officeDocument/2006/relationships">
  <sheetPr>
    <tabColor rgb="FFCC0099"/>
    <pageSetUpPr fitToPage="1"/>
  </sheetPr>
  <dimension ref="A1:Y363"/>
  <sheetViews>
    <sheetView showGridLines="0" view="pageBreakPreview" topLeftCell="B1" zoomScaleSheetLayoutView="100" workbookViewId="0">
      <selection activeCell="S16" sqref="S16"/>
    </sheetView>
  </sheetViews>
  <sheetFormatPr defaultRowHeight="15"/>
  <cols>
    <col min="1" max="1" width="3.875" style="66" hidden="1" customWidth="1"/>
    <col min="2" max="2" width="5.875" style="3" customWidth="1"/>
    <col min="3" max="3" width="20.375" style="3" customWidth="1"/>
    <col min="4" max="4" width="16.125" style="3" customWidth="1"/>
    <col min="5" max="5" width="11" style="3" customWidth="1"/>
    <col min="6" max="7" width="9" style="3"/>
    <col min="8" max="8" width="12.125" style="3" customWidth="1"/>
    <col min="9" max="9" width="13.125" style="3" customWidth="1"/>
    <col min="10" max="10" width="20" style="3" customWidth="1"/>
    <col min="11" max="11" width="11.75" style="3" customWidth="1"/>
    <col min="12" max="12" width="12.375" style="3" customWidth="1"/>
    <col min="13" max="13" width="13.375" style="3" customWidth="1"/>
    <col min="14" max="14" width="11.875" style="3" customWidth="1"/>
    <col min="15" max="15" width="13.75" style="3" customWidth="1"/>
    <col min="16" max="16" width="11.5" style="3" customWidth="1"/>
    <col min="17" max="17" width="11.75" style="3" customWidth="1"/>
    <col min="18" max="23" width="9" style="3"/>
    <col min="24" max="25" width="9" style="38"/>
    <col min="26" max="16384" width="9" style="3"/>
  </cols>
  <sheetData>
    <row r="1" spans="1:25" ht="24" customHeight="1">
      <c r="B1" s="269" t="str">
        <f>IF('School Profile'!E5="","",'School Profile'!E5)</f>
        <v xml:space="preserve">महात्मा गाँधी राजकीय विद्यालय (अंग्रेजी माध्यम ) बर , पाली </v>
      </c>
      <c r="C1" s="269"/>
      <c r="D1" s="269"/>
      <c r="E1" s="269"/>
      <c r="F1" s="269"/>
      <c r="G1" s="269"/>
      <c r="H1" s="269"/>
      <c r="I1" s="269"/>
      <c r="J1" s="269"/>
      <c r="K1" s="269"/>
      <c r="L1" s="269"/>
      <c r="M1" s="269"/>
      <c r="N1" s="269"/>
      <c r="O1" s="269"/>
      <c r="P1" s="269"/>
      <c r="Q1" s="269"/>
      <c r="R1" s="269"/>
      <c r="X1" s="38">
        <f>IF(Q7="","",SUMPRODUCT(--(H7=$H$7:$H$358),--(Q7&lt;$Q$7:$Q$358))+COUNTIF($Q$7:Q7,Q7))</f>
        <v>7</v>
      </c>
      <c r="Y1" s="38">
        <f>IF(Q7="","",SUMPRODUCT(--(H7=$H$7:$H$358),--(I7=$I$7:$I$358),--(Q7&lt;$Q$7:$Q$358))+COUNTIF($Q$7:Q7,Q7))</f>
        <v>5</v>
      </c>
    </row>
    <row r="2" spans="1:25" ht="18">
      <c r="B2" s="122"/>
      <c r="C2" s="260" t="s">
        <v>559</v>
      </c>
      <c r="D2" s="260"/>
      <c r="E2" s="260"/>
      <c r="F2" s="260"/>
      <c r="G2" s="260"/>
      <c r="H2" s="260"/>
      <c r="I2" s="260"/>
      <c r="J2" s="260"/>
      <c r="K2" s="260"/>
      <c r="L2" s="260"/>
      <c r="M2" s="260"/>
      <c r="N2" s="260"/>
      <c r="O2" s="260"/>
      <c r="P2" s="260"/>
      <c r="Q2" s="122"/>
      <c r="R2" s="122"/>
    </row>
    <row r="3" spans="1:25" ht="18">
      <c r="B3" s="122"/>
      <c r="C3" s="272" t="s">
        <v>578</v>
      </c>
      <c r="D3" s="272"/>
      <c r="E3" s="272"/>
      <c r="F3" s="272"/>
      <c r="G3" s="272"/>
      <c r="H3" s="272"/>
      <c r="I3" s="272"/>
      <c r="J3" s="272"/>
      <c r="K3" s="272"/>
      <c r="L3" s="272"/>
      <c r="M3" s="272"/>
      <c r="N3" s="272"/>
      <c r="O3" s="272"/>
      <c r="P3" s="272"/>
      <c r="Q3" s="122"/>
    </row>
    <row r="4" spans="1:25" ht="18">
      <c r="B4" s="276" t="s">
        <v>582</v>
      </c>
      <c r="C4" s="276"/>
      <c r="D4" s="270">
        <v>333333</v>
      </c>
      <c r="E4" s="270"/>
      <c r="F4" s="122"/>
      <c r="G4" s="122"/>
      <c r="H4" s="122"/>
      <c r="I4" s="141"/>
      <c r="J4" s="187"/>
      <c r="K4" s="122"/>
      <c r="L4" s="122"/>
      <c r="M4" s="122"/>
      <c r="N4" s="122" t="s">
        <v>566</v>
      </c>
      <c r="O4" s="124">
        <f ca="1">TODAY()</f>
        <v>46269</v>
      </c>
      <c r="P4" s="122"/>
      <c r="Q4" s="122"/>
    </row>
    <row r="5" spans="1:25" ht="18">
      <c r="B5" s="6"/>
      <c r="C5" s="7"/>
      <c r="D5" s="7"/>
      <c r="E5" s="6"/>
      <c r="F5" s="6"/>
      <c r="G5" s="6"/>
      <c r="H5" s="6"/>
      <c r="I5" s="141"/>
      <c r="J5" s="122"/>
      <c r="K5" s="122"/>
      <c r="L5" s="122"/>
      <c r="M5" s="122"/>
      <c r="N5" s="122"/>
      <c r="O5" s="122"/>
      <c r="P5" s="122"/>
      <c r="Q5" s="122"/>
    </row>
    <row r="6" spans="1:25" ht="51">
      <c r="B6" s="114" t="s">
        <v>571</v>
      </c>
      <c r="C6" s="97" t="s">
        <v>555</v>
      </c>
      <c r="D6" s="97" t="s">
        <v>556</v>
      </c>
      <c r="E6" s="97" t="s">
        <v>554</v>
      </c>
      <c r="F6" s="97" t="s">
        <v>557</v>
      </c>
      <c r="G6" s="97" t="s">
        <v>558</v>
      </c>
      <c r="H6" s="97" t="s">
        <v>552</v>
      </c>
      <c r="I6" s="97" t="s">
        <v>586</v>
      </c>
      <c r="J6" s="97" t="s">
        <v>553</v>
      </c>
      <c r="K6" s="97" t="s">
        <v>577</v>
      </c>
      <c r="L6" s="97" t="s">
        <v>725</v>
      </c>
      <c r="M6" s="97" t="s">
        <v>488</v>
      </c>
      <c r="N6" s="90" t="s">
        <v>568</v>
      </c>
      <c r="O6" s="97" t="s">
        <v>471</v>
      </c>
      <c r="P6" s="90" t="s">
        <v>569</v>
      </c>
      <c r="Q6" s="90" t="s">
        <v>570</v>
      </c>
      <c r="R6" s="97" t="s">
        <v>563</v>
      </c>
    </row>
    <row r="7" spans="1:25" s="123" customFormat="1" ht="29.1" customHeight="1">
      <c r="A7" s="66">
        <v>1</v>
      </c>
      <c r="B7" s="8">
        <f>IFERROR(IF(C7="","",IF(LEN(C7)&gt;=2,1,0)),"")</f>
        <v>1</v>
      </c>
      <c r="C7" s="112" t="str">
        <f>IFERROR(VLOOKUP(A7,schoolwise,4,0),"")</f>
        <v>hll</v>
      </c>
      <c r="D7" s="112" t="str">
        <f t="shared" ref="D7:D11" si="0">IFERROR(VLOOKUP(A7,schoolwise,5,0),"")</f>
        <v>kkk</v>
      </c>
      <c r="E7" s="113">
        <f t="shared" ref="E7:E11" si="1">IFERROR(VLOOKUP(A7,schoolwise,6,0),"")</f>
        <v>28675</v>
      </c>
      <c r="F7" s="113" t="str">
        <f t="shared" ref="F7:F11" si="2">IFERROR(VLOOKUP(A7,schoolwise,17,0),"")</f>
        <v>FEMALE</v>
      </c>
      <c r="G7" s="113" t="str">
        <f t="shared" ref="G7:G11" si="3">IFERROR(VLOOKUP(A7,schoolwise,16,0),"")</f>
        <v>SBC</v>
      </c>
      <c r="H7" s="114" t="str">
        <f>IFERROR(VLOOKUP(A7,schoolwise,7,0),"")</f>
        <v>1st Grade (Lecturer)</v>
      </c>
      <c r="I7" s="114" t="str">
        <f t="shared" ref="I7:I11" si="4">IFERROR(VLOOKUP(A7,schoolwise,19,0),"")</f>
        <v>HISTORY</v>
      </c>
      <c r="J7" s="8" t="str">
        <f t="shared" ref="J7:J11" si="5">IFERROR(VLOOKUP(A7,schoolwise,14,0),"")</f>
        <v>PM SHREE GSSS BAR</v>
      </c>
      <c r="K7" s="8">
        <f>IFERROR(VLOOKUP(A7,schoolwise,15,0),"")</f>
        <v>333333</v>
      </c>
      <c r="L7" s="114" t="str">
        <f t="shared" ref="L7:L38" si="6">IFERROR(VLOOKUP(A7,schoolwise,13,0),"")</f>
        <v>NO</v>
      </c>
      <c r="M7" s="8" t="str">
        <f>IFERROR(VLOOKUP(A7,schoolwise,8,0),"")</f>
        <v xml:space="preserve">PG </v>
      </c>
      <c r="N7" s="115">
        <f t="shared" ref="N7:N11" si="7">IFERROR(VLOOKUP(A7,schoolwise,9,0)*75%,"")</f>
        <v>0.48750000000000004</v>
      </c>
      <c r="O7" s="8" t="str">
        <f t="shared" ref="O7:O11" si="8">IFERROR(VLOOKUP(A7,schoolwise,10,0),"")</f>
        <v xml:space="preserve">B.ed </v>
      </c>
      <c r="P7" s="115">
        <f t="shared" ref="P7:P11" si="9">IFERROR(VLOOKUP(A7,schoolwise,11,0)*25%,"")</f>
        <v>0.19750000000000001</v>
      </c>
      <c r="Q7" s="115">
        <f t="shared" ref="Q7:Q38" si="10">IFERROR(IF(H7="","",SUM(N7+P7)),"")</f>
        <v>0.68500000000000005</v>
      </c>
      <c r="R7" s="121">
        <f>IF(Q7="","",SUMPRODUCT(--(H7=$H$7:$H$111),--(I7=$I$7:$I$111),--(Q7&lt;$Q$7:$Q$111))+COUNTIF($Q$7:Q7,Q7))</f>
        <v>5</v>
      </c>
      <c r="X7" s="128"/>
      <c r="Y7" s="128"/>
    </row>
    <row r="8" spans="1:25" ht="29.1" customHeight="1">
      <c r="A8" s="66">
        <v>2</v>
      </c>
      <c r="B8" s="8">
        <f>IFERROR(IF(LEN(C8)&gt;=2,B7+1,""),"")</f>
        <v>2</v>
      </c>
      <c r="C8" s="112" t="str">
        <f t="shared" ref="C8:C11" si="11">IFERROR(VLOOKUP(A8,schoolwise,4,0),"")</f>
        <v>BNBNB</v>
      </c>
      <c r="D8" s="112" t="str">
        <f t="shared" si="0"/>
        <v>CVXC</v>
      </c>
      <c r="E8" s="113">
        <f t="shared" si="1"/>
        <v>28676</v>
      </c>
      <c r="F8" s="113" t="str">
        <f t="shared" si="2"/>
        <v>FEMALE</v>
      </c>
      <c r="G8" s="113" t="str">
        <f t="shared" si="3"/>
        <v>OBC</v>
      </c>
      <c r="H8" s="114" t="str">
        <f t="shared" ref="H8:H11" si="12">IFERROR(VLOOKUP(A8,schoolwise,7,0),"")</f>
        <v>1st Grade (Lecturer)</v>
      </c>
      <c r="I8" s="114" t="str">
        <f t="shared" si="4"/>
        <v>HISTORY</v>
      </c>
      <c r="J8" s="8" t="str">
        <f t="shared" si="5"/>
        <v>PM SHREE GSSS BAR</v>
      </c>
      <c r="K8" s="8">
        <f t="shared" ref="K8:K11" si="13">IFERROR(VLOOKUP(A8,schoolwise,15,0),"")</f>
        <v>333333</v>
      </c>
      <c r="L8" s="114" t="str">
        <f t="shared" si="6"/>
        <v>NO</v>
      </c>
      <c r="M8" s="8" t="str">
        <f t="shared" ref="M8:M11" si="14">IFERROR(VLOOKUP(A8,schoolwise,8,0),"")</f>
        <v xml:space="preserve">PG </v>
      </c>
      <c r="N8" s="115">
        <f t="shared" si="7"/>
        <v>0.51749999999999996</v>
      </c>
      <c r="O8" s="8" t="str">
        <f t="shared" si="8"/>
        <v xml:space="preserve">B.ed </v>
      </c>
      <c r="P8" s="115">
        <f t="shared" si="9"/>
        <v>0.20250000000000001</v>
      </c>
      <c r="Q8" s="115">
        <f t="shared" si="10"/>
        <v>0.72</v>
      </c>
      <c r="R8" s="121">
        <f>IF(Q8="","",SUMPRODUCT(--(H8=$H$7:$H$111),--(I8=$I$7:$I$111),--(Q8&lt;$Q$7:$Q$111))+COUNTIF($Q$7:Q8,Q8))</f>
        <v>4</v>
      </c>
      <c r="S8" s="190"/>
    </row>
    <row r="9" spans="1:25" ht="29.1" customHeight="1">
      <c r="A9" s="66">
        <v>3</v>
      </c>
      <c r="B9" s="8">
        <f t="shared" ref="B9:B11" si="15">IFERROR(IF(LEN(C9)&gt;=2,B8+1,""),"")</f>
        <v>3</v>
      </c>
      <c r="C9" s="112" t="str">
        <f t="shared" si="11"/>
        <v>ert</v>
      </c>
      <c r="D9" s="112" t="str">
        <f t="shared" si="0"/>
        <v>lh</v>
      </c>
      <c r="E9" s="113">
        <f t="shared" si="1"/>
        <v>28887</v>
      </c>
      <c r="F9" s="113" t="str">
        <f t="shared" si="2"/>
        <v>MALE</v>
      </c>
      <c r="G9" s="113" t="str">
        <f t="shared" si="3"/>
        <v>GEN</v>
      </c>
      <c r="H9" s="114" t="str">
        <f t="shared" si="12"/>
        <v>1st Grade (Lecturer)</v>
      </c>
      <c r="I9" s="114" t="str">
        <f t="shared" si="4"/>
        <v>BIOLOGY</v>
      </c>
      <c r="J9" s="8" t="str">
        <f t="shared" si="5"/>
        <v>PM SHREE GSSS BAR</v>
      </c>
      <c r="K9" s="8">
        <f t="shared" si="13"/>
        <v>333333</v>
      </c>
      <c r="L9" s="114" t="str">
        <f t="shared" si="6"/>
        <v>YES</v>
      </c>
      <c r="M9" s="8" t="str">
        <f t="shared" si="14"/>
        <v xml:space="preserve">PG </v>
      </c>
      <c r="N9" s="115">
        <f t="shared" si="7"/>
        <v>0.53249999999999997</v>
      </c>
      <c r="O9" s="8" t="str">
        <f t="shared" si="8"/>
        <v xml:space="preserve">B.ed </v>
      </c>
      <c r="P9" s="115">
        <f t="shared" si="9"/>
        <v>0.17499999999999999</v>
      </c>
      <c r="Q9" s="115">
        <f t="shared" si="10"/>
        <v>0.70750000000000002</v>
      </c>
      <c r="R9" s="121">
        <f>IF(Q9="","",SUMPRODUCT(--(H9=$H$7:$H$111),--(I9=$I$7:$I$111),--(Q9&lt;$Q$7:$Q$111))+COUNTIF($Q$7:Q9,Q9))</f>
        <v>1</v>
      </c>
      <c r="S9" s="190"/>
    </row>
    <row r="10" spans="1:25" ht="29.1" customHeight="1">
      <c r="A10" s="66">
        <v>4</v>
      </c>
      <c r="B10" s="8">
        <f t="shared" si="15"/>
        <v>4</v>
      </c>
      <c r="C10" s="112" t="str">
        <f t="shared" si="11"/>
        <v>GGHG</v>
      </c>
      <c r="D10" s="112" t="str">
        <f t="shared" si="0"/>
        <v>DSGF</v>
      </c>
      <c r="E10" s="113">
        <f t="shared" si="1"/>
        <v>29587</v>
      </c>
      <c r="F10" s="113" t="str">
        <f t="shared" si="2"/>
        <v>FEMALE</v>
      </c>
      <c r="G10" s="113" t="str">
        <f t="shared" si="3"/>
        <v>SC</v>
      </c>
      <c r="H10" s="114" t="str">
        <f t="shared" si="12"/>
        <v>1st Grade (Lecturer)</v>
      </c>
      <c r="I10" s="114" t="str">
        <f t="shared" si="4"/>
        <v>HISTORY</v>
      </c>
      <c r="J10" s="8" t="str">
        <f t="shared" si="5"/>
        <v>PM SHREE GSSS BAR</v>
      </c>
      <c r="K10" s="8">
        <f t="shared" si="13"/>
        <v>333333</v>
      </c>
      <c r="L10" s="114" t="str">
        <f t="shared" si="6"/>
        <v>NO</v>
      </c>
      <c r="M10" s="8" t="str">
        <f t="shared" si="14"/>
        <v xml:space="preserve">PG </v>
      </c>
      <c r="N10" s="115">
        <f t="shared" si="7"/>
        <v>0.55499999999999994</v>
      </c>
      <c r="O10" s="8" t="str">
        <f t="shared" si="8"/>
        <v xml:space="preserve">B.ed </v>
      </c>
      <c r="P10" s="115">
        <f t="shared" si="9"/>
        <v>0.20250000000000001</v>
      </c>
      <c r="Q10" s="115">
        <f t="shared" si="10"/>
        <v>0.75749999999999995</v>
      </c>
      <c r="R10" s="121">
        <f>IF(Q10="","",SUMPRODUCT(--(H10=$H$7:$H$111),--(I10=$I$7:$I$111),--(Q10&lt;$Q$7:$Q$111))+COUNTIF($Q$7:Q10,Q10))</f>
        <v>1</v>
      </c>
      <c r="T10" s="226"/>
    </row>
    <row r="11" spans="1:25" ht="29.1" customHeight="1">
      <c r="A11" s="66">
        <v>5</v>
      </c>
      <c r="B11" s="8">
        <f t="shared" si="15"/>
        <v>5</v>
      </c>
      <c r="C11" s="112" t="str">
        <f t="shared" si="11"/>
        <v>ram</v>
      </c>
      <c r="D11" s="112" t="str">
        <f t="shared" si="0"/>
        <v>shyam</v>
      </c>
      <c r="E11" s="113">
        <f t="shared" si="1"/>
        <v>29950</v>
      </c>
      <c r="F11" s="113" t="str">
        <f t="shared" si="2"/>
        <v>FEMALE</v>
      </c>
      <c r="G11" s="113" t="str">
        <f t="shared" si="3"/>
        <v>ST</v>
      </c>
      <c r="H11" s="114" t="str">
        <f t="shared" si="12"/>
        <v>1st Grade (Lecturer)</v>
      </c>
      <c r="I11" s="114" t="str">
        <f t="shared" si="4"/>
        <v>Compulsory Hindi</v>
      </c>
      <c r="J11" s="8" t="str">
        <f t="shared" si="5"/>
        <v>PM SHREE GSSS BAR</v>
      </c>
      <c r="K11" s="8">
        <f t="shared" si="13"/>
        <v>333333</v>
      </c>
      <c r="L11" s="114" t="str">
        <f t="shared" si="6"/>
        <v>NO</v>
      </c>
      <c r="M11" s="8" t="str">
        <f t="shared" si="14"/>
        <v xml:space="preserve">PG </v>
      </c>
      <c r="N11" s="115">
        <f t="shared" si="7"/>
        <v>0.63</v>
      </c>
      <c r="O11" s="8" t="str">
        <f t="shared" si="8"/>
        <v xml:space="preserve">B.ed </v>
      </c>
      <c r="P11" s="115">
        <f t="shared" si="9"/>
        <v>0.17499999999999999</v>
      </c>
      <c r="Q11" s="115">
        <f t="shared" si="10"/>
        <v>0.80499999999999994</v>
      </c>
      <c r="R11" s="121">
        <f>IF(Q11="","",SUMPRODUCT(--(H11=$H$7:$H$111),--(I11=$I$7:$I$111),--(Q11&lt;$Q$7:$Q$111))+COUNTIF($Q$7:Q11,Q11))</f>
        <v>1</v>
      </c>
    </row>
    <row r="12" spans="1:25" ht="29.1" customHeight="1">
      <c r="A12" s="66">
        <v>6</v>
      </c>
      <c r="B12" s="8">
        <f t="shared" ref="B12:B75" si="16">IFERROR(IF(LEN(C12)&gt;=2,B11+1,""),"")</f>
        <v>6</v>
      </c>
      <c r="C12" s="112" t="str">
        <f t="shared" ref="C12:C75" si="17">IFERROR(VLOOKUP(A12,schoolwise,4,0),"")</f>
        <v>HHJHJH</v>
      </c>
      <c r="D12" s="112" t="str">
        <f t="shared" ref="D12:D75" si="18">IFERROR(VLOOKUP(A12,schoolwise,5,0),"")</f>
        <v>KJKJJJ</v>
      </c>
      <c r="E12" s="113">
        <f t="shared" ref="E12:E75" si="19">IFERROR(VLOOKUP(A12,schoolwise,6,0),"")</f>
        <v>31331</v>
      </c>
      <c r="F12" s="113" t="str">
        <f t="shared" ref="F12:F75" si="20">IFERROR(VLOOKUP(A12,schoolwise,17,0),"")</f>
        <v>MALE</v>
      </c>
      <c r="G12" s="113" t="str">
        <f t="shared" ref="G12:G75" si="21">IFERROR(VLOOKUP(A12,schoolwise,16,0),"")</f>
        <v>ST</v>
      </c>
      <c r="H12" s="114" t="str">
        <f t="shared" ref="H12:H75" si="22">IFERROR(VLOOKUP(A12,schoolwise,7,0),"")</f>
        <v>1st Grade (Lecturer)</v>
      </c>
      <c r="I12" s="114" t="str">
        <f t="shared" ref="I12:I75" si="23">IFERROR(VLOOKUP(A12,schoolwise,19,0),"")</f>
        <v>HISTORY</v>
      </c>
      <c r="J12" s="8" t="str">
        <f t="shared" ref="J12:J75" si="24">IFERROR(VLOOKUP(A12,schoolwise,14,0),"")</f>
        <v>PM SHREE GSSS BAR</v>
      </c>
      <c r="K12" s="8">
        <f t="shared" ref="K12:K75" si="25">IFERROR(VLOOKUP(A12,schoolwise,15,0),"")</f>
        <v>333333</v>
      </c>
      <c r="L12" s="114" t="str">
        <f t="shared" si="6"/>
        <v>NO</v>
      </c>
      <c r="M12" s="8" t="str">
        <f t="shared" ref="M12:M75" si="26">IFERROR(VLOOKUP(A12,schoolwise,8,0),"")</f>
        <v xml:space="preserve">PG </v>
      </c>
      <c r="N12" s="115">
        <f t="shared" ref="N12:N75" si="27">IFERROR(VLOOKUP(A12,schoolwise,9,0)*75%,"")</f>
        <v>0.54749999999999999</v>
      </c>
      <c r="O12" s="8" t="str">
        <f t="shared" ref="O12:O75" si="28">IFERROR(VLOOKUP(A12,schoolwise,10,0),"")</f>
        <v xml:space="preserve">B.ed </v>
      </c>
      <c r="P12" s="115">
        <f t="shared" ref="P12:P75" si="29">IFERROR(VLOOKUP(A12,schoolwise,11,0)*25%,"")</f>
        <v>0.20250000000000001</v>
      </c>
      <c r="Q12" s="115">
        <f t="shared" si="10"/>
        <v>0.75</v>
      </c>
      <c r="R12" s="121">
        <f>IF(Q12="","",SUMPRODUCT(--(H12=$H$7:$H$111),--(I12=$I$7:$I$111),--(Q12&lt;$Q$7:$Q$111))+COUNTIF($Q$7:Q12,Q12))</f>
        <v>3</v>
      </c>
    </row>
    <row r="13" spans="1:25" ht="29.1" customHeight="1">
      <c r="A13" s="66">
        <v>7</v>
      </c>
      <c r="B13" s="8">
        <f t="shared" si="16"/>
        <v>7</v>
      </c>
      <c r="C13" s="112" t="str">
        <f t="shared" si="17"/>
        <v>fgkl</v>
      </c>
      <c r="D13" s="112" t="str">
        <f t="shared" si="18"/>
        <v>po]p\</v>
      </c>
      <c r="E13" s="113">
        <f t="shared" si="19"/>
        <v>31332</v>
      </c>
      <c r="F13" s="113" t="str">
        <f t="shared" si="20"/>
        <v>MALE</v>
      </c>
      <c r="G13" s="113" t="str">
        <f t="shared" si="21"/>
        <v>GEN</v>
      </c>
      <c r="H13" s="114" t="str">
        <f t="shared" si="22"/>
        <v>1st Grade (Lecturer)</v>
      </c>
      <c r="I13" s="114" t="str">
        <f t="shared" si="23"/>
        <v>HISTORY</v>
      </c>
      <c r="J13" s="8" t="str">
        <f t="shared" si="24"/>
        <v>PM SHREE GSSS BAR</v>
      </c>
      <c r="K13" s="8">
        <f t="shared" si="25"/>
        <v>333333</v>
      </c>
      <c r="L13" s="114" t="str">
        <f t="shared" si="6"/>
        <v>YES</v>
      </c>
      <c r="M13" s="8" t="str">
        <f t="shared" si="26"/>
        <v xml:space="preserve">PG </v>
      </c>
      <c r="N13" s="115">
        <f t="shared" si="27"/>
        <v>0.44999999999999996</v>
      </c>
      <c r="O13" s="8" t="str">
        <f t="shared" si="28"/>
        <v xml:space="preserve">B.ed </v>
      </c>
      <c r="P13" s="115">
        <f t="shared" si="29"/>
        <v>0.17499999999999999</v>
      </c>
      <c r="Q13" s="115">
        <f t="shared" si="10"/>
        <v>0.625</v>
      </c>
      <c r="R13" s="121">
        <f>IF(Q13="","",SUMPRODUCT(--(H13=$H$7:$H$111),--(I13=$I$7:$I$111),--(Q13&lt;$Q$7:$Q$111))+COUNTIF($Q$7:Q13,Q13))</f>
        <v>6</v>
      </c>
    </row>
    <row r="14" spans="1:25" ht="29.1" customHeight="1">
      <c r="A14" s="66">
        <v>8</v>
      </c>
      <c r="B14" s="8">
        <f t="shared" si="16"/>
        <v>8</v>
      </c>
      <c r="C14" s="112" t="str">
        <f t="shared" si="17"/>
        <v>JHHG</v>
      </c>
      <c r="D14" s="112" t="str">
        <f t="shared" si="18"/>
        <v>KJJKJ</v>
      </c>
      <c r="E14" s="113">
        <f t="shared" si="19"/>
        <v>31544</v>
      </c>
      <c r="F14" s="113" t="str">
        <f t="shared" si="20"/>
        <v>MALE</v>
      </c>
      <c r="G14" s="113" t="str">
        <f t="shared" si="21"/>
        <v>GEN</v>
      </c>
      <c r="H14" s="114" t="str">
        <f t="shared" si="22"/>
        <v>1st Grade (Lecturer)</v>
      </c>
      <c r="I14" s="114" t="str">
        <f t="shared" si="23"/>
        <v>HISTORY</v>
      </c>
      <c r="J14" s="8" t="str">
        <f t="shared" si="24"/>
        <v>PM SHREE GSSS BAR</v>
      </c>
      <c r="K14" s="8">
        <f t="shared" si="25"/>
        <v>333333</v>
      </c>
      <c r="L14" s="114" t="str">
        <f t="shared" si="6"/>
        <v>NO</v>
      </c>
      <c r="M14" s="8" t="str">
        <f t="shared" si="26"/>
        <v xml:space="preserve">PG </v>
      </c>
      <c r="N14" s="115">
        <f t="shared" si="27"/>
        <v>0.55499999999999994</v>
      </c>
      <c r="O14" s="8" t="str">
        <f t="shared" si="28"/>
        <v xml:space="preserve">B.ed </v>
      </c>
      <c r="P14" s="115">
        <f t="shared" si="29"/>
        <v>0.20250000000000001</v>
      </c>
      <c r="Q14" s="115">
        <f t="shared" si="10"/>
        <v>0.75749999999999995</v>
      </c>
      <c r="R14" s="121">
        <f>IF(Q14="","",SUMPRODUCT(--(H14=$H$7:$H$111),--(I14=$I$7:$I$111),--(Q14&lt;$Q$7:$Q$111))+COUNTIF($Q$7:Q14,Q14))</f>
        <v>2</v>
      </c>
    </row>
    <row r="15" spans="1:25" ht="29.1" customHeight="1">
      <c r="A15" s="66">
        <v>9</v>
      </c>
      <c r="B15" s="8">
        <f t="shared" si="16"/>
        <v>9</v>
      </c>
      <c r="C15" s="112" t="str">
        <f t="shared" si="17"/>
        <v>op</v>
      </c>
      <c r="D15" s="112" t="str">
        <f t="shared" si="18"/>
        <v>l;l;</v>
      </c>
      <c r="E15" s="113">
        <f t="shared" si="19"/>
        <v>32570</v>
      </c>
      <c r="F15" s="113" t="str">
        <f t="shared" si="20"/>
        <v>MALE</v>
      </c>
      <c r="G15" s="113" t="str">
        <f t="shared" si="21"/>
        <v>SBC</v>
      </c>
      <c r="H15" s="114" t="str">
        <f t="shared" si="22"/>
        <v>1st Grade (Lecturer)</v>
      </c>
      <c r="I15" s="114" t="str">
        <f t="shared" si="23"/>
        <v>Compulsory Hindi</v>
      </c>
      <c r="J15" s="8" t="str">
        <f t="shared" si="24"/>
        <v>PM SHREE GSSS BAR</v>
      </c>
      <c r="K15" s="8">
        <f t="shared" si="25"/>
        <v>333333</v>
      </c>
      <c r="L15" s="114" t="str">
        <f t="shared" si="6"/>
        <v>NO</v>
      </c>
      <c r="M15" s="8" t="str">
        <f t="shared" si="26"/>
        <v xml:space="preserve">PG </v>
      </c>
      <c r="N15" s="115">
        <f t="shared" si="27"/>
        <v>0.44999999999999996</v>
      </c>
      <c r="O15" s="8" t="str">
        <f t="shared" si="28"/>
        <v xml:space="preserve">B.ed </v>
      </c>
      <c r="P15" s="115">
        <f t="shared" si="29"/>
        <v>0.1875</v>
      </c>
      <c r="Q15" s="115">
        <f t="shared" si="10"/>
        <v>0.63749999999999996</v>
      </c>
      <c r="R15" s="121">
        <f>IF(Q15="","",SUMPRODUCT(--(H15=$H$7:$H$111),--(I15=$I$7:$I$111),--(Q15&lt;$Q$7:$Q$111))+COUNTIF($Q$7:Q15,Q15))</f>
        <v>2</v>
      </c>
    </row>
    <row r="16" spans="1:25" ht="29.1" customHeight="1">
      <c r="A16" s="66">
        <v>10</v>
      </c>
      <c r="B16" s="8" t="str">
        <f t="shared" si="16"/>
        <v/>
      </c>
      <c r="C16" s="112" t="str">
        <f t="shared" si="17"/>
        <v/>
      </c>
      <c r="D16" s="112" t="str">
        <f t="shared" si="18"/>
        <v/>
      </c>
      <c r="E16" s="113" t="str">
        <f t="shared" si="19"/>
        <v/>
      </c>
      <c r="F16" s="113" t="str">
        <f t="shared" si="20"/>
        <v/>
      </c>
      <c r="G16" s="113" t="str">
        <f t="shared" si="21"/>
        <v/>
      </c>
      <c r="H16" s="114" t="str">
        <f t="shared" si="22"/>
        <v/>
      </c>
      <c r="I16" s="114" t="str">
        <f t="shared" si="23"/>
        <v/>
      </c>
      <c r="J16" s="8" t="str">
        <f t="shared" si="24"/>
        <v/>
      </c>
      <c r="K16" s="8" t="str">
        <f t="shared" si="25"/>
        <v/>
      </c>
      <c r="L16" s="114" t="str">
        <f t="shared" si="6"/>
        <v/>
      </c>
      <c r="M16" s="8" t="str">
        <f t="shared" si="26"/>
        <v/>
      </c>
      <c r="N16" s="115" t="str">
        <f t="shared" si="27"/>
        <v/>
      </c>
      <c r="O16" s="8" t="str">
        <f t="shared" si="28"/>
        <v/>
      </c>
      <c r="P16" s="115" t="str">
        <f t="shared" si="29"/>
        <v/>
      </c>
      <c r="Q16" s="115" t="str">
        <f t="shared" si="10"/>
        <v/>
      </c>
      <c r="R16" s="121" t="str">
        <f>IF(Q16="","",SUMPRODUCT(--(H16=$H$7:$H$111),--(I16=$I$7:$I$111),--(Q16&lt;$Q$7:$Q$111))+COUNTIF($Q$7:Q16,Q16))</f>
        <v/>
      </c>
    </row>
    <row r="17" spans="1:18" ht="29.1" customHeight="1">
      <c r="A17" s="66">
        <v>11</v>
      </c>
      <c r="B17" s="8" t="str">
        <f t="shared" si="16"/>
        <v/>
      </c>
      <c r="C17" s="112" t="str">
        <f t="shared" si="17"/>
        <v/>
      </c>
      <c r="D17" s="112" t="str">
        <f t="shared" si="18"/>
        <v/>
      </c>
      <c r="E17" s="113" t="str">
        <f t="shared" si="19"/>
        <v/>
      </c>
      <c r="F17" s="113" t="str">
        <f t="shared" si="20"/>
        <v/>
      </c>
      <c r="G17" s="113" t="str">
        <f t="shared" si="21"/>
        <v/>
      </c>
      <c r="H17" s="114" t="str">
        <f t="shared" si="22"/>
        <v/>
      </c>
      <c r="I17" s="114" t="str">
        <f t="shared" si="23"/>
        <v/>
      </c>
      <c r="J17" s="8" t="str">
        <f t="shared" si="24"/>
        <v/>
      </c>
      <c r="K17" s="8" t="str">
        <f t="shared" si="25"/>
        <v/>
      </c>
      <c r="L17" s="114" t="str">
        <f t="shared" si="6"/>
        <v/>
      </c>
      <c r="M17" s="8" t="str">
        <f t="shared" si="26"/>
        <v/>
      </c>
      <c r="N17" s="115" t="str">
        <f t="shared" si="27"/>
        <v/>
      </c>
      <c r="O17" s="8" t="str">
        <f t="shared" si="28"/>
        <v/>
      </c>
      <c r="P17" s="115" t="str">
        <f t="shared" si="29"/>
        <v/>
      </c>
      <c r="Q17" s="115" t="str">
        <f t="shared" si="10"/>
        <v/>
      </c>
      <c r="R17" s="121" t="str">
        <f>IF(Q17="","",SUMPRODUCT(--(H17=$H$7:$H$111),--(I17=$I$7:$I$111),--(Q17&lt;$Q$7:$Q$111))+COUNTIF($Q$7:Q17,Q17))</f>
        <v/>
      </c>
    </row>
    <row r="18" spans="1:18" ht="29.1" customHeight="1">
      <c r="A18" s="66">
        <v>12</v>
      </c>
      <c r="B18" s="8" t="str">
        <f t="shared" si="16"/>
        <v/>
      </c>
      <c r="C18" s="112" t="str">
        <f t="shared" si="17"/>
        <v/>
      </c>
      <c r="D18" s="112" t="str">
        <f t="shared" si="18"/>
        <v/>
      </c>
      <c r="E18" s="113" t="str">
        <f t="shared" si="19"/>
        <v/>
      </c>
      <c r="F18" s="113" t="str">
        <f t="shared" si="20"/>
        <v/>
      </c>
      <c r="G18" s="113" t="str">
        <f t="shared" si="21"/>
        <v/>
      </c>
      <c r="H18" s="114" t="str">
        <f t="shared" si="22"/>
        <v/>
      </c>
      <c r="I18" s="114" t="str">
        <f t="shared" si="23"/>
        <v/>
      </c>
      <c r="J18" s="8" t="str">
        <f t="shared" si="24"/>
        <v/>
      </c>
      <c r="K18" s="8" t="str">
        <f t="shared" si="25"/>
        <v/>
      </c>
      <c r="L18" s="114" t="str">
        <f t="shared" si="6"/>
        <v/>
      </c>
      <c r="M18" s="8" t="str">
        <f t="shared" si="26"/>
        <v/>
      </c>
      <c r="N18" s="115" t="str">
        <f t="shared" si="27"/>
        <v/>
      </c>
      <c r="O18" s="8" t="str">
        <f t="shared" si="28"/>
        <v/>
      </c>
      <c r="P18" s="115" t="str">
        <f t="shared" si="29"/>
        <v/>
      </c>
      <c r="Q18" s="115" t="str">
        <f t="shared" si="10"/>
        <v/>
      </c>
      <c r="R18" s="121" t="str">
        <f>IF(Q18="","",SUMPRODUCT(--(H18=$H$7:$H$111),--(I18=$I$7:$I$111),--(Q18&lt;$Q$7:$Q$111))+COUNTIF($Q$7:Q18,Q18))</f>
        <v/>
      </c>
    </row>
    <row r="19" spans="1:18" ht="29.1" customHeight="1">
      <c r="A19" s="66">
        <v>13</v>
      </c>
      <c r="B19" s="8" t="str">
        <f t="shared" si="16"/>
        <v/>
      </c>
      <c r="C19" s="112" t="str">
        <f t="shared" si="17"/>
        <v/>
      </c>
      <c r="D19" s="112" t="str">
        <f t="shared" si="18"/>
        <v/>
      </c>
      <c r="E19" s="113" t="str">
        <f t="shared" si="19"/>
        <v/>
      </c>
      <c r="F19" s="113" t="str">
        <f t="shared" si="20"/>
        <v/>
      </c>
      <c r="G19" s="113" t="str">
        <f t="shared" si="21"/>
        <v/>
      </c>
      <c r="H19" s="114" t="str">
        <f t="shared" si="22"/>
        <v/>
      </c>
      <c r="I19" s="114" t="str">
        <f t="shared" si="23"/>
        <v/>
      </c>
      <c r="J19" s="8" t="str">
        <f t="shared" si="24"/>
        <v/>
      </c>
      <c r="K19" s="8" t="str">
        <f t="shared" si="25"/>
        <v/>
      </c>
      <c r="L19" s="114" t="str">
        <f t="shared" si="6"/>
        <v/>
      </c>
      <c r="M19" s="8" t="str">
        <f t="shared" si="26"/>
        <v/>
      </c>
      <c r="N19" s="115" t="str">
        <f t="shared" si="27"/>
        <v/>
      </c>
      <c r="O19" s="8" t="str">
        <f t="shared" si="28"/>
        <v/>
      </c>
      <c r="P19" s="115" t="str">
        <f t="shared" si="29"/>
        <v/>
      </c>
      <c r="Q19" s="115" t="str">
        <f t="shared" si="10"/>
        <v/>
      </c>
      <c r="R19" s="121" t="str">
        <f>IF(Q19="","",SUMPRODUCT(--(H19=$H$7:$H$111),--(I19=$I$7:$I$111),--(Q19&lt;$Q$7:$Q$111))+COUNTIF($Q$7:Q19,Q19))</f>
        <v/>
      </c>
    </row>
    <row r="20" spans="1:18" ht="29.1" customHeight="1">
      <c r="A20" s="66">
        <v>14</v>
      </c>
      <c r="B20" s="8" t="str">
        <f t="shared" si="16"/>
        <v/>
      </c>
      <c r="C20" s="112" t="str">
        <f t="shared" si="17"/>
        <v/>
      </c>
      <c r="D20" s="112" t="str">
        <f t="shared" si="18"/>
        <v/>
      </c>
      <c r="E20" s="113" t="str">
        <f t="shared" si="19"/>
        <v/>
      </c>
      <c r="F20" s="113" t="str">
        <f t="shared" si="20"/>
        <v/>
      </c>
      <c r="G20" s="113" t="str">
        <f t="shared" si="21"/>
        <v/>
      </c>
      <c r="H20" s="114" t="str">
        <f t="shared" si="22"/>
        <v/>
      </c>
      <c r="I20" s="114" t="str">
        <f t="shared" si="23"/>
        <v/>
      </c>
      <c r="J20" s="8" t="str">
        <f t="shared" si="24"/>
        <v/>
      </c>
      <c r="K20" s="8" t="str">
        <f t="shared" si="25"/>
        <v/>
      </c>
      <c r="L20" s="114" t="str">
        <f t="shared" si="6"/>
        <v/>
      </c>
      <c r="M20" s="8" t="str">
        <f t="shared" si="26"/>
        <v/>
      </c>
      <c r="N20" s="115" t="str">
        <f t="shared" si="27"/>
        <v/>
      </c>
      <c r="O20" s="8" t="str">
        <f t="shared" si="28"/>
        <v/>
      </c>
      <c r="P20" s="115" t="str">
        <f t="shared" si="29"/>
        <v/>
      </c>
      <c r="Q20" s="115" t="str">
        <f t="shared" si="10"/>
        <v/>
      </c>
      <c r="R20" s="121" t="str">
        <f>IF(Q20="","",SUMPRODUCT(--(H20=$H$7:$H$111),--(I20=$I$7:$I$111),--(Q20&lt;$Q$7:$Q$111))+COUNTIF($Q$7:Q20,Q20))</f>
        <v/>
      </c>
    </row>
    <row r="21" spans="1:18" ht="29.1" customHeight="1">
      <c r="A21" s="66">
        <v>15</v>
      </c>
      <c r="B21" s="8" t="str">
        <f t="shared" si="16"/>
        <v/>
      </c>
      <c r="C21" s="112" t="str">
        <f t="shared" si="17"/>
        <v/>
      </c>
      <c r="D21" s="112" t="str">
        <f t="shared" si="18"/>
        <v/>
      </c>
      <c r="E21" s="113" t="str">
        <f t="shared" si="19"/>
        <v/>
      </c>
      <c r="F21" s="113" t="str">
        <f t="shared" si="20"/>
        <v/>
      </c>
      <c r="G21" s="113" t="str">
        <f t="shared" si="21"/>
        <v/>
      </c>
      <c r="H21" s="114" t="str">
        <f t="shared" si="22"/>
        <v/>
      </c>
      <c r="I21" s="114" t="str">
        <f t="shared" si="23"/>
        <v/>
      </c>
      <c r="J21" s="8" t="str">
        <f t="shared" si="24"/>
        <v/>
      </c>
      <c r="K21" s="8" t="str">
        <f t="shared" si="25"/>
        <v/>
      </c>
      <c r="L21" s="114" t="str">
        <f t="shared" si="6"/>
        <v/>
      </c>
      <c r="M21" s="8" t="str">
        <f t="shared" si="26"/>
        <v/>
      </c>
      <c r="N21" s="115" t="str">
        <f t="shared" si="27"/>
        <v/>
      </c>
      <c r="O21" s="8" t="str">
        <f t="shared" si="28"/>
        <v/>
      </c>
      <c r="P21" s="115" t="str">
        <f t="shared" si="29"/>
        <v/>
      </c>
      <c r="Q21" s="115" t="str">
        <f t="shared" si="10"/>
        <v/>
      </c>
      <c r="R21" s="121" t="str">
        <f>IF(Q21="","",SUMPRODUCT(--(H21=$H$7:$H$111),--(I21=$I$7:$I$111),--(Q21&lt;$Q$7:$Q$111))+COUNTIF($Q$7:Q21,Q21))</f>
        <v/>
      </c>
    </row>
    <row r="22" spans="1:18" ht="29.1" customHeight="1">
      <c r="A22" s="66">
        <v>16</v>
      </c>
      <c r="B22" s="8" t="str">
        <f t="shared" si="16"/>
        <v/>
      </c>
      <c r="C22" s="112" t="str">
        <f t="shared" si="17"/>
        <v/>
      </c>
      <c r="D22" s="112" t="str">
        <f t="shared" si="18"/>
        <v/>
      </c>
      <c r="E22" s="113" t="str">
        <f t="shared" si="19"/>
        <v/>
      </c>
      <c r="F22" s="113" t="str">
        <f t="shared" si="20"/>
        <v/>
      </c>
      <c r="G22" s="113" t="str">
        <f t="shared" si="21"/>
        <v/>
      </c>
      <c r="H22" s="114" t="str">
        <f t="shared" si="22"/>
        <v/>
      </c>
      <c r="I22" s="114" t="str">
        <f t="shared" si="23"/>
        <v/>
      </c>
      <c r="J22" s="8" t="str">
        <f t="shared" si="24"/>
        <v/>
      </c>
      <c r="K22" s="8" t="str">
        <f t="shared" si="25"/>
        <v/>
      </c>
      <c r="L22" s="114" t="str">
        <f t="shared" si="6"/>
        <v/>
      </c>
      <c r="M22" s="8" t="str">
        <f t="shared" si="26"/>
        <v/>
      </c>
      <c r="N22" s="115" t="str">
        <f t="shared" si="27"/>
        <v/>
      </c>
      <c r="O22" s="8" t="str">
        <f t="shared" si="28"/>
        <v/>
      </c>
      <c r="P22" s="115" t="str">
        <f t="shared" si="29"/>
        <v/>
      </c>
      <c r="Q22" s="115" t="str">
        <f t="shared" si="10"/>
        <v/>
      </c>
      <c r="R22" s="121" t="str">
        <f>IF(Q22="","",SUMPRODUCT(--(H22=$H$7:$H$111),--(I22=$I$7:$I$111),--(Q22&lt;$Q$7:$Q$111))+COUNTIF($Q$7:Q22,Q22))</f>
        <v/>
      </c>
    </row>
    <row r="23" spans="1:18" ht="29.1" customHeight="1">
      <c r="A23" s="66">
        <v>17</v>
      </c>
      <c r="B23" s="8" t="str">
        <f t="shared" si="16"/>
        <v/>
      </c>
      <c r="C23" s="112" t="str">
        <f t="shared" si="17"/>
        <v/>
      </c>
      <c r="D23" s="112" t="str">
        <f t="shared" si="18"/>
        <v/>
      </c>
      <c r="E23" s="113" t="str">
        <f t="shared" si="19"/>
        <v/>
      </c>
      <c r="F23" s="113" t="str">
        <f t="shared" si="20"/>
        <v/>
      </c>
      <c r="G23" s="113" t="str">
        <f t="shared" si="21"/>
        <v/>
      </c>
      <c r="H23" s="114" t="str">
        <f t="shared" si="22"/>
        <v/>
      </c>
      <c r="I23" s="114" t="str">
        <f t="shared" si="23"/>
        <v/>
      </c>
      <c r="J23" s="8" t="str">
        <f t="shared" si="24"/>
        <v/>
      </c>
      <c r="K23" s="8" t="str">
        <f t="shared" si="25"/>
        <v/>
      </c>
      <c r="L23" s="114" t="str">
        <f t="shared" si="6"/>
        <v/>
      </c>
      <c r="M23" s="8" t="str">
        <f t="shared" si="26"/>
        <v/>
      </c>
      <c r="N23" s="115" t="str">
        <f t="shared" si="27"/>
        <v/>
      </c>
      <c r="O23" s="8" t="str">
        <f t="shared" si="28"/>
        <v/>
      </c>
      <c r="P23" s="115" t="str">
        <f t="shared" si="29"/>
        <v/>
      </c>
      <c r="Q23" s="115" t="str">
        <f t="shared" si="10"/>
        <v/>
      </c>
      <c r="R23" s="121" t="str">
        <f>IF(Q23="","",SUMPRODUCT(--(H23=$H$7:$H$111),--(I23=$I$7:$I$111),--(Q23&lt;$Q$7:$Q$111))+COUNTIF($Q$7:Q23,Q23))</f>
        <v/>
      </c>
    </row>
    <row r="24" spans="1:18" ht="29.1" customHeight="1">
      <c r="A24" s="66">
        <v>18</v>
      </c>
      <c r="B24" s="8" t="str">
        <f t="shared" si="16"/>
        <v/>
      </c>
      <c r="C24" s="112" t="str">
        <f t="shared" si="17"/>
        <v/>
      </c>
      <c r="D24" s="112" t="str">
        <f t="shared" si="18"/>
        <v/>
      </c>
      <c r="E24" s="113" t="str">
        <f t="shared" si="19"/>
        <v/>
      </c>
      <c r="F24" s="113" t="str">
        <f t="shared" si="20"/>
        <v/>
      </c>
      <c r="G24" s="113" t="str">
        <f t="shared" si="21"/>
        <v/>
      </c>
      <c r="H24" s="114" t="str">
        <f t="shared" si="22"/>
        <v/>
      </c>
      <c r="I24" s="114" t="str">
        <f t="shared" si="23"/>
        <v/>
      </c>
      <c r="J24" s="8" t="str">
        <f t="shared" si="24"/>
        <v/>
      </c>
      <c r="K24" s="8" t="str">
        <f t="shared" si="25"/>
        <v/>
      </c>
      <c r="L24" s="114" t="str">
        <f t="shared" si="6"/>
        <v/>
      </c>
      <c r="M24" s="8" t="str">
        <f t="shared" si="26"/>
        <v/>
      </c>
      <c r="N24" s="115" t="str">
        <f t="shared" si="27"/>
        <v/>
      </c>
      <c r="O24" s="8" t="str">
        <f t="shared" si="28"/>
        <v/>
      </c>
      <c r="P24" s="115" t="str">
        <f t="shared" si="29"/>
        <v/>
      </c>
      <c r="Q24" s="115" t="str">
        <f t="shared" si="10"/>
        <v/>
      </c>
      <c r="R24" s="121" t="str">
        <f>IF(Q24="","",SUMPRODUCT(--(H24=$H$7:$H$111),--(I24=$I$7:$I$111),--(Q24&lt;$Q$7:$Q$111))+COUNTIF($Q$7:Q24,Q24))</f>
        <v/>
      </c>
    </row>
    <row r="25" spans="1:18" ht="29.1" customHeight="1">
      <c r="A25" s="66">
        <v>19</v>
      </c>
      <c r="B25" s="8" t="str">
        <f t="shared" si="16"/>
        <v/>
      </c>
      <c r="C25" s="112" t="str">
        <f t="shared" si="17"/>
        <v/>
      </c>
      <c r="D25" s="112" t="str">
        <f t="shared" si="18"/>
        <v/>
      </c>
      <c r="E25" s="113" t="str">
        <f t="shared" si="19"/>
        <v/>
      </c>
      <c r="F25" s="113" t="str">
        <f t="shared" si="20"/>
        <v/>
      </c>
      <c r="G25" s="113" t="str">
        <f t="shared" si="21"/>
        <v/>
      </c>
      <c r="H25" s="114" t="str">
        <f t="shared" si="22"/>
        <v/>
      </c>
      <c r="I25" s="114" t="str">
        <f t="shared" si="23"/>
        <v/>
      </c>
      <c r="J25" s="8" t="str">
        <f t="shared" si="24"/>
        <v/>
      </c>
      <c r="K25" s="8" t="str">
        <f t="shared" si="25"/>
        <v/>
      </c>
      <c r="L25" s="114" t="str">
        <f t="shared" si="6"/>
        <v/>
      </c>
      <c r="M25" s="8" t="str">
        <f t="shared" si="26"/>
        <v/>
      </c>
      <c r="N25" s="115" t="str">
        <f t="shared" si="27"/>
        <v/>
      </c>
      <c r="O25" s="8" t="str">
        <f t="shared" si="28"/>
        <v/>
      </c>
      <c r="P25" s="115" t="str">
        <f t="shared" si="29"/>
        <v/>
      </c>
      <c r="Q25" s="115" t="str">
        <f t="shared" si="10"/>
        <v/>
      </c>
      <c r="R25" s="121" t="str">
        <f>IF(Q25="","",SUMPRODUCT(--(H25=$H$7:$H$111),--(I25=$I$7:$I$111),--(Q25&lt;$Q$7:$Q$111))+COUNTIF($Q$7:Q25,Q25))</f>
        <v/>
      </c>
    </row>
    <row r="26" spans="1:18" ht="29.1" customHeight="1">
      <c r="A26" s="66">
        <v>20</v>
      </c>
      <c r="B26" s="8" t="str">
        <f t="shared" si="16"/>
        <v/>
      </c>
      <c r="C26" s="112" t="str">
        <f t="shared" si="17"/>
        <v/>
      </c>
      <c r="D26" s="112" t="str">
        <f t="shared" si="18"/>
        <v/>
      </c>
      <c r="E26" s="113" t="str">
        <f t="shared" si="19"/>
        <v/>
      </c>
      <c r="F26" s="113" t="str">
        <f t="shared" si="20"/>
        <v/>
      </c>
      <c r="G26" s="113" t="str">
        <f t="shared" si="21"/>
        <v/>
      </c>
      <c r="H26" s="114" t="str">
        <f t="shared" si="22"/>
        <v/>
      </c>
      <c r="I26" s="114" t="str">
        <f t="shared" si="23"/>
        <v/>
      </c>
      <c r="J26" s="8" t="str">
        <f t="shared" si="24"/>
        <v/>
      </c>
      <c r="K26" s="8" t="str">
        <f t="shared" si="25"/>
        <v/>
      </c>
      <c r="L26" s="114" t="str">
        <f t="shared" si="6"/>
        <v/>
      </c>
      <c r="M26" s="8" t="str">
        <f t="shared" si="26"/>
        <v/>
      </c>
      <c r="N26" s="115" t="str">
        <f t="shared" si="27"/>
        <v/>
      </c>
      <c r="O26" s="8" t="str">
        <f t="shared" si="28"/>
        <v/>
      </c>
      <c r="P26" s="115" t="str">
        <f t="shared" si="29"/>
        <v/>
      </c>
      <c r="Q26" s="115" t="str">
        <f t="shared" si="10"/>
        <v/>
      </c>
      <c r="R26" s="121" t="str">
        <f>IF(Q26="","",SUMPRODUCT(--(H26=$H$7:$H$111),--(I26=$I$7:$I$111),--(Q26&lt;$Q$7:$Q$111))+COUNTIF($Q$7:Q26,Q26))</f>
        <v/>
      </c>
    </row>
    <row r="27" spans="1:18" ht="29.1" customHeight="1">
      <c r="A27" s="66">
        <v>21</v>
      </c>
      <c r="B27" s="8" t="str">
        <f t="shared" si="16"/>
        <v/>
      </c>
      <c r="C27" s="112" t="str">
        <f t="shared" si="17"/>
        <v/>
      </c>
      <c r="D27" s="112" t="str">
        <f t="shared" si="18"/>
        <v/>
      </c>
      <c r="E27" s="113" t="str">
        <f t="shared" si="19"/>
        <v/>
      </c>
      <c r="F27" s="113" t="str">
        <f t="shared" si="20"/>
        <v/>
      </c>
      <c r="G27" s="113" t="str">
        <f t="shared" si="21"/>
        <v/>
      </c>
      <c r="H27" s="114" t="str">
        <f t="shared" si="22"/>
        <v/>
      </c>
      <c r="I27" s="114" t="str">
        <f t="shared" si="23"/>
        <v/>
      </c>
      <c r="J27" s="8" t="str">
        <f t="shared" si="24"/>
        <v/>
      </c>
      <c r="K27" s="8" t="str">
        <f t="shared" si="25"/>
        <v/>
      </c>
      <c r="L27" s="114" t="str">
        <f t="shared" si="6"/>
        <v/>
      </c>
      <c r="M27" s="8" t="str">
        <f t="shared" si="26"/>
        <v/>
      </c>
      <c r="N27" s="115" t="str">
        <f t="shared" si="27"/>
        <v/>
      </c>
      <c r="O27" s="8" t="str">
        <f t="shared" si="28"/>
        <v/>
      </c>
      <c r="P27" s="115" t="str">
        <f t="shared" si="29"/>
        <v/>
      </c>
      <c r="Q27" s="115" t="str">
        <f t="shared" si="10"/>
        <v/>
      </c>
      <c r="R27" s="121" t="str">
        <f>IF(Q27="","",SUMPRODUCT(--(H27=$H$7:$H$111),--(I27=$I$7:$I$111),--(Q27&lt;$Q$7:$Q$111))+COUNTIF($Q$7:Q27,Q27))</f>
        <v/>
      </c>
    </row>
    <row r="28" spans="1:18" ht="29.1" customHeight="1">
      <c r="A28" s="66">
        <v>22</v>
      </c>
      <c r="B28" s="8" t="str">
        <f t="shared" si="16"/>
        <v/>
      </c>
      <c r="C28" s="112" t="str">
        <f t="shared" si="17"/>
        <v/>
      </c>
      <c r="D28" s="112" t="str">
        <f t="shared" si="18"/>
        <v/>
      </c>
      <c r="E28" s="113" t="str">
        <f t="shared" si="19"/>
        <v/>
      </c>
      <c r="F28" s="113" t="str">
        <f t="shared" si="20"/>
        <v/>
      </c>
      <c r="G28" s="113" t="str">
        <f t="shared" si="21"/>
        <v/>
      </c>
      <c r="H28" s="114" t="str">
        <f t="shared" si="22"/>
        <v/>
      </c>
      <c r="I28" s="114" t="str">
        <f t="shared" si="23"/>
        <v/>
      </c>
      <c r="J28" s="8" t="str">
        <f t="shared" si="24"/>
        <v/>
      </c>
      <c r="K28" s="8" t="str">
        <f t="shared" si="25"/>
        <v/>
      </c>
      <c r="L28" s="114" t="str">
        <f t="shared" si="6"/>
        <v/>
      </c>
      <c r="M28" s="8" t="str">
        <f t="shared" si="26"/>
        <v/>
      </c>
      <c r="N28" s="115" t="str">
        <f t="shared" si="27"/>
        <v/>
      </c>
      <c r="O28" s="8" t="str">
        <f t="shared" si="28"/>
        <v/>
      </c>
      <c r="P28" s="115" t="str">
        <f t="shared" si="29"/>
        <v/>
      </c>
      <c r="Q28" s="115" t="str">
        <f t="shared" si="10"/>
        <v/>
      </c>
      <c r="R28" s="121" t="str">
        <f>IF(Q28="","",SUMPRODUCT(--(H28=$H$7:$H$111),--(I28=$I$7:$I$111),--(Q28&lt;$Q$7:$Q$111))+COUNTIF($Q$7:Q28,Q28))</f>
        <v/>
      </c>
    </row>
    <row r="29" spans="1:18" ht="29.1" customHeight="1">
      <c r="A29" s="66">
        <v>23</v>
      </c>
      <c r="B29" s="8" t="str">
        <f t="shared" si="16"/>
        <v/>
      </c>
      <c r="C29" s="112" t="str">
        <f t="shared" si="17"/>
        <v/>
      </c>
      <c r="D29" s="112" t="str">
        <f t="shared" si="18"/>
        <v/>
      </c>
      <c r="E29" s="113" t="str">
        <f t="shared" si="19"/>
        <v/>
      </c>
      <c r="F29" s="113" t="str">
        <f t="shared" si="20"/>
        <v/>
      </c>
      <c r="G29" s="113" t="str">
        <f t="shared" si="21"/>
        <v/>
      </c>
      <c r="H29" s="114" t="str">
        <f t="shared" si="22"/>
        <v/>
      </c>
      <c r="I29" s="114" t="str">
        <f t="shared" si="23"/>
        <v/>
      </c>
      <c r="J29" s="8" t="str">
        <f t="shared" si="24"/>
        <v/>
      </c>
      <c r="K29" s="8" t="str">
        <f t="shared" si="25"/>
        <v/>
      </c>
      <c r="L29" s="114" t="str">
        <f t="shared" si="6"/>
        <v/>
      </c>
      <c r="M29" s="8" t="str">
        <f t="shared" si="26"/>
        <v/>
      </c>
      <c r="N29" s="115" t="str">
        <f t="shared" si="27"/>
        <v/>
      </c>
      <c r="O29" s="8" t="str">
        <f t="shared" si="28"/>
        <v/>
      </c>
      <c r="P29" s="115" t="str">
        <f t="shared" si="29"/>
        <v/>
      </c>
      <c r="Q29" s="115" t="str">
        <f t="shared" si="10"/>
        <v/>
      </c>
      <c r="R29" s="121" t="str">
        <f>IF(Q29="","",SUMPRODUCT(--(H29=$H$7:$H$111),--(I29=$I$7:$I$111),--(Q29&lt;$Q$7:$Q$111))+COUNTIF($Q$7:Q29,Q29))</f>
        <v/>
      </c>
    </row>
    <row r="30" spans="1:18" ht="29.1" customHeight="1">
      <c r="A30" s="66">
        <v>24</v>
      </c>
      <c r="B30" s="8" t="str">
        <f t="shared" si="16"/>
        <v/>
      </c>
      <c r="C30" s="112" t="str">
        <f t="shared" si="17"/>
        <v/>
      </c>
      <c r="D30" s="112" t="str">
        <f t="shared" si="18"/>
        <v/>
      </c>
      <c r="E30" s="113" t="str">
        <f t="shared" si="19"/>
        <v/>
      </c>
      <c r="F30" s="113" t="str">
        <f t="shared" si="20"/>
        <v/>
      </c>
      <c r="G30" s="113" t="str">
        <f t="shared" si="21"/>
        <v/>
      </c>
      <c r="H30" s="114" t="str">
        <f t="shared" si="22"/>
        <v/>
      </c>
      <c r="I30" s="114" t="str">
        <f t="shared" si="23"/>
        <v/>
      </c>
      <c r="J30" s="8" t="str">
        <f t="shared" si="24"/>
        <v/>
      </c>
      <c r="K30" s="8" t="str">
        <f t="shared" si="25"/>
        <v/>
      </c>
      <c r="L30" s="114" t="str">
        <f t="shared" si="6"/>
        <v/>
      </c>
      <c r="M30" s="8" t="str">
        <f t="shared" si="26"/>
        <v/>
      </c>
      <c r="N30" s="115" t="str">
        <f t="shared" si="27"/>
        <v/>
      </c>
      <c r="O30" s="8" t="str">
        <f t="shared" si="28"/>
        <v/>
      </c>
      <c r="P30" s="115" t="str">
        <f t="shared" si="29"/>
        <v/>
      </c>
      <c r="Q30" s="115" t="str">
        <f t="shared" si="10"/>
        <v/>
      </c>
      <c r="R30" s="121" t="str">
        <f>IF(Q30="","",SUMPRODUCT(--(H30=$H$7:$H$111),--(I30=$I$7:$I$111),--(Q30&lt;$Q$7:$Q$111))+COUNTIF($Q$7:Q30,Q30))</f>
        <v/>
      </c>
    </row>
    <row r="31" spans="1:18" ht="29.1" customHeight="1">
      <c r="A31" s="66">
        <v>25</v>
      </c>
      <c r="B31" s="8" t="str">
        <f t="shared" si="16"/>
        <v/>
      </c>
      <c r="C31" s="112" t="str">
        <f t="shared" si="17"/>
        <v/>
      </c>
      <c r="D31" s="112" t="str">
        <f t="shared" si="18"/>
        <v/>
      </c>
      <c r="E31" s="113" t="str">
        <f t="shared" si="19"/>
        <v/>
      </c>
      <c r="F31" s="113" t="str">
        <f t="shared" si="20"/>
        <v/>
      </c>
      <c r="G31" s="113" t="str">
        <f t="shared" si="21"/>
        <v/>
      </c>
      <c r="H31" s="114" t="str">
        <f t="shared" si="22"/>
        <v/>
      </c>
      <c r="I31" s="114" t="str">
        <f t="shared" si="23"/>
        <v/>
      </c>
      <c r="J31" s="8" t="str">
        <f t="shared" si="24"/>
        <v/>
      </c>
      <c r="K31" s="8" t="str">
        <f t="shared" si="25"/>
        <v/>
      </c>
      <c r="L31" s="114" t="str">
        <f t="shared" si="6"/>
        <v/>
      </c>
      <c r="M31" s="8" t="str">
        <f t="shared" si="26"/>
        <v/>
      </c>
      <c r="N31" s="115" t="str">
        <f t="shared" si="27"/>
        <v/>
      </c>
      <c r="O31" s="8" t="str">
        <f t="shared" si="28"/>
        <v/>
      </c>
      <c r="P31" s="115" t="str">
        <f t="shared" si="29"/>
        <v/>
      </c>
      <c r="Q31" s="115" t="str">
        <f t="shared" si="10"/>
        <v/>
      </c>
      <c r="R31" s="121" t="str">
        <f>IF(Q31="","",SUMPRODUCT(--(H31=$H$7:$H$111),--(I31=$I$7:$I$111),--(Q31&lt;$Q$7:$Q$111))+COUNTIF($Q$7:Q31,Q31))</f>
        <v/>
      </c>
    </row>
    <row r="32" spans="1:18" ht="29.1" customHeight="1">
      <c r="A32" s="66">
        <v>26</v>
      </c>
      <c r="B32" s="8" t="str">
        <f t="shared" si="16"/>
        <v/>
      </c>
      <c r="C32" s="112" t="str">
        <f t="shared" si="17"/>
        <v/>
      </c>
      <c r="D32" s="112" t="str">
        <f t="shared" si="18"/>
        <v/>
      </c>
      <c r="E32" s="113" t="str">
        <f t="shared" si="19"/>
        <v/>
      </c>
      <c r="F32" s="113" t="str">
        <f t="shared" si="20"/>
        <v/>
      </c>
      <c r="G32" s="113" t="str">
        <f t="shared" si="21"/>
        <v/>
      </c>
      <c r="H32" s="114" t="str">
        <f t="shared" si="22"/>
        <v/>
      </c>
      <c r="I32" s="114" t="str">
        <f t="shared" si="23"/>
        <v/>
      </c>
      <c r="J32" s="8" t="str">
        <f t="shared" si="24"/>
        <v/>
      </c>
      <c r="K32" s="8" t="str">
        <f t="shared" si="25"/>
        <v/>
      </c>
      <c r="L32" s="114" t="str">
        <f t="shared" si="6"/>
        <v/>
      </c>
      <c r="M32" s="8" t="str">
        <f t="shared" si="26"/>
        <v/>
      </c>
      <c r="N32" s="115" t="str">
        <f t="shared" si="27"/>
        <v/>
      </c>
      <c r="O32" s="8" t="str">
        <f t="shared" si="28"/>
        <v/>
      </c>
      <c r="P32" s="115" t="str">
        <f t="shared" si="29"/>
        <v/>
      </c>
      <c r="Q32" s="115" t="str">
        <f t="shared" si="10"/>
        <v/>
      </c>
      <c r="R32" s="121" t="str">
        <f>IF(Q32="","",SUMPRODUCT(--(H32=$H$7:$H$111),--(I32=$I$7:$I$111),--(Q32&lt;$Q$7:$Q$111))+COUNTIF($Q$7:Q32,Q32))</f>
        <v/>
      </c>
    </row>
    <row r="33" spans="1:18" ht="29.1" customHeight="1">
      <c r="A33" s="66">
        <v>27</v>
      </c>
      <c r="B33" s="8" t="str">
        <f t="shared" si="16"/>
        <v/>
      </c>
      <c r="C33" s="112" t="str">
        <f t="shared" si="17"/>
        <v/>
      </c>
      <c r="D33" s="112" t="str">
        <f t="shared" si="18"/>
        <v/>
      </c>
      <c r="E33" s="113" t="str">
        <f t="shared" si="19"/>
        <v/>
      </c>
      <c r="F33" s="113" t="str">
        <f t="shared" si="20"/>
        <v/>
      </c>
      <c r="G33" s="113" t="str">
        <f t="shared" si="21"/>
        <v/>
      </c>
      <c r="H33" s="114" t="str">
        <f t="shared" si="22"/>
        <v/>
      </c>
      <c r="I33" s="114" t="str">
        <f t="shared" si="23"/>
        <v/>
      </c>
      <c r="J33" s="8" t="str">
        <f t="shared" si="24"/>
        <v/>
      </c>
      <c r="K33" s="8" t="str">
        <f t="shared" si="25"/>
        <v/>
      </c>
      <c r="L33" s="114" t="str">
        <f t="shared" si="6"/>
        <v/>
      </c>
      <c r="M33" s="8" t="str">
        <f t="shared" si="26"/>
        <v/>
      </c>
      <c r="N33" s="115" t="str">
        <f t="shared" si="27"/>
        <v/>
      </c>
      <c r="O33" s="8" t="str">
        <f t="shared" si="28"/>
        <v/>
      </c>
      <c r="P33" s="115" t="str">
        <f t="shared" si="29"/>
        <v/>
      </c>
      <c r="Q33" s="115" t="str">
        <f t="shared" si="10"/>
        <v/>
      </c>
      <c r="R33" s="121" t="str">
        <f>IF(Q33="","",SUMPRODUCT(--(H33=$H$7:$H$111),--(I33=$I$7:$I$111),--(Q33&lt;$Q$7:$Q$111))+COUNTIF($Q$7:Q33,Q33))</f>
        <v/>
      </c>
    </row>
    <row r="34" spans="1:18" ht="29.1" customHeight="1">
      <c r="A34" s="66">
        <v>28</v>
      </c>
      <c r="B34" s="8" t="str">
        <f t="shared" si="16"/>
        <v/>
      </c>
      <c r="C34" s="112" t="str">
        <f t="shared" si="17"/>
        <v/>
      </c>
      <c r="D34" s="112" t="str">
        <f t="shared" si="18"/>
        <v/>
      </c>
      <c r="E34" s="113" t="str">
        <f t="shared" si="19"/>
        <v/>
      </c>
      <c r="F34" s="113" t="str">
        <f t="shared" si="20"/>
        <v/>
      </c>
      <c r="G34" s="113" t="str">
        <f t="shared" si="21"/>
        <v/>
      </c>
      <c r="H34" s="114" t="str">
        <f t="shared" si="22"/>
        <v/>
      </c>
      <c r="I34" s="114" t="str">
        <f t="shared" si="23"/>
        <v/>
      </c>
      <c r="J34" s="8" t="str">
        <f t="shared" si="24"/>
        <v/>
      </c>
      <c r="K34" s="8" t="str">
        <f t="shared" si="25"/>
        <v/>
      </c>
      <c r="L34" s="114" t="str">
        <f t="shared" si="6"/>
        <v/>
      </c>
      <c r="M34" s="8" t="str">
        <f t="shared" si="26"/>
        <v/>
      </c>
      <c r="N34" s="115" t="str">
        <f t="shared" si="27"/>
        <v/>
      </c>
      <c r="O34" s="8" t="str">
        <f t="shared" si="28"/>
        <v/>
      </c>
      <c r="P34" s="115" t="str">
        <f t="shared" si="29"/>
        <v/>
      </c>
      <c r="Q34" s="115" t="str">
        <f t="shared" si="10"/>
        <v/>
      </c>
      <c r="R34" s="121" t="str">
        <f>IF(Q34="","",SUMPRODUCT(--(H34=$H$7:$H$111),--(I34=$I$7:$I$111),--(Q34&lt;$Q$7:$Q$111))+COUNTIF($Q$7:Q34,Q34))</f>
        <v/>
      </c>
    </row>
    <row r="35" spans="1:18" ht="29.1" customHeight="1">
      <c r="A35" s="66">
        <v>29</v>
      </c>
      <c r="B35" s="8" t="str">
        <f t="shared" si="16"/>
        <v/>
      </c>
      <c r="C35" s="112" t="str">
        <f t="shared" si="17"/>
        <v/>
      </c>
      <c r="D35" s="112" t="str">
        <f t="shared" si="18"/>
        <v/>
      </c>
      <c r="E35" s="113" t="str">
        <f t="shared" si="19"/>
        <v/>
      </c>
      <c r="F35" s="113" t="str">
        <f t="shared" si="20"/>
        <v/>
      </c>
      <c r="G35" s="113" t="str">
        <f t="shared" si="21"/>
        <v/>
      </c>
      <c r="H35" s="114" t="str">
        <f t="shared" si="22"/>
        <v/>
      </c>
      <c r="I35" s="114" t="str">
        <f t="shared" si="23"/>
        <v/>
      </c>
      <c r="J35" s="8" t="str">
        <f t="shared" si="24"/>
        <v/>
      </c>
      <c r="K35" s="8" t="str">
        <f t="shared" si="25"/>
        <v/>
      </c>
      <c r="L35" s="114" t="str">
        <f t="shared" si="6"/>
        <v/>
      </c>
      <c r="M35" s="8" t="str">
        <f t="shared" si="26"/>
        <v/>
      </c>
      <c r="N35" s="115" t="str">
        <f t="shared" si="27"/>
        <v/>
      </c>
      <c r="O35" s="8" t="str">
        <f t="shared" si="28"/>
        <v/>
      </c>
      <c r="P35" s="115" t="str">
        <f t="shared" si="29"/>
        <v/>
      </c>
      <c r="Q35" s="115" t="str">
        <f t="shared" si="10"/>
        <v/>
      </c>
      <c r="R35" s="121" t="str">
        <f>IF(Q35="","",SUMPRODUCT(--(H35=$H$7:$H$111),--(I35=$I$7:$I$111),--(Q35&lt;$Q$7:$Q$111))+COUNTIF($Q$7:Q35,Q35))</f>
        <v/>
      </c>
    </row>
    <row r="36" spans="1:18" ht="29.1" customHeight="1">
      <c r="A36" s="66">
        <v>30</v>
      </c>
      <c r="B36" s="8" t="str">
        <f t="shared" si="16"/>
        <v/>
      </c>
      <c r="C36" s="112" t="str">
        <f t="shared" si="17"/>
        <v/>
      </c>
      <c r="D36" s="112" t="str">
        <f t="shared" si="18"/>
        <v/>
      </c>
      <c r="E36" s="113" t="str">
        <f t="shared" si="19"/>
        <v/>
      </c>
      <c r="F36" s="113" t="str">
        <f t="shared" si="20"/>
        <v/>
      </c>
      <c r="G36" s="113" t="str">
        <f t="shared" si="21"/>
        <v/>
      </c>
      <c r="H36" s="114" t="str">
        <f t="shared" si="22"/>
        <v/>
      </c>
      <c r="I36" s="114" t="str">
        <f t="shared" si="23"/>
        <v/>
      </c>
      <c r="J36" s="8" t="str">
        <f t="shared" si="24"/>
        <v/>
      </c>
      <c r="K36" s="8" t="str">
        <f t="shared" si="25"/>
        <v/>
      </c>
      <c r="L36" s="114" t="str">
        <f t="shared" si="6"/>
        <v/>
      </c>
      <c r="M36" s="8" t="str">
        <f t="shared" si="26"/>
        <v/>
      </c>
      <c r="N36" s="115" t="str">
        <f t="shared" si="27"/>
        <v/>
      </c>
      <c r="O36" s="8" t="str">
        <f t="shared" si="28"/>
        <v/>
      </c>
      <c r="P36" s="115" t="str">
        <f t="shared" si="29"/>
        <v/>
      </c>
      <c r="Q36" s="115" t="str">
        <f t="shared" si="10"/>
        <v/>
      </c>
      <c r="R36" s="121" t="str">
        <f>IF(Q36="","",SUMPRODUCT(--(H36=$H$7:$H$111),--(I36=$I$7:$I$111),--(Q36&lt;$Q$7:$Q$111))+COUNTIF($Q$7:Q36,Q36))</f>
        <v/>
      </c>
    </row>
    <row r="37" spans="1:18" ht="29.1" customHeight="1">
      <c r="A37" s="66">
        <v>31</v>
      </c>
      <c r="B37" s="8" t="str">
        <f t="shared" si="16"/>
        <v/>
      </c>
      <c r="C37" s="112" t="str">
        <f t="shared" si="17"/>
        <v/>
      </c>
      <c r="D37" s="112" t="str">
        <f t="shared" si="18"/>
        <v/>
      </c>
      <c r="E37" s="113" t="str">
        <f t="shared" si="19"/>
        <v/>
      </c>
      <c r="F37" s="113" t="str">
        <f t="shared" si="20"/>
        <v/>
      </c>
      <c r="G37" s="113" t="str">
        <f t="shared" si="21"/>
        <v/>
      </c>
      <c r="H37" s="114" t="str">
        <f t="shared" si="22"/>
        <v/>
      </c>
      <c r="I37" s="114" t="str">
        <f t="shared" si="23"/>
        <v/>
      </c>
      <c r="J37" s="8" t="str">
        <f t="shared" si="24"/>
        <v/>
      </c>
      <c r="K37" s="8" t="str">
        <f t="shared" si="25"/>
        <v/>
      </c>
      <c r="L37" s="114" t="str">
        <f t="shared" si="6"/>
        <v/>
      </c>
      <c r="M37" s="8" t="str">
        <f t="shared" si="26"/>
        <v/>
      </c>
      <c r="N37" s="115" t="str">
        <f t="shared" si="27"/>
        <v/>
      </c>
      <c r="O37" s="8" t="str">
        <f t="shared" si="28"/>
        <v/>
      </c>
      <c r="P37" s="115" t="str">
        <f t="shared" si="29"/>
        <v/>
      </c>
      <c r="Q37" s="115" t="str">
        <f t="shared" si="10"/>
        <v/>
      </c>
      <c r="R37" s="121" t="str">
        <f>IF(Q37="","",SUMPRODUCT(--(H37=$H$7:$H$111),--(I37=$I$7:$I$111),--(Q37&lt;$Q$7:$Q$111))+COUNTIF($Q$7:Q37,Q37))</f>
        <v/>
      </c>
    </row>
    <row r="38" spans="1:18" ht="29.1" customHeight="1">
      <c r="A38" s="66">
        <v>32</v>
      </c>
      <c r="B38" s="8" t="str">
        <f t="shared" si="16"/>
        <v/>
      </c>
      <c r="C38" s="112" t="str">
        <f t="shared" si="17"/>
        <v/>
      </c>
      <c r="D38" s="112" t="str">
        <f t="shared" si="18"/>
        <v/>
      </c>
      <c r="E38" s="113" t="str">
        <f t="shared" si="19"/>
        <v/>
      </c>
      <c r="F38" s="113" t="str">
        <f t="shared" si="20"/>
        <v/>
      </c>
      <c r="G38" s="113" t="str">
        <f t="shared" si="21"/>
        <v/>
      </c>
      <c r="H38" s="114" t="str">
        <f t="shared" si="22"/>
        <v/>
      </c>
      <c r="I38" s="114" t="str">
        <f t="shared" si="23"/>
        <v/>
      </c>
      <c r="J38" s="8" t="str">
        <f t="shared" si="24"/>
        <v/>
      </c>
      <c r="K38" s="8" t="str">
        <f t="shared" si="25"/>
        <v/>
      </c>
      <c r="L38" s="114" t="str">
        <f t="shared" si="6"/>
        <v/>
      </c>
      <c r="M38" s="8" t="str">
        <f t="shared" si="26"/>
        <v/>
      </c>
      <c r="N38" s="115" t="str">
        <f t="shared" si="27"/>
        <v/>
      </c>
      <c r="O38" s="8" t="str">
        <f t="shared" si="28"/>
        <v/>
      </c>
      <c r="P38" s="115" t="str">
        <f t="shared" si="29"/>
        <v/>
      </c>
      <c r="Q38" s="115" t="str">
        <f t="shared" si="10"/>
        <v/>
      </c>
      <c r="R38" s="121" t="str">
        <f>IF(Q38="","",SUMPRODUCT(--(H38=$H$7:$H$111),--(I38=$I$7:$I$111),--(Q38&lt;$Q$7:$Q$111))+COUNTIF($Q$7:Q38,Q38))</f>
        <v/>
      </c>
    </row>
    <row r="39" spans="1:18" ht="29.1" customHeight="1">
      <c r="A39" s="66">
        <v>33</v>
      </c>
      <c r="B39" s="8" t="str">
        <f t="shared" si="16"/>
        <v/>
      </c>
      <c r="C39" s="112" t="str">
        <f t="shared" si="17"/>
        <v/>
      </c>
      <c r="D39" s="112" t="str">
        <f t="shared" si="18"/>
        <v/>
      </c>
      <c r="E39" s="113" t="str">
        <f t="shared" si="19"/>
        <v/>
      </c>
      <c r="F39" s="113" t="str">
        <f t="shared" si="20"/>
        <v/>
      </c>
      <c r="G39" s="113" t="str">
        <f t="shared" si="21"/>
        <v/>
      </c>
      <c r="H39" s="114" t="str">
        <f t="shared" si="22"/>
        <v/>
      </c>
      <c r="I39" s="114" t="str">
        <f t="shared" si="23"/>
        <v/>
      </c>
      <c r="J39" s="8" t="str">
        <f t="shared" si="24"/>
        <v/>
      </c>
      <c r="K39" s="8" t="str">
        <f t="shared" si="25"/>
        <v/>
      </c>
      <c r="L39" s="114" t="str">
        <f t="shared" ref="L39:L70" si="30">IFERROR(VLOOKUP(A39,schoolwise,13,0),"")</f>
        <v/>
      </c>
      <c r="M39" s="8" t="str">
        <f t="shared" si="26"/>
        <v/>
      </c>
      <c r="N39" s="115" t="str">
        <f t="shared" si="27"/>
        <v/>
      </c>
      <c r="O39" s="8" t="str">
        <f t="shared" si="28"/>
        <v/>
      </c>
      <c r="P39" s="115" t="str">
        <f t="shared" si="29"/>
        <v/>
      </c>
      <c r="Q39" s="115" t="str">
        <f t="shared" ref="Q39:Q70" si="31">IFERROR(IF(H39="","",SUM(N39+P39)),"")</f>
        <v/>
      </c>
      <c r="R39" s="121" t="str">
        <f>IF(Q39="","",SUMPRODUCT(--(H39=$H$7:$H$111),--(I39=$I$7:$I$111),--(Q39&lt;$Q$7:$Q$111))+COUNTIF($Q$7:Q39,Q39))</f>
        <v/>
      </c>
    </row>
    <row r="40" spans="1:18" ht="29.1" customHeight="1">
      <c r="A40" s="66">
        <v>34</v>
      </c>
      <c r="B40" s="8" t="str">
        <f t="shared" si="16"/>
        <v/>
      </c>
      <c r="C40" s="112" t="str">
        <f t="shared" si="17"/>
        <v/>
      </c>
      <c r="D40" s="112" t="str">
        <f t="shared" si="18"/>
        <v/>
      </c>
      <c r="E40" s="113" t="str">
        <f t="shared" si="19"/>
        <v/>
      </c>
      <c r="F40" s="113" t="str">
        <f t="shared" si="20"/>
        <v/>
      </c>
      <c r="G40" s="113" t="str">
        <f t="shared" si="21"/>
        <v/>
      </c>
      <c r="H40" s="114" t="str">
        <f t="shared" si="22"/>
        <v/>
      </c>
      <c r="I40" s="114" t="str">
        <f t="shared" si="23"/>
        <v/>
      </c>
      <c r="J40" s="8" t="str">
        <f t="shared" si="24"/>
        <v/>
      </c>
      <c r="K40" s="8" t="str">
        <f t="shared" si="25"/>
        <v/>
      </c>
      <c r="L40" s="114" t="str">
        <f t="shared" si="30"/>
        <v/>
      </c>
      <c r="M40" s="8" t="str">
        <f t="shared" si="26"/>
        <v/>
      </c>
      <c r="N40" s="115" t="str">
        <f t="shared" si="27"/>
        <v/>
      </c>
      <c r="O40" s="8" t="str">
        <f t="shared" si="28"/>
        <v/>
      </c>
      <c r="P40" s="115" t="str">
        <f t="shared" si="29"/>
        <v/>
      </c>
      <c r="Q40" s="115" t="str">
        <f t="shared" si="31"/>
        <v/>
      </c>
      <c r="R40" s="121" t="str">
        <f>IF(Q40="","",SUMPRODUCT(--(H40=$H$7:$H$111),--(I40=$I$7:$I$111),--(Q40&lt;$Q$7:$Q$111))+COUNTIF($Q$7:Q40,Q40))</f>
        <v/>
      </c>
    </row>
    <row r="41" spans="1:18" ht="29.1" customHeight="1">
      <c r="A41" s="66">
        <v>35</v>
      </c>
      <c r="B41" s="8" t="str">
        <f t="shared" si="16"/>
        <v/>
      </c>
      <c r="C41" s="112" t="str">
        <f t="shared" si="17"/>
        <v/>
      </c>
      <c r="D41" s="112" t="str">
        <f t="shared" si="18"/>
        <v/>
      </c>
      <c r="E41" s="113" t="str">
        <f t="shared" si="19"/>
        <v/>
      </c>
      <c r="F41" s="113" t="str">
        <f t="shared" si="20"/>
        <v/>
      </c>
      <c r="G41" s="113" t="str">
        <f t="shared" si="21"/>
        <v/>
      </c>
      <c r="H41" s="114" t="str">
        <f t="shared" si="22"/>
        <v/>
      </c>
      <c r="I41" s="114" t="str">
        <f t="shared" si="23"/>
        <v/>
      </c>
      <c r="J41" s="8" t="str">
        <f t="shared" si="24"/>
        <v/>
      </c>
      <c r="K41" s="8" t="str">
        <f t="shared" si="25"/>
        <v/>
      </c>
      <c r="L41" s="114" t="str">
        <f t="shared" si="30"/>
        <v/>
      </c>
      <c r="M41" s="8" t="str">
        <f t="shared" si="26"/>
        <v/>
      </c>
      <c r="N41" s="115" t="str">
        <f t="shared" si="27"/>
        <v/>
      </c>
      <c r="O41" s="8" t="str">
        <f t="shared" si="28"/>
        <v/>
      </c>
      <c r="P41" s="115" t="str">
        <f t="shared" si="29"/>
        <v/>
      </c>
      <c r="Q41" s="115" t="str">
        <f t="shared" si="31"/>
        <v/>
      </c>
      <c r="R41" s="121" t="str">
        <f>IF(Q41="","",SUMPRODUCT(--(H41=$H$7:$H$111),--(I41=$I$7:$I$111),--(Q41&lt;$Q$7:$Q$111))+COUNTIF($Q$7:Q41,Q41))</f>
        <v/>
      </c>
    </row>
    <row r="42" spans="1:18" ht="29.1" customHeight="1">
      <c r="A42" s="66">
        <v>36</v>
      </c>
      <c r="B42" s="8" t="str">
        <f t="shared" si="16"/>
        <v/>
      </c>
      <c r="C42" s="112" t="str">
        <f t="shared" si="17"/>
        <v/>
      </c>
      <c r="D42" s="112" t="str">
        <f t="shared" si="18"/>
        <v/>
      </c>
      <c r="E42" s="113" t="str">
        <f t="shared" si="19"/>
        <v/>
      </c>
      <c r="F42" s="113" t="str">
        <f t="shared" si="20"/>
        <v/>
      </c>
      <c r="G42" s="113" t="str">
        <f t="shared" si="21"/>
        <v/>
      </c>
      <c r="H42" s="114" t="str">
        <f t="shared" si="22"/>
        <v/>
      </c>
      <c r="I42" s="114" t="str">
        <f t="shared" si="23"/>
        <v/>
      </c>
      <c r="J42" s="8" t="str">
        <f t="shared" si="24"/>
        <v/>
      </c>
      <c r="K42" s="8" t="str">
        <f t="shared" si="25"/>
        <v/>
      </c>
      <c r="L42" s="114" t="str">
        <f t="shared" si="30"/>
        <v/>
      </c>
      <c r="M42" s="8" t="str">
        <f t="shared" si="26"/>
        <v/>
      </c>
      <c r="N42" s="115" t="str">
        <f t="shared" si="27"/>
        <v/>
      </c>
      <c r="O42" s="8" t="str">
        <f t="shared" si="28"/>
        <v/>
      </c>
      <c r="P42" s="115" t="str">
        <f t="shared" si="29"/>
        <v/>
      </c>
      <c r="Q42" s="115" t="str">
        <f t="shared" si="31"/>
        <v/>
      </c>
      <c r="R42" s="121" t="str">
        <f>IF(Q42="","",SUMPRODUCT(--(H42=$H$7:$H$111),--(I42=$I$7:$I$111),--(Q42&lt;$Q$7:$Q$111))+COUNTIF($Q$7:Q42,Q42))</f>
        <v/>
      </c>
    </row>
    <row r="43" spans="1:18" ht="29.1" customHeight="1">
      <c r="A43" s="66">
        <v>37</v>
      </c>
      <c r="B43" s="8" t="str">
        <f t="shared" si="16"/>
        <v/>
      </c>
      <c r="C43" s="112" t="str">
        <f t="shared" si="17"/>
        <v/>
      </c>
      <c r="D43" s="112" t="str">
        <f t="shared" si="18"/>
        <v/>
      </c>
      <c r="E43" s="113" t="str">
        <f t="shared" si="19"/>
        <v/>
      </c>
      <c r="F43" s="113" t="str">
        <f t="shared" si="20"/>
        <v/>
      </c>
      <c r="G43" s="113" t="str">
        <f t="shared" si="21"/>
        <v/>
      </c>
      <c r="H43" s="114" t="str">
        <f t="shared" si="22"/>
        <v/>
      </c>
      <c r="I43" s="114" t="str">
        <f t="shared" si="23"/>
        <v/>
      </c>
      <c r="J43" s="8" t="str">
        <f t="shared" si="24"/>
        <v/>
      </c>
      <c r="K43" s="8" t="str">
        <f t="shared" si="25"/>
        <v/>
      </c>
      <c r="L43" s="114" t="str">
        <f t="shared" si="30"/>
        <v/>
      </c>
      <c r="M43" s="8" t="str">
        <f t="shared" si="26"/>
        <v/>
      </c>
      <c r="N43" s="115" t="str">
        <f t="shared" si="27"/>
        <v/>
      </c>
      <c r="O43" s="8" t="str">
        <f t="shared" si="28"/>
        <v/>
      </c>
      <c r="P43" s="115" t="str">
        <f t="shared" si="29"/>
        <v/>
      </c>
      <c r="Q43" s="115" t="str">
        <f t="shared" si="31"/>
        <v/>
      </c>
      <c r="R43" s="121" t="str">
        <f>IF(Q43="","",SUMPRODUCT(--(H43=$H$7:$H$111),--(I43=$I$7:$I$111),--(Q43&lt;$Q$7:$Q$111))+COUNTIF($Q$7:Q43,Q43))</f>
        <v/>
      </c>
    </row>
    <row r="44" spans="1:18" ht="29.1" customHeight="1">
      <c r="A44" s="66">
        <v>38</v>
      </c>
      <c r="B44" s="8" t="str">
        <f t="shared" si="16"/>
        <v/>
      </c>
      <c r="C44" s="112" t="str">
        <f t="shared" si="17"/>
        <v/>
      </c>
      <c r="D44" s="112" t="str">
        <f t="shared" si="18"/>
        <v/>
      </c>
      <c r="E44" s="113" t="str">
        <f t="shared" si="19"/>
        <v/>
      </c>
      <c r="F44" s="113" t="str">
        <f t="shared" si="20"/>
        <v/>
      </c>
      <c r="G44" s="113" t="str">
        <f t="shared" si="21"/>
        <v/>
      </c>
      <c r="H44" s="114" t="str">
        <f t="shared" si="22"/>
        <v/>
      </c>
      <c r="I44" s="114" t="str">
        <f t="shared" si="23"/>
        <v/>
      </c>
      <c r="J44" s="8" t="str">
        <f t="shared" si="24"/>
        <v/>
      </c>
      <c r="K44" s="8" t="str">
        <f t="shared" si="25"/>
        <v/>
      </c>
      <c r="L44" s="114" t="str">
        <f t="shared" si="30"/>
        <v/>
      </c>
      <c r="M44" s="8" t="str">
        <f t="shared" si="26"/>
        <v/>
      </c>
      <c r="N44" s="115" t="str">
        <f t="shared" si="27"/>
        <v/>
      </c>
      <c r="O44" s="8" t="str">
        <f t="shared" si="28"/>
        <v/>
      </c>
      <c r="P44" s="115" t="str">
        <f t="shared" si="29"/>
        <v/>
      </c>
      <c r="Q44" s="115" t="str">
        <f t="shared" si="31"/>
        <v/>
      </c>
      <c r="R44" s="121" t="str">
        <f>IF(Q44="","",SUMPRODUCT(--(H44=$H$7:$H$111),--(I44=$I$7:$I$111),--(Q44&lt;$Q$7:$Q$111))+COUNTIF($Q$7:Q44,Q44))</f>
        <v/>
      </c>
    </row>
    <row r="45" spans="1:18" ht="29.1" customHeight="1">
      <c r="A45" s="66">
        <v>39</v>
      </c>
      <c r="B45" s="8" t="str">
        <f t="shared" si="16"/>
        <v/>
      </c>
      <c r="C45" s="112" t="str">
        <f t="shared" si="17"/>
        <v/>
      </c>
      <c r="D45" s="112" t="str">
        <f t="shared" si="18"/>
        <v/>
      </c>
      <c r="E45" s="113" t="str">
        <f t="shared" si="19"/>
        <v/>
      </c>
      <c r="F45" s="113" t="str">
        <f t="shared" si="20"/>
        <v/>
      </c>
      <c r="G45" s="113" t="str">
        <f t="shared" si="21"/>
        <v/>
      </c>
      <c r="H45" s="114" t="str">
        <f t="shared" si="22"/>
        <v/>
      </c>
      <c r="I45" s="114" t="str">
        <f t="shared" si="23"/>
        <v/>
      </c>
      <c r="J45" s="8" t="str">
        <f t="shared" si="24"/>
        <v/>
      </c>
      <c r="K45" s="8" t="str">
        <f t="shared" si="25"/>
        <v/>
      </c>
      <c r="L45" s="114" t="str">
        <f t="shared" si="30"/>
        <v/>
      </c>
      <c r="M45" s="8" t="str">
        <f t="shared" si="26"/>
        <v/>
      </c>
      <c r="N45" s="115" t="str">
        <f t="shared" si="27"/>
        <v/>
      </c>
      <c r="O45" s="8" t="str">
        <f t="shared" si="28"/>
        <v/>
      </c>
      <c r="P45" s="115" t="str">
        <f t="shared" si="29"/>
        <v/>
      </c>
      <c r="Q45" s="115" t="str">
        <f t="shared" si="31"/>
        <v/>
      </c>
      <c r="R45" s="121" t="str">
        <f>IF(Q45="","",SUMPRODUCT(--(H45=$H$7:$H$111),--(I45=$I$7:$I$111),--(Q45&lt;$Q$7:$Q$111))+COUNTIF($Q$7:Q45,Q45))</f>
        <v/>
      </c>
    </row>
    <row r="46" spans="1:18" ht="29.1" customHeight="1">
      <c r="A46" s="66">
        <v>40</v>
      </c>
      <c r="B46" s="8" t="str">
        <f t="shared" si="16"/>
        <v/>
      </c>
      <c r="C46" s="112" t="str">
        <f t="shared" si="17"/>
        <v/>
      </c>
      <c r="D46" s="112" t="str">
        <f t="shared" si="18"/>
        <v/>
      </c>
      <c r="E46" s="113" t="str">
        <f t="shared" si="19"/>
        <v/>
      </c>
      <c r="F46" s="113" t="str">
        <f t="shared" si="20"/>
        <v/>
      </c>
      <c r="G46" s="113" t="str">
        <f t="shared" si="21"/>
        <v/>
      </c>
      <c r="H46" s="114" t="str">
        <f t="shared" si="22"/>
        <v/>
      </c>
      <c r="I46" s="114" t="str">
        <f t="shared" si="23"/>
        <v/>
      </c>
      <c r="J46" s="8" t="str">
        <f t="shared" si="24"/>
        <v/>
      </c>
      <c r="K46" s="8" t="str">
        <f t="shared" si="25"/>
        <v/>
      </c>
      <c r="L46" s="114" t="str">
        <f t="shared" si="30"/>
        <v/>
      </c>
      <c r="M46" s="8" t="str">
        <f t="shared" si="26"/>
        <v/>
      </c>
      <c r="N46" s="115" t="str">
        <f t="shared" si="27"/>
        <v/>
      </c>
      <c r="O46" s="8" t="str">
        <f t="shared" si="28"/>
        <v/>
      </c>
      <c r="P46" s="115" t="str">
        <f t="shared" si="29"/>
        <v/>
      </c>
      <c r="Q46" s="115" t="str">
        <f t="shared" si="31"/>
        <v/>
      </c>
      <c r="R46" s="121" t="str">
        <f>IF(Q46="","",SUMPRODUCT(--(H46=$H$7:$H$111),--(I46=$I$7:$I$111),--(Q46&lt;$Q$7:$Q$111))+COUNTIF($Q$7:Q46,Q46))</f>
        <v/>
      </c>
    </row>
    <row r="47" spans="1:18" ht="29.1" customHeight="1">
      <c r="A47" s="66">
        <v>41</v>
      </c>
      <c r="B47" s="8" t="str">
        <f t="shared" si="16"/>
        <v/>
      </c>
      <c r="C47" s="112" t="str">
        <f t="shared" si="17"/>
        <v/>
      </c>
      <c r="D47" s="112" t="str">
        <f t="shared" si="18"/>
        <v/>
      </c>
      <c r="E47" s="113" t="str">
        <f t="shared" si="19"/>
        <v/>
      </c>
      <c r="F47" s="113" t="str">
        <f t="shared" si="20"/>
        <v/>
      </c>
      <c r="G47" s="113" t="str">
        <f t="shared" si="21"/>
        <v/>
      </c>
      <c r="H47" s="114" t="str">
        <f t="shared" si="22"/>
        <v/>
      </c>
      <c r="I47" s="114" t="str">
        <f t="shared" si="23"/>
        <v/>
      </c>
      <c r="J47" s="8" t="str">
        <f t="shared" si="24"/>
        <v/>
      </c>
      <c r="K47" s="8" t="str">
        <f t="shared" si="25"/>
        <v/>
      </c>
      <c r="L47" s="114" t="str">
        <f t="shared" si="30"/>
        <v/>
      </c>
      <c r="M47" s="8" t="str">
        <f t="shared" si="26"/>
        <v/>
      </c>
      <c r="N47" s="115" t="str">
        <f t="shared" si="27"/>
        <v/>
      </c>
      <c r="O47" s="8" t="str">
        <f t="shared" si="28"/>
        <v/>
      </c>
      <c r="P47" s="115" t="str">
        <f t="shared" si="29"/>
        <v/>
      </c>
      <c r="Q47" s="115" t="str">
        <f t="shared" si="31"/>
        <v/>
      </c>
      <c r="R47" s="121" t="str">
        <f>IF(Q47="","",SUMPRODUCT(--(H47=$H$7:$H$111),--(I47=$I$7:$I$111),--(Q47&lt;$Q$7:$Q$111))+COUNTIF($Q$7:Q47,Q47))</f>
        <v/>
      </c>
    </row>
    <row r="48" spans="1:18" ht="29.1" customHeight="1">
      <c r="A48" s="66">
        <v>42</v>
      </c>
      <c r="B48" s="8" t="str">
        <f t="shared" si="16"/>
        <v/>
      </c>
      <c r="C48" s="112" t="str">
        <f t="shared" si="17"/>
        <v/>
      </c>
      <c r="D48" s="112" t="str">
        <f t="shared" si="18"/>
        <v/>
      </c>
      <c r="E48" s="113" t="str">
        <f t="shared" si="19"/>
        <v/>
      </c>
      <c r="F48" s="113" t="str">
        <f t="shared" si="20"/>
        <v/>
      </c>
      <c r="G48" s="113" t="str">
        <f t="shared" si="21"/>
        <v/>
      </c>
      <c r="H48" s="114" t="str">
        <f t="shared" si="22"/>
        <v/>
      </c>
      <c r="I48" s="114" t="str">
        <f t="shared" si="23"/>
        <v/>
      </c>
      <c r="J48" s="8" t="str">
        <f t="shared" si="24"/>
        <v/>
      </c>
      <c r="K48" s="8" t="str">
        <f t="shared" si="25"/>
        <v/>
      </c>
      <c r="L48" s="114" t="str">
        <f t="shared" si="30"/>
        <v/>
      </c>
      <c r="M48" s="8" t="str">
        <f t="shared" si="26"/>
        <v/>
      </c>
      <c r="N48" s="115" t="str">
        <f t="shared" si="27"/>
        <v/>
      </c>
      <c r="O48" s="8" t="str">
        <f t="shared" si="28"/>
        <v/>
      </c>
      <c r="P48" s="115" t="str">
        <f t="shared" si="29"/>
        <v/>
      </c>
      <c r="Q48" s="115" t="str">
        <f t="shared" si="31"/>
        <v/>
      </c>
      <c r="R48" s="121" t="str">
        <f>IF(Q48="","",SUMPRODUCT(--(H48=$H$7:$H$111),--(I48=$I$7:$I$111),--(Q48&lt;$Q$7:$Q$111))+COUNTIF($Q$7:Q48,Q48))</f>
        <v/>
      </c>
    </row>
    <row r="49" spans="1:18" ht="29.1" customHeight="1">
      <c r="A49" s="66">
        <v>43</v>
      </c>
      <c r="B49" s="8" t="str">
        <f t="shared" si="16"/>
        <v/>
      </c>
      <c r="C49" s="112" t="str">
        <f t="shared" si="17"/>
        <v/>
      </c>
      <c r="D49" s="112" t="str">
        <f t="shared" si="18"/>
        <v/>
      </c>
      <c r="E49" s="113" t="str">
        <f t="shared" si="19"/>
        <v/>
      </c>
      <c r="F49" s="113" t="str">
        <f t="shared" si="20"/>
        <v/>
      </c>
      <c r="G49" s="113" t="str">
        <f t="shared" si="21"/>
        <v/>
      </c>
      <c r="H49" s="114" t="str">
        <f t="shared" si="22"/>
        <v/>
      </c>
      <c r="I49" s="114" t="str">
        <f t="shared" si="23"/>
        <v/>
      </c>
      <c r="J49" s="8" t="str">
        <f t="shared" si="24"/>
        <v/>
      </c>
      <c r="K49" s="8" t="str">
        <f t="shared" si="25"/>
        <v/>
      </c>
      <c r="L49" s="114" t="str">
        <f t="shared" si="30"/>
        <v/>
      </c>
      <c r="M49" s="8" t="str">
        <f t="shared" si="26"/>
        <v/>
      </c>
      <c r="N49" s="115" t="str">
        <f t="shared" si="27"/>
        <v/>
      </c>
      <c r="O49" s="8" t="str">
        <f t="shared" si="28"/>
        <v/>
      </c>
      <c r="P49" s="115" t="str">
        <f t="shared" si="29"/>
        <v/>
      </c>
      <c r="Q49" s="115" t="str">
        <f t="shared" si="31"/>
        <v/>
      </c>
      <c r="R49" s="121" t="str">
        <f>IF(Q49="","",SUMPRODUCT(--(H49=$H$7:$H$111),--(I49=$I$7:$I$111),--(Q49&lt;$Q$7:$Q$111))+COUNTIF($Q$7:Q49,Q49))</f>
        <v/>
      </c>
    </row>
    <row r="50" spans="1:18" ht="29.1" customHeight="1">
      <c r="A50" s="66">
        <v>44</v>
      </c>
      <c r="B50" s="8" t="str">
        <f t="shared" si="16"/>
        <v/>
      </c>
      <c r="C50" s="112" t="str">
        <f t="shared" si="17"/>
        <v/>
      </c>
      <c r="D50" s="112" t="str">
        <f t="shared" si="18"/>
        <v/>
      </c>
      <c r="E50" s="113" t="str">
        <f t="shared" si="19"/>
        <v/>
      </c>
      <c r="F50" s="113" t="str">
        <f t="shared" si="20"/>
        <v/>
      </c>
      <c r="G50" s="113" t="str">
        <f t="shared" si="21"/>
        <v/>
      </c>
      <c r="H50" s="114" t="str">
        <f t="shared" si="22"/>
        <v/>
      </c>
      <c r="I50" s="114" t="str">
        <f t="shared" si="23"/>
        <v/>
      </c>
      <c r="J50" s="8" t="str">
        <f t="shared" si="24"/>
        <v/>
      </c>
      <c r="K50" s="8" t="str">
        <f t="shared" si="25"/>
        <v/>
      </c>
      <c r="L50" s="114" t="str">
        <f t="shared" si="30"/>
        <v/>
      </c>
      <c r="M50" s="8" t="str">
        <f t="shared" si="26"/>
        <v/>
      </c>
      <c r="N50" s="115" t="str">
        <f t="shared" si="27"/>
        <v/>
      </c>
      <c r="O50" s="8" t="str">
        <f t="shared" si="28"/>
        <v/>
      </c>
      <c r="P50" s="115" t="str">
        <f t="shared" si="29"/>
        <v/>
      </c>
      <c r="Q50" s="115" t="str">
        <f t="shared" si="31"/>
        <v/>
      </c>
      <c r="R50" s="121" t="str">
        <f>IF(Q50="","",SUMPRODUCT(--(H50=$H$7:$H$111),--(I50=$I$7:$I$111),--(Q50&lt;$Q$7:$Q$111))+COUNTIF($Q$7:Q50,Q50))</f>
        <v/>
      </c>
    </row>
    <row r="51" spans="1:18" ht="29.1" customHeight="1">
      <c r="A51" s="66">
        <v>45</v>
      </c>
      <c r="B51" s="8" t="str">
        <f t="shared" si="16"/>
        <v/>
      </c>
      <c r="C51" s="112" t="str">
        <f t="shared" si="17"/>
        <v/>
      </c>
      <c r="D51" s="112" t="str">
        <f t="shared" si="18"/>
        <v/>
      </c>
      <c r="E51" s="113" t="str">
        <f t="shared" si="19"/>
        <v/>
      </c>
      <c r="F51" s="113" t="str">
        <f t="shared" si="20"/>
        <v/>
      </c>
      <c r="G51" s="113" t="str">
        <f t="shared" si="21"/>
        <v/>
      </c>
      <c r="H51" s="114" t="str">
        <f t="shared" si="22"/>
        <v/>
      </c>
      <c r="I51" s="114" t="str">
        <f t="shared" si="23"/>
        <v/>
      </c>
      <c r="J51" s="8" t="str">
        <f t="shared" si="24"/>
        <v/>
      </c>
      <c r="K51" s="8" t="str">
        <f t="shared" si="25"/>
        <v/>
      </c>
      <c r="L51" s="114" t="str">
        <f t="shared" si="30"/>
        <v/>
      </c>
      <c r="M51" s="8" t="str">
        <f t="shared" si="26"/>
        <v/>
      </c>
      <c r="N51" s="115" t="str">
        <f t="shared" si="27"/>
        <v/>
      </c>
      <c r="O51" s="8" t="str">
        <f t="shared" si="28"/>
        <v/>
      </c>
      <c r="P51" s="115" t="str">
        <f t="shared" si="29"/>
        <v/>
      </c>
      <c r="Q51" s="115" t="str">
        <f t="shared" si="31"/>
        <v/>
      </c>
      <c r="R51" s="121" t="str">
        <f>IF(Q51="","",SUMPRODUCT(--(H51=$H$7:$H$111),--(I51=$I$7:$I$111),--(Q51&lt;$Q$7:$Q$111))+COUNTIF($Q$7:Q51,Q51))</f>
        <v/>
      </c>
    </row>
    <row r="52" spans="1:18" ht="29.1" customHeight="1">
      <c r="A52" s="66">
        <v>46</v>
      </c>
      <c r="B52" s="8" t="str">
        <f t="shared" si="16"/>
        <v/>
      </c>
      <c r="C52" s="112" t="str">
        <f t="shared" si="17"/>
        <v/>
      </c>
      <c r="D52" s="112" t="str">
        <f t="shared" si="18"/>
        <v/>
      </c>
      <c r="E52" s="113" t="str">
        <f t="shared" si="19"/>
        <v/>
      </c>
      <c r="F52" s="113" t="str">
        <f t="shared" si="20"/>
        <v/>
      </c>
      <c r="G52" s="113" t="str">
        <f t="shared" si="21"/>
        <v/>
      </c>
      <c r="H52" s="114" t="str">
        <f t="shared" si="22"/>
        <v/>
      </c>
      <c r="I52" s="114" t="str">
        <f t="shared" si="23"/>
        <v/>
      </c>
      <c r="J52" s="8" t="str">
        <f t="shared" si="24"/>
        <v/>
      </c>
      <c r="K52" s="8" t="str">
        <f t="shared" si="25"/>
        <v/>
      </c>
      <c r="L52" s="114" t="str">
        <f t="shared" si="30"/>
        <v/>
      </c>
      <c r="M52" s="8" t="str">
        <f t="shared" si="26"/>
        <v/>
      </c>
      <c r="N52" s="115" t="str">
        <f t="shared" si="27"/>
        <v/>
      </c>
      <c r="O52" s="8" t="str">
        <f t="shared" si="28"/>
        <v/>
      </c>
      <c r="P52" s="115" t="str">
        <f t="shared" si="29"/>
        <v/>
      </c>
      <c r="Q52" s="115" t="str">
        <f t="shared" si="31"/>
        <v/>
      </c>
      <c r="R52" s="121" t="str">
        <f>IF(Q52="","",SUMPRODUCT(--(H52=$H$7:$H$111),--(I52=$I$7:$I$111),--(Q52&lt;$Q$7:$Q$111))+COUNTIF($Q$7:Q52,Q52))</f>
        <v/>
      </c>
    </row>
    <row r="53" spans="1:18" ht="29.1" customHeight="1">
      <c r="A53" s="66">
        <v>47</v>
      </c>
      <c r="B53" s="8" t="str">
        <f t="shared" si="16"/>
        <v/>
      </c>
      <c r="C53" s="112" t="str">
        <f t="shared" si="17"/>
        <v/>
      </c>
      <c r="D53" s="112" t="str">
        <f t="shared" si="18"/>
        <v/>
      </c>
      <c r="E53" s="113" t="str">
        <f t="shared" si="19"/>
        <v/>
      </c>
      <c r="F53" s="113" t="str">
        <f t="shared" si="20"/>
        <v/>
      </c>
      <c r="G53" s="113" t="str">
        <f t="shared" si="21"/>
        <v/>
      </c>
      <c r="H53" s="114" t="str">
        <f t="shared" si="22"/>
        <v/>
      </c>
      <c r="I53" s="114" t="str">
        <f t="shared" si="23"/>
        <v/>
      </c>
      <c r="J53" s="8" t="str">
        <f t="shared" si="24"/>
        <v/>
      </c>
      <c r="K53" s="8" t="str">
        <f t="shared" si="25"/>
        <v/>
      </c>
      <c r="L53" s="114" t="str">
        <f t="shared" si="30"/>
        <v/>
      </c>
      <c r="M53" s="8" t="str">
        <f t="shared" si="26"/>
        <v/>
      </c>
      <c r="N53" s="115" t="str">
        <f t="shared" si="27"/>
        <v/>
      </c>
      <c r="O53" s="8" t="str">
        <f t="shared" si="28"/>
        <v/>
      </c>
      <c r="P53" s="115" t="str">
        <f t="shared" si="29"/>
        <v/>
      </c>
      <c r="Q53" s="115" t="str">
        <f t="shared" si="31"/>
        <v/>
      </c>
      <c r="R53" s="121" t="str">
        <f>IF(Q53="","",SUMPRODUCT(--(H53=$H$7:$H$111),--(I53=$I$7:$I$111),--(Q53&lt;$Q$7:$Q$111))+COUNTIF($Q$7:Q53,Q53))</f>
        <v/>
      </c>
    </row>
    <row r="54" spans="1:18" ht="29.1" customHeight="1">
      <c r="A54" s="66">
        <v>48</v>
      </c>
      <c r="B54" s="8" t="str">
        <f t="shared" si="16"/>
        <v/>
      </c>
      <c r="C54" s="112" t="str">
        <f t="shared" si="17"/>
        <v/>
      </c>
      <c r="D54" s="112" t="str">
        <f t="shared" si="18"/>
        <v/>
      </c>
      <c r="E54" s="113" t="str">
        <f t="shared" si="19"/>
        <v/>
      </c>
      <c r="F54" s="113" t="str">
        <f t="shared" si="20"/>
        <v/>
      </c>
      <c r="G54" s="113" t="str">
        <f t="shared" si="21"/>
        <v/>
      </c>
      <c r="H54" s="114" t="str">
        <f t="shared" si="22"/>
        <v/>
      </c>
      <c r="I54" s="114" t="str">
        <f t="shared" si="23"/>
        <v/>
      </c>
      <c r="J54" s="8" t="str">
        <f t="shared" si="24"/>
        <v/>
      </c>
      <c r="K54" s="8" t="str">
        <f t="shared" si="25"/>
        <v/>
      </c>
      <c r="L54" s="114" t="str">
        <f t="shared" si="30"/>
        <v/>
      </c>
      <c r="M54" s="8" t="str">
        <f t="shared" si="26"/>
        <v/>
      </c>
      <c r="N54" s="115" t="str">
        <f t="shared" si="27"/>
        <v/>
      </c>
      <c r="O54" s="8" t="str">
        <f t="shared" si="28"/>
        <v/>
      </c>
      <c r="P54" s="115" t="str">
        <f t="shared" si="29"/>
        <v/>
      </c>
      <c r="Q54" s="115" t="str">
        <f t="shared" si="31"/>
        <v/>
      </c>
      <c r="R54" s="121" t="str">
        <f>IF(Q54="","",SUMPRODUCT(--(H54=$H$7:$H$111),--(I54=$I$7:$I$111),--(Q54&lt;$Q$7:$Q$111))+COUNTIF($Q$7:Q54,Q54))</f>
        <v/>
      </c>
    </row>
    <row r="55" spans="1:18" ht="29.1" customHeight="1">
      <c r="A55" s="66">
        <v>49</v>
      </c>
      <c r="B55" s="8" t="str">
        <f t="shared" si="16"/>
        <v/>
      </c>
      <c r="C55" s="112" t="str">
        <f t="shared" si="17"/>
        <v/>
      </c>
      <c r="D55" s="112" t="str">
        <f t="shared" si="18"/>
        <v/>
      </c>
      <c r="E55" s="113" t="str">
        <f t="shared" si="19"/>
        <v/>
      </c>
      <c r="F55" s="113" t="str">
        <f t="shared" si="20"/>
        <v/>
      </c>
      <c r="G55" s="113" t="str">
        <f t="shared" si="21"/>
        <v/>
      </c>
      <c r="H55" s="114" t="str">
        <f t="shared" si="22"/>
        <v/>
      </c>
      <c r="I55" s="114" t="str">
        <f t="shared" si="23"/>
        <v/>
      </c>
      <c r="J55" s="8" t="str">
        <f t="shared" si="24"/>
        <v/>
      </c>
      <c r="K55" s="8" t="str">
        <f t="shared" si="25"/>
        <v/>
      </c>
      <c r="L55" s="114" t="str">
        <f t="shared" si="30"/>
        <v/>
      </c>
      <c r="M55" s="8" t="str">
        <f t="shared" si="26"/>
        <v/>
      </c>
      <c r="N55" s="115" t="str">
        <f t="shared" si="27"/>
        <v/>
      </c>
      <c r="O55" s="8" t="str">
        <f t="shared" si="28"/>
        <v/>
      </c>
      <c r="P55" s="115" t="str">
        <f t="shared" si="29"/>
        <v/>
      </c>
      <c r="Q55" s="115" t="str">
        <f t="shared" si="31"/>
        <v/>
      </c>
      <c r="R55" s="121" t="str">
        <f>IF(Q55="","",SUMPRODUCT(--(H55=$H$7:$H$111),--(I55=$I$7:$I$111),--(Q55&lt;$Q$7:$Q$111))+COUNTIF($Q$7:Q55,Q55))</f>
        <v/>
      </c>
    </row>
    <row r="56" spans="1:18" ht="29.1" customHeight="1">
      <c r="A56" s="66">
        <v>50</v>
      </c>
      <c r="B56" s="8" t="str">
        <f t="shared" si="16"/>
        <v/>
      </c>
      <c r="C56" s="112" t="str">
        <f t="shared" si="17"/>
        <v/>
      </c>
      <c r="D56" s="112" t="str">
        <f t="shared" si="18"/>
        <v/>
      </c>
      <c r="E56" s="113" t="str">
        <f t="shared" si="19"/>
        <v/>
      </c>
      <c r="F56" s="113" t="str">
        <f t="shared" si="20"/>
        <v/>
      </c>
      <c r="G56" s="113" t="str">
        <f t="shared" si="21"/>
        <v/>
      </c>
      <c r="H56" s="114" t="str">
        <f t="shared" si="22"/>
        <v/>
      </c>
      <c r="I56" s="114" t="str">
        <f t="shared" si="23"/>
        <v/>
      </c>
      <c r="J56" s="8" t="str">
        <f t="shared" si="24"/>
        <v/>
      </c>
      <c r="K56" s="8" t="str">
        <f t="shared" si="25"/>
        <v/>
      </c>
      <c r="L56" s="114" t="str">
        <f t="shared" si="30"/>
        <v/>
      </c>
      <c r="M56" s="8" t="str">
        <f t="shared" si="26"/>
        <v/>
      </c>
      <c r="N56" s="115" t="str">
        <f t="shared" si="27"/>
        <v/>
      </c>
      <c r="O56" s="8" t="str">
        <f t="shared" si="28"/>
        <v/>
      </c>
      <c r="P56" s="115" t="str">
        <f t="shared" si="29"/>
        <v/>
      </c>
      <c r="Q56" s="115" t="str">
        <f t="shared" si="31"/>
        <v/>
      </c>
      <c r="R56" s="121" t="str">
        <f>IF(Q56="","",SUMPRODUCT(--(H56=$H$7:$H$111),--(I56=$I$7:$I$111),--(Q56&lt;$Q$7:$Q$111))+COUNTIF($Q$7:Q56,Q56))</f>
        <v/>
      </c>
    </row>
    <row r="57" spans="1:18" ht="29.1" customHeight="1">
      <c r="A57" s="66">
        <v>51</v>
      </c>
      <c r="B57" s="8" t="str">
        <f t="shared" si="16"/>
        <v/>
      </c>
      <c r="C57" s="112" t="str">
        <f t="shared" si="17"/>
        <v/>
      </c>
      <c r="D57" s="112" t="str">
        <f t="shared" si="18"/>
        <v/>
      </c>
      <c r="E57" s="113" t="str">
        <f t="shared" si="19"/>
        <v/>
      </c>
      <c r="F57" s="113" t="str">
        <f t="shared" si="20"/>
        <v/>
      </c>
      <c r="G57" s="113" t="str">
        <f t="shared" si="21"/>
        <v/>
      </c>
      <c r="H57" s="114" t="str">
        <f t="shared" si="22"/>
        <v/>
      </c>
      <c r="I57" s="114" t="str">
        <f t="shared" si="23"/>
        <v/>
      </c>
      <c r="J57" s="8" t="str">
        <f t="shared" si="24"/>
        <v/>
      </c>
      <c r="K57" s="8" t="str">
        <f t="shared" si="25"/>
        <v/>
      </c>
      <c r="L57" s="114" t="str">
        <f t="shared" si="30"/>
        <v/>
      </c>
      <c r="M57" s="8" t="str">
        <f t="shared" si="26"/>
        <v/>
      </c>
      <c r="N57" s="115" t="str">
        <f t="shared" si="27"/>
        <v/>
      </c>
      <c r="O57" s="8" t="str">
        <f t="shared" si="28"/>
        <v/>
      </c>
      <c r="P57" s="115" t="str">
        <f t="shared" si="29"/>
        <v/>
      </c>
      <c r="Q57" s="115" t="str">
        <f t="shared" si="31"/>
        <v/>
      </c>
      <c r="R57" s="121" t="str">
        <f>IF(Q57="","",SUMPRODUCT(--(H57=$H$7:$H$111),--(I57=$I$7:$I$111),--(Q57&lt;$Q$7:$Q$111))+COUNTIF($Q$7:Q57,Q57))</f>
        <v/>
      </c>
    </row>
    <row r="58" spans="1:18" ht="29.1" customHeight="1">
      <c r="A58" s="66">
        <v>52</v>
      </c>
      <c r="B58" s="8" t="str">
        <f t="shared" si="16"/>
        <v/>
      </c>
      <c r="C58" s="112" t="str">
        <f t="shared" si="17"/>
        <v/>
      </c>
      <c r="D58" s="112" t="str">
        <f t="shared" si="18"/>
        <v/>
      </c>
      <c r="E58" s="113" t="str">
        <f t="shared" si="19"/>
        <v/>
      </c>
      <c r="F58" s="113" t="str">
        <f t="shared" si="20"/>
        <v/>
      </c>
      <c r="G58" s="113" t="str">
        <f t="shared" si="21"/>
        <v/>
      </c>
      <c r="H58" s="114" t="str">
        <f t="shared" si="22"/>
        <v/>
      </c>
      <c r="I58" s="114" t="str">
        <f t="shared" si="23"/>
        <v/>
      </c>
      <c r="J58" s="8" t="str">
        <f t="shared" si="24"/>
        <v/>
      </c>
      <c r="K58" s="8" t="str">
        <f t="shared" si="25"/>
        <v/>
      </c>
      <c r="L58" s="114" t="str">
        <f t="shared" si="30"/>
        <v/>
      </c>
      <c r="M58" s="8" t="str">
        <f t="shared" si="26"/>
        <v/>
      </c>
      <c r="N58" s="115" t="str">
        <f t="shared" si="27"/>
        <v/>
      </c>
      <c r="O58" s="8" t="str">
        <f t="shared" si="28"/>
        <v/>
      </c>
      <c r="P58" s="115" t="str">
        <f t="shared" si="29"/>
        <v/>
      </c>
      <c r="Q58" s="115" t="str">
        <f t="shared" si="31"/>
        <v/>
      </c>
      <c r="R58" s="121" t="str">
        <f>IF(Q58="","",SUMPRODUCT(--(H58=$H$7:$H$111),--(I58=$I$7:$I$111),--(Q58&lt;$Q$7:$Q$111))+COUNTIF($Q$7:Q58,Q58))</f>
        <v/>
      </c>
    </row>
    <row r="59" spans="1:18" ht="29.1" customHeight="1">
      <c r="A59" s="66">
        <v>53</v>
      </c>
      <c r="B59" s="8" t="str">
        <f t="shared" si="16"/>
        <v/>
      </c>
      <c r="C59" s="112" t="str">
        <f t="shared" si="17"/>
        <v/>
      </c>
      <c r="D59" s="112" t="str">
        <f t="shared" si="18"/>
        <v/>
      </c>
      <c r="E59" s="113" t="str">
        <f t="shared" si="19"/>
        <v/>
      </c>
      <c r="F59" s="113" t="str">
        <f t="shared" si="20"/>
        <v/>
      </c>
      <c r="G59" s="113" t="str">
        <f t="shared" si="21"/>
        <v/>
      </c>
      <c r="H59" s="114" t="str">
        <f t="shared" si="22"/>
        <v/>
      </c>
      <c r="I59" s="114" t="str">
        <f t="shared" si="23"/>
        <v/>
      </c>
      <c r="J59" s="8" t="str">
        <f t="shared" si="24"/>
        <v/>
      </c>
      <c r="K59" s="8" t="str">
        <f t="shared" si="25"/>
        <v/>
      </c>
      <c r="L59" s="114" t="str">
        <f t="shared" si="30"/>
        <v/>
      </c>
      <c r="M59" s="8" t="str">
        <f t="shared" si="26"/>
        <v/>
      </c>
      <c r="N59" s="115" t="str">
        <f t="shared" si="27"/>
        <v/>
      </c>
      <c r="O59" s="8" t="str">
        <f t="shared" si="28"/>
        <v/>
      </c>
      <c r="P59" s="115" t="str">
        <f t="shared" si="29"/>
        <v/>
      </c>
      <c r="Q59" s="115" t="str">
        <f t="shared" si="31"/>
        <v/>
      </c>
      <c r="R59" s="121" t="str">
        <f>IF(Q59="","",SUMPRODUCT(--(H59=$H$7:$H$111),--(I59=$I$7:$I$111),--(Q59&lt;$Q$7:$Q$111))+COUNTIF($Q$7:Q59,Q59))</f>
        <v/>
      </c>
    </row>
    <row r="60" spans="1:18" ht="29.1" customHeight="1">
      <c r="A60" s="66">
        <v>54</v>
      </c>
      <c r="B60" s="8" t="str">
        <f t="shared" si="16"/>
        <v/>
      </c>
      <c r="C60" s="112" t="str">
        <f t="shared" si="17"/>
        <v/>
      </c>
      <c r="D60" s="112" t="str">
        <f t="shared" si="18"/>
        <v/>
      </c>
      <c r="E60" s="113" t="str">
        <f t="shared" si="19"/>
        <v/>
      </c>
      <c r="F60" s="113" t="str">
        <f t="shared" si="20"/>
        <v/>
      </c>
      <c r="G60" s="113" t="str">
        <f t="shared" si="21"/>
        <v/>
      </c>
      <c r="H60" s="114" t="str">
        <f t="shared" si="22"/>
        <v/>
      </c>
      <c r="I60" s="114" t="str">
        <f t="shared" si="23"/>
        <v/>
      </c>
      <c r="J60" s="8" t="str">
        <f t="shared" si="24"/>
        <v/>
      </c>
      <c r="K60" s="8" t="str">
        <f t="shared" si="25"/>
        <v/>
      </c>
      <c r="L60" s="114" t="str">
        <f t="shared" si="30"/>
        <v/>
      </c>
      <c r="M60" s="8" t="str">
        <f t="shared" si="26"/>
        <v/>
      </c>
      <c r="N60" s="115" t="str">
        <f t="shared" si="27"/>
        <v/>
      </c>
      <c r="O60" s="8" t="str">
        <f t="shared" si="28"/>
        <v/>
      </c>
      <c r="P60" s="115" t="str">
        <f t="shared" si="29"/>
        <v/>
      </c>
      <c r="Q60" s="115" t="str">
        <f t="shared" si="31"/>
        <v/>
      </c>
      <c r="R60" s="121" t="str">
        <f>IF(Q60="","",SUMPRODUCT(--(H60=$H$7:$H$111),--(I60=$I$7:$I$111),--(Q60&lt;$Q$7:$Q$111))+COUNTIF($Q$7:Q60,Q60))</f>
        <v/>
      </c>
    </row>
    <row r="61" spans="1:18" ht="29.1" customHeight="1">
      <c r="A61" s="66">
        <v>55</v>
      </c>
      <c r="B61" s="8" t="str">
        <f t="shared" si="16"/>
        <v/>
      </c>
      <c r="C61" s="112" t="str">
        <f t="shared" si="17"/>
        <v/>
      </c>
      <c r="D61" s="112" t="str">
        <f t="shared" si="18"/>
        <v/>
      </c>
      <c r="E61" s="113" t="str">
        <f t="shared" si="19"/>
        <v/>
      </c>
      <c r="F61" s="113" t="str">
        <f t="shared" si="20"/>
        <v/>
      </c>
      <c r="G61" s="113" t="str">
        <f t="shared" si="21"/>
        <v/>
      </c>
      <c r="H61" s="114" t="str">
        <f t="shared" si="22"/>
        <v/>
      </c>
      <c r="I61" s="114" t="str">
        <f t="shared" si="23"/>
        <v/>
      </c>
      <c r="J61" s="8" t="str">
        <f t="shared" si="24"/>
        <v/>
      </c>
      <c r="K61" s="8" t="str">
        <f t="shared" si="25"/>
        <v/>
      </c>
      <c r="L61" s="114" t="str">
        <f t="shared" si="30"/>
        <v/>
      </c>
      <c r="M61" s="8" t="str">
        <f t="shared" si="26"/>
        <v/>
      </c>
      <c r="N61" s="115" t="str">
        <f t="shared" si="27"/>
        <v/>
      </c>
      <c r="O61" s="8" t="str">
        <f t="shared" si="28"/>
        <v/>
      </c>
      <c r="P61" s="115" t="str">
        <f t="shared" si="29"/>
        <v/>
      </c>
      <c r="Q61" s="115" t="str">
        <f t="shared" si="31"/>
        <v/>
      </c>
      <c r="R61" s="121" t="str">
        <f>IF(Q61="","",SUMPRODUCT(--(H61=$H$7:$H$111),--(I61=$I$7:$I$111),--(Q61&lt;$Q$7:$Q$111))+COUNTIF($Q$7:Q61,Q61))</f>
        <v/>
      </c>
    </row>
    <row r="62" spans="1:18" ht="29.1" customHeight="1">
      <c r="A62" s="66">
        <v>56</v>
      </c>
      <c r="B62" s="8" t="str">
        <f t="shared" si="16"/>
        <v/>
      </c>
      <c r="C62" s="112" t="str">
        <f t="shared" si="17"/>
        <v/>
      </c>
      <c r="D62" s="112" t="str">
        <f t="shared" si="18"/>
        <v/>
      </c>
      <c r="E62" s="113" t="str">
        <f t="shared" si="19"/>
        <v/>
      </c>
      <c r="F62" s="113" t="str">
        <f t="shared" si="20"/>
        <v/>
      </c>
      <c r="G62" s="113" t="str">
        <f t="shared" si="21"/>
        <v/>
      </c>
      <c r="H62" s="114" t="str">
        <f t="shared" si="22"/>
        <v/>
      </c>
      <c r="I62" s="114" t="str">
        <f t="shared" si="23"/>
        <v/>
      </c>
      <c r="J62" s="8" t="str">
        <f t="shared" si="24"/>
        <v/>
      </c>
      <c r="K62" s="8" t="str">
        <f t="shared" si="25"/>
        <v/>
      </c>
      <c r="L62" s="114" t="str">
        <f t="shared" si="30"/>
        <v/>
      </c>
      <c r="M62" s="8" t="str">
        <f t="shared" si="26"/>
        <v/>
      </c>
      <c r="N62" s="115" t="str">
        <f t="shared" si="27"/>
        <v/>
      </c>
      <c r="O62" s="8" t="str">
        <f t="shared" si="28"/>
        <v/>
      </c>
      <c r="P62" s="115" t="str">
        <f t="shared" si="29"/>
        <v/>
      </c>
      <c r="Q62" s="115" t="str">
        <f t="shared" si="31"/>
        <v/>
      </c>
      <c r="R62" s="121" t="str">
        <f>IF(Q62="","",SUMPRODUCT(--(H62=$H$7:$H$111),--(I62=$I$7:$I$111),--(Q62&lt;$Q$7:$Q$111))+COUNTIF($Q$7:Q62,Q62))</f>
        <v/>
      </c>
    </row>
    <row r="63" spans="1:18" ht="29.1" customHeight="1">
      <c r="A63" s="66">
        <v>57</v>
      </c>
      <c r="B63" s="8" t="str">
        <f t="shared" si="16"/>
        <v/>
      </c>
      <c r="C63" s="112" t="str">
        <f t="shared" si="17"/>
        <v/>
      </c>
      <c r="D63" s="112" t="str">
        <f t="shared" si="18"/>
        <v/>
      </c>
      <c r="E63" s="113" t="str">
        <f t="shared" si="19"/>
        <v/>
      </c>
      <c r="F63" s="113" t="str">
        <f t="shared" si="20"/>
        <v/>
      </c>
      <c r="G63" s="113" t="str">
        <f t="shared" si="21"/>
        <v/>
      </c>
      <c r="H63" s="114" t="str">
        <f t="shared" si="22"/>
        <v/>
      </c>
      <c r="I63" s="114" t="str">
        <f t="shared" si="23"/>
        <v/>
      </c>
      <c r="J63" s="8" t="str">
        <f t="shared" si="24"/>
        <v/>
      </c>
      <c r="K63" s="8" t="str">
        <f t="shared" si="25"/>
        <v/>
      </c>
      <c r="L63" s="114" t="str">
        <f t="shared" si="30"/>
        <v/>
      </c>
      <c r="M63" s="8" t="str">
        <f t="shared" si="26"/>
        <v/>
      </c>
      <c r="N63" s="115" t="str">
        <f t="shared" si="27"/>
        <v/>
      </c>
      <c r="O63" s="8" t="str">
        <f t="shared" si="28"/>
        <v/>
      </c>
      <c r="P63" s="115" t="str">
        <f t="shared" si="29"/>
        <v/>
      </c>
      <c r="Q63" s="115" t="str">
        <f t="shared" si="31"/>
        <v/>
      </c>
      <c r="R63" s="121" t="str">
        <f>IF(Q63="","",SUMPRODUCT(--(H63=$H$7:$H$111),--(I63=$I$7:$I$111),--(Q63&lt;$Q$7:$Q$111))+COUNTIF($Q$7:Q63,Q63))</f>
        <v/>
      </c>
    </row>
    <row r="64" spans="1:18" ht="29.1" customHeight="1">
      <c r="A64" s="66">
        <v>58</v>
      </c>
      <c r="B64" s="8" t="str">
        <f t="shared" si="16"/>
        <v/>
      </c>
      <c r="C64" s="112" t="str">
        <f t="shared" si="17"/>
        <v/>
      </c>
      <c r="D64" s="112" t="str">
        <f t="shared" si="18"/>
        <v/>
      </c>
      <c r="E64" s="113" t="str">
        <f t="shared" si="19"/>
        <v/>
      </c>
      <c r="F64" s="113" t="str">
        <f t="shared" si="20"/>
        <v/>
      </c>
      <c r="G64" s="113" t="str">
        <f t="shared" si="21"/>
        <v/>
      </c>
      <c r="H64" s="114" t="str">
        <f t="shared" si="22"/>
        <v/>
      </c>
      <c r="I64" s="114" t="str">
        <f t="shared" si="23"/>
        <v/>
      </c>
      <c r="J64" s="8" t="str">
        <f t="shared" si="24"/>
        <v/>
      </c>
      <c r="K64" s="8" t="str">
        <f t="shared" si="25"/>
        <v/>
      </c>
      <c r="L64" s="114" t="str">
        <f t="shared" si="30"/>
        <v/>
      </c>
      <c r="M64" s="8" t="str">
        <f t="shared" si="26"/>
        <v/>
      </c>
      <c r="N64" s="115" t="str">
        <f t="shared" si="27"/>
        <v/>
      </c>
      <c r="O64" s="8" t="str">
        <f t="shared" si="28"/>
        <v/>
      </c>
      <c r="P64" s="115" t="str">
        <f t="shared" si="29"/>
        <v/>
      </c>
      <c r="Q64" s="115" t="str">
        <f t="shared" si="31"/>
        <v/>
      </c>
      <c r="R64" s="121" t="str">
        <f>IF(Q64="","",SUMPRODUCT(--(H64=$H$7:$H$111),--(I64=$I$7:$I$111),--(Q64&lt;$Q$7:$Q$111))+COUNTIF($Q$7:Q64,Q64))</f>
        <v/>
      </c>
    </row>
    <row r="65" spans="1:18" ht="29.1" customHeight="1">
      <c r="A65" s="66">
        <v>59</v>
      </c>
      <c r="B65" s="8" t="str">
        <f t="shared" si="16"/>
        <v/>
      </c>
      <c r="C65" s="112" t="str">
        <f t="shared" si="17"/>
        <v/>
      </c>
      <c r="D65" s="112" t="str">
        <f t="shared" si="18"/>
        <v/>
      </c>
      <c r="E65" s="113" t="str">
        <f t="shared" si="19"/>
        <v/>
      </c>
      <c r="F65" s="113" t="str">
        <f t="shared" si="20"/>
        <v/>
      </c>
      <c r="G65" s="113" t="str">
        <f t="shared" si="21"/>
        <v/>
      </c>
      <c r="H65" s="114" t="str">
        <f t="shared" si="22"/>
        <v/>
      </c>
      <c r="I65" s="114" t="str">
        <f t="shared" si="23"/>
        <v/>
      </c>
      <c r="J65" s="8" t="str">
        <f t="shared" si="24"/>
        <v/>
      </c>
      <c r="K65" s="8" t="str">
        <f t="shared" si="25"/>
        <v/>
      </c>
      <c r="L65" s="114" t="str">
        <f t="shared" si="30"/>
        <v/>
      </c>
      <c r="M65" s="8" t="str">
        <f t="shared" si="26"/>
        <v/>
      </c>
      <c r="N65" s="115" t="str">
        <f t="shared" si="27"/>
        <v/>
      </c>
      <c r="O65" s="8" t="str">
        <f t="shared" si="28"/>
        <v/>
      </c>
      <c r="P65" s="115" t="str">
        <f t="shared" si="29"/>
        <v/>
      </c>
      <c r="Q65" s="115" t="str">
        <f t="shared" si="31"/>
        <v/>
      </c>
      <c r="R65" s="121" t="str">
        <f>IF(Q65="","",SUMPRODUCT(--(H65=$H$7:$H$111),--(I65=$I$7:$I$111),--(Q65&lt;$Q$7:$Q$111))+COUNTIF($Q$7:Q65,Q65))</f>
        <v/>
      </c>
    </row>
    <row r="66" spans="1:18" ht="29.1" customHeight="1">
      <c r="A66" s="66">
        <v>60</v>
      </c>
      <c r="B66" s="8" t="str">
        <f t="shared" si="16"/>
        <v/>
      </c>
      <c r="C66" s="112" t="str">
        <f t="shared" si="17"/>
        <v/>
      </c>
      <c r="D66" s="112" t="str">
        <f t="shared" si="18"/>
        <v/>
      </c>
      <c r="E66" s="113" t="str">
        <f t="shared" si="19"/>
        <v/>
      </c>
      <c r="F66" s="113" t="str">
        <f t="shared" si="20"/>
        <v/>
      </c>
      <c r="G66" s="113" t="str">
        <f t="shared" si="21"/>
        <v/>
      </c>
      <c r="H66" s="114" t="str">
        <f t="shared" si="22"/>
        <v/>
      </c>
      <c r="I66" s="114" t="str">
        <f t="shared" si="23"/>
        <v/>
      </c>
      <c r="J66" s="8" t="str">
        <f t="shared" si="24"/>
        <v/>
      </c>
      <c r="K66" s="8" t="str">
        <f t="shared" si="25"/>
        <v/>
      </c>
      <c r="L66" s="114" t="str">
        <f t="shared" si="30"/>
        <v/>
      </c>
      <c r="M66" s="8" t="str">
        <f t="shared" si="26"/>
        <v/>
      </c>
      <c r="N66" s="115" t="str">
        <f t="shared" si="27"/>
        <v/>
      </c>
      <c r="O66" s="8" t="str">
        <f t="shared" si="28"/>
        <v/>
      </c>
      <c r="P66" s="115" t="str">
        <f t="shared" si="29"/>
        <v/>
      </c>
      <c r="Q66" s="115" t="str">
        <f t="shared" si="31"/>
        <v/>
      </c>
      <c r="R66" s="121" t="str">
        <f>IF(Q66="","",SUMPRODUCT(--(H66=$H$7:$H$111),--(I66=$I$7:$I$111),--(Q66&lt;$Q$7:$Q$111))+COUNTIF($Q$7:Q66,Q66))</f>
        <v/>
      </c>
    </row>
    <row r="67" spans="1:18" ht="29.1" customHeight="1">
      <c r="A67" s="66">
        <v>61</v>
      </c>
      <c r="B67" s="8" t="str">
        <f t="shared" si="16"/>
        <v/>
      </c>
      <c r="C67" s="112" t="str">
        <f t="shared" si="17"/>
        <v/>
      </c>
      <c r="D67" s="112" t="str">
        <f t="shared" si="18"/>
        <v/>
      </c>
      <c r="E67" s="113" t="str">
        <f t="shared" si="19"/>
        <v/>
      </c>
      <c r="F67" s="113" t="str">
        <f t="shared" si="20"/>
        <v/>
      </c>
      <c r="G67" s="113" t="str">
        <f t="shared" si="21"/>
        <v/>
      </c>
      <c r="H67" s="114" t="str">
        <f t="shared" si="22"/>
        <v/>
      </c>
      <c r="I67" s="114" t="str">
        <f t="shared" si="23"/>
        <v/>
      </c>
      <c r="J67" s="8" t="str">
        <f t="shared" si="24"/>
        <v/>
      </c>
      <c r="K67" s="8" t="str">
        <f t="shared" si="25"/>
        <v/>
      </c>
      <c r="L67" s="114" t="str">
        <f t="shared" si="30"/>
        <v/>
      </c>
      <c r="M67" s="8" t="str">
        <f t="shared" si="26"/>
        <v/>
      </c>
      <c r="N67" s="115" t="str">
        <f t="shared" si="27"/>
        <v/>
      </c>
      <c r="O67" s="8" t="str">
        <f t="shared" si="28"/>
        <v/>
      </c>
      <c r="P67" s="115" t="str">
        <f t="shared" si="29"/>
        <v/>
      </c>
      <c r="Q67" s="115" t="str">
        <f t="shared" si="31"/>
        <v/>
      </c>
      <c r="R67" s="121" t="str">
        <f>IF(Q67="","",SUMPRODUCT(--(H67=$H$7:$H$111),--(I67=$I$7:$I$111),--(Q67&lt;$Q$7:$Q$111))+COUNTIF($Q$7:Q67,Q67))</f>
        <v/>
      </c>
    </row>
    <row r="68" spans="1:18" ht="29.1" customHeight="1">
      <c r="A68" s="66">
        <v>62</v>
      </c>
      <c r="B68" s="8" t="str">
        <f t="shared" si="16"/>
        <v/>
      </c>
      <c r="C68" s="112" t="str">
        <f t="shared" si="17"/>
        <v/>
      </c>
      <c r="D68" s="112" t="str">
        <f t="shared" si="18"/>
        <v/>
      </c>
      <c r="E68" s="113" t="str">
        <f t="shared" si="19"/>
        <v/>
      </c>
      <c r="F68" s="113" t="str">
        <f t="shared" si="20"/>
        <v/>
      </c>
      <c r="G68" s="113" t="str">
        <f t="shared" si="21"/>
        <v/>
      </c>
      <c r="H68" s="114" t="str">
        <f t="shared" si="22"/>
        <v/>
      </c>
      <c r="I68" s="114" t="str">
        <f t="shared" si="23"/>
        <v/>
      </c>
      <c r="J68" s="8" t="str">
        <f t="shared" si="24"/>
        <v/>
      </c>
      <c r="K68" s="8" t="str">
        <f t="shared" si="25"/>
        <v/>
      </c>
      <c r="L68" s="114" t="str">
        <f t="shared" si="30"/>
        <v/>
      </c>
      <c r="M68" s="8" t="str">
        <f t="shared" si="26"/>
        <v/>
      </c>
      <c r="N68" s="115" t="str">
        <f t="shared" si="27"/>
        <v/>
      </c>
      <c r="O68" s="8" t="str">
        <f t="shared" si="28"/>
        <v/>
      </c>
      <c r="P68" s="115" t="str">
        <f t="shared" si="29"/>
        <v/>
      </c>
      <c r="Q68" s="115" t="str">
        <f t="shared" si="31"/>
        <v/>
      </c>
      <c r="R68" s="121" t="str">
        <f>IF(Q68="","",SUMPRODUCT(--(H68=$H$7:$H$111),--(I68=$I$7:$I$111),--(Q68&lt;$Q$7:$Q$111))+COUNTIF($Q$7:Q68,Q68))</f>
        <v/>
      </c>
    </row>
    <row r="69" spans="1:18" ht="29.1" customHeight="1">
      <c r="A69" s="66">
        <v>63</v>
      </c>
      <c r="B69" s="8" t="str">
        <f t="shared" si="16"/>
        <v/>
      </c>
      <c r="C69" s="112" t="str">
        <f t="shared" si="17"/>
        <v/>
      </c>
      <c r="D69" s="112" t="str">
        <f t="shared" si="18"/>
        <v/>
      </c>
      <c r="E69" s="113" t="str">
        <f t="shared" si="19"/>
        <v/>
      </c>
      <c r="F69" s="113" t="str">
        <f t="shared" si="20"/>
        <v/>
      </c>
      <c r="G69" s="113" t="str">
        <f t="shared" si="21"/>
        <v/>
      </c>
      <c r="H69" s="114" t="str">
        <f t="shared" si="22"/>
        <v/>
      </c>
      <c r="I69" s="114" t="str">
        <f t="shared" si="23"/>
        <v/>
      </c>
      <c r="J69" s="8" t="str">
        <f t="shared" si="24"/>
        <v/>
      </c>
      <c r="K69" s="8" t="str">
        <f t="shared" si="25"/>
        <v/>
      </c>
      <c r="L69" s="114" t="str">
        <f t="shared" si="30"/>
        <v/>
      </c>
      <c r="M69" s="8" t="str">
        <f t="shared" si="26"/>
        <v/>
      </c>
      <c r="N69" s="115" t="str">
        <f t="shared" si="27"/>
        <v/>
      </c>
      <c r="O69" s="8" t="str">
        <f t="shared" si="28"/>
        <v/>
      </c>
      <c r="P69" s="115" t="str">
        <f t="shared" si="29"/>
        <v/>
      </c>
      <c r="Q69" s="115" t="str">
        <f t="shared" si="31"/>
        <v/>
      </c>
      <c r="R69" s="121" t="str">
        <f>IF(Q69="","",SUMPRODUCT(--(H69=$H$7:$H$111),--(I69=$I$7:$I$111),--(Q69&lt;$Q$7:$Q$111))+COUNTIF($Q$7:Q69,Q69))</f>
        <v/>
      </c>
    </row>
    <row r="70" spans="1:18" ht="29.1" customHeight="1">
      <c r="A70" s="66">
        <v>64</v>
      </c>
      <c r="B70" s="8" t="str">
        <f t="shared" si="16"/>
        <v/>
      </c>
      <c r="C70" s="112" t="str">
        <f t="shared" si="17"/>
        <v/>
      </c>
      <c r="D70" s="112" t="str">
        <f t="shared" si="18"/>
        <v/>
      </c>
      <c r="E70" s="113" t="str">
        <f t="shared" si="19"/>
        <v/>
      </c>
      <c r="F70" s="113" t="str">
        <f t="shared" si="20"/>
        <v/>
      </c>
      <c r="G70" s="113" t="str">
        <f t="shared" si="21"/>
        <v/>
      </c>
      <c r="H70" s="114" t="str">
        <f t="shared" si="22"/>
        <v/>
      </c>
      <c r="I70" s="114" t="str">
        <f t="shared" si="23"/>
        <v/>
      </c>
      <c r="J70" s="8" t="str">
        <f t="shared" si="24"/>
        <v/>
      </c>
      <c r="K70" s="8" t="str">
        <f t="shared" si="25"/>
        <v/>
      </c>
      <c r="L70" s="114" t="str">
        <f t="shared" si="30"/>
        <v/>
      </c>
      <c r="M70" s="8" t="str">
        <f t="shared" si="26"/>
        <v/>
      </c>
      <c r="N70" s="115" t="str">
        <f t="shared" si="27"/>
        <v/>
      </c>
      <c r="O70" s="8" t="str">
        <f t="shared" si="28"/>
        <v/>
      </c>
      <c r="P70" s="115" t="str">
        <f t="shared" si="29"/>
        <v/>
      </c>
      <c r="Q70" s="115" t="str">
        <f t="shared" si="31"/>
        <v/>
      </c>
      <c r="R70" s="121" t="str">
        <f>IF(Q70="","",SUMPRODUCT(--(H70=$H$7:$H$111),--(I70=$I$7:$I$111),--(Q70&lt;$Q$7:$Q$111))+COUNTIF($Q$7:Q70,Q70))</f>
        <v/>
      </c>
    </row>
    <row r="71" spans="1:18" ht="29.1" customHeight="1">
      <c r="A71" s="66">
        <v>65</v>
      </c>
      <c r="B71" s="8" t="str">
        <f t="shared" si="16"/>
        <v/>
      </c>
      <c r="C71" s="112" t="str">
        <f t="shared" si="17"/>
        <v/>
      </c>
      <c r="D71" s="112" t="str">
        <f t="shared" si="18"/>
        <v/>
      </c>
      <c r="E71" s="113" t="str">
        <f t="shared" si="19"/>
        <v/>
      </c>
      <c r="F71" s="113" t="str">
        <f t="shared" si="20"/>
        <v/>
      </c>
      <c r="G71" s="113" t="str">
        <f t="shared" si="21"/>
        <v/>
      </c>
      <c r="H71" s="114" t="str">
        <f t="shared" si="22"/>
        <v/>
      </c>
      <c r="I71" s="114" t="str">
        <f t="shared" si="23"/>
        <v/>
      </c>
      <c r="J71" s="8" t="str">
        <f t="shared" si="24"/>
        <v/>
      </c>
      <c r="K71" s="8" t="str">
        <f t="shared" si="25"/>
        <v/>
      </c>
      <c r="L71" s="114" t="str">
        <f t="shared" ref="L71:L102" si="32">IFERROR(VLOOKUP(A71,schoolwise,13,0),"")</f>
        <v/>
      </c>
      <c r="M71" s="8" t="str">
        <f t="shared" si="26"/>
        <v/>
      </c>
      <c r="N71" s="115" t="str">
        <f t="shared" si="27"/>
        <v/>
      </c>
      <c r="O71" s="8" t="str">
        <f t="shared" si="28"/>
        <v/>
      </c>
      <c r="P71" s="115" t="str">
        <f t="shared" si="29"/>
        <v/>
      </c>
      <c r="Q71" s="115" t="str">
        <f t="shared" ref="Q71:Q102" si="33">IFERROR(IF(H71="","",SUM(N71+P71)),"")</f>
        <v/>
      </c>
      <c r="R71" s="121" t="str">
        <f>IF(Q71="","",SUMPRODUCT(--(H71=$H$7:$H$111),--(I71=$I$7:$I$111),--(Q71&lt;$Q$7:$Q$111))+COUNTIF($Q$7:Q71,Q71))</f>
        <v/>
      </c>
    </row>
    <row r="72" spans="1:18" ht="29.1" customHeight="1">
      <c r="A72" s="66">
        <v>66</v>
      </c>
      <c r="B72" s="8" t="str">
        <f t="shared" si="16"/>
        <v/>
      </c>
      <c r="C72" s="112" t="str">
        <f t="shared" si="17"/>
        <v/>
      </c>
      <c r="D72" s="112" t="str">
        <f t="shared" si="18"/>
        <v/>
      </c>
      <c r="E72" s="113" t="str">
        <f t="shared" si="19"/>
        <v/>
      </c>
      <c r="F72" s="113" t="str">
        <f t="shared" si="20"/>
        <v/>
      </c>
      <c r="G72" s="113" t="str">
        <f t="shared" si="21"/>
        <v/>
      </c>
      <c r="H72" s="114" t="str">
        <f t="shared" si="22"/>
        <v/>
      </c>
      <c r="I72" s="114" t="str">
        <f t="shared" si="23"/>
        <v/>
      </c>
      <c r="J72" s="8" t="str">
        <f t="shared" si="24"/>
        <v/>
      </c>
      <c r="K72" s="8" t="str">
        <f t="shared" si="25"/>
        <v/>
      </c>
      <c r="L72" s="114" t="str">
        <f t="shared" si="32"/>
        <v/>
      </c>
      <c r="M72" s="8" t="str">
        <f t="shared" si="26"/>
        <v/>
      </c>
      <c r="N72" s="115" t="str">
        <f t="shared" si="27"/>
        <v/>
      </c>
      <c r="O72" s="8" t="str">
        <f t="shared" si="28"/>
        <v/>
      </c>
      <c r="P72" s="115" t="str">
        <f t="shared" si="29"/>
        <v/>
      </c>
      <c r="Q72" s="115" t="str">
        <f t="shared" si="33"/>
        <v/>
      </c>
      <c r="R72" s="121" t="str">
        <f>IF(Q72="","",SUMPRODUCT(--(H72=$H$7:$H$111),--(I72=$I$7:$I$111),--(Q72&lt;$Q$7:$Q$111))+COUNTIF($Q$7:Q72,Q72))</f>
        <v/>
      </c>
    </row>
    <row r="73" spans="1:18" ht="29.1" customHeight="1">
      <c r="A73" s="66">
        <v>67</v>
      </c>
      <c r="B73" s="8" t="str">
        <f t="shared" si="16"/>
        <v/>
      </c>
      <c r="C73" s="112" t="str">
        <f t="shared" si="17"/>
        <v/>
      </c>
      <c r="D73" s="112" t="str">
        <f t="shared" si="18"/>
        <v/>
      </c>
      <c r="E73" s="113" t="str">
        <f t="shared" si="19"/>
        <v/>
      </c>
      <c r="F73" s="113" t="str">
        <f t="shared" si="20"/>
        <v/>
      </c>
      <c r="G73" s="113" t="str">
        <f t="shared" si="21"/>
        <v/>
      </c>
      <c r="H73" s="114" t="str">
        <f t="shared" si="22"/>
        <v/>
      </c>
      <c r="I73" s="114" t="str">
        <f t="shared" si="23"/>
        <v/>
      </c>
      <c r="J73" s="8" t="str">
        <f t="shared" si="24"/>
        <v/>
      </c>
      <c r="K73" s="8" t="str">
        <f t="shared" si="25"/>
        <v/>
      </c>
      <c r="L73" s="114" t="str">
        <f t="shared" si="32"/>
        <v/>
      </c>
      <c r="M73" s="8" t="str">
        <f t="shared" si="26"/>
        <v/>
      </c>
      <c r="N73" s="115" t="str">
        <f t="shared" si="27"/>
        <v/>
      </c>
      <c r="O73" s="8" t="str">
        <f t="shared" si="28"/>
        <v/>
      </c>
      <c r="P73" s="115" t="str">
        <f t="shared" si="29"/>
        <v/>
      </c>
      <c r="Q73" s="115" t="str">
        <f t="shared" si="33"/>
        <v/>
      </c>
      <c r="R73" s="121" t="str">
        <f>IF(Q73="","",SUMPRODUCT(--(H73=$H$7:$H$111),--(I73=$I$7:$I$111),--(Q73&lt;$Q$7:$Q$111))+COUNTIF($Q$7:Q73,Q73))</f>
        <v/>
      </c>
    </row>
    <row r="74" spans="1:18" ht="29.1" customHeight="1">
      <c r="A74" s="66">
        <v>68</v>
      </c>
      <c r="B74" s="8" t="str">
        <f t="shared" si="16"/>
        <v/>
      </c>
      <c r="C74" s="112" t="str">
        <f t="shared" si="17"/>
        <v/>
      </c>
      <c r="D74" s="112" t="str">
        <f t="shared" si="18"/>
        <v/>
      </c>
      <c r="E74" s="113" t="str">
        <f t="shared" si="19"/>
        <v/>
      </c>
      <c r="F74" s="113" t="str">
        <f t="shared" si="20"/>
        <v/>
      </c>
      <c r="G74" s="113" t="str">
        <f t="shared" si="21"/>
        <v/>
      </c>
      <c r="H74" s="114" t="str">
        <f t="shared" si="22"/>
        <v/>
      </c>
      <c r="I74" s="114" t="str">
        <f t="shared" si="23"/>
        <v/>
      </c>
      <c r="J74" s="8" t="str">
        <f t="shared" si="24"/>
        <v/>
      </c>
      <c r="K74" s="8" t="str">
        <f t="shared" si="25"/>
        <v/>
      </c>
      <c r="L74" s="114" t="str">
        <f t="shared" si="32"/>
        <v/>
      </c>
      <c r="M74" s="8" t="str">
        <f t="shared" si="26"/>
        <v/>
      </c>
      <c r="N74" s="115" t="str">
        <f t="shared" si="27"/>
        <v/>
      </c>
      <c r="O74" s="8" t="str">
        <f t="shared" si="28"/>
        <v/>
      </c>
      <c r="P74" s="115" t="str">
        <f t="shared" si="29"/>
        <v/>
      </c>
      <c r="Q74" s="115" t="str">
        <f t="shared" si="33"/>
        <v/>
      </c>
      <c r="R74" s="121" t="str">
        <f>IF(Q74="","",SUMPRODUCT(--(H74=$H$7:$H$111),--(I74=$I$7:$I$111),--(Q74&lt;$Q$7:$Q$111))+COUNTIF($Q$7:Q74,Q74))</f>
        <v/>
      </c>
    </row>
    <row r="75" spans="1:18" ht="29.1" customHeight="1">
      <c r="A75" s="66">
        <v>69</v>
      </c>
      <c r="B75" s="8" t="str">
        <f t="shared" si="16"/>
        <v/>
      </c>
      <c r="C75" s="112" t="str">
        <f t="shared" si="17"/>
        <v/>
      </c>
      <c r="D75" s="112" t="str">
        <f t="shared" si="18"/>
        <v/>
      </c>
      <c r="E75" s="113" t="str">
        <f t="shared" si="19"/>
        <v/>
      </c>
      <c r="F75" s="113" t="str">
        <f t="shared" si="20"/>
        <v/>
      </c>
      <c r="G75" s="113" t="str">
        <f t="shared" si="21"/>
        <v/>
      </c>
      <c r="H75" s="114" t="str">
        <f t="shared" si="22"/>
        <v/>
      </c>
      <c r="I75" s="114" t="str">
        <f t="shared" si="23"/>
        <v/>
      </c>
      <c r="J75" s="8" t="str">
        <f t="shared" si="24"/>
        <v/>
      </c>
      <c r="K75" s="8" t="str">
        <f t="shared" si="25"/>
        <v/>
      </c>
      <c r="L75" s="114" t="str">
        <f t="shared" si="32"/>
        <v/>
      </c>
      <c r="M75" s="8" t="str">
        <f t="shared" si="26"/>
        <v/>
      </c>
      <c r="N75" s="115" t="str">
        <f t="shared" si="27"/>
        <v/>
      </c>
      <c r="O75" s="8" t="str">
        <f t="shared" si="28"/>
        <v/>
      </c>
      <c r="P75" s="115" t="str">
        <f t="shared" si="29"/>
        <v/>
      </c>
      <c r="Q75" s="115" t="str">
        <f t="shared" si="33"/>
        <v/>
      </c>
      <c r="R75" s="121" t="str">
        <f>IF(Q75="","",SUMPRODUCT(--(H75=$H$7:$H$111),--(I75=$I$7:$I$111),--(Q75&lt;$Q$7:$Q$111))+COUNTIF($Q$7:Q75,Q75))</f>
        <v/>
      </c>
    </row>
    <row r="76" spans="1:18" ht="29.1" customHeight="1">
      <c r="A76" s="66">
        <v>70</v>
      </c>
      <c r="B76" s="8" t="str">
        <f t="shared" ref="B76:B115" si="34">IFERROR(IF(LEN(C76)&gt;=2,B75+1,""),"")</f>
        <v/>
      </c>
      <c r="C76" s="112" t="str">
        <f t="shared" ref="C76:C115" si="35">IFERROR(VLOOKUP(A76,schoolwise,4,0),"")</f>
        <v/>
      </c>
      <c r="D76" s="112" t="str">
        <f t="shared" ref="D76:D115" si="36">IFERROR(VLOOKUP(A76,schoolwise,5,0),"")</f>
        <v/>
      </c>
      <c r="E76" s="113" t="str">
        <f t="shared" ref="E76:E115" si="37">IFERROR(VLOOKUP(A76,schoolwise,6,0),"")</f>
        <v/>
      </c>
      <c r="F76" s="113" t="str">
        <f t="shared" ref="F76:F115" si="38">IFERROR(VLOOKUP(A76,schoolwise,17,0),"")</f>
        <v/>
      </c>
      <c r="G76" s="113" t="str">
        <f t="shared" ref="G76:G115" si="39">IFERROR(VLOOKUP(A76,schoolwise,16,0),"")</f>
        <v/>
      </c>
      <c r="H76" s="114" t="str">
        <f t="shared" ref="H76:H115" si="40">IFERROR(VLOOKUP(A76,schoolwise,7,0),"")</f>
        <v/>
      </c>
      <c r="I76" s="114" t="str">
        <f t="shared" ref="I76:I115" si="41">IFERROR(VLOOKUP(A76,schoolwise,19,0),"")</f>
        <v/>
      </c>
      <c r="J76" s="8" t="str">
        <f t="shared" ref="J76:J115" si="42">IFERROR(VLOOKUP(A76,schoolwise,14,0),"")</f>
        <v/>
      </c>
      <c r="K76" s="8" t="str">
        <f t="shared" ref="K76:K115" si="43">IFERROR(VLOOKUP(A76,schoolwise,15,0),"")</f>
        <v/>
      </c>
      <c r="L76" s="114" t="str">
        <f t="shared" si="32"/>
        <v/>
      </c>
      <c r="M76" s="8" t="str">
        <f t="shared" ref="M76:M115" si="44">IFERROR(VLOOKUP(A76,schoolwise,8,0),"")</f>
        <v/>
      </c>
      <c r="N76" s="115" t="str">
        <f t="shared" ref="N76:N115" si="45">IFERROR(VLOOKUP(A76,schoolwise,9,0)*75%,"")</f>
        <v/>
      </c>
      <c r="O76" s="8" t="str">
        <f t="shared" ref="O76:O115" si="46">IFERROR(VLOOKUP(A76,schoolwise,10,0),"")</f>
        <v/>
      </c>
      <c r="P76" s="115" t="str">
        <f t="shared" ref="P76:P115" si="47">IFERROR(VLOOKUP(A76,schoolwise,11,0)*25%,"")</f>
        <v/>
      </c>
      <c r="Q76" s="115" t="str">
        <f t="shared" si="33"/>
        <v/>
      </c>
      <c r="R76" s="121" t="str">
        <f>IF(Q76="","",SUMPRODUCT(--(H76=$H$7:$H$111),--(I76=$I$7:$I$111),--(Q76&lt;$Q$7:$Q$111))+COUNTIF($Q$7:Q76,Q76))</f>
        <v/>
      </c>
    </row>
    <row r="77" spans="1:18" ht="29.1" customHeight="1">
      <c r="A77" s="66">
        <v>71</v>
      </c>
      <c r="B77" s="8" t="str">
        <f t="shared" si="34"/>
        <v/>
      </c>
      <c r="C77" s="112" t="str">
        <f t="shared" si="35"/>
        <v/>
      </c>
      <c r="D77" s="112" t="str">
        <f t="shared" si="36"/>
        <v/>
      </c>
      <c r="E77" s="113" t="str">
        <f t="shared" si="37"/>
        <v/>
      </c>
      <c r="F77" s="113" t="str">
        <f t="shared" si="38"/>
        <v/>
      </c>
      <c r="G77" s="113" t="str">
        <f t="shared" si="39"/>
        <v/>
      </c>
      <c r="H77" s="114" t="str">
        <f t="shared" si="40"/>
        <v/>
      </c>
      <c r="I77" s="114" t="str">
        <f t="shared" si="41"/>
        <v/>
      </c>
      <c r="J77" s="8" t="str">
        <f t="shared" si="42"/>
        <v/>
      </c>
      <c r="K77" s="8" t="str">
        <f t="shared" si="43"/>
        <v/>
      </c>
      <c r="L77" s="114" t="str">
        <f t="shared" si="32"/>
        <v/>
      </c>
      <c r="M77" s="8" t="str">
        <f t="shared" si="44"/>
        <v/>
      </c>
      <c r="N77" s="115" t="str">
        <f t="shared" si="45"/>
        <v/>
      </c>
      <c r="O77" s="8" t="str">
        <f t="shared" si="46"/>
        <v/>
      </c>
      <c r="P77" s="115" t="str">
        <f t="shared" si="47"/>
        <v/>
      </c>
      <c r="Q77" s="115" t="str">
        <f t="shared" si="33"/>
        <v/>
      </c>
      <c r="R77" s="121" t="str">
        <f>IF(Q77="","",SUMPRODUCT(--(H77=$H$7:$H$111),--(I77=$I$7:$I$111),--(Q77&lt;$Q$7:$Q$111))+COUNTIF($Q$7:Q77,Q77))</f>
        <v/>
      </c>
    </row>
    <row r="78" spans="1:18" ht="29.1" customHeight="1">
      <c r="A78" s="66">
        <v>72</v>
      </c>
      <c r="B78" s="8" t="str">
        <f t="shared" si="34"/>
        <v/>
      </c>
      <c r="C78" s="112" t="str">
        <f t="shared" si="35"/>
        <v/>
      </c>
      <c r="D78" s="112" t="str">
        <f t="shared" si="36"/>
        <v/>
      </c>
      <c r="E78" s="113" t="str">
        <f t="shared" si="37"/>
        <v/>
      </c>
      <c r="F78" s="113" t="str">
        <f t="shared" si="38"/>
        <v/>
      </c>
      <c r="G78" s="113" t="str">
        <f t="shared" si="39"/>
        <v/>
      </c>
      <c r="H78" s="114" t="str">
        <f t="shared" si="40"/>
        <v/>
      </c>
      <c r="I78" s="114" t="str">
        <f t="shared" si="41"/>
        <v/>
      </c>
      <c r="J78" s="8" t="str">
        <f t="shared" si="42"/>
        <v/>
      </c>
      <c r="K78" s="8" t="str">
        <f t="shared" si="43"/>
        <v/>
      </c>
      <c r="L78" s="114" t="str">
        <f t="shared" si="32"/>
        <v/>
      </c>
      <c r="M78" s="8" t="str">
        <f t="shared" si="44"/>
        <v/>
      </c>
      <c r="N78" s="115" t="str">
        <f t="shared" si="45"/>
        <v/>
      </c>
      <c r="O78" s="8" t="str">
        <f t="shared" si="46"/>
        <v/>
      </c>
      <c r="P78" s="115" t="str">
        <f t="shared" si="47"/>
        <v/>
      </c>
      <c r="Q78" s="115" t="str">
        <f t="shared" si="33"/>
        <v/>
      </c>
      <c r="R78" s="121" t="str">
        <f>IF(Q78="","",SUMPRODUCT(--(H78=$H$7:$H$111),--(I78=$I$7:$I$111),--(Q78&lt;$Q$7:$Q$111))+COUNTIF($Q$7:Q78,Q78))</f>
        <v/>
      </c>
    </row>
    <row r="79" spans="1:18" ht="29.1" customHeight="1">
      <c r="A79" s="66">
        <v>73</v>
      </c>
      <c r="B79" s="8" t="str">
        <f t="shared" si="34"/>
        <v/>
      </c>
      <c r="C79" s="112" t="str">
        <f t="shared" si="35"/>
        <v/>
      </c>
      <c r="D79" s="112" t="str">
        <f t="shared" si="36"/>
        <v/>
      </c>
      <c r="E79" s="113" t="str">
        <f t="shared" si="37"/>
        <v/>
      </c>
      <c r="F79" s="113" t="str">
        <f t="shared" si="38"/>
        <v/>
      </c>
      <c r="G79" s="113" t="str">
        <f t="shared" si="39"/>
        <v/>
      </c>
      <c r="H79" s="114" t="str">
        <f t="shared" si="40"/>
        <v/>
      </c>
      <c r="I79" s="114" t="str">
        <f t="shared" si="41"/>
        <v/>
      </c>
      <c r="J79" s="8" t="str">
        <f t="shared" si="42"/>
        <v/>
      </c>
      <c r="K79" s="8" t="str">
        <f t="shared" si="43"/>
        <v/>
      </c>
      <c r="L79" s="114" t="str">
        <f t="shared" si="32"/>
        <v/>
      </c>
      <c r="M79" s="8" t="str">
        <f t="shared" si="44"/>
        <v/>
      </c>
      <c r="N79" s="115" t="str">
        <f t="shared" si="45"/>
        <v/>
      </c>
      <c r="O79" s="8" t="str">
        <f t="shared" si="46"/>
        <v/>
      </c>
      <c r="P79" s="115" t="str">
        <f t="shared" si="47"/>
        <v/>
      </c>
      <c r="Q79" s="115" t="str">
        <f t="shared" si="33"/>
        <v/>
      </c>
      <c r="R79" s="121" t="str">
        <f>IF(Q79="","",SUMPRODUCT(--(H79=$H$7:$H$111),--(I79=$I$7:$I$111),--(Q79&lt;$Q$7:$Q$111))+COUNTIF($Q$7:Q79,Q79))</f>
        <v/>
      </c>
    </row>
    <row r="80" spans="1:18" ht="29.1" customHeight="1">
      <c r="A80" s="66">
        <v>74</v>
      </c>
      <c r="B80" s="8" t="str">
        <f t="shared" si="34"/>
        <v/>
      </c>
      <c r="C80" s="112" t="str">
        <f t="shared" si="35"/>
        <v/>
      </c>
      <c r="D80" s="112" t="str">
        <f t="shared" si="36"/>
        <v/>
      </c>
      <c r="E80" s="113" t="str">
        <f t="shared" si="37"/>
        <v/>
      </c>
      <c r="F80" s="113" t="str">
        <f t="shared" si="38"/>
        <v/>
      </c>
      <c r="G80" s="113" t="str">
        <f t="shared" si="39"/>
        <v/>
      </c>
      <c r="H80" s="114" t="str">
        <f t="shared" si="40"/>
        <v/>
      </c>
      <c r="I80" s="114" t="str">
        <f t="shared" si="41"/>
        <v/>
      </c>
      <c r="J80" s="8" t="str">
        <f t="shared" si="42"/>
        <v/>
      </c>
      <c r="K80" s="8" t="str">
        <f t="shared" si="43"/>
        <v/>
      </c>
      <c r="L80" s="114" t="str">
        <f t="shared" si="32"/>
        <v/>
      </c>
      <c r="M80" s="8" t="str">
        <f t="shared" si="44"/>
        <v/>
      </c>
      <c r="N80" s="115" t="str">
        <f t="shared" si="45"/>
        <v/>
      </c>
      <c r="O80" s="8" t="str">
        <f t="shared" si="46"/>
        <v/>
      </c>
      <c r="P80" s="115" t="str">
        <f t="shared" si="47"/>
        <v/>
      </c>
      <c r="Q80" s="115" t="str">
        <f t="shared" si="33"/>
        <v/>
      </c>
      <c r="R80" s="121" t="str">
        <f>IF(Q80="","",SUMPRODUCT(--(H80=$H$7:$H$111),--(I80=$I$7:$I$111),--(Q80&lt;$Q$7:$Q$111))+COUNTIF($Q$7:Q80,Q80))</f>
        <v/>
      </c>
    </row>
    <row r="81" spans="1:18" ht="29.1" customHeight="1">
      <c r="A81" s="66">
        <v>75</v>
      </c>
      <c r="B81" s="8" t="str">
        <f t="shared" si="34"/>
        <v/>
      </c>
      <c r="C81" s="112" t="str">
        <f t="shared" si="35"/>
        <v/>
      </c>
      <c r="D81" s="112" t="str">
        <f t="shared" si="36"/>
        <v/>
      </c>
      <c r="E81" s="113" t="str">
        <f t="shared" si="37"/>
        <v/>
      </c>
      <c r="F81" s="113" t="str">
        <f t="shared" si="38"/>
        <v/>
      </c>
      <c r="G81" s="113" t="str">
        <f t="shared" si="39"/>
        <v/>
      </c>
      <c r="H81" s="114" t="str">
        <f t="shared" si="40"/>
        <v/>
      </c>
      <c r="I81" s="114" t="str">
        <f t="shared" si="41"/>
        <v/>
      </c>
      <c r="J81" s="8" t="str">
        <f t="shared" si="42"/>
        <v/>
      </c>
      <c r="K81" s="8" t="str">
        <f t="shared" si="43"/>
        <v/>
      </c>
      <c r="L81" s="114" t="str">
        <f t="shared" si="32"/>
        <v/>
      </c>
      <c r="M81" s="8" t="str">
        <f t="shared" si="44"/>
        <v/>
      </c>
      <c r="N81" s="115" t="str">
        <f t="shared" si="45"/>
        <v/>
      </c>
      <c r="O81" s="8" t="str">
        <f t="shared" si="46"/>
        <v/>
      </c>
      <c r="P81" s="115" t="str">
        <f t="shared" si="47"/>
        <v/>
      </c>
      <c r="Q81" s="115" t="str">
        <f t="shared" si="33"/>
        <v/>
      </c>
      <c r="R81" s="121" t="str">
        <f>IF(Q81="","",SUMPRODUCT(--(H81=$H$7:$H$111),--(I81=$I$7:$I$111),--(Q81&lt;$Q$7:$Q$111))+COUNTIF($Q$7:Q81,Q81))</f>
        <v/>
      </c>
    </row>
    <row r="82" spans="1:18" ht="29.1" customHeight="1">
      <c r="A82" s="66">
        <v>76</v>
      </c>
      <c r="B82" s="8" t="str">
        <f t="shared" si="34"/>
        <v/>
      </c>
      <c r="C82" s="112" t="str">
        <f t="shared" si="35"/>
        <v/>
      </c>
      <c r="D82" s="112" t="str">
        <f t="shared" si="36"/>
        <v/>
      </c>
      <c r="E82" s="113" t="str">
        <f t="shared" si="37"/>
        <v/>
      </c>
      <c r="F82" s="113" t="str">
        <f t="shared" si="38"/>
        <v/>
      </c>
      <c r="G82" s="113" t="str">
        <f t="shared" si="39"/>
        <v/>
      </c>
      <c r="H82" s="114" t="str">
        <f t="shared" si="40"/>
        <v/>
      </c>
      <c r="I82" s="114" t="str">
        <f t="shared" si="41"/>
        <v/>
      </c>
      <c r="J82" s="8" t="str">
        <f t="shared" si="42"/>
        <v/>
      </c>
      <c r="K82" s="8" t="str">
        <f t="shared" si="43"/>
        <v/>
      </c>
      <c r="L82" s="114" t="str">
        <f t="shared" si="32"/>
        <v/>
      </c>
      <c r="M82" s="8" t="str">
        <f t="shared" si="44"/>
        <v/>
      </c>
      <c r="N82" s="115" t="str">
        <f t="shared" si="45"/>
        <v/>
      </c>
      <c r="O82" s="8" t="str">
        <f t="shared" si="46"/>
        <v/>
      </c>
      <c r="P82" s="115" t="str">
        <f t="shared" si="47"/>
        <v/>
      </c>
      <c r="Q82" s="115" t="str">
        <f t="shared" si="33"/>
        <v/>
      </c>
      <c r="R82" s="121" t="str">
        <f>IF(Q82="","",SUMPRODUCT(--(H82=$H$7:$H$111),--(I82=$I$7:$I$111),--(Q82&lt;$Q$7:$Q$111))+COUNTIF($Q$7:Q82,Q82))</f>
        <v/>
      </c>
    </row>
    <row r="83" spans="1:18" ht="29.1" customHeight="1">
      <c r="A83" s="66">
        <v>77</v>
      </c>
      <c r="B83" s="8" t="str">
        <f t="shared" si="34"/>
        <v/>
      </c>
      <c r="C83" s="112" t="str">
        <f t="shared" si="35"/>
        <v/>
      </c>
      <c r="D83" s="112" t="str">
        <f t="shared" si="36"/>
        <v/>
      </c>
      <c r="E83" s="113" t="str">
        <f t="shared" si="37"/>
        <v/>
      </c>
      <c r="F83" s="113" t="str">
        <f t="shared" si="38"/>
        <v/>
      </c>
      <c r="G83" s="113" t="str">
        <f t="shared" si="39"/>
        <v/>
      </c>
      <c r="H83" s="114" t="str">
        <f t="shared" si="40"/>
        <v/>
      </c>
      <c r="I83" s="114" t="str">
        <f t="shared" si="41"/>
        <v/>
      </c>
      <c r="J83" s="8" t="str">
        <f t="shared" si="42"/>
        <v/>
      </c>
      <c r="K83" s="8" t="str">
        <f t="shared" si="43"/>
        <v/>
      </c>
      <c r="L83" s="114" t="str">
        <f t="shared" si="32"/>
        <v/>
      </c>
      <c r="M83" s="8" t="str">
        <f t="shared" si="44"/>
        <v/>
      </c>
      <c r="N83" s="115" t="str">
        <f t="shared" si="45"/>
        <v/>
      </c>
      <c r="O83" s="8" t="str">
        <f t="shared" si="46"/>
        <v/>
      </c>
      <c r="P83" s="115" t="str">
        <f t="shared" si="47"/>
        <v/>
      </c>
      <c r="Q83" s="115" t="str">
        <f t="shared" si="33"/>
        <v/>
      </c>
      <c r="R83" s="121" t="str">
        <f>IF(Q83="","",SUMPRODUCT(--(H83=$H$7:$H$111),--(I83=$I$7:$I$111),--(Q83&lt;$Q$7:$Q$111))+COUNTIF($Q$7:Q83,Q83))</f>
        <v/>
      </c>
    </row>
    <row r="84" spans="1:18" ht="29.1" customHeight="1">
      <c r="A84" s="66">
        <v>78</v>
      </c>
      <c r="B84" s="8" t="str">
        <f t="shared" si="34"/>
        <v/>
      </c>
      <c r="C84" s="112" t="str">
        <f t="shared" si="35"/>
        <v/>
      </c>
      <c r="D84" s="112" t="str">
        <f t="shared" si="36"/>
        <v/>
      </c>
      <c r="E84" s="113" t="str">
        <f t="shared" si="37"/>
        <v/>
      </c>
      <c r="F84" s="113" t="str">
        <f t="shared" si="38"/>
        <v/>
      </c>
      <c r="G84" s="113" t="str">
        <f t="shared" si="39"/>
        <v/>
      </c>
      <c r="H84" s="114" t="str">
        <f t="shared" si="40"/>
        <v/>
      </c>
      <c r="I84" s="114" t="str">
        <f t="shared" si="41"/>
        <v/>
      </c>
      <c r="J84" s="8" t="str">
        <f t="shared" si="42"/>
        <v/>
      </c>
      <c r="K84" s="8" t="str">
        <f t="shared" si="43"/>
        <v/>
      </c>
      <c r="L84" s="114" t="str">
        <f t="shared" si="32"/>
        <v/>
      </c>
      <c r="M84" s="8" t="str">
        <f t="shared" si="44"/>
        <v/>
      </c>
      <c r="N84" s="115" t="str">
        <f t="shared" si="45"/>
        <v/>
      </c>
      <c r="O84" s="8" t="str">
        <f t="shared" si="46"/>
        <v/>
      </c>
      <c r="P84" s="115" t="str">
        <f t="shared" si="47"/>
        <v/>
      </c>
      <c r="Q84" s="115" t="str">
        <f t="shared" si="33"/>
        <v/>
      </c>
      <c r="R84" s="121" t="str">
        <f>IF(Q84="","",SUMPRODUCT(--(H84=$H$7:$H$111),--(I84=$I$7:$I$111),--(Q84&lt;$Q$7:$Q$111))+COUNTIF($Q$7:Q84,Q84))</f>
        <v/>
      </c>
    </row>
    <row r="85" spans="1:18" ht="29.1" customHeight="1">
      <c r="A85" s="66">
        <v>79</v>
      </c>
      <c r="B85" s="8" t="str">
        <f t="shared" si="34"/>
        <v/>
      </c>
      <c r="C85" s="112" t="str">
        <f t="shared" si="35"/>
        <v/>
      </c>
      <c r="D85" s="112" t="str">
        <f t="shared" si="36"/>
        <v/>
      </c>
      <c r="E85" s="113" t="str">
        <f t="shared" si="37"/>
        <v/>
      </c>
      <c r="F85" s="113" t="str">
        <f t="shared" si="38"/>
        <v/>
      </c>
      <c r="G85" s="113" t="str">
        <f t="shared" si="39"/>
        <v/>
      </c>
      <c r="H85" s="114" t="str">
        <f t="shared" si="40"/>
        <v/>
      </c>
      <c r="I85" s="114" t="str">
        <f t="shared" si="41"/>
        <v/>
      </c>
      <c r="J85" s="8" t="str">
        <f t="shared" si="42"/>
        <v/>
      </c>
      <c r="K85" s="8" t="str">
        <f t="shared" si="43"/>
        <v/>
      </c>
      <c r="L85" s="114" t="str">
        <f t="shared" si="32"/>
        <v/>
      </c>
      <c r="M85" s="8" t="str">
        <f t="shared" si="44"/>
        <v/>
      </c>
      <c r="N85" s="115" t="str">
        <f t="shared" si="45"/>
        <v/>
      </c>
      <c r="O85" s="8" t="str">
        <f t="shared" si="46"/>
        <v/>
      </c>
      <c r="P85" s="115" t="str">
        <f t="shared" si="47"/>
        <v/>
      </c>
      <c r="Q85" s="115" t="str">
        <f t="shared" si="33"/>
        <v/>
      </c>
      <c r="R85" s="121" t="str">
        <f>IF(Q85="","",SUMPRODUCT(--(H85=$H$7:$H$111),--(I85=$I$7:$I$111),--(Q85&lt;$Q$7:$Q$111))+COUNTIF($Q$7:Q85,Q85))</f>
        <v/>
      </c>
    </row>
    <row r="86" spans="1:18" ht="29.1" customHeight="1">
      <c r="A86" s="66">
        <v>80</v>
      </c>
      <c r="B86" s="8" t="str">
        <f t="shared" si="34"/>
        <v/>
      </c>
      <c r="C86" s="112" t="str">
        <f t="shared" si="35"/>
        <v/>
      </c>
      <c r="D86" s="112" t="str">
        <f t="shared" si="36"/>
        <v/>
      </c>
      <c r="E86" s="113" t="str">
        <f t="shared" si="37"/>
        <v/>
      </c>
      <c r="F86" s="113" t="str">
        <f t="shared" si="38"/>
        <v/>
      </c>
      <c r="G86" s="113" t="str">
        <f t="shared" si="39"/>
        <v/>
      </c>
      <c r="H86" s="114" t="str">
        <f t="shared" si="40"/>
        <v/>
      </c>
      <c r="I86" s="114" t="str">
        <f t="shared" si="41"/>
        <v/>
      </c>
      <c r="J86" s="8" t="str">
        <f t="shared" si="42"/>
        <v/>
      </c>
      <c r="K86" s="8" t="str">
        <f t="shared" si="43"/>
        <v/>
      </c>
      <c r="L86" s="114" t="str">
        <f t="shared" si="32"/>
        <v/>
      </c>
      <c r="M86" s="8" t="str">
        <f t="shared" si="44"/>
        <v/>
      </c>
      <c r="N86" s="115" t="str">
        <f t="shared" si="45"/>
        <v/>
      </c>
      <c r="O86" s="8" t="str">
        <f t="shared" si="46"/>
        <v/>
      </c>
      <c r="P86" s="115" t="str">
        <f t="shared" si="47"/>
        <v/>
      </c>
      <c r="Q86" s="115" t="str">
        <f t="shared" si="33"/>
        <v/>
      </c>
      <c r="R86" s="121" t="str">
        <f>IF(Q86="","",SUMPRODUCT(--(H86=$H$7:$H$111),--(I86=$I$7:$I$111),--(Q86&lt;$Q$7:$Q$111))+COUNTIF($Q$7:Q86,Q86))</f>
        <v/>
      </c>
    </row>
    <row r="87" spans="1:18" ht="29.1" customHeight="1">
      <c r="A87" s="66">
        <v>81</v>
      </c>
      <c r="B87" s="8" t="str">
        <f t="shared" si="34"/>
        <v/>
      </c>
      <c r="C87" s="112" t="str">
        <f t="shared" si="35"/>
        <v/>
      </c>
      <c r="D87" s="112" t="str">
        <f t="shared" si="36"/>
        <v/>
      </c>
      <c r="E87" s="113" t="str">
        <f t="shared" si="37"/>
        <v/>
      </c>
      <c r="F87" s="113" t="str">
        <f t="shared" si="38"/>
        <v/>
      </c>
      <c r="G87" s="113" t="str">
        <f t="shared" si="39"/>
        <v/>
      </c>
      <c r="H87" s="114" t="str">
        <f t="shared" si="40"/>
        <v/>
      </c>
      <c r="I87" s="114" t="str">
        <f t="shared" si="41"/>
        <v/>
      </c>
      <c r="J87" s="8" t="str">
        <f t="shared" si="42"/>
        <v/>
      </c>
      <c r="K87" s="8" t="str">
        <f t="shared" si="43"/>
        <v/>
      </c>
      <c r="L87" s="114" t="str">
        <f t="shared" si="32"/>
        <v/>
      </c>
      <c r="M87" s="8" t="str">
        <f t="shared" si="44"/>
        <v/>
      </c>
      <c r="N87" s="115" t="str">
        <f t="shared" si="45"/>
        <v/>
      </c>
      <c r="O87" s="8" t="str">
        <f t="shared" si="46"/>
        <v/>
      </c>
      <c r="P87" s="115" t="str">
        <f t="shared" si="47"/>
        <v/>
      </c>
      <c r="Q87" s="115" t="str">
        <f t="shared" si="33"/>
        <v/>
      </c>
      <c r="R87" s="121" t="str">
        <f>IF(Q87="","",SUMPRODUCT(--(H87=$H$7:$H$111),--(I87=$I$7:$I$111),--(Q87&lt;$Q$7:$Q$111))+COUNTIF($Q$7:Q87,Q87))</f>
        <v/>
      </c>
    </row>
    <row r="88" spans="1:18" ht="29.1" customHeight="1">
      <c r="A88" s="66">
        <v>82</v>
      </c>
      <c r="B88" s="8" t="str">
        <f t="shared" si="34"/>
        <v/>
      </c>
      <c r="C88" s="112" t="str">
        <f t="shared" si="35"/>
        <v/>
      </c>
      <c r="D88" s="112" t="str">
        <f t="shared" si="36"/>
        <v/>
      </c>
      <c r="E88" s="113" t="str">
        <f t="shared" si="37"/>
        <v/>
      </c>
      <c r="F88" s="113" t="str">
        <f t="shared" si="38"/>
        <v/>
      </c>
      <c r="G88" s="113" t="str">
        <f t="shared" si="39"/>
        <v/>
      </c>
      <c r="H88" s="114" t="str">
        <f t="shared" si="40"/>
        <v/>
      </c>
      <c r="I88" s="114" t="str">
        <f t="shared" si="41"/>
        <v/>
      </c>
      <c r="J88" s="8" t="str">
        <f t="shared" si="42"/>
        <v/>
      </c>
      <c r="K88" s="8" t="str">
        <f t="shared" si="43"/>
        <v/>
      </c>
      <c r="L88" s="114" t="str">
        <f t="shared" si="32"/>
        <v/>
      </c>
      <c r="M88" s="8" t="str">
        <f t="shared" si="44"/>
        <v/>
      </c>
      <c r="N88" s="115" t="str">
        <f t="shared" si="45"/>
        <v/>
      </c>
      <c r="O88" s="8" t="str">
        <f t="shared" si="46"/>
        <v/>
      </c>
      <c r="P88" s="115" t="str">
        <f t="shared" si="47"/>
        <v/>
      </c>
      <c r="Q88" s="115" t="str">
        <f t="shared" si="33"/>
        <v/>
      </c>
      <c r="R88" s="121" t="str">
        <f>IF(Q88="","",SUMPRODUCT(--(H88=$H$7:$H$111),--(I88=$I$7:$I$111),--(Q88&lt;$Q$7:$Q$111))+COUNTIF($Q$7:Q88,Q88))</f>
        <v/>
      </c>
    </row>
    <row r="89" spans="1:18" ht="29.1" customHeight="1">
      <c r="A89" s="66">
        <v>83</v>
      </c>
      <c r="B89" s="8" t="str">
        <f t="shared" si="34"/>
        <v/>
      </c>
      <c r="C89" s="112" t="str">
        <f t="shared" si="35"/>
        <v/>
      </c>
      <c r="D89" s="112" t="str">
        <f t="shared" si="36"/>
        <v/>
      </c>
      <c r="E89" s="113" t="str">
        <f t="shared" si="37"/>
        <v/>
      </c>
      <c r="F89" s="113" t="str">
        <f t="shared" si="38"/>
        <v/>
      </c>
      <c r="G89" s="113" t="str">
        <f t="shared" si="39"/>
        <v/>
      </c>
      <c r="H89" s="114" t="str">
        <f t="shared" si="40"/>
        <v/>
      </c>
      <c r="I89" s="114" t="str">
        <f t="shared" si="41"/>
        <v/>
      </c>
      <c r="J89" s="8" t="str">
        <f t="shared" si="42"/>
        <v/>
      </c>
      <c r="K89" s="8" t="str">
        <f t="shared" si="43"/>
        <v/>
      </c>
      <c r="L89" s="114" t="str">
        <f t="shared" si="32"/>
        <v/>
      </c>
      <c r="M89" s="8" t="str">
        <f t="shared" si="44"/>
        <v/>
      </c>
      <c r="N89" s="115" t="str">
        <f t="shared" si="45"/>
        <v/>
      </c>
      <c r="O89" s="8" t="str">
        <f t="shared" si="46"/>
        <v/>
      </c>
      <c r="P89" s="115" t="str">
        <f t="shared" si="47"/>
        <v/>
      </c>
      <c r="Q89" s="115" t="str">
        <f t="shared" si="33"/>
        <v/>
      </c>
      <c r="R89" s="121" t="str">
        <f>IF(Q89="","",SUMPRODUCT(--(H89=$H$7:$H$111),--(I89=$I$7:$I$111),--(Q89&lt;$Q$7:$Q$111))+COUNTIF($Q$7:Q89,Q89))</f>
        <v/>
      </c>
    </row>
    <row r="90" spans="1:18" ht="29.1" customHeight="1">
      <c r="A90" s="66">
        <v>84</v>
      </c>
      <c r="B90" s="8" t="str">
        <f t="shared" si="34"/>
        <v/>
      </c>
      <c r="C90" s="112" t="str">
        <f t="shared" si="35"/>
        <v/>
      </c>
      <c r="D90" s="112" t="str">
        <f t="shared" si="36"/>
        <v/>
      </c>
      <c r="E90" s="113" t="str">
        <f t="shared" si="37"/>
        <v/>
      </c>
      <c r="F90" s="113" t="str">
        <f t="shared" si="38"/>
        <v/>
      </c>
      <c r="G90" s="113" t="str">
        <f t="shared" si="39"/>
        <v/>
      </c>
      <c r="H90" s="114" t="str">
        <f t="shared" si="40"/>
        <v/>
      </c>
      <c r="I90" s="114" t="str">
        <f t="shared" si="41"/>
        <v/>
      </c>
      <c r="J90" s="8" t="str">
        <f t="shared" si="42"/>
        <v/>
      </c>
      <c r="K90" s="8" t="str">
        <f t="shared" si="43"/>
        <v/>
      </c>
      <c r="L90" s="114" t="str">
        <f t="shared" si="32"/>
        <v/>
      </c>
      <c r="M90" s="8" t="str">
        <f t="shared" si="44"/>
        <v/>
      </c>
      <c r="N90" s="115" t="str">
        <f t="shared" si="45"/>
        <v/>
      </c>
      <c r="O90" s="8" t="str">
        <f t="shared" si="46"/>
        <v/>
      </c>
      <c r="P90" s="115" t="str">
        <f t="shared" si="47"/>
        <v/>
      </c>
      <c r="Q90" s="115" t="str">
        <f t="shared" si="33"/>
        <v/>
      </c>
      <c r="R90" s="121" t="str">
        <f>IF(Q90="","",SUMPRODUCT(--(H90=$H$7:$H$111),--(I90=$I$7:$I$111),--(Q90&lt;$Q$7:$Q$111))+COUNTIF($Q$7:Q90,Q90))</f>
        <v/>
      </c>
    </row>
    <row r="91" spans="1:18" ht="29.1" customHeight="1">
      <c r="A91" s="66">
        <v>85</v>
      </c>
      <c r="B91" s="8" t="str">
        <f t="shared" si="34"/>
        <v/>
      </c>
      <c r="C91" s="112" t="str">
        <f t="shared" si="35"/>
        <v/>
      </c>
      <c r="D91" s="112" t="str">
        <f t="shared" si="36"/>
        <v/>
      </c>
      <c r="E91" s="113" t="str">
        <f t="shared" si="37"/>
        <v/>
      </c>
      <c r="F91" s="113" t="str">
        <f t="shared" si="38"/>
        <v/>
      </c>
      <c r="G91" s="113" t="str">
        <f t="shared" si="39"/>
        <v/>
      </c>
      <c r="H91" s="114" t="str">
        <f t="shared" si="40"/>
        <v/>
      </c>
      <c r="I91" s="114" t="str">
        <f t="shared" si="41"/>
        <v/>
      </c>
      <c r="J91" s="8" t="str">
        <f t="shared" si="42"/>
        <v/>
      </c>
      <c r="K91" s="8" t="str">
        <f t="shared" si="43"/>
        <v/>
      </c>
      <c r="L91" s="114" t="str">
        <f t="shared" si="32"/>
        <v/>
      </c>
      <c r="M91" s="8" t="str">
        <f t="shared" si="44"/>
        <v/>
      </c>
      <c r="N91" s="115" t="str">
        <f t="shared" si="45"/>
        <v/>
      </c>
      <c r="O91" s="8" t="str">
        <f t="shared" si="46"/>
        <v/>
      </c>
      <c r="P91" s="115" t="str">
        <f t="shared" si="47"/>
        <v/>
      </c>
      <c r="Q91" s="115" t="str">
        <f t="shared" si="33"/>
        <v/>
      </c>
      <c r="R91" s="121" t="str">
        <f>IF(Q91="","",SUMPRODUCT(--(H91=$H$7:$H$111),--(I91=$I$7:$I$111),--(Q91&lt;$Q$7:$Q$111))+COUNTIF($Q$7:Q91,Q91))</f>
        <v/>
      </c>
    </row>
    <row r="92" spans="1:18" ht="29.1" customHeight="1">
      <c r="A92" s="66">
        <v>86</v>
      </c>
      <c r="B92" s="8" t="str">
        <f t="shared" si="34"/>
        <v/>
      </c>
      <c r="C92" s="112" t="str">
        <f t="shared" si="35"/>
        <v/>
      </c>
      <c r="D92" s="112" t="str">
        <f t="shared" si="36"/>
        <v/>
      </c>
      <c r="E92" s="113" t="str">
        <f t="shared" si="37"/>
        <v/>
      </c>
      <c r="F92" s="113" t="str">
        <f t="shared" si="38"/>
        <v/>
      </c>
      <c r="G92" s="113" t="str">
        <f t="shared" si="39"/>
        <v/>
      </c>
      <c r="H92" s="114" t="str">
        <f t="shared" si="40"/>
        <v/>
      </c>
      <c r="I92" s="114" t="str">
        <f t="shared" si="41"/>
        <v/>
      </c>
      <c r="J92" s="8" t="str">
        <f t="shared" si="42"/>
        <v/>
      </c>
      <c r="K92" s="8" t="str">
        <f t="shared" si="43"/>
        <v/>
      </c>
      <c r="L92" s="114" t="str">
        <f t="shared" si="32"/>
        <v/>
      </c>
      <c r="M92" s="8" t="str">
        <f t="shared" si="44"/>
        <v/>
      </c>
      <c r="N92" s="115" t="str">
        <f t="shared" si="45"/>
        <v/>
      </c>
      <c r="O92" s="8" t="str">
        <f t="shared" si="46"/>
        <v/>
      </c>
      <c r="P92" s="115" t="str">
        <f t="shared" si="47"/>
        <v/>
      </c>
      <c r="Q92" s="115" t="str">
        <f t="shared" si="33"/>
        <v/>
      </c>
      <c r="R92" s="121" t="str">
        <f>IF(Q92="","",SUMPRODUCT(--(H92=$H$7:$H$111),--(I92=$I$7:$I$111),--(Q92&lt;$Q$7:$Q$111))+COUNTIF($Q$7:Q92,Q92))</f>
        <v/>
      </c>
    </row>
    <row r="93" spans="1:18" ht="29.1" customHeight="1">
      <c r="A93" s="66">
        <v>87</v>
      </c>
      <c r="B93" s="8" t="str">
        <f t="shared" si="34"/>
        <v/>
      </c>
      <c r="C93" s="112" t="str">
        <f t="shared" si="35"/>
        <v/>
      </c>
      <c r="D93" s="112" t="str">
        <f t="shared" si="36"/>
        <v/>
      </c>
      <c r="E93" s="113" t="str">
        <f t="shared" si="37"/>
        <v/>
      </c>
      <c r="F93" s="113" t="str">
        <f t="shared" si="38"/>
        <v/>
      </c>
      <c r="G93" s="113" t="str">
        <f t="shared" si="39"/>
        <v/>
      </c>
      <c r="H93" s="114" t="str">
        <f t="shared" si="40"/>
        <v/>
      </c>
      <c r="I93" s="114" t="str">
        <f t="shared" si="41"/>
        <v/>
      </c>
      <c r="J93" s="8" t="str">
        <f t="shared" si="42"/>
        <v/>
      </c>
      <c r="K93" s="8" t="str">
        <f t="shared" si="43"/>
        <v/>
      </c>
      <c r="L93" s="114" t="str">
        <f t="shared" si="32"/>
        <v/>
      </c>
      <c r="M93" s="8" t="str">
        <f t="shared" si="44"/>
        <v/>
      </c>
      <c r="N93" s="115" t="str">
        <f t="shared" si="45"/>
        <v/>
      </c>
      <c r="O93" s="8" t="str">
        <f t="shared" si="46"/>
        <v/>
      </c>
      <c r="P93" s="115" t="str">
        <f t="shared" si="47"/>
        <v/>
      </c>
      <c r="Q93" s="115" t="str">
        <f t="shared" si="33"/>
        <v/>
      </c>
      <c r="R93" s="121" t="str">
        <f>IF(Q93="","",SUMPRODUCT(--(H93=$H$7:$H$111),--(I93=$I$7:$I$111),--(Q93&lt;$Q$7:$Q$111))+COUNTIF($Q$7:Q93,Q93))</f>
        <v/>
      </c>
    </row>
    <row r="94" spans="1:18" ht="29.1" customHeight="1">
      <c r="A94" s="66">
        <v>88</v>
      </c>
      <c r="B94" s="8" t="str">
        <f t="shared" si="34"/>
        <v/>
      </c>
      <c r="C94" s="112" t="str">
        <f t="shared" si="35"/>
        <v/>
      </c>
      <c r="D94" s="112" t="str">
        <f t="shared" si="36"/>
        <v/>
      </c>
      <c r="E94" s="113" t="str">
        <f t="shared" si="37"/>
        <v/>
      </c>
      <c r="F94" s="113" t="str">
        <f t="shared" si="38"/>
        <v/>
      </c>
      <c r="G94" s="113" t="str">
        <f t="shared" si="39"/>
        <v/>
      </c>
      <c r="H94" s="114" t="str">
        <f t="shared" si="40"/>
        <v/>
      </c>
      <c r="I94" s="114" t="str">
        <f t="shared" si="41"/>
        <v/>
      </c>
      <c r="J94" s="8" t="str">
        <f t="shared" si="42"/>
        <v/>
      </c>
      <c r="K94" s="8" t="str">
        <f t="shared" si="43"/>
        <v/>
      </c>
      <c r="L94" s="114" t="str">
        <f t="shared" si="32"/>
        <v/>
      </c>
      <c r="M94" s="8" t="str">
        <f t="shared" si="44"/>
        <v/>
      </c>
      <c r="N94" s="115" t="str">
        <f t="shared" si="45"/>
        <v/>
      </c>
      <c r="O94" s="8" t="str">
        <f t="shared" si="46"/>
        <v/>
      </c>
      <c r="P94" s="115" t="str">
        <f t="shared" si="47"/>
        <v/>
      </c>
      <c r="Q94" s="115" t="str">
        <f t="shared" si="33"/>
        <v/>
      </c>
      <c r="R94" s="121" t="str">
        <f>IF(Q94="","",SUMPRODUCT(--(H94=$H$7:$H$111),--(I94=$I$7:$I$111),--(Q94&lt;$Q$7:$Q$111))+COUNTIF($Q$7:Q94,Q94))</f>
        <v/>
      </c>
    </row>
    <row r="95" spans="1:18" ht="29.1" customHeight="1">
      <c r="A95" s="66">
        <v>89</v>
      </c>
      <c r="B95" s="8" t="str">
        <f t="shared" si="34"/>
        <v/>
      </c>
      <c r="C95" s="112" t="str">
        <f t="shared" si="35"/>
        <v/>
      </c>
      <c r="D95" s="112" t="str">
        <f t="shared" si="36"/>
        <v/>
      </c>
      <c r="E95" s="113" t="str">
        <f t="shared" si="37"/>
        <v/>
      </c>
      <c r="F95" s="113" t="str">
        <f t="shared" si="38"/>
        <v/>
      </c>
      <c r="G95" s="113" t="str">
        <f t="shared" si="39"/>
        <v/>
      </c>
      <c r="H95" s="114" t="str">
        <f t="shared" si="40"/>
        <v/>
      </c>
      <c r="I95" s="114" t="str">
        <f t="shared" si="41"/>
        <v/>
      </c>
      <c r="J95" s="8" t="str">
        <f t="shared" si="42"/>
        <v/>
      </c>
      <c r="K95" s="8" t="str">
        <f t="shared" si="43"/>
        <v/>
      </c>
      <c r="L95" s="114" t="str">
        <f t="shared" si="32"/>
        <v/>
      </c>
      <c r="M95" s="8" t="str">
        <f t="shared" si="44"/>
        <v/>
      </c>
      <c r="N95" s="115" t="str">
        <f t="shared" si="45"/>
        <v/>
      </c>
      <c r="O95" s="8" t="str">
        <f t="shared" si="46"/>
        <v/>
      </c>
      <c r="P95" s="115" t="str">
        <f t="shared" si="47"/>
        <v/>
      </c>
      <c r="Q95" s="115" t="str">
        <f t="shared" si="33"/>
        <v/>
      </c>
      <c r="R95" s="121" t="str">
        <f>IF(Q95="","",SUMPRODUCT(--(H95=$H$7:$H$111),--(I95=$I$7:$I$111),--(Q95&lt;$Q$7:$Q$111))+COUNTIF($Q$7:Q95,Q95))</f>
        <v/>
      </c>
    </row>
    <row r="96" spans="1:18" ht="29.1" customHeight="1">
      <c r="A96" s="66">
        <v>90</v>
      </c>
      <c r="B96" s="8" t="str">
        <f t="shared" si="34"/>
        <v/>
      </c>
      <c r="C96" s="112" t="str">
        <f t="shared" si="35"/>
        <v/>
      </c>
      <c r="D96" s="112" t="str">
        <f t="shared" si="36"/>
        <v/>
      </c>
      <c r="E96" s="113" t="str">
        <f t="shared" si="37"/>
        <v/>
      </c>
      <c r="F96" s="113" t="str">
        <f t="shared" si="38"/>
        <v/>
      </c>
      <c r="G96" s="113" t="str">
        <f t="shared" si="39"/>
        <v/>
      </c>
      <c r="H96" s="114" t="str">
        <f t="shared" si="40"/>
        <v/>
      </c>
      <c r="I96" s="114" t="str">
        <f t="shared" si="41"/>
        <v/>
      </c>
      <c r="J96" s="8" t="str">
        <f t="shared" si="42"/>
        <v/>
      </c>
      <c r="K96" s="8" t="str">
        <f t="shared" si="43"/>
        <v/>
      </c>
      <c r="L96" s="114" t="str">
        <f t="shared" si="32"/>
        <v/>
      </c>
      <c r="M96" s="8" t="str">
        <f t="shared" si="44"/>
        <v/>
      </c>
      <c r="N96" s="115" t="str">
        <f t="shared" si="45"/>
        <v/>
      </c>
      <c r="O96" s="8" t="str">
        <f t="shared" si="46"/>
        <v/>
      </c>
      <c r="P96" s="115" t="str">
        <f t="shared" si="47"/>
        <v/>
      </c>
      <c r="Q96" s="115" t="str">
        <f t="shared" si="33"/>
        <v/>
      </c>
      <c r="R96" s="121" t="str">
        <f>IF(Q96="","",SUMPRODUCT(--(H96=$H$7:$H$111),--(I96=$I$7:$I$111),--(Q96&lt;$Q$7:$Q$111))+COUNTIF($Q$7:Q96,Q96))</f>
        <v/>
      </c>
    </row>
    <row r="97" spans="1:18" ht="29.1" customHeight="1">
      <c r="A97" s="66">
        <v>91</v>
      </c>
      <c r="B97" s="8" t="str">
        <f t="shared" si="34"/>
        <v/>
      </c>
      <c r="C97" s="112" t="str">
        <f t="shared" si="35"/>
        <v/>
      </c>
      <c r="D97" s="112" t="str">
        <f t="shared" si="36"/>
        <v/>
      </c>
      <c r="E97" s="113" t="str">
        <f t="shared" si="37"/>
        <v/>
      </c>
      <c r="F97" s="113" t="str">
        <f t="shared" si="38"/>
        <v/>
      </c>
      <c r="G97" s="113" t="str">
        <f t="shared" si="39"/>
        <v/>
      </c>
      <c r="H97" s="114" t="str">
        <f t="shared" si="40"/>
        <v/>
      </c>
      <c r="I97" s="114" t="str">
        <f t="shared" si="41"/>
        <v/>
      </c>
      <c r="J97" s="8" t="str">
        <f t="shared" si="42"/>
        <v/>
      </c>
      <c r="K97" s="8" t="str">
        <f t="shared" si="43"/>
        <v/>
      </c>
      <c r="L97" s="114" t="str">
        <f t="shared" si="32"/>
        <v/>
      </c>
      <c r="M97" s="8" t="str">
        <f t="shared" si="44"/>
        <v/>
      </c>
      <c r="N97" s="115" t="str">
        <f t="shared" si="45"/>
        <v/>
      </c>
      <c r="O97" s="8" t="str">
        <f t="shared" si="46"/>
        <v/>
      </c>
      <c r="P97" s="115" t="str">
        <f t="shared" si="47"/>
        <v/>
      </c>
      <c r="Q97" s="115" t="str">
        <f t="shared" si="33"/>
        <v/>
      </c>
      <c r="R97" s="121" t="str">
        <f>IF(Q97="","",SUMPRODUCT(--(H97=$H$7:$H$111),--(I97=$I$7:$I$111),--(Q97&lt;$Q$7:$Q$111))+COUNTIF($Q$7:Q97,Q97))</f>
        <v/>
      </c>
    </row>
    <row r="98" spans="1:18" ht="29.1" customHeight="1">
      <c r="A98" s="66">
        <v>92</v>
      </c>
      <c r="B98" s="8" t="str">
        <f t="shared" si="34"/>
        <v/>
      </c>
      <c r="C98" s="112" t="str">
        <f t="shared" si="35"/>
        <v/>
      </c>
      <c r="D98" s="112" t="str">
        <f t="shared" si="36"/>
        <v/>
      </c>
      <c r="E98" s="113" t="str">
        <f t="shared" si="37"/>
        <v/>
      </c>
      <c r="F98" s="113" t="str">
        <f t="shared" si="38"/>
        <v/>
      </c>
      <c r="G98" s="113" t="str">
        <f t="shared" si="39"/>
        <v/>
      </c>
      <c r="H98" s="114" t="str">
        <f t="shared" si="40"/>
        <v/>
      </c>
      <c r="I98" s="114" t="str">
        <f t="shared" si="41"/>
        <v/>
      </c>
      <c r="J98" s="8" t="str">
        <f t="shared" si="42"/>
        <v/>
      </c>
      <c r="K98" s="8" t="str">
        <f t="shared" si="43"/>
        <v/>
      </c>
      <c r="L98" s="114" t="str">
        <f t="shared" si="32"/>
        <v/>
      </c>
      <c r="M98" s="8" t="str">
        <f t="shared" si="44"/>
        <v/>
      </c>
      <c r="N98" s="115" t="str">
        <f t="shared" si="45"/>
        <v/>
      </c>
      <c r="O98" s="8" t="str">
        <f t="shared" si="46"/>
        <v/>
      </c>
      <c r="P98" s="115" t="str">
        <f t="shared" si="47"/>
        <v/>
      </c>
      <c r="Q98" s="115" t="str">
        <f t="shared" si="33"/>
        <v/>
      </c>
      <c r="R98" s="121" t="str">
        <f>IF(Q98="","",SUMPRODUCT(--(H98=$H$7:$H$111),--(I98=$I$7:$I$111),--(Q98&lt;$Q$7:$Q$111))+COUNTIF($Q$7:Q98,Q98))</f>
        <v/>
      </c>
    </row>
    <row r="99" spans="1:18" ht="29.1" customHeight="1">
      <c r="A99" s="66">
        <v>93</v>
      </c>
      <c r="B99" s="8" t="str">
        <f t="shared" si="34"/>
        <v/>
      </c>
      <c r="C99" s="112" t="str">
        <f t="shared" si="35"/>
        <v/>
      </c>
      <c r="D99" s="112" t="str">
        <f t="shared" si="36"/>
        <v/>
      </c>
      <c r="E99" s="113" t="str">
        <f t="shared" si="37"/>
        <v/>
      </c>
      <c r="F99" s="113" t="str">
        <f t="shared" si="38"/>
        <v/>
      </c>
      <c r="G99" s="113" t="str">
        <f t="shared" si="39"/>
        <v/>
      </c>
      <c r="H99" s="114" t="str">
        <f t="shared" si="40"/>
        <v/>
      </c>
      <c r="I99" s="114" t="str">
        <f t="shared" si="41"/>
        <v/>
      </c>
      <c r="J99" s="8" t="str">
        <f t="shared" si="42"/>
        <v/>
      </c>
      <c r="K99" s="8" t="str">
        <f t="shared" si="43"/>
        <v/>
      </c>
      <c r="L99" s="114" t="str">
        <f t="shared" si="32"/>
        <v/>
      </c>
      <c r="M99" s="8" t="str">
        <f t="shared" si="44"/>
        <v/>
      </c>
      <c r="N99" s="115" t="str">
        <f t="shared" si="45"/>
        <v/>
      </c>
      <c r="O99" s="8" t="str">
        <f t="shared" si="46"/>
        <v/>
      </c>
      <c r="P99" s="115" t="str">
        <f t="shared" si="47"/>
        <v/>
      </c>
      <c r="Q99" s="115" t="str">
        <f t="shared" si="33"/>
        <v/>
      </c>
      <c r="R99" s="121" t="str">
        <f>IF(Q99="","",SUMPRODUCT(--(H99=$H$7:$H$111),--(I99=$I$7:$I$111),--(Q99&lt;$Q$7:$Q$111))+COUNTIF($Q$7:Q99,Q99))</f>
        <v/>
      </c>
    </row>
    <row r="100" spans="1:18" ht="29.1" customHeight="1">
      <c r="A100" s="66">
        <v>94</v>
      </c>
      <c r="B100" s="8" t="str">
        <f t="shared" si="34"/>
        <v/>
      </c>
      <c r="C100" s="112" t="str">
        <f t="shared" si="35"/>
        <v/>
      </c>
      <c r="D100" s="112" t="str">
        <f t="shared" si="36"/>
        <v/>
      </c>
      <c r="E100" s="113" t="str">
        <f t="shared" si="37"/>
        <v/>
      </c>
      <c r="F100" s="113" t="str">
        <f t="shared" si="38"/>
        <v/>
      </c>
      <c r="G100" s="113" t="str">
        <f t="shared" si="39"/>
        <v/>
      </c>
      <c r="H100" s="114" t="str">
        <f t="shared" si="40"/>
        <v/>
      </c>
      <c r="I100" s="114" t="str">
        <f t="shared" si="41"/>
        <v/>
      </c>
      <c r="J100" s="8" t="str">
        <f t="shared" si="42"/>
        <v/>
      </c>
      <c r="K100" s="8" t="str">
        <f t="shared" si="43"/>
        <v/>
      </c>
      <c r="L100" s="114" t="str">
        <f t="shared" si="32"/>
        <v/>
      </c>
      <c r="M100" s="8" t="str">
        <f t="shared" si="44"/>
        <v/>
      </c>
      <c r="N100" s="115" t="str">
        <f t="shared" si="45"/>
        <v/>
      </c>
      <c r="O100" s="8" t="str">
        <f t="shared" si="46"/>
        <v/>
      </c>
      <c r="P100" s="115" t="str">
        <f t="shared" si="47"/>
        <v/>
      </c>
      <c r="Q100" s="115" t="str">
        <f t="shared" si="33"/>
        <v/>
      </c>
      <c r="R100" s="121" t="str">
        <f>IF(Q100="","",SUMPRODUCT(--(H100=$H$7:$H$111),--(I100=$I$7:$I$111),--(Q100&lt;$Q$7:$Q$111))+COUNTIF($Q$7:Q100,Q100))</f>
        <v/>
      </c>
    </row>
    <row r="101" spans="1:18" ht="29.1" customHeight="1">
      <c r="A101" s="66">
        <v>95</v>
      </c>
      <c r="B101" s="8" t="str">
        <f t="shared" si="34"/>
        <v/>
      </c>
      <c r="C101" s="112" t="str">
        <f t="shared" si="35"/>
        <v/>
      </c>
      <c r="D101" s="112" t="str">
        <f t="shared" si="36"/>
        <v/>
      </c>
      <c r="E101" s="113" t="str">
        <f t="shared" si="37"/>
        <v/>
      </c>
      <c r="F101" s="113" t="str">
        <f t="shared" si="38"/>
        <v/>
      </c>
      <c r="G101" s="113" t="str">
        <f t="shared" si="39"/>
        <v/>
      </c>
      <c r="H101" s="114" t="str">
        <f t="shared" si="40"/>
        <v/>
      </c>
      <c r="I101" s="114" t="str">
        <f t="shared" si="41"/>
        <v/>
      </c>
      <c r="J101" s="8" t="str">
        <f t="shared" si="42"/>
        <v/>
      </c>
      <c r="K101" s="8" t="str">
        <f t="shared" si="43"/>
        <v/>
      </c>
      <c r="L101" s="114" t="str">
        <f t="shared" si="32"/>
        <v/>
      </c>
      <c r="M101" s="8" t="str">
        <f t="shared" si="44"/>
        <v/>
      </c>
      <c r="N101" s="115" t="str">
        <f t="shared" si="45"/>
        <v/>
      </c>
      <c r="O101" s="8" t="str">
        <f t="shared" si="46"/>
        <v/>
      </c>
      <c r="P101" s="115" t="str">
        <f t="shared" si="47"/>
        <v/>
      </c>
      <c r="Q101" s="115" t="str">
        <f t="shared" si="33"/>
        <v/>
      </c>
      <c r="R101" s="121" t="str">
        <f>IF(Q101="","",SUMPRODUCT(--(H101=$H$7:$H$111),--(I101=$I$7:$I$111),--(Q101&lt;$Q$7:$Q$111))+COUNTIF($Q$7:Q101,Q101))</f>
        <v/>
      </c>
    </row>
    <row r="102" spans="1:18" ht="29.1" customHeight="1">
      <c r="A102" s="66">
        <v>96</v>
      </c>
      <c r="B102" s="8" t="str">
        <f t="shared" si="34"/>
        <v/>
      </c>
      <c r="C102" s="112" t="str">
        <f t="shared" si="35"/>
        <v/>
      </c>
      <c r="D102" s="112" t="str">
        <f t="shared" si="36"/>
        <v/>
      </c>
      <c r="E102" s="113" t="str">
        <f t="shared" si="37"/>
        <v/>
      </c>
      <c r="F102" s="113" t="str">
        <f t="shared" si="38"/>
        <v/>
      </c>
      <c r="G102" s="113" t="str">
        <f t="shared" si="39"/>
        <v/>
      </c>
      <c r="H102" s="114" t="str">
        <f t="shared" si="40"/>
        <v/>
      </c>
      <c r="I102" s="114" t="str">
        <f t="shared" si="41"/>
        <v/>
      </c>
      <c r="J102" s="8" t="str">
        <f t="shared" si="42"/>
        <v/>
      </c>
      <c r="K102" s="8" t="str">
        <f t="shared" si="43"/>
        <v/>
      </c>
      <c r="L102" s="114" t="str">
        <f t="shared" si="32"/>
        <v/>
      </c>
      <c r="M102" s="8" t="str">
        <f t="shared" si="44"/>
        <v/>
      </c>
      <c r="N102" s="115" t="str">
        <f t="shared" si="45"/>
        <v/>
      </c>
      <c r="O102" s="8" t="str">
        <f t="shared" si="46"/>
        <v/>
      </c>
      <c r="P102" s="115" t="str">
        <f t="shared" si="47"/>
        <v/>
      </c>
      <c r="Q102" s="115" t="str">
        <f t="shared" si="33"/>
        <v/>
      </c>
      <c r="R102" s="121" t="str">
        <f>IF(Q102="","",SUMPRODUCT(--(H102=$H$7:$H$111),--(I102=$I$7:$I$111),--(Q102&lt;$Q$7:$Q$111))+COUNTIF($Q$7:Q102,Q102))</f>
        <v/>
      </c>
    </row>
    <row r="103" spans="1:18" ht="29.1" customHeight="1">
      <c r="A103" s="66">
        <v>97</v>
      </c>
      <c r="B103" s="8" t="str">
        <f t="shared" si="34"/>
        <v/>
      </c>
      <c r="C103" s="112" t="str">
        <f t="shared" si="35"/>
        <v/>
      </c>
      <c r="D103" s="112" t="str">
        <f t="shared" si="36"/>
        <v/>
      </c>
      <c r="E103" s="113" t="str">
        <f t="shared" si="37"/>
        <v/>
      </c>
      <c r="F103" s="113" t="str">
        <f t="shared" si="38"/>
        <v/>
      </c>
      <c r="G103" s="113" t="str">
        <f t="shared" si="39"/>
        <v/>
      </c>
      <c r="H103" s="114" t="str">
        <f t="shared" si="40"/>
        <v/>
      </c>
      <c r="I103" s="114" t="str">
        <f t="shared" si="41"/>
        <v/>
      </c>
      <c r="J103" s="8" t="str">
        <f t="shared" si="42"/>
        <v/>
      </c>
      <c r="K103" s="8" t="str">
        <f t="shared" si="43"/>
        <v/>
      </c>
      <c r="L103" s="114" t="str">
        <f t="shared" ref="L103:L115" si="48">IFERROR(VLOOKUP(A103,schoolwise,13,0),"")</f>
        <v/>
      </c>
      <c r="M103" s="8" t="str">
        <f t="shared" si="44"/>
        <v/>
      </c>
      <c r="N103" s="115" t="str">
        <f t="shared" si="45"/>
        <v/>
      </c>
      <c r="O103" s="8" t="str">
        <f t="shared" si="46"/>
        <v/>
      </c>
      <c r="P103" s="115" t="str">
        <f t="shared" si="47"/>
        <v/>
      </c>
      <c r="Q103" s="115" t="str">
        <f t="shared" ref="Q103:Q115" si="49">IFERROR(IF(H103="","",SUM(N103+P103)),"")</f>
        <v/>
      </c>
      <c r="R103" s="121" t="str">
        <f>IF(Q103="","",SUMPRODUCT(--(H103=$H$7:$H$111),--(I103=$I$7:$I$111),--(Q103&lt;$Q$7:$Q$111))+COUNTIF($Q$7:Q103,Q103))</f>
        <v/>
      </c>
    </row>
    <row r="104" spans="1:18" ht="29.1" customHeight="1">
      <c r="A104" s="66">
        <v>98</v>
      </c>
      <c r="B104" s="8" t="str">
        <f t="shared" si="34"/>
        <v/>
      </c>
      <c r="C104" s="112" t="str">
        <f t="shared" si="35"/>
        <v/>
      </c>
      <c r="D104" s="112" t="str">
        <f t="shared" si="36"/>
        <v/>
      </c>
      <c r="E104" s="113" t="str">
        <f t="shared" si="37"/>
        <v/>
      </c>
      <c r="F104" s="113" t="str">
        <f t="shared" si="38"/>
        <v/>
      </c>
      <c r="G104" s="113" t="str">
        <f t="shared" si="39"/>
        <v/>
      </c>
      <c r="H104" s="114" t="str">
        <f t="shared" si="40"/>
        <v/>
      </c>
      <c r="I104" s="114" t="str">
        <f t="shared" si="41"/>
        <v/>
      </c>
      <c r="J104" s="8" t="str">
        <f t="shared" si="42"/>
        <v/>
      </c>
      <c r="K104" s="8" t="str">
        <f t="shared" si="43"/>
        <v/>
      </c>
      <c r="L104" s="114" t="str">
        <f t="shared" si="48"/>
        <v/>
      </c>
      <c r="M104" s="8" t="str">
        <f t="shared" si="44"/>
        <v/>
      </c>
      <c r="N104" s="115" t="str">
        <f t="shared" si="45"/>
        <v/>
      </c>
      <c r="O104" s="8" t="str">
        <f t="shared" si="46"/>
        <v/>
      </c>
      <c r="P104" s="115" t="str">
        <f t="shared" si="47"/>
        <v/>
      </c>
      <c r="Q104" s="115" t="str">
        <f t="shared" si="49"/>
        <v/>
      </c>
      <c r="R104" s="121" t="str">
        <f>IF(Q104="","",SUMPRODUCT(--(H104=$H$7:$H$111),--(I104=$I$7:$I$111),--(Q104&lt;$Q$7:$Q$111))+COUNTIF($Q$7:Q104,Q104))</f>
        <v/>
      </c>
    </row>
    <row r="105" spans="1:18" ht="29.1" customHeight="1">
      <c r="A105" s="66">
        <v>99</v>
      </c>
      <c r="B105" s="8" t="str">
        <f t="shared" si="34"/>
        <v/>
      </c>
      <c r="C105" s="112" t="str">
        <f t="shared" si="35"/>
        <v/>
      </c>
      <c r="D105" s="112" t="str">
        <f t="shared" si="36"/>
        <v/>
      </c>
      <c r="E105" s="113" t="str">
        <f t="shared" si="37"/>
        <v/>
      </c>
      <c r="F105" s="113" t="str">
        <f t="shared" si="38"/>
        <v/>
      </c>
      <c r="G105" s="113" t="str">
        <f t="shared" si="39"/>
        <v/>
      </c>
      <c r="H105" s="114" t="str">
        <f t="shared" si="40"/>
        <v/>
      </c>
      <c r="I105" s="114" t="str">
        <f t="shared" si="41"/>
        <v/>
      </c>
      <c r="J105" s="8" t="str">
        <f t="shared" si="42"/>
        <v/>
      </c>
      <c r="K105" s="8" t="str">
        <f t="shared" si="43"/>
        <v/>
      </c>
      <c r="L105" s="114" t="str">
        <f t="shared" si="48"/>
        <v/>
      </c>
      <c r="M105" s="8" t="str">
        <f t="shared" si="44"/>
        <v/>
      </c>
      <c r="N105" s="115" t="str">
        <f t="shared" si="45"/>
        <v/>
      </c>
      <c r="O105" s="8" t="str">
        <f t="shared" si="46"/>
        <v/>
      </c>
      <c r="P105" s="115" t="str">
        <f t="shared" si="47"/>
        <v/>
      </c>
      <c r="Q105" s="115" t="str">
        <f t="shared" si="49"/>
        <v/>
      </c>
      <c r="R105" s="121" t="str">
        <f>IF(Q105="","",SUMPRODUCT(--(H105=$H$7:$H$111),--(I105=$I$7:$I$111),--(Q105&lt;$Q$7:$Q$111))+COUNTIF($Q$7:Q105,Q105))</f>
        <v/>
      </c>
    </row>
    <row r="106" spans="1:18" ht="29.1" customHeight="1">
      <c r="A106" s="66">
        <v>100</v>
      </c>
      <c r="B106" s="8" t="str">
        <f t="shared" si="34"/>
        <v/>
      </c>
      <c r="C106" s="112" t="str">
        <f t="shared" si="35"/>
        <v/>
      </c>
      <c r="D106" s="112" t="str">
        <f t="shared" si="36"/>
        <v/>
      </c>
      <c r="E106" s="113" t="str">
        <f t="shared" si="37"/>
        <v/>
      </c>
      <c r="F106" s="113" t="str">
        <f t="shared" si="38"/>
        <v/>
      </c>
      <c r="G106" s="113" t="str">
        <f t="shared" si="39"/>
        <v/>
      </c>
      <c r="H106" s="114" t="str">
        <f t="shared" si="40"/>
        <v/>
      </c>
      <c r="I106" s="114" t="str">
        <f t="shared" si="41"/>
        <v/>
      </c>
      <c r="J106" s="8" t="str">
        <f t="shared" si="42"/>
        <v/>
      </c>
      <c r="K106" s="8" t="str">
        <f t="shared" si="43"/>
        <v/>
      </c>
      <c r="L106" s="114" t="str">
        <f t="shared" si="48"/>
        <v/>
      </c>
      <c r="M106" s="8" t="str">
        <f t="shared" si="44"/>
        <v/>
      </c>
      <c r="N106" s="115" t="str">
        <f t="shared" si="45"/>
        <v/>
      </c>
      <c r="O106" s="8" t="str">
        <f t="shared" si="46"/>
        <v/>
      </c>
      <c r="P106" s="115" t="str">
        <f t="shared" si="47"/>
        <v/>
      </c>
      <c r="Q106" s="115" t="str">
        <f t="shared" si="49"/>
        <v/>
      </c>
      <c r="R106" s="121" t="str">
        <f>IF(Q106="","",SUMPRODUCT(--(H106=$H$7:$H$111),--(I106=$I$7:$I$111),--(Q106&lt;$Q$7:$Q$111))+COUNTIF($Q$7:Q106,Q106))</f>
        <v/>
      </c>
    </row>
    <row r="107" spans="1:18" ht="29.1" customHeight="1">
      <c r="A107" s="66">
        <v>101</v>
      </c>
      <c r="B107" s="8" t="str">
        <f t="shared" si="34"/>
        <v/>
      </c>
      <c r="C107" s="112" t="str">
        <f t="shared" si="35"/>
        <v/>
      </c>
      <c r="D107" s="112" t="str">
        <f t="shared" si="36"/>
        <v/>
      </c>
      <c r="E107" s="113" t="str">
        <f t="shared" si="37"/>
        <v/>
      </c>
      <c r="F107" s="113" t="str">
        <f t="shared" si="38"/>
        <v/>
      </c>
      <c r="G107" s="113" t="str">
        <f t="shared" si="39"/>
        <v/>
      </c>
      <c r="H107" s="114" t="str">
        <f t="shared" si="40"/>
        <v/>
      </c>
      <c r="I107" s="114" t="str">
        <f t="shared" si="41"/>
        <v/>
      </c>
      <c r="J107" s="8" t="str">
        <f t="shared" si="42"/>
        <v/>
      </c>
      <c r="K107" s="8" t="str">
        <f t="shared" si="43"/>
        <v/>
      </c>
      <c r="L107" s="114" t="str">
        <f t="shared" si="48"/>
        <v/>
      </c>
      <c r="M107" s="8" t="str">
        <f t="shared" si="44"/>
        <v/>
      </c>
      <c r="N107" s="115" t="str">
        <f t="shared" si="45"/>
        <v/>
      </c>
      <c r="O107" s="8" t="str">
        <f t="shared" si="46"/>
        <v/>
      </c>
      <c r="P107" s="115" t="str">
        <f t="shared" si="47"/>
        <v/>
      </c>
      <c r="Q107" s="115" t="str">
        <f t="shared" si="49"/>
        <v/>
      </c>
      <c r="R107" s="121" t="str">
        <f>IF(Q107="","",SUMPRODUCT(--(H107=$H$7:$H$111),--(I107=$I$7:$I$111),--(Q107&lt;$Q$7:$Q$111))+COUNTIF($Q$7:Q107,Q107))</f>
        <v/>
      </c>
    </row>
    <row r="108" spans="1:18" ht="29.1" customHeight="1">
      <c r="A108" s="66">
        <v>102</v>
      </c>
      <c r="B108" s="8" t="str">
        <f t="shared" si="34"/>
        <v/>
      </c>
      <c r="C108" s="112" t="str">
        <f t="shared" si="35"/>
        <v/>
      </c>
      <c r="D108" s="112" t="str">
        <f t="shared" si="36"/>
        <v/>
      </c>
      <c r="E108" s="113" t="str">
        <f t="shared" si="37"/>
        <v/>
      </c>
      <c r="F108" s="113" t="str">
        <f t="shared" si="38"/>
        <v/>
      </c>
      <c r="G108" s="113" t="str">
        <f t="shared" si="39"/>
        <v/>
      </c>
      <c r="H108" s="114" t="str">
        <f t="shared" si="40"/>
        <v/>
      </c>
      <c r="I108" s="114" t="str">
        <f t="shared" si="41"/>
        <v/>
      </c>
      <c r="J108" s="8" t="str">
        <f t="shared" si="42"/>
        <v/>
      </c>
      <c r="K108" s="8" t="str">
        <f t="shared" si="43"/>
        <v/>
      </c>
      <c r="L108" s="114" t="str">
        <f t="shared" si="48"/>
        <v/>
      </c>
      <c r="M108" s="8" t="str">
        <f t="shared" si="44"/>
        <v/>
      </c>
      <c r="N108" s="115" t="str">
        <f t="shared" si="45"/>
        <v/>
      </c>
      <c r="O108" s="8" t="str">
        <f t="shared" si="46"/>
        <v/>
      </c>
      <c r="P108" s="115" t="str">
        <f t="shared" si="47"/>
        <v/>
      </c>
      <c r="Q108" s="115" t="str">
        <f t="shared" si="49"/>
        <v/>
      </c>
      <c r="R108" s="121" t="str">
        <f>IF(Q108="","",SUMPRODUCT(--(H108=$H$7:$H$111),--(I108=$I$7:$I$111),--(Q108&lt;$Q$7:$Q$111))+COUNTIF($Q$7:Q108,Q108))</f>
        <v/>
      </c>
    </row>
    <row r="109" spans="1:18" ht="29.1" customHeight="1">
      <c r="A109" s="66">
        <v>103</v>
      </c>
      <c r="B109" s="8" t="str">
        <f t="shared" si="34"/>
        <v/>
      </c>
      <c r="C109" s="112" t="str">
        <f t="shared" si="35"/>
        <v/>
      </c>
      <c r="D109" s="112" t="str">
        <f t="shared" si="36"/>
        <v/>
      </c>
      <c r="E109" s="113" t="str">
        <f t="shared" si="37"/>
        <v/>
      </c>
      <c r="F109" s="113" t="str">
        <f t="shared" si="38"/>
        <v/>
      </c>
      <c r="G109" s="113" t="str">
        <f t="shared" si="39"/>
        <v/>
      </c>
      <c r="H109" s="114" t="str">
        <f t="shared" si="40"/>
        <v/>
      </c>
      <c r="I109" s="114" t="str">
        <f t="shared" si="41"/>
        <v/>
      </c>
      <c r="J109" s="8" t="str">
        <f t="shared" si="42"/>
        <v/>
      </c>
      <c r="K109" s="8" t="str">
        <f t="shared" si="43"/>
        <v/>
      </c>
      <c r="L109" s="114" t="str">
        <f t="shared" si="48"/>
        <v/>
      </c>
      <c r="M109" s="8" t="str">
        <f t="shared" si="44"/>
        <v/>
      </c>
      <c r="N109" s="115" t="str">
        <f t="shared" si="45"/>
        <v/>
      </c>
      <c r="O109" s="8" t="str">
        <f t="shared" si="46"/>
        <v/>
      </c>
      <c r="P109" s="115" t="str">
        <f t="shared" si="47"/>
        <v/>
      </c>
      <c r="Q109" s="115" t="str">
        <f t="shared" si="49"/>
        <v/>
      </c>
      <c r="R109" s="121" t="str">
        <f>IF(Q109="","",SUMPRODUCT(--(H109=$H$7:$H$111),--(I109=$I$7:$I$111),--(Q109&lt;$Q$7:$Q$111))+COUNTIF($Q$7:Q109,Q109))</f>
        <v/>
      </c>
    </row>
    <row r="110" spans="1:18" ht="29.1" customHeight="1">
      <c r="A110" s="66">
        <v>104</v>
      </c>
      <c r="B110" s="8" t="str">
        <f t="shared" si="34"/>
        <v/>
      </c>
      <c r="C110" s="112" t="str">
        <f t="shared" si="35"/>
        <v/>
      </c>
      <c r="D110" s="112" t="str">
        <f t="shared" si="36"/>
        <v/>
      </c>
      <c r="E110" s="113" t="str">
        <f t="shared" si="37"/>
        <v/>
      </c>
      <c r="F110" s="113" t="str">
        <f t="shared" si="38"/>
        <v/>
      </c>
      <c r="G110" s="113" t="str">
        <f t="shared" si="39"/>
        <v/>
      </c>
      <c r="H110" s="114" t="str">
        <f t="shared" si="40"/>
        <v/>
      </c>
      <c r="I110" s="114" t="str">
        <f t="shared" si="41"/>
        <v/>
      </c>
      <c r="J110" s="8" t="str">
        <f t="shared" si="42"/>
        <v/>
      </c>
      <c r="K110" s="8" t="str">
        <f t="shared" si="43"/>
        <v/>
      </c>
      <c r="L110" s="114" t="str">
        <f t="shared" si="48"/>
        <v/>
      </c>
      <c r="M110" s="8" t="str">
        <f t="shared" si="44"/>
        <v/>
      </c>
      <c r="N110" s="115" t="str">
        <f t="shared" si="45"/>
        <v/>
      </c>
      <c r="O110" s="8" t="str">
        <f t="shared" si="46"/>
        <v/>
      </c>
      <c r="P110" s="115" t="str">
        <f t="shared" si="47"/>
        <v/>
      </c>
      <c r="Q110" s="115" t="str">
        <f t="shared" si="49"/>
        <v/>
      </c>
      <c r="R110" s="121" t="str">
        <f>IF(Q110="","",SUMPRODUCT(--(H110=$H$7:$H$111),--(I110=$I$7:$I$111),--(Q110&lt;$Q$7:$Q$111))+COUNTIF($Q$7:Q110,Q110))</f>
        <v/>
      </c>
    </row>
    <row r="111" spans="1:18" ht="29.1" customHeight="1">
      <c r="A111" s="66">
        <v>105</v>
      </c>
      <c r="B111" s="8" t="str">
        <f t="shared" si="34"/>
        <v/>
      </c>
      <c r="C111" s="112" t="str">
        <f t="shared" si="35"/>
        <v/>
      </c>
      <c r="D111" s="112" t="str">
        <f t="shared" si="36"/>
        <v/>
      </c>
      <c r="E111" s="113" t="str">
        <f t="shared" si="37"/>
        <v/>
      </c>
      <c r="F111" s="113" t="str">
        <f t="shared" si="38"/>
        <v/>
      </c>
      <c r="G111" s="113" t="str">
        <f t="shared" si="39"/>
        <v/>
      </c>
      <c r="H111" s="114" t="str">
        <f t="shared" si="40"/>
        <v/>
      </c>
      <c r="I111" s="114" t="str">
        <f t="shared" si="41"/>
        <v/>
      </c>
      <c r="J111" s="8" t="str">
        <f t="shared" si="42"/>
        <v/>
      </c>
      <c r="K111" s="8" t="str">
        <f t="shared" si="43"/>
        <v/>
      </c>
      <c r="L111" s="114" t="str">
        <f t="shared" si="48"/>
        <v/>
      </c>
      <c r="M111" s="8" t="str">
        <f t="shared" si="44"/>
        <v/>
      </c>
      <c r="N111" s="115" t="str">
        <f t="shared" si="45"/>
        <v/>
      </c>
      <c r="O111" s="8" t="str">
        <f t="shared" si="46"/>
        <v/>
      </c>
      <c r="P111" s="115" t="str">
        <f t="shared" si="47"/>
        <v/>
      </c>
      <c r="Q111" s="115" t="str">
        <f t="shared" si="49"/>
        <v/>
      </c>
      <c r="R111" s="121" t="str">
        <f>IF(Q111="","",SUMPRODUCT(--(H111=$H$7:$H$111),--(I111=$I$7:$I$111),--(Q111&lt;$Q$7:$Q$111))+COUNTIF($Q$7:Q111,Q111))</f>
        <v/>
      </c>
    </row>
    <row r="112" spans="1:18" ht="29.1" hidden="1" customHeight="1">
      <c r="A112" s="66">
        <v>106</v>
      </c>
      <c r="B112" s="8" t="str">
        <f t="shared" si="34"/>
        <v/>
      </c>
      <c r="C112" s="112" t="str">
        <f t="shared" si="35"/>
        <v/>
      </c>
      <c r="D112" s="112" t="str">
        <f t="shared" si="36"/>
        <v/>
      </c>
      <c r="E112" s="113" t="str">
        <f t="shared" si="37"/>
        <v/>
      </c>
      <c r="F112" s="113" t="str">
        <f t="shared" si="38"/>
        <v/>
      </c>
      <c r="G112" s="113" t="str">
        <f t="shared" si="39"/>
        <v/>
      </c>
      <c r="H112" s="114" t="str">
        <f t="shared" si="40"/>
        <v/>
      </c>
      <c r="I112" s="114" t="str">
        <f t="shared" si="41"/>
        <v/>
      </c>
      <c r="J112" s="8" t="str">
        <f t="shared" si="42"/>
        <v/>
      </c>
      <c r="K112" s="8" t="str">
        <f t="shared" si="43"/>
        <v/>
      </c>
      <c r="L112" s="114" t="str">
        <f t="shared" si="48"/>
        <v/>
      </c>
      <c r="M112" s="8" t="str">
        <f t="shared" si="44"/>
        <v/>
      </c>
      <c r="N112" s="115" t="str">
        <f t="shared" si="45"/>
        <v/>
      </c>
      <c r="O112" s="8" t="str">
        <f t="shared" si="46"/>
        <v/>
      </c>
      <c r="P112" s="115" t="str">
        <f t="shared" si="47"/>
        <v/>
      </c>
      <c r="Q112" s="115" t="str">
        <f t="shared" si="49"/>
        <v/>
      </c>
      <c r="R112" s="121" t="str">
        <f>IF(Q112="","",SUMPRODUCT(--(H112=$H$7:$H$111),--(I112=$I$7:$I$111),--(Q112&lt;$Q$7:$Q$111))+COUNTIF($Q$7:Q112,Q112))</f>
        <v/>
      </c>
    </row>
    <row r="113" spans="1:18" ht="29.1" hidden="1" customHeight="1">
      <c r="A113" s="66">
        <v>107</v>
      </c>
      <c r="B113" s="8" t="str">
        <f t="shared" si="34"/>
        <v/>
      </c>
      <c r="C113" s="112" t="str">
        <f t="shared" si="35"/>
        <v/>
      </c>
      <c r="D113" s="112" t="str">
        <f t="shared" si="36"/>
        <v/>
      </c>
      <c r="E113" s="113" t="str">
        <f t="shared" si="37"/>
        <v/>
      </c>
      <c r="F113" s="113" t="str">
        <f t="shared" si="38"/>
        <v/>
      </c>
      <c r="G113" s="113" t="str">
        <f t="shared" si="39"/>
        <v/>
      </c>
      <c r="H113" s="114" t="str">
        <f t="shared" si="40"/>
        <v/>
      </c>
      <c r="I113" s="114" t="str">
        <f t="shared" si="41"/>
        <v/>
      </c>
      <c r="J113" s="8" t="str">
        <f t="shared" si="42"/>
        <v/>
      </c>
      <c r="K113" s="8" t="str">
        <f t="shared" si="43"/>
        <v/>
      </c>
      <c r="L113" s="114" t="str">
        <f t="shared" si="48"/>
        <v/>
      </c>
      <c r="M113" s="8" t="str">
        <f t="shared" si="44"/>
        <v/>
      </c>
      <c r="N113" s="115" t="str">
        <f t="shared" si="45"/>
        <v/>
      </c>
      <c r="O113" s="8" t="str">
        <f t="shared" si="46"/>
        <v/>
      </c>
      <c r="P113" s="115" t="str">
        <f t="shared" si="47"/>
        <v/>
      </c>
      <c r="Q113" s="115" t="str">
        <f t="shared" si="49"/>
        <v/>
      </c>
      <c r="R113" s="121" t="str">
        <f>IF(Q113="","",SUMPRODUCT(--(H113=$H$7:$H$111),--(I113=$I$7:$I$111),--(Q113&lt;$Q$7:$Q$111))+COUNTIF($Q$7:Q113,Q113))</f>
        <v/>
      </c>
    </row>
    <row r="114" spans="1:18" ht="29.1" hidden="1" customHeight="1">
      <c r="A114" s="66">
        <v>108</v>
      </c>
      <c r="B114" s="8" t="str">
        <f t="shared" si="34"/>
        <v/>
      </c>
      <c r="C114" s="112" t="str">
        <f t="shared" si="35"/>
        <v/>
      </c>
      <c r="D114" s="112" t="str">
        <f t="shared" si="36"/>
        <v/>
      </c>
      <c r="E114" s="113" t="str">
        <f t="shared" si="37"/>
        <v/>
      </c>
      <c r="F114" s="113" t="str">
        <f t="shared" si="38"/>
        <v/>
      </c>
      <c r="G114" s="113" t="str">
        <f t="shared" si="39"/>
        <v/>
      </c>
      <c r="H114" s="114" t="str">
        <f t="shared" si="40"/>
        <v/>
      </c>
      <c r="I114" s="114" t="str">
        <f t="shared" si="41"/>
        <v/>
      </c>
      <c r="J114" s="8" t="str">
        <f t="shared" si="42"/>
        <v/>
      </c>
      <c r="K114" s="8" t="str">
        <f t="shared" si="43"/>
        <v/>
      </c>
      <c r="L114" s="114" t="str">
        <f t="shared" si="48"/>
        <v/>
      </c>
      <c r="M114" s="8" t="str">
        <f t="shared" si="44"/>
        <v/>
      </c>
      <c r="N114" s="115" t="str">
        <f t="shared" si="45"/>
        <v/>
      </c>
      <c r="O114" s="8" t="str">
        <f t="shared" si="46"/>
        <v/>
      </c>
      <c r="P114" s="115" t="str">
        <f t="shared" si="47"/>
        <v/>
      </c>
      <c r="Q114" s="115" t="str">
        <f t="shared" si="49"/>
        <v/>
      </c>
      <c r="R114" s="121" t="str">
        <f>IF(Q114="","",SUMPRODUCT(--(H114=$H$7:$H$111),--(I114=$I$7:$I$111),--(Q114&lt;$Q$7:$Q$111))+COUNTIF($Q$7:Q114,Q114))</f>
        <v/>
      </c>
    </row>
    <row r="115" spans="1:18" ht="29.1" hidden="1" customHeight="1">
      <c r="A115" s="66">
        <v>109</v>
      </c>
      <c r="B115" s="8" t="str">
        <f t="shared" si="34"/>
        <v/>
      </c>
      <c r="C115" s="112" t="str">
        <f t="shared" si="35"/>
        <v/>
      </c>
      <c r="D115" s="112" t="str">
        <f t="shared" si="36"/>
        <v/>
      </c>
      <c r="E115" s="113" t="str">
        <f t="shared" si="37"/>
        <v/>
      </c>
      <c r="F115" s="113" t="str">
        <f t="shared" si="38"/>
        <v/>
      </c>
      <c r="G115" s="113" t="str">
        <f t="shared" si="39"/>
        <v/>
      </c>
      <c r="H115" s="114" t="str">
        <f t="shared" si="40"/>
        <v/>
      </c>
      <c r="I115" s="114" t="str">
        <f t="shared" si="41"/>
        <v/>
      </c>
      <c r="J115" s="8" t="str">
        <f t="shared" si="42"/>
        <v/>
      </c>
      <c r="K115" s="8" t="str">
        <f t="shared" si="43"/>
        <v/>
      </c>
      <c r="L115" s="114" t="str">
        <f t="shared" si="48"/>
        <v/>
      </c>
      <c r="M115" s="8" t="str">
        <f t="shared" si="44"/>
        <v/>
      </c>
      <c r="N115" s="115" t="str">
        <f t="shared" si="45"/>
        <v/>
      </c>
      <c r="O115" s="8" t="str">
        <f t="shared" si="46"/>
        <v/>
      </c>
      <c r="P115" s="115" t="str">
        <f t="shared" si="47"/>
        <v/>
      </c>
      <c r="Q115" s="115" t="str">
        <f t="shared" si="49"/>
        <v/>
      </c>
      <c r="R115" s="121" t="str">
        <f>IF(Q115="","",SUMPRODUCT(--(H115=$H$7:$H$111),--(I115=$I$7:$I$111),--(Q115&lt;$Q$7:$Q$111))+COUNTIF($Q$7:Q115,Q115))</f>
        <v/>
      </c>
    </row>
    <row r="116" spans="1:18" ht="29.1" hidden="1" customHeight="1">
      <c r="B116" s="8"/>
      <c r="C116" s="112"/>
      <c r="D116" s="112"/>
      <c r="E116" s="113"/>
      <c r="F116" s="113"/>
      <c r="G116" s="113"/>
      <c r="H116" s="114"/>
      <c r="I116" s="114"/>
      <c r="J116" s="8"/>
      <c r="K116" s="8"/>
      <c r="L116" s="114"/>
      <c r="M116" s="8"/>
      <c r="N116" s="115"/>
      <c r="O116" s="8"/>
      <c r="P116" s="115"/>
      <c r="Q116" s="115"/>
      <c r="R116" s="121"/>
    </row>
    <row r="117" spans="1:18" ht="29.1" hidden="1" customHeight="1">
      <c r="B117" s="8"/>
      <c r="C117" s="112"/>
      <c r="D117" s="112"/>
      <c r="E117" s="113"/>
      <c r="F117" s="113"/>
      <c r="G117" s="113"/>
      <c r="H117" s="114"/>
      <c r="I117" s="114"/>
      <c r="J117" s="8"/>
      <c r="K117" s="8"/>
      <c r="L117" s="114"/>
      <c r="M117" s="8"/>
      <c r="N117" s="115"/>
      <c r="O117" s="8"/>
      <c r="P117" s="115"/>
      <c r="Q117" s="115"/>
      <c r="R117" s="121"/>
    </row>
    <row r="118" spans="1:18" ht="29.1" hidden="1" customHeight="1">
      <c r="B118" s="8"/>
      <c r="C118" s="112"/>
      <c r="D118" s="112"/>
      <c r="E118" s="113"/>
      <c r="F118" s="113"/>
      <c r="G118" s="113"/>
      <c r="H118" s="114"/>
      <c r="I118" s="114"/>
      <c r="J118" s="8"/>
      <c r="K118" s="8"/>
      <c r="L118" s="114"/>
      <c r="M118" s="8"/>
      <c r="N118" s="115"/>
      <c r="O118" s="8"/>
      <c r="P118" s="115"/>
      <c r="Q118" s="115"/>
      <c r="R118" s="121"/>
    </row>
    <row r="119" spans="1:18" ht="29.1" hidden="1" customHeight="1">
      <c r="B119" s="8"/>
      <c r="C119" s="112"/>
      <c r="D119" s="112"/>
      <c r="E119" s="113"/>
      <c r="F119" s="113"/>
      <c r="G119" s="113"/>
      <c r="H119" s="114"/>
      <c r="I119" s="114"/>
      <c r="J119" s="8"/>
      <c r="K119" s="8"/>
      <c r="L119" s="114"/>
      <c r="M119" s="8"/>
      <c r="N119" s="115"/>
      <c r="O119" s="8"/>
      <c r="P119" s="115"/>
      <c r="Q119" s="115"/>
      <c r="R119" s="121"/>
    </row>
    <row r="120" spans="1:18" ht="29.1" hidden="1" customHeight="1">
      <c r="B120" s="8"/>
      <c r="C120" s="112"/>
      <c r="D120" s="112"/>
      <c r="E120" s="113"/>
      <c r="F120" s="113"/>
      <c r="G120" s="113"/>
      <c r="H120" s="114"/>
      <c r="I120" s="114"/>
      <c r="J120" s="8"/>
      <c r="K120" s="8"/>
      <c r="L120" s="114"/>
      <c r="M120" s="8"/>
      <c r="N120" s="115"/>
      <c r="O120" s="8"/>
      <c r="P120" s="115"/>
      <c r="Q120" s="115"/>
      <c r="R120" s="121"/>
    </row>
    <row r="121" spans="1:18" ht="29.1" hidden="1" customHeight="1">
      <c r="B121" s="8"/>
      <c r="C121" s="112"/>
      <c r="D121" s="112"/>
      <c r="E121" s="113"/>
      <c r="F121" s="113"/>
      <c r="G121" s="113"/>
      <c r="H121" s="114"/>
      <c r="I121" s="114"/>
      <c r="J121" s="8"/>
      <c r="K121" s="8"/>
      <c r="L121" s="114"/>
      <c r="M121" s="8"/>
      <c r="N121" s="115"/>
      <c r="O121" s="8"/>
      <c r="P121" s="115"/>
      <c r="Q121" s="115"/>
      <c r="R121" s="121"/>
    </row>
    <row r="122" spans="1:18" ht="29.1" hidden="1" customHeight="1">
      <c r="B122" s="8"/>
      <c r="C122" s="112"/>
      <c r="D122" s="112"/>
      <c r="E122" s="113"/>
      <c r="F122" s="113"/>
      <c r="G122" s="113"/>
      <c r="H122" s="114"/>
      <c r="I122" s="114"/>
      <c r="J122" s="8"/>
      <c r="K122" s="8"/>
      <c r="L122" s="114"/>
      <c r="M122" s="8"/>
      <c r="N122" s="115"/>
      <c r="O122" s="8"/>
      <c r="P122" s="115"/>
      <c r="Q122" s="115"/>
      <c r="R122" s="121"/>
    </row>
    <row r="123" spans="1:18" ht="29.1" hidden="1" customHeight="1">
      <c r="B123" s="8"/>
      <c r="C123" s="112"/>
      <c r="D123" s="112"/>
      <c r="E123" s="113"/>
      <c r="F123" s="113"/>
      <c r="G123" s="113"/>
      <c r="H123" s="114"/>
      <c r="I123" s="114"/>
      <c r="J123" s="8"/>
      <c r="K123" s="8"/>
      <c r="L123" s="114"/>
      <c r="M123" s="8"/>
      <c r="N123" s="115"/>
      <c r="O123" s="8"/>
      <c r="P123" s="115"/>
      <c r="Q123" s="115"/>
      <c r="R123" s="121"/>
    </row>
    <row r="124" spans="1:18" ht="29.1" hidden="1" customHeight="1">
      <c r="B124" s="8"/>
      <c r="C124" s="112"/>
      <c r="D124" s="112"/>
      <c r="E124" s="113"/>
      <c r="F124" s="113"/>
      <c r="G124" s="113"/>
      <c r="H124" s="114"/>
      <c r="I124" s="114"/>
      <c r="J124" s="8"/>
      <c r="K124" s="8"/>
      <c r="L124" s="114"/>
      <c r="M124" s="8"/>
      <c r="N124" s="115"/>
      <c r="O124" s="8"/>
      <c r="P124" s="115"/>
      <c r="Q124" s="115"/>
      <c r="R124" s="121"/>
    </row>
    <row r="125" spans="1:18" ht="29.1" hidden="1" customHeight="1">
      <c r="B125" s="8"/>
      <c r="C125" s="112"/>
      <c r="D125" s="112"/>
      <c r="E125" s="113"/>
      <c r="F125" s="113"/>
      <c r="G125" s="113"/>
      <c r="H125" s="114"/>
      <c r="I125" s="114"/>
      <c r="J125" s="8"/>
      <c r="K125" s="8"/>
      <c r="L125" s="114"/>
      <c r="M125" s="8"/>
      <c r="N125" s="115"/>
      <c r="O125" s="8"/>
      <c r="P125" s="115"/>
      <c r="Q125" s="115"/>
      <c r="R125" s="121"/>
    </row>
    <row r="126" spans="1:18" ht="29.1" hidden="1" customHeight="1">
      <c r="B126" s="8"/>
      <c r="C126" s="112"/>
      <c r="D126" s="112"/>
      <c r="E126" s="113"/>
      <c r="F126" s="113"/>
      <c r="G126" s="113"/>
      <c r="H126" s="114"/>
      <c r="I126" s="114"/>
      <c r="J126" s="8"/>
      <c r="K126" s="8"/>
      <c r="L126" s="114"/>
      <c r="M126" s="8"/>
      <c r="N126" s="115"/>
      <c r="O126" s="8"/>
      <c r="P126" s="115"/>
      <c r="Q126" s="115"/>
      <c r="R126" s="121"/>
    </row>
    <row r="127" spans="1:18" ht="29.1" hidden="1" customHeight="1">
      <c r="B127" s="8"/>
      <c r="C127" s="112"/>
      <c r="D127" s="112"/>
      <c r="E127" s="113"/>
      <c r="F127" s="113"/>
      <c r="G127" s="113"/>
      <c r="H127" s="114"/>
      <c r="I127" s="114"/>
      <c r="J127" s="8"/>
      <c r="K127" s="8"/>
      <c r="L127" s="114"/>
      <c r="M127" s="8"/>
      <c r="N127" s="115"/>
      <c r="O127" s="8"/>
      <c r="P127" s="115"/>
      <c r="Q127" s="115"/>
      <c r="R127" s="121"/>
    </row>
    <row r="128" spans="1:18" ht="29.1" hidden="1" customHeight="1">
      <c r="B128" s="8"/>
      <c r="C128" s="112"/>
      <c r="D128" s="112"/>
      <c r="E128" s="113"/>
      <c r="F128" s="113"/>
      <c r="G128" s="113"/>
      <c r="H128" s="114"/>
      <c r="I128" s="114"/>
      <c r="J128" s="8"/>
      <c r="K128" s="8"/>
      <c r="L128" s="114"/>
      <c r="M128" s="8"/>
      <c r="N128" s="115"/>
      <c r="O128" s="8"/>
      <c r="P128" s="115"/>
      <c r="Q128" s="115"/>
      <c r="R128" s="121"/>
    </row>
    <row r="129" spans="2:18" ht="29.1" hidden="1" customHeight="1">
      <c r="B129" s="8"/>
      <c r="C129" s="112"/>
      <c r="D129" s="112"/>
      <c r="E129" s="113"/>
      <c r="F129" s="113"/>
      <c r="G129" s="113"/>
      <c r="H129" s="114"/>
      <c r="I129" s="114"/>
      <c r="J129" s="8"/>
      <c r="K129" s="8"/>
      <c r="L129" s="114"/>
      <c r="M129" s="8"/>
      <c r="N129" s="115"/>
      <c r="O129" s="8"/>
      <c r="P129" s="115"/>
      <c r="Q129" s="115"/>
      <c r="R129" s="121"/>
    </row>
    <row r="130" spans="2:18" ht="29.1" hidden="1" customHeight="1">
      <c r="B130" s="8"/>
      <c r="C130" s="112"/>
      <c r="D130" s="112"/>
      <c r="E130" s="113"/>
      <c r="F130" s="113"/>
      <c r="G130" s="113"/>
      <c r="H130" s="114"/>
      <c r="I130" s="114"/>
      <c r="J130" s="8"/>
      <c r="K130" s="8"/>
      <c r="L130" s="114"/>
      <c r="M130" s="8"/>
      <c r="N130" s="115"/>
      <c r="O130" s="8"/>
      <c r="P130" s="115"/>
      <c r="Q130" s="115"/>
      <c r="R130" s="121"/>
    </row>
    <row r="131" spans="2:18" ht="29.1" hidden="1" customHeight="1">
      <c r="B131" s="8"/>
      <c r="C131" s="112"/>
      <c r="D131" s="112"/>
      <c r="E131" s="113"/>
      <c r="F131" s="113"/>
      <c r="G131" s="113"/>
      <c r="H131" s="114"/>
      <c r="I131" s="114"/>
      <c r="J131" s="8"/>
      <c r="K131" s="8"/>
      <c r="L131" s="114"/>
      <c r="M131" s="8"/>
      <c r="N131" s="115"/>
      <c r="O131" s="8"/>
      <c r="P131" s="115"/>
      <c r="Q131" s="115"/>
      <c r="R131" s="121"/>
    </row>
    <row r="132" spans="2:18" ht="29.1" hidden="1" customHeight="1">
      <c r="B132" s="8"/>
      <c r="C132" s="112"/>
      <c r="D132" s="112"/>
      <c r="E132" s="113"/>
      <c r="F132" s="113"/>
      <c r="G132" s="113"/>
      <c r="H132" s="114"/>
      <c r="I132" s="114"/>
      <c r="J132" s="8"/>
      <c r="K132" s="8"/>
      <c r="L132" s="114"/>
      <c r="M132" s="8"/>
      <c r="N132" s="115"/>
      <c r="O132" s="8"/>
      <c r="P132" s="115"/>
      <c r="Q132" s="115"/>
      <c r="R132" s="121"/>
    </row>
    <row r="133" spans="2:18" ht="29.1" hidden="1" customHeight="1">
      <c r="B133" s="8"/>
      <c r="C133" s="112"/>
      <c r="D133" s="112"/>
      <c r="E133" s="113"/>
      <c r="F133" s="113"/>
      <c r="G133" s="113"/>
      <c r="H133" s="114"/>
      <c r="I133" s="114"/>
      <c r="J133" s="8"/>
      <c r="K133" s="8"/>
      <c r="L133" s="114"/>
      <c r="M133" s="8"/>
      <c r="N133" s="115"/>
      <c r="O133" s="8"/>
      <c r="P133" s="115"/>
      <c r="Q133" s="115"/>
      <c r="R133" s="121"/>
    </row>
    <row r="134" spans="2:18" ht="29.1" hidden="1" customHeight="1">
      <c r="B134" s="8"/>
      <c r="C134" s="112"/>
      <c r="D134" s="112"/>
      <c r="E134" s="113"/>
      <c r="F134" s="113"/>
      <c r="G134" s="113"/>
      <c r="H134" s="114"/>
      <c r="I134" s="114"/>
      <c r="J134" s="8"/>
      <c r="K134" s="8"/>
      <c r="L134" s="114"/>
      <c r="M134" s="8"/>
      <c r="N134" s="115"/>
      <c r="O134" s="8"/>
      <c r="P134" s="115"/>
      <c r="Q134" s="115"/>
      <c r="R134" s="121"/>
    </row>
    <row r="135" spans="2:18" ht="29.1" hidden="1" customHeight="1">
      <c r="B135" s="8"/>
      <c r="C135" s="112"/>
      <c r="D135" s="112"/>
      <c r="E135" s="113"/>
      <c r="F135" s="113"/>
      <c r="G135" s="113"/>
      <c r="H135" s="114"/>
      <c r="I135" s="114"/>
      <c r="J135" s="8"/>
      <c r="K135" s="8"/>
      <c r="L135" s="114"/>
      <c r="M135" s="8"/>
      <c r="N135" s="115"/>
      <c r="O135" s="8"/>
      <c r="P135" s="115"/>
      <c r="Q135" s="115"/>
      <c r="R135" s="121"/>
    </row>
    <row r="136" spans="2:18" ht="29.1" hidden="1" customHeight="1">
      <c r="B136" s="8"/>
      <c r="C136" s="112"/>
      <c r="D136" s="112"/>
      <c r="E136" s="113"/>
      <c r="F136" s="113"/>
      <c r="G136" s="113"/>
      <c r="H136" s="114"/>
      <c r="I136" s="114"/>
      <c r="J136" s="8"/>
      <c r="K136" s="8"/>
      <c r="L136" s="114"/>
      <c r="M136" s="8"/>
      <c r="N136" s="115"/>
      <c r="O136" s="8"/>
      <c r="P136" s="115"/>
      <c r="Q136" s="115"/>
      <c r="R136" s="121"/>
    </row>
    <row r="137" spans="2:18" ht="29.1" hidden="1" customHeight="1">
      <c r="B137" s="8"/>
      <c r="C137" s="112"/>
      <c r="D137" s="112"/>
      <c r="E137" s="113"/>
      <c r="F137" s="113"/>
      <c r="G137" s="113"/>
      <c r="H137" s="114"/>
      <c r="I137" s="114"/>
      <c r="J137" s="8"/>
      <c r="K137" s="8"/>
      <c r="L137" s="114"/>
      <c r="M137" s="8"/>
      <c r="N137" s="115"/>
      <c r="O137" s="8"/>
      <c r="P137" s="115"/>
      <c r="Q137" s="115"/>
      <c r="R137" s="121"/>
    </row>
    <row r="138" spans="2:18" ht="29.1" hidden="1" customHeight="1">
      <c r="B138" s="8"/>
      <c r="C138" s="112"/>
      <c r="D138" s="112"/>
      <c r="E138" s="113"/>
      <c r="F138" s="113"/>
      <c r="G138" s="113"/>
      <c r="H138" s="114"/>
      <c r="I138" s="114"/>
      <c r="J138" s="8"/>
      <c r="K138" s="8"/>
      <c r="L138" s="114"/>
      <c r="M138" s="8"/>
      <c r="N138" s="115"/>
      <c r="O138" s="8"/>
      <c r="P138" s="115"/>
      <c r="Q138" s="115"/>
      <c r="R138" s="121"/>
    </row>
    <row r="139" spans="2:18" ht="29.1" hidden="1" customHeight="1">
      <c r="B139" s="8"/>
      <c r="C139" s="112"/>
      <c r="D139" s="112"/>
      <c r="E139" s="113"/>
      <c r="F139" s="113"/>
      <c r="G139" s="113"/>
      <c r="H139" s="114"/>
      <c r="I139" s="114"/>
      <c r="J139" s="8"/>
      <c r="K139" s="8"/>
      <c r="L139" s="114"/>
      <c r="M139" s="8"/>
      <c r="N139" s="115"/>
      <c r="O139" s="8"/>
      <c r="P139" s="115"/>
      <c r="Q139" s="115"/>
      <c r="R139" s="121"/>
    </row>
    <row r="140" spans="2:18" ht="29.1" hidden="1" customHeight="1">
      <c r="B140" s="8"/>
      <c r="C140" s="112"/>
      <c r="D140" s="112"/>
      <c r="E140" s="113"/>
      <c r="F140" s="113"/>
      <c r="G140" s="113"/>
      <c r="H140" s="114"/>
      <c r="I140" s="114"/>
      <c r="J140" s="8"/>
      <c r="K140" s="8"/>
      <c r="L140" s="114"/>
      <c r="M140" s="8"/>
      <c r="N140" s="115"/>
      <c r="O140" s="8"/>
      <c r="P140" s="115"/>
      <c r="Q140" s="115"/>
      <c r="R140" s="121"/>
    </row>
    <row r="141" spans="2:18" ht="29.1" hidden="1" customHeight="1">
      <c r="B141" s="8"/>
      <c r="C141" s="112"/>
      <c r="D141" s="112"/>
      <c r="E141" s="113"/>
      <c r="F141" s="113"/>
      <c r="G141" s="113"/>
      <c r="H141" s="114"/>
      <c r="I141" s="114"/>
      <c r="J141" s="8"/>
      <c r="K141" s="8"/>
      <c r="L141" s="114"/>
      <c r="M141" s="8"/>
      <c r="N141" s="115"/>
      <c r="O141" s="8"/>
      <c r="P141" s="115"/>
      <c r="Q141" s="115"/>
      <c r="R141" s="121"/>
    </row>
    <row r="142" spans="2:18" ht="29.1" hidden="1" customHeight="1">
      <c r="B142" s="8"/>
      <c r="C142" s="112"/>
      <c r="D142" s="112"/>
      <c r="E142" s="113"/>
      <c r="F142" s="113"/>
      <c r="G142" s="113"/>
      <c r="H142" s="114"/>
      <c r="I142" s="114"/>
      <c r="J142" s="8"/>
      <c r="K142" s="8"/>
      <c r="L142" s="114"/>
      <c r="M142" s="8"/>
      <c r="N142" s="115"/>
      <c r="O142" s="8"/>
      <c r="P142" s="115"/>
      <c r="Q142" s="115"/>
      <c r="R142" s="121"/>
    </row>
    <row r="143" spans="2:18" ht="29.1" hidden="1" customHeight="1">
      <c r="B143" s="8"/>
      <c r="C143" s="112"/>
      <c r="D143" s="112"/>
      <c r="E143" s="113"/>
      <c r="F143" s="113"/>
      <c r="G143" s="113"/>
      <c r="H143" s="114"/>
      <c r="I143" s="114"/>
      <c r="J143" s="8"/>
      <c r="K143" s="8"/>
      <c r="L143" s="114"/>
      <c r="M143" s="8"/>
      <c r="N143" s="115"/>
      <c r="O143" s="8"/>
      <c r="P143" s="115"/>
      <c r="Q143" s="115"/>
      <c r="R143" s="121"/>
    </row>
    <row r="144" spans="2:18" ht="29.1" hidden="1" customHeight="1">
      <c r="B144" s="8"/>
      <c r="C144" s="112"/>
      <c r="D144" s="112"/>
      <c r="E144" s="113"/>
      <c r="F144" s="113"/>
      <c r="G144" s="113"/>
      <c r="H144" s="114"/>
      <c r="I144" s="114"/>
      <c r="J144" s="8"/>
      <c r="K144" s="8"/>
      <c r="L144" s="114"/>
      <c r="M144" s="8"/>
      <c r="N144" s="115"/>
      <c r="O144" s="8"/>
      <c r="P144" s="115"/>
      <c r="Q144" s="115"/>
      <c r="R144" s="121"/>
    </row>
    <row r="145" spans="2:18" ht="29.1" hidden="1" customHeight="1">
      <c r="B145" s="8"/>
      <c r="C145" s="112"/>
      <c r="D145" s="112"/>
      <c r="E145" s="113"/>
      <c r="F145" s="113"/>
      <c r="G145" s="113"/>
      <c r="H145" s="114"/>
      <c r="I145" s="114"/>
      <c r="J145" s="8"/>
      <c r="K145" s="8"/>
      <c r="L145" s="114"/>
      <c r="M145" s="8"/>
      <c r="N145" s="115"/>
      <c r="O145" s="8"/>
      <c r="P145" s="115"/>
      <c r="Q145" s="115"/>
      <c r="R145" s="121"/>
    </row>
    <row r="146" spans="2:18" ht="29.1" hidden="1" customHeight="1">
      <c r="B146" s="8"/>
      <c r="C146" s="112"/>
      <c r="D146" s="112"/>
      <c r="E146" s="113"/>
      <c r="F146" s="113"/>
      <c r="G146" s="113"/>
      <c r="H146" s="114"/>
      <c r="I146" s="114"/>
      <c r="J146" s="8"/>
      <c r="K146" s="8"/>
      <c r="L146" s="114"/>
      <c r="M146" s="8"/>
      <c r="N146" s="115"/>
      <c r="O146" s="8"/>
      <c r="P146" s="115"/>
      <c r="Q146" s="115"/>
      <c r="R146" s="121"/>
    </row>
    <row r="147" spans="2:18" ht="29.1" hidden="1" customHeight="1">
      <c r="B147" s="8"/>
      <c r="C147" s="112"/>
      <c r="D147" s="112"/>
      <c r="E147" s="113"/>
      <c r="F147" s="113"/>
      <c r="G147" s="113"/>
      <c r="H147" s="114"/>
      <c r="I147" s="114"/>
      <c r="J147" s="8"/>
      <c r="K147" s="8"/>
      <c r="L147" s="114"/>
      <c r="M147" s="8"/>
      <c r="N147" s="115"/>
      <c r="O147" s="8"/>
      <c r="P147" s="115"/>
      <c r="Q147" s="115"/>
      <c r="R147" s="121"/>
    </row>
    <row r="148" spans="2:18" ht="29.1" hidden="1" customHeight="1">
      <c r="B148" s="8"/>
      <c r="C148" s="112"/>
      <c r="D148" s="112"/>
      <c r="E148" s="113"/>
      <c r="F148" s="113"/>
      <c r="G148" s="113"/>
      <c r="H148" s="114"/>
      <c r="I148" s="114"/>
      <c r="J148" s="8"/>
      <c r="K148" s="8"/>
      <c r="L148" s="114"/>
      <c r="M148" s="8"/>
      <c r="N148" s="115"/>
      <c r="O148" s="8"/>
      <c r="P148" s="115"/>
      <c r="Q148" s="115"/>
      <c r="R148" s="121"/>
    </row>
    <row r="149" spans="2:18" ht="29.1" hidden="1" customHeight="1">
      <c r="B149" s="8"/>
      <c r="C149" s="112"/>
      <c r="D149" s="112"/>
      <c r="E149" s="113"/>
      <c r="F149" s="113"/>
      <c r="G149" s="113"/>
      <c r="H149" s="114"/>
      <c r="I149" s="114"/>
      <c r="J149" s="8"/>
      <c r="K149" s="8"/>
      <c r="L149" s="114"/>
      <c r="M149" s="8"/>
      <c r="N149" s="115"/>
      <c r="O149" s="8"/>
      <c r="P149" s="115"/>
      <c r="Q149" s="115"/>
      <c r="R149" s="121"/>
    </row>
    <row r="150" spans="2:18" ht="29.1" hidden="1" customHeight="1">
      <c r="B150" s="8"/>
      <c r="C150" s="112"/>
      <c r="D150" s="112"/>
      <c r="E150" s="113"/>
      <c r="F150" s="113"/>
      <c r="G150" s="113"/>
      <c r="H150" s="114"/>
      <c r="I150" s="114"/>
      <c r="J150" s="8"/>
      <c r="K150" s="8"/>
      <c r="L150" s="114"/>
      <c r="M150" s="8"/>
      <c r="N150" s="115"/>
      <c r="O150" s="8"/>
      <c r="P150" s="115"/>
      <c r="Q150" s="115"/>
      <c r="R150" s="121"/>
    </row>
    <row r="151" spans="2:18" ht="29.1" hidden="1" customHeight="1">
      <c r="B151" s="8"/>
      <c r="C151" s="112"/>
      <c r="D151" s="112"/>
      <c r="E151" s="113"/>
      <c r="F151" s="113"/>
      <c r="G151" s="113"/>
      <c r="H151" s="114"/>
      <c r="I151" s="114"/>
      <c r="J151" s="8"/>
      <c r="K151" s="8"/>
      <c r="L151" s="114"/>
      <c r="M151" s="8"/>
      <c r="N151" s="115"/>
      <c r="O151" s="8"/>
      <c r="P151" s="115"/>
      <c r="Q151" s="115"/>
      <c r="R151" s="121"/>
    </row>
    <row r="152" spans="2:18" ht="29.1" hidden="1" customHeight="1">
      <c r="B152" s="8"/>
      <c r="C152" s="112"/>
      <c r="D152" s="112"/>
      <c r="E152" s="113"/>
      <c r="F152" s="113"/>
      <c r="G152" s="113"/>
      <c r="H152" s="114"/>
      <c r="I152" s="114"/>
      <c r="J152" s="8"/>
      <c r="K152" s="8"/>
      <c r="L152" s="114"/>
      <c r="M152" s="8"/>
      <c r="N152" s="115"/>
      <c r="O152" s="8"/>
      <c r="P152" s="115"/>
      <c r="Q152" s="115"/>
      <c r="R152" s="121"/>
    </row>
    <row r="153" spans="2:18" ht="29.1" hidden="1" customHeight="1">
      <c r="B153" s="8"/>
      <c r="C153" s="112"/>
      <c r="D153" s="112"/>
      <c r="E153" s="113"/>
      <c r="F153" s="113"/>
      <c r="G153" s="113"/>
      <c r="H153" s="114"/>
      <c r="I153" s="114"/>
      <c r="J153" s="8"/>
      <c r="K153" s="8"/>
      <c r="L153" s="114"/>
      <c r="M153" s="8"/>
      <c r="N153" s="115"/>
      <c r="O153" s="8"/>
      <c r="P153" s="115"/>
      <c r="Q153" s="115"/>
      <c r="R153" s="121"/>
    </row>
    <row r="154" spans="2:18" ht="29.1" hidden="1" customHeight="1">
      <c r="B154" s="8"/>
      <c r="C154" s="112"/>
      <c r="D154" s="112"/>
      <c r="E154" s="113"/>
      <c r="F154" s="113"/>
      <c r="G154" s="113"/>
      <c r="H154" s="114"/>
      <c r="I154" s="114"/>
      <c r="J154" s="8"/>
      <c r="K154" s="8"/>
      <c r="L154" s="114"/>
      <c r="M154" s="8"/>
      <c r="N154" s="115"/>
      <c r="O154" s="8"/>
      <c r="P154" s="115"/>
      <c r="Q154" s="115"/>
      <c r="R154" s="121"/>
    </row>
    <row r="155" spans="2:18" ht="29.1" hidden="1" customHeight="1">
      <c r="B155" s="8"/>
      <c r="C155" s="112"/>
      <c r="D155" s="112"/>
      <c r="E155" s="113"/>
      <c r="F155" s="113"/>
      <c r="G155" s="113"/>
      <c r="H155" s="114"/>
      <c r="I155" s="114"/>
      <c r="J155" s="8"/>
      <c r="K155" s="8"/>
      <c r="L155" s="114"/>
      <c r="M155" s="8"/>
      <c r="N155" s="115"/>
      <c r="O155" s="8"/>
      <c r="P155" s="115"/>
      <c r="Q155" s="115"/>
      <c r="R155" s="121"/>
    </row>
    <row r="156" spans="2:18" ht="29.1" hidden="1" customHeight="1">
      <c r="B156" s="8"/>
      <c r="C156" s="112"/>
      <c r="D156" s="112"/>
      <c r="E156" s="113"/>
      <c r="F156" s="113"/>
      <c r="G156" s="113"/>
      <c r="H156" s="114"/>
      <c r="I156" s="114"/>
      <c r="J156" s="8"/>
      <c r="K156" s="8"/>
      <c r="L156" s="114"/>
      <c r="M156" s="8"/>
      <c r="N156" s="115"/>
      <c r="O156" s="8"/>
      <c r="P156" s="115"/>
      <c r="Q156" s="115"/>
      <c r="R156" s="121"/>
    </row>
    <row r="157" spans="2:18" ht="29.1" hidden="1" customHeight="1">
      <c r="B157" s="8"/>
      <c r="C157" s="112"/>
      <c r="D157" s="112"/>
      <c r="E157" s="113"/>
      <c r="F157" s="113"/>
      <c r="G157" s="113"/>
      <c r="H157" s="114"/>
      <c r="I157" s="114"/>
      <c r="J157" s="8"/>
      <c r="K157" s="8"/>
      <c r="L157" s="114"/>
      <c r="M157" s="8"/>
      <c r="N157" s="115"/>
      <c r="O157" s="8"/>
      <c r="P157" s="115"/>
      <c r="Q157" s="115"/>
      <c r="R157" s="121"/>
    </row>
    <row r="158" spans="2:18" ht="29.1" hidden="1" customHeight="1">
      <c r="B158" s="8"/>
      <c r="C158" s="112"/>
      <c r="D158" s="112"/>
      <c r="E158" s="113"/>
      <c r="F158" s="113"/>
      <c r="G158" s="113"/>
      <c r="H158" s="114"/>
      <c r="I158" s="114"/>
      <c r="J158" s="8"/>
      <c r="K158" s="8"/>
      <c r="L158" s="114"/>
      <c r="M158" s="8"/>
      <c r="N158" s="115"/>
      <c r="O158" s="8"/>
      <c r="P158" s="115"/>
      <c r="Q158" s="115"/>
      <c r="R158" s="121"/>
    </row>
    <row r="159" spans="2:18" ht="29.1" hidden="1" customHeight="1">
      <c r="B159" s="8"/>
      <c r="C159" s="112"/>
      <c r="D159" s="112"/>
      <c r="E159" s="113"/>
      <c r="F159" s="113"/>
      <c r="G159" s="113"/>
      <c r="H159" s="114"/>
      <c r="I159" s="114"/>
      <c r="J159" s="8"/>
      <c r="K159" s="8"/>
      <c r="L159" s="114"/>
      <c r="M159" s="8"/>
      <c r="N159" s="115"/>
      <c r="O159" s="8"/>
      <c r="P159" s="115"/>
      <c r="Q159" s="115"/>
      <c r="R159" s="121"/>
    </row>
    <row r="160" spans="2:18" ht="29.1" hidden="1" customHeight="1">
      <c r="B160" s="8"/>
      <c r="C160" s="112"/>
      <c r="D160" s="112"/>
      <c r="E160" s="113"/>
      <c r="F160" s="113"/>
      <c r="G160" s="113"/>
      <c r="H160" s="114"/>
      <c r="I160" s="114"/>
      <c r="J160" s="8"/>
      <c r="K160" s="8"/>
      <c r="L160" s="114"/>
      <c r="M160" s="8"/>
      <c r="N160" s="115"/>
      <c r="O160" s="8"/>
      <c r="P160" s="115"/>
      <c r="Q160" s="115"/>
      <c r="R160" s="121"/>
    </row>
    <row r="161" spans="2:18" ht="29.1" hidden="1" customHeight="1">
      <c r="B161" s="8"/>
      <c r="C161" s="112"/>
      <c r="D161" s="112"/>
      <c r="E161" s="113"/>
      <c r="F161" s="113"/>
      <c r="G161" s="113"/>
      <c r="H161" s="114"/>
      <c r="I161" s="114"/>
      <c r="J161" s="8"/>
      <c r="K161" s="8"/>
      <c r="L161" s="114"/>
      <c r="M161" s="8"/>
      <c r="N161" s="115"/>
      <c r="O161" s="8"/>
      <c r="P161" s="115"/>
      <c r="Q161" s="115"/>
      <c r="R161" s="121"/>
    </row>
    <row r="162" spans="2:18" ht="29.1" hidden="1" customHeight="1">
      <c r="B162" s="8"/>
      <c r="C162" s="112"/>
      <c r="D162" s="112"/>
      <c r="E162" s="113"/>
      <c r="F162" s="113"/>
      <c r="G162" s="113"/>
      <c r="H162" s="114"/>
      <c r="I162" s="114"/>
      <c r="J162" s="8"/>
      <c r="K162" s="8"/>
      <c r="L162" s="114"/>
      <c r="M162" s="8"/>
      <c r="N162" s="115"/>
      <c r="O162" s="8"/>
      <c r="P162" s="115"/>
      <c r="Q162" s="115"/>
      <c r="R162" s="121"/>
    </row>
    <row r="163" spans="2:18" ht="29.1" hidden="1" customHeight="1">
      <c r="B163" s="8"/>
      <c r="C163" s="112"/>
      <c r="D163" s="112"/>
      <c r="E163" s="113"/>
      <c r="F163" s="113"/>
      <c r="G163" s="113"/>
      <c r="H163" s="114"/>
      <c r="I163" s="114"/>
      <c r="J163" s="8"/>
      <c r="K163" s="8"/>
      <c r="L163" s="114"/>
      <c r="M163" s="8"/>
      <c r="N163" s="115"/>
      <c r="O163" s="8"/>
      <c r="P163" s="115"/>
      <c r="Q163" s="115"/>
      <c r="R163" s="121"/>
    </row>
    <row r="164" spans="2:18" ht="29.1" hidden="1" customHeight="1">
      <c r="B164" s="8"/>
      <c r="C164" s="112"/>
      <c r="D164" s="112"/>
      <c r="E164" s="113"/>
      <c r="F164" s="113"/>
      <c r="G164" s="113"/>
      <c r="H164" s="114"/>
      <c r="I164" s="114"/>
      <c r="J164" s="8"/>
      <c r="K164" s="8"/>
      <c r="L164" s="114"/>
      <c r="M164" s="8"/>
      <c r="N164" s="115"/>
      <c r="O164" s="8"/>
      <c r="P164" s="115"/>
      <c r="Q164" s="115"/>
      <c r="R164" s="121"/>
    </row>
    <row r="165" spans="2:18" ht="29.1" hidden="1" customHeight="1">
      <c r="B165" s="8"/>
      <c r="C165" s="112"/>
      <c r="D165" s="112"/>
      <c r="E165" s="113"/>
      <c r="F165" s="113"/>
      <c r="G165" s="113"/>
      <c r="H165" s="114"/>
      <c r="I165" s="114"/>
      <c r="J165" s="8"/>
      <c r="K165" s="8"/>
      <c r="L165" s="114"/>
      <c r="M165" s="8"/>
      <c r="N165" s="115"/>
      <c r="O165" s="8"/>
      <c r="P165" s="115"/>
      <c r="Q165" s="115"/>
      <c r="R165" s="121"/>
    </row>
    <row r="166" spans="2:18" ht="29.1" hidden="1" customHeight="1">
      <c r="B166" s="8"/>
      <c r="C166" s="112"/>
      <c r="D166" s="112"/>
      <c r="E166" s="113"/>
      <c r="F166" s="113"/>
      <c r="G166" s="113"/>
      <c r="H166" s="114"/>
      <c r="I166" s="114"/>
      <c r="J166" s="8"/>
      <c r="K166" s="8"/>
      <c r="L166" s="114"/>
      <c r="M166" s="8"/>
      <c r="N166" s="115"/>
      <c r="O166" s="8"/>
      <c r="P166" s="115"/>
      <c r="Q166" s="115"/>
      <c r="R166" s="121"/>
    </row>
    <row r="167" spans="2:18" ht="29.1" hidden="1" customHeight="1">
      <c r="B167" s="8"/>
      <c r="C167" s="112"/>
      <c r="D167" s="112"/>
      <c r="E167" s="113"/>
      <c r="F167" s="113"/>
      <c r="G167" s="113"/>
      <c r="H167" s="114"/>
      <c r="I167" s="114"/>
      <c r="J167" s="8"/>
      <c r="K167" s="8"/>
      <c r="L167" s="114"/>
      <c r="M167" s="8"/>
      <c r="N167" s="115"/>
      <c r="O167" s="8"/>
      <c r="P167" s="115"/>
      <c r="Q167" s="115"/>
      <c r="R167" s="121"/>
    </row>
    <row r="168" spans="2:18" ht="29.1" hidden="1" customHeight="1">
      <c r="B168" s="8"/>
      <c r="C168" s="112"/>
      <c r="D168" s="112"/>
      <c r="E168" s="113"/>
      <c r="F168" s="113"/>
      <c r="G168" s="113"/>
      <c r="H168" s="114"/>
      <c r="I168" s="114"/>
      <c r="J168" s="8"/>
      <c r="K168" s="8"/>
      <c r="L168" s="114"/>
      <c r="M168" s="8"/>
      <c r="N168" s="115"/>
      <c r="O168" s="8"/>
      <c r="P168" s="115"/>
      <c r="Q168" s="115"/>
      <c r="R168" s="121"/>
    </row>
    <row r="169" spans="2:18" ht="29.1" hidden="1" customHeight="1">
      <c r="B169" s="8"/>
      <c r="C169" s="112"/>
      <c r="D169" s="112"/>
      <c r="E169" s="113"/>
      <c r="F169" s="113"/>
      <c r="G169" s="113"/>
      <c r="H169" s="114"/>
      <c r="I169" s="114"/>
      <c r="J169" s="8"/>
      <c r="K169" s="8"/>
      <c r="L169" s="114"/>
      <c r="M169" s="8"/>
      <c r="N169" s="115"/>
      <c r="O169" s="8"/>
      <c r="P169" s="115"/>
      <c r="Q169" s="115"/>
      <c r="R169" s="121"/>
    </row>
    <row r="170" spans="2:18" ht="29.1" hidden="1" customHeight="1">
      <c r="B170" s="8"/>
      <c r="C170" s="112"/>
      <c r="D170" s="112"/>
      <c r="E170" s="113"/>
      <c r="F170" s="113"/>
      <c r="G170" s="113"/>
      <c r="H170" s="114"/>
      <c r="I170" s="114"/>
      <c r="J170" s="8"/>
      <c r="K170" s="8"/>
      <c r="L170" s="114"/>
      <c r="M170" s="8"/>
      <c r="N170" s="115"/>
      <c r="O170" s="8"/>
      <c r="P170" s="115"/>
      <c r="Q170" s="115"/>
      <c r="R170" s="121"/>
    </row>
    <row r="171" spans="2:18" ht="29.1" hidden="1" customHeight="1">
      <c r="B171" s="8"/>
      <c r="C171" s="112"/>
      <c r="D171" s="112"/>
      <c r="E171" s="113"/>
      <c r="F171" s="113"/>
      <c r="G171" s="113"/>
      <c r="H171" s="114"/>
      <c r="I171" s="114"/>
      <c r="J171" s="8"/>
      <c r="K171" s="8"/>
      <c r="L171" s="114"/>
      <c r="M171" s="8"/>
      <c r="N171" s="115"/>
      <c r="O171" s="8"/>
      <c r="P171" s="115"/>
      <c r="Q171" s="115"/>
      <c r="R171" s="121"/>
    </row>
    <row r="172" spans="2:18" ht="29.1" hidden="1" customHeight="1">
      <c r="B172" s="8"/>
      <c r="C172" s="112"/>
      <c r="D172" s="112"/>
      <c r="E172" s="113"/>
      <c r="F172" s="113"/>
      <c r="G172" s="113"/>
      <c r="H172" s="114"/>
      <c r="I172" s="114"/>
      <c r="J172" s="8"/>
      <c r="K172" s="8"/>
      <c r="L172" s="114"/>
      <c r="M172" s="8"/>
      <c r="N172" s="115"/>
      <c r="O172" s="8"/>
      <c r="P172" s="115"/>
      <c r="Q172" s="115"/>
      <c r="R172" s="121"/>
    </row>
    <row r="173" spans="2:18" ht="29.1" hidden="1" customHeight="1">
      <c r="B173" s="8"/>
      <c r="C173" s="112"/>
      <c r="D173" s="112"/>
      <c r="E173" s="113"/>
      <c r="F173" s="113"/>
      <c r="G173" s="113"/>
      <c r="H173" s="114"/>
      <c r="I173" s="114"/>
      <c r="J173" s="8"/>
      <c r="K173" s="8"/>
      <c r="L173" s="114"/>
      <c r="M173" s="8"/>
      <c r="N173" s="115"/>
      <c r="O173" s="8"/>
      <c r="P173" s="115"/>
      <c r="Q173" s="115"/>
      <c r="R173" s="121"/>
    </row>
    <row r="174" spans="2:18" ht="29.1" hidden="1" customHeight="1">
      <c r="B174" s="8"/>
      <c r="C174" s="112"/>
      <c r="D174" s="112"/>
      <c r="E174" s="113"/>
      <c r="F174" s="113"/>
      <c r="G174" s="113"/>
      <c r="H174" s="114"/>
      <c r="I174" s="114"/>
      <c r="J174" s="8"/>
      <c r="K174" s="8"/>
      <c r="L174" s="114"/>
      <c r="M174" s="8"/>
      <c r="N174" s="115"/>
      <c r="O174" s="8"/>
      <c r="P174" s="115"/>
      <c r="Q174" s="115"/>
      <c r="R174" s="121"/>
    </row>
    <row r="175" spans="2:18" ht="29.1" hidden="1" customHeight="1">
      <c r="B175" s="8"/>
      <c r="C175" s="112"/>
      <c r="D175" s="112"/>
      <c r="E175" s="113"/>
      <c r="F175" s="113"/>
      <c r="G175" s="113"/>
      <c r="H175" s="114"/>
      <c r="I175" s="114"/>
      <c r="J175" s="8"/>
      <c r="K175" s="8"/>
      <c r="L175" s="114"/>
      <c r="M175" s="8"/>
      <c r="N175" s="115"/>
      <c r="O175" s="8"/>
      <c r="P175" s="115"/>
      <c r="Q175" s="115"/>
      <c r="R175" s="121"/>
    </row>
    <row r="176" spans="2:18" ht="29.1" hidden="1" customHeight="1">
      <c r="B176" s="8"/>
      <c r="C176" s="112"/>
      <c r="D176" s="112"/>
      <c r="E176" s="113"/>
      <c r="F176" s="113"/>
      <c r="G176" s="113"/>
      <c r="H176" s="114"/>
      <c r="I176" s="114"/>
      <c r="J176" s="8"/>
      <c r="K176" s="8"/>
      <c r="L176" s="114"/>
      <c r="M176" s="8"/>
      <c r="N176" s="115"/>
      <c r="O176" s="8"/>
      <c r="P176" s="115"/>
      <c r="Q176" s="115"/>
      <c r="R176" s="121"/>
    </row>
    <row r="177" spans="2:18" ht="29.1" hidden="1" customHeight="1">
      <c r="B177" s="8"/>
      <c r="C177" s="112"/>
      <c r="D177" s="112"/>
      <c r="E177" s="113"/>
      <c r="F177" s="113"/>
      <c r="G177" s="113"/>
      <c r="H177" s="114"/>
      <c r="I177" s="114"/>
      <c r="J177" s="8"/>
      <c r="K177" s="8"/>
      <c r="L177" s="114"/>
      <c r="M177" s="8"/>
      <c r="N177" s="115"/>
      <c r="O177" s="8"/>
      <c r="P177" s="115"/>
      <c r="Q177" s="115"/>
      <c r="R177" s="121"/>
    </row>
    <row r="178" spans="2:18" ht="29.1" hidden="1" customHeight="1">
      <c r="B178" s="8"/>
      <c r="C178" s="112"/>
      <c r="D178" s="112"/>
      <c r="E178" s="113"/>
      <c r="F178" s="113"/>
      <c r="G178" s="113"/>
      <c r="H178" s="114"/>
      <c r="I178" s="114"/>
      <c r="J178" s="8"/>
      <c r="K178" s="8"/>
      <c r="L178" s="114"/>
      <c r="M178" s="8"/>
      <c r="N178" s="115"/>
      <c r="O178" s="8"/>
      <c r="P178" s="115"/>
      <c r="Q178" s="115"/>
      <c r="R178" s="121"/>
    </row>
    <row r="179" spans="2:18" ht="29.1" hidden="1" customHeight="1">
      <c r="B179" s="8"/>
      <c r="C179" s="112"/>
      <c r="D179" s="112"/>
      <c r="E179" s="113"/>
      <c r="F179" s="113"/>
      <c r="G179" s="113"/>
      <c r="H179" s="114"/>
      <c r="I179" s="114"/>
      <c r="J179" s="8"/>
      <c r="K179" s="8"/>
      <c r="L179" s="114"/>
      <c r="M179" s="8"/>
      <c r="N179" s="115"/>
      <c r="O179" s="8"/>
      <c r="P179" s="115"/>
      <c r="Q179" s="115"/>
      <c r="R179" s="121"/>
    </row>
    <row r="180" spans="2:18" ht="29.1" hidden="1" customHeight="1">
      <c r="B180" s="8"/>
      <c r="C180" s="112"/>
      <c r="D180" s="112"/>
      <c r="E180" s="113"/>
      <c r="F180" s="113"/>
      <c r="G180" s="113"/>
      <c r="H180" s="114"/>
      <c r="I180" s="114"/>
      <c r="J180" s="8"/>
      <c r="K180" s="8"/>
      <c r="L180" s="114"/>
      <c r="M180" s="8"/>
      <c r="N180" s="115"/>
      <c r="O180" s="8"/>
      <c r="P180" s="115"/>
      <c r="Q180" s="115"/>
      <c r="R180" s="121"/>
    </row>
    <row r="181" spans="2:18" ht="29.1" hidden="1" customHeight="1">
      <c r="B181" s="8"/>
      <c r="C181" s="112"/>
      <c r="D181" s="112"/>
      <c r="E181" s="113"/>
      <c r="F181" s="113"/>
      <c r="G181" s="113"/>
      <c r="H181" s="114"/>
      <c r="I181" s="114"/>
      <c r="J181" s="8"/>
      <c r="K181" s="8"/>
      <c r="L181" s="114"/>
      <c r="M181" s="8"/>
      <c r="N181" s="115"/>
      <c r="O181" s="8"/>
      <c r="P181" s="115"/>
      <c r="Q181" s="115"/>
      <c r="R181" s="121"/>
    </row>
    <row r="182" spans="2:18" ht="29.1" hidden="1" customHeight="1">
      <c r="B182" s="8"/>
      <c r="C182" s="112"/>
      <c r="D182" s="112"/>
      <c r="E182" s="113"/>
      <c r="F182" s="113"/>
      <c r="G182" s="113"/>
      <c r="H182" s="114"/>
      <c r="I182" s="114"/>
      <c r="J182" s="8"/>
      <c r="K182" s="8"/>
      <c r="L182" s="114"/>
      <c r="M182" s="8"/>
      <c r="N182" s="115"/>
      <c r="O182" s="8"/>
      <c r="P182" s="115"/>
      <c r="Q182" s="115"/>
      <c r="R182" s="121"/>
    </row>
    <row r="183" spans="2:18" ht="29.1" hidden="1" customHeight="1">
      <c r="B183" s="8"/>
      <c r="C183" s="112"/>
      <c r="D183" s="112"/>
      <c r="E183" s="113"/>
      <c r="F183" s="113"/>
      <c r="G183" s="113"/>
      <c r="H183" s="114"/>
      <c r="I183" s="114"/>
      <c r="J183" s="8"/>
      <c r="K183" s="8"/>
      <c r="L183" s="114"/>
      <c r="M183" s="8"/>
      <c r="N183" s="115"/>
      <c r="O183" s="8"/>
      <c r="P183" s="115"/>
      <c r="Q183" s="115"/>
      <c r="R183" s="121"/>
    </row>
    <row r="184" spans="2:18" ht="29.1" hidden="1" customHeight="1">
      <c r="B184" s="8"/>
      <c r="C184" s="112"/>
      <c r="D184" s="112"/>
      <c r="E184" s="113"/>
      <c r="F184" s="113"/>
      <c r="G184" s="113"/>
      <c r="H184" s="114"/>
      <c r="I184" s="114"/>
      <c r="J184" s="8"/>
      <c r="K184" s="8"/>
      <c r="L184" s="114"/>
      <c r="M184" s="8"/>
      <c r="N184" s="115"/>
      <c r="O184" s="8"/>
      <c r="P184" s="115"/>
      <c r="Q184" s="115"/>
      <c r="R184" s="121"/>
    </row>
    <row r="185" spans="2:18" ht="29.1" hidden="1" customHeight="1">
      <c r="B185" s="8"/>
      <c r="C185" s="112"/>
      <c r="D185" s="112"/>
      <c r="E185" s="113"/>
      <c r="F185" s="113"/>
      <c r="G185" s="113"/>
      <c r="H185" s="114"/>
      <c r="I185" s="114"/>
      <c r="J185" s="8"/>
      <c r="K185" s="8"/>
      <c r="L185" s="114"/>
      <c r="M185" s="8"/>
      <c r="N185" s="115"/>
      <c r="O185" s="8"/>
      <c r="P185" s="115"/>
      <c r="Q185" s="115"/>
      <c r="R185" s="121"/>
    </row>
    <row r="186" spans="2:18" ht="29.1" hidden="1" customHeight="1">
      <c r="B186" s="8"/>
      <c r="C186" s="112"/>
      <c r="D186" s="112"/>
      <c r="E186" s="113"/>
      <c r="F186" s="113"/>
      <c r="G186" s="113"/>
      <c r="H186" s="114"/>
      <c r="I186" s="114"/>
      <c r="J186" s="8"/>
      <c r="K186" s="8"/>
      <c r="L186" s="114"/>
      <c r="M186" s="8"/>
      <c r="N186" s="115"/>
      <c r="O186" s="8"/>
      <c r="P186" s="115"/>
      <c r="Q186" s="115"/>
      <c r="R186" s="121"/>
    </row>
    <row r="187" spans="2:18" ht="29.1" hidden="1" customHeight="1">
      <c r="B187" s="8"/>
      <c r="C187" s="112"/>
      <c r="D187" s="112"/>
      <c r="E187" s="113"/>
      <c r="F187" s="113"/>
      <c r="G187" s="113"/>
      <c r="H187" s="114"/>
      <c r="I187" s="114"/>
      <c r="J187" s="8"/>
      <c r="K187" s="8"/>
      <c r="L187" s="114"/>
      <c r="M187" s="8"/>
      <c r="N187" s="115"/>
      <c r="O187" s="8"/>
      <c r="P187" s="115"/>
      <c r="Q187" s="115"/>
      <c r="R187" s="121"/>
    </row>
    <row r="188" spans="2:18" ht="29.1" hidden="1" customHeight="1">
      <c r="B188" s="8"/>
      <c r="C188" s="112"/>
      <c r="D188" s="112"/>
      <c r="E188" s="113"/>
      <c r="F188" s="113"/>
      <c r="G188" s="113"/>
      <c r="H188" s="114"/>
      <c r="I188" s="114"/>
      <c r="J188" s="8"/>
      <c r="K188" s="8"/>
      <c r="L188" s="114"/>
      <c r="M188" s="8"/>
      <c r="N188" s="115"/>
      <c r="O188" s="8"/>
      <c r="P188" s="115"/>
      <c r="Q188" s="115"/>
      <c r="R188" s="121"/>
    </row>
    <row r="189" spans="2:18" ht="29.1" hidden="1" customHeight="1">
      <c r="B189" s="8"/>
      <c r="C189" s="112"/>
      <c r="D189" s="112"/>
      <c r="E189" s="113"/>
      <c r="F189" s="113"/>
      <c r="G189" s="113"/>
      <c r="H189" s="114"/>
      <c r="I189" s="114"/>
      <c r="J189" s="8"/>
      <c r="K189" s="8"/>
      <c r="L189" s="114"/>
      <c r="M189" s="8"/>
      <c r="N189" s="115"/>
      <c r="O189" s="8"/>
      <c r="P189" s="115"/>
      <c r="Q189" s="115"/>
      <c r="R189" s="121"/>
    </row>
    <row r="190" spans="2:18" ht="29.1" hidden="1" customHeight="1">
      <c r="B190" s="8"/>
      <c r="C190" s="112"/>
      <c r="D190" s="112"/>
      <c r="E190" s="113"/>
      <c r="F190" s="113"/>
      <c r="G190" s="113"/>
      <c r="H190" s="114"/>
      <c r="I190" s="114"/>
      <c r="J190" s="8"/>
      <c r="K190" s="8"/>
      <c r="L190" s="114"/>
      <c r="M190" s="8"/>
      <c r="N190" s="115"/>
      <c r="O190" s="8"/>
      <c r="P190" s="115"/>
      <c r="Q190" s="115"/>
      <c r="R190" s="121"/>
    </row>
    <row r="191" spans="2:18" ht="29.1" hidden="1" customHeight="1">
      <c r="B191" s="8"/>
      <c r="C191" s="112"/>
      <c r="D191" s="112"/>
      <c r="E191" s="113"/>
      <c r="F191" s="113"/>
      <c r="G191" s="113"/>
      <c r="H191" s="114"/>
      <c r="I191" s="114"/>
      <c r="J191" s="8"/>
      <c r="K191" s="8"/>
      <c r="L191" s="114"/>
      <c r="M191" s="8"/>
      <c r="N191" s="115"/>
      <c r="O191" s="8"/>
      <c r="P191" s="115"/>
      <c r="Q191" s="115"/>
      <c r="R191" s="121"/>
    </row>
    <row r="192" spans="2:18" ht="29.1" hidden="1" customHeight="1">
      <c r="B192" s="8"/>
      <c r="C192" s="112"/>
      <c r="D192" s="112"/>
      <c r="E192" s="113"/>
      <c r="F192" s="113"/>
      <c r="G192" s="113"/>
      <c r="H192" s="114"/>
      <c r="I192" s="114"/>
      <c r="J192" s="8"/>
      <c r="K192" s="8"/>
      <c r="L192" s="114"/>
      <c r="M192" s="8"/>
      <c r="N192" s="115"/>
      <c r="O192" s="8"/>
      <c r="P192" s="115"/>
      <c r="Q192" s="115"/>
      <c r="R192" s="121"/>
    </row>
    <row r="193" spans="2:18" ht="29.1" hidden="1" customHeight="1">
      <c r="B193" s="8"/>
      <c r="C193" s="112"/>
      <c r="D193" s="112"/>
      <c r="E193" s="113"/>
      <c r="F193" s="113"/>
      <c r="G193" s="113"/>
      <c r="H193" s="114"/>
      <c r="I193" s="114"/>
      <c r="J193" s="8"/>
      <c r="K193" s="8"/>
      <c r="L193" s="114"/>
      <c r="M193" s="8"/>
      <c r="N193" s="115"/>
      <c r="O193" s="8"/>
      <c r="P193" s="115"/>
      <c r="Q193" s="115"/>
      <c r="R193" s="121"/>
    </row>
    <row r="194" spans="2:18" ht="29.1" hidden="1" customHeight="1">
      <c r="B194" s="8"/>
      <c r="C194" s="112"/>
      <c r="D194" s="112"/>
      <c r="E194" s="113"/>
      <c r="F194" s="113"/>
      <c r="G194" s="113"/>
      <c r="H194" s="114"/>
      <c r="I194" s="114"/>
      <c r="J194" s="8"/>
      <c r="K194" s="8"/>
      <c r="L194" s="114"/>
      <c r="M194" s="8"/>
      <c r="N194" s="115"/>
      <c r="O194" s="8"/>
      <c r="P194" s="115"/>
      <c r="Q194" s="115"/>
      <c r="R194" s="121"/>
    </row>
    <row r="195" spans="2:18" ht="29.1" hidden="1" customHeight="1">
      <c r="B195" s="8"/>
      <c r="C195" s="112"/>
      <c r="D195" s="112"/>
      <c r="E195" s="113"/>
      <c r="F195" s="113"/>
      <c r="G195" s="113"/>
      <c r="H195" s="114"/>
      <c r="I195" s="114"/>
      <c r="J195" s="8"/>
      <c r="K195" s="8"/>
      <c r="L195" s="114"/>
      <c r="M195" s="8"/>
      <c r="N195" s="115"/>
      <c r="O195" s="8"/>
      <c r="P195" s="115"/>
      <c r="Q195" s="115"/>
      <c r="R195" s="121"/>
    </row>
    <row r="196" spans="2:18" ht="29.1" hidden="1" customHeight="1">
      <c r="B196" s="8"/>
      <c r="C196" s="112"/>
      <c r="D196" s="112"/>
      <c r="E196" s="113"/>
      <c r="F196" s="113"/>
      <c r="G196" s="113"/>
      <c r="H196" s="114"/>
      <c r="I196" s="114"/>
      <c r="J196" s="8"/>
      <c r="K196" s="8"/>
      <c r="L196" s="114"/>
      <c r="M196" s="8"/>
      <c r="N196" s="115"/>
      <c r="O196" s="8"/>
      <c r="P196" s="115"/>
      <c r="Q196" s="115"/>
      <c r="R196" s="121"/>
    </row>
    <row r="197" spans="2:18" ht="29.1" hidden="1" customHeight="1">
      <c r="B197" s="8"/>
      <c r="C197" s="112"/>
      <c r="D197" s="112"/>
      <c r="E197" s="113"/>
      <c r="F197" s="113"/>
      <c r="G197" s="113"/>
      <c r="H197" s="114"/>
      <c r="I197" s="114"/>
      <c r="J197" s="8"/>
      <c r="K197" s="8"/>
      <c r="L197" s="114"/>
      <c r="M197" s="8"/>
      <c r="N197" s="115"/>
      <c r="O197" s="8"/>
      <c r="P197" s="115"/>
      <c r="Q197" s="115"/>
      <c r="R197" s="121"/>
    </row>
    <row r="198" spans="2:18" ht="29.1" hidden="1" customHeight="1">
      <c r="B198" s="8"/>
      <c r="C198" s="112"/>
      <c r="D198" s="112"/>
      <c r="E198" s="113"/>
      <c r="F198" s="113"/>
      <c r="G198" s="113"/>
      <c r="H198" s="114"/>
      <c r="I198" s="114"/>
      <c r="J198" s="8"/>
      <c r="K198" s="8"/>
      <c r="L198" s="114"/>
      <c r="M198" s="8"/>
      <c r="N198" s="115"/>
      <c r="O198" s="8"/>
      <c r="P198" s="115"/>
      <c r="Q198" s="115"/>
      <c r="R198" s="121"/>
    </row>
    <row r="199" spans="2:18" ht="29.1" hidden="1" customHeight="1">
      <c r="B199" s="8"/>
      <c r="C199" s="112"/>
      <c r="D199" s="112"/>
      <c r="E199" s="113"/>
      <c r="F199" s="113"/>
      <c r="G199" s="113"/>
      <c r="H199" s="114"/>
      <c r="I199" s="114"/>
      <c r="J199" s="8"/>
      <c r="K199" s="8"/>
      <c r="L199" s="114"/>
      <c r="M199" s="8"/>
      <c r="N199" s="115"/>
      <c r="O199" s="8"/>
      <c r="P199" s="115"/>
      <c r="Q199" s="115"/>
      <c r="R199" s="121"/>
    </row>
    <row r="200" spans="2:18" ht="29.1" hidden="1" customHeight="1">
      <c r="B200" s="8"/>
      <c r="C200" s="112"/>
      <c r="D200" s="112"/>
      <c r="E200" s="113"/>
      <c r="F200" s="113"/>
      <c r="G200" s="113"/>
      <c r="H200" s="114"/>
      <c r="I200" s="114"/>
      <c r="J200" s="8"/>
      <c r="K200" s="8"/>
      <c r="L200" s="114"/>
      <c r="M200" s="8"/>
      <c r="N200" s="115"/>
      <c r="O200" s="8"/>
      <c r="P200" s="115"/>
      <c r="Q200" s="115"/>
      <c r="R200" s="121"/>
    </row>
    <row r="201" spans="2:18" ht="29.1" hidden="1" customHeight="1">
      <c r="B201" s="8"/>
      <c r="C201" s="112"/>
      <c r="D201" s="112"/>
      <c r="E201" s="113"/>
      <c r="F201" s="113"/>
      <c r="G201" s="113"/>
      <c r="H201" s="114"/>
      <c r="I201" s="114"/>
      <c r="J201" s="8"/>
      <c r="K201" s="8"/>
      <c r="L201" s="114"/>
      <c r="M201" s="8"/>
      <c r="N201" s="115"/>
      <c r="O201" s="8"/>
      <c r="P201" s="115"/>
      <c r="Q201" s="115"/>
      <c r="R201" s="121"/>
    </row>
    <row r="202" spans="2:18" ht="29.1" hidden="1" customHeight="1">
      <c r="B202" s="8"/>
      <c r="C202" s="112"/>
      <c r="D202" s="112"/>
      <c r="E202" s="113"/>
      <c r="F202" s="113"/>
      <c r="G202" s="113"/>
      <c r="H202" s="114"/>
      <c r="I202" s="114"/>
      <c r="J202" s="8"/>
      <c r="K202" s="8"/>
      <c r="L202" s="114"/>
      <c r="M202" s="8"/>
      <c r="N202" s="115"/>
      <c r="O202" s="8"/>
      <c r="P202" s="115"/>
      <c r="Q202" s="115"/>
      <c r="R202" s="121"/>
    </row>
    <row r="203" spans="2:18" ht="29.1" hidden="1" customHeight="1">
      <c r="B203" s="8"/>
      <c r="C203" s="112"/>
      <c r="D203" s="112"/>
      <c r="E203" s="113"/>
      <c r="F203" s="113"/>
      <c r="G203" s="113"/>
      <c r="H203" s="114"/>
      <c r="I203" s="114"/>
      <c r="J203" s="8"/>
      <c r="K203" s="8"/>
      <c r="L203" s="114"/>
      <c r="M203" s="8"/>
      <c r="N203" s="115"/>
      <c r="O203" s="8"/>
      <c r="P203" s="115"/>
      <c r="Q203" s="115"/>
      <c r="R203" s="121"/>
    </row>
    <row r="204" spans="2:18" ht="29.1" hidden="1" customHeight="1">
      <c r="B204" s="8"/>
      <c r="C204" s="112"/>
      <c r="D204" s="112"/>
      <c r="E204" s="113"/>
      <c r="F204" s="113"/>
      <c r="G204" s="113"/>
      <c r="H204" s="114"/>
      <c r="I204" s="114"/>
      <c r="J204" s="8"/>
      <c r="K204" s="8"/>
      <c r="L204" s="114"/>
      <c r="M204" s="8"/>
      <c r="N204" s="115"/>
      <c r="O204" s="8"/>
      <c r="P204" s="115"/>
      <c r="Q204" s="115"/>
      <c r="R204" s="121"/>
    </row>
    <row r="205" spans="2:18" ht="29.1" hidden="1" customHeight="1">
      <c r="B205" s="8"/>
      <c r="C205" s="112"/>
      <c r="D205" s="112"/>
      <c r="E205" s="113"/>
      <c r="F205" s="113"/>
      <c r="G205" s="113"/>
      <c r="H205" s="114"/>
      <c r="I205" s="114"/>
      <c r="J205" s="8"/>
      <c r="K205" s="8"/>
      <c r="L205" s="114"/>
      <c r="M205" s="8"/>
      <c r="N205" s="115"/>
      <c r="O205" s="8"/>
      <c r="P205" s="115"/>
      <c r="Q205" s="115"/>
      <c r="R205" s="121"/>
    </row>
    <row r="206" spans="2:18" ht="29.1" hidden="1" customHeight="1">
      <c r="B206" s="8"/>
      <c r="C206" s="112"/>
      <c r="D206" s="112"/>
      <c r="E206" s="113"/>
      <c r="F206" s="113"/>
      <c r="G206" s="113"/>
      <c r="H206" s="114"/>
      <c r="I206" s="114"/>
      <c r="J206" s="8"/>
      <c r="K206" s="8"/>
      <c r="L206" s="114"/>
      <c r="M206" s="8"/>
      <c r="N206" s="115"/>
      <c r="O206" s="8"/>
      <c r="P206" s="115"/>
      <c r="Q206" s="115"/>
      <c r="R206" s="121"/>
    </row>
    <row r="207" spans="2:18" ht="29.1" hidden="1" customHeight="1">
      <c r="B207" s="8"/>
      <c r="C207" s="112"/>
      <c r="D207" s="112"/>
      <c r="E207" s="113"/>
      <c r="F207" s="113"/>
      <c r="G207" s="113"/>
      <c r="H207" s="114"/>
      <c r="I207" s="114"/>
      <c r="J207" s="8"/>
      <c r="K207" s="8"/>
      <c r="L207" s="114"/>
      <c r="M207" s="8"/>
      <c r="N207" s="115"/>
      <c r="O207" s="8"/>
      <c r="P207" s="115"/>
      <c r="Q207" s="115"/>
      <c r="R207" s="121"/>
    </row>
    <row r="208" spans="2:18" ht="29.1" hidden="1" customHeight="1">
      <c r="B208" s="8"/>
      <c r="C208" s="112"/>
      <c r="D208" s="112"/>
      <c r="E208" s="113"/>
      <c r="F208" s="113"/>
      <c r="G208" s="113"/>
      <c r="H208" s="114"/>
      <c r="I208" s="114"/>
      <c r="J208" s="8"/>
      <c r="K208" s="8"/>
      <c r="L208" s="114"/>
      <c r="M208" s="8"/>
      <c r="N208" s="115"/>
      <c r="O208" s="8"/>
      <c r="P208" s="115"/>
      <c r="Q208" s="115"/>
      <c r="R208" s="121"/>
    </row>
    <row r="209" spans="2:18" ht="29.1" hidden="1" customHeight="1">
      <c r="B209" s="8"/>
      <c r="C209" s="112"/>
      <c r="D209" s="112"/>
      <c r="E209" s="113"/>
      <c r="F209" s="113"/>
      <c r="G209" s="113"/>
      <c r="H209" s="114"/>
      <c r="I209" s="114"/>
      <c r="J209" s="8"/>
      <c r="K209" s="8"/>
      <c r="L209" s="114"/>
      <c r="M209" s="8"/>
      <c r="N209" s="115"/>
      <c r="O209" s="8"/>
      <c r="P209" s="115"/>
      <c r="Q209" s="115"/>
      <c r="R209" s="121"/>
    </row>
    <row r="210" spans="2:18" ht="29.1" hidden="1" customHeight="1">
      <c r="B210" s="8"/>
      <c r="C210" s="112"/>
      <c r="D210" s="112"/>
      <c r="E210" s="113"/>
      <c r="F210" s="113"/>
      <c r="G210" s="113"/>
      <c r="H210" s="114"/>
      <c r="I210" s="114"/>
      <c r="J210" s="8"/>
      <c r="K210" s="8"/>
      <c r="L210" s="114"/>
      <c r="M210" s="8"/>
      <c r="N210" s="115"/>
      <c r="O210" s="8"/>
      <c r="P210" s="115"/>
      <c r="Q210" s="115"/>
      <c r="R210" s="121"/>
    </row>
    <row r="211" spans="2:18" ht="29.1" hidden="1" customHeight="1">
      <c r="B211" s="8"/>
      <c r="C211" s="112"/>
      <c r="D211" s="112"/>
      <c r="E211" s="113"/>
      <c r="F211" s="113"/>
      <c r="G211" s="113"/>
      <c r="H211" s="114"/>
      <c r="I211" s="114"/>
      <c r="J211" s="8"/>
      <c r="K211" s="8"/>
      <c r="L211" s="114"/>
      <c r="M211" s="8"/>
      <c r="N211" s="115"/>
      <c r="O211" s="8"/>
      <c r="P211" s="115"/>
      <c r="Q211" s="115"/>
      <c r="R211" s="121"/>
    </row>
    <row r="212" spans="2:18" ht="29.1" hidden="1" customHeight="1">
      <c r="B212" s="8"/>
      <c r="C212" s="112"/>
      <c r="D212" s="112"/>
      <c r="E212" s="113"/>
      <c r="F212" s="113"/>
      <c r="G212" s="113"/>
      <c r="H212" s="114"/>
      <c r="I212" s="114"/>
      <c r="J212" s="8"/>
      <c r="K212" s="8"/>
      <c r="L212" s="114"/>
      <c r="M212" s="8"/>
      <c r="N212" s="115"/>
      <c r="O212" s="8"/>
      <c r="P212" s="115"/>
      <c r="Q212" s="115"/>
      <c r="R212" s="121"/>
    </row>
    <row r="213" spans="2:18" ht="29.1" hidden="1" customHeight="1">
      <c r="B213" s="8"/>
      <c r="C213" s="112"/>
      <c r="D213" s="112"/>
      <c r="E213" s="113"/>
      <c r="F213" s="113"/>
      <c r="G213" s="113"/>
      <c r="H213" s="114"/>
      <c r="I213" s="114"/>
      <c r="J213" s="8"/>
      <c r="K213" s="8"/>
      <c r="L213" s="114"/>
      <c r="M213" s="8"/>
      <c r="N213" s="115"/>
      <c r="O213" s="8"/>
      <c r="P213" s="115"/>
      <c r="Q213" s="115"/>
      <c r="R213" s="121"/>
    </row>
    <row r="214" spans="2:18" ht="29.1" hidden="1" customHeight="1">
      <c r="B214" s="8"/>
      <c r="C214" s="112"/>
      <c r="D214" s="112"/>
      <c r="E214" s="113"/>
      <c r="F214" s="113"/>
      <c r="G214" s="113"/>
      <c r="H214" s="114"/>
      <c r="I214" s="114"/>
      <c r="J214" s="8"/>
      <c r="K214" s="8"/>
      <c r="L214" s="114"/>
      <c r="M214" s="8"/>
      <c r="N214" s="115"/>
      <c r="O214" s="8"/>
      <c r="P214" s="115"/>
      <c r="Q214" s="115"/>
      <c r="R214" s="121"/>
    </row>
    <row r="215" spans="2:18" ht="29.1" hidden="1" customHeight="1">
      <c r="B215" s="8"/>
      <c r="C215" s="112"/>
      <c r="D215" s="112"/>
      <c r="E215" s="113"/>
      <c r="F215" s="113"/>
      <c r="G215" s="113"/>
      <c r="H215" s="114"/>
      <c r="I215" s="114"/>
      <c r="J215" s="8"/>
      <c r="K215" s="8"/>
      <c r="L215" s="114"/>
      <c r="M215" s="8"/>
      <c r="N215" s="115"/>
      <c r="O215" s="8"/>
      <c r="P215" s="115"/>
      <c r="Q215" s="115"/>
      <c r="R215" s="121"/>
    </row>
    <row r="216" spans="2:18" ht="29.1" hidden="1" customHeight="1">
      <c r="B216" s="8"/>
      <c r="C216" s="112"/>
      <c r="D216" s="112"/>
      <c r="E216" s="113"/>
      <c r="F216" s="113"/>
      <c r="G216" s="113"/>
      <c r="H216" s="114"/>
      <c r="I216" s="114"/>
      <c r="J216" s="8"/>
      <c r="K216" s="8"/>
      <c r="L216" s="114"/>
      <c r="M216" s="8"/>
      <c r="N216" s="115"/>
      <c r="O216" s="8"/>
      <c r="P216" s="115"/>
      <c r="Q216" s="115"/>
      <c r="R216" s="121"/>
    </row>
    <row r="217" spans="2:18" ht="29.1" hidden="1" customHeight="1">
      <c r="B217" s="8"/>
      <c r="C217" s="112"/>
      <c r="D217" s="112"/>
      <c r="E217" s="113"/>
      <c r="F217" s="113"/>
      <c r="G217" s="113"/>
      <c r="H217" s="114"/>
      <c r="I217" s="114"/>
      <c r="J217" s="8"/>
      <c r="K217" s="8"/>
      <c r="L217" s="114"/>
      <c r="M217" s="8"/>
      <c r="N217" s="115"/>
      <c r="O217" s="8"/>
      <c r="P217" s="115"/>
      <c r="Q217" s="115"/>
      <c r="R217" s="121"/>
    </row>
    <row r="218" spans="2:18" ht="29.1" hidden="1" customHeight="1">
      <c r="B218" s="8"/>
      <c r="C218" s="112"/>
      <c r="D218" s="112"/>
      <c r="E218" s="113"/>
      <c r="F218" s="113"/>
      <c r="G218" s="113"/>
      <c r="H218" s="114"/>
      <c r="I218" s="114"/>
      <c r="J218" s="8"/>
      <c r="K218" s="8"/>
      <c r="L218" s="114"/>
      <c r="M218" s="8"/>
      <c r="N218" s="115"/>
      <c r="O218" s="8"/>
      <c r="P218" s="115"/>
      <c r="Q218" s="115"/>
      <c r="R218" s="121"/>
    </row>
    <row r="219" spans="2:18" ht="29.1" hidden="1" customHeight="1">
      <c r="B219" s="8"/>
      <c r="C219" s="112"/>
      <c r="D219" s="112"/>
      <c r="E219" s="113"/>
      <c r="F219" s="113"/>
      <c r="G219" s="113"/>
      <c r="H219" s="114"/>
      <c r="I219" s="114"/>
      <c r="J219" s="8"/>
      <c r="K219" s="8"/>
      <c r="L219" s="114"/>
      <c r="M219" s="8"/>
      <c r="N219" s="115"/>
      <c r="O219" s="8"/>
      <c r="P219" s="115"/>
      <c r="Q219" s="115"/>
      <c r="R219" s="121"/>
    </row>
    <row r="220" spans="2:18" ht="29.1" hidden="1" customHeight="1">
      <c r="B220" s="8"/>
      <c r="C220" s="112"/>
      <c r="D220" s="112"/>
      <c r="E220" s="113"/>
      <c r="F220" s="113"/>
      <c r="G220" s="113"/>
      <c r="H220" s="114"/>
      <c r="I220" s="114"/>
      <c r="J220" s="8"/>
      <c r="K220" s="8"/>
      <c r="L220" s="114"/>
      <c r="M220" s="8"/>
      <c r="N220" s="115"/>
      <c r="O220" s="8"/>
      <c r="P220" s="115"/>
      <c r="Q220" s="115"/>
      <c r="R220" s="121"/>
    </row>
    <row r="221" spans="2:18" ht="29.1" hidden="1" customHeight="1">
      <c r="B221" s="8"/>
      <c r="C221" s="112"/>
      <c r="D221" s="112"/>
      <c r="E221" s="113"/>
      <c r="F221" s="113"/>
      <c r="G221" s="113"/>
      <c r="H221" s="114"/>
      <c r="I221" s="114"/>
      <c r="J221" s="8"/>
      <c r="K221" s="8"/>
      <c r="L221" s="114"/>
      <c r="M221" s="8"/>
      <c r="N221" s="115"/>
      <c r="O221" s="8"/>
      <c r="P221" s="115"/>
      <c r="Q221" s="115"/>
      <c r="R221" s="121"/>
    </row>
    <row r="222" spans="2:18" ht="29.1" hidden="1" customHeight="1">
      <c r="B222" s="8"/>
      <c r="C222" s="112"/>
      <c r="D222" s="112"/>
      <c r="E222" s="113"/>
      <c r="F222" s="113"/>
      <c r="G222" s="113"/>
      <c r="H222" s="114"/>
      <c r="I222" s="114"/>
      <c r="J222" s="8"/>
      <c r="K222" s="8"/>
      <c r="L222" s="114"/>
      <c r="M222" s="8"/>
      <c r="N222" s="115"/>
      <c r="O222" s="8"/>
      <c r="P222" s="115"/>
      <c r="Q222" s="115"/>
      <c r="R222" s="121"/>
    </row>
    <row r="223" spans="2:18" ht="29.1" hidden="1" customHeight="1">
      <c r="B223" s="8"/>
      <c r="C223" s="112"/>
      <c r="D223" s="112"/>
      <c r="E223" s="113"/>
      <c r="F223" s="113"/>
      <c r="G223" s="113"/>
      <c r="H223" s="114"/>
      <c r="I223" s="114"/>
      <c r="J223" s="8"/>
      <c r="K223" s="8"/>
      <c r="L223" s="114"/>
      <c r="M223" s="8"/>
      <c r="N223" s="115"/>
      <c r="O223" s="8"/>
      <c r="P223" s="115"/>
      <c r="Q223" s="115"/>
      <c r="R223" s="121"/>
    </row>
    <row r="224" spans="2:18" ht="29.1" hidden="1" customHeight="1">
      <c r="B224" s="8"/>
      <c r="C224" s="112"/>
      <c r="D224" s="112"/>
      <c r="E224" s="113"/>
      <c r="F224" s="113"/>
      <c r="G224" s="113"/>
      <c r="H224" s="114"/>
      <c r="I224" s="114"/>
      <c r="J224" s="8"/>
      <c r="K224" s="8"/>
      <c r="L224" s="114"/>
      <c r="M224" s="8"/>
      <c r="N224" s="115"/>
      <c r="O224" s="8"/>
      <c r="P224" s="115"/>
      <c r="Q224" s="115"/>
      <c r="R224" s="121"/>
    </row>
    <row r="225" spans="2:18" ht="29.1" hidden="1" customHeight="1">
      <c r="B225" s="8"/>
      <c r="C225" s="112"/>
      <c r="D225" s="112"/>
      <c r="E225" s="113"/>
      <c r="F225" s="113"/>
      <c r="G225" s="113"/>
      <c r="H225" s="114"/>
      <c r="I225" s="114"/>
      <c r="J225" s="8"/>
      <c r="K225" s="8"/>
      <c r="L225" s="114"/>
      <c r="M225" s="8"/>
      <c r="N225" s="115"/>
      <c r="O225" s="8"/>
      <c r="P225" s="115"/>
      <c r="Q225" s="115"/>
      <c r="R225" s="121"/>
    </row>
    <row r="226" spans="2:18" ht="29.1" hidden="1" customHeight="1">
      <c r="B226" s="8"/>
      <c r="C226" s="112"/>
      <c r="D226" s="112"/>
      <c r="E226" s="113"/>
      <c r="F226" s="113"/>
      <c r="G226" s="113"/>
      <c r="H226" s="114"/>
      <c r="I226" s="114"/>
      <c r="J226" s="8"/>
      <c r="K226" s="8"/>
      <c r="L226" s="114"/>
      <c r="M226" s="8"/>
      <c r="N226" s="115"/>
      <c r="O226" s="8"/>
      <c r="P226" s="115"/>
      <c r="Q226" s="115"/>
      <c r="R226" s="121"/>
    </row>
    <row r="227" spans="2:18" ht="29.1" hidden="1" customHeight="1">
      <c r="B227" s="8"/>
      <c r="C227" s="112"/>
      <c r="D227" s="112"/>
      <c r="E227" s="113"/>
      <c r="F227" s="113"/>
      <c r="G227" s="113"/>
      <c r="H227" s="114"/>
      <c r="I227" s="114"/>
      <c r="J227" s="8"/>
      <c r="K227" s="8"/>
      <c r="L227" s="114"/>
      <c r="M227" s="8"/>
      <c r="N227" s="115"/>
      <c r="O227" s="8"/>
      <c r="P227" s="115"/>
      <c r="Q227" s="115"/>
      <c r="R227" s="121"/>
    </row>
    <row r="228" spans="2:18" ht="29.1" hidden="1" customHeight="1">
      <c r="B228" s="8"/>
      <c r="C228" s="112"/>
      <c r="D228" s="112"/>
      <c r="E228" s="113"/>
      <c r="F228" s="113"/>
      <c r="G228" s="113"/>
      <c r="H228" s="114"/>
      <c r="I228" s="114"/>
      <c r="J228" s="8"/>
      <c r="K228" s="8"/>
      <c r="L228" s="114"/>
      <c r="M228" s="8"/>
      <c r="N228" s="115"/>
      <c r="O228" s="8"/>
      <c r="P228" s="115"/>
      <c r="Q228" s="115"/>
      <c r="R228" s="121"/>
    </row>
    <row r="229" spans="2:18" ht="29.1" hidden="1" customHeight="1">
      <c r="B229" s="8"/>
      <c r="C229" s="112"/>
      <c r="D229" s="112"/>
      <c r="E229" s="113"/>
      <c r="F229" s="113"/>
      <c r="G229" s="113"/>
      <c r="H229" s="114"/>
      <c r="I229" s="114"/>
      <c r="J229" s="8"/>
      <c r="K229" s="8"/>
      <c r="L229" s="114"/>
      <c r="M229" s="8"/>
      <c r="N229" s="115"/>
      <c r="O229" s="8"/>
      <c r="P229" s="115"/>
      <c r="Q229" s="115"/>
      <c r="R229" s="121"/>
    </row>
    <row r="230" spans="2:18" ht="29.1" hidden="1" customHeight="1">
      <c r="B230" s="8"/>
      <c r="C230" s="112"/>
      <c r="D230" s="112"/>
      <c r="E230" s="113"/>
      <c r="F230" s="113"/>
      <c r="G230" s="113"/>
      <c r="H230" s="114"/>
      <c r="I230" s="114"/>
      <c r="J230" s="8"/>
      <c r="K230" s="8"/>
      <c r="L230" s="114"/>
      <c r="M230" s="8"/>
      <c r="N230" s="115"/>
      <c r="O230" s="8"/>
      <c r="P230" s="115"/>
      <c r="Q230" s="115"/>
      <c r="R230" s="121"/>
    </row>
    <row r="231" spans="2:18" ht="29.1" hidden="1" customHeight="1">
      <c r="B231" s="8"/>
      <c r="C231" s="112"/>
      <c r="D231" s="112"/>
      <c r="E231" s="113"/>
      <c r="F231" s="113"/>
      <c r="G231" s="113"/>
      <c r="H231" s="114"/>
      <c r="I231" s="114"/>
      <c r="J231" s="8"/>
      <c r="K231" s="8"/>
      <c r="L231" s="114"/>
      <c r="M231" s="8"/>
      <c r="N231" s="115"/>
      <c r="O231" s="8"/>
      <c r="P231" s="115"/>
      <c r="Q231" s="115"/>
      <c r="R231" s="121"/>
    </row>
    <row r="232" spans="2:18" ht="29.1" hidden="1" customHeight="1">
      <c r="B232" s="8"/>
      <c r="C232" s="112"/>
      <c r="D232" s="112"/>
      <c r="E232" s="113"/>
      <c r="F232" s="113"/>
      <c r="G232" s="113"/>
      <c r="H232" s="114"/>
      <c r="I232" s="114"/>
      <c r="J232" s="8"/>
      <c r="K232" s="8"/>
      <c r="L232" s="114"/>
      <c r="M232" s="8"/>
      <c r="N232" s="115"/>
      <c r="O232" s="8"/>
      <c r="P232" s="115"/>
      <c r="Q232" s="115"/>
      <c r="R232" s="121"/>
    </row>
    <row r="233" spans="2:18" ht="29.1" hidden="1" customHeight="1">
      <c r="B233" s="8"/>
      <c r="C233" s="112"/>
      <c r="D233" s="112"/>
      <c r="E233" s="113"/>
      <c r="F233" s="113"/>
      <c r="G233" s="113"/>
      <c r="H233" s="114"/>
      <c r="I233" s="114"/>
      <c r="J233" s="8"/>
      <c r="K233" s="8"/>
      <c r="L233" s="114"/>
      <c r="M233" s="8"/>
      <c r="N233" s="115"/>
      <c r="O233" s="8"/>
      <c r="P233" s="115"/>
      <c r="Q233" s="115"/>
      <c r="R233" s="121"/>
    </row>
    <row r="234" spans="2:18" ht="29.1" hidden="1" customHeight="1">
      <c r="B234" s="8"/>
      <c r="C234" s="112"/>
      <c r="D234" s="112"/>
      <c r="E234" s="113"/>
      <c r="F234" s="113"/>
      <c r="G234" s="113"/>
      <c r="H234" s="114"/>
      <c r="I234" s="114"/>
      <c r="J234" s="8"/>
      <c r="K234" s="8"/>
      <c r="L234" s="114"/>
      <c r="M234" s="8"/>
      <c r="N234" s="115"/>
      <c r="O234" s="8"/>
      <c r="P234" s="115"/>
      <c r="Q234" s="115"/>
      <c r="R234" s="121"/>
    </row>
    <row r="235" spans="2:18" ht="29.1" hidden="1" customHeight="1">
      <c r="B235" s="8"/>
      <c r="C235" s="112"/>
      <c r="D235" s="112"/>
      <c r="E235" s="113"/>
      <c r="F235" s="113"/>
      <c r="G235" s="113"/>
      <c r="H235" s="114"/>
      <c r="I235" s="114"/>
      <c r="J235" s="8"/>
      <c r="K235" s="8"/>
      <c r="L235" s="114"/>
      <c r="M235" s="8"/>
      <c r="N235" s="115"/>
      <c r="O235" s="8"/>
      <c r="P235" s="115"/>
      <c r="Q235" s="115"/>
      <c r="R235" s="121"/>
    </row>
    <row r="236" spans="2:18" ht="29.1" hidden="1" customHeight="1">
      <c r="B236" s="8"/>
      <c r="C236" s="112"/>
      <c r="D236" s="112"/>
      <c r="E236" s="113"/>
      <c r="F236" s="113"/>
      <c r="G236" s="113"/>
      <c r="H236" s="114"/>
      <c r="I236" s="114"/>
      <c r="J236" s="8"/>
      <c r="K236" s="8"/>
      <c r="L236" s="114"/>
      <c r="M236" s="8"/>
      <c r="N236" s="115"/>
      <c r="O236" s="8"/>
      <c r="P236" s="115"/>
      <c r="Q236" s="115"/>
      <c r="R236" s="121"/>
    </row>
    <row r="237" spans="2:18" ht="29.1" hidden="1" customHeight="1">
      <c r="B237" s="8"/>
      <c r="C237" s="112"/>
      <c r="D237" s="112"/>
      <c r="E237" s="113"/>
      <c r="F237" s="113"/>
      <c r="G237" s="113"/>
      <c r="H237" s="114"/>
      <c r="I237" s="114"/>
      <c r="J237" s="8"/>
      <c r="K237" s="8"/>
      <c r="L237" s="114"/>
      <c r="M237" s="8"/>
      <c r="N237" s="115"/>
      <c r="O237" s="8"/>
      <c r="P237" s="115"/>
      <c r="Q237" s="115"/>
      <c r="R237" s="121"/>
    </row>
    <row r="238" spans="2:18" ht="29.1" hidden="1" customHeight="1">
      <c r="B238" s="8"/>
      <c r="C238" s="112"/>
      <c r="D238" s="112"/>
      <c r="E238" s="113"/>
      <c r="F238" s="113"/>
      <c r="G238" s="113"/>
      <c r="H238" s="114"/>
      <c r="I238" s="114"/>
      <c r="J238" s="8"/>
      <c r="K238" s="8"/>
      <c r="L238" s="114"/>
      <c r="M238" s="8"/>
      <c r="N238" s="115"/>
      <c r="O238" s="8"/>
      <c r="P238" s="115"/>
      <c r="Q238" s="115"/>
      <c r="R238" s="121"/>
    </row>
    <row r="239" spans="2:18" ht="29.1" hidden="1" customHeight="1">
      <c r="B239" s="8"/>
      <c r="C239" s="112"/>
      <c r="D239" s="112"/>
      <c r="E239" s="113"/>
      <c r="F239" s="113"/>
      <c r="G239" s="113"/>
      <c r="H239" s="114"/>
      <c r="I239" s="114"/>
      <c r="J239" s="8"/>
      <c r="K239" s="8"/>
      <c r="L239" s="114"/>
      <c r="M239" s="8"/>
      <c r="N239" s="115"/>
      <c r="O239" s="8"/>
      <c r="P239" s="115"/>
      <c r="Q239" s="115"/>
      <c r="R239" s="121"/>
    </row>
    <row r="240" spans="2:18" ht="29.1" hidden="1" customHeight="1">
      <c r="B240" s="8"/>
      <c r="C240" s="112"/>
      <c r="D240" s="112"/>
      <c r="E240" s="113"/>
      <c r="F240" s="113"/>
      <c r="G240" s="113"/>
      <c r="H240" s="114"/>
      <c r="I240" s="114"/>
      <c r="J240" s="8"/>
      <c r="K240" s="8"/>
      <c r="L240" s="114"/>
      <c r="M240" s="8"/>
      <c r="N240" s="115"/>
      <c r="O240" s="8"/>
      <c r="P240" s="115"/>
      <c r="Q240" s="115"/>
      <c r="R240" s="121"/>
    </row>
    <row r="241" spans="2:18" ht="29.1" hidden="1" customHeight="1">
      <c r="B241" s="8"/>
      <c r="C241" s="112"/>
      <c r="D241" s="112"/>
      <c r="E241" s="113"/>
      <c r="F241" s="113"/>
      <c r="G241" s="113"/>
      <c r="H241" s="114"/>
      <c r="I241" s="114"/>
      <c r="J241" s="8"/>
      <c r="K241" s="8"/>
      <c r="L241" s="114"/>
      <c r="M241" s="8"/>
      <c r="N241" s="115"/>
      <c r="O241" s="8"/>
      <c r="P241" s="115"/>
      <c r="Q241" s="115"/>
      <c r="R241" s="121"/>
    </row>
    <row r="242" spans="2:18" ht="29.1" hidden="1" customHeight="1">
      <c r="B242" s="8"/>
      <c r="C242" s="112"/>
      <c r="D242" s="112"/>
      <c r="E242" s="113"/>
      <c r="F242" s="113"/>
      <c r="G242" s="113"/>
      <c r="H242" s="114"/>
      <c r="I242" s="114"/>
      <c r="J242" s="8"/>
      <c r="K242" s="8"/>
      <c r="L242" s="114"/>
      <c r="M242" s="8"/>
      <c r="N242" s="115"/>
      <c r="O242" s="8"/>
      <c r="P242" s="115"/>
      <c r="Q242" s="115"/>
      <c r="R242" s="121"/>
    </row>
    <row r="243" spans="2:18" ht="29.1" hidden="1" customHeight="1">
      <c r="B243" s="8"/>
      <c r="C243" s="112"/>
      <c r="D243" s="112"/>
      <c r="E243" s="113"/>
      <c r="F243" s="113"/>
      <c r="G243" s="113"/>
      <c r="H243" s="114"/>
      <c r="I243" s="114"/>
      <c r="J243" s="8"/>
      <c r="K243" s="8"/>
      <c r="L243" s="114"/>
      <c r="M243" s="8"/>
      <c r="N243" s="115"/>
      <c r="O243" s="8"/>
      <c r="P243" s="115"/>
      <c r="Q243" s="115"/>
      <c r="R243" s="121"/>
    </row>
    <row r="244" spans="2:18" ht="29.1" hidden="1" customHeight="1">
      <c r="B244" s="8"/>
      <c r="C244" s="112"/>
      <c r="D244" s="112"/>
      <c r="E244" s="113"/>
      <c r="F244" s="113"/>
      <c r="G244" s="113"/>
      <c r="H244" s="114"/>
      <c r="I244" s="114"/>
      <c r="J244" s="8"/>
      <c r="K244" s="8"/>
      <c r="L244" s="114"/>
      <c r="M244" s="8"/>
      <c r="N244" s="115"/>
      <c r="O244" s="8"/>
      <c r="P244" s="115"/>
      <c r="Q244" s="115"/>
      <c r="R244" s="121"/>
    </row>
    <row r="245" spans="2:18" ht="29.1" hidden="1" customHeight="1">
      <c r="B245" s="8"/>
      <c r="C245" s="112"/>
      <c r="D245" s="112"/>
      <c r="E245" s="113"/>
      <c r="F245" s="113"/>
      <c r="G245" s="113"/>
      <c r="H245" s="114"/>
      <c r="I245" s="114"/>
      <c r="J245" s="8"/>
      <c r="K245" s="8"/>
      <c r="L245" s="114"/>
      <c r="M245" s="8"/>
      <c r="N245" s="115"/>
      <c r="O245" s="8"/>
      <c r="P245" s="115"/>
      <c r="Q245" s="115"/>
      <c r="R245" s="121"/>
    </row>
    <row r="246" spans="2:18" ht="29.1" hidden="1" customHeight="1">
      <c r="B246" s="8"/>
      <c r="C246" s="112"/>
      <c r="D246" s="112"/>
      <c r="E246" s="113"/>
      <c r="F246" s="113"/>
      <c r="G246" s="113"/>
      <c r="H246" s="114"/>
      <c r="I246" s="114"/>
      <c r="J246" s="8"/>
      <c r="K246" s="8"/>
      <c r="L246" s="114"/>
      <c r="M246" s="8"/>
      <c r="N246" s="115"/>
      <c r="O246" s="8"/>
      <c r="P246" s="115"/>
      <c r="Q246" s="115"/>
      <c r="R246" s="121"/>
    </row>
    <row r="247" spans="2:18" ht="29.1" hidden="1" customHeight="1">
      <c r="B247" s="8"/>
      <c r="C247" s="112"/>
      <c r="D247" s="112"/>
      <c r="E247" s="113"/>
      <c r="F247" s="113"/>
      <c r="G247" s="113"/>
      <c r="H247" s="114"/>
      <c r="I247" s="114"/>
      <c r="J247" s="8"/>
      <c r="K247" s="8"/>
      <c r="L247" s="114"/>
      <c r="M247" s="8"/>
      <c r="N247" s="115"/>
      <c r="O247" s="8"/>
      <c r="P247" s="115"/>
      <c r="Q247" s="115"/>
      <c r="R247" s="121"/>
    </row>
    <row r="248" spans="2:18" ht="29.1" hidden="1" customHeight="1">
      <c r="B248" s="8"/>
      <c r="C248" s="112"/>
      <c r="D248" s="112"/>
      <c r="E248" s="113"/>
      <c r="F248" s="113"/>
      <c r="G248" s="113"/>
      <c r="H248" s="114"/>
      <c r="I248" s="114"/>
      <c r="J248" s="8"/>
      <c r="K248" s="8"/>
      <c r="L248" s="114"/>
      <c r="M248" s="8"/>
      <c r="N248" s="115"/>
      <c r="O248" s="8"/>
      <c r="P248" s="115"/>
      <c r="Q248" s="115"/>
      <c r="R248" s="121"/>
    </row>
    <row r="249" spans="2:18" ht="29.1" hidden="1" customHeight="1">
      <c r="B249" s="8"/>
      <c r="C249" s="112"/>
      <c r="D249" s="112"/>
      <c r="E249" s="113"/>
      <c r="F249" s="113"/>
      <c r="G249" s="113"/>
      <c r="H249" s="114"/>
      <c r="I249" s="114"/>
      <c r="J249" s="8"/>
      <c r="K249" s="8"/>
      <c r="L249" s="114"/>
      <c r="M249" s="8"/>
      <c r="N249" s="115"/>
      <c r="O249" s="8"/>
      <c r="P249" s="115"/>
      <c r="Q249" s="115"/>
      <c r="R249" s="121"/>
    </row>
    <row r="250" spans="2:18" ht="29.1" hidden="1" customHeight="1">
      <c r="B250" s="8"/>
      <c r="C250" s="112"/>
      <c r="D250" s="112"/>
      <c r="E250" s="113"/>
      <c r="F250" s="113"/>
      <c r="G250" s="113"/>
      <c r="H250" s="114"/>
      <c r="I250" s="114"/>
      <c r="J250" s="8"/>
      <c r="K250" s="8"/>
      <c r="L250" s="114"/>
      <c r="M250" s="8"/>
      <c r="N250" s="115"/>
      <c r="O250" s="8"/>
      <c r="P250" s="115"/>
      <c r="Q250" s="115"/>
      <c r="R250" s="121"/>
    </row>
    <row r="251" spans="2:18" ht="29.1" hidden="1" customHeight="1">
      <c r="B251" s="8"/>
      <c r="C251" s="112"/>
      <c r="D251" s="112"/>
      <c r="E251" s="113"/>
      <c r="F251" s="113"/>
      <c r="G251" s="113"/>
      <c r="H251" s="114"/>
      <c r="I251" s="114"/>
      <c r="J251" s="8"/>
      <c r="K251" s="8"/>
      <c r="L251" s="114"/>
      <c r="M251" s="8"/>
      <c r="N251" s="115"/>
      <c r="O251" s="8"/>
      <c r="P251" s="115"/>
      <c r="Q251" s="115"/>
      <c r="R251" s="121"/>
    </row>
    <row r="252" spans="2:18" ht="29.1" hidden="1" customHeight="1">
      <c r="B252" s="8"/>
      <c r="C252" s="112"/>
      <c r="D252" s="112"/>
      <c r="E252" s="113"/>
      <c r="F252" s="113"/>
      <c r="G252" s="113"/>
      <c r="H252" s="114"/>
      <c r="I252" s="114"/>
      <c r="J252" s="8"/>
      <c r="K252" s="8"/>
      <c r="L252" s="114"/>
      <c r="M252" s="8"/>
      <c r="N252" s="115"/>
      <c r="O252" s="8"/>
      <c r="P252" s="115"/>
      <c r="Q252" s="115"/>
      <c r="R252" s="121"/>
    </row>
    <row r="253" spans="2:18" ht="29.1" hidden="1" customHeight="1">
      <c r="B253" s="8"/>
      <c r="C253" s="112"/>
      <c r="D253" s="112"/>
      <c r="E253" s="113"/>
      <c r="F253" s="113"/>
      <c r="G253" s="113"/>
      <c r="H253" s="114"/>
      <c r="I253" s="114"/>
      <c r="J253" s="8"/>
      <c r="K253" s="8"/>
      <c r="L253" s="114"/>
      <c r="M253" s="8"/>
      <c r="N253" s="115"/>
      <c r="O253" s="8"/>
      <c r="P253" s="115"/>
      <c r="Q253" s="115"/>
      <c r="R253" s="121"/>
    </row>
    <row r="254" spans="2:18" ht="29.1" hidden="1" customHeight="1">
      <c r="B254" s="8"/>
      <c r="C254" s="112"/>
      <c r="D254" s="112"/>
      <c r="E254" s="113"/>
      <c r="F254" s="113"/>
      <c r="G254" s="113"/>
      <c r="H254" s="114"/>
      <c r="I254" s="114"/>
      <c r="J254" s="8"/>
      <c r="K254" s="8"/>
      <c r="L254" s="114"/>
      <c r="M254" s="8"/>
      <c r="N254" s="115"/>
      <c r="O254" s="8"/>
      <c r="P254" s="115"/>
      <c r="Q254" s="115"/>
      <c r="R254" s="121"/>
    </row>
    <row r="255" spans="2:18" ht="29.1" hidden="1" customHeight="1">
      <c r="B255" s="8"/>
      <c r="C255" s="112"/>
      <c r="D255" s="112"/>
      <c r="E255" s="113"/>
      <c r="F255" s="113"/>
      <c r="G255" s="113"/>
      <c r="H255" s="114"/>
      <c r="I255" s="114"/>
      <c r="J255" s="8"/>
      <c r="K255" s="8"/>
      <c r="L255" s="114"/>
      <c r="M255" s="8"/>
      <c r="N255" s="115"/>
      <c r="O255" s="8"/>
      <c r="P255" s="115"/>
      <c r="Q255" s="115"/>
      <c r="R255" s="121"/>
    </row>
    <row r="256" spans="2:18" ht="29.1" hidden="1" customHeight="1">
      <c r="B256" s="8"/>
      <c r="C256" s="112"/>
      <c r="D256" s="112"/>
      <c r="E256" s="113"/>
      <c r="F256" s="113"/>
      <c r="G256" s="113"/>
      <c r="H256" s="114"/>
      <c r="I256" s="114"/>
      <c r="J256" s="8"/>
      <c r="K256" s="8"/>
      <c r="L256" s="114"/>
      <c r="M256" s="8"/>
      <c r="N256" s="115"/>
      <c r="O256" s="8"/>
      <c r="P256" s="115"/>
      <c r="Q256" s="115"/>
      <c r="R256" s="121"/>
    </row>
    <row r="257" spans="2:18" ht="29.1" hidden="1" customHeight="1">
      <c r="B257" s="8"/>
      <c r="C257" s="112"/>
      <c r="D257" s="112"/>
      <c r="E257" s="113"/>
      <c r="F257" s="113"/>
      <c r="G257" s="113"/>
      <c r="H257" s="114"/>
      <c r="I257" s="114"/>
      <c r="J257" s="8"/>
      <c r="K257" s="8"/>
      <c r="L257" s="114"/>
      <c r="M257" s="8"/>
      <c r="N257" s="115"/>
      <c r="O257" s="8"/>
      <c r="P257" s="115"/>
      <c r="Q257" s="115"/>
      <c r="R257" s="121"/>
    </row>
    <row r="258" spans="2:18" ht="29.1" hidden="1" customHeight="1">
      <c r="B258" s="8"/>
      <c r="C258" s="112"/>
      <c r="D258" s="112"/>
      <c r="E258" s="113"/>
      <c r="F258" s="113"/>
      <c r="G258" s="113"/>
      <c r="H258" s="114"/>
      <c r="I258" s="114"/>
      <c r="J258" s="8"/>
      <c r="K258" s="8"/>
      <c r="L258" s="114"/>
      <c r="M258" s="8"/>
      <c r="N258" s="115"/>
      <c r="O258" s="8"/>
      <c r="P258" s="115"/>
      <c r="Q258" s="115"/>
      <c r="R258" s="121"/>
    </row>
    <row r="259" spans="2:18" ht="29.1" hidden="1" customHeight="1">
      <c r="B259" s="8"/>
      <c r="C259" s="112"/>
      <c r="D259" s="112"/>
      <c r="E259" s="113"/>
      <c r="F259" s="113"/>
      <c r="G259" s="113"/>
      <c r="H259" s="114"/>
      <c r="I259" s="114"/>
      <c r="J259" s="8"/>
      <c r="K259" s="8"/>
      <c r="L259" s="114"/>
      <c r="M259" s="8"/>
      <c r="N259" s="115"/>
      <c r="O259" s="8"/>
      <c r="P259" s="115"/>
      <c r="Q259" s="115"/>
      <c r="R259" s="121"/>
    </row>
    <row r="260" spans="2:18" ht="29.1" hidden="1" customHeight="1">
      <c r="B260" s="8"/>
      <c r="C260" s="112"/>
      <c r="D260" s="112"/>
      <c r="E260" s="113"/>
      <c r="F260" s="113"/>
      <c r="G260" s="113"/>
      <c r="H260" s="114"/>
      <c r="I260" s="114"/>
      <c r="J260" s="8"/>
      <c r="K260" s="8"/>
      <c r="L260" s="114"/>
      <c r="M260" s="8"/>
      <c r="N260" s="115"/>
      <c r="O260" s="8"/>
      <c r="P260" s="115"/>
      <c r="Q260" s="115"/>
      <c r="R260" s="121"/>
    </row>
    <row r="261" spans="2:18" ht="29.1" hidden="1" customHeight="1">
      <c r="B261" s="8"/>
      <c r="C261" s="112"/>
      <c r="D261" s="112"/>
      <c r="E261" s="113"/>
      <c r="F261" s="113"/>
      <c r="G261" s="113"/>
      <c r="H261" s="114"/>
      <c r="I261" s="114"/>
      <c r="J261" s="8"/>
      <c r="K261" s="8"/>
      <c r="L261" s="114"/>
      <c r="M261" s="8"/>
      <c r="N261" s="115"/>
      <c r="O261" s="8"/>
      <c r="P261" s="115"/>
      <c r="Q261" s="115"/>
      <c r="R261" s="121"/>
    </row>
    <row r="262" spans="2:18" ht="29.1" hidden="1" customHeight="1">
      <c r="B262" s="8"/>
      <c r="C262" s="112"/>
      <c r="D262" s="112"/>
      <c r="E262" s="113"/>
      <c r="F262" s="113"/>
      <c r="G262" s="113"/>
      <c r="H262" s="114"/>
      <c r="I262" s="114"/>
      <c r="J262" s="8"/>
      <c r="K262" s="8"/>
      <c r="L262" s="114"/>
      <c r="M262" s="8"/>
      <c r="N262" s="115"/>
      <c r="O262" s="8"/>
      <c r="P262" s="115"/>
      <c r="Q262" s="115"/>
      <c r="R262" s="121"/>
    </row>
    <row r="263" spans="2:18" ht="29.1" hidden="1" customHeight="1">
      <c r="B263" s="8"/>
      <c r="C263" s="112"/>
      <c r="D263" s="112"/>
      <c r="E263" s="113"/>
      <c r="F263" s="113"/>
      <c r="G263" s="113"/>
      <c r="H263" s="114"/>
      <c r="I263" s="114"/>
      <c r="J263" s="8"/>
      <c r="K263" s="8"/>
      <c r="L263" s="114"/>
      <c r="M263" s="8"/>
      <c r="N263" s="115"/>
      <c r="O263" s="8"/>
      <c r="P263" s="115"/>
      <c r="Q263" s="115"/>
      <c r="R263" s="121"/>
    </row>
    <row r="264" spans="2:18" ht="29.1" hidden="1" customHeight="1">
      <c r="B264" s="8"/>
      <c r="C264" s="112"/>
      <c r="D264" s="112"/>
      <c r="E264" s="113"/>
      <c r="F264" s="113"/>
      <c r="G264" s="113"/>
      <c r="H264" s="114"/>
      <c r="I264" s="114"/>
      <c r="J264" s="8"/>
      <c r="K264" s="8"/>
      <c r="L264" s="114"/>
      <c r="M264" s="8"/>
      <c r="N264" s="115"/>
      <c r="O264" s="8"/>
      <c r="P264" s="115"/>
      <c r="Q264" s="115"/>
      <c r="R264" s="121"/>
    </row>
    <row r="265" spans="2:18" ht="29.1" hidden="1" customHeight="1">
      <c r="B265" s="8"/>
      <c r="C265" s="112"/>
      <c r="D265" s="112"/>
      <c r="E265" s="113"/>
      <c r="F265" s="113"/>
      <c r="G265" s="113"/>
      <c r="H265" s="114"/>
      <c r="I265" s="114"/>
      <c r="J265" s="8"/>
      <c r="K265" s="8"/>
      <c r="L265" s="114"/>
      <c r="M265" s="8"/>
      <c r="N265" s="115"/>
      <c r="O265" s="8"/>
      <c r="P265" s="115"/>
      <c r="Q265" s="115"/>
      <c r="R265" s="121"/>
    </row>
    <row r="266" spans="2:18" ht="29.1" hidden="1" customHeight="1">
      <c r="B266" s="8"/>
      <c r="C266" s="112"/>
      <c r="D266" s="112"/>
      <c r="E266" s="113"/>
      <c r="F266" s="113"/>
      <c r="G266" s="113"/>
      <c r="H266" s="114"/>
      <c r="I266" s="114"/>
      <c r="J266" s="8"/>
      <c r="K266" s="8"/>
      <c r="L266" s="114"/>
      <c r="M266" s="8"/>
      <c r="N266" s="115"/>
      <c r="O266" s="8"/>
      <c r="P266" s="115"/>
      <c r="Q266" s="115"/>
      <c r="R266" s="121"/>
    </row>
    <row r="267" spans="2:18" ht="29.1" hidden="1" customHeight="1">
      <c r="B267" s="8"/>
      <c r="C267" s="112"/>
      <c r="D267" s="112"/>
      <c r="E267" s="113"/>
      <c r="F267" s="113"/>
      <c r="G267" s="113"/>
      <c r="H267" s="114"/>
      <c r="I267" s="114"/>
      <c r="J267" s="8"/>
      <c r="K267" s="8"/>
      <c r="L267" s="114"/>
      <c r="M267" s="8"/>
      <c r="N267" s="115"/>
      <c r="O267" s="8"/>
      <c r="P267" s="115"/>
      <c r="Q267" s="115"/>
      <c r="R267" s="121"/>
    </row>
    <row r="268" spans="2:18" ht="29.1" hidden="1" customHeight="1">
      <c r="B268" s="8"/>
      <c r="C268" s="112"/>
      <c r="D268" s="112"/>
      <c r="E268" s="113"/>
      <c r="F268" s="113"/>
      <c r="G268" s="113"/>
      <c r="H268" s="114"/>
      <c r="I268" s="114"/>
      <c r="J268" s="8"/>
      <c r="K268" s="8"/>
      <c r="L268" s="114"/>
      <c r="M268" s="8"/>
      <c r="N268" s="115"/>
      <c r="O268" s="8"/>
      <c r="P268" s="115"/>
      <c r="Q268" s="115"/>
      <c r="R268" s="121"/>
    </row>
    <row r="269" spans="2:18" ht="29.1" hidden="1" customHeight="1">
      <c r="B269" s="8"/>
      <c r="C269" s="112"/>
      <c r="D269" s="112"/>
      <c r="E269" s="113"/>
      <c r="F269" s="113"/>
      <c r="G269" s="113"/>
      <c r="H269" s="114"/>
      <c r="I269" s="114"/>
      <c r="J269" s="8"/>
      <c r="K269" s="8"/>
      <c r="L269" s="114"/>
      <c r="M269" s="8"/>
      <c r="N269" s="115"/>
      <c r="O269" s="8"/>
      <c r="P269" s="115"/>
      <c r="Q269" s="115"/>
      <c r="R269" s="121"/>
    </row>
    <row r="270" spans="2:18" ht="29.1" hidden="1" customHeight="1">
      <c r="B270" s="8"/>
      <c r="C270" s="112"/>
      <c r="D270" s="112"/>
      <c r="E270" s="113"/>
      <c r="F270" s="113"/>
      <c r="G270" s="113"/>
      <c r="H270" s="114"/>
      <c r="I270" s="114"/>
      <c r="J270" s="8"/>
      <c r="K270" s="8"/>
      <c r="L270" s="114"/>
      <c r="M270" s="8"/>
      <c r="N270" s="115"/>
      <c r="O270" s="8"/>
      <c r="P270" s="115"/>
      <c r="Q270" s="115"/>
      <c r="R270" s="121"/>
    </row>
    <row r="271" spans="2:18" ht="29.1" hidden="1" customHeight="1">
      <c r="B271" s="8"/>
      <c r="C271" s="112"/>
      <c r="D271" s="112"/>
      <c r="E271" s="113"/>
      <c r="F271" s="113"/>
      <c r="G271" s="113"/>
      <c r="H271" s="114"/>
      <c r="I271" s="114"/>
      <c r="J271" s="8"/>
      <c r="K271" s="8"/>
      <c r="L271" s="114"/>
      <c r="M271" s="8"/>
      <c r="N271" s="115"/>
      <c r="O271" s="8"/>
      <c r="P271" s="115"/>
      <c r="Q271" s="115"/>
      <c r="R271" s="121"/>
    </row>
    <row r="272" spans="2:18" ht="29.1" hidden="1" customHeight="1">
      <c r="B272" s="8"/>
      <c r="C272" s="112"/>
      <c r="D272" s="112"/>
      <c r="E272" s="113"/>
      <c r="F272" s="113"/>
      <c r="G272" s="113"/>
      <c r="H272" s="114"/>
      <c r="I272" s="114"/>
      <c r="J272" s="8"/>
      <c r="K272" s="8"/>
      <c r="L272" s="114"/>
      <c r="M272" s="8"/>
      <c r="N272" s="115"/>
      <c r="O272" s="8"/>
      <c r="P272" s="115"/>
      <c r="Q272" s="115"/>
      <c r="R272" s="121"/>
    </row>
    <row r="273" spans="2:18" ht="29.1" hidden="1" customHeight="1">
      <c r="B273" s="8"/>
      <c r="C273" s="112"/>
      <c r="D273" s="112"/>
      <c r="E273" s="113"/>
      <c r="F273" s="113"/>
      <c r="G273" s="113"/>
      <c r="H273" s="114"/>
      <c r="I273" s="114"/>
      <c r="J273" s="8"/>
      <c r="K273" s="8"/>
      <c r="L273" s="114"/>
      <c r="M273" s="8"/>
      <c r="N273" s="115"/>
      <c r="O273" s="8"/>
      <c r="P273" s="115"/>
      <c r="Q273" s="115"/>
      <c r="R273" s="121"/>
    </row>
    <row r="274" spans="2:18" ht="29.1" hidden="1" customHeight="1">
      <c r="B274" s="8"/>
      <c r="C274" s="112"/>
      <c r="D274" s="112"/>
      <c r="E274" s="113"/>
      <c r="F274" s="113"/>
      <c r="G274" s="113"/>
      <c r="H274" s="114"/>
      <c r="I274" s="114"/>
      <c r="J274" s="8"/>
      <c r="K274" s="8"/>
      <c r="L274" s="114"/>
      <c r="M274" s="8"/>
      <c r="N274" s="115"/>
      <c r="O274" s="8"/>
      <c r="P274" s="115"/>
      <c r="Q274" s="115"/>
      <c r="R274" s="121"/>
    </row>
    <row r="275" spans="2:18" ht="29.1" hidden="1" customHeight="1">
      <c r="B275" s="8"/>
      <c r="C275" s="112"/>
      <c r="D275" s="112"/>
      <c r="E275" s="113"/>
      <c r="F275" s="113"/>
      <c r="G275" s="113"/>
      <c r="H275" s="114"/>
      <c r="I275" s="114"/>
      <c r="J275" s="8"/>
      <c r="K275" s="8"/>
      <c r="L275" s="114"/>
      <c r="M275" s="8"/>
      <c r="N275" s="115"/>
      <c r="O275" s="8"/>
      <c r="P275" s="115"/>
      <c r="Q275" s="115"/>
      <c r="R275" s="121"/>
    </row>
    <row r="276" spans="2:18" ht="29.1" hidden="1" customHeight="1">
      <c r="B276" s="8"/>
      <c r="C276" s="112"/>
      <c r="D276" s="112"/>
      <c r="E276" s="113"/>
      <c r="F276" s="113"/>
      <c r="G276" s="113"/>
      <c r="H276" s="114"/>
      <c r="I276" s="114"/>
      <c r="J276" s="8"/>
      <c r="K276" s="8"/>
      <c r="L276" s="114"/>
      <c r="M276" s="8"/>
      <c r="N276" s="115"/>
      <c r="O276" s="8"/>
      <c r="P276" s="115"/>
      <c r="Q276" s="115"/>
      <c r="R276" s="121"/>
    </row>
    <row r="277" spans="2:18" ht="29.1" hidden="1" customHeight="1">
      <c r="B277" s="8"/>
      <c r="C277" s="112"/>
      <c r="D277" s="112"/>
      <c r="E277" s="113"/>
      <c r="F277" s="113"/>
      <c r="G277" s="113"/>
      <c r="H277" s="114"/>
      <c r="I277" s="114"/>
      <c r="J277" s="8"/>
      <c r="K277" s="8"/>
      <c r="L277" s="114"/>
      <c r="M277" s="8"/>
      <c r="N277" s="115"/>
      <c r="O277" s="8"/>
      <c r="P277" s="115"/>
      <c r="Q277" s="115"/>
      <c r="R277" s="121"/>
    </row>
    <row r="278" spans="2:18" ht="29.1" hidden="1" customHeight="1">
      <c r="B278" s="8"/>
      <c r="C278" s="112"/>
      <c r="D278" s="112"/>
      <c r="E278" s="113"/>
      <c r="F278" s="113"/>
      <c r="G278" s="113"/>
      <c r="H278" s="114"/>
      <c r="I278" s="114"/>
      <c r="J278" s="8"/>
      <c r="K278" s="8"/>
      <c r="L278" s="114"/>
      <c r="M278" s="8"/>
      <c r="N278" s="115"/>
      <c r="O278" s="8"/>
      <c r="P278" s="115"/>
      <c r="Q278" s="115"/>
      <c r="R278" s="121"/>
    </row>
    <row r="279" spans="2:18" ht="29.1" hidden="1" customHeight="1">
      <c r="B279" s="8"/>
      <c r="C279" s="112"/>
      <c r="D279" s="112"/>
      <c r="E279" s="113"/>
      <c r="F279" s="113"/>
      <c r="G279" s="113"/>
      <c r="H279" s="114"/>
      <c r="I279" s="114"/>
      <c r="J279" s="8"/>
      <c r="K279" s="8"/>
      <c r="L279" s="114"/>
      <c r="M279" s="8"/>
      <c r="N279" s="115"/>
      <c r="O279" s="8"/>
      <c r="P279" s="115"/>
      <c r="Q279" s="115"/>
      <c r="R279" s="121"/>
    </row>
    <row r="280" spans="2:18" ht="29.1" hidden="1" customHeight="1">
      <c r="B280" s="8"/>
      <c r="C280" s="112"/>
      <c r="D280" s="112"/>
      <c r="E280" s="113"/>
      <c r="F280" s="113"/>
      <c r="G280" s="113"/>
      <c r="H280" s="114"/>
      <c r="I280" s="114"/>
      <c r="J280" s="8"/>
      <c r="K280" s="8"/>
      <c r="L280" s="114"/>
      <c r="M280" s="8"/>
      <c r="N280" s="115"/>
      <c r="O280" s="8"/>
      <c r="P280" s="115"/>
      <c r="Q280" s="115"/>
      <c r="R280" s="121"/>
    </row>
    <row r="281" spans="2:18" ht="29.1" hidden="1" customHeight="1">
      <c r="B281" s="8"/>
      <c r="C281" s="112"/>
      <c r="D281" s="112"/>
      <c r="E281" s="113"/>
      <c r="F281" s="113"/>
      <c r="G281" s="113"/>
      <c r="H281" s="114"/>
      <c r="I281" s="114"/>
      <c r="J281" s="8"/>
      <c r="K281" s="8"/>
      <c r="L281" s="114"/>
      <c r="M281" s="8"/>
      <c r="N281" s="115"/>
      <c r="O281" s="8"/>
      <c r="P281" s="115"/>
      <c r="Q281" s="115"/>
      <c r="R281" s="121"/>
    </row>
    <row r="282" spans="2:18" ht="29.1" hidden="1" customHeight="1">
      <c r="B282" s="8"/>
      <c r="C282" s="112"/>
      <c r="D282" s="112"/>
      <c r="E282" s="113"/>
      <c r="F282" s="113"/>
      <c r="G282" s="113"/>
      <c r="H282" s="114"/>
      <c r="I282" s="114"/>
      <c r="J282" s="8"/>
      <c r="K282" s="8"/>
      <c r="L282" s="114"/>
      <c r="M282" s="8"/>
      <c r="N282" s="115"/>
      <c r="O282" s="8"/>
      <c r="P282" s="115"/>
      <c r="Q282" s="115"/>
      <c r="R282" s="121"/>
    </row>
    <row r="283" spans="2:18" ht="29.1" hidden="1" customHeight="1">
      <c r="B283" s="8"/>
      <c r="C283" s="112"/>
      <c r="D283" s="112"/>
      <c r="E283" s="113"/>
      <c r="F283" s="113"/>
      <c r="G283" s="113"/>
      <c r="H283" s="114"/>
      <c r="I283" s="114"/>
      <c r="J283" s="8"/>
      <c r="K283" s="8"/>
      <c r="L283" s="114"/>
      <c r="M283" s="8"/>
      <c r="N283" s="115"/>
      <c r="O283" s="8"/>
      <c r="P283" s="115"/>
      <c r="Q283" s="115"/>
      <c r="R283" s="121"/>
    </row>
    <row r="284" spans="2:18" ht="29.1" hidden="1" customHeight="1">
      <c r="B284" s="8"/>
      <c r="C284" s="112"/>
      <c r="D284" s="112"/>
      <c r="E284" s="113"/>
      <c r="F284" s="113"/>
      <c r="G284" s="113"/>
      <c r="H284" s="114"/>
      <c r="I284" s="114"/>
      <c r="J284" s="8"/>
      <c r="K284" s="8"/>
      <c r="L284" s="114"/>
      <c r="M284" s="8"/>
      <c r="N284" s="115"/>
      <c r="O284" s="8"/>
      <c r="P284" s="115"/>
      <c r="Q284" s="115"/>
      <c r="R284" s="121"/>
    </row>
    <row r="285" spans="2:18" ht="29.1" hidden="1" customHeight="1">
      <c r="B285" s="8"/>
      <c r="C285" s="112"/>
      <c r="D285" s="112"/>
      <c r="E285" s="113"/>
      <c r="F285" s="113"/>
      <c r="G285" s="113"/>
      <c r="H285" s="114"/>
      <c r="I285" s="114"/>
      <c r="J285" s="8"/>
      <c r="K285" s="8"/>
      <c r="L285" s="114"/>
      <c r="M285" s="8"/>
      <c r="N285" s="115"/>
      <c r="O285" s="8"/>
      <c r="P285" s="115"/>
      <c r="Q285" s="115"/>
      <c r="R285" s="121"/>
    </row>
    <row r="286" spans="2:18" ht="29.1" hidden="1" customHeight="1">
      <c r="B286" s="8"/>
      <c r="C286" s="112"/>
      <c r="D286" s="112"/>
      <c r="E286" s="113"/>
      <c r="F286" s="113"/>
      <c r="G286" s="113"/>
      <c r="H286" s="114"/>
      <c r="I286" s="114"/>
      <c r="J286" s="8"/>
      <c r="K286" s="8"/>
      <c r="L286" s="114"/>
      <c r="M286" s="8"/>
      <c r="N286" s="115"/>
      <c r="O286" s="8"/>
      <c r="P286" s="115"/>
      <c r="Q286" s="115"/>
      <c r="R286" s="121"/>
    </row>
    <row r="287" spans="2:18" ht="29.1" hidden="1" customHeight="1">
      <c r="B287" s="8"/>
      <c r="C287" s="112"/>
      <c r="D287" s="112"/>
      <c r="E287" s="113"/>
      <c r="F287" s="113"/>
      <c r="G287" s="113"/>
      <c r="H287" s="114"/>
      <c r="I287" s="114"/>
      <c r="J287" s="8"/>
      <c r="K287" s="8"/>
      <c r="L287" s="114"/>
      <c r="M287" s="8"/>
      <c r="N287" s="115"/>
      <c r="O287" s="8"/>
      <c r="P287" s="115"/>
      <c r="Q287" s="115"/>
      <c r="R287" s="121"/>
    </row>
    <row r="288" spans="2:18" ht="29.1" hidden="1" customHeight="1">
      <c r="B288" s="8"/>
      <c r="C288" s="112"/>
      <c r="D288" s="112"/>
      <c r="E288" s="113"/>
      <c r="F288" s="113"/>
      <c r="G288" s="113"/>
      <c r="H288" s="114"/>
      <c r="I288" s="114"/>
      <c r="J288" s="8"/>
      <c r="K288" s="8"/>
      <c r="L288" s="114"/>
      <c r="M288" s="8"/>
      <c r="N288" s="115"/>
      <c r="O288" s="8"/>
      <c r="P288" s="115"/>
      <c r="Q288" s="115"/>
      <c r="R288" s="121"/>
    </row>
    <row r="289" spans="2:18" ht="29.1" hidden="1" customHeight="1">
      <c r="B289" s="8"/>
      <c r="C289" s="112"/>
      <c r="D289" s="112"/>
      <c r="E289" s="113"/>
      <c r="F289" s="113"/>
      <c r="G289" s="113"/>
      <c r="H289" s="114"/>
      <c r="I289" s="114"/>
      <c r="J289" s="8"/>
      <c r="K289" s="8"/>
      <c r="L289" s="114"/>
      <c r="M289" s="8"/>
      <c r="N289" s="115"/>
      <c r="O289" s="8"/>
      <c r="P289" s="115"/>
      <c r="Q289" s="115"/>
      <c r="R289" s="121"/>
    </row>
    <row r="290" spans="2:18" ht="29.1" hidden="1" customHeight="1">
      <c r="B290" s="8"/>
      <c r="C290" s="112"/>
      <c r="D290" s="112"/>
      <c r="E290" s="113"/>
      <c r="F290" s="113"/>
      <c r="G290" s="113"/>
      <c r="H290" s="114"/>
      <c r="I290" s="114"/>
      <c r="J290" s="8"/>
      <c r="K290" s="8"/>
      <c r="L290" s="114"/>
      <c r="M290" s="8"/>
      <c r="N290" s="115"/>
      <c r="O290" s="8"/>
      <c r="P290" s="115"/>
      <c r="Q290" s="115"/>
      <c r="R290" s="121"/>
    </row>
    <row r="291" spans="2:18" ht="29.1" hidden="1" customHeight="1">
      <c r="B291" s="8"/>
      <c r="C291" s="112"/>
      <c r="D291" s="112"/>
      <c r="E291" s="113"/>
      <c r="F291" s="113"/>
      <c r="G291" s="113"/>
      <c r="H291" s="114"/>
      <c r="I291" s="114"/>
      <c r="J291" s="8"/>
      <c r="K291" s="8"/>
      <c r="L291" s="114"/>
      <c r="M291" s="8"/>
      <c r="N291" s="115"/>
      <c r="O291" s="8"/>
      <c r="P291" s="115"/>
      <c r="Q291" s="115"/>
      <c r="R291" s="121"/>
    </row>
    <row r="292" spans="2:18" ht="29.1" hidden="1" customHeight="1">
      <c r="B292" s="8"/>
      <c r="C292" s="112"/>
      <c r="D292" s="112"/>
      <c r="E292" s="113"/>
      <c r="F292" s="113"/>
      <c r="G292" s="113"/>
      <c r="H292" s="114"/>
      <c r="I292" s="114"/>
      <c r="J292" s="8"/>
      <c r="K292" s="8"/>
      <c r="L292" s="114"/>
      <c r="M292" s="8"/>
      <c r="N292" s="115"/>
      <c r="O292" s="8"/>
      <c r="P292" s="115"/>
      <c r="Q292" s="115"/>
      <c r="R292" s="121"/>
    </row>
    <row r="293" spans="2:18" ht="29.1" hidden="1" customHeight="1">
      <c r="B293" s="8"/>
      <c r="C293" s="112"/>
      <c r="D293" s="112"/>
      <c r="E293" s="113"/>
      <c r="F293" s="113"/>
      <c r="G293" s="113"/>
      <c r="H293" s="114"/>
      <c r="I293" s="114"/>
      <c r="J293" s="8"/>
      <c r="K293" s="8"/>
      <c r="L293" s="114"/>
      <c r="M293" s="8"/>
      <c r="N293" s="115"/>
      <c r="O293" s="8"/>
      <c r="P293" s="115"/>
      <c r="Q293" s="115"/>
      <c r="R293" s="121"/>
    </row>
    <row r="294" spans="2:18" ht="29.1" hidden="1" customHeight="1">
      <c r="B294" s="8"/>
      <c r="C294" s="112"/>
      <c r="D294" s="112"/>
      <c r="E294" s="113"/>
      <c r="F294" s="113"/>
      <c r="G294" s="113"/>
      <c r="H294" s="114"/>
      <c r="I294" s="114"/>
      <c r="J294" s="8"/>
      <c r="K294" s="8"/>
      <c r="L294" s="114"/>
      <c r="M294" s="8"/>
      <c r="N294" s="115"/>
      <c r="O294" s="8"/>
      <c r="P294" s="115"/>
      <c r="Q294" s="115"/>
      <c r="R294" s="121"/>
    </row>
    <row r="295" spans="2:18" ht="29.1" hidden="1" customHeight="1">
      <c r="B295" s="8"/>
      <c r="C295" s="112"/>
      <c r="D295" s="112"/>
      <c r="E295" s="113"/>
      <c r="F295" s="113"/>
      <c r="G295" s="113"/>
      <c r="H295" s="114"/>
      <c r="I295" s="114"/>
      <c r="J295" s="8"/>
      <c r="K295" s="8"/>
      <c r="L295" s="114"/>
      <c r="M295" s="8"/>
      <c r="N295" s="115"/>
      <c r="O295" s="8"/>
      <c r="P295" s="115"/>
      <c r="Q295" s="115"/>
      <c r="R295" s="121"/>
    </row>
    <row r="296" spans="2:18" ht="29.1" hidden="1" customHeight="1">
      <c r="B296" s="8"/>
      <c r="C296" s="112"/>
      <c r="D296" s="112"/>
      <c r="E296" s="113"/>
      <c r="F296" s="113"/>
      <c r="G296" s="113"/>
      <c r="H296" s="114"/>
      <c r="I296" s="114"/>
      <c r="J296" s="8"/>
      <c r="K296" s="8"/>
      <c r="L296" s="114"/>
      <c r="M296" s="8"/>
      <c r="N296" s="115"/>
      <c r="O296" s="8"/>
      <c r="P296" s="115"/>
      <c r="Q296" s="115"/>
      <c r="R296" s="121"/>
    </row>
    <row r="297" spans="2:18" ht="29.1" hidden="1" customHeight="1">
      <c r="B297" s="8"/>
      <c r="C297" s="112"/>
      <c r="D297" s="112"/>
      <c r="E297" s="113"/>
      <c r="F297" s="113"/>
      <c r="G297" s="113"/>
      <c r="H297" s="114"/>
      <c r="I297" s="114"/>
      <c r="J297" s="8"/>
      <c r="K297" s="8"/>
      <c r="L297" s="114"/>
      <c r="M297" s="8"/>
      <c r="N297" s="115"/>
      <c r="O297" s="8"/>
      <c r="P297" s="115"/>
      <c r="Q297" s="115"/>
      <c r="R297" s="121"/>
    </row>
    <row r="298" spans="2:18" ht="29.1" hidden="1" customHeight="1">
      <c r="B298" s="8"/>
      <c r="C298" s="112"/>
      <c r="D298" s="112"/>
      <c r="E298" s="113"/>
      <c r="F298" s="113"/>
      <c r="G298" s="113"/>
      <c r="H298" s="114"/>
      <c r="I298" s="114"/>
      <c r="J298" s="8"/>
      <c r="K298" s="8"/>
      <c r="L298" s="114"/>
      <c r="M298" s="8"/>
      <c r="N298" s="115"/>
      <c r="O298" s="8"/>
      <c r="P298" s="115"/>
      <c r="Q298" s="115"/>
      <c r="R298" s="121"/>
    </row>
    <row r="299" spans="2:18" ht="29.1" hidden="1" customHeight="1">
      <c r="B299" s="8"/>
      <c r="C299" s="112"/>
      <c r="D299" s="112"/>
      <c r="E299" s="113"/>
      <c r="F299" s="113"/>
      <c r="G299" s="113"/>
      <c r="H299" s="114"/>
      <c r="I299" s="114"/>
      <c r="J299" s="8"/>
      <c r="K299" s="8"/>
      <c r="L299" s="114"/>
      <c r="M299" s="8"/>
      <c r="N299" s="115"/>
      <c r="O299" s="8"/>
      <c r="P299" s="115"/>
      <c r="Q299" s="115"/>
      <c r="R299" s="121"/>
    </row>
    <row r="300" spans="2:18" ht="29.1" hidden="1" customHeight="1">
      <c r="B300" s="8"/>
      <c r="C300" s="112"/>
      <c r="D300" s="112"/>
      <c r="E300" s="113"/>
      <c r="F300" s="113"/>
      <c r="G300" s="113"/>
      <c r="H300" s="114"/>
      <c r="I300" s="114"/>
      <c r="J300" s="8"/>
      <c r="K300" s="8"/>
      <c r="L300" s="114"/>
      <c r="M300" s="8"/>
      <c r="N300" s="115"/>
      <c r="O300" s="8"/>
      <c r="P300" s="115"/>
      <c r="Q300" s="115"/>
      <c r="R300" s="121"/>
    </row>
    <row r="301" spans="2:18" ht="29.1" hidden="1" customHeight="1">
      <c r="B301" s="8"/>
      <c r="C301" s="112"/>
      <c r="D301" s="112"/>
      <c r="E301" s="113"/>
      <c r="F301" s="113"/>
      <c r="G301" s="113"/>
      <c r="H301" s="114"/>
      <c r="I301" s="114"/>
      <c r="J301" s="8"/>
      <c r="K301" s="8"/>
      <c r="L301" s="114"/>
      <c r="M301" s="8"/>
      <c r="N301" s="115"/>
      <c r="O301" s="8"/>
      <c r="P301" s="115"/>
      <c r="Q301" s="115"/>
      <c r="R301" s="121"/>
    </row>
    <row r="302" spans="2:18" ht="29.1" hidden="1" customHeight="1">
      <c r="B302" s="8"/>
      <c r="C302" s="112"/>
      <c r="D302" s="112"/>
      <c r="E302" s="113"/>
      <c r="F302" s="113"/>
      <c r="G302" s="113"/>
      <c r="H302" s="114"/>
      <c r="I302" s="114"/>
      <c r="J302" s="8"/>
      <c r="K302" s="8"/>
      <c r="L302" s="114"/>
      <c r="M302" s="8"/>
      <c r="N302" s="115"/>
      <c r="O302" s="8"/>
      <c r="P302" s="115"/>
      <c r="Q302" s="115"/>
      <c r="R302" s="121"/>
    </row>
    <row r="303" spans="2:18" ht="29.1" hidden="1" customHeight="1">
      <c r="B303" s="8"/>
      <c r="C303" s="112"/>
      <c r="D303" s="112"/>
      <c r="E303" s="113"/>
      <c r="F303" s="113"/>
      <c r="G303" s="113"/>
      <c r="H303" s="114"/>
      <c r="I303" s="114"/>
      <c r="J303" s="8"/>
      <c r="K303" s="8"/>
      <c r="L303" s="114"/>
      <c r="M303" s="8"/>
      <c r="N303" s="115"/>
      <c r="O303" s="8"/>
      <c r="P303" s="115"/>
      <c r="Q303" s="115"/>
      <c r="R303" s="121"/>
    </row>
    <row r="304" spans="2:18" ht="29.1" hidden="1" customHeight="1">
      <c r="B304" s="8"/>
      <c r="C304" s="112"/>
      <c r="D304" s="112"/>
      <c r="E304" s="113"/>
      <c r="F304" s="113"/>
      <c r="G304" s="113"/>
      <c r="H304" s="114"/>
      <c r="I304" s="114"/>
      <c r="J304" s="8"/>
      <c r="K304" s="8"/>
      <c r="L304" s="114"/>
      <c r="M304" s="8"/>
      <c r="N304" s="115"/>
      <c r="O304" s="8"/>
      <c r="P304" s="115"/>
      <c r="Q304" s="115"/>
      <c r="R304" s="121"/>
    </row>
    <row r="305" spans="2:18" ht="29.1" hidden="1" customHeight="1">
      <c r="B305" s="8"/>
      <c r="C305" s="112"/>
      <c r="D305" s="112"/>
      <c r="E305" s="113"/>
      <c r="F305" s="113"/>
      <c r="G305" s="113"/>
      <c r="H305" s="114"/>
      <c r="I305" s="114"/>
      <c r="J305" s="8"/>
      <c r="K305" s="8"/>
      <c r="L305" s="114"/>
      <c r="M305" s="8"/>
      <c r="N305" s="115"/>
      <c r="O305" s="8"/>
      <c r="P305" s="115"/>
      <c r="Q305" s="115"/>
      <c r="R305" s="121"/>
    </row>
    <row r="306" spans="2:18" ht="29.1" hidden="1" customHeight="1">
      <c r="B306" s="8"/>
      <c r="C306" s="112"/>
      <c r="D306" s="112"/>
      <c r="E306" s="113"/>
      <c r="F306" s="113"/>
      <c r="G306" s="113"/>
      <c r="H306" s="114"/>
      <c r="I306" s="114"/>
      <c r="J306" s="8"/>
      <c r="K306" s="8"/>
      <c r="L306" s="114"/>
      <c r="M306" s="8"/>
      <c r="N306" s="115"/>
      <c r="O306" s="8"/>
      <c r="P306" s="115"/>
      <c r="Q306" s="115"/>
      <c r="R306" s="121"/>
    </row>
    <row r="307" spans="2:18" ht="29.1" hidden="1" customHeight="1">
      <c r="B307" s="8"/>
      <c r="C307" s="112"/>
      <c r="D307" s="112"/>
      <c r="E307" s="113"/>
      <c r="F307" s="113"/>
      <c r="G307" s="113"/>
      <c r="H307" s="114"/>
      <c r="I307" s="114"/>
      <c r="J307" s="8"/>
      <c r="K307" s="8"/>
      <c r="L307" s="114"/>
      <c r="M307" s="8"/>
      <c r="N307" s="115"/>
      <c r="O307" s="8"/>
      <c r="P307" s="115"/>
      <c r="Q307" s="115"/>
      <c r="R307" s="121"/>
    </row>
    <row r="308" spans="2:18" ht="29.1" hidden="1" customHeight="1">
      <c r="B308" s="8"/>
      <c r="C308" s="112"/>
      <c r="D308" s="112"/>
      <c r="E308" s="113"/>
      <c r="F308" s="113"/>
      <c r="G308" s="113"/>
      <c r="H308" s="114"/>
      <c r="I308" s="114"/>
      <c r="J308" s="8"/>
      <c r="K308" s="8"/>
      <c r="L308" s="114"/>
      <c r="M308" s="8"/>
      <c r="N308" s="115"/>
      <c r="O308" s="8"/>
      <c r="P308" s="115"/>
      <c r="Q308" s="115"/>
      <c r="R308" s="121"/>
    </row>
    <row r="309" spans="2:18" ht="29.1" hidden="1" customHeight="1">
      <c r="B309" s="8"/>
      <c r="C309" s="112"/>
      <c r="D309" s="112"/>
      <c r="E309" s="113"/>
      <c r="F309" s="113"/>
      <c r="G309" s="113"/>
      <c r="H309" s="114"/>
      <c r="I309" s="114"/>
      <c r="J309" s="8"/>
      <c r="K309" s="8"/>
      <c r="L309" s="114"/>
      <c r="M309" s="8"/>
      <c r="N309" s="115"/>
      <c r="O309" s="8"/>
      <c r="P309" s="115"/>
      <c r="Q309" s="115"/>
      <c r="R309" s="121"/>
    </row>
    <row r="310" spans="2:18" ht="29.1" hidden="1" customHeight="1">
      <c r="B310" s="8"/>
      <c r="C310" s="112"/>
      <c r="D310" s="112"/>
      <c r="E310" s="113"/>
      <c r="F310" s="113"/>
      <c r="G310" s="113"/>
      <c r="H310" s="114"/>
      <c r="I310" s="114"/>
      <c r="J310" s="8"/>
      <c r="K310" s="8"/>
      <c r="L310" s="114"/>
      <c r="M310" s="8"/>
      <c r="N310" s="115"/>
      <c r="O310" s="8"/>
      <c r="P310" s="115"/>
      <c r="Q310" s="115"/>
      <c r="R310" s="121"/>
    </row>
    <row r="311" spans="2:18" ht="29.1" hidden="1" customHeight="1">
      <c r="B311" s="8"/>
      <c r="C311" s="112"/>
      <c r="D311" s="112"/>
      <c r="E311" s="113"/>
      <c r="F311" s="113"/>
      <c r="G311" s="113"/>
      <c r="H311" s="114"/>
      <c r="I311" s="114"/>
      <c r="J311" s="8"/>
      <c r="K311" s="8"/>
      <c r="L311" s="114"/>
      <c r="M311" s="8"/>
      <c r="N311" s="115"/>
      <c r="O311" s="8"/>
      <c r="P311" s="115"/>
      <c r="Q311" s="115"/>
      <c r="R311" s="121"/>
    </row>
    <row r="312" spans="2:18" ht="29.1" hidden="1" customHeight="1">
      <c r="B312" s="8"/>
      <c r="C312" s="112"/>
      <c r="D312" s="112"/>
      <c r="E312" s="113"/>
      <c r="F312" s="113"/>
      <c r="G312" s="113"/>
      <c r="H312" s="114"/>
      <c r="I312" s="114"/>
      <c r="J312" s="8"/>
      <c r="K312" s="8"/>
      <c r="L312" s="114"/>
      <c r="M312" s="8"/>
      <c r="N312" s="115"/>
      <c r="O312" s="8"/>
      <c r="P312" s="115"/>
      <c r="Q312" s="115"/>
      <c r="R312" s="121"/>
    </row>
    <row r="313" spans="2:18" ht="29.1" hidden="1" customHeight="1">
      <c r="B313" s="8"/>
      <c r="C313" s="112"/>
      <c r="D313" s="112"/>
      <c r="E313" s="113"/>
      <c r="F313" s="113"/>
      <c r="G313" s="113"/>
      <c r="H313" s="114"/>
      <c r="I313" s="114"/>
      <c r="J313" s="8"/>
      <c r="K313" s="8"/>
      <c r="L313" s="114"/>
      <c r="M313" s="8"/>
      <c r="N313" s="115"/>
      <c r="O313" s="8"/>
      <c r="P313" s="115"/>
      <c r="Q313" s="115"/>
      <c r="R313" s="121"/>
    </row>
    <row r="314" spans="2:18" ht="29.1" hidden="1" customHeight="1">
      <c r="B314" s="8"/>
      <c r="C314" s="112"/>
      <c r="D314" s="112"/>
      <c r="E314" s="113"/>
      <c r="F314" s="113"/>
      <c r="G314" s="113"/>
      <c r="H314" s="114"/>
      <c r="I314" s="114"/>
      <c r="J314" s="8"/>
      <c r="K314" s="8"/>
      <c r="L314" s="114"/>
      <c r="M314" s="8"/>
      <c r="N314" s="115"/>
      <c r="O314" s="8"/>
      <c r="P314" s="115"/>
      <c r="Q314" s="115"/>
      <c r="R314" s="121"/>
    </row>
    <row r="315" spans="2:18" ht="29.1" hidden="1" customHeight="1">
      <c r="B315" s="8"/>
      <c r="C315" s="112"/>
      <c r="D315" s="112"/>
      <c r="E315" s="113"/>
      <c r="F315" s="113"/>
      <c r="G315" s="113"/>
      <c r="H315" s="114"/>
      <c r="I315" s="114"/>
      <c r="J315" s="8"/>
      <c r="K315" s="8"/>
      <c r="L315" s="114"/>
      <c r="M315" s="8"/>
      <c r="N315" s="115"/>
      <c r="O315" s="8"/>
      <c r="P315" s="115"/>
      <c r="Q315" s="115"/>
      <c r="R315" s="121"/>
    </row>
    <row r="316" spans="2:18" ht="29.1" hidden="1" customHeight="1">
      <c r="B316" s="8"/>
      <c r="C316" s="112"/>
      <c r="D316" s="112"/>
      <c r="E316" s="113"/>
      <c r="F316" s="113"/>
      <c r="G316" s="113"/>
      <c r="H316" s="114"/>
      <c r="I316" s="114"/>
      <c r="J316" s="8"/>
      <c r="K316" s="8"/>
      <c r="L316" s="114"/>
      <c r="M316" s="8"/>
      <c r="N316" s="115"/>
      <c r="O316" s="8"/>
      <c r="P316" s="115"/>
      <c r="Q316" s="115"/>
      <c r="R316" s="121"/>
    </row>
    <row r="317" spans="2:18" ht="29.1" hidden="1" customHeight="1">
      <c r="B317" s="8"/>
      <c r="C317" s="112"/>
      <c r="D317" s="112"/>
      <c r="E317" s="113"/>
      <c r="F317" s="113"/>
      <c r="G317" s="113"/>
      <c r="H317" s="114"/>
      <c r="I317" s="114"/>
      <c r="J317" s="8"/>
      <c r="K317" s="8"/>
      <c r="L317" s="114"/>
      <c r="M317" s="8"/>
      <c r="N317" s="115"/>
      <c r="O317" s="8"/>
      <c r="P317" s="115"/>
      <c r="Q317" s="115"/>
      <c r="R317" s="121"/>
    </row>
    <row r="318" spans="2:18" ht="29.1" hidden="1" customHeight="1">
      <c r="B318" s="8"/>
      <c r="C318" s="112"/>
      <c r="D318" s="112"/>
      <c r="E318" s="113"/>
      <c r="F318" s="113"/>
      <c r="G318" s="113"/>
      <c r="H318" s="114"/>
      <c r="I318" s="114"/>
      <c r="J318" s="8"/>
      <c r="K318" s="8"/>
      <c r="L318" s="114"/>
      <c r="M318" s="8"/>
      <c r="N318" s="115"/>
      <c r="O318" s="8"/>
      <c r="P318" s="115"/>
      <c r="Q318" s="115"/>
      <c r="R318" s="121"/>
    </row>
    <row r="319" spans="2:18" ht="29.1" hidden="1" customHeight="1">
      <c r="B319" s="8"/>
      <c r="C319" s="112"/>
      <c r="D319" s="112"/>
      <c r="E319" s="113"/>
      <c r="F319" s="113"/>
      <c r="G319" s="113"/>
      <c r="H319" s="114"/>
      <c r="I319" s="114"/>
      <c r="J319" s="8"/>
      <c r="K319" s="8"/>
      <c r="L319" s="114"/>
      <c r="M319" s="8"/>
      <c r="N319" s="115"/>
      <c r="O319" s="8"/>
      <c r="P319" s="115"/>
      <c r="Q319" s="115"/>
      <c r="R319" s="121"/>
    </row>
    <row r="320" spans="2:18" ht="29.1" hidden="1" customHeight="1">
      <c r="B320" s="8"/>
      <c r="C320" s="112"/>
      <c r="D320" s="112"/>
      <c r="E320" s="113"/>
      <c r="F320" s="113"/>
      <c r="G320" s="113"/>
      <c r="H320" s="114"/>
      <c r="I320" s="114"/>
      <c r="J320" s="8"/>
      <c r="K320" s="8"/>
      <c r="L320" s="114"/>
      <c r="M320" s="8"/>
      <c r="N320" s="115"/>
      <c r="O320" s="8"/>
      <c r="P320" s="115"/>
      <c r="Q320" s="115"/>
      <c r="R320" s="121"/>
    </row>
    <row r="321" spans="2:18" ht="29.1" hidden="1" customHeight="1">
      <c r="B321" s="8"/>
      <c r="C321" s="112"/>
      <c r="D321" s="112"/>
      <c r="E321" s="113"/>
      <c r="F321" s="113"/>
      <c r="G321" s="113"/>
      <c r="H321" s="114"/>
      <c r="I321" s="114"/>
      <c r="J321" s="8"/>
      <c r="K321" s="8"/>
      <c r="L321" s="114"/>
      <c r="M321" s="8"/>
      <c r="N321" s="115"/>
      <c r="O321" s="8"/>
      <c r="P321" s="115"/>
      <c r="Q321" s="115"/>
      <c r="R321" s="121"/>
    </row>
    <row r="322" spans="2:18" ht="29.1" hidden="1" customHeight="1">
      <c r="B322" s="8"/>
      <c r="C322" s="112"/>
      <c r="D322" s="112"/>
      <c r="E322" s="113"/>
      <c r="F322" s="113"/>
      <c r="G322" s="113"/>
      <c r="H322" s="114"/>
      <c r="I322" s="114"/>
      <c r="J322" s="8"/>
      <c r="K322" s="8"/>
      <c r="L322" s="114"/>
      <c r="M322" s="8"/>
      <c r="N322" s="115"/>
      <c r="O322" s="8"/>
      <c r="P322" s="115"/>
      <c r="Q322" s="115"/>
      <c r="R322" s="121"/>
    </row>
    <row r="323" spans="2:18" ht="29.1" hidden="1" customHeight="1">
      <c r="B323" s="8"/>
      <c r="C323" s="112"/>
      <c r="D323" s="112"/>
      <c r="E323" s="113"/>
      <c r="F323" s="113"/>
      <c r="G323" s="113"/>
      <c r="H323" s="114"/>
      <c r="I323" s="114"/>
      <c r="J323" s="8"/>
      <c r="K323" s="8"/>
      <c r="L323" s="114"/>
      <c r="M323" s="8"/>
      <c r="N323" s="115"/>
      <c r="O323" s="8"/>
      <c r="P323" s="115"/>
      <c r="Q323" s="115"/>
      <c r="R323" s="121"/>
    </row>
    <row r="324" spans="2:18" ht="29.1" hidden="1" customHeight="1">
      <c r="B324" s="8"/>
      <c r="C324" s="112"/>
      <c r="D324" s="112"/>
      <c r="E324" s="113"/>
      <c r="F324" s="113"/>
      <c r="G324" s="113"/>
      <c r="H324" s="114"/>
      <c r="I324" s="114"/>
      <c r="J324" s="8"/>
      <c r="K324" s="8"/>
      <c r="L324" s="114"/>
      <c r="M324" s="8"/>
      <c r="N324" s="115"/>
      <c r="O324" s="8"/>
      <c r="P324" s="115"/>
      <c r="Q324" s="115"/>
      <c r="R324" s="121"/>
    </row>
    <row r="325" spans="2:18" ht="29.1" hidden="1" customHeight="1">
      <c r="B325" s="8"/>
      <c r="C325" s="112"/>
      <c r="D325" s="112"/>
      <c r="E325" s="113"/>
      <c r="F325" s="113"/>
      <c r="G325" s="113"/>
      <c r="H325" s="114"/>
      <c r="I325" s="114"/>
      <c r="J325" s="8"/>
      <c r="K325" s="8"/>
      <c r="L325" s="114"/>
      <c r="M325" s="8"/>
      <c r="N325" s="115"/>
      <c r="O325" s="8"/>
      <c r="P325" s="115"/>
      <c r="Q325" s="115"/>
      <c r="R325" s="121"/>
    </row>
    <row r="326" spans="2:18" ht="29.1" hidden="1" customHeight="1">
      <c r="B326" s="8"/>
      <c r="C326" s="112"/>
      <c r="D326" s="112"/>
      <c r="E326" s="113"/>
      <c r="F326" s="113"/>
      <c r="G326" s="113"/>
      <c r="H326" s="114"/>
      <c r="I326" s="114"/>
      <c r="J326" s="8"/>
      <c r="K326" s="8"/>
      <c r="L326" s="114"/>
      <c r="M326" s="8"/>
      <c r="N326" s="115"/>
      <c r="O326" s="8"/>
      <c r="P326" s="115"/>
      <c r="Q326" s="115"/>
      <c r="R326" s="121"/>
    </row>
    <row r="327" spans="2:18" ht="29.1" hidden="1" customHeight="1">
      <c r="B327" s="8"/>
      <c r="C327" s="112"/>
      <c r="D327" s="112"/>
      <c r="E327" s="113"/>
      <c r="F327" s="113"/>
      <c r="G327" s="113"/>
      <c r="H327" s="114"/>
      <c r="I327" s="114"/>
      <c r="J327" s="8"/>
      <c r="K327" s="8"/>
      <c r="L327" s="114"/>
      <c r="M327" s="8"/>
      <c r="N327" s="115"/>
      <c r="O327" s="8"/>
      <c r="P327" s="115"/>
      <c r="Q327" s="115"/>
      <c r="R327" s="121"/>
    </row>
    <row r="328" spans="2:18" ht="29.1" hidden="1" customHeight="1">
      <c r="B328" s="8"/>
      <c r="C328" s="112"/>
      <c r="D328" s="112"/>
      <c r="E328" s="113"/>
      <c r="F328" s="113"/>
      <c r="G328" s="113"/>
      <c r="H328" s="114"/>
      <c r="I328" s="114"/>
      <c r="J328" s="8"/>
      <c r="K328" s="8"/>
      <c r="L328" s="114"/>
      <c r="M328" s="8"/>
      <c r="N328" s="115"/>
      <c r="O328" s="8"/>
      <c r="P328" s="115"/>
      <c r="Q328" s="115"/>
      <c r="R328" s="121"/>
    </row>
    <row r="329" spans="2:18" ht="29.1" hidden="1" customHeight="1">
      <c r="B329" s="8"/>
      <c r="C329" s="112"/>
      <c r="D329" s="112"/>
      <c r="E329" s="113"/>
      <c r="F329" s="113"/>
      <c r="G329" s="113"/>
      <c r="H329" s="114"/>
      <c r="I329" s="114"/>
      <c r="J329" s="8"/>
      <c r="K329" s="8"/>
      <c r="L329" s="114"/>
      <c r="M329" s="8"/>
      <c r="N329" s="115"/>
      <c r="O329" s="8"/>
      <c r="P329" s="115"/>
      <c r="Q329" s="115"/>
      <c r="R329" s="121"/>
    </row>
    <row r="330" spans="2:18" ht="29.1" hidden="1" customHeight="1">
      <c r="B330" s="8"/>
      <c r="C330" s="112"/>
      <c r="D330" s="112"/>
      <c r="E330" s="113"/>
      <c r="F330" s="113"/>
      <c r="G330" s="113"/>
      <c r="H330" s="114"/>
      <c r="I330" s="114"/>
      <c r="J330" s="8"/>
      <c r="K330" s="8"/>
      <c r="L330" s="114"/>
      <c r="M330" s="8"/>
      <c r="N330" s="115"/>
      <c r="O330" s="8"/>
      <c r="P330" s="115"/>
      <c r="Q330" s="115"/>
      <c r="R330" s="121"/>
    </row>
    <row r="331" spans="2:18" ht="29.1" hidden="1" customHeight="1">
      <c r="B331" s="8"/>
      <c r="C331" s="112"/>
      <c r="D331" s="112"/>
      <c r="E331" s="113"/>
      <c r="F331" s="113"/>
      <c r="G331" s="113"/>
      <c r="H331" s="114"/>
      <c r="I331" s="114"/>
      <c r="J331" s="8"/>
      <c r="K331" s="8"/>
      <c r="L331" s="114"/>
      <c r="M331" s="8"/>
      <c r="N331" s="115"/>
      <c r="O331" s="8"/>
      <c r="P331" s="115"/>
      <c r="Q331" s="115"/>
      <c r="R331" s="121"/>
    </row>
    <row r="332" spans="2:18" ht="29.1" hidden="1" customHeight="1">
      <c r="B332" s="8"/>
      <c r="C332" s="112"/>
      <c r="D332" s="112"/>
      <c r="E332" s="113"/>
      <c r="F332" s="113"/>
      <c r="G332" s="113"/>
      <c r="H332" s="114"/>
      <c r="I332" s="114"/>
      <c r="J332" s="8"/>
      <c r="K332" s="8"/>
      <c r="L332" s="114"/>
      <c r="M332" s="8"/>
      <c r="N332" s="115"/>
      <c r="O332" s="8"/>
      <c r="P332" s="115"/>
      <c r="Q332" s="115"/>
      <c r="R332" s="121"/>
    </row>
    <row r="333" spans="2:18" ht="29.1" hidden="1" customHeight="1">
      <c r="B333" s="8"/>
      <c r="C333" s="112"/>
      <c r="D333" s="112"/>
      <c r="E333" s="113"/>
      <c r="F333" s="113"/>
      <c r="G333" s="113"/>
      <c r="H333" s="114"/>
      <c r="I333" s="114"/>
      <c r="J333" s="8"/>
      <c r="K333" s="8"/>
      <c r="L333" s="114"/>
      <c r="M333" s="8"/>
      <c r="N333" s="115"/>
      <c r="O333" s="8"/>
      <c r="P333" s="115"/>
      <c r="Q333" s="115"/>
      <c r="R333" s="121"/>
    </row>
    <row r="334" spans="2:18" ht="29.1" hidden="1" customHeight="1">
      <c r="B334" s="8"/>
      <c r="C334" s="112"/>
      <c r="D334" s="112"/>
      <c r="E334" s="113"/>
      <c r="F334" s="113"/>
      <c r="G334" s="113"/>
      <c r="H334" s="114"/>
      <c r="I334" s="114"/>
      <c r="J334" s="8"/>
      <c r="K334" s="8"/>
      <c r="L334" s="114"/>
      <c r="M334" s="8"/>
      <c r="N334" s="115"/>
      <c r="O334" s="8"/>
      <c r="P334" s="115"/>
      <c r="Q334" s="115"/>
      <c r="R334" s="121"/>
    </row>
    <row r="335" spans="2:18" ht="29.1" hidden="1" customHeight="1">
      <c r="B335" s="8"/>
      <c r="C335" s="112"/>
      <c r="D335" s="112"/>
      <c r="E335" s="113"/>
      <c r="F335" s="113"/>
      <c r="G335" s="113"/>
      <c r="H335" s="114"/>
      <c r="I335" s="114"/>
      <c r="J335" s="8"/>
      <c r="K335" s="8"/>
      <c r="L335" s="114"/>
      <c r="M335" s="8"/>
      <c r="N335" s="115"/>
      <c r="O335" s="8"/>
      <c r="P335" s="115"/>
      <c r="Q335" s="115"/>
      <c r="R335" s="121"/>
    </row>
    <row r="336" spans="2:18" ht="29.1" hidden="1" customHeight="1">
      <c r="B336" s="8"/>
      <c r="C336" s="112"/>
      <c r="D336" s="112"/>
      <c r="E336" s="113"/>
      <c r="F336" s="113"/>
      <c r="G336" s="113"/>
      <c r="H336" s="114"/>
      <c r="I336" s="114"/>
      <c r="J336" s="8"/>
      <c r="K336" s="8"/>
      <c r="L336" s="114"/>
      <c r="M336" s="8"/>
      <c r="N336" s="115"/>
      <c r="O336" s="8"/>
      <c r="P336" s="115"/>
      <c r="Q336" s="115"/>
      <c r="R336" s="121"/>
    </row>
    <row r="337" spans="2:18" ht="29.1" hidden="1" customHeight="1">
      <c r="B337" s="8"/>
      <c r="C337" s="112"/>
      <c r="D337" s="112"/>
      <c r="E337" s="113"/>
      <c r="F337" s="113"/>
      <c r="G337" s="113"/>
      <c r="H337" s="114"/>
      <c r="I337" s="114"/>
      <c r="J337" s="8"/>
      <c r="K337" s="8"/>
      <c r="L337" s="114"/>
      <c r="M337" s="8"/>
      <c r="N337" s="115"/>
      <c r="O337" s="8"/>
      <c r="P337" s="115"/>
      <c r="Q337" s="115"/>
      <c r="R337" s="121"/>
    </row>
    <row r="338" spans="2:18" ht="29.1" hidden="1" customHeight="1">
      <c r="B338" s="8"/>
      <c r="C338" s="112"/>
      <c r="D338" s="112"/>
      <c r="E338" s="113"/>
      <c r="F338" s="113"/>
      <c r="G338" s="113"/>
      <c r="H338" s="114"/>
      <c r="I338" s="114"/>
      <c r="J338" s="8"/>
      <c r="K338" s="8"/>
      <c r="L338" s="114"/>
      <c r="M338" s="8"/>
      <c r="N338" s="115"/>
      <c r="O338" s="8"/>
      <c r="P338" s="115"/>
      <c r="Q338" s="115"/>
      <c r="R338" s="121"/>
    </row>
    <row r="339" spans="2:18" ht="29.1" hidden="1" customHeight="1">
      <c r="B339" s="8"/>
      <c r="C339" s="112"/>
      <c r="D339" s="112"/>
      <c r="E339" s="113"/>
      <c r="F339" s="113"/>
      <c r="G339" s="113"/>
      <c r="H339" s="114"/>
      <c r="I339" s="114"/>
      <c r="J339" s="8"/>
      <c r="K339" s="8"/>
      <c r="L339" s="114"/>
      <c r="M339" s="8"/>
      <c r="N339" s="115"/>
      <c r="O339" s="8"/>
      <c r="P339" s="115"/>
      <c r="Q339" s="115"/>
      <c r="R339" s="121"/>
    </row>
    <row r="340" spans="2:18" ht="29.1" hidden="1" customHeight="1">
      <c r="B340" s="8"/>
      <c r="C340" s="112"/>
      <c r="D340" s="112"/>
      <c r="E340" s="113"/>
      <c r="F340" s="113"/>
      <c r="G340" s="113"/>
      <c r="H340" s="114"/>
      <c r="I340" s="114"/>
      <c r="J340" s="8"/>
      <c r="K340" s="8"/>
      <c r="L340" s="114"/>
      <c r="M340" s="8"/>
      <c r="N340" s="115"/>
      <c r="O340" s="8"/>
      <c r="P340" s="115"/>
      <c r="Q340" s="115"/>
      <c r="R340" s="121"/>
    </row>
    <row r="341" spans="2:18" ht="29.1" hidden="1" customHeight="1">
      <c r="B341" s="8"/>
      <c r="C341" s="112"/>
      <c r="D341" s="112"/>
      <c r="E341" s="113"/>
      <c r="F341" s="113"/>
      <c r="G341" s="113"/>
      <c r="H341" s="114"/>
      <c r="I341" s="114"/>
      <c r="J341" s="8"/>
      <c r="K341" s="8"/>
      <c r="L341" s="114"/>
      <c r="M341" s="8"/>
      <c r="N341" s="115"/>
      <c r="O341" s="8"/>
      <c r="P341" s="115"/>
      <c r="Q341" s="115"/>
      <c r="R341" s="121"/>
    </row>
    <row r="342" spans="2:18" ht="29.1" hidden="1" customHeight="1">
      <c r="B342" s="8"/>
      <c r="C342" s="112"/>
      <c r="D342" s="112"/>
      <c r="E342" s="113"/>
      <c r="F342" s="113"/>
      <c r="G342" s="113"/>
      <c r="H342" s="114"/>
      <c r="I342" s="114"/>
      <c r="J342" s="8"/>
      <c r="K342" s="8"/>
      <c r="L342" s="114"/>
      <c r="M342" s="8"/>
      <c r="N342" s="115"/>
      <c r="O342" s="8"/>
      <c r="P342" s="115"/>
      <c r="Q342" s="115"/>
      <c r="R342" s="121"/>
    </row>
    <row r="343" spans="2:18" ht="29.1" hidden="1" customHeight="1">
      <c r="B343" s="8"/>
      <c r="C343" s="112"/>
      <c r="D343" s="112"/>
      <c r="E343" s="113"/>
      <c r="F343" s="113"/>
      <c r="G343" s="113"/>
      <c r="H343" s="114"/>
      <c r="I343" s="114"/>
      <c r="J343" s="8"/>
      <c r="K343" s="8"/>
      <c r="L343" s="114"/>
      <c r="M343" s="8"/>
      <c r="N343" s="115"/>
      <c r="O343" s="8"/>
      <c r="P343" s="115"/>
      <c r="Q343" s="115"/>
      <c r="R343" s="121"/>
    </row>
    <row r="344" spans="2:18" ht="29.1" hidden="1" customHeight="1">
      <c r="B344" s="8"/>
      <c r="C344" s="112"/>
      <c r="D344" s="112"/>
      <c r="E344" s="113"/>
      <c r="F344" s="113"/>
      <c r="G344" s="113"/>
      <c r="H344" s="114"/>
      <c r="I344" s="114"/>
      <c r="J344" s="8"/>
      <c r="K344" s="8"/>
      <c r="L344" s="114"/>
      <c r="M344" s="8"/>
      <c r="N344" s="115"/>
      <c r="O344" s="8"/>
      <c r="P344" s="115"/>
      <c r="Q344" s="115"/>
      <c r="R344" s="121"/>
    </row>
    <row r="345" spans="2:18" ht="29.1" hidden="1" customHeight="1">
      <c r="B345" s="8"/>
      <c r="C345" s="112"/>
      <c r="D345" s="112"/>
      <c r="E345" s="113"/>
      <c r="F345" s="113"/>
      <c r="G345" s="113"/>
      <c r="H345" s="114"/>
      <c r="I345" s="114"/>
      <c r="J345" s="8"/>
      <c r="K345" s="8"/>
      <c r="L345" s="114"/>
      <c r="M345" s="8"/>
      <c r="N345" s="115"/>
      <c r="O345" s="8"/>
      <c r="P345" s="115"/>
      <c r="Q345" s="115"/>
      <c r="R345" s="121"/>
    </row>
    <row r="346" spans="2:18" ht="29.1" hidden="1" customHeight="1">
      <c r="B346" s="8"/>
      <c r="C346" s="112"/>
      <c r="D346" s="112"/>
      <c r="E346" s="113"/>
      <c r="F346" s="113"/>
      <c r="G346" s="113"/>
      <c r="H346" s="114"/>
      <c r="I346" s="114"/>
      <c r="J346" s="8"/>
      <c r="K346" s="8"/>
      <c r="L346" s="114"/>
      <c r="M346" s="8"/>
      <c r="N346" s="115"/>
      <c r="O346" s="8"/>
      <c r="P346" s="115"/>
      <c r="Q346" s="115"/>
      <c r="R346" s="121"/>
    </row>
    <row r="347" spans="2:18" ht="29.1" hidden="1" customHeight="1">
      <c r="B347" s="8"/>
      <c r="C347" s="112"/>
      <c r="D347" s="112"/>
      <c r="E347" s="113"/>
      <c r="F347" s="113"/>
      <c r="G347" s="113"/>
      <c r="H347" s="114"/>
      <c r="I347" s="114"/>
      <c r="J347" s="8"/>
      <c r="K347" s="8"/>
      <c r="L347" s="114"/>
      <c r="M347" s="8"/>
      <c r="N347" s="115"/>
      <c r="O347" s="8"/>
      <c r="P347" s="115"/>
      <c r="Q347" s="115"/>
      <c r="R347" s="121"/>
    </row>
    <row r="348" spans="2:18" ht="29.1" hidden="1" customHeight="1">
      <c r="B348" s="8"/>
      <c r="C348" s="112"/>
      <c r="D348" s="112"/>
      <c r="E348" s="113"/>
      <c r="F348" s="113"/>
      <c r="G348" s="113"/>
      <c r="H348" s="114"/>
      <c r="I348" s="114"/>
      <c r="J348" s="8"/>
      <c r="K348" s="8"/>
      <c r="L348" s="114"/>
      <c r="M348" s="8"/>
      <c r="N348" s="115"/>
      <c r="O348" s="8"/>
      <c r="P348" s="115"/>
      <c r="Q348" s="115"/>
      <c r="R348" s="121"/>
    </row>
    <row r="349" spans="2:18" ht="29.1" hidden="1" customHeight="1">
      <c r="B349" s="8"/>
      <c r="C349" s="112"/>
      <c r="D349" s="112"/>
      <c r="E349" s="113"/>
      <c r="F349" s="113"/>
      <c r="G349" s="113"/>
      <c r="H349" s="114"/>
      <c r="I349" s="114"/>
      <c r="J349" s="8"/>
      <c r="K349" s="8"/>
      <c r="L349" s="114"/>
      <c r="M349" s="8"/>
      <c r="N349" s="115"/>
      <c r="O349" s="8"/>
      <c r="P349" s="115"/>
      <c r="Q349" s="115"/>
      <c r="R349" s="121"/>
    </row>
    <row r="350" spans="2:18" ht="29.1" hidden="1" customHeight="1">
      <c r="B350" s="8"/>
      <c r="C350" s="112"/>
      <c r="D350" s="112"/>
      <c r="E350" s="113"/>
      <c r="F350" s="113"/>
      <c r="G350" s="113"/>
      <c r="H350" s="114"/>
      <c r="I350" s="114"/>
      <c r="J350" s="8"/>
      <c r="K350" s="8"/>
      <c r="L350" s="114"/>
      <c r="M350" s="8"/>
      <c r="N350" s="115"/>
      <c r="O350" s="8"/>
      <c r="P350" s="115"/>
      <c r="Q350" s="115"/>
      <c r="R350" s="121"/>
    </row>
    <row r="351" spans="2:18" ht="29.1" hidden="1" customHeight="1">
      <c r="B351" s="8"/>
      <c r="C351" s="112"/>
      <c r="D351" s="112"/>
      <c r="E351" s="113"/>
      <c r="F351" s="113"/>
      <c r="G351" s="113"/>
      <c r="H351" s="114"/>
      <c r="I351" s="114"/>
      <c r="J351" s="8"/>
      <c r="K351" s="8"/>
      <c r="L351" s="114"/>
      <c r="M351" s="8"/>
      <c r="N351" s="115"/>
      <c r="O351" s="8"/>
      <c r="P351" s="115"/>
      <c r="Q351" s="115"/>
      <c r="R351" s="121"/>
    </row>
    <row r="352" spans="2:18" ht="29.1" hidden="1" customHeight="1">
      <c r="B352" s="8"/>
      <c r="C352" s="112"/>
      <c r="D352" s="112"/>
      <c r="E352" s="113"/>
      <c r="F352" s="113"/>
      <c r="G352" s="113"/>
      <c r="H352" s="114"/>
      <c r="I352" s="114"/>
      <c r="J352" s="8"/>
      <c r="K352" s="8"/>
      <c r="L352" s="114"/>
      <c r="M352" s="8"/>
      <c r="N352" s="115"/>
      <c r="O352" s="8"/>
      <c r="P352" s="115"/>
      <c r="Q352" s="115"/>
      <c r="R352" s="121"/>
    </row>
    <row r="353" spans="2:18" ht="29.1" hidden="1" customHeight="1">
      <c r="B353" s="8"/>
      <c r="C353" s="112"/>
      <c r="D353" s="112"/>
      <c r="E353" s="113"/>
      <c r="F353" s="113"/>
      <c r="G353" s="113"/>
      <c r="H353" s="114"/>
      <c r="I353" s="114"/>
      <c r="J353" s="8"/>
      <c r="K353" s="8"/>
      <c r="L353" s="114"/>
      <c r="M353" s="8"/>
      <c r="N353" s="115"/>
      <c r="O353" s="8"/>
      <c r="P353" s="115"/>
      <c r="Q353" s="115"/>
      <c r="R353" s="121"/>
    </row>
    <row r="354" spans="2:18" ht="29.1" hidden="1" customHeight="1">
      <c r="B354" s="8"/>
      <c r="C354" s="112"/>
      <c r="D354" s="112"/>
      <c r="E354" s="113"/>
      <c r="F354" s="113"/>
      <c r="G354" s="113"/>
      <c r="H354" s="114"/>
      <c r="I354" s="114"/>
      <c r="J354" s="8"/>
      <c r="K354" s="8"/>
      <c r="L354" s="114"/>
      <c r="M354" s="8"/>
      <c r="N354" s="115"/>
      <c r="O354" s="8"/>
      <c r="P354" s="115"/>
      <c r="Q354" s="115"/>
      <c r="R354" s="121"/>
    </row>
    <row r="355" spans="2:18" ht="29.1" hidden="1" customHeight="1">
      <c r="B355" s="8"/>
      <c r="C355" s="112"/>
      <c r="D355" s="112"/>
      <c r="E355" s="113"/>
      <c r="F355" s="113"/>
      <c r="G355" s="113"/>
      <c r="H355" s="114"/>
      <c r="I355" s="114"/>
      <c r="J355" s="8"/>
      <c r="K355" s="8"/>
      <c r="L355" s="114"/>
      <c r="M355" s="8"/>
      <c r="N355" s="115"/>
      <c r="O355" s="8"/>
      <c r="P355" s="115"/>
      <c r="Q355" s="115"/>
      <c r="R355" s="121"/>
    </row>
    <row r="356" spans="2:18" ht="29.1" hidden="1" customHeight="1">
      <c r="B356" s="8"/>
      <c r="C356" s="112"/>
      <c r="D356" s="112"/>
      <c r="E356" s="113"/>
      <c r="F356" s="113"/>
      <c r="G356" s="113"/>
      <c r="H356" s="114"/>
      <c r="I356" s="114"/>
      <c r="J356" s="8"/>
      <c r="K356" s="8"/>
      <c r="L356" s="114"/>
      <c r="M356" s="8"/>
      <c r="N356" s="115"/>
      <c r="O356" s="8"/>
      <c r="P356" s="115"/>
      <c r="Q356" s="115"/>
      <c r="R356" s="121"/>
    </row>
    <row r="357" spans="2:18" ht="29.1" hidden="1" customHeight="1">
      <c r="B357" s="8"/>
      <c r="C357" s="112"/>
      <c r="D357" s="112"/>
      <c r="E357" s="113"/>
      <c r="F357" s="113"/>
      <c r="G357" s="113"/>
      <c r="H357" s="114"/>
      <c r="I357" s="114"/>
      <c r="J357" s="8"/>
      <c r="K357" s="8"/>
      <c r="L357" s="114"/>
      <c r="M357" s="8"/>
      <c r="N357" s="115"/>
      <c r="O357" s="8"/>
      <c r="P357" s="115"/>
      <c r="Q357" s="115"/>
      <c r="R357" s="121"/>
    </row>
    <row r="359" spans="2:18" ht="18" customHeight="1">
      <c r="C359" s="273" t="s">
        <v>561</v>
      </c>
      <c r="D359" s="273"/>
      <c r="E359" s="273"/>
      <c r="F359" s="273"/>
      <c r="G359" s="273"/>
      <c r="H359" s="273"/>
      <c r="I359" s="273"/>
      <c r="J359" s="273"/>
      <c r="K359" s="123"/>
    </row>
    <row r="360" spans="2:18" ht="18" customHeight="1">
      <c r="N360" s="274" t="str">
        <f>IF('School Profile'!E13="","",CONCATENATE("( ",UPPER('School Profile'!E13)," )"))</f>
        <v>( SEEMA MEWARA )</v>
      </c>
      <c r="O360" s="274"/>
      <c r="P360" s="274"/>
      <c r="Q360" s="274"/>
    </row>
    <row r="361" spans="2:18" ht="18" customHeight="1">
      <c r="N361" s="275" t="s">
        <v>560</v>
      </c>
      <c r="O361" s="275"/>
      <c r="P361" s="275"/>
      <c r="Q361" s="275"/>
    </row>
    <row r="362" spans="2:18" ht="18" customHeight="1">
      <c r="N362" s="271" t="str">
        <f>IF('School Profile'!E5="","",'School Profile'!E5)</f>
        <v xml:space="preserve">महात्मा गाँधी राजकीय विद्यालय (अंग्रेजी माध्यम ) बर , पाली </v>
      </c>
      <c r="O362" s="271"/>
      <c r="P362" s="271"/>
      <c r="Q362" s="271"/>
    </row>
    <row r="363" spans="2:18" ht="15" customHeight="1">
      <c r="N363" s="271"/>
      <c r="O363" s="271"/>
      <c r="P363" s="271"/>
      <c r="Q363" s="271"/>
    </row>
  </sheetData>
  <sheetProtection password="9420" sheet="1" objects="1" scenarios="1" formatColumns="0" formatRows="0"/>
  <mergeCells count="9">
    <mergeCell ref="N362:Q363"/>
    <mergeCell ref="C3:P3"/>
    <mergeCell ref="B1:R1"/>
    <mergeCell ref="C2:P2"/>
    <mergeCell ref="D4:E4"/>
    <mergeCell ref="C359:J359"/>
    <mergeCell ref="N360:Q360"/>
    <mergeCell ref="N361:Q361"/>
    <mergeCell ref="B4:C4"/>
  </mergeCells>
  <conditionalFormatting sqref="C7:C357 E7:E357 H7:I357 Q7:R357">
    <cfRule type="expression" dxfId="11" priority="1">
      <formula>$R7=3</formula>
    </cfRule>
    <cfRule type="expression" dxfId="10" priority="2">
      <formula>$R7=2</formula>
    </cfRule>
    <cfRule type="expression" dxfId="9" priority="3">
      <formula>$R7=1</formula>
    </cfRule>
  </conditionalFormatting>
  <dataValidations count="1">
    <dataValidation type="list" allowBlank="1" showInputMessage="1" showErrorMessage="1" sqref="D4:E4">
      <formula1>code</formula1>
    </dataValidation>
  </dataValidations>
  <pageMargins left="0.4" right="0.3" top="0.25" bottom="0.25" header="0.3" footer="0.3"/>
  <pageSetup paperSize="9" scale="66" fitToHeight="14" orientation="landscape" blackAndWhite="1" r:id="rId1"/>
</worksheet>
</file>

<file path=xl/worksheets/sheet7.xml><?xml version="1.0" encoding="utf-8"?>
<worksheet xmlns="http://schemas.openxmlformats.org/spreadsheetml/2006/main" xmlns:r="http://schemas.openxmlformats.org/officeDocument/2006/relationships">
  <sheetPr>
    <tabColor rgb="FF003300"/>
    <pageSetUpPr fitToPage="1"/>
  </sheetPr>
  <dimension ref="A1:CO962"/>
  <sheetViews>
    <sheetView showGridLines="0" view="pageBreakPreview" topLeftCell="C1" zoomScaleSheetLayoutView="100" workbookViewId="0">
      <selection activeCell="X10" sqref="X10"/>
    </sheetView>
  </sheetViews>
  <sheetFormatPr defaultRowHeight="15"/>
  <cols>
    <col min="1" max="1" width="3" style="3" hidden="1" customWidth="1"/>
    <col min="2" max="2" width="4.625" style="66" hidden="1" customWidth="1"/>
    <col min="3" max="3" width="4.875" style="3" customWidth="1"/>
    <col min="4" max="4" width="20.375" style="3" customWidth="1"/>
    <col min="5" max="5" width="16.125" style="3" customWidth="1"/>
    <col min="6" max="6" width="11" style="3" customWidth="1"/>
    <col min="7" max="8" width="9" style="3"/>
    <col min="9" max="10" width="12.125" style="3" customWidth="1"/>
    <col min="11" max="11" width="19.125" style="3" customWidth="1"/>
    <col min="12" max="12" width="11.75" style="3" customWidth="1"/>
    <col min="13" max="13" width="10.5" style="3" customWidth="1"/>
    <col min="14" max="14" width="9.25" style="3" customWidth="1"/>
    <col min="15" max="15" width="10.5" style="3" customWidth="1"/>
    <col min="16" max="16" width="13.75" style="3" customWidth="1"/>
    <col min="17" max="17" width="10" style="3" customWidth="1"/>
    <col min="18" max="18" width="10.25" style="3" customWidth="1"/>
    <col min="19" max="19" width="6.875" style="3" customWidth="1"/>
    <col min="20" max="20" width="12.5" style="3" customWidth="1"/>
    <col min="21" max="25" width="9" style="3"/>
    <col min="26" max="26" width="8.25" style="3" customWidth="1"/>
    <col min="27" max="27" width="4.875" style="3" customWidth="1"/>
    <col min="28" max="70" width="9" style="3"/>
    <col min="71" max="91" width="9" style="3" hidden="1" customWidth="1"/>
    <col min="92" max="92" width="0" style="3" hidden="1" customWidth="1"/>
    <col min="93" max="16384" width="9" style="3"/>
  </cols>
  <sheetData>
    <row r="1" spans="1:91" ht="18">
      <c r="C1" s="269" t="str">
        <f>IF('School Profile'!E5="","",'School Profile'!E5)</f>
        <v xml:space="preserve">महात्मा गाँधी राजकीय विद्यालय (अंग्रेजी माध्यम ) बर , पाली </v>
      </c>
      <c r="D1" s="269"/>
      <c r="E1" s="269"/>
      <c r="F1" s="269"/>
      <c r="G1" s="269"/>
      <c r="H1" s="269"/>
      <c r="I1" s="269"/>
      <c r="J1" s="269"/>
      <c r="K1" s="269"/>
      <c r="L1" s="269"/>
      <c r="M1" s="269"/>
      <c r="N1" s="269"/>
      <c r="O1" s="269"/>
      <c r="P1" s="269"/>
      <c r="Q1" s="269"/>
      <c r="R1" s="269"/>
      <c r="S1" s="269"/>
      <c r="T1" s="269"/>
      <c r="V1" s="38">
        <f>IF(R8="","",SUMPRODUCT(--(L8=$L$8:$L$358),--(R8&lt;$R$8:$R$358))+COUNTIF($R$8:R8,R8))</f>
        <v>5</v>
      </c>
      <c r="W1" s="38">
        <f>IF(R9="","",SUMPRODUCT((R9&lt;$R$8:$R$358)/COUNTIF($R$8:$R$358,$R$8:$R$358)))</f>
        <v>2.9999999999999432</v>
      </c>
    </row>
    <row r="2" spans="1:91" ht="18">
      <c r="C2" s="136"/>
      <c r="D2" s="260" t="s">
        <v>710</v>
      </c>
      <c r="E2" s="260"/>
      <c r="F2" s="260"/>
      <c r="G2" s="260"/>
      <c r="H2" s="260"/>
      <c r="I2" s="260"/>
      <c r="J2" s="260"/>
      <c r="K2" s="260"/>
      <c r="L2" s="260"/>
      <c r="M2" s="260"/>
      <c r="N2" s="260"/>
      <c r="O2" s="260"/>
      <c r="P2" s="260"/>
      <c r="Q2" s="260"/>
      <c r="R2" s="136"/>
      <c r="S2" s="227"/>
      <c r="T2" s="136"/>
    </row>
    <row r="3" spans="1:91" ht="21" customHeight="1">
      <c r="C3" s="136"/>
      <c r="D3" s="272" t="s">
        <v>692</v>
      </c>
      <c r="E3" s="272"/>
      <c r="F3" s="272"/>
      <c r="G3" s="272"/>
      <c r="H3" s="272"/>
      <c r="I3" s="272"/>
      <c r="J3" s="272"/>
      <c r="K3" s="272"/>
      <c r="L3" s="272"/>
      <c r="M3" s="272"/>
      <c r="N3" s="272"/>
      <c r="O3" s="272"/>
      <c r="P3" s="272"/>
      <c r="Q3" s="272"/>
      <c r="R3" s="136"/>
      <c r="S3" s="227"/>
    </row>
    <row r="4" spans="1:91" ht="6.75" customHeight="1">
      <c r="C4" s="136"/>
      <c r="D4" s="138"/>
      <c r="E4" s="138"/>
      <c r="F4" s="138"/>
      <c r="G4" s="138"/>
      <c r="H4" s="138"/>
      <c r="I4" s="138"/>
      <c r="J4" s="142"/>
      <c r="K4" s="138"/>
      <c r="L4" s="138"/>
      <c r="M4" s="138"/>
      <c r="N4" s="138"/>
      <c r="O4" s="138"/>
      <c r="P4" s="138"/>
      <c r="Q4" s="138"/>
      <c r="R4" s="136"/>
      <c r="S4" s="227"/>
    </row>
    <row r="5" spans="1:91" ht="18">
      <c r="C5" s="279" t="s">
        <v>484</v>
      </c>
      <c r="D5" s="279"/>
      <c r="E5" s="278" t="s">
        <v>658</v>
      </c>
      <c r="F5" s="278"/>
      <c r="G5" s="278"/>
      <c r="H5" s="277" t="s">
        <v>662</v>
      </c>
      <c r="I5" s="277"/>
      <c r="J5" s="278" t="s">
        <v>602</v>
      </c>
      <c r="K5" s="278"/>
      <c r="L5" s="278"/>
      <c r="M5" s="136"/>
      <c r="N5" s="136"/>
      <c r="O5" s="136" t="s">
        <v>566</v>
      </c>
      <c r="P5" s="124">
        <f ca="1">TODAY()</f>
        <v>46269</v>
      </c>
      <c r="Q5" s="136"/>
      <c r="R5" s="136"/>
      <c r="S5" s="227"/>
    </row>
    <row r="6" spans="1:91" ht="18">
      <c r="C6" s="6"/>
      <c r="D6" s="7"/>
      <c r="E6" s="7"/>
      <c r="F6" s="6"/>
      <c r="G6" s="6"/>
      <c r="H6" s="6"/>
      <c r="I6" s="6"/>
      <c r="J6" s="141"/>
      <c r="K6" s="136"/>
      <c r="L6" s="136"/>
      <c r="M6" s="136"/>
      <c r="N6" s="136"/>
      <c r="O6" s="136"/>
      <c r="P6" s="136"/>
      <c r="Q6" s="136"/>
      <c r="R6" s="136"/>
      <c r="S6" s="227"/>
    </row>
    <row r="7" spans="1:91" ht="63.75">
      <c r="C7" s="114" t="s">
        <v>571</v>
      </c>
      <c r="D7" s="97" t="s">
        <v>555</v>
      </c>
      <c r="E7" s="97" t="s">
        <v>556</v>
      </c>
      <c r="F7" s="97" t="s">
        <v>554</v>
      </c>
      <c r="G7" s="97" t="s">
        <v>557</v>
      </c>
      <c r="H7" s="97" t="s">
        <v>558</v>
      </c>
      <c r="I7" s="97" t="s">
        <v>552</v>
      </c>
      <c r="J7" s="97" t="s">
        <v>586</v>
      </c>
      <c r="K7" s="97" t="s">
        <v>553</v>
      </c>
      <c r="L7" s="97" t="s">
        <v>577</v>
      </c>
      <c r="M7" s="97" t="s">
        <v>725</v>
      </c>
      <c r="N7" s="97" t="s">
        <v>488</v>
      </c>
      <c r="O7" s="90" t="s">
        <v>568</v>
      </c>
      <c r="P7" s="97" t="s">
        <v>471</v>
      </c>
      <c r="Q7" s="90" t="s">
        <v>569</v>
      </c>
      <c r="R7" s="90" t="s">
        <v>570</v>
      </c>
      <c r="S7" s="97" t="s">
        <v>563</v>
      </c>
      <c r="T7" s="97" t="s">
        <v>734</v>
      </c>
      <c r="AA7" s="38"/>
      <c r="BV7" s="114" t="s">
        <v>571</v>
      </c>
      <c r="BW7" s="97" t="s">
        <v>555</v>
      </c>
      <c r="BX7" s="97" t="s">
        <v>556</v>
      </c>
      <c r="BY7" s="97" t="s">
        <v>554</v>
      </c>
      <c r="BZ7" s="97" t="s">
        <v>557</v>
      </c>
      <c r="CA7" s="97" t="s">
        <v>558</v>
      </c>
      <c r="CB7" s="97" t="s">
        <v>552</v>
      </c>
      <c r="CC7" s="97" t="s">
        <v>586</v>
      </c>
      <c r="CD7" s="97" t="s">
        <v>553</v>
      </c>
      <c r="CE7" s="97" t="s">
        <v>577</v>
      </c>
      <c r="CF7" s="97" t="s">
        <v>725</v>
      </c>
      <c r="CG7" s="97" t="s">
        <v>488</v>
      </c>
      <c r="CH7" s="90" t="s">
        <v>568</v>
      </c>
      <c r="CI7" s="97" t="s">
        <v>471</v>
      </c>
      <c r="CJ7" s="90" t="s">
        <v>569</v>
      </c>
      <c r="CK7" s="90" t="s">
        <v>570</v>
      </c>
      <c r="CL7" s="97" t="s">
        <v>563</v>
      </c>
      <c r="CM7" s="97" t="s">
        <v>733</v>
      </c>
    </row>
    <row r="8" spans="1:91" s="137" customFormat="1" ht="29.1" customHeight="1">
      <c r="A8" s="182">
        <v>1</v>
      </c>
      <c r="B8" s="66">
        <v>1</v>
      </c>
      <c r="C8" s="8">
        <f>IFERROR(IF(D8="","",IF(LEN(D8)&gt;=2,1,0)),"")</f>
        <v>1</v>
      </c>
      <c r="D8" s="112" t="str">
        <f>IFERROR(VLOOKUP(B8,subjectwise,4,0),"")</f>
        <v>hll</v>
      </c>
      <c r="E8" s="112" t="str">
        <f t="shared" ref="E8:E11" si="0">IFERROR(VLOOKUP(B8,subjectwise,5,0),"")</f>
        <v>kkk</v>
      </c>
      <c r="F8" s="113">
        <f t="shared" ref="F8:F11" si="1">IFERROR(VLOOKUP(B8,subjectwise,6,0),"")</f>
        <v>28675</v>
      </c>
      <c r="G8" s="113" t="str">
        <f t="shared" ref="G8:G71" si="2">IFERROR(VLOOKUP(B8,subjectwise,18,0),"")</f>
        <v>FEMALE</v>
      </c>
      <c r="H8" s="113" t="str">
        <f t="shared" ref="H8:H71" si="3">IFERROR(VLOOKUP(B8,subjectwise,17,0),"")</f>
        <v>SBC</v>
      </c>
      <c r="I8" s="114" t="str">
        <f t="shared" ref="I8:I11" si="4">IFERROR(VLOOKUP(B8,subjectwise,7,0),"")</f>
        <v>1st Grade (Lecturer)</v>
      </c>
      <c r="J8" s="114" t="str">
        <f t="shared" ref="J8:J71" si="5">IFERROR(VLOOKUP(B8,subjectwise,20,0),"")</f>
        <v>HISTORY</v>
      </c>
      <c r="K8" s="8" t="str">
        <f t="shared" ref="K8:K71" si="6">IFERROR(VLOOKUP(B8,subjectwise,15,0),"")</f>
        <v>PM SHREE GSSS BAR</v>
      </c>
      <c r="L8" s="8">
        <f t="shared" ref="L8:L71" si="7">IFERROR(VLOOKUP(B8,subjectwise,16,0),"")</f>
        <v>333333</v>
      </c>
      <c r="M8" s="114" t="str">
        <f t="shared" ref="M8:M71" si="8">IFERROR(VLOOKUP(B8,subjectwise,14,0),"")</f>
        <v>NO</v>
      </c>
      <c r="N8" s="8" t="str">
        <f t="shared" ref="N8:N11" si="9">IFERROR(VLOOKUP(B8,subjectwise,8,0),"")</f>
        <v xml:space="preserve">PG </v>
      </c>
      <c r="O8" s="115">
        <f t="shared" ref="O8:O11" si="10">IFERROR(VLOOKUP(B8,subjectwise,9,0)*75%,"")</f>
        <v>0.48750000000000004</v>
      </c>
      <c r="P8" s="8" t="str">
        <f t="shared" ref="P8:P11" si="11">IFERROR(VLOOKUP(B8,subjectwise,10,0),"")</f>
        <v xml:space="preserve">B.ed </v>
      </c>
      <c r="Q8" s="115">
        <f t="shared" ref="Q8:Q11" si="12">IFERROR(VLOOKUP(B8,subjectwise,11,0)*25%,"")</f>
        <v>0.19750000000000001</v>
      </c>
      <c r="R8" s="115">
        <f>IFERROR(IF(I8="","",SUM(O8+Q8)),"")</f>
        <v>0.68500000000000005</v>
      </c>
      <c r="S8" s="121">
        <f>IF(R8="","",SUMPRODUCT(--(L8=$L$8:$L$101),--(J8=$J$8:$J$101),--(R8&lt;$R$8:$R$101))+COUNTIF($R$8:R8,R8))</f>
        <v>5</v>
      </c>
      <c r="T8" s="121">
        <f>IF(R8="","",SUMPRODUCT(--(L8=$L$8:$L$101),--(M8=$M$8:$M$101),--(J8=$J$8:$J$101),--(R8&lt;$R$8:$R$101))+COUNTIF($R$8:R8,R8))</f>
        <v>5</v>
      </c>
      <c r="BS8" s="137">
        <f>IF(CK8="","",SUMPRODUCT(--(CE8=$CE$8:$CE$101),--(CF8=$CF$8:$CF$101),--(CC8=$CC$8:$CC$101),--(CK8&lt;$CK$8:$CK$101))+COUNTIF($CK$8:CK8,CK8))</f>
        <v>5</v>
      </c>
      <c r="BT8" s="137" t="str">
        <f>IF(OR('Final Merit List'!$D$5=DETAIL!CG7,'Final Merit List'!$I$5=DETAIL!CS7),VLOOKUP(BU8,selection,4,0),"")</f>
        <v/>
      </c>
      <c r="BU8" s="137">
        <v>1</v>
      </c>
      <c r="BV8" s="137">
        <f>IF(CK8="","",SUMPRODUCT(--(CC8=$CC$8:$CC$358),--(CE8=$CE$8:$CE$358),--(CK8&lt;$CK$8:$CK$358))+COUNTIF($CK$8:CK8,CK8))</f>
        <v>5</v>
      </c>
      <c r="BW8" s="190" t="str">
        <f>IFERROR(VLOOKUP(BU8,selection,4,0),"")</f>
        <v>hll</v>
      </c>
      <c r="BX8" s="190" t="str">
        <f t="shared" ref="BX8:BX10" si="13">IFERROR(VLOOKUP(BU8,selection,5,0),"")</f>
        <v>kkk</v>
      </c>
      <c r="BY8" s="190">
        <f t="shared" ref="BY8:BY10" si="14">IFERROR(VLOOKUP(BU8,selection,6,0),"")</f>
        <v>28675</v>
      </c>
      <c r="BZ8" s="190" t="str">
        <f t="shared" ref="BZ8:BZ10" si="15">IFERROR(VLOOKUP(BU8,selection,16,0),"")</f>
        <v>FEMALE</v>
      </c>
      <c r="CA8" s="190" t="str">
        <f t="shared" ref="CA8:CA10" si="16">IFERROR(VLOOKUP(BU8,selection,15,0),"")</f>
        <v>SBC</v>
      </c>
      <c r="CB8" s="190" t="str">
        <f t="shared" ref="CB8:CB10" si="17">IFERROR(VLOOKUP(BU8,selection,7,0),"")</f>
        <v>1st Grade (Lecturer)</v>
      </c>
      <c r="CC8" s="190" t="str">
        <f t="shared" ref="CC8:CC10" si="18">IFERROR(VLOOKUP(BU8,selection,18,0),"")</f>
        <v>HISTORY</v>
      </c>
      <c r="CD8" s="190" t="str">
        <f t="shared" ref="CD8:CD10" si="19">IFERROR(VLOOKUP(BU8,selection,14,0),"")</f>
        <v>PM SHREE GSSS BAR</v>
      </c>
      <c r="CE8" s="190">
        <f t="shared" ref="CE8:CE10" si="20">IFERROR(VLOOKUP(BU8,selection,19,0),"")</f>
        <v>333333</v>
      </c>
      <c r="CF8" s="190" t="str">
        <f t="shared" ref="CF8:CF71" si="21">IFERROR(VLOOKUP(BU8,selection,13,0),"")</f>
        <v>NO</v>
      </c>
      <c r="CG8" s="190" t="str">
        <f>IFERROR(VLOOKUP(BU8,selection,8,0),"")</f>
        <v xml:space="preserve">PG </v>
      </c>
      <c r="CH8" s="192">
        <f t="shared" ref="CH8:CH10" si="22">IFERROR(VLOOKUP(BU8,selection,9,0)*75%,"")</f>
        <v>0.48750000000000004</v>
      </c>
      <c r="CI8" s="190" t="str">
        <f t="shared" ref="CI8:CI10" si="23">IFERROR(VLOOKUP(BU8,selection,10,0),"")</f>
        <v xml:space="preserve">B.ed </v>
      </c>
      <c r="CJ8" s="192">
        <f t="shared" ref="CJ8:CJ10" si="24">IFERROR(VLOOKUP(BU8,selection,11,0)*25%,"")</f>
        <v>0.19750000000000001</v>
      </c>
      <c r="CK8" s="192">
        <f>IFERROR(IF(CB8="","",SUM(CH8+CJ8)),"")</f>
        <v>0.68500000000000005</v>
      </c>
      <c r="CL8" s="190">
        <f>IF(CK8="","",SUMPRODUCT(--(CC8=$CC$8:$CC$358),--(CE8=$CE$8:$CE$358),--(CK8&lt;$CK$8:$CK$358))+COUNTIF($CK$8:CK8,CK8))</f>
        <v>5</v>
      </c>
      <c r="CM8" s="137">
        <f>IF(CK8="","",SUMPRODUCT(--(CE8=$CE$8:$CE$101),--(CF8=$CF$8:$CF$101),--(CC8=$CC$8:$CC$101),--(CK8&lt;$CK$8:$CK$101))+COUNTIF($CK$8:CK8,CK8))</f>
        <v>5</v>
      </c>
    </row>
    <row r="9" spans="1:91" ht="29.1" customHeight="1">
      <c r="A9" s="182">
        <f t="shared" ref="A9:A72" si="25">IF(T9="","",VALUE(T9))</f>
        <v>4</v>
      </c>
      <c r="B9" s="66">
        <v>2</v>
      </c>
      <c r="C9" s="8">
        <f>IFERROR(IF(LEN(D9)&gt;=2,C8+1,""),"")</f>
        <v>2</v>
      </c>
      <c r="D9" s="112" t="str">
        <f t="shared" ref="D9:D11" si="26">IFERROR(VLOOKUP(B9,subjectwise,4,0),"")</f>
        <v>BNBNB</v>
      </c>
      <c r="E9" s="112" t="str">
        <f t="shared" si="0"/>
        <v>CVXC</v>
      </c>
      <c r="F9" s="113">
        <f>IFERROR(VLOOKUP(B9,subjectwise,6,0),"")</f>
        <v>28676</v>
      </c>
      <c r="G9" s="113" t="str">
        <f t="shared" si="2"/>
        <v>FEMALE</v>
      </c>
      <c r="H9" s="113" t="str">
        <f t="shared" si="3"/>
        <v>OBC</v>
      </c>
      <c r="I9" s="114" t="str">
        <f t="shared" si="4"/>
        <v>1st Grade (Lecturer)</v>
      </c>
      <c r="J9" s="114" t="str">
        <f t="shared" si="5"/>
        <v>HISTORY</v>
      </c>
      <c r="K9" s="8" t="str">
        <f t="shared" si="6"/>
        <v>PM SHREE GSSS BAR</v>
      </c>
      <c r="L9" s="8">
        <f t="shared" si="7"/>
        <v>333333</v>
      </c>
      <c r="M9" s="114" t="str">
        <f t="shared" si="8"/>
        <v>NO</v>
      </c>
      <c r="N9" s="8" t="str">
        <f t="shared" si="9"/>
        <v xml:space="preserve">PG </v>
      </c>
      <c r="O9" s="115">
        <f t="shared" si="10"/>
        <v>0.51749999999999996</v>
      </c>
      <c r="P9" s="8" t="str">
        <f t="shared" si="11"/>
        <v xml:space="preserve">B.ed </v>
      </c>
      <c r="Q9" s="115">
        <f t="shared" si="12"/>
        <v>0.20250000000000001</v>
      </c>
      <c r="R9" s="115">
        <f t="shared" ref="R9:R11" si="27">IFERROR(IF(I9="","",SUM(O9+Q9)),"")</f>
        <v>0.72</v>
      </c>
      <c r="S9" s="121">
        <f>IF(R9="","",SUMPRODUCT(--(L9=$L$8:$L$101),--(J9=$J$8:$J$101),--(R9&lt;$R$8:$R$101))+COUNTIF($R$8:R9,R9))</f>
        <v>4</v>
      </c>
      <c r="T9" s="121">
        <f>IF(R9="","",SUMPRODUCT(--(L9=$L$8:$L$101),--(M9=$M$8:$M$101),--(J9=$J$8:$J$101),--(R9&lt;$R$8:$R$101))+COUNTIF($R$8:R9,R9))</f>
        <v>4</v>
      </c>
      <c r="BR9" s="229"/>
      <c r="BS9" s="229">
        <f>IF(CK9="","",SUMPRODUCT(--(CE9=$CE$8:$CE$101),--(CF9=$CF$8:$CF$101),--(CC9=$CC$8:$CC$101),--(CK9&lt;$CK$8:$CK$101))+COUNTIF($CK$8:CK9,CK9))</f>
        <v>4</v>
      </c>
      <c r="BT9" s="190" t="str">
        <f>IF(OR('Final Merit List'!$D$5=DETAIL!CG8,'Final Merit List'!$I$5=DETAIL!CS8),VLOOKUP(BU9,selection,4,0),"")</f>
        <v/>
      </c>
      <c r="BU9" s="190">
        <v>2</v>
      </c>
      <c r="BV9" s="190">
        <f>IF(CK9="","",SUMPRODUCT(--(CC9=$CC$8:$CC$358),--(CE9=$CE$8:$CE$358),--(CK9&lt;$CK$8:$CK$358))+COUNTIF($CK$8:CK9,CK9))</f>
        <v>4</v>
      </c>
      <c r="BW9" s="190" t="str">
        <f t="shared" ref="BW9:BW10" si="28">IFERROR(VLOOKUP(BU9,selection,4,0),"")</f>
        <v>BNBNB</v>
      </c>
      <c r="BX9" s="190" t="str">
        <f t="shared" si="13"/>
        <v>CVXC</v>
      </c>
      <c r="BY9" s="190">
        <f t="shared" si="14"/>
        <v>28676</v>
      </c>
      <c r="BZ9" s="190" t="str">
        <f t="shared" si="15"/>
        <v>FEMALE</v>
      </c>
      <c r="CA9" s="190" t="str">
        <f t="shared" si="16"/>
        <v>OBC</v>
      </c>
      <c r="CB9" s="190" t="str">
        <f t="shared" si="17"/>
        <v>1st Grade (Lecturer)</v>
      </c>
      <c r="CC9" s="190" t="str">
        <f t="shared" si="18"/>
        <v>HISTORY</v>
      </c>
      <c r="CD9" s="190" t="str">
        <f t="shared" si="19"/>
        <v>PM SHREE GSSS BAR</v>
      </c>
      <c r="CE9" s="190">
        <f t="shared" si="20"/>
        <v>333333</v>
      </c>
      <c r="CF9" s="200" t="str">
        <f t="shared" si="21"/>
        <v>NO</v>
      </c>
      <c r="CG9" s="190" t="str">
        <f t="shared" ref="CG9:CG10" si="29">IFERROR(VLOOKUP(BU9,selection,8,0),"")</f>
        <v xml:space="preserve">PG </v>
      </c>
      <c r="CH9" s="192">
        <f t="shared" si="22"/>
        <v>0.51749999999999996</v>
      </c>
      <c r="CI9" s="190" t="str">
        <f t="shared" si="23"/>
        <v xml:space="preserve">B.ed </v>
      </c>
      <c r="CJ9" s="192">
        <f t="shared" si="24"/>
        <v>0.20250000000000001</v>
      </c>
      <c r="CK9" s="192">
        <f t="shared" ref="CK9:CK10" si="30">IFERROR(IF(CB9="","",SUM(CH9+CJ9)),"")</f>
        <v>0.72</v>
      </c>
      <c r="CL9" s="190">
        <f>IF(CK9="","",SUMPRODUCT(--(CC9=$CC$8:$CC$358),--(CE9=$CE$8:$CE$358),--(CK9&lt;$CK$8:$CK$358))+COUNTIF($CK$8:CK9,CK9))</f>
        <v>4</v>
      </c>
      <c r="CM9" s="229">
        <f>IF(CK9="","",SUMPRODUCT(--(CE9=$CE$8:$CE$101),--(CF9=$CF$8:$CF$101),--(CC9=$CC$8:$CC$101),--(CK9&lt;$CK$8:$CK$101))+COUNTIF($CK$8:CK9,CK9))</f>
        <v>4</v>
      </c>
    </row>
    <row r="10" spans="1:91" ht="29.1" customHeight="1">
      <c r="A10" s="182">
        <f t="shared" si="25"/>
        <v>1</v>
      </c>
      <c r="B10" s="66">
        <v>3</v>
      </c>
      <c r="C10" s="8">
        <f t="shared" ref="C10:C11" si="31">IFERROR(IF(LEN(D10)&gt;=2,C9+1,""),"")</f>
        <v>3</v>
      </c>
      <c r="D10" s="112" t="str">
        <f t="shared" si="26"/>
        <v>GGHG</v>
      </c>
      <c r="E10" s="112" t="str">
        <f t="shared" si="0"/>
        <v>DSGF</v>
      </c>
      <c r="F10" s="113">
        <f t="shared" si="1"/>
        <v>29587</v>
      </c>
      <c r="G10" s="113" t="str">
        <f t="shared" si="2"/>
        <v>FEMALE</v>
      </c>
      <c r="H10" s="113" t="str">
        <f t="shared" si="3"/>
        <v>SC</v>
      </c>
      <c r="I10" s="114" t="str">
        <f t="shared" si="4"/>
        <v>1st Grade (Lecturer)</v>
      </c>
      <c r="J10" s="114" t="str">
        <f t="shared" si="5"/>
        <v>HISTORY</v>
      </c>
      <c r="K10" s="8" t="str">
        <f t="shared" si="6"/>
        <v>PM SHREE GSSS BAR</v>
      </c>
      <c r="L10" s="8">
        <f t="shared" si="7"/>
        <v>333333</v>
      </c>
      <c r="M10" s="114" t="str">
        <f t="shared" si="8"/>
        <v>NO</v>
      </c>
      <c r="N10" s="8" t="str">
        <f t="shared" si="9"/>
        <v xml:space="preserve">PG </v>
      </c>
      <c r="O10" s="115">
        <f t="shared" si="10"/>
        <v>0.55499999999999994</v>
      </c>
      <c r="P10" s="8" t="str">
        <f t="shared" si="11"/>
        <v xml:space="preserve">B.ed </v>
      </c>
      <c r="Q10" s="115">
        <f t="shared" si="12"/>
        <v>0.20250000000000001</v>
      </c>
      <c r="R10" s="115">
        <f t="shared" si="27"/>
        <v>0.75749999999999995</v>
      </c>
      <c r="S10" s="121">
        <f>IF(R10="","",SUMPRODUCT(--(L10=$L$8:$L$101),--(J10=$J$8:$J$101),--(R10&lt;$R$8:$R$101))+COUNTIF($R$8:R10,R10))</f>
        <v>1</v>
      </c>
      <c r="T10" s="121">
        <f>IF(R10="","",SUMPRODUCT(--(L10=$L$8:$L$101),--(M10=$M$8:$M$101),--(J10=$J$8:$J$101),--(R10&lt;$R$8:$R$101))+COUNTIF($R$8:R10,R10))</f>
        <v>1</v>
      </c>
      <c r="BR10" s="229"/>
      <c r="BS10" s="229">
        <f>IF(CK10="","",SUMPRODUCT(--(CE10=$CE$8:$CE$101),--(CF10=$CF$8:$CF$101),--(CC10=$CC$8:$CC$101),--(CK10&lt;$CK$8:$CK$101))+COUNTIF($CK$8:CK10,CK10))</f>
        <v>1</v>
      </c>
      <c r="BT10" s="190" t="str">
        <f>IF(OR('Final Merit List'!$D$5=DETAIL!CG9,'Final Merit List'!$I$5=DETAIL!CS9),VLOOKUP(BU10,selection,4,0),"")</f>
        <v/>
      </c>
      <c r="BU10" s="190">
        <v>3</v>
      </c>
      <c r="BV10" s="190">
        <f>IF(CK10="","",SUMPRODUCT(--(CC10=$CC$8:$CC$358),--(CE10=$CE$8:$CE$358),--(CK10&lt;$CK$8:$CK$358))+COUNTIF($CK$8:CK10,CK10))</f>
        <v>1</v>
      </c>
      <c r="BW10" s="190" t="str">
        <f t="shared" si="28"/>
        <v>GGHG</v>
      </c>
      <c r="BX10" s="190" t="str">
        <f t="shared" si="13"/>
        <v>DSGF</v>
      </c>
      <c r="BY10" s="190">
        <f t="shared" si="14"/>
        <v>29587</v>
      </c>
      <c r="BZ10" s="190" t="str">
        <f t="shared" si="15"/>
        <v>FEMALE</v>
      </c>
      <c r="CA10" s="190" t="str">
        <f t="shared" si="16"/>
        <v>SC</v>
      </c>
      <c r="CB10" s="190" t="str">
        <f t="shared" si="17"/>
        <v>1st Grade (Lecturer)</v>
      </c>
      <c r="CC10" s="190" t="str">
        <f t="shared" si="18"/>
        <v>HISTORY</v>
      </c>
      <c r="CD10" s="190" t="str">
        <f t="shared" si="19"/>
        <v>PM SHREE GSSS BAR</v>
      </c>
      <c r="CE10" s="190">
        <f t="shared" si="20"/>
        <v>333333</v>
      </c>
      <c r="CF10" s="200" t="str">
        <f t="shared" si="21"/>
        <v>NO</v>
      </c>
      <c r="CG10" s="190" t="str">
        <f t="shared" si="29"/>
        <v xml:space="preserve">PG </v>
      </c>
      <c r="CH10" s="192">
        <f t="shared" si="22"/>
        <v>0.55499999999999994</v>
      </c>
      <c r="CI10" s="190" t="str">
        <f t="shared" si="23"/>
        <v xml:space="preserve">B.ed </v>
      </c>
      <c r="CJ10" s="192">
        <f t="shared" si="24"/>
        <v>0.20250000000000001</v>
      </c>
      <c r="CK10" s="192">
        <f t="shared" si="30"/>
        <v>0.75749999999999995</v>
      </c>
      <c r="CL10" s="190">
        <f>IF(CK10="","",SUMPRODUCT(--(CC10=$CC$8:$CC$358),--(CE10=$CE$8:$CE$358),--(CK10&lt;$CK$8:$CK$358))+COUNTIF($CK$8:CK10,CK10))</f>
        <v>1</v>
      </c>
      <c r="CM10" s="229">
        <f>IF(CK10="","",SUMPRODUCT(--(CE10=$CE$8:$CE$101),--(CF10=$CF$8:$CF$101),--(CC10=$CC$8:$CC$101),--(CK10&lt;$CK$8:$CK$101))+COUNTIF($CK$8:CK10,CK10))</f>
        <v>1</v>
      </c>
    </row>
    <row r="11" spans="1:91" ht="29.1" customHeight="1">
      <c r="A11" s="182">
        <f t="shared" si="25"/>
        <v>3</v>
      </c>
      <c r="B11" s="66">
        <v>4</v>
      </c>
      <c r="C11" s="8">
        <f t="shared" si="31"/>
        <v>4</v>
      </c>
      <c r="D11" s="112" t="str">
        <f t="shared" si="26"/>
        <v>HHJHJH</v>
      </c>
      <c r="E11" s="112" t="str">
        <f t="shared" si="0"/>
        <v>KJKJJJ</v>
      </c>
      <c r="F11" s="113">
        <f t="shared" si="1"/>
        <v>31331</v>
      </c>
      <c r="G11" s="113" t="str">
        <f t="shared" si="2"/>
        <v>MALE</v>
      </c>
      <c r="H11" s="113" t="str">
        <f t="shared" si="3"/>
        <v>ST</v>
      </c>
      <c r="I11" s="114" t="str">
        <f t="shared" si="4"/>
        <v>1st Grade (Lecturer)</v>
      </c>
      <c r="J11" s="114" t="str">
        <f t="shared" si="5"/>
        <v>HISTORY</v>
      </c>
      <c r="K11" s="8" t="str">
        <f t="shared" si="6"/>
        <v>PM SHREE GSSS BAR</v>
      </c>
      <c r="L11" s="8">
        <f t="shared" si="7"/>
        <v>333333</v>
      </c>
      <c r="M11" s="114" t="str">
        <f t="shared" si="8"/>
        <v>NO</v>
      </c>
      <c r="N11" s="8" t="str">
        <f t="shared" si="9"/>
        <v xml:space="preserve">PG </v>
      </c>
      <c r="O11" s="115">
        <f t="shared" si="10"/>
        <v>0.54749999999999999</v>
      </c>
      <c r="P11" s="8" t="str">
        <f t="shared" si="11"/>
        <v xml:space="preserve">B.ed </v>
      </c>
      <c r="Q11" s="115">
        <f t="shared" si="12"/>
        <v>0.20250000000000001</v>
      </c>
      <c r="R11" s="115">
        <f t="shared" si="27"/>
        <v>0.75</v>
      </c>
      <c r="S11" s="121">
        <f>IF(R11="","",SUMPRODUCT(--(L11=$L$8:$L$101),--(J11=$J$8:$J$101),--(R11&lt;$R$8:$R$101))+COUNTIF($R$8:R11,R11))</f>
        <v>3</v>
      </c>
      <c r="T11" s="121">
        <f>IF(R11="","",SUMPRODUCT(--(L11=$L$8:$L$101),--(M11=$M$8:$M$101),--(J11=$J$8:$J$101),--(R11&lt;$R$8:$R$101))+COUNTIF($R$8:R11,R11))</f>
        <v>3</v>
      </c>
      <c r="BR11" s="229"/>
      <c r="BS11" s="229">
        <f>IF(CK11="","",SUMPRODUCT(--(CE11=$CE$8:$CE$101),--(CF11=$CF$8:$CF$101),--(CC11=$CC$8:$CC$101),--(CK11&lt;$CK$8:$CK$101))+COUNTIF($CK$8:CK11,CK11))</f>
        <v>3</v>
      </c>
      <c r="BT11" s="190" t="str">
        <f>IF(OR('Final Merit List'!$D$5=DETAIL!CG10,'Final Merit List'!$I$5=DETAIL!CS10),VLOOKUP(BU11,selection,4,0),"")</f>
        <v/>
      </c>
      <c r="BU11" s="193">
        <v>4</v>
      </c>
      <c r="BV11" s="193">
        <f>IF(CK11="","",SUMPRODUCT(--(CC11=$CC$8:$CC$358),--(CE11=$CE$8:$CE$358),--(CK11&lt;$CK$8:$CK$358))+COUNTIF($CK$8:CK11,CK11))</f>
        <v>3</v>
      </c>
      <c r="BW11" s="193" t="str">
        <f t="shared" ref="BW11:BW74" si="32">IFERROR(VLOOKUP(BU11,selection,4,0),"")</f>
        <v>HHJHJH</v>
      </c>
      <c r="BX11" s="193" t="str">
        <f t="shared" ref="BX11:BX74" si="33">IFERROR(VLOOKUP(BU11,selection,5,0),"")</f>
        <v>KJKJJJ</v>
      </c>
      <c r="BY11" s="193">
        <f t="shared" ref="BY11:BY74" si="34">IFERROR(VLOOKUP(BU11,selection,6,0),"")</f>
        <v>31331</v>
      </c>
      <c r="BZ11" s="193" t="str">
        <f t="shared" ref="BZ11:BZ74" si="35">IFERROR(VLOOKUP(BU11,selection,16,0),"")</f>
        <v>MALE</v>
      </c>
      <c r="CA11" s="193" t="str">
        <f t="shared" ref="CA11:CA74" si="36">IFERROR(VLOOKUP(BU11,selection,15,0),"")</f>
        <v>ST</v>
      </c>
      <c r="CB11" s="193" t="str">
        <f t="shared" ref="CB11:CB74" si="37">IFERROR(VLOOKUP(BU11,selection,7,0),"")</f>
        <v>1st Grade (Lecturer)</v>
      </c>
      <c r="CC11" s="193" t="str">
        <f t="shared" ref="CC11:CC74" si="38">IFERROR(VLOOKUP(BU11,selection,18,0),"")</f>
        <v>HISTORY</v>
      </c>
      <c r="CD11" s="193" t="str">
        <f t="shared" ref="CD11:CD74" si="39">IFERROR(VLOOKUP(BU11,selection,14,0),"")</f>
        <v>PM SHREE GSSS BAR</v>
      </c>
      <c r="CE11" s="193">
        <f t="shared" ref="CE11:CE74" si="40">IFERROR(VLOOKUP(BU11,selection,19,0),"")</f>
        <v>333333</v>
      </c>
      <c r="CF11" s="200" t="str">
        <f t="shared" si="21"/>
        <v>NO</v>
      </c>
      <c r="CG11" s="193" t="str">
        <f t="shared" ref="CG11:CG74" si="41">IFERROR(VLOOKUP(BU11,selection,8,0),"")</f>
        <v xml:space="preserve">PG </v>
      </c>
      <c r="CH11" s="192">
        <f t="shared" ref="CH11:CH74" si="42">IFERROR(VLOOKUP(BU11,selection,9,0)*75%,"")</f>
        <v>0.54749999999999999</v>
      </c>
      <c r="CI11" s="193" t="str">
        <f t="shared" ref="CI11:CI74" si="43">IFERROR(VLOOKUP(BU11,selection,10,0),"")</f>
        <v xml:space="preserve">B.ed </v>
      </c>
      <c r="CJ11" s="192">
        <f t="shared" ref="CJ11:CJ74" si="44">IFERROR(VLOOKUP(BU11,selection,11,0)*25%,"")</f>
        <v>0.20250000000000001</v>
      </c>
      <c r="CK11" s="192">
        <f t="shared" ref="CK11:CK74" si="45">IFERROR(IF(CB11="","",SUM(CH11+CJ11)),"")</f>
        <v>0.75</v>
      </c>
      <c r="CL11" s="193">
        <f>IF(CK11="","",SUMPRODUCT(--(CC11=$CC$8:$CC$358),--(CE11=$CE$8:$CE$358),--(CK11&lt;$CK$8:$CK$358))+COUNTIF($CK$8:CK11,CK11))</f>
        <v>3</v>
      </c>
      <c r="CM11" s="229">
        <f>IF(CK11="","",SUMPRODUCT(--(CE11=$CE$8:$CE$101),--(CF11=$CF$8:$CF$101),--(CC11=$CC$8:$CC$101),--(CK11&lt;$CK$8:$CK$101))+COUNTIF($CK$8:CK11,CK11))</f>
        <v>3</v>
      </c>
    </row>
    <row r="12" spans="1:91" ht="29.1" customHeight="1">
      <c r="A12" s="182">
        <f t="shared" si="25"/>
        <v>1</v>
      </c>
      <c r="B12" s="66">
        <v>5</v>
      </c>
      <c r="C12" s="8">
        <f t="shared" ref="C12:C13" si="46">IFERROR(IF(LEN(D12)&gt;=2,C11+1,""),"")</f>
        <v>5</v>
      </c>
      <c r="D12" s="112" t="str">
        <f t="shared" ref="D12:D13" si="47">IFERROR(VLOOKUP(B12,subjectwise,4,0),"")</f>
        <v>fgkl</v>
      </c>
      <c r="E12" s="112" t="str">
        <f t="shared" ref="E12:E13" si="48">IFERROR(VLOOKUP(B12,subjectwise,5,0),"")</f>
        <v>po]p\</v>
      </c>
      <c r="F12" s="113">
        <f t="shared" ref="F12:F13" si="49">IFERROR(VLOOKUP(B12,subjectwise,6,0),"")</f>
        <v>31332</v>
      </c>
      <c r="G12" s="113" t="str">
        <f t="shared" si="2"/>
        <v>MALE</v>
      </c>
      <c r="H12" s="113" t="str">
        <f t="shared" si="3"/>
        <v>GEN</v>
      </c>
      <c r="I12" s="114" t="str">
        <f t="shared" ref="I12:I13" si="50">IFERROR(VLOOKUP(B12,subjectwise,7,0),"")</f>
        <v>1st Grade (Lecturer)</v>
      </c>
      <c r="J12" s="114" t="str">
        <f t="shared" si="5"/>
        <v>HISTORY</v>
      </c>
      <c r="K12" s="8" t="str">
        <f t="shared" si="6"/>
        <v>PM SHREE GSSS BAR</v>
      </c>
      <c r="L12" s="8">
        <f t="shared" si="7"/>
        <v>333333</v>
      </c>
      <c r="M12" s="114" t="str">
        <f t="shared" si="8"/>
        <v>YES</v>
      </c>
      <c r="N12" s="8" t="str">
        <f t="shared" ref="N12:N13" si="51">IFERROR(VLOOKUP(B12,subjectwise,8,0),"")</f>
        <v xml:space="preserve">PG </v>
      </c>
      <c r="O12" s="115">
        <f t="shared" ref="O12:O13" si="52">IFERROR(VLOOKUP(B12,subjectwise,9,0)*75%,"")</f>
        <v>0.44999999999999996</v>
      </c>
      <c r="P12" s="8" t="str">
        <f t="shared" ref="P12:P13" si="53">IFERROR(VLOOKUP(B12,subjectwise,10,0),"")</f>
        <v xml:space="preserve">B.ed </v>
      </c>
      <c r="Q12" s="115">
        <f t="shared" ref="Q12:Q13" si="54">IFERROR(VLOOKUP(B12,subjectwise,11,0)*25%,"")</f>
        <v>0.17499999999999999</v>
      </c>
      <c r="R12" s="115">
        <f t="shared" ref="R12:R13" si="55">IFERROR(IF(I12="","",SUM(O12+Q12)),"")</f>
        <v>0.625</v>
      </c>
      <c r="S12" s="121">
        <f>IF(R12="","",SUMPRODUCT(--(L12=$L$8:$L$101),--(J12=$J$8:$J$101),--(R12&lt;$R$8:$R$101))+COUNTIF($R$8:R12,R12))</f>
        <v>6</v>
      </c>
      <c r="T12" s="121">
        <f>IF(R12="","",SUMPRODUCT(--(L12=$L$8:$L$101),--(M12=$M$8:$M$101),--(J12=$J$8:$J$101),--(R12&lt;$R$8:$R$101))+COUNTIF($R$8:R12,R12))</f>
        <v>1</v>
      </c>
      <c r="BR12" s="229"/>
      <c r="BS12" s="229">
        <f>IF(CK12="","",SUMPRODUCT(--(CE12=$CE$8:$CE$101),--(CF12=$CF$8:$CF$101),--(CC12=$CC$8:$CC$101),--(CK12&lt;$CK$8:$CK$101))+COUNTIF($CK$8:CK12,CK12))</f>
        <v>1</v>
      </c>
      <c r="BT12" s="190" t="str">
        <f>IF(OR('Final Merit List'!$D$5=DETAIL!CG11,'Final Merit List'!$I$5=DETAIL!CS11),VLOOKUP(BU12,selection,4,0),"")</f>
        <v/>
      </c>
      <c r="BU12" s="193">
        <v>5</v>
      </c>
      <c r="BV12" s="193">
        <f>IF(CK12="","",SUMPRODUCT(--(CC12=$CC$8:$CC$358),--(CE12=$CE$8:$CE$358),--(CK12&lt;$CK$8:$CK$358))+COUNTIF($CK$8:CK12,CK12))</f>
        <v>6</v>
      </c>
      <c r="BW12" s="193" t="str">
        <f t="shared" si="32"/>
        <v>fgkl</v>
      </c>
      <c r="BX12" s="193" t="str">
        <f t="shared" si="33"/>
        <v>po]p\</v>
      </c>
      <c r="BY12" s="193">
        <f t="shared" si="34"/>
        <v>31332</v>
      </c>
      <c r="BZ12" s="193" t="str">
        <f t="shared" si="35"/>
        <v>MALE</v>
      </c>
      <c r="CA12" s="193" t="str">
        <f t="shared" si="36"/>
        <v>GEN</v>
      </c>
      <c r="CB12" s="193" t="str">
        <f t="shared" si="37"/>
        <v>1st Grade (Lecturer)</v>
      </c>
      <c r="CC12" s="193" t="str">
        <f t="shared" si="38"/>
        <v>HISTORY</v>
      </c>
      <c r="CD12" s="193" t="str">
        <f t="shared" si="39"/>
        <v>PM SHREE GSSS BAR</v>
      </c>
      <c r="CE12" s="193">
        <f t="shared" si="40"/>
        <v>333333</v>
      </c>
      <c r="CF12" s="200" t="str">
        <f t="shared" si="21"/>
        <v>YES</v>
      </c>
      <c r="CG12" s="193" t="str">
        <f t="shared" si="41"/>
        <v xml:space="preserve">PG </v>
      </c>
      <c r="CH12" s="192">
        <f t="shared" si="42"/>
        <v>0.44999999999999996</v>
      </c>
      <c r="CI12" s="193" t="str">
        <f t="shared" si="43"/>
        <v xml:space="preserve">B.ed </v>
      </c>
      <c r="CJ12" s="192">
        <f t="shared" si="44"/>
        <v>0.17499999999999999</v>
      </c>
      <c r="CK12" s="192">
        <f t="shared" si="45"/>
        <v>0.625</v>
      </c>
      <c r="CL12" s="193">
        <f>IF(CK12="","",SUMPRODUCT(--(CC12=$CC$8:$CC$358),--(CE12=$CE$8:$CE$358),--(CK12&lt;$CK$8:$CK$358))+COUNTIF($CK$8:CK12,CK12))</f>
        <v>6</v>
      </c>
      <c r="CM12" s="229">
        <f>IF(CK12="","",SUMPRODUCT(--(CE12=$CE$8:$CE$101),--(CF12=$CF$8:$CF$101),--(CC12=$CC$8:$CC$101),--(CK12&lt;$CK$8:$CK$101))+COUNTIF($CK$8:CK12,CK12))</f>
        <v>1</v>
      </c>
    </row>
    <row r="13" spans="1:91" ht="29.1" customHeight="1">
      <c r="A13" s="182">
        <f t="shared" si="25"/>
        <v>2</v>
      </c>
      <c r="B13" s="66">
        <v>6</v>
      </c>
      <c r="C13" s="8">
        <f t="shared" si="46"/>
        <v>6</v>
      </c>
      <c r="D13" s="112" t="str">
        <f t="shared" si="47"/>
        <v>JHHG</v>
      </c>
      <c r="E13" s="112" t="str">
        <f t="shared" si="48"/>
        <v>KJJKJ</v>
      </c>
      <c r="F13" s="113">
        <f t="shared" si="49"/>
        <v>31544</v>
      </c>
      <c r="G13" s="113" t="str">
        <f t="shared" si="2"/>
        <v>MALE</v>
      </c>
      <c r="H13" s="113" t="str">
        <f t="shared" si="3"/>
        <v>GEN</v>
      </c>
      <c r="I13" s="114" t="str">
        <f t="shared" si="50"/>
        <v>1st Grade (Lecturer)</v>
      </c>
      <c r="J13" s="114" t="str">
        <f t="shared" si="5"/>
        <v>HISTORY</v>
      </c>
      <c r="K13" s="8" t="str">
        <f t="shared" si="6"/>
        <v>PM SHREE GSSS BAR</v>
      </c>
      <c r="L13" s="8">
        <f t="shared" si="7"/>
        <v>333333</v>
      </c>
      <c r="M13" s="114" t="str">
        <f t="shared" si="8"/>
        <v>NO</v>
      </c>
      <c r="N13" s="8" t="str">
        <f t="shared" si="51"/>
        <v xml:space="preserve">PG </v>
      </c>
      <c r="O13" s="115">
        <f t="shared" si="52"/>
        <v>0.55499999999999994</v>
      </c>
      <c r="P13" s="8" t="str">
        <f t="shared" si="53"/>
        <v xml:space="preserve">B.ed </v>
      </c>
      <c r="Q13" s="115">
        <f t="shared" si="54"/>
        <v>0.20250000000000001</v>
      </c>
      <c r="R13" s="115">
        <f t="shared" si="55"/>
        <v>0.75749999999999995</v>
      </c>
      <c r="S13" s="121">
        <f>IF(R13="","",SUMPRODUCT(--(L13=$L$8:$L$101),--(J13=$J$8:$J$101),--(R13&lt;$R$8:$R$101))+COUNTIF($R$8:R13,R13))</f>
        <v>2</v>
      </c>
      <c r="T13" s="121">
        <f>IF(R13="","",SUMPRODUCT(--(L13=$L$8:$L$101),--(M13=$M$8:$M$101),--(J13=$J$8:$J$101),--(R13&lt;$R$8:$R$101))+COUNTIF($R$8:R13,R13))</f>
        <v>2</v>
      </c>
      <c r="BR13" s="229"/>
      <c r="BS13" s="229">
        <f>IF(CK13="","",SUMPRODUCT(--(CE13=$CE$8:$CE$101),--(CF13=$CF$8:$CF$101),--(CC13=$CC$8:$CC$101),--(CK13&lt;$CK$8:$CK$101))+COUNTIF($CK$8:CK13,CK13))</f>
        <v>2</v>
      </c>
      <c r="BT13" s="190" t="str">
        <f>IF(OR('Final Merit List'!$D$5=DETAIL!CG12,'Final Merit List'!$I$5=DETAIL!CS12),VLOOKUP(BU13,selection,4,0),"")</f>
        <v/>
      </c>
      <c r="BU13" s="193">
        <v>6</v>
      </c>
      <c r="BV13" s="193">
        <f>IF(CK13="","",SUMPRODUCT(--(CC13=$CC$8:$CC$358),--(CE13=$CE$8:$CE$358),--(CK13&lt;$CK$8:$CK$358))+COUNTIF($CK$8:CK13,CK13))</f>
        <v>2</v>
      </c>
      <c r="BW13" s="193" t="str">
        <f t="shared" si="32"/>
        <v>JHHG</v>
      </c>
      <c r="BX13" s="193" t="str">
        <f t="shared" si="33"/>
        <v>KJJKJ</v>
      </c>
      <c r="BY13" s="193">
        <f t="shared" si="34"/>
        <v>31544</v>
      </c>
      <c r="BZ13" s="193" t="str">
        <f t="shared" si="35"/>
        <v>MALE</v>
      </c>
      <c r="CA13" s="193" t="str">
        <f t="shared" si="36"/>
        <v>GEN</v>
      </c>
      <c r="CB13" s="193" t="str">
        <f t="shared" si="37"/>
        <v>1st Grade (Lecturer)</v>
      </c>
      <c r="CC13" s="193" t="str">
        <f t="shared" si="38"/>
        <v>HISTORY</v>
      </c>
      <c r="CD13" s="193" t="str">
        <f t="shared" si="39"/>
        <v>PM SHREE GSSS BAR</v>
      </c>
      <c r="CE13" s="193">
        <f t="shared" si="40"/>
        <v>333333</v>
      </c>
      <c r="CF13" s="200" t="str">
        <f t="shared" si="21"/>
        <v>NO</v>
      </c>
      <c r="CG13" s="193" t="str">
        <f t="shared" si="41"/>
        <v xml:space="preserve">PG </v>
      </c>
      <c r="CH13" s="192">
        <f t="shared" si="42"/>
        <v>0.55499999999999994</v>
      </c>
      <c r="CI13" s="193" t="str">
        <f t="shared" si="43"/>
        <v xml:space="preserve">B.ed </v>
      </c>
      <c r="CJ13" s="192">
        <f t="shared" si="44"/>
        <v>0.20250000000000001</v>
      </c>
      <c r="CK13" s="192">
        <f t="shared" si="45"/>
        <v>0.75749999999999995</v>
      </c>
      <c r="CL13" s="193">
        <f>IF(CK13="","",SUMPRODUCT(--(CC13=$CC$8:$CC$358),--(CE13=$CE$8:$CE$358),--(CK13&lt;$CK$8:$CK$358))+COUNTIF($CK$8:CK13,CK13))</f>
        <v>2</v>
      </c>
      <c r="CM13" s="229">
        <f>IF(CK13="","",SUMPRODUCT(--(CE13=$CE$8:$CE$101),--(CF13=$CF$8:$CF$101),--(CC13=$CC$8:$CC$101),--(CK13&lt;$CK$8:$CK$101))+COUNTIF($CK$8:CK13,CK13))</f>
        <v>2</v>
      </c>
    </row>
    <row r="14" spans="1:91" ht="29.1" customHeight="1">
      <c r="A14" s="182" t="str">
        <f t="shared" si="25"/>
        <v/>
      </c>
      <c r="B14" s="66">
        <v>7</v>
      </c>
      <c r="C14" s="8" t="str">
        <f t="shared" ref="C14:C77" si="56">IFERROR(IF(LEN(D14)&gt;=2,C13+1,""),"")</f>
        <v/>
      </c>
      <c r="D14" s="112" t="str">
        <f t="shared" ref="D14:D77" si="57">IFERROR(VLOOKUP(B14,subjectwise,4,0),"")</f>
        <v/>
      </c>
      <c r="E14" s="112" t="str">
        <f t="shared" ref="E14:E77" si="58">IFERROR(VLOOKUP(B14,subjectwise,5,0),"")</f>
        <v/>
      </c>
      <c r="F14" s="113" t="str">
        <f t="shared" ref="F14:F77" si="59">IFERROR(VLOOKUP(B14,subjectwise,6,0),"")</f>
        <v/>
      </c>
      <c r="G14" s="113" t="str">
        <f t="shared" si="2"/>
        <v/>
      </c>
      <c r="H14" s="113" t="str">
        <f t="shared" si="3"/>
        <v/>
      </c>
      <c r="I14" s="114" t="str">
        <f t="shared" ref="I14:I77" si="60">IFERROR(VLOOKUP(B14,subjectwise,7,0),"")</f>
        <v/>
      </c>
      <c r="J14" s="114" t="str">
        <f t="shared" si="5"/>
        <v/>
      </c>
      <c r="K14" s="8" t="str">
        <f t="shared" si="6"/>
        <v/>
      </c>
      <c r="L14" s="8" t="str">
        <f t="shared" si="7"/>
        <v/>
      </c>
      <c r="M14" s="114" t="str">
        <f t="shared" si="8"/>
        <v/>
      </c>
      <c r="N14" s="8" t="str">
        <f t="shared" ref="N14:N77" si="61">IFERROR(VLOOKUP(B14,subjectwise,8,0),"")</f>
        <v/>
      </c>
      <c r="O14" s="115" t="str">
        <f t="shared" ref="O14:O77" si="62">IFERROR(VLOOKUP(B14,subjectwise,9,0)*75%,"")</f>
        <v/>
      </c>
      <c r="P14" s="8" t="str">
        <f t="shared" ref="P14:P77" si="63">IFERROR(VLOOKUP(B14,subjectwise,10,0),"")</f>
        <v/>
      </c>
      <c r="Q14" s="115" t="str">
        <f t="shared" ref="Q14:Q77" si="64">IFERROR(VLOOKUP(B14,subjectwise,11,0)*25%,"")</f>
        <v/>
      </c>
      <c r="R14" s="115" t="str">
        <f t="shared" ref="R14:R77" si="65">IFERROR(IF(I14="","",SUM(O14+Q14)),"")</f>
        <v/>
      </c>
      <c r="S14" s="121" t="str">
        <f>IF(R14="","",SUMPRODUCT(--(L14=$L$8:$L$101),--(J14=$J$8:$J$101),--(R14&lt;$R$8:$R$101))+COUNTIF($R$8:R14,R14))</f>
        <v/>
      </c>
      <c r="T14" s="121" t="str">
        <f>IF(R14="","",SUMPRODUCT(--(L14=$L$8:$L$101),--(M14=$M$8:$M$101),--(J14=$J$8:$J$101),--(R14&lt;$R$8:$R$101))+COUNTIF($R$8:R14,R14))</f>
        <v/>
      </c>
      <c r="BS14" s="229" t="str">
        <f>IF(CK14="","",SUMPRODUCT(--(CE14=$CE$8:$CE$101),--(CF14=$CF$8:$CF$101),--(CC14=$CC$8:$CC$101),--(CK14&lt;$CK$8:$CK$101))+COUNTIF($CK$8:CK14,CK14))</f>
        <v/>
      </c>
      <c r="BT14" s="190" t="str">
        <f>IF(OR('Final Merit List'!$D$5=DETAIL!CG13,'Final Merit List'!$I$5=DETAIL!CS13),VLOOKUP(BU14,selection,4,0),"")</f>
        <v/>
      </c>
      <c r="BU14" s="193">
        <v>7</v>
      </c>
      <c r="BV14" s="193" t="str">
        <f>IF(CK14="","",SUMPRODUCT(--(CC14=$CC$8:$CC$358),--(CE14=$CE$8:$CE$358),--(CK14&lt;$CK$8:$CK$358))+COUNTIF($CK$8:CK14,CK14))</f>
        <v/>
      </c>
      <c r="BW14" s="193" t="str">
        <f t="shared" si="32"/>
        <v/>
      </c>
      <c r="BX14" s="193" t="str">
        <f t="shared" si="33"/>
        <v/>
      </c>
      <c r="BY14" s="193" t="str">
        <f t="shared" si="34"/>
        <v/>
      </c>
      <c r="BZ14" s="193" t="str">
        <f t="shared" si="35"/>
        <v/>
      </c>
      <c r="CA14" s="193" t="str">
        <f t="shared" si="36"/>
        <v/>
      </c>
      <c r="CB14" s="193" t="str">
        <f t="shared" si="37"/>
        <v/>
      </c>
      <c r="CC14" s="193" t="str">
        <f t="shared" si="38"/>
        <v/>
      </c>
      <c r="CD14" s="193" t="str">
        <f t="shared" si="39"/>
        <v/>
      </c>
      <c r="CE14" s="193" t="str">
        <f t="shared" si="40"/>
        <v/>
      </c>
      <c r="CF14" s="200" t="str">
        <f t="shared" si="21"/>
        <v/>
      </c>
      <c r="CG14" s="193" t="str">
        <f t="shared" si="41"/>
        <v/>
      </c>
      <c r="CH14" s="192" t="str">
        <f t="shared" si="42"/>
        <v/>
      </c>
      <c r="CI14" s="193" t="str">
        <f t="shared" si="43"/>
        <v/>
      </c>
      <c r="CJ14" s="192" t="str">
        <f t="shared" si="44"/>
        <v/>
      </c>
      <c r="CK14" s="192" t="str">
        <f t="shared" si="45"/>
        <v/>
      </c>
      <c r="CL14" s="193" t="str">
        <f>IF(CK14="","",SUMPRODUCT(--(CC14=$CC$8:$CC$358),--(CE14=$CE$8:$CE$358),--(CK14&lt;$CK$8:$CK$358))+COUNTIF($CK$8:CK14,CK14))</f>
        <v/>
      </c>
      <c r="CM14" s="229" t="str">
        <f>IF(CK14="","",SUMPRODUCT(--(CE14=$CE$8:$CE$101),--(CF14=$CF$8:$CF$101),--(CC14=$CC$8:$CC$101),--(CK14&lt;$CK$8:$CK$101))+COUNTIF($CK$8:CK14,CK14))</f>
        <v/>
      </c>
    </row>
    <row r="15" spans="1:91" ht="29.1" customHeight="1">
      <c r="A15" s="182" t="str">
        <f t="shared" si="25"/>
        <v/>
      </c>
      <c r="B15" s="66">
        <v>8</v>
      </c>
      <c r="C15" s="8" t="str">
        <f t="shared" si="56"/>
        <v/>
      </c>
      <c r="D15" s="112" t="str">
        <f t="shared" si="57"/>
        <v/>
      </c>
      <c r="E15" s="112" t="str">
        <f t="shared" si="58"/>
        <v/>
      </c>
      <c r="F15" s="113" t="str">
        <f t="shared" si="59"/>
        <v/>
      </c>
      <c r="G15" s="113" t="str">
        <f t="shared" si="2"/>
        <v/>
      </c>
      <c r="H15" s="113" t="str">
        <f t="shared" si="3"/>
        <v/>
      </c>
      <c r="I15" s="114" t="str">
        <f t="shared" si="60"/>
        <v/>
      </c>
      <c r="J15" s="114" t="str">
        <f t="shared" si="5"/>
        <v/>
      </c>
      <c r="K15" s="8" t="str">
        <f t="shared" si="6"/>
        <v/>
      </c>
      <c r="L15" s="8" t="str">
        <f t="shared" si="7"/>
        <v/>
      </c>
      <c r="M15" s="114" t="str">
        <f t="shared" si="8"/>
        <v/>
      </c>
      <c r="N15" s="8" t="str">
        <f t="shared" si="61"/>
        <v/>
      </c>
      <c r="O15" s="115" t="str">
        <f t="shared" si="62"/>
        <v/>
      </c>
      <c r="P15" s="8" t="str">
        <f t="shared" si="63"/>
        <v/>
      </c>
      <c r="Q15" s="115" t="str">
        <f t="shared" si="64"/>
        <v/>
      </c>
      <c r="R15" s="115" t="str">
        <f t="shared" si="65"/>
        <v/>
      </c>
      <c r="S15" s="121" t="str">
        <f>IF(R15="","",SUMPRODUCT(--(L15=$L$8:$L$101),--(J15=$J$8:$J$101),--(R15&lt;$R$8:$R$101))+COUNTIF($R$8:R15,R15))</f>
        <v/>
      </c>
      <c r="T15" s="121" t="str">
        <f>IF(R15="","",SUMPRODUCT(--(L15=$L$8:$L$101),--(M15=$M$8:$M$101),--(J15=$J$8:$J$101),--(R15&lt;$R$8:$R$101))+COUNTIF($R$8:R15,R15))</f>
        <v/>
      </c>
      <c r="BS15" s="229" t="str">
        <f>IF(CK15="","",SUMPRODUCT(--(CE15=$CE$8:$CE$101),--(CF15=$CF$8:$CF$101),--(CC15=$CC$8:$CC$101),--(CK15&lt;$CK$8:$CK$101))+COUNTIF($CK$8:CK15,CK15))</f>
        <v/>
      </c>
      <c r="BT15" s="190" t="str">
        <f>IF(OR('Final Merit List'!$D$5=DETAIL!CG14,'Final Merit List'!$I$5=DETAIL!CS14),VLOOKUP(BU15,selection,4,0),"")</f>
        <v/>
      </c>
      <c r="BU15" s="193">
        <v>8</v>
      </c>
      <c r="BV15" s="193" t="str">
        <f>IF(CK15="","",SUMPRODUCT(--(CC15=$CC$8:$CC$358),--(CE15=$CE$8:$CE$358),--(CK15&lt;$CK$8:$CK$358))+COUNTIF($CK$8:CK15,CK15))</f>
        <v/>
      </c>
      <c r="BW15" s="193" t="str">
        <f t="shared" si="32"/>
        <v/>
      </c>
      <c r="BX15" s="193" t="str">
        <f t="shared" si="33"/>
        <v/>
      </c>
      <c r="BY15" s="193" t="str">
        <f t="shared" si="34"/>
        <v/>
      </c>
      <c r="BZ15" s="193" t="str">
        <f t="shared" si="35"/>
        <v/>
      </c>
      <c r="CA15" s="193" t="str">
        <f t="shared" si="36"/>
        <v/>
      </c>
      <c r="CB15" s="193" t="str">
        <f t="shared" si="37"/>
        <v/>
      </c>
      <c r="CC15" s="193" t="str">
        <f t="shared" si="38"/>
        <v/>
      </c>
      <c r="CD15" s="193" t="str">
        <f t="shared" si="39"/>
        <v/>
      </c>
      <c r="CE15" s="193" t="str">
        <f t="shared" si="40"/>
        <v/>
      </c>
      <c r="CF15" s="200" t="str">
        <f t="shared" si="21"/>
        <v/>
      </c>
      <c r="CG15" s="193" t="str">
        <f t="shared" si="41"/>
        <v/>
      </c>
      <c r="CH15" s="192" t="str">
        <f t="shared" si="42"/>
        <v/>
      </c>
      <c r="CI15" s="193" t="str">
        <f t="shared" si="43"/>
        <v/>
      </c>
      <c r="CJ15" s="192" t="str">
        <f t="shared" si="44"/>
        <v/>
      </c>
      <c r="CK15" s="192" t="str">
        <f t="shared" si="45"/>
        <v/>
      </c>
      <c r="CL15" s="193" t="str">
        <f>IF(CK15="","",SUMPRODUCT(--(CC15=$CC$8:$CC$358),--(CE15=$CE$8:$CE$358),--(CK15&lt;$CK$8:$CK$358))+COUNTIF($CK$8:CK15,CK15))</f>
        <v/>
      </c>
      <c r="CM15" s="229" t="str">
        <f>IF(CK15="","",SUMPRODUCT(--(CE15=$CE$8:$CE$101),--(CF15=$CF$8:$CF$101),--(CC15=$CC$8:$CC$101),--(CK15&lt;$CK$8:$CK$101))+COUNTIF($CK$8:CK15,CK15))</f>
        <v/>
      </c>
    </row>
    <row r="16" spans="1:91" ht="29.1" customHeight="1">
      <c r="A16" s="182" t="str">
        <f t="shared" si="25"/>
        <v/>
      </c>
      <c r="B16" s="66">
        <v>9</v>
      </c>
      <c r="C16" s="8" t="str">
        <f t="shared" si="56"/>
        <v/>
      </c>
      <c r="D16" s="112" t="str">
        <f t="shared" si="57"/>
        <v/>
      </c>
      <c r="E16" s="112" t="str">
        <f t="shared" si="58"/>
        <v/>
      </c>
      <c r="F16" s="113" t="str">
        <f t="shared" si="59"/>
        <v/>
      </c>
      <c r="G16" s="113" t="str">
        <f t="shared" si="2"/>
        <v/>
      </c>
      <c r="H16" s="113" t="str">
        <f t="shared" si="3"/>
        <v/>
      </c>
      <c r="I16" s="114" t="str">
        <f t="shared" si="60"/>
        <v/>
      </c>
      <c r="J16" s="114" t="str">
        <f t="shared" si="5"/>
        <v/>
      </c>
      <c r="K16" s="8" t="str">
        <f t="shared" si="6"/>
        <v/>
      </c>
      <c r="L16" s="8" t="str">
        <f t="shared" si="7"/>
        <v/>
      </c>
      <c r="M16" s="114" t="str">
        <f t="shared" si="8"/>
        <v/>
      </c>
      <c r="N16" s="8" t="str">
        <f t="shared" si="61"/>
        <v/>
      </c>
      <c r="O16" s="115" t="str">
        <f t="shared" si="62"/>
        <v/>
      </c>
      <c r="P16" s="8" t="str">
        <f t="shared" si="63"/>
        <v/>
      </c>
      <c r="Q16" s="115" t="str">
        <f t="shared" si="64"/>
        <v/>
      </c>
      <c r="R16" s="115" t="str">
        <f t="shared" si="65"/>
        <v/>
      </c>
      <c r="S16" s="121" t="str">
        <f>IF(R16="","",SUMPRODUCT(--(L16=$L$8:$L$101),--(J16=$J$8:$J$101),--(R16&lt;$R$8:$R$101))+COUNTIF($R$8:R16,R16))</f>
        <v/>
      </c>
      <c r="T16" s="121" t="str">
        <f>IF(R16="","",SUMPRODUCT(--(L16=$L$8:$L$101),--(M16=$M$8:$M$101),--(J16=$J$8:$J$101),--(R16&lt;$R$8:$R$101))+COUNTIF($R$8:R16,R16))</f>
        <v/>
      </c>
      <c r="BS16" s="229" t="str">
        <f>IF(CK16="","",SUMPRODUCT(--(CE16=$CE$8:$CE$101),--(CF16=$CF$8:$CF$101),--(CC16=$CC$8:$CC$101),--(CK16&lt;$CK$8:$CK$101))+COUNTIF($CK$8:CK16,CK16))</f>
        <v/>
      </c>
      <c r="BT16" s="190" t="str">
        <f>IF(OR('Final Merit List'!$D$5=DETAIL!CG15,'Final Merit List'!$I$5=DETAIL!CS15),VLOOKUP(BU16,selection,4,0),"")</f>
        <v/>
      </c>
      <c r="BU16" s="193">
        <v>9</v>
      </c>
      <c r="BV16" s="193" t="str">
        <f>IF(CK16="","",SUMPRODUCT(--(CC16=$CC$8:$CC$358),--(CE16=$CE$8:$CE$358),--(CK16&lt;$CK$8:$CK$358))+COUNTIF($CK$8:CK16,CK16))</f>
        <v/>
      </c>
      <c r="BW16" s="193" t="str">
        <f t="shared" si="32"/>
        <v/>
      </c>
      <c r="BX16" s="193" t="str">
        <f t="shared" si="33"/>
        <v/>
      </c>
      <c r="BY16" s="193" t="str">
        <f t="shared" si="34"/>
        <v/>
      </c>
      <c r="BZ16" s="193" t="str">
        <f t="shared" si="35"/>
        <v/>
      </c>
      <c r="CA16" s="193" t="str">
        <f t="shared" si="36"/>
        <v/>
      </c>
      <c r="CB16" s="193" t="str">
        <f t="shared" si="37"/>
        <v/>
      </c>
      <c r="CC16" s="193" t="str">
        <f t="shared" si="38"/>
        <v/>
      </c>
      <c r="CD16" s="193" t="str">
        <f t="shared" si="39"/>
        <v/>
      </c>
      <c r="CE16" s="193" t="str">
        <f t="shared" si="40"/>
        <v/>
      </c>
      <c r="CF16" s="200" t="str">
        <f t="shared" si="21"/>
        <v/>
      </c>
      <c r="CG16" s="193" t="str">
        <f t="shared" si="41"/>
        <v/>
      </c>
      <c r="CH16" s="192" t="str">
        <f t="shared" si="42"/>
        <v/>
      </c>
      <c r="CI16" s="193" t="str">
        <f t="shared" si="43"/>
        <v/>
      </c>
      <c r="CJ16" s="192" t="str">
        <f t="shared" si="44"/>
        <v/>
      </c>
      <c r="CK16" s="192" t="str">
        <f t="shared" si="45"/>
        <v/>
      </c>
      <c r="CL16" s="193" t="str">
        <f>IF(CK16="","",SUMPRODUCT(--(CC16=$CC$8:$CC$358),--(CE16=$CE$8:$CE$358),--(CK16&lt;$CK$8:$CK$358))+COUNTIF($CK$8:CK16,CK16))</f>
        <v/>
      </c>
      <c r="CM16" s="229" t="str">
        <f>IF(CK16="","",SUMPRODUCT(--(CE16=$CE$8:$CE$101),--(CF16=$CF$8:$CF$101),--(CC16=$CC$8:$CC$101),--(CK16&lt;$CK$8:$CK$101))+COUNTIF($CK$8:CK16,CK16))</f>
        <v/>
      </c>
    </row>
    <row r="17" spans="1:91" ht="29.1" customHeight="1">
      <c r="A17" s="182" t="str">
        <f t="shared" si="25"/>
        <v/>
      </c>
      <c r="B17" s="66">
        <v>10</v>
      </c>
      <c r="C17" s="8" t="str">
        <f t="shared" si="56"/>
        <v/>
      </c>
      <c r="D17" s="112" t="str">
        <f t="shared" si="57"/>
        <v/>
      </c>
      <c r="E17" s="112" t="str">
        <f t="shared" si="58"/>
        <v/>
      </c>
      <c r="F17" s="113" t="str">
        <f t="shared" si="59"/>
        <v/>
      </c>
      <c r="G17" s="113" t="str">
        <f t="shared" si="2"/>
        <v/>
      </c>
      <c r="H17" s="113" t="str">
        <f t="shared" si="3"/>
        <v/>
      </c>
      <c r="I17" s="114" t="str">
        <f t="shared" si="60"/>
        <v/>
      </c>
      <c r="J17" s="114" t="str">
        <f t="shared" si="5"/>
        <v/>
      </c>
      <c r="K17" s="8" t="str">
        <f t="shared" si="6"/>
        <v/>
      </c>
      <c r="L17" s="8" t="str">
        <f t="shared" si="7"/>
        <v/>
      </c>
      <c r="M17" s="114" t="str">
        <f t="shared" si="8"/>
        <v/>
      </c>
      <c r="N17" s="8" t="str">
        <f t="shared" si="61"/>
        <v/>
      </c>
      <c r="O17" s="115" t="str">
        <f t="shared" si="62"/>
        <v/>
      </c>
      <c r="P17" s="8" t="str">
        <f t="shared" si="63"/>
        <v/>
      </c>
      <c r="Q17" s="115" t="str">
        <f t="shared" si="64"/>
        <v/>
      </c>
      <c r="R17" s="115" t="str">
        <f t="shared" si="65"/>
        <v/>
      </c>
      <c r="S17" s="121" t="str">
        <f>IF(R17="","",SUMPRODUCT(--(L17=$L$8:$L$101),--(J17=$J$8:$J$101),--(R17&lt;$R$8:$R$101))+COUNTIF($R$8:R17,R17))</f>
        <v/>
      </c>
      <c r="T17" s="121" t="str">
        <f>IF(R17="","",SUMPRODUCT(--(L17=$L$8:$L$101),--(M17=$M$8:$M$101),--(J17=$J$8:$J$101),--(R17&lt;$R$8:$R$101))+COUNTIF($R$8:R17,R17))</f>
        <v/>
      </c>
      <c r="BS17" s="229" t="str">
        <f>IF(CK17="","",SUMPRODUCT(--(CE17=$CE$8:$CE$101),--(CF17=$CF$8:$CF$101),--(CC17=$CC$8:$CC$101),--(CK17&lt;$CK$8:$CK$101))+COUNTIF($CK$8:CK17,CK17))</f>
        <v/>
      </c>
      <c r="BT17" s="190" t="str">
        <f>IF(AND('Final Merit List'!$D$5=DETAIL!CG16,'Final Merit List'!I14=DETAIL!CS16),VLOOKUP(BU17,selection,4,0),"")</f>
        <v/>
      </c>
      <c r="BU17" s="193">
        <v>10</v>
      </c>
      <c r="BV17" s="193" t="str">
        <f>IF(CK17="","",SUMPRODUCT(--(CC17=$CC$8:$CC$358),--(CE17=$CE$8:$CE$358),--(CK17&lt;$CK$8:$CK$358))+COUNTIF($CK$8:CK17,CK17))</f>
        <v/>
      </c>
      <c r="BW17" s="193" t="str">
        <f t="shared" si="32"/>
        <v/>
      </c>
      <c r="BX17" s="193" t="str">
        <f t="shared" si="33"/>
        <v/>
      </c>
      <c r="BY17" s="193" t="str">
        <f t="shared" si="34"/>
        <v/>
      </c>
      <c r="BZ17" s="193" t="str">
        <f t="shared" si="35"/>
        <v/>
      </c>
      <c r="CA17" s="193" t="str">
        <f t="shared" si="36"/>
        <v/>
      </c>
      <c r="CB17" s="193" t="str">
        <f t="shared" si="37"/>
        <v/>
      </c>
      <c r="CC17" s="193" t="str">
        <f t="shared" si="38"/>
        <v/>
      </c>
      <c r="CD17" s="193" t="str">
        <f t="shared" si="39"/>
        <v/>
      </c>
      <c r="CE17" s="193" t="str">
        <f t="shared" si="40"/>
        <v/>
      </c>
      <c r="CF17" s="200" t="str">
        <f t="shared" si="21"/>
        <v/>
      </c>
      <c r="CG17" s="193" t="str">
        <f t="shared" si="41"/>
        <v/>
      </c>
      <c r="CH17" s="192" t="str">
        <f t="shared" si="42"/>
        <v/>
      </c>
      <c r="CI17" s="193" t="str">
        <f t="shared" si="43"/>
        <v/>
      </c>
      <c r="CJ17" s="192" t="str">
        <f t="shared" si="44"/>
        <v/>
      </c>
      <c r="CK17" s="192" t="str">
        <f t="shared" si="45"/>
        <v/>
      </c>
      <c r="CL17" s="193" t="str">
        <f>IF(CK17="","",SUMPRODUCT(--(CC17=$CC$8:$CC$358),--(CE17=$CE$8:$CE$358),--(CK17&lt;$CK$8:$CK$358))+COUNTIF($CK$8:CK17,CK17))</f>
        <v/>
      </c>
      <c r="CM17" s="229" t="str">
        <f>IF(CK17="","",SUMPRODUCT(--(CE17=$CE$8:$CE$101),--(CF17=$CF$8:$CF$101),--(CC17=$CC$8:$CC$101),--(CK17&lt;$CK$8:$CK$101))+COUNTIF($CK$8:CK17,CK17))</f>
        <v/>
      </c>
    </row>
    <row r="18" spans="1:91" ht="29.1" customHeight="1">
      <c r="A18" s="182" t="str">
        <f t="shared" si="25"/>
        <v/>
      </c>
      <c r="B18" s="66">
        <v>11</v>
      </c>
      <c r="C18" s="8" t="str">
        <f t="shared" si="56"/>
        <v/>
      </c>
      <c r="D18" s="112" t="str">
        <f t="shared" si="57"/>
        <v/>
      </c>
      <c r="E18" s="112" t="str">
        <f t="shared" si="58"/>
        <v/>
      </c>
      <c r="F18" s="113" t="str">
        <f t="shared" si="59"/>
        <v/>
      </c>
      <c r="G18" s="113" t="str">
        <f t="shared" si="2"/>
        <v/>
      </c>
      <c r="H18" s="113" t="str">
        <f t="shared" si="3"/>
        <v/>
      </c>
      <c r="I18" s="114" t="str">
        <f t="shared" si="60"/>
        <v/>
      </c>
      <c r="J18" s="114" t="str">
        <f t="shared" si="5"/>
        <v/>
      </c>
      <c r="K18" s="8" t="str">
        <f t="shared" si="6"/>
        <v/>
      </c>
      <c r="L18" s="8" t="str">
        <f t="shared" si="7"/>
        <v/>
      </c>
      <c r="M18" s="114" t="str">
        <f t="shared" si="8"/>
        <v/>
      </c>
      <c r="N18" s="8" t="str">
        <f t="shared" si="61"/>
        <v/>
      </c>
      <c r="O18" s="115" t="str">
        <f t="shared" si="62"/>
        <v/>
      </c>
      <c r="P18" s="8" t="str">
        <f t="shared" si="63"/>
        <v/>
      </c>
      <c r="Q18" s="115" t="str">
        <f t="shared" si="64"/>
        <v/>
      </c>
      <c r="R18" s="115" t="str">
        <f t="shared" si="65"/>
        <v/>
      </c>
      <c r="S18" s="121" t="str">
        <f>IF(R18="","",SUMPRODUCT(--(L18=$L$8:$L$101),--(J18=$J$8:$J$101),--(R18&lt;$R$8:$R$101))+COUNTIF($R$8:R18,R18))</f>
        <v/>
      </c>
      <c r="T18" s="121" t="str">
        <f>IF(R18="","",SUMPRODUCT(--(L18=$L$8:$L$101),--(M18=$M$8:$M$101),--(J18=$J$8:$J$101),--(R18&lt;$R$8:$R$101))+COUNTIF($R$8:R18,R18))</f>
        <v/>
      </c>
      <c r="BS18" s="229" t="str">
        <f>IF(CK18="","",SUMPRODUCT(--(CE18=$CE$8:$CE$101),--(CF18=$CF$8:$CF$101),--(CC18=$CC$8:$CC$101),--(CK18&lt;$CK$8:$CK$101))+COUNTIF($CK$8:CK18,CK18))</f>
        <v/>
      </c>
      <c r="BT18" s="190" t="str">
        <f>IF(AND('Final Merit List'!$D$5=DETAIL!CG17,'Final Merit List'!I15=DETAIL!CS17),VLOOKUP(BU18,selection,4,0),"")</f>
        <v/>
      </c>
      <c r="BU18" s="193">
        <v>11</v>
      </c>
      <c r="BV18" s="193" t="str">
        <f>IF(CK18="","",SUMPRODUCT(--(CC18=$CC$8:$CC$358),--(CE18=$CE$8:$CE$358),--(CK18&lt;$CK$8:$CK$358))+COUNTIF($CK$8:CK18,CK18))</f>
        <v/>
      </c>
      <c r="BW18" s="193" t="str">
        <f t="shared" si="32"/>
        <v/>
      </c>
      <c r="BX18" s="193" t="str">
        <f t="shared" si="33"/>
        <v/>
      </c>
      <c r="BY18" s="193" t="str">
        <f t="shared" si="34"/>
        <v/>
      </c>
      <c r="BZ18" s="193" t="str">
        <f t="shared" si="35"/>
        <v/>
      </c>
      <c r="CA18" s="193" t="str">
        <f t="shared" si="36"/>
        <v/>
      </c>
      <c r="CB18" s="193" t="str">
        <f t="shared" si="37"/>
        <v/>
      </c>
      <c r="CC18" s="193" t="str">
        <f t="shared" si="38"/>
        <v/>
      </c>
      <c r="CD18" s="193" t="str">
        <f t="shared" si="39"/>
        <v/>
      </c>
      <c r="CE18" s="193" t="str">
        <f t="shared" si="40"/>
        <v/>
      </c>
      <c r="CF18" s="200" t="str">
        <f t="shared" si="21"/>
        <v/>
      </c>
      <c r="CG18" s="193" t="str">
        <f t="shared" si="41"/>
        <v/>
      </c>
      <c r="CH18" s="192" t="str">
        <f t="shared" si="42"/>
        <v/>
      </c>
      <c r="CI18" s="193" t="str">
        <f t="shared" si="43"/>
        <v/>
      </c>
      <c r="CJ18" s="192" t="str">
        <f t="shared" si="44"/>
        <v/>
      </c>
      <c r="CK18" s="192" t="str">
        <f t="shared" si="45"/>
        <v/>
      </c>
      <c r="CL18" s="193" t="str">
        <f>IF(CK18="","",SUMPRODUCT(--(CC18=$CC$8:$CC$358),--(CE18=$CE$8:$CE$358),--(CK18&lt;$CK$8:$CK$358))+COUNTIF($CK$8:CK18,CK18))</f>
        <v/>
      </c>
      <c r="CM18" s="229" t="str">
        <f>IF(CK18="","",SUMPRODUCT(--(CE18=$CE$8:$CE$101),--(CF18=$CF$8:$CF$101),--(CC18=$CC$8:$CC$101),--(CK18&lt;$CK$8:$CK$101))+COUNTIF($CK$8:CK18,CK18))</f>
        <v/>
      </c>
    </row>
    <row r="19" spans="1:91" ht="29.1" customHeight="1">
      <c r="A19" s="182" t="str">
        <f t="shared" si="25"/>
        <v/>
      </c>
      <c r="B19" s="66">
        <v>12</v>
      </c>
      <c r="C19" s="8" t="str">
        <f t="shared" si="56"/>
        <v/>
      </c>
      <c r="D19" s="112" t="str">
        <f t="shared" si="57"/>
        <v/>
      </c>
      <c r="E19" s="112" t="str">
        <f t="shared" si="58"/>
        <v/>
      </c>
      <c r="F19" s="113" t="str">
        <f t="shared" si="59"/>
        <v/>
      </c>
      <c r="G19" s="113" t="str">
        <f t="shared" si="2"/>
        <v/>
      </c>
      <c r="H19" s="113" t="str">
        <f t="shared" si="3"/>
        <v/>
      </c>
      <c r="I19" s="114" t="str">
        <f t="shared" si="60"/>
        <v/>
      </c>
      <c r="J19" s="114" t="str">
        <f t="shared" si="5"/>
        <v/>
      </c>
      <c r="K19" s="8" t="str">
        <f t="shared" si="6"/>
        <v/>
      </c>
      <c r="L19" s="8" t="str">
        <f t="shared" si="7"/>
        <v/>
      </c>
      <c r="M19" s="114" t="str">
        <f t="shared" si="8"/>
        <v/>
      </c>
      <c r="N19" s="8" t="str">
        <f t="shared" si="61"/>
        <v/>
      </c>
      <c r="O19" s="115" t="str">
        <f t="shared" si="62"/>
        <v/>
      </c>
      <c r="P19" s="8" t="str">
        <f t="shared" si="63"/>
        <v/>
      </c>
      <c r="Q19" s="115" t="str">
        <f t="shared" si="64"/>
        <v/>
      </c>
      <c r="R19" s="115" t="str">
        <f t="shared" si="65"/>
        <v/>
      </c>
      <c r="S19" s="121" t="str">
        <f>IF(R19="","",SUMPRODUCT(--(L19=$L$8:$L$101),--(J19=$J$8:$J$101),--(R19&lt;$R$8:$R$101))+COUNTIF($R$8:R19,R19))</f>
        <v/>
      </c>
      <c r="T19" s="121" t="str">
        <f>IF(R19="","",SUMPRODUCT(--(L19=$L$8:$L$101),--(M19=$M$8:$M$101),--(J19=$J$8:$J$101),--(R19&lt;$R$8:$R$101))+COUNTIF($R$8:R19,R19))</f>
        <v/>
      </c>
      <c r="BU19" s="193">
        <v>12</v>
      </c>
      <c r="BV19" s="193" t="str">
        <f>IF(CK19="","",SUMPRODUCT(--(CC19=$CC$8:$CC$358),--(CE19=$CE$8:$CE$358),--(CK19&lt;$CK$8:$CK$358))+COUNTIF($CK$8:CK19,CK19))</f>
        <v/>
      </c>
      <c r="BW19" s="193" t="str">
        <f t="shared" si="32"/>
        <v/>
      </c>
      <c r="BX19" s="193" t="str">
        <f t="shared" si="33"/>
        <v/>
      </c>
      <c r="BY19" s="193" t="str">
        <f t="shared" si="34"/>
        <v/>
      </c>
      <c r="BZ19" s="193" t="str">
        <f t="shared" si="35"/>
        <v/>
      </c>
      <c r="CA19" s="193" t="str">
        <f t="shared" si="36"/>
        <v/>
      </c>
      <c r="CB19" s="193" t="str">
        <f t="shared" si="37"/>
        <v/>
      </c>
      <c r="CC19" s="193" t="str">
        <f t="shared" si="38"/>
        <v/>
      </c>
      <c r="CD19" s="193" t="str">
        <f t="shared" si="39"/>
        <v/>
      </c>
      <c r="CE19" s="193" t="str">
        <f t="shared" si="40"/>
        <v/>
      </c>
      <c r="CF19" s="200" t="str">
        <f t="shared" si="21"/>
        <v/>
      </c>
      <c r="CG19" s="193" t="str">
        <f t="shared" si="41"/>
        <v/>
      </c>
      <c r="CH19" s="192" t="str">
        <f t="shared" si="42"/>
        <v/>
      </c>
      <c r="CI19" s="193" t="str">
        <f t="shared" si="43"/>
        <v/>
      </c>
      <c r="CJ19" s="192" t="str">
        <f t="shared" si="44"/>
        <v/>
      </c>
      <c r="CK19" s="192" t="str">
        <f t="shared" si="45"/>
        <v/>
      </c>
      <c r="CL19" s="193" t="str">
        <f>IF(CK19="","",SUMPRODUCT(--(CC19=$CC$8:$CC$358),--(CE19=$CE$8:$CE$358),--(CK19&lt;$CK$8:$CK$358))+COUNTIF($CK$8:CK19,CK19))</f>
        <v/>
      </c>
      <c r="CM19" s="229" t="str">
        <f>IF(CK19="","",SUMPRODUCT(--(CE19=$CE$8:$CE$101),--(CF19=$CF$8:$CF$101),--(CC19=$CC$8:$CC$101),--(CK19&lt;$CK$8:$CK$101))+COUNTIF($CK$8:CK19,CK19))</f>
        <v/>
      </c>
    </row>
    <row r="20" spans="1:91" ht="29.1" customHeight="1">
      <c r="A20" s="182" t="str">
        <f t="shared" si="25"/>
        <v/>
      </c>
      <c r="B20" s="66">
        <v>13</v>
      </c>
      <c r="C20" s="8" t="str">
        <f t="shared" si="56"/>
        <v/>
      </c>
      <c r="D20" s="112" t="str">
        <f t="shared" si="57"/>
        <v/>
      </c>
      <c r="E20" s="112" t="str">
        <f t="shared" si="58"/>
        <v/>
      </c>
      <c r="F20" s="113" t="str">
        <f t="shared" si="59"/>
        <v/>
      </c>
      <c r="G20" s="113" t="str">
        <f t="shared" si="2"/>
        <v/>
      </c>
      <c r="H20" s="113" t="str">
        <f t="shared" si="3"/>
        <v/>
      </c>
      <c r="I20" s="114" t="str">
        <f t="shared" si="60"/>
        <v/>
      </c>
      <c r="J20" s="114" t="str">
        <f t="shared" si="5"/>
        <v/>
      </c>
      <c r="K20" s="8" t="str">
        <f t="shared" si="6"/>
        <v/>
      </c>
      <c r="L20" s="8" t="str">
        <f t="shared" si="7"/>
        <v/>
      </c>
      <c r="M20" s="114" t="str">
        <f t="shared" si="8"/>
        <v/>
      </c>
      <c r="N20" s="8" t="str">
        <f t="shared" si="61"/>
        <v/>
      </c>
      <c r="O20" s="115" t="str">
        <f t="shared" si="62"/>
        <v/>
      </c>
      <c r="P20" s="8" t="str">
        <f t="shared" si="63"/>
        <v/>
      </c>
      <c r="Q20" s="115" t="str">
        <f t="shared" si="64"/>
        <v/>
      </c>
      <c r="R20" s="115" t="str">
        <f t="shared" si="65"/>
        <v/>
      </c>
      <c r="S20" s="121" t="str">
        <f>IF(R20="","",SUMPRODUCT(--(L20=$L$8:$L$101),--(J20=$J$8:$J$101),--(R20&lt;$R$8:$R$101))+COUNTIF($R$8:R20,R20))</f>
        <v/>
      </c>
      <c r="T20" s="121" t="str">
        <f>IF(R20="","",SUMPRODUCT(--(L20=$L$8:$L$101),--(M20=$M$8:$M$101),--(J20=$J$8:$J$101),--(R20&lt;$R$8:$R$101))+COUNTIF($R$8:R20,R20))</f>
        <v/>
      </c>
      <c r="BU20" s="193">
        <v>13</v>
      </c>
      <c r="BV20" s="193" t="str">
        <f>IF(CK20="","",SUMPRODUCT(--(CC20=$CC$8:$CC$358),--(CE20=$CE$8:$CE$358),--(CK20&lt;$CK$8:$CK$358))+COUNTIF($CK$8:CK20,CK20))</f>
        <v/>
      </c>
      <c r="BW20" s="193" t="str">
        <f t="shared" si="32"/>
        <v/>
      </c>
      <c r="BX20" s="193" t="str">
        <f t="shared" si="33"/>
        <v/>
      </c>
      <c r="BY20" s="193" t="str">
        <f t="shared" si="34"/>
        <v/>
      </c>
      <c r="BZ20" s="193" t="str">
        <f t="shared" si="35"/>
        <v/>
      </c>
      <c r="CA20" s="193" t="str">
        <f t="shared" si="36"/>
        <v/>
      </c>
      <c r="CB20" s="193" t="str">
        <f t="shared" si="37"/>
        <v/>
      </c>
      <c r="CC20" s="193" t="str">
        <f t="shared" si="38"/>
        <v/>
      </c>
      <c r="CD20" s="193" t="str">
        <f t="shared" si="39"/>
        <v/>
      </c>
      <c r="CE20" s="193" t="str">
        <f t="shared" si="40"/>
        <v/>
      </c>
      <c r="CF20" s="200" t="str">
        <f t="shared" si="21"/>
        <v/>
      </c>
      <c r="CG20" s="193" t="str">
        <f t="shared" si="41"/>
        <v/>
      </c>
      <c r="CH20" s="192" t="str">
        <f t="shared" si="42"/>
        <v/>
      </c>
      <c r="CI20" s="193" t="str">
        <f t="shared" si="43"/>
        <v/>
      </c>
      <c r="CJ20" s="192" t="str">
        <f t="shared" si="44"/>
        <v/>
      </c>
      <c r="CK20" s="192" t="str">
        <f t="shared" si="45"/>
        <v/>
      </c>
      <c r="CL20" s="193" t="str">
        <f>IF(CK20="","",SUMPRODUCT(--(CC20=$CC$8:$CC$358),--(CE20=$CE$8:$CE$358),--(CK20&lt;$CK$8:$CK$358))+COUNTIF($CK$8:CK20,CK20))</f>
        <v/>
      </c>
      <c r="CM20" s="229" t="str">
        <f>IF(CK20="","",SUMPRODUCT(--(CE20=$CE$8:$CE$101),--(CF20=$CF$8:$CF$101),--(CC20=$CC$8:$CC$101),--(CK20&lt;$CK$8:$CK$101))+COUNTIF($CK$8:CK20,CK20))</f>
        <v/>
      </c>
    </row>
    <row r="21" spans="1:91" ht="29.1" customHeight="1">
      <c r="A21" s="182" t="str">
        <f t="shared" si="25"/>
        <v/>
      </c>
      <c r="B21" s="66">
        <v>14</v>
      </c>
      <c r="C21" s="8" t="str">
        <f t="shared" si="56"/>
        <v/>
      </c>
      <c r="D21" s="112" t="str">
        <f t="shared" si="57"/>
        <v/>
      </c>
      <c r="E21" s="112" t="str">
        <f t="shared" si="58"/>
        <v/>
      </c>
      <c r="F21" s="113" t="str">
        <f t="shared" si="59"/>
        <v/>
      </c>
      <c r="G21" s="113" t="str">
        <f t="shared" si="2"/>
        <v/>
      </c>
      <c r="H21" s="113" t="str">
        <f t="shared" si="3"/>
        <v/>
      </c>
      <c r="I21" s="114" t="str">
        <f t="shared" si="60"/>
        <v/>
      </c>
      <c r="J21" s="114" t="str">
        <f t="shared" si="5"/>
        <v/>
      </c>
      <c r="K21" s="8" t="str">
        <f t="shared" si="6"/>
        <v/>
      </c>
      <c r="L21" s="8" t="str">
        <f t="shared" si="7"/>
        <v/>
      </c>
      <c r="M21" s="114" t="str">
        <f t="shared" si="8"/>
        <v/>
      </c>
      <c r="N21" s="8" t="str">
        <f t="shared" si="61"/>
        <v/>
      </c>
      <c r="O21" s="115" t="str">
        <f t="shared" si="62"/>
        <v/>
      </c>
      <c r="P21" s="8" t="str">
        <f t="shared" si="63"/>
        <v/>
      </c>
      <c r="Q21" s="115" t="str">
        <f t="shared" si="64"/>
        <v/>
      </c>
      <c r="R21" s="115" t="str">
        <f t="shared" si="65"/>
        <v/>
      </c>
      <c r="S21" s="121" t="str">
        <f>IF(R21="","",SUMPRODUCT(--(L21=$L$8:$L$101),--(J21=$J$8:$J$101),--(R21&lt;$R$8:$R$101))+COUNTIF($R$8:R21,R21))</f>
        <v/>
      </c>
      <c r="T21" s="121" t="str">
        <f>IF(R21="","",SUMPRODUCT(--(L21=$L$8:$L$101),--(M21=$M$8:$M$101),--(J21=$J$8:$J$101),--(R21&lt;$R$8:$R$101))+COUNTIF($R$8:R21,R21))</f>
        <v/>
      </c>
      <c r="BU21" s="193">
        <v>14</v>
      </c>
      <c r="BV21" s="193" t="str">
        <f>IF(CK21="","",SUMPRODUCT(--(CC21=$CC$8:$CC$358),--(CE21=$CE$8:$CE$358),--(CK21&lt;$CK$8:$CK$358))+COUNTIF($CK$8:CK21,CK21))</f>
        <v/>
      </c>
      <c r="BW21" s="193" t="str">
        <f t="shared" si="32"/>
        <v/>
      </c>
      <c r="BX21" s="193" t="str">
        <f t="shared" si="33"/>
        <v/>
      </c>
      <c r="BY21" s="193" t="str">
        <f t="shared" si="34"/>
        <v/>
      </c>
      <c r="BZ21" s="193" t="str">
        <f t="shared" si="35"/>
        <v/>
      </c>
      <c r="CA21" s="193" t="str">
        <f t="shared" si="36"/>
        <v/>
      </c>
      <c r="CB21" s="193" t="str">
        <f t="shared" si="37"/>
        <v/>
      </c>
      <c r="CC21" s="193" t="str">
        <f t="shared" si="38"/>
        <v/>
      </c>
      <c r="CD21" s="193" t="str">
        <f t="shared" si="39"/>
        <v/>
      </c>
      <c r="CE21" s="193" t="str">
        <f t="shared" si="40"/>
        <v/>
      </c>
      <c r="CF21" s="200" t="str">
        <f t="shared" si="21"/>
        <v/>
      </c>
      <c r="CG21" s="193" t="str">
        <f t="shared" si="41"/>
        <v/>
      </c>
      <c r="CH21" s="192" t="str">
        <f t="shared" si="42"/>
        <v/>
      </c>
      <c r="CI21" s="193" t="str">
        <f t="shared" si="43"/>
        <v/>
      </c>
      <c r="CJ21" s="192" t="str">
        <f t="shared" si="44"/>
        <v/>
      </c>
      <c r="CK21" s="192" t="str">
        <f t="shared" si="45"/>
        <v/>
      </c>
      <c r="CL21" s="193" t="str">
        <f>IF(CK21="","",SUMPRODUCT(--(CC21=$CC$8:$CC$358),--(CE21=$CE$8:$CE$358),--(CK21&lt;$CK$8:$CK$358))+COUNTIF($CK$8:CK21,CK21))</f>
        <v/>
      </c>
      <c r="CM21" s="229" t="str">
        <f>IF(CK21="","",SUMPRODUCT(--(CE21=$CE$8:$CE$101),--(CF21=$CF$8:$CF$101),--(CC21=$CC$8:$CC$101),--(CK21&lt;$CK$8:$CK$101))+COUNTIF($CK$8:CK21,CK21))</f>
        <v/>
      </c>
    </row>
    <row r="22" spans="1:91" ht="29.1" customHeight="1">
      <c r="A22" s="182" t="str">
        <f t="shared" si="25"/>
        <v/>
      </c>
      <c r="B22" s="66">
        <v>15</v>
      </c>
      <c r="C22" s="8" t="str">
        <f t="shared" si="56"/>
        <v/>
      </c>
      <c r="D22" s="112" t="str">
        <f t="shared" si="57"/>
        <v/>
      </c>
      <c r="E22" s="112" t="str">
        <f t="shared" si="58"/>
        <v/>
      </c>
      <c r="F22" s="113" t="str">
        <f t="shared" si="59"/>
        <v/>
      </c>
      <c r="G22" s="113" t="str">
        <f t="shared" si="2"/>
        <v/>
      </c>
      <c r="H22" s="113" t="str">
        <f t="shared" si="3"/>
        <v/>
      </c>
      <c r="I22" s="114" t="str">
        <f t="shared" si="60"/>
        <v/>
      </c>
      <c r="J22" s="114" t="str">
        <f t="shared" si="5"/>
        <v/>
      </c>
      <c r="K22" s="8" t="str">
        <f t="shared" si="6"/>
        <v/>
      </c>
      <c r="L22" s="8" t="str">
        <f t="shared" si="7"/>
        <v/>
      </c>
      <c r="M22" s="114" t="str">
        <f t="shared" si="8"/>
        <v/>
      </c>
      <c r="N22" s="8" t="str">
        <f t="shared" si="61"/>
        <v/>
      </c>
      <c r="O22" s="115" t="str">
        <f t="shared" si="62"/>
        <v/>
      </c>
      <c r="P22" s="8" t="str">
        <f t="shared" si="63"/>
        <v/>
      </c>
      <c r="Q22" s="115" t="str">
        <f t="shared" si="64"/>
        <v/>
      </c>
      <c r="R22" s="115" t="str">
        <f t="shared" si="65"/>
        <v/>
      </c>
      <c r="S22" s="121" t="str">
        <f>IF(R22="","",SUMPRODUCT(--(L22=$L$8:$L$101),--(J22=$J$8:$J$101),--(R22&lt;$R$8:$R$101))+COUNTIF($R$8:R22,R22))</f>
        <v/>
      </c>
      <c r="T22" s="121" t="str">
        <f>IF(R22="","",SUMPRODUCT(--(L22=$L$8:$L$101),--(M22=$M$8:$M$101),--(J22=$J$8:$J$101),--(R22&lt;$R$8:$R$101))+COUNTIF($R$8:R22,R22))</f>
        <v/>
      </c>
      <c r="BU22" s="193">
        <v>15</v>
      </c>
      <c r="BV22" s="193" t="str">
        <f>IF(CK22="","",SUMPRODUCT(--(CC22=$CC$8:$CC$358),--(CE22=$CE$8:$CE$358),--(CK22&lt;$CK$8:$CK$358))+COUNTIF($CK$8:CK22,CK22))</f>
        <v/>
      </c>
      <c r="BW22" s="193" t="str">
        <f t="shared" si="32"/>
        <v/>
      </c>
      <c r="BX22" s="193" t="str">
        <f t="shared" si="33"/>
        <v/>
      </c>
      <c r="BY22" s="193" t="str">
        <f t="shared" si="34"/>
        <v/>
      </c>
      <c r="BZ22" s="193" t="str">
        <f t="shared" si="35"/>
        <v/>
      </c>
      <c r="CA22" s="193" t="str">
        <f t="shared" si="36"/>
        <v/>
      </c>
      <c r="CB22" s="193" t="str">
        <f t="shared" si="37"/>
        <v/>
      </c>
      <c r="CC22" s="193" t="str">
        <f t="shared" si="38"/>
        <v/>
      </c>
      <c r="CD22" s="193" t="str">
        <f t="shared" si="39"/>
        <v/>
      </c>
      <c r="CE22" s="193" t="str">
        <f t="shared" si="40"/>
        <v/>
      </c>
      <c r="CF22" s="200" t="str">
        <f t="shared" si="21"/>
        <v/>
      </c>
      <c r="CG22" s="193" t="str">
        <f t="shared" si="41"/>
        <v/>
      </c>
      <c r="CH22" s="192" t="str">
        <f t="shared" si="42"/>
        <v/>
      </c>
      <c r="CI22" s="193" t="str">
        <f t="shared" si="43"/>
        <v/>
      </c>
      <c r="CJ22" s="192" t="str">
        <f t="shared" si="44"/>
        <v/>
      </c>
      <c r="CK22" s="192" t="str">
        <f t="shared" si="45"/>
        <v/>
      </c>
      <c r="CL22" s="193" t="str">
        <f>IF(CK22="","",SUMPRODUCT(--(CC22=$CC$8:$CC$358),--(CE22=$CE$8:$CE$358),--(CK22&lt;$CK$8:$CK$358))+COUNTIF($CK$8:CK22,CK22))</f>
        <v/>
      </c>
      <c r="CM22" s="229" t="str">
        <f>IF(CK22="","",SUMPRODUCT(--(CE22=$CE$8:$CE$101),--(CF22=$CF$8:$CF$101),--(CC22=$CC$8:$CC$101),--(CK22&lt;$CK$8:$CK$101))+COUNTIF($CK$8:CK22,CK22))</f>
        <v/>
      </c>
    </row>
    <row r="23" spans="1:91" ht="29.1" customHeight="1">
      <c r="A23" s="182" t="str">
        <f t="shared" si="25"/>
        <v/>
      </c>
      <c r="B23" s="66">
        <v>16</v>
      </c>
      <c r="C23" s="8" t="str">
        <f t="shared" si="56"/>
        <v/>
      </c>
      <c r="D23" s="112" t="str">
        <f t="shared" si="57"/>
        <v/>
      </c>
      <c r="E23" s="112" t="str">
        <f t="shared" si="58"/>
        <v/>
      </c>
      <c r="F23" s="113" t="str">
        <f t="shared" si="59"/>
        <v/>
      </c>
      <c r="G23" s="113" t="str">
        <f t="shared" si="2"/>
        <v/>
      </c>
      <c r="H23" s="113" t="str">
        <f t="shared" si="3"/>
        <v/>
      </c>
      <c r="I23" s="114" t="str">
        <f t="shared" si="60"/>
        <v/>
      </c>
      <c r="J23" s="114" t="str">
        <f t="shared" si="5"/>
        <v/>
      </c>
      <c r="K23" s="8" t="str">
        <f t="shared" si="6"/>
        <v/>
      </c>
      <c r="L23" s="8" t="str">
        <f t="shared" si="7"/>
        <v/>
      </c>
      <c r="M23" s="114" t="str">
        <f t="shared" si="8"/>
        <v/>
      </c>
      <c r="N23" s="8" t="str">
        <f t="shared" si="61"/>
        <v/>
      </c>
      <c r="O23" s="115" t="str">
        <f t="shared" si="62"/>
        <v/>
      </c>
      <c r="P23" s="8" t="str">
        <f t="shared" si="63"/>
        <v/>
      </c>
      <c r="Q23" s="115" t="str">
        <f t="shared" si="64"/>
        <v/>
      </c>
      <c r="R23" s="115" t="str">
        <f t="shared" si="65"/>
        <v/>
      </c>
      <c r="S23" s="121" t="str">
        <f>IF(R23="","",SUMPRODUCT(--(L23=$L$8:$L$101),--(J23=$J$8:$J$101),--(R23&lt;$R$8:$R$101))+COUNTIF($R$8:R23,R23))</f>
        <v/>
      </c>
      <c r="T23" s="121" t="str">
        <f>IF(R23="","",SUMPRODUCT(--(L23=$L$8:$L$101),--(M23=$M$8:$M$101),--(J23=$J$8:$J$101),--(R23&lt;$R$8:$R$101))+COUNTIF($R$8:R23,R23))</f>
        <v/>
      </c>
      <c r="BU23" s="193">
        <v>16</v>
      </c>
      <c r="BV23" s="193" t="str">
        <f>IF(CK23="","",SUMPRODUCT(--(CC23=$CC$8:$CC$358),--(CE23=$CE$8:$CE$358),--(CK23&lt;$CK$8:$CK$358))+COUNTIF($CK$8:CK23,CK23))</f>
        <v/>
      </c>
      <c r="BW23" s="193" t="str">
        <f t="shared" si="32"/>
        <v/>
      </c>
      <c r="BX23" s="193" t="str">
        <f t="shared" si="33"/>
        <v/>
      </c>
      <c r="BY23" s="193" t="str">
        <f t="shared" si="34"/>
        <v/>
      </c>
      <c r="BZ23" s="193" t="str">
        <f t="shared" si="35"/>
        <v/>
      </c>
      <c r="CA23" s="193" t="str">
        <f t="shared" si="36"/>
        <v/>
      </c>
      <c r="CB23" s="193" t="str">
        <f t="shared" si="37"/>
        <v/>
      </c>
      <c r="CC23" s="193" t="str">
        <f t="shared" si="38"/>
        <v/>
      </c>
      <c r="CD23" s="193" t="str">
        <f t="shared" si="39"/>
        <v/>
      </c>
      <c r="CE23" s="193" t="str">
        <f t="shared" si="40"/>
        <v/>
      </c>
      <c r="CF23" s="200" t="str">
        <f t="shared" si="21"/>
        <v/>
      </c>
      <c r="CG23" s="193" t="str">
        <f t="shared" si="41"/>
        <v/>
      </c>
      <c r="CH23" s="192" t="str">
        <f t="shared" si="42"/>
        <v/>
      </c>
      <c r="CI23" s="193" t="str">
        <f t="shared" si="43"/>
        <v/>
      </c>
      <c r="CJ23" s="192" t="str">
        <f t="shared" si="44"/>
        <v/>
      </c>
      <c r="CK23" s="192" t="str">
        <f t="shared" si="45"/>
        <v/>
      </c>
      <c r="CL23" s="193" t="str">
        <f>IF(CK23="","",SUMPRODUCT(--(CC23=$CC$8:$CC$358),--(CE23=$CE$8:$CE$358),--(CK23&lt;$CK$8:$CK$358))+COUNTIF($CK$8:CK23,CK23))</f>
        <v/>
      </c>
      <c r="CM23" s="229" t="str">
        <f>IF(CK23="","",SUMPRODUCT(--(CE23=$CE$8:$CE$101),--(CF23=$CF$8:$CF$101),--(CC23=$CC$8:$CC$101),--(CK23&lt;$CK$8:$CK$101))+COUNTIF($CK$8:CK23,CK23))</f>
        <v/>
      </c>
    </row>
    <row r="24" spans="1:91" ht="29.1" customHeight="1">
      <c r="A24" s="182" t="str">
        <f t="shared" si="25"/>
        <v/>
      </c>
      <c r="B24" s="66">
        <v>17</v>
      </c>
      <c r="C24" s="8" t="str">
        <f t="shared" si="56"/>
        <v/>
      </c>
      <c r="D24" s="112" t="str">
        <f t="shared" si="57"/>
        <v/>
      </c>
      <c r="E24" s="112" t="str">
        <f t="shared" si="58"/>
        <v/>
      </c>
      <c r="F24" s="113" t="str">
        <f t="shared" si="59"/>
        <v/>
      </c>
      <c r="G24" s="113" t="str">
        <f t="shared" si="2"/>
        <v/>
      </c>
      <c r="H24" s="113" t="str">
        <f t="shared" si="3"/>
        <v/>
      </c>
      <c r="I24" s="114" t="str">
        <f t="shared" si="60"/>
        <v/>
      </c>
      <c r="J24" s="114" t="str">
        <f t="shared" si="5"/>
        <v/>
      </c>
      <c r="K24" s="8" t="str">
        <f t="shared" si="6"/>
        <v/>
      </c>
      <c r="L24" s="8" t="str">
        <f t="shared" si="7"/>
        <v/>
      </c>
      <c r="M24" s="114" t="str">
        <f t="shared" si="8"/>
        <v/>
      </c>
      <c r="N24" s="8" t="str">
        <f t="shared" si="61"/>
        <v/>
      </c>
      <c r="O24" s="115" t="str">
        <f t="shared" si="62"/>
        <v/>
      </c>
      <c r="P24" s="8" t="str">
        <f t="shared" si="63"/>
        <v/>
      </c>
      <c r="Q24" s="115" t="str">
        <f t="shared" si="64"/>
        <v/>
      </c>
      <c r="R24" s="115" t="str">
        <f t="shared" si="65"/>
        <v/>
      </c>
      <c r="S24" s="121" t="str">
        <f>IF(R24="","",SUMPRODUCT(--(L24=$L$8:$L$101),--(J24=$J$8:$J$101),--(R24&lt;$R$8:$R$101))+COUNTIF($R$8:R24,R24))</f>
        <v/>
      </c>
      <c r="T24" s="121" t="str">
        <f>IF(R24="","",SUMPRODUCT(--(L24=$L$8:$L$101),--(M24=$M$8:$M$101),--(J24=$J$8:$J$101),--(R24&lt;$R$8:$R$101))+COUNTIF($R$8:R24,R24))</f>
        <v/>
      </c>
      <c r="BU24" s="193">
        <v>17</v>
      </c>
      <c r="BV24" s="193" t="str">
        <f>IF(CK24="","",SUMPRODUCT(--(CC24=$CC$8:$CC$358),--(CE24=$CE$8:$CE$358),--(CK24&lt;$CK$8:$CK$358))+COUNTIF($CK$8:CK24,CK24))</f>
        <v/>
      </c>
      <c r="BW24" s="193" t="str">
        <f t="shared" si="32"/>
        <v/>
      </c>
      <c r="BX24" s="193" t="str">
        <f t="shared" si="33"/>
        <v/>
      </c>
      <c r="BY24" s="193" t="str">
        <f t="shared" si="34"/>
        <v/>
      </c>
      <c r="BZ24" s="193" t="str">
        <f t="shared" si="35"/>
        <v/>
      </c>
      <c r="CA24" s="193" t="str">
        <f t="shared" si="36"/>
        <v/>
      </c>
      <c r="CB24" s="193" t="str">
        <f t="shared" si="37"/>
        <v/>
      </c>
      <c r="CC24" s="193" t="str">
        <f t="shared" si="38"/>
        <v/>
      </c>
      <c r="CD24" s="193" t="str">
        <f t="shared" si="39"/>
        <v/>
      </c>
      <c r="CE24" s="193" t="str">
        <f t="shared" si="40"/>
        <v/>
      </c>
      <c r="CF24" s="200" t="str">
        <f t="shared" si="21"/>
        <v/>
      </c>
      <c r="CG24" s="193" t="str">
        <f t="shared" si="41"/>
        <v/>
      </c>
      <c r="CH24" s="192" t="str">
        <f t="shared" si="42"/>
        <v/>
      </c>
      <c r="CI24" s="193" t="str">
        <f t="shared" si="43"/>
        <v/>
      </c>
      <c r="CJ24" s="192" t="str">
        <f t="shared" si="44"/>
        <v/>
      </c>
      <c r="CK24" s="192" t="str">
        <f t="shared" si="45"/>
        <v/>
      </c>
      <c r="CL24" s="193" t="str">
        <f>IF(CK24="","",SUMPRODUCT(--(CC24=$CC$8:$CC$358),--(CE24=$CE$8:$CE$358),--(CK24&lt;$CK$8:$CK$358))+COUNTIF($CK$8:CK24,CK24))</f>
        <v/>
      </c>
      <c r="CM24" s="229" t="str">
        <f>IF(CK24="","",SUMPRODUCT(--(CE24=$CE$8:$CE$101),--(CF24=$CF$8:$CF$101),--(CC24=$CC$8:$CC$101),--(CK24&lt;$CK$8:$CK$101))+COUNTIF($CK$8:CK24,CK24))</f>
        <v/>
      </c>
    </row>
    <row r="25" spans="1:91" ht="29.1" customHeight="1">
      <c r="A25" s="182" t="str">
        <f t="shared" si="25"/>
        <v/>
      </c>
      <c r="B25" s="66">
        <v>18</v>
      </c>
      <c r="C25" s="8" t="str">
        <f t="shared" si="56"/>
        <v/>
      </c>
      <c r="D25" s="112" t="str">
        <f t="shared" si="57"/>
        <v/>
      </c>
      <c r="E25" s="112" t="str">
        <f t="shared" si="58"/>
        <v/>
      </c>
      <c r="F25" s="113" t="str">
        <f t="shared" si="59"/>
        <v/>
      </c>
      <c r="G25" s="113" t="str">
        <f t="shared" si="2"/>
        <v/>
      </c>
      <c r="H25" s="113" t="str">
        <f t="shared" si="3"/>
        <v/>
      </c>
      <c r="I25" s="114" t="str">
        <f t="shared" si="60"/>
        <v/>
      </c>
      <c r="J25" s="114" t="str">
        <f t="shared" si="5"/>
        <v/>
      </c>
      <c r="K25" s="8" t="str">
        <f t="shared" si="6"/>
        <v/>
      </c>
      <c r="L25" s="8" t="str">
        <f t="shared" si="7"/>
        <v/>
      </c>
      <c r="M25" s="114" t="str">
        <f t="shared" si="8"/>
        <v/>
      </c>
      <c r="N25" s="8" t="str">
        <f t="shared" si="61"/>
        <v/>
      </c>
      <c r="O25" s="115" t="str">
        <f t="shared" si="62"/>
        <v/>
      </c>
      <c r="P25" s="8" t="str">
        <f t="shared" si="63"/>
        <v/>
      </c>
      <c r="Q25" s="115" t="str">
        <f t="shared" si="64"/>
        <v/>
      </c>
      <c r="R25" s="115" t="str">
        <f t="shared" si="65"/>
        <v/>
      </c>
      <c r="S25" s="121" t="str">
        <f>IF(R25="","",SUMPRODUCT(--(L25=$L$8:$L$101),--(J25=$J$8:$J$101),--(R25&lt;$R$8:$R$101))+COUNTIF($R$8:R25,R25))</f>
        <v/>
      </c>
      <c r="T25" s="121" t="str">
        <f>IF(R25="","",SUMPRODUCT(--(L25=$L$8:$L$101),--(M25=$M$8:$M$101),--(J25=$J$8:$J$101),--(R25&lt;$R$8:$R$101))+COUNTIF($R$8:R25,R25))</f>
        <v/>
      </c>
      <c r="BU25" s="193">
        <v>18</v>
      </c>
      <c r="BV25" s="193" t="str">
        <f>IF(CK25="","",SUMPRODUCT(--(CC25=$CC$8:$CC$358),--(CE25=$CE$8:$CE$358),--(CK25&lt;$CK$8:$CK$358))+COUNTIF($CK$8:CK25,CK25))</f>
        <v/>
      </c>
      <c r="BW25" s="193" t="str">
        <f t="shared" si="32"/>
        <v/>
      </c>
      <c r="BX25" s="193" t="str">
        <f t="shared" si="33"/>
        <v/>
      </c>
      <c r="BY25" s="193" t="str">
        <f t="shared" si="34"/>
        <v/>
      </c>
      <c r="BZ25" s="193" t="str">
        <f t="shared" si="35"/>
        <v/>
      </c>
      <c r="CA25" s="193" t="str">
        <f t="shared" si="36"/>
        <v/>
      </c>
      <c r="CB25" s="193" t="str">
        <f t="shared" si="37"/>
        <v/>
      </c>
      <c r="CC25" s="193" t="str">
        <f t="shared" si="38"/>
        <v/>
      </c>
      <c r="CD25" s="193" t="str">
        <f t="shared" si="39"/>
        <v/>
      </c>
      <c r="CE25" s="193" t="str">
        <f t="shared" si="40"/>
        <v/>
      </c>
      <c r="CF25" s="200" t="str">
        <f t="shared" si="21"/>
        <v/>
      </c>
      <c r="CG25" s="193" t="str">
        <f t="shared" si="41"/>
        <v/>
      </c>
      <c r="CH25" s="192" t="str">
        <f t="shared" si="42"/>
        <v/>
      </c>
      <c r="CI25" s="193" t="str">
        <f t="shared" si="43"/>
        <v/>
      </c>
      <c r="CJ25" s="192" t="str">
        <f t="shared" si="44"/>
        <v/>
      </c>
      <c r="CK25" s="192" t="str">
        <f t="shared" si="45"/>
        <v/>
      </c>
      <c r="CL25" s="193" t="str">
        <f>IF(CK25="","",SUMPRODUCT(--(CC25=$CC$8:$CC$358),--(CE25=$CE$8:$CE$358),--(CK25&lt;$CK$8:$CK$358))+COUNTIF($CK$8:CK25,CK25))</f>
        <v/>
      </c>
      <c r="CM25" s="229" t="str">
        <f>IF(CK25="","",SUMPRODUCT(--(CE25=$CE$8:$CE$101),--(CF25=$CF$8:$CF$101),--(CC25=$CC$8:$CC$101),--(CK25&lt;$CK$8:$CK$101))+COUNTIF($CK$8:CK25,CK25))</f>
        <v/>
      </c>
    </row>
    <row r="26" spans="1:91" ht="29.1" customHeight="1">
      <c r="A26" s="182" t="str">
        <f t="shared" si="25"/>
        <v/>
      </c>
      <c r="B26" s="66">
        <v>19</v>
      </c>
      <c r="C26" s="8" t="str">
        <f t="shared" si="56"/>
        <v/>
      </c>
      <c r="D26" s="112" t="str">
        <f t="shared" si="57"/>
        <v/>
      </c>
      <c r="E26" s="112" t="str">
        <f t="shared" si="58"/>
        <v/>
      </c>
      <c r="F26" s="113" t="str">
        <f t="shared" si="59"/>
        <v/>
      </c>
      <c r="G26" s="113" t="str">
        <f t="shared" si="2"/>
        <v/>
      </c>
      <c r="H26" s="113" t="str">
        <f t="shared" si="3"/>
        <v/>
      </c>
      <c r="I26" s="114" t="str">
        <f t="shared" si="60"/>
        <v/>
      </c>
      <c r="J26" s="114" t="str">
        <f t="shared" si="5"/>
        <v/>
      </c>
      <c r="K26" s="8" t="str">
        <f t="shared" si="6"/>
        <v/>
      </c>
      <c r="L26" s="8" t="str">
        <f t="shared" si="7"/>
        <v/>
      </c>
      <c r="M26" s="114" t="str">
        <f t="shared" si="8"/>
        <v/>
      </c>
      <c r="N26" s="8" t="str">
        <f t="shared" si="61"/>
        <v/>
      </c>
      <c r="O26" s="115" t="str">
        <f t="shared" si="62"/>
        <v/>
      </c>
      <c r="P26" s="8" t="str">
        <f t="shared" si="63"/>
        <v/>
      </c>
      <c r="Q26" s="115" t="str">
        <f t="shared" si="64"/>
        <v/>
      </c>
      <c r="R26" s="115" t="str">
        <f t="shared" si="65"/>
        <v/>
      </c>
      <c r="S26" s="121" t="str">
        <f>IF(R26="","",SUMPRODUCT(--(L26=$L$8:$L$101),--(J26=$J$8:$J$101),--(R26&lt;$R$8:$R$101))+COUNTIF($R$8:R26,R26))</f>
        <v/>
      </c>
      <c r="T26" s="121" t="str">
        <f>IF(R26="","",SUMPRODUCT(--(L26=$L$8:$L$101),--(M26=$M$8:$M$101),--(J26=$J$8:$J$101),--(R26&lt;$R$8:$R$101))+COUNTIF($R$8:R26,R26))</f>
        <v/>
      </c>
      <c r="BU26" s="193">
        <v>19</v>
      </c>
      <c r="BV26" s="193" t="str">
        <f>IF(CK26="","",SUMPRODUCT(--(CC26=$CC$8:$CC$358),--(CE26=$CE$8:$CE$358),--(CK26&lt;$CK$8:$CK$358))+COUNTIF($CK$8:CK26,CK26))</f>
        <v/>
      </c>
      <c r="BW26" s="193" t="str">
        <f t="shared" si="32"/>
        <v/>
      </c>
      <c r="BX26" s="193" t="str">
        <f t="shared" si="33"/>
        <v/>
      </c>
      <c r="BY26" s="193" t="str">
        <f t="shared" si="34"/>
        <v/>
      </c>
      <c r="BZ26" s="193" t="str">
        <f t="shared" si="35"/>
        <v/>
      </c>
      <c r="CA26" s="193" t="str">
        <f t="shared" si="36"/>
        <v/>
      </c>
      <c r="CB26" s="193" t="str">
        <f t="shared" si="37"/>
        <v/>
      </c>
      <c r="CC26" s="193" t="str">
        <f t="shared" si="38"/>
        <v/>
      </c>
      <c r="CD26" s="193" t="str">
        <f t="shared" si="39"/>
        <v/>
      </c>
      <c r="CE26" s="193" t="str">
        <f t="shared" si="40"/>
        <v/>
      </c>
      <c r="CF26" s="200" t="str">
        <f t="shared" si="21"/>
        <v/>
      </c>
      <c r="CG26" s="193" t="str">
        <f t="shared" si="41"/>
        <v/>
      </c>
      <c r="CH26" s="192" t="str">
        <f t="shared" si="42"/>
        <v/>
      </c>
      <c r="CI26" s="193" t="str">
        <f t="shared" si="43"/>
        <v/>
      </c>
      <c r="CJ26" s="192" t="str">
        <f t="shared" si="44"/>
        <v/>
      </c>
      <c r="CK26" s="192" t="str">
        <f t="shared" si="45"/>
        <v/>
      </c>
      <c r="CL26" s="193" t="str">
        <f>IF(CK26="","",SUMPRODUCT(--(CC26=$CC$8:$CC$358),--(CE26=$CE$8:$CE$358),--(CK26&lt;$CK$8:$CK$358))+COUNTIF($CK$8:CK26,CK26))</f>
        <v/>
      </c>
      <c r="CM26" s="229" t="str">
        <f>IF(CK26="","",SUMPRODUCT(--(CE26=$CE$8:$CE$101),--(CF26=$CF$8:$CF$101),--(CC26=$CC$8:$CC$101),--(CK26&lt;$CK$8:$CK$101))+COUNTIF($CK$8:CK26,CK26))</f>
        <v/>
      </c>
    </row>
    <row r="27" spans="1:91" ht="29.1" customHeight="1">
      <c r="A27" s="182" t="str">
        <f t="shared" si="25"/>
        <v/>
      </c>
      <c r="B27" s="66">
        <v>20</v>
      </c>
      <c r="C27" s="8" t="str">
        <f t="shared" si="56"/>
        <v/>
      </c>
      <c r="D27" s="112" t="str">
        <f t="shared" si="57"/>
        <v/>
      </c>
      <c r="E27" s="112" t="str">
        <f t="shared" si="58"/>
        <v/>
      </c>
      <c r="F27" s="113" t="str">
        <f t="shared" si="59"/>
        <v/>
      </c>
      <c r="G27" s="113" t="str">
        <f t="shared" si="2"/>
        <v/>
      </c>
      <c r="H27" s="113" t="str">
        <f t="shared" si="3"/>
        <v/>
      </c>
      <c r="I27" s="114" t="str">
        <f t="shared" si="60"/>
        <v/>
      </c>
      <c r="J27" s="114" t="str">
        <f t="shared" si="5"/>
        <v/>
      </c>
      <c r="K27" s="8" t="str">
        <f t="shared" si="6"/>
        <v/>
      </c>
      <c r="L27" s="8" t="str">
        <f t="shared" si="7"/>
        <v/>
      </c>
      <c r="M27" s="114" t="str">
        <f t="shared" si="8"/>
        <v/>
      </c>
      <c r="N27" s="8" t="str">
        <f t="shared" si="61"/>
        <v/>
      </c>
      <c r="O27" s="115" t="str">
        <f t="shared" si="62"/>
        <v/>
      </c>
      <c r="P27" s="8" t="str">
        <f t="shared" si="63"/>
        <v/>
      </c>
      <c r="Q27" s="115" t="str">
        <f t="shared" si="64"/>
        <v/>
      </c>
      <c r="R27" s="115" t="str">
        <f t="shared" si="65"/>
        <v/>
      </c>
      <c r="S27" s="121" t="str">
        <f>IF(R27="","",SUMPRODUCT(--(L27=$L$8:$L$101),--(J27=$J$8:$J$101),--(R27&lt;$R$8:$R$101))+COUNTIF($R$8:R27,R27))</f>
        <v/>
      </c>
      <c r="T27" s="121" t="str">
        <f>IF(R27="","",SUMPRODUCT(--(L27=$L$8:$L$101),--(M27=$M$8:$M$101),--(J27=$J$8:$J$101),--(R27&lt;$R$8:$R$101))+COUNTIF($R$8:R27,R27))</f>
        <v/>
      </c>
      <c r="BU27" s="193">
        <v>20</v>
      </c>
      <c r="BV27" s="193" t="str">
        <f>IF(CK27="","",SUMPRODUCT(--(CC27=$CC$8:$CC$358),--(CE27=$CE$8:$CE$358),--(CK27&lt;$CK$8:$CK$358))+COUNTIF($CK$8:CK27,CK27))</f>
        <v/>
      </c>
      <c r="BW27" s="193" t="str">
        <f t="shared" si="32"/>
        <v/>
      </c>
      <c r="BX27" s="193" t="str">
        <f t="shared" si="33"/>
        <v/>
      </c>
      <c r="BY27" s="193" t="str">
        <f t="shared" si="34"/>
        <v/>
      </c>
      <c r="BZ27" s="193" t="str">
        <f t="shared" si="35"/>
        <v/>
      </c>
      <c r="CA27" s="193" t="str">
        <f t="shared" si="36"/>
        <v/>
      </c>
      <c r="CB27" s="193" t="str">
        <f t="shared" si="37"/>
        <v/>
      </c>
      <c r="CC27" s="193" t="str">
        <f t="shared" si="38"/>
        <v/>
      </c>
      <c r="CD27" s="193" t="str">
        <f t="shared" si="39"/>
        <v/>
      </c>
      <c r="CE27" s="193" t="str">
        <f t="shared" si="40"/>
        <v/>
      </c>
      <c r="CF27" s="200" t="str">
        <f t="shared" si="21"/>
        <v/>
      </c>
      <c r="CG27" s="193" t="str">
        <f t="shared" si="41"/>
        <v/>
      </c>
      <c r="CH27" s="192" t="str">
        <f t="shared" si="42"/>
        <v/>
      </c>
      <c r="CI27" s="193" t="str">
        <f t="shared" si="43"/>
        <v/>
      </c>
      <c r="CJ27" s="192" t="str">
        <f t="shared" si="44"/>
        <v/>
      </c>
      <c r="CK27" s="192" t="str">
        <f t="shared" si="45"/>
        <v/>
      </c>
      <c r="CL27" s="193" t="str">
        <f>IF(CK27="","",SUMPRODUCT(--(CC27=$CC$8:$CC$358),--(CE27=$CE$8:$CE$358),--(CK27&lt;$CK$8:$CK$358))+COUNTIF($CK$8:CK27,CK27))</f>
        <v/>
      </c>
      <c r="CM27" s="229" t="str">
        <f>IF(CK27="","",SUMPRODUCT(--(CE27=$CE$8:$CE$101),--(CF27=$CF$8:$CF$101),--(CC27=$CC$8:$CC$101),--(CK27&lt;$CK$8:$CK$101))+COUNTIF($CK$8:CK27,CK27))</f>
        <v/>
      </c>
    </row>
    <row r="28" spans="1:91" ht="29.1" customHeight="1">
      <c r="A28" s="182" t="str">
        <f t="shared" si="25"/>
        <v/>
      </c>
      <c r="B28" s="66">
        <v>21</v>
      </c>
      <c r="C28" s="8" t="str">
        <f t="shared" si="56"/>
        <v/>
      </c>
      <c r="D28" s="112" t="str">
        <f t="shared" si="57"/>
        <v/>
      </c>
      <c r="E28" s="112" t="str">
        <f t="shared" si="58"/>
        <v/>
      </c>
      <c r="F28" s="113" t="str">
        <f t="shared" si="59"/>
        <v/>
      </c>
      <c r="G28" s="113" t="str">
        <f t="shared" si="2"/>
        <v/>
      </c>
      <c r="H28" s="113" t="str">
        <f t="shared" si="3"/>
        <v/>
      </c>
      <c r="I28" s="114" t="str">
        <f t="shared" si="60"/>
        <v/>
      </c>
      <c r="J28" s="114" t="str">
        <f t="shared" si="5"/>
        <v/>
      </c>
      <c r="K28" s="8" t="str">
        <f t="shared" si="6"/>
        <v/>
      </c>
      <c r="L28" s="8" t="str">
        <f t="shared" si="7"/>
        <v/>
      </c>
      <c r="M28" s="114" t="str">
        <f t="shared" si="8"/>
        <v/>
      </c>
      <c r="N28" s="8" t="str">
        <f t="shared" si="61"/>
        <v/>
      </c>
      <c r="O28" s="115" t="str">
        <f t="shared" si="62"/>
        <v/>
      </c>
      <c r="P28" s="8" t="str">
        <f t="shared" si="63"/>
        <v/>
      </c>
      <c r="Q28" s="115" t="str">
        <f t="shared" si="64"/>
        <v/>
      </c>
      <c r="R28" s="115" t="str">
        <f t="shared" si="65"/>
        <v/>
      </c>
      <c r="S28" s="121" t="str">
        <f>IF(R28="","",SUMPRODUCT(--(L28=$L$8:$L$101),--(J28=$J$8:$J$101),--(R28&lt;$R$8:$R$101))+COUNTIF($R$8:R28,R28))</f>
        <v/>
      </c>
      <c r="T28" s="121" t="str">
        <f>IF(R28="","",SUMPRODUCT(--(L28=$L$8:$L$101),--(M28=$M$8:$M$101),--(J28=$J$8:$J$101),--(R28&lt;$R$8:$R$101))+COUNTIF($R$8:R28,R28))</f>
        <v/>
      </c>
      <c r="BU28" s="193">
        <v>21</v>
      </c>
      <c r="BV28" s="193" t="str">
        <f>IF(CK28="","",SUMPRODUCT(--(CC28=$CC$8:$CC$358),--(CE28=$CE$8:$CE$358),--(CK28&lt;$CK$8:$CK$358))+COUNTIF($CK$8:CK28,CK28))</f>
        <v/>
      </c>
      <c r="BW28" s="193" t="str">
        <f t="shared" si="32"/>
        <v/>
      </c>
      <c r="BX28" s="193" t="str">
        <f t="shared" si="33"/>
        <v/>
      </c>
      <c r="BY28" s="193" t="str">
        <f t="shared" si="34"/>
        <v/>
      </c>
      <c r="BZ28" s="193" t="str">
        <f t="shared" si="35"/>
        <v/>
      </c>
      <c r="CA28" s="193" t="str">
        <f t="shared" si="36"/>
        <v/>
      </c>
      <c r="CB28" s="193" t="str">
        <f t="shared" si="37"/>
        <v/>
      </c>
      <c r="CC28" s="193" t="str">
        <f t="shared" si="38"/>
        <v/>
      </c>
      <c r="CD28" s="193" t="str">
        <f t="shared" si="39"/>
        <v/>
      </c>
      <c r="CE28" s="193" t="str">
        <f t="shared" si="40"/>
        <v/>
      </c>
      <c r="CF28" s="200" t="str">
        <f t="shared" si="21"/>
        <v/>
      </c>
      <c r="CG28" s="193" t="str">
        <f t="shared" si="41"/>
        <v/>
      </c>
      <c r="CH28" s="192" t="str">
        <f t="shared" si="42"/>
        <v/>
      </c>
      <c r="CI28" s="193" t="str">
        <f t="shared" si="43"/>
        <v/>
      </c>
      <c r="CJ28" s="192" t="str">
        <f t="shared" si="44"/>
        <v/>
      </c>
      <c r="CK28" s="192" t="str">
        <f t="shared" si="45"/>
        <v/>
      </c>
      <c r="CL28" s="193" t="str">
        <f>IF(CK28="","",SUMPRODUCT(--(CC28=$CC$8:$CC$358),--(CE28=$CE$8:$CE$358),--(CK28&lt;$CK$8:$CK$358))+COUNTIF($CK$8:CK28,CK28))</f>
        <v/>
      </c>
      <c r="CM28" s="229" t="str">
        <f>IF(CK28="","",SUMPRODUCT(--(CE28=$CE$8:$CE$101),--(CF28=$CF$8:$CF$101),--(CC28=$CC$8:$CC$101),--(CK28&lt;$CK$8:$CK$101))+COUNTIF($CK$8:CK28,CK28))</f>
        <v/>
      </c>
    </row>
    <row r="29" spans="1:91" ht="29.1" customHeight="1">
      <c r="A29" s="182" t="str">
        <f t="shared" si="25"/>
        <v/>
      </c>
      <c r="B29" s="66">
        <v>22</v>
      </c>
      <c r="C29" s="8" t="str">
        <f t="shared" si="56"/>
        <v/>
      </c>
      <c r="D29" s="112" t="str">
        <f t="shared" si="57"/>
        <v/>
      </c>
      <c r="E29" s="112" t="str">
        <f t="shared" si="58"/>
        <v/>
      </c>
      <c r="F29" s="113" t="str">
        <f t="shared" si="59"/>
        <v/>
      </c>
      <c r="G29" s="113" t="str">
        <f t="shared" si="2"/>
        <v/>
      </c>
      <c r="H29" s="113" t="str">
        <f t="shared" si="3"/>
        <v/>
      </c>
      <c r="I29" s="114" t="str">
        <f t="shared" si="60"/>
        <v/>
      </c>
      <c r="J29" s="114" t="str">
        <f t="shared" si="5"/>
        <v/>
      </c>
      <c r="K29" s="8" t="str">
        <f t="shared" si="6"/>
        <v/>
      </c>
      <c r="L29" s="8" t="str">
        <f t="shared" si="7"/>
        <v/>
      </c>
      <c r="M29" s="114" t="str">
        <f t="shared" si="8"/>
        <v/>
      </c>
      <c r="N29" s="8" t="str">
        <f t="shared" si="61"/>
        <v/>
      </c>
      <c r="O29" s="115" t="str">
        <f t="shared" si="62"/>
        <v/>
      </c>
      <c r="P29" s="8" t="str">
        <f t="shared" si="63"/>
        <v/>
      </c>
      <c r="Q29" s="115" t="str">
        <f t="shared" si="64"/>
        <v/>
      </c>
      <c r="R29" s="115" t="str">
        <f t="shared" si="65"/>
        <v/>
      </c>
      <c r="S29" s="121" t="str">
        <f>IF(R29="","",SUMPRODUCT(--(L29=$L$8:$L$101),--(J29=$J$8:$J$101),--(R29&lt;$R$8:$R$101))+COUNTIF($R$8:R29,R29))</f>
        <v/>
      </c>
      <c r="T29" s="121" t="str">
        <f>IF(R29="","",SUMPRODUCT(--(L29=$L$8:$L$101),--(M29=$M$8:$M$101),--(J29=$J$8:$J$101),--(R29&lt;$R$8:$R$101))+COUNTIF($R$8:R29,R29))</f>
        <v/>
      </c>
      <c r="BU29" s="193">
        <v>22</v>
      </c>
      <c r="BV29" s="193" t="str">
        <f>IF(CK29="","",SUMPRODUCT(--(CC29=$CC$8:$CC$358),--(CE29=$CE$8:$CE$358),--(CK29&lt;$CK$8:$CK$358))+COUNTIF($CK$8:CK29,CK29))</f>
        <v/>
      </c>
      <c r="BW29" s="193" t="str">
        <f t="shared" si="32"/>
        <v/>
      </c>
      <c r="BX29" s="193" t="str">
        <f t="shared" si="33"/>
        <v/>
      </c>
      <c r="BY29" s="193" t="str">
        <f t="shared" si="34"/>
        <v/>
      </c>
      <c r="BZ29" s="193" t="str">
        <f t="shared" si="35"/>
        <v/>
      </c>
      <c r="CA29" s="193" t="str">
        <f t="shared" si="36"/>
        <v/>
      </c>
      <c r="CB29" s="193" t="str">
        <f t="shared" si="37"/>
        <v/>
      </c>
      <c r="CC29" s="193" t="str">
        <f t="shared" si="38"/>
        <v/>
      </c>
      <c r="CD29" s="193" t="str">
        <f t="shared" si="39"/>
        <v/>
      </c>
      <c r="CE29" s="193" t="str">
        <f t="shared" si="40"/>
        <v/>
      </c>
      <c r="CF29" s="200" t="str">
        <f t="shared" si="21"/>
        <v/>
      </c>
      <c r="CG29" s="193" t="str">
        <f t="shared" si="41"/>
        <v/>
      </c>
      <c r="CH29" s="192" t="str">
        <f t="shared" si="42"/>
        <v/>
      </c>
      <c r="CI29" s="193" t="str">
        <f t="shared" si="43"/>
        <v/>
      </c>
      <c r="CJ29" s="192" t="str">
        <f t="shared" si="44"/>
        <v/>
      </c>
      <c r="CK29" s="192" t="str">
        <f t="shared" si="45"/>
        <v/>
      </c>
      <c r="CL29" s="193" t="str">
        <f>IF(CK29="","",SUMPRODUCT(--(CC29=$CC$8:$CC$358),--(CE29=$CE$8:$CE$358),--(CK29&lt;$CK$8:$CK$358))+COUNTIF($CK$8:CK29,CK29))</f>
        <v/>
      </c>
      <c r="CM29" s="229" t="str">
        <f>IF(CK29="","",SUMPRODUCT(--(CE29=$CE$8:$CE$101),--(CF29=$CF$8:$CF$101),--(CC29=$CC$8:$CC$101),--(CK29&lt;$CK$8:$CK$101))+COUNTIF($CK$8:CK29,CK29))</f>
        <v/>
      </c>
    </row>
    <row r="30" spans="1:91" ht="29.1" customHeight="1">
      <c r="A30" s="182" t="str">
        <f t="shared" si="25"/>
        <v/>
      </c>
      <c r="B30" s="66">
        <v>23</v>
      </c>
      <c r="C30" s="8" t="str">
        <f t="shared" si="56"/>
        <v/>
      </c>
      <c r="D30" s="112" t="str">
        <f t="shared" si="57"/>
        <v/>
      </c>
      <c r="E30" s="112" t="str">
        <f t="shared" si="58"/>
        <v/>
      </c>
      <c r="F30" s="113" t="str">
        <f t="shared" si="59"/>
        <v/>
      </c>
      <c r="G30" s="113" t="str">
        <f t="shared" si="2"/>
        <v/>
      </c>
      <c r="H30" s="113" t="str">
        <f t="shared" si="3"/>
        <v/>
      </c>
      <c r="I30" s="114" t="str">
        <f t="shared" si="60"/>
        <v/>
      </c>
      <c r="J30" s="114" t="str">
        <f t="shared" si="5"/>
        <v/>
      </c>
      <c r="K30" s="8" t="str">
        <f t="shared" si="6"/>
        <v/>
      </c>
      <c r="L30" s="8" t="str">
        <f t="shared" si="7"/>
        <v/>
      </c>
      <c r="M30" s="114" t="str">
        <f t="shared" si="8"/>
        <v/>
      </c>
      <c r="N30" s="8" t="str">
        <f t="shared" si="61"/>
        <v/>
      </c>
      <c r="O30" s="115" t="str">
        <f t="shared" si="62"/>
        <v/>
      </c>
      <c r="P30" s="8" t="str">
        <f t="shared" si="63"/>
        <v/>
      </c>
      <c r="Q30" s="115" t="str">
        <f t="shared" si="64"/>
        <v/>
      </c>
      <c r="R30" s="115" t="str">
        <f t="shared" si="65"/>
        <v/>
      </c>
      <c r="S30" s="121" t="str">
        <f>IF(R30="","",SUMPRODUCT(--(L30=$L$8:$L$101),--(J30=$J$8:$J$101),--(R30&lt;$R$8:$R$101))+COUNTIF($R$8:R30,R30))</f>
        <v/>
      </c>
      <c r="T30" s="121" t="str">
        <f>IF(R30="","",SUMPRODUCT(--(L30=$L$8:$L$101),--(M30=$M$8:$M$101),--(J30=$J$8:$J$101),--(R30&lt;$R$8:$R$101))+COUNTIF($R$8:R30,R30))</f>
        <v/>
      </c>
      <c r="BU30" s="193">
        <v>23</v>
      </c>
      <c r="BV30" s="193" t="str">
        <f>IF(CK30="","",SUMPRODUCT(--(CC30=$CC$8:$CC$358),--(CE30=$CE$8:$CE$358),--(CK30&lt;$CK$8:$CK$358))+COUNTIF($CK$8:CK30,CK30))</f>
        <v/>
      </c>
      <c r="BW30" s="193" t="str">
        <f t="shared" si="32"/>
        <v/>
      </c>
      <c r="BX30" s="193" t="str">
        <f t="shared" si="33"/>
        <v/>
      </c>
      <c r="BY30" s="193" t="str">
        <f t="shared" si="34"/>
        <v/>
      </c>
      <c r="BZ30" s="193" t="str">
        <f t="shared" si="35"/>
        <v/>
      </c>
      <c r="CA30" s="193" t="str">
        <f t="shared" si="36"/>
        <v/>
      </c>
      <c r="CB30" s="193" t="str">
        <f t="shared" si="37"/>
        <v/>
      </c>
      <c r="CC30" s="193" t="str">
        <f t="shared" si="38"/>
        <v/>
      </c>
      <c r="CD30" s="193" t="str">
        <f t="shared" si="39"/>
        <v/>
      </c>
      <c r="CE30" s="193" t="str">
        <f t="shared" si="40"/>
        <v/>
      </c>
      <c r="CF30" s="200" t="str">
        <f t="shared" si="21"/>
        <v/>
      </c>
      <c r="CG30" s="193" t="str">
        <f t="shared" si="41"/>
        <v/>
      </c>
      <c r="CH30" s="192" t="str">
        <f t="shared" si="42"/>
        <v/>
      </c>
      <c r="CI30" s="193" t="str">
        <f t="shared" si="43"/>
        <v/>
      </c>
      <c r="CJ30" s="192" t="str">
        <f t="shared" si="44"/>
        <v/>
      </c>
      <c r="CK30" s="192" t="str">
        <f t="shared" si="45"/>
        <v/>
      </c>
      <c r="CL30" s="193" t="str">
        <f>IF(CK30="","",SUMPRODUCT(--(CC30=$CC$8:$CC$358),--(CE30=$CE$8:$CE$358),--(CK30&lt;$CK$8:$CK$358))+COUNTIF($CK$8:CK30,CK30))</f>
        <v/>
      </c>
      <c r="CM30" s="229" t="str">
        <f>IF(CK30="","",SUMPRODUCT(--(CE30=$CE$8:$CE$101),--(CF30=$CF$8:$CF$101),--(CC30=$CC$8:$CC$101),--(CK30&lt;$CK$8:$CK$101))+COUNTIF($CK$8:CK30,CK30))</f>
        <v/>
      </c>
    </row>
    <row r="31" spans="1:91" ht="29.1" customHeight="1">
      <c r="A31" s="182" t="str">
        <f t="shared" si="25"/>
        <v/>
      </c>
      <c r="B31" s="66">
        <v>24</v>
      </c>
      <c r="C31" s="8" t="str">
        <f t="shared" si="56"/>
        <v/>
      </c>
      <c r="D31" s="112" t="str">
        <f t="shared" si="57"/>
        <v/>
      </c>
      <c r="E31" s="112" t="str">
        <f t="shared" si="58"/>
        <v/>
      </c>
      <c r="F31" s="113" t="str">
        <f t="shared" si="59"/>
        <v/>
      </c>
      <c r="G31" s="113" t="str">
        <f t="shared" si="2"/>
        <v/>
      </c>
      <c r="H31" s="113" t="str">
        <f t="shared" si="3"/>
        <v/>
      </c>
      <c r="I31" s="114" t="str">
        <f t="shared" si="60"/>
        <v/>
      </c>
      <c r="J31" s="114" t="str">
        <f t="shared" si="5"/>
        <v/>
      </c>
      <c r="K31" s="8" t="str">
        <f t="shared" si="6"/>
        <v/>
      </c>
      <c r="L31" s="8" t="str">
        <f t="shared" si="7"/>
        <v/>
      </c>
      <c r="M31" s="114" t="str">
        <f t="shared" si="8"/>
        <v/>
      </c>
      <c r="N31" s="8" t="str">
        <f t="shared" si="61"/>
        <v/>
      </c>
      <c r="O31" s="115" t="str">
        <f t="shared" si="62"/>
        <v/>
      </c>
      <c r="P31" s="8" t="str">
        <f t="shared" si="63"/>
        <v/>
      </c>
      <c r="Q31" s="115" t="str">
        <f t="shared" si="64"/>
        <v/>
      </c>
      <c r="R31" s="115" t="str">
        <f t="shared" si="65"/>
        <v/>
      </c>
      <c r="S31" s="121" t="str">
        <f>IF(R31="","",SUMPRODUCT(--(L31=$L$8:$L$101),--(J31=$J$8:$J$101),--(R31&lt;$R$8:$R$101))+COUNTIF($R$8:R31,R31))</f>
        <v/>
      </c>
      <c r="T31" s="121" t="str">
        <f>IF(R31="","",SUMPRODUCT(--(L31=$L$8:$L$101),--(M31=$M$8:$M$101),--(J31=$J$8:$J$101),--(R31&lt;$R$8:$R$101))+COUNTIF($R$8:R31,R31))</f>
        <v/>
      </c>
      <c r="BU31" s="193">
        <v>24</v>
      </c>
      <c r="BV31" s="193" t="str">
        <f>IF(CK31="","",SUMPRODUCT(--(CC31=$CC$8:$CC$358),--(CE31=$CE$8:$CE$358),--(CK31&lt;$CK$8:$CK$358))+COUNTIF($CK$8:CK31,CK31))</f>
        <v/>
      </c>
      <c r="BW31" s="193" t="str">
        <f t="shared" si="32"/>
        <v/>
      </c>
      <c r="BX31" s="193" t="str">
        <f t="shared" si="33"/>
        <v/>
      </c>
      <c r="BY31" s="193" t="str">
        <f t="shared" si="34"/>
        <v/>
      </c>
      <c r="BZ31" s="193" t="str">
        <f t="shared" si="35"/>
        <v/>
      </c>
      <c r="CA31" s="193" t="str">
        <f t="shared" si="36"/>
        <v/>
      </c>
      <c r="CB31" s="193" t="str">
        <f t="shared" si="37"/>
        <v/>
      </c>
      <c r="CC31" s="193" t="str">
        <f t="shared" si="38"/>
        <v/>
      </c>
      <c r="CD31" s="193" t="str">
        <f t="shared" si="39"/>
        <v/>
      </c>
      <c r="CE31" s="193" t="str">
        <f t="shared" si="40"/>
        <v/>
      </c>
      <c r="CF31" s="200" t="str">
        <f t="shared" si="21"/>
        <v/>
      </c>
      <c r="CG31" s="193" t="str">
        <f t="shared" si="41"/>
        <v/>
      </c>
      <c r="CH31" s="192" t="str">
        <f t="shared" si="42"/>
        <v/>
      </c>
      <c r="CI31" s="193" t="str">
        <f t="shared" si="43"/>
        <v/>
      </c>
      <c r="CJ31" s="192" t="str">
        <f t="shared" si="44"/>
        <v/>
      </c>
      <c r="CK31" s="192" t="str">
        <f t="shared" si="45"/>
        <v/>
      </c>
      <c r="CL31" s="193" t="str">
        <f>IF(CK31="","",SUMPRODUCT(--(CC31=$CC$8:$CC$358),--(CE31=$CE$8:$CE$358),--(CK31&lt;$CK$8:$CK$358))+COUNTIF($CK$8:CK31,CK31))</f>
        <v/>
      </c>
      <c r="CM31" s="229" t="str">
        <f>IF(CK31="","",SUMPRODUCT(--(CE31=$CE$8:$CE$101),--(CF31=$CF$8:$CF$101),--(CC31=$CC$8:$CC$101),--(CK31&lt;$CK$8:$CK$101))+COUNTIF($CK$8:CK31,CK31))</f>
        <v/>
      </c>
    </row>
    <row r="32" spans="1:91" ht="29.1" customHeight="1">
      <c r="A32" s="182" t="str">
        <f t="shared" si="25"/>
        <v/>
      </c>
      <c r="B32" s="66">
        <v>25</v>
      </c>
      <c r="C32" s="8" t="str">
        <f t="shared" si="56"/>
        <v/>
      </c>
      <c r="D32" s="112" t="str">
        <f t="shared" si="57"/>
        <v/>
      </c>
      <c r="E32" s="112" t="str">
        <f t="shared" si="58"/>
        <v/>
      </c>
      <c r="F32" s="113" t="str">
        <f t="shared" si="59"/>
        <v/>
      </c>
      <c r="G32" s="113" t="str">
        <f t="shared" si="2"/>
        <v/>
      </c>
      <c r="H32" s="113" t="str">
        <f t="shared" si="3"/>
        <v/>
      </c>
      <c r="I32" s="114" t="str">
        <f t="shared" si="60"/>
        <v/>
      </c>
      <c r="J32" s="114" t="str">
        <f t="shared" si="5"/>
        <v/>
      </c>
      <c r="K32" s="8" t="str">
        <f t="shared" si="6"/>
        <v/>
      </c>
      <c r="L32" s="8" t="str">
        <f t="shared" si="7"/>
        <v/>
      </c>
      <c r="M32" s="114" t="str">
        <f t="shared" si="8"/>
        <v/>
      </c>
      <c r="N32" s="8" t="str">
        <f t="shared" si="61"/>
        <v/>
      </c>
      <c r="O32" s="115" t="str">
        <f t="shared" si="62"/>
        <v/>
      </c>
      <c r="P32" s="8" t="str">
        <f t="shared" si="63"/>
        <v/>
      </c>
      <c r="Q32" s="115" t="str">
        <f t="shared" si="64"/>
        <v/>
      </c>
      <c r="R32" s="115" t="str">
        <f t="shared" si="65"/>
        <v/>
      </c>
      <c r="S32" s="121" t="str">
        <f>IF(R32="","",SUMPRODUCT(--(L32=$L$8:$L$101),--(J32=$J$8:$J$101),--(R32&lt;$R$8:$R$101))+COUNTIF($R$8:R32,R32))</f>
        <v/>
      </c>
      <c r="T32" s="121" t="str">
        <f>IF(R32="","",SUMPRODUCT(--(L32=$L$8:$L$101),--(M32=$M$8:$M$101),--(J32=$J$8:$J$101),--(R32&lt;$R$8:$R$101))+COUNTIF($R$8:R32,R32))</f>
        <v/>
      </c>
      <c r="BU32" s="193">
        <v>25</v>
      </c>
      <c r="BV32" s="193" t="str">
        <f>IF(CK32="","",SUMPRODUCT(--(CC32=$CC$8:$CC$358),--(CE32=$CE$8:$CE$358),--(CK32&lt;$CK$8:$CK$358))+COUNTIF($CK$8:CK32,CK32))</f>
        <v/>
      </c>
      <c r="BW32" s="193" t="str">
        <f t="shared" si="32"/>
        <v/>
      </c>
      <c r="BX32" s="193" t="str">
        <f t="shared" si="33"/>
        <v/>
      </c>
      <c r="BY32" s="193" t="str">
        <f t="shared" si="34"/>
        <v/>
      </c>
      <c r="BZ32" s="193" t="str">
        <f t="shared" si="35"/>
        <v/>
      </c>
      <c r="CA32" s="193" t="str">
        <f t="shared" si="36"/>
        <v/>
      </c>
      <c r="CB32" s="193" t="str">
        <f t="shared" si="37"/>
        <v/>
      </c>
      <c r="CC32" s="193" t="str">
        <f t="shared" si="38"/>
        <v/>
      </c>
      <c r="CD32" s="193" t="str">
        <f t="shared" si="39"/>
        <v/>
      </c>
      <c r="CE32" s="193" t="str">
        <f t="shared" si="40"/>
        <v/>
      </c>
      <c r="CF32" s="200" t="str">
        <f t="shared" si="21"/>
        <v/>
      </c>
      <c r="CG32" s="193" t="str">
        <f t="shared" si="41"/>
        <v/>
      </c>
      <c r="CH32" s="192" t="str">
        <f t="shared" si="42"/>
        <v/>
      </c>
      <c r="CI32" s="193" t="str">
        <f t="shared" si="43"/>
        <v/>
      </c>
      <c r="CJ32" s="192" t="str">
        <f t="shared" si="44"/>
        <v/>
      </c>
      <c r="CK32" s="192" t="str">
        <f t="shared" si="45"/>
        <v/>
      </c>
      <c r="CL32" s="193" t="str">
        <f>IF(CK32="","",SUMPRODUCT(--(CC32=$CC$8:$CC$358),--(CE32=$CE$8:$CE$358),--(CK32&lt;$CK$8:$CK$358))+COUNTIF($CK$8:CK32,CK32))</f>
        <v/>
      </c>
      <c r="CM32" s="229" t="str">
        <f>IF(CK32="","",SUMPRODUCT(--(CE32=$CE$8:$CE$101),--(CF32=$CF$8:$CF$101),--(CC32=$CC$8:$CC$101),--(CK32&lt;$CK$8:$CK$101))+COUNTIF($CK$8:CK32,CK32))</f>
        <v/>
      </c>
    </row>
    <row r="33" spans="1:91" ht="29.1" customHeight="1">
      <c r="A33" s="182" t="str">
        <f t="shared" si="25"/>
        <v/>
      </c>
      <c r="B33" s="66">
        <v>26</v>
      </c>
      <c r="C33" s="8" t="str">
        <f t="shared" si="56"/>
        <v/>
      </c>
      <c r="D33" s="112" t="str">
        <f t="shared" si="57"/>
        <v/>
      </c>
      <c r="E33" s="112" t="str">
        <f t="shared" si="58"/>
        <v/>
      </c>
      <c r="F33" s="113" t="str">
        <f t="shared" si="59"/>
        <v/>
      </c>
      <c r="G33" s="113" t="str">
        <f t="shared" si="2"/>
        <v/>
      </c>
      <c r="H33" s="113" t="str">
        <f t="shared" si="3"/>
        <v/>
      </c>
      <c r="I33" s="114" t="str">
        <f t="shared" si="60"/>
        <v/>
      </c>
      <c r="J33" s="114" t="str">
        <f t="shared" si="5"/>
        <v/>
      </c>
      <c r="K33" s="8" t="str">
        <f t="shared" si="6"/>
        <v/>
      </c>
      <c r="L33" s="8" t="str">
        <f t="shared" si="7"/>
        <v/>
      </c>
      <c r="M33" s="114" t="str">
        <f t="shared" si="8"/>
        <v/>
      </c>
      <c r="N33" s="8" t="str">
        <f t="shared" si="61"/>
        <v/>
      </c>
      <c r="O33" s="115" t="str">
        <f t="shared" si="62"/>
        <v/>
      </c>
      <c r="P33" s="8" t="str">
        <f t="shared" si="63"/>
        <v/>
      </c>
      <c r="Q33" s="115" t="str">
        <f t="shared" si="64"/>
        <v/>
      </c>
      <c r="R33" s="115" t="str">
        <f t="shared" si="65"/>
        <v/>
      </c>
      <c r="S33" s="121" t="str">
        <f>IF(R33="","",SUMPRODUCT(--(L33=$L$8:$L$101),--(J33=$J$8:$J$101),--(R33&lt;$R$8:$R$101))+COUNTIF($R$8:R33,R33))</f>
        <v/>
      </c>
      <c r="T33" s="121" t="str">
        <f>IF(R33="","",SUMPRODUCT(--(L33=$L$8:$L$101),--(M33=$M$8:$M$101),--(J33=$J$8:$J$101),--(R33&lt;$R$8:$R$101))+COUNTIF($R$8:R33,R33))</f>
        <v/>
      </c>
      <c r="BU33" s="193">
        <v>26</v>
      </c>
      <c r="BV33" s="193" t="str">
        <f>IF(CK33="","",SUMPRODUCT(--(CC33=$CC$8:$CC$358),--(CE33=$CE$8:$CE$358),--(CK33&lt;$CK$8:$CK$358))+COUNTIF($CK$8:CK33,CK33))</f>
        <v/>
      </c>
      <c r="BW33" s="193" t="str">
        <f t="shared" si="32"/>
        <v/>
      </c>
      <c r="BX33" s="193" t="str">
        <f t="shared" si="33"/>
        <v/>
      </c>
      <c r="BY33" s="193" t="str">
        <f t="shared" si="34"/>
        <v/>
      </c>
      <c r="BZ33" s="193" t="str">
        <f t="shared" si="35"/>
        <v/>
      </c>
      <c r="CA33" s="193" t="str">
        <f t="shared" si="36"/>
        <v/>
      </c>
      <c r="CB33" s="193" t="str">
        <f t="shared" si="37"/>
        <v/>
      </c>
      <c r="CC33" s="193" t="str">
        <f t="shared" si="38"/>
        <v/>
      </c>
      <c r="CD33" s="193" t="str">
        <f t="shared" si="39"/>
        <v/>
      </c>
      <c r="CE33" s="193" t="str">
        <f t="shared" si="40"/>
        <v/>
      </c>
      <c r="CF33" s="200" t="str">
        <f t="shared" si="21"/>
        <v/>
      </c>
      <c r="CG33" s="193" t="str">
        <f t="shared" si="41"/>
        <v/>
      </c>
      <c r="CH33" s="192" t="str">
        <f t="shared" si="42"/>
        <v/>
      </c>
      <c r="CI33" s="193" t="str">
        <f t="shared" si="43"/>
        <v/>
      </c>
      <c r="CJ33" s="192" t="str">
        <f t="shared" si="44"/>
        <v/>
      </c>
      <c r="CK33" s="192" t="str">
        <f t="shared" si="45"/>
        <v/>
      </c>
      <c r="CL33" s="193" t="str">
        <f>IF(CK33="","",SUMPRODUCT(--(CC33=$CC$8:$CC$358),--(CE33=$CE$8:$CE$358),--(CK33&lt;$CK$8:$CK$358))+COUNTIF($CK$8:CK33,CK33))</f>
        <v/>
      </c>
      <c r="CM33" s="229" t="str">
        <f>IF(CK33="","",SUMPRODUCT(--(CE33=$CE$8:$CE$101),--(CF33=$CF$8:$CF$101),--(CC33=$CC$8:$CC$101),--(CK33&lt;$CK$8:$CK$101))+COUNTIF($CK$8:CK33,CK33))</f>
        <v/>
      </c>
    </row>
    <row r="34" spans="1:91" ht="29.1" customHeight="1">
      <c r="A34" s="182" t="str">
        <f t="shared" si="25"/>
        <v/>
      </c>
      <c r="B34" s="66">
        <v>27</v>
      </c>
      <c r="C34" s="8" t="str">
        <f t="shared" si="56"/>
        <v/>
      </c>
      <c r="D34" s="112" t="str">
        <f t="shared" si="57"/>
        <v/>
      </c>
      <c r="E34" s="112" t="str">
        <f t="shared" si="58"/>
        <v/>
      </c>
      <c r="F34" s="113" t="str">
        <f t="shared" si="59"/>
        <v/>
      </c>
      <c r="G34" s="113" t="str">
        <f t="shared" si="2"/>
        <v/>
      </c>
      <c r="H34" s="113" t="str">
        <f t="shared" si="3"/>
        <v/>
      </c>
      <c r="I34" s="114" t="str">
        <f t="shared" si="60"/>
        <v/>
      </c>
      <c r="J34" s="114" t="str">
        <f t="shared" si="5"/>
        <v/>
      </c>
      <c r="K34" s="8" t="str">
        <f t="shared" si="6"/>
        <v/>
      </c>
      <c r="L34" s="8" t="str">
        <f t="shared" si="7"/>
        <v/>
      </c>
      <c r="M34" s="114" t="str">
        <f t="shared" si="8"/>
        <v/>
      </c>
      <c r="N34" s="8" t="str">
        <f t="shared" si="61"/>
        <v/>
      </c>
      <c r="O34" s="115" t="str">
        <f t="shared" si="62"/>
        <v/>
      </c>
      <c r="P34" s="8" t="str">
        <f t="shared" si="63"/>
        <v/>
      </c>
      <c r="Q34" s="115" t="str">
        <f t="shared" si="64"/>
        <v/>
      </c>
      <c r="R34" s="115" t="str">
        <f t="shared" si="65"/>
        <v/>
      </c>
      <c r="S34" s="121" t="str">
        <f>IF(R34="","",SUMPRODUCT(--(L34=$L$8:$L$101),--(J34=$J$8:$J$101),--(R34&lt;$R$8:$R$101))+COUNTIF($R$8:R34,R34))</f>
        <v/>
      </c>
      <c r="T34" s="121" t="str">
        <f>IF(R34="","",SUMPRODUCT(--(L34=$L$8:$L$101),--(M34=$M$8:$M$101),--(J34=$J$8:$J$101),--(R34&lt;$R$8:$R$101))+COUNTIF($R$8:R34,R34))</f>
        <v/>
      </c>
      <c r="BU34" s="193">
        <v>27</v>
      </c>
      <c r="BV34" s="193" t="str">
        <f>IF(CK34="","",SUMPRODUCT(--(CC34=$CC$8:$CC$358),--(CE34=$CE$8:$CE$358),--(CK34&lt;$CK$8:$CK$358))+COUNTIF($CK$8:CK34,CK34))</f>
        <v/>
      </c>
      <c r="BW34" s="193" t="str">
        <f t="shared" si="32"/>
        <v/>
      </c>
      <c r="BX34" s="193" t="str">
        <f t="shared" si="33"/>
        <v/>
      </c>
      <c r="BY34" s="193" t="str">
        <f t="shared" si="34"/>
        <v/>
      </c>
      <c r="BZ34" s="193" t="str">
        <f t="shared" si="35"/>
        <v/>
      </c>
      <c r="CA34" s="193" t="str">
        <f t="shared" si="36"/>
        <v/>
      </c>
      <c r="CB34" s="193" t="str">
        <f t="shared" si="37"/>
        <v/>
      </c>
      <c r="CC34" s="193" t="str">
        <f t="shared" si="38"/>
        <v/>
      </c>
      <c r="CD34" s="193" t="str">
        <f t="shared" si="39"/>
        <v/>
      </c>
      <c r="CE34" s="193" t="str">
        <f t="shared" si="40"/>
        <v/>
      </c>
      <c r="CF34" s="200" t="str">
        <f t="shared" si="21"/>
        <v/>
      </c>
      <c r="CG34" s="193" t="str">
        <f t="shared" si="41"/>
        <v/>
      </c>
      <c r="CH34" s="192" t="str">
        <f t="shared" si="42"/>
        <v/>
      </c>
      <c r="CI34" s="193" t="str">
        <f t="shared" si="43"/>
        <v/>
      </c>
      <c r="CJ34" s="192" t="str">
        <f t="shared" si="44"/>
        <v/>
      </c>
      <c r="CK34" s="192" t="str">
        <f t="shared" si="45"/>
        <v/>
      </c>
      <c r="CL34" s="193" t="str">
        <f>IF(CK34="","",SUMPRODUCT(--(CC34=$CC$8:$CC$358),--(CE34=$CE$8:$CE$358),--(CK34&lt;$CK$8:$CK$358))+COUNTIF($CK$8:CK34,CK34))</f>
        <v/>
      </c>
      <c r="CM34" s="229" t="str">
        <f>IF(CK34="","",SUMPRODUCT(--(CE34=$CE$8:$CE$101),--(CF34=$CF$8:$CF$101),--(CC34=$CC$8:$CC$101),--(CK34&lt;$CK$8:$CK$101))+COUNTIF($CK$8:CK34,CK34))</f>
        <v/>
      </c>
    </row>
    <row r="35" spans="1:91" ht="29.1" customHeight="1">
      <c r="A35" s="182" t="str">
        <f t="shared" si="25"/>
        <v/>
      </c>
      <c r="B35" s="66">
        <v>28</v>
      </c>
      <c r="C35" s="8" t="str">
        <f t="shared" si="56"/>
        <v/>
      </c>
      <c r="D35" s="112" t="str">
        <f t="shared" si="57"/>
        <v/>
      </c>
      <c r="E35" s="112" t="str">
        <f t="shared" si="58"/>
        <v/>
      </c>
      <c r="F35" s="113" t="str">
        <f t="shared" si="59"/>
        <v/>
      </c>
      <c r="G35" s="113" t="str">
        <f t="shared" si="2"/>
        <v/>
      </c>
      <c r="H35" s="113" t="str">
        <f t="shared" si="3"/>
        <v/>
      </c>
      <c r="I35" s="114" t="str">
        <f t="shared" si="60"/>
        <v/>
      </c>
      <c r="J35" s="114" t="str">
        <f t="shared" si="5"/>
        <v/>
      </c>
      <c r="K35" s="8" t="str">
        <f t="shared" si="6"/>
        <v/>
      </c>
      <c r="L35" s="8" t="str">
        <f t="shared" si="7"/>
        <v/>
      </c>
      <c r="M35" s="114" t="str">
        <f t="shared" si="8"/>
        <v/>
      </c>
      <c r="N35" s="8" t="str">
        <f t="shared" si="61"/>
        <v/>
      </c>
      <c r="O35" s="115" t="str">
        <f t="shared" si="62"/>
        <v/>
      </c>
      <c r="P35" s="8" t="str">
        <f t="shared" si="63"/>
        <v/>
      </c>
      <c r="Q35" s="115" t="str">
        <f t="shared" si="64"/>
        <v/>
      </c>
      <c r="R35" s="115" t="str">
        <f t="shared" si="65"/>
        <v/>
      </c>
      <c r="S35" s="121" t="str">
        <f>IF(R35="","",SUMPRODUCT(--(L35=$L$8:$L$101),--(J35=$J$8:$J$101),--(R35&lt;$R$8:$R$101))+COUNTIF($R$8:R35,R35))</f>
        <v/>
      </c>
      <c r="T35" s="121" t="str">
        <f>IF(R35="","",SUMPRODUCT(--(L35=$L$8:$L$101),--(M35=$M$8:$M$101),--(J35=$J$8:$J$101),--(R35&lt;$R$8:$R$101))+COUNTIF($R$8:R35,R35))</f>
        <v/>
      </c>
      <c r="BU35" s="193">
        <v>28</v>
      </c>
      <c r="BV35" s="193" t="str">
        <f>IF(CK35="","",SUMPRODUCT(--(CC35=$CC$8:$CC$358),--(CE35=$CE$8:$CE$358),--(CK35&lt;$CK$8:$CK$358))+COUNTIF($CK$8:CK35,CK35))</f>
        <v/>
      </c>
      <c r="BW35" s="193" t="str">
        <f t="shared" si="32"/>
        <v/>
      </c>
      <c r="BX35" s="193" t="str">
        <f t="shared" si="33"/>
        <v/>
      </c>
      <c r="BY35" s="193" t="str">
        <f t="shared" si="34"/>
        <v/>
      </c>
      <c r="BZ35" s="193" t="str">
        <f t="shared" si="35"/>
        <v/>
      </c>
      <c r="CA35" s="193" t="str">
        <f t="shared" si="36"/>
        <v/>
      </c>
      <c r="CB35" s="193" t="str">
        <f t="shared" si="37"/>
        <v/>
      </c>
      <c r="CC35" s="193" t="str">
        <f t="shared" si="38"/>
        <v/>
      </c>
      <c r="CD35" s="193" t="str">
        <f t="shared" si="39"/>
        <v/>
      </c>
      <c r="CE35" s="193" t="str">
        <f t="shared" si="40"/>
        <v/>
      </c>
      <c r="CF35" s="200" t="str">
        <f t="shared" si="21"/>
        <v/>
      </c>
      <c r="CG35" s="193" t="str">
        <f t="shared" si="41"/>
        <v/>
      </c>
      <c r="CH35" s="192" t="str">
        <f t="shared" si="42"/>
        <v/>
      </c>
      <c r="CI35" s="193" t="str">
        <f t="shared" si="43"/>
        <v/>
      </c>
      <c r="CJ35" s="192" t="str">
        <f t="shared" si="44"/>
        <v/>
      </c>
      <c r="CK35" s="192" t="str">
        <f t="shared" si="45"/>
        <v/>
      </c>
      <c r="CL35" s="193" t="str">
        <f>IF(CK35="","",SUMPRODUCT(--(CC35=$CC$8:$CC$358),--(CE35=$CE$8:$CE$358),--(CK35&lt;$CK$8:$CK$358))+COUNTIF($CK$8:CK35,CK35))</f>
        <v/>
      </c>
      <c r="CM35" s="229" t="str">
        <f>IF(CK35="","",SUMPRODUCT(--(CE35=$CE$8:$CE$101),--(CF35=$CF$8:$CF$101),--(CC35=$CC$8:$CC$101),--(CK35&lt;$CK$8:$CK$101))+COUNTIF($CK$8:CK35,CK35))</f>
        <v/>
      </c>
    </row>
    <row r="36" spans="1:91" ht="29.1" customHeight="1">
      <c r="A36" s="182" t="str">
        <f t="shared" si="25"/>
        <v/>
      </c>
      <c r="B36" s="66">
        <v>29</v>
      </c>
      <c r="C36" s="8" t="str">
        <f t="shared" si="56"/>
        <v/>
      </c>
      <c r="D36" s="112" t="str">
        <f t="shared" si="57"/>
        <v/>
      </c>
      <c r="E36" s="112" t="str">
        <f t="shared" si="58"/>
        <v/>
      </c>
      <c r="F36" s="113" t="str">
        <f t="shared" si="59"/>
        <v/>
      </c>
      <c r="G36" s="113" t="str">
        <f t="shared" si="2"/>
        <v/>
      </c>
      <c r="H36" s="113" t="str">
        <f t="shared" si="3"/>
        <v/>
      </c>
      <c r="I36" s="114" t="str">
        <f t="shared" si="60"/>
        <v/>
      </c>
      <c r="J36" s="114" t="str">
        <f t="shared" si="5"/>
        <v/>
      </c>
      <c r="K36" s="8" t="str">
        <f t="shared" si="6"/>
        <v/>
      </c>
      <c r="L36" s="8" t="str">
        <f t="shared" si="7"/>
        <v/>
      </c>
      <c r="M36" s="114" t="str">
        <f t="shared" si="8"/>
        <v/>
      </c>
      <c r="N36" s="8" t="str">
        <f t="shared" si="61"/>
        <v/>
      </c>
      <c r="O36" s="115" t="str">
        <f t="shared" si="62"/>
        <v/>
      </c>
      <c r="P36" s="8" t="str">
        <f t="shared" si="63"/>
        <v/>
      </c>
      <c r="Q36" s="115" t="str">
        <f t="shared" si="64"/>
        <v/>
      </c>
      <c r="R36" s="115" t="str">
        <f t="shared" si="65"/>
        <v/>
      </c>
      <c r="S36" s="121" t="str">
        <f>IF(R36="","",SUMPRODUCT(--(L36=$L$8:$L$101),--(J36=$J$8:$J$101),--(R36&lt;$R$8:$R$101))+COUNTIF($R$8:R36,R36))</f>
        <v/>
      </c>
      <c r="T36" s="121" t="str">
        <f>IF(R36="","",SUMPRODUCT(--(L36=$L$8:$L$101),--(M36=$M$8:$M$101),--(J36=$J$8:$J$101),--(R36&lt;$R$8:$R$101))+COUNTIF($R$8:R36,R36))</f>
        <v/>
      </c>
      <c r="BU36" s="193">
        <v>29</v>
      </c>
      <c r="BV36" s="193" t="str">
        <f>IF(CK36="","",SUMPRODUCT(--(CC36=$CC$8:$CC$358),--(CE36=$CE$8:$CE$358),--(CK36&lt;$CK$8:$CK$358))+COUNTIF($CK$8:CK36,CK36))</f>
        <v/>
      </c>
      <c r="BW36" s="193" t="str">
        <f t="shared" si="32"/>
        <v/>
      </c>
      <c r="BX36" s="193" t="str">
        <f t="shared" si="33"/>
        <v/>
      </c>
      <c r="BY36" s="193" t="str">
        <f t="shared" si="34"/>
        <v/>
      </c>
      <c r="BZ36" s="193" t="str">
        <f t="shared" si="35"/>
        <v/>
      </c>
      <c r="CA36" s="193" t="str">
        <f t="shared" si="36"/>
        <v/>
      </c>
      <c r="CB36" s="193" t="str">
        <f t="shared" si="37"/>
        <v/>
      </c>
      <c r="CC36" s="193" t="str">
        <f t="shared" si="38"/>
        <v/>
      </c>
      <c r="CD36" s="193" t="str">
        <f t="shared" si="39"/>
        <v/>
      </c>
      <c r="CE36" s="193" t="str">
        <f t="shared" si="40"/>
        <v/>
      </c>
      <c r="CF36" s="200" t="str">
        <f t="shared" si="21"/>
        <v/>
      </c>
      <c r="CG36" s="193" t="str">
        <f t="shared" si="41"/>
        <v/>
      </c>
      <c r="CH36" s="192" t="str">
        <f t="shared" si="42"/>
        <v/>
      </c>
      <c r="CI36" s="193" t="str">
        <f t="shared" si="43"/>
        <v/>
      </c>
      <c r="CJ36" s="192" t="str">
        <f t="shared" si="44"/>
        <v/>
      </c>
      <c r="CK36" s="192" t="str">
        <f t="shared" si="45"/>
        <v/>
      </c>
      <c r="CL36" s="193" t="str">
        <f>IF(CK36="","",SUMPRODUCT(--(CC36=$CC$8:$CC$358),--(CE36=$CE$8:$CE$358),--(CK36&lt;$CK$8:$CK$358))+COUNTIF($CK$8:CK36,CK36))</f>
        <v/>
      </c>
      <c r="CM36" s="229" t="str">
        <f>IF(CK36="","",SUMPRODUCT(--(CE36=$CE$8:$CE$101),--(CF36=$CF$8:$CF$101),--(CC36=$CC$8:$CC$101),--(CK36&lt;$CK$8:$CK$101))+COUNTIF($CK$8:CK36,CK36))</f>
        <v/>
      </c>
    </row>
    <row r="37" spans="1:91" ht="29.1" customHeight="1">
      <c r="A37" s="182" t="str">
        <f t="shared" si="25"/>
        <v/>
      </c>
      <c r="B37" s="66">
        <v>30</v>
      </c>
      <c r="C37" s="8" t="str">
        <f t="shared" si="56"/>
        <v/>
      </c>
      <c r="D37" s="112" t="str">
        <f t="shared" si="57"/>
        <v/>
      </c>
      <c r="E37" s="112" t="str">
        <f t="shared" si="58"/>
        <v/>
      </c>
      <c r="F37" s="113" t="str">
        <f t="shared" si="59"/>
        <v/>
      </c>
      <c r="G37" s="113" t="str">
        <f t="shared" si="2"/>
        <v/>
      </c>
      <c r="H37" s="113" t="str">
        <f t="shared" si="3"/>
        <v/>
      </c>
      <c r="I37" s="114" t="str">
        <f t="shared" si="60"/>
        <v/>
      </c>
      <c r="J37" s="114" t="str">
        <f t="shared" si="5"/>
        <v/>
      </c>
      <c r="K37" s="8" t="str">
        <f t="shared" si="6"/>
        <v/>
      </c>
      <c r="L37" s="8" t="str">
        <f t="shared" si="7"/>
        <v/>
      </c>
      <c r="M37" s="114" t="str">
        <f t="shared" si="8"/>
        <v/>
      </c>
      <c r="N37" s="8" t="str">
        <f t="shared" si="61"/>
        <v/>
      </c>
      <c r="O37" s="115" t="str">
        <f t="shared" si="62"/>
        <v/>
      </c>
      <c r="P37" s="8" t="str">
        <f t="shared" si="63"/>
        <v/>
      </c>
      <c r="Q37" s="115" t="str">
        <f t="shared" si="64"/>
        <v/>
      </c>
      <c r="R37" s="115" t="str">
        <f t="shared" si="65"/>
        <v/>
      </c>
      <c r="S37" s="121" t="str">
        <f>IF(R37="","",SUMPRODUCT(--(L37=$L$8:$L$101),--(J37=$J$8:$J$101),--(R37&lt;$R$8:$R$101))+COUNTIF($R$8:R37,R37))</f>
        <v/>
      </c>
      <c r="T37" s="121" t="str">
        <f>IF(R37="","",SUMPRODUCT(--(L37=$L$8:$L$101),--(M37=$M$8:$M$101),--(J37=$J$8:$J$101),--(R37&lt;$R$8:$R$101))+COUNTIF($R$8:R37,R37))</f>
        <v/>
      </c>
      <c r="BU37" s="193">
        <v>30</v>
      </c>
      <c r="BV37" s="193" t="str">
        <f>IF(CK37="","",SUMPRODUCT(--(CC37=$CC$8:$CC$358),--(CE37=$CE$8:$CE$358),--(CK37&lt;$CK$8:$CK$358))+COUNTIF($CK$8:CK37,CK37))</f>
        <v/>
      </c>
      <c r="BW37" s="193" t="str">
        <f t="shared" si="32"/>
        <v/>
      </c>
      <c r="BX37" s="193" t="str">
        <f t="shared" si="33"/>
        <v/>
      </c>
      <c r="BY37" s="193" t="str">
        <f t="shared" si="34"/>
        <v/>
      </c>
      <c r="BZ37" s="193" t="str">
        <f t="shared" si="35"/>
        <v/>
      </c>
      <c r="CA37" s="193" t="str">
        <f t="shared" si="36"/>
        <v/>
      </c>
      <c r="CB37" s="193" t="str">
        <f t="shared" si="37"/>
        <v/>
      </c>
      <c r="CC37" s="193" t="str">
        <f t="shared" si="38"/>
        <v/>
      </c>
      <c r="CD37" s="193" t="str">
        <f t="shared" si="39"/>
        <v/>
      </c>
      <c r="CE37" s="193" t="str">
        <f t="shared" si="40"/>
        <v/>
      </c>
      <c r="CF37" s="200" t="str">
        <f t="shared" si="21"/>
        <v/>
      </c>
      <c r="CG37" s="193" t="str">
        <f t="shared" si="41"/>
        <v/>
      </c>
      <c r="CH37" s="192" t="str">
        <f t="shared" si="42"/>
        <v/>
      </c>
      <c r="CI37" s="193" t="str">
        <f t="shared" si="43"/>
        <v/>
      </c>
      <c r="CJ37" s="192" t="str">
        <f t="shared" si="44"/>
        <v/>
      </c>
      <c r="CK37" s="192" t="str">
        <f t="shared" si="45"/>
        <v/>
      </c>
      <c r="CL37" s="193" t="str">
        <f>IF(CK37="","",SUMPRODUCT(--(CC37=$CC$8:$CC$358),--(CE37=$CE$8:$CE$358),--(CK37&lt;$CK$8:$CK$358))+COUNTIF($CK$8:CK37,CK37))</f>
        <v/>
      </c>
      <c r="CM37" s="229" t="str">
        <f>IF(CK37="","",SUMPRODUCT(--(CE37=$CE$8:$CE$101),--(CF37=$CF$8:$CF$101),--(CC37=$CC$8:$CC$101),--(CK37&lt;$CK$8:$CK$101))+COUNTIF($CK$8:CK37,CK37))</f>
        <v/>
      </c>
    </row>
    <row r="38" spans="1:91" ht="29.1" customHeight="1">
      <c r="A38" s="182" t="str">
        <f t="shared" si="25"/>
        <v/>
      </c>
      <c r="B38" s="66">
        <v>31</v>
      </c>
      <c r="C38" s="8" t="str">
        <f t="shared" si="56"/>
        <v/>
      </c>
      <c r="D38" s="112" t="str">
        <f t="shared" si="57"/>
        <v/>
      </c>
      <c r="E38" s="112" t="str">
        <f t="shared" si="58"/>
        <v/>
      </c>
      <c r="F38" s="113" t="str">
        <f t="shared" si="59"/>
        <v/>
      </c>
      <c r="G38" s="113" t="str">
        <f t="shared" si="2"/>
        <v/>
      </c>
      <c r="H38" s="113" t="str">
        <f t="shared" si="3"/>
        <v/>
      </c>
      <c r="I38" s="114" t="str">
        <f t="shared" si="60"/>
        <v/>
      </c>
      <c r="J38" s="114" t="str">
        <f t="shared" si="5"/>
        <v/>
      </c>
      <c r="K38" s="8" t="str">
        <f t="shared" si="6"/>
        <v/>
      </c>
      <c r="L38" s="8" t="str">
        <f t="shared" si="7"/>
        <v/>
      </c>
      <c r="M38" s="114" t="str">
        <f t="shared" si="8"/>
        <v/>
      </c>
      <c r="N38" s="8" t="str">
        <f t="shared" si="61"/>
        <v/>
      </c>
      <c r="O38" s="115" t="str">
        <f t="shared" si="62"/>
        <v/>
      </c>
      <c r="P38" s="8" t="str">
        <f t="shared" si="63"/>
        <v/>
      </c>
      <c r="Q38" s="115" t="str">
        <f t="shared" si="64"/>
        <v/>
      </c>
      <c r="R38" s="115" t="str">
        <f t="shared" si="65"/>
        <v/>
      </c>
      <c r="S38" s="121" t="str">
        <f>IF(R38="","",SUMPRODUCT(--(L38=$L$8:$L$101),--(J38=$J$8:$J$101),--(R38&lt;$R$8:$R$101))+COUNTIF($R$8:R38,R38))</f>
        <v/>
      </c>
      <c r="T38" s="121" t="str">
        <f>IF(R38="","",SUMPRODUCT(--(L38=$L$8:$L$101),--(M38=$M$8:$M$101),--(J38=$J$8:$J$101),--(R38&lt;$R$8:$R$101))+COUNTIF($R$8:R38,R38))</f>
        <v/>
      </c>
      <c r="BU38" s="193">
        <v>31</v>
      </c>
      <c r="BV38" s="193" t="str">
        <f>IF(CK38="","",SUMPRODUCT(--(CC38=$CC$8:$CC$358),--(CE38=$CE$8:$CE$358),--(CK38&lt;$CK$8:$CK$358))+COUNTIF($CK$8:CK38,CK38))</f>
        <v/>
      </c>
      <c r="BW38" s="193" t="str">
        <f t="shared" si="32"/>
        <v/>
      </c>
      <c r="BX38" s="193" t="str">
        <f t="shared" si="33"/>
        <v/>
      </c>
      <c r="BY38" s="193" t="str">
        <f t="shared" si="34"/>
        <v/>
      </c>
      <c r="BZ38" s="193" t="str">
        <f t="shared" si="35"/>
        <v/>
      </c>
      <c r="CA38" s="193" t="str">
        <f t="shared" si="36"/>
        <v/>
      </c>
      <c r="CB38" s="193" t="str">
        <f t="shared" si="37"/>
        <v/>
      </c>
      <c r="CC38" s="193" t="str">
        <f t="shared" si="38"/>
        <v/>
      </c>
      <c r="CD38" s="193" t="str">
        <f t="shared" si="39"/>
        <v/>
      </c>
      <c r="CE38" s="193" t="str">
        <f t="shared" si="40"/>
        <v/>
      </c>
      <c r="CF38" s="200" t="str">
        <f t="shared" si="21"/>
        <v/>
      </c>
      <c r="CG38" s="193" t="str">
        <f t="shared" si="41"/>
        <v/>
      </c>
      <c r="CH38" s="192" t="str">
        <f t="shared" si="42"/>
        <v/>
      </c>
      <c r="CI38" s="193" t="str">
        <f t="shared" si="43"/>
        <v/>
      </c>
      <c r="CJ38" s="192" t="str">
        <f t="shared" si="44"/>
        <v/>
      </c>
      <c r="CK38" s="192" t="str">
        <f t="shared" si="45"/>
        <v/>
      </c>
      <c r="CL38" s="193" t="str">
        <f>IF(CK38="","",SUMPRODUCT(--(CC38=$CC$8:$CC$358),--(CE38=$CE$8:$CE$358),--(CK38&lt;$CK$8:$CK$358))+COUNTIF($CK$8:CK38,CK38))</f>
        <v/>
      </c>
      <c r="CM38" s="229" t="str">
        <f>IF(CK38="","",SUMPRODUCT(--(CE38=$CE$8:$CE$101),--(CF38=$CF$8:$CF$101),--(CC38=$CC$8:$CC$101),--(CK38&lt;$CK$8:$CK$101))+COUNTIF($CK$8:CK38,CK38))</f>
        <v/>
      </c>
    </row>
    <row r="39" spans="1:91" ht="29.1" customHeight="1">
      <c r="A39" s="182" t="str">
        <f t="shared" si="25"/>
        <v/>
      </c>
      <c r="B39" s="66">
        <v>32</v>
      </c>
      <c r="C39" s="8" t="str">
        <f t="shared" si="56"/>
        <v/>
      </c>
      <c r="D39" s="112" t="str">
        <f t="shared" si="57"/>
        <v/>
      </c>
      <c r="E39" s="112" t="str">
        <f t="shared" si="58"/>
        <v/>
      </c>
      <c r="F39" s="113" t="str">
        <f t="shared" si="59"/>
        <v/>
      </c>
      <c r="G39" s="113" t="str">
        <f t="shared" si="2"/>
        <v/>
      </c>
      <c r="H39" s="113" t="str">
        <f t="shared" si="3"/>
        <v/>
      </c>
      <c r="I39" s="114" t="str">
        <f t="shared" si="60"/>
        <v/>
      </c>
      <c r="J39" s="114" t="str">
        <f t="shared" si="5"/>
        <v/>
      </c>
      <c r="K39" s="8" t="str">
        <f t="shared" si="6"/>
        <v/>
      </c>
      <c r="L39" s="8" t="str">
        <f t="shared" si="7"/>
        <v/>
      </c>
      <c r="M39" s="114" t="str">
        <f t="shared" si="8"/>
        <v/>
      </c>
      <c r="N39" s="8" t="str">
        <f t="shared" si="61"/>
        <v/>
      </c>
      <c r="O39" s="115" t="str">
        <f t="shared" si="62"/>
        <v/>
      </c>
      <c r="P39" s="8" t="str">
        <f t="shared" si="63"/>
        <v/>
      </c>
      <c r="Q39" s="115" t="str">
        <f t="shared" si="64"/>
        <v/>
      </c>
      <c r="R39" s="115" t="str">
        <f t="shared" si="65"/>
        <v/>
      </c>
      <c r="S39" s="121" t="str">
        <f>IF(R39="","",SUMPRODUCT(--(L39=$L$8:$L$101),--(J39=$J$8:$J$101),--(R39&lt;$R$8:$R$101))+COUNTIF($R$8:R39,R39))</f>
        <v/>
      </c>
      <c r="T39" s="121" t="str">
        <f>IF(R39="","",SUMPRODUCT(--(L39=$L$8:$L$101),--(M39=$M$8:$M$101),--(J39=$J$8:$J$101),--(R39&lt;$R$8:$R$101))+COUNTIF($R$8:R39,R39))</f>
        <v/>
      </c>
      <c r="BU39" s="193">
        <v>32</v>
      </c>
      <c r="BV39" s="193" t="str">
        <f>IF(CK39="","",SUMPRODUCT(--(CC39=$CC$8:$CC$358),--(CE39=$CE$8:$CE$358),--(CK39&lt;$CK$8:$CK$358))+COUNTIF($CK$8:CK39,CK39))</f>
        <v/>
      </c>
      <c r="BW39" s="193" t="str">
        <f t="shared" si="32"/>
        <v/>
      </c>
      <c r="BX39" s="193" t="str">
        <f t="shared" si="33"/>
        <v/>
      </c>
      <c r="BY39" s="193" t="str">
        <f t="shared" si="34"/>
        <v/>
      </c>
      <c r="BZ39" s="193" t="str">
        <f t="shared" si="35"/>
        <v/>
      </c>
      <c r="CA39" s="193" t="str">
        <f t="shared" si="36"/>
        <v/>
      </c>
      <c r="CB39" s="193" t="str">
        <f t="shared" si="37"/>
        <v/>
      </c>
      <c r="CC39" s="193" t="str">
        <f t="shared" si="38"/>
        <v/>
      </c>
      <c r="CD39" s="193" t="str">
        <f t="shared" si="39"/>
        <v/>
      </c>
      <c r="CE39" s="193" t="str">
        <f t="shared" si="40"/>
        <v/>
      </c>
      <c r="CF39" s="200" t="str">
        <f t="shared" si="21"/>
        <v/>
      </c>
      <c r="CG39" s="193" t="str">
        <f t="shared" si="41"/>
        <v/>
      </c>
      <c r="CH39" s="192" t="str">
        <f t="shared" si="42"/>
        <v/>
      </c>
      <c r="CI39" s="193" t="str">
        <f t="shared" si="43"/>
        <v/>
      </c>
      <c r="CJ39" s="192" t="str">
        <f t="shared" si="44"/>
        <v/>
      </c>
      <c r="CK39" s="192" t="str">
        <f t="shared" si="45"/>
        <v/>
      </c>
      <c r="CL39" s="193" t="str">
        <f>IF(CK39="","",SUMPRODUCT(--(CC39=$CC$8:$CC$358),--(CE39=$CE$8:$CE$358),--(CK39&lt;$CK$8:$CK$358))+COUNTIF($CK$8:CK39,CK39))</f>
        <v/>
      </c>
      <c r="CM39" s="229" t="str">
        <f>IF(CK39="","",SUMPRODUCT(--(CE39=$CE$8:$CE$101),--(CF39=$CF$8:$CF$101),--(CC39=$CC$8:$CC$101),--(CK39&lt;$CK$8:$CK$101))+COUNTIF($CK$8:CK39,CK39))</f>
        <v/>
      </c>
    </row>
    <row r="40" spans="1:91" ht="29.1" customHeight="1">
      <c r="A40" s="182" t="str">
        <f t="shared" si="25"/>
        <v/>
      </c>
      <c r="B40" s="66">
        <v>33</v>
      </c>
      <c r="C40" s="8" t="str">
        <f t="shared" si="56"/>
        <v/>
      </c>
      <c r="D40" s="112" t="str">
        <f t="shared" si="57"/>
        <v/>
      </c>
      <c r="E40" s="112" t="str">
        <f t="shared" si="58"/>
        <v/>
      </c>
      <c r="F40" s="113" t="str">
        <f t="shared" si="59"/>
        <v/>
      </c>
      <c r="G40" s="113" t="str">
        <f t="shared" si="2"/>
        <v/>
      </c>
      <c r="H40" s="113" t="str">
        <f t="shared" si="3"/>
        <v/>
      </c>
      <c r="I40" s="114" t="str">
        <f t="shared" si="60"/>
        <v/>
      </c>
      <c r="J40" s="114" t="str">
        <f t="shared" si="5"/>
        <v/>
      </c>
      <c r="K40" s="8" t="str">
        <f t="shared" si="6"/>
        <v/>
      </c>
      <c r="L40" s="8" t="str">
        <f t="shared" si="7"/>
        <v/>
      </c>
      <c r="M40" s="114" t="str">
        <f t="shared" si="8"/>
        <v/>
      </c>
      <c r="N40" s="8" t="str">
        <f t="shared" si="61"/>
        <v/>
      </c>
      <c r="O40" s="115" t="str">
        <f t="shared" si="62"/>
        <v/>
      </c>
      <c r="P40" s="8" t="str">
        <f t="shared" si="63"/>
        <v/>
      </c>
      <c r="Q40" s="115" t="str">
        <f t="shared" si="64"/>
        <v/>
      </c>
      <c r="R40" s="115" t="str">
        <f t="shared" si="65"/>
        <v/>
      </c>
      <c r="S40" s="121" t="str">
        <f>IF(R40="","",SUMPRODUCT(--(L40=$L$8:$L$101),--(J40=$J$8:$J$101),--(R40&lt;$R$8:$R$101))+COUNTIF($R$8:R40,R40))</f>
        <v/>
      </c>
      <c r="T40" s="121" t="str">
        <f>IF(R40="","",SUMPRODUCT(--(L40=$L$8:$L$101),--(M40=$M$8:$M$101),--(J40=$J$8:$J$101),--(R40&lt;$R$8:$R$101))+COUNTIF($R$8:R40,R40))</f>
        <v/>
      </c>
      <c r="BU40" s="193">
        <v>33</v>
      </c>
      <c r="BV40" s="193" t="str">
        <f>IF(CK40="","",SUMPRODUCT(--(CC40=$CC$8:$CC$358),--(CE40=$CE$8:$CE$358),--(CK40&lt;$CK$8:$CK$358))+COUNTIF($CK$8:CK40,CK40))</f>
        <v/>
      </c>
      <c r="BW40" s="193" t="str">
        <f t="shared" si="32"/>
        <v/>
      </c>
      <c r="BX40" s="193" t="str">
        <f t="shared" si="33"/>
        <v/>
      </c>
      <c r="BY40" s="193" t="str">
        <f t="shared" si="34"/>
        <v/>
      </c>
      <c r="BZ40" s="193" t="str">
        <f t="shared" si="35"/>
        <v/>
      </c>
      <c r="CA40" s="193" t="str">
        <f t="shared" si="36"/>
        <v/>
      </c>
      <c r="CB40" s="193" t="str">
        <f t="shared" si="37"/>
        <v/>
      </c>
      <c r="CC40" s="193" t="str">
        <f t="shared" si="38"/>
        <v/>
      </c>
      <c r="CD40" s="193" t="str">
        <f t="shared" si="39"/>
        <v/>
      </c>
      <c r="CE40" s="193" t="str">
        <f t="shared" si="40"/>
        <v/>
      </c>
      <c r="CF40" s="200" t="str">
        <f t="shared" si="21"/>
        <v/>
      </c>
      <c r="CG40" s="193" t="str">
        <f t="shared" si="41"/>
        <v/>
      </c>
      <c r="CH40" s="192" t="str">
        <f t="shared" si="42"/>
        <v/>
      </c>
      <c r="CI40" s="193" t="str">
        <f t="shared" si="43"/>
        <v/>
      </c>
      <c r="CJ40" s="192" t="str">
        <f t="shared" si="44"/>
        <v/>
      </c>
      <c r="CK40" s="192" t="str">
        <f t="shared" si="45"/>
        <v/>
      </c>
      <c r="CL40" s="193" t="str">
        <f>IF(CK40="","",SUMPRODUCT(--(CC40=$CC$8:$CC$358),--(CE40=$CE$8:$CE$358),--(CK40&lt;$CK$8:$CK$358))+COUNTIF($CK$8:CK40,CK40))</f>
        <v/>
      </c>
      <c r="CM40" s="229" t="str">
        <f>IF(CK40="","",SUMPRODUCT(--(CE40=$CE$8:$CE$101),--(CF40=$CF$8:$CF$101),--(CC40=$CC$8:$CC$101),--(CK40&lt;$CK$8:$CK$101))+COUNTIF($CK$8:CK40,CK40))</f>
        <v/>
      </c>
    </row>
    <row r="41" spans="1:91" ht="29.1" customHeight="1">
      <c r="A41" s="182" t="str">
        <f t="shared" si="25"/>
        <v/>
      </c>
      <c r="B41" s="66">
        <v>34</v>
      </c>
      <c r="C41" s="8" t="str">
        <f t="shared" si="56"/>
        <v/>
      </c>
      <c r="D41" s="112" t="str">
        <f t="shared" si="57"/>
        <v/>
      </c>
      <c r="E41" s="112" t="str">
        <f t="shared" si="58"/>
        <v/>
      </c>
      <c r="F41" s="113" t="str">
        <f t="shared" si="59"/>
        <v/>
      </c>
      <c r="G41" s="113" t="str">
        <f t="shared" si="2"/>
        <v/>
      </c>
      <c r="H41" s="113" t="str">
        <f t="shared" si="3"/>
        <v/>
      </c>
      <c r="I41" s="114" t="str">
        <f t="shared" si="60"/>
        <v/>
      </c>
      <c r="J41" s="114" t="str">
        <f t="shared" si="5"/>
        <v/>
      </c>
      <c r="K41" s="8" t="str">
        <f t="shared" si="6"/>
        <v/>
      </c>
      <c r="L41" s="8" t="str">
        <f t="shared" si="7"/>
        <v/>
      </c>
      <c r="M41" s="114" t="str">
        <f t="shared" si="8"/>
        <v/>
      </c>
      <c r="N41" s="8" t="str">
        <f t="shared" si="61"/>
        <v/>
      </c>
      <c r="O41" s="115" t="str">
        <f t="shared" si="62"/>
        <v/>
      </c>
      <c r="P41" s="8" t="str">
        <f t="shared" si="63"/>
        <v/>
      </c>
      <c r="Q41" s="115" t="str">
        <f t="shared" si="64"/>
        <v/>
      </c>
      <c r="R41" s="115" t="str">
        <f t="shared" si="65"/>
        <v/>
      </c>
      <c r="S41" s="121" t="str">
        <f>IF(R41="","",SUMPRODUCT(--(L41=$L$8:$L$101),--(J41=$J$8:$J$101),--(R41&lt;$R$8:$R$101))+COUNTIF($R$8:R41,R41))</f>
        <v/>
      </c>
      <c r="T41" s="121" t="str">
        <f>IF(R41="","",SUMPRODUCT(--(L41=$L$8:$L$101),--(M41=$M$8:$M$101),--(J41=$J$8:$J$101),--(R41&lt;$R$8:$R$101))+COUNTIF($R$8:R41,R41))</f>
        <v/>
      </c>
      <c r="BU41" s="193">
        <v>34</v>
      </c>
      <c r="BV41" s="193" t="str">
        <f>IF(CK41="","",SUMPRODUCT(--(CC41=$CC$8:$CC$358),--(CE41=$CE$8:$CE$358),--(CK41&lt;$CK$8:$CK$358))+COUNTIF($CK$8:CK41,CK41))</f>
        <v/>
      </c>
      <c r="BW41" s="193" t="str">
        <f t="shared" si="32"/>
        <v/>
      </c>
      <c r="BX41" s="193" t="str">
        <f t="shared" si="33"/>
        <v/>
      </c>
      <c r="BY41" s="193" t="str">
        <f t="shared" si="34"/>
        <v/>
      </c>
      <c r="BZ41" s="193" t="str">
        <f t="shared" si="35"/>
        <v/>
      </c>
      <c r="CA41" s="193" t="str">
        <f t="shared" si="36"/>
        <v/>
      </c>
      <c r="CB41" s="193" t="str">
        <f t="shared" si="37"/>
        <v/>
      </c>
      <c r="CC41" s="193" t="str">
        <f t="shared" si="38"/>
        <v/>
      </c>
      <c r="CD41" s="193" t="str">
        <f t="shared" si="39"/>
        <v/>
      </c>
      <c r="CE41" s="193" t="str">
        <f t="shared" si="40"/>
        <v/>
      </c>
      <c r="CF41" s="200" t="str">
        <f t="shared" si="21"/>
        <v/>
      </c>
      <c r="CG41" s="193" t="str">
        <f t="shared" si="41"/>
        <v/>
      </c>
      <c r="CH41" s="192" t="str">
        <f t="shared" si="42"/>
        <v/>
      </c>
      <c r="CI41" s="193" t="str">
        <f t="shared" si="43"/>
        <v/>
      </c>
      <c r="CJ41" s="192" t="str">
        <f t="shared" si="44"/>
        <v/>
      </c>
      <c r="CK41" s="192" t="str">
        <f t="shared" si="45"/>
        <v/>
      </c>
      <c r="CL41" s="193" t="str">
        <f>IF(CK41="","",SUMPRODUCT(--(CC41=$CC$8:$CC$358),--(CE41=$CE$8:$CE$358),--(CK41&lt;$CK$8:$CK$358))+COUNTIF($CK$8:CK41,CK41))</f>
        <v/>
      </c>
      <c r="CM41" s="229" t="str">
        <f>IF(CK41="","",SUMPRODUCT(--(CE41=$CE$8:$CE$101),--(CF41=$CF$8:$CF$101),--(CC41=$CC$8:$CC$101),--(CK41&lt;$CK$8:$CK$101))+COUNTIF($CK$8:CK41,CK41))</f>
        <v/>
      </c>
    </row>
    <row r="42" spans="1:91" ht="29.1" customHeight="1">
      <c r="A42" s="182" t="str">
        <f t="shared" si="25"/>
        <v/>
      </c>
      <c r="B42" s="66">
        <v>35</v>
      </c>
      <c r="C42" s="8" t="str">
        <f t="shared" si="56"/>
        <v/>
      </c>
      <c r="D42" s="112" t="str">
        <f t="shared" si="57"/>
        <v/>
      </c>
      <c r="E42" s="112" t="str">
        <f t="shared" si="58"/>
        <v/>
      </c>
      <c r="F42" s="113" t="str">
        <f t="shared" si="59"/>
        <v/>
      </c>
      <c r="G42" s="113" t="str">
        <f t="shared" si="2"/>
        <v/>
      </c>
      <c r="H42" s="113" t="str">
        <f t="shared" si="3"/>
        <v/>
      </c>
      <c r="I42" s="114" t="str">
        <f t="shared" si="60"/>
        <v/>
      </c>
      <c r="J42" s="114" t="str">
        <f t="shared" si="5"/>
        <v/>
      </c>
      <c r="K42" s="8" t="str">
        <f t="shared" si="6"/>
        <v/>
      </c>
      <c r="L42" s="8" t="str">
        <f t="shared" si="7"/>
        <v/>
      </c>
      <c r="M42" s="114" t="str">
        <f t="shared" si="8"/>
        <v/>
      </c>
      <c r="N42" s="8" t="str">
        <f t="shared" si="61"/>
        <v/>
      </c>
      <c r="O42" s="115" t="str">
        <f t="shared" si="62"/>
        <v/>
      </c>
      <c r="P42" s="8" t="str">
        <f t="shared" si="63"/>
        <v/>
      </c>
      <c r="Q42" s="115" t="str">
        <f t="shared" si="64"/>
        <v/>
      </c>
      <c r="R42" s="115" t="str">
        <f t="shared" si="65"/>
        <v/>
      </c>
      <c r="S42" s="121" t="str">
        <f>IF(R42="","",SUMPRODUCT(--(L42=$L$8:$L$101),--(J42=$J$8:$J$101),--(R42&lt;$R$8:$R$101))+COUNTIF($R$8:R42,R42))</f>
        <v/>
      </c>
      <c r="T42" s="121" t="str">
        <f>IF(R42="","",SUMPRODUCT(--(L42=$L$8:$L$101),--(M42=$M$8:$M$101),--(J42=$J$8:$J$101),--(R42&lt;$R$8:$R$101))+COUNTIF($R$8:R42,R42))</f>
        <v/>
      </c>
      <c r="BU42" s="193">
        <v>35</v>
      </c>
      <c r="BV42" s="193" t="str">
        <f>IF(CK42="","",SUMPRODUCT(--(CC42=$CC$8:$CC$358),--(CE42=$CE$8:$CE$358),--(CK42&lt;$CK$8:$CK$358))+COUNTIF($CK$8:CK42,CK42))</f>
        <v/>
      </c>
      <c r="BW42" s="193" t="str">
        <f t="shared" si="32"/>
        <v/>
      </c>
      <c r="BX42" s="193" t="str">
        <f t="shared" si="33"/>
        <v/>
      </c>
      <c r="BY42" s="193" t="str">
        <f t="shared" si="34"/>
        <v/>
      </c>
      <c r="BZ42" s="193" t="str">
        <f t="shared" si="35"/>
        <v/>
      </c>
      <c r="CA42" s="193" t="str">
        <f t="shared" si="36"/>
        <v/>
      </c>
      <c r="CB42" s="193" t="str">
        <f t="shared" si="37"/>
        <v/>
      </c>
      <c r="CC42" s="193" t="str">
        <f t="shared" si="38"/>
        <v/>
      </c>
      <c r="CD42" s="193" t="str">
        <f t="shared" si="39"/>
        <v/>
      </c>
      <c r="CE42" s="193" t="str">
        <f t="shared" si="40"/>
        <v/>
      </c>
      <c r="CF42" s="200" t="str">
        <f t="shared" si="21"/>
        <v/>
      </c>
      <c r="CG42" s="193" t="str">
        <f t="shared" si="41"/>
        <v/>
      </c>
      <c r="CH42" s="192" t="str">
        <f t="shared" si="42"/>
        <v/>
      </c>
      <c r="CI42" s="193" t="str">
        <f t="shared" si="43"/>
        <v/>
      </c>
      <c r="CJ42" s="192" t="str">
        <f t="shared" si="44"/>
        <v/>
      </c>
      <c r="CK42" s="192" t="str">
        <f t="shared" si="45"/>
        <v/>
      </c>
      <c r="CL42" s="193" t="str">
        <f>IF(CK42="","",SUMPRODUCT(--(CC42=$CC$8:$CC$358),--(CE42=$CE$8:$CE$358),--(CK42&lt;$CK$8:$CK$358))+COUNTIF($CK$8:CK42,CK42))</f>
        <v/>
      </c>
      <c r="CM42" s="229" t="str">
        <f>IF(CK42="","",SUMPRODUCT(--(CE42=$CE$8:$CE$101),--(CF42=$CF$8:$CF$101),--(CC42=$CC$8:$CC$101),--(CK42&lt;$CK$8:$CK$101))+COUNTIF($CK$8:CK42,CK42))</f>
        <v/>
      </c>
    </row>
    <row r="43" spans="1:91" ht="29.1" customHeight="1">
      <c r="A43" s="182" t="str">
        <f t="shared" si="25"/>
        <v/>
      </c>
      <c r="B43" s="66">
        <v>36</v>
      </c>
      <c r="C43" s="8" t="str">
        <f t="shared" si="56"/>
        <v/>
      </c>
      <c r="D43" s="112" t="str">
        <f t="shared" si="57"/>
        <v/>
      </c>
      <c r="E43" s="112" t="str">
        <f t="shared" si="58"/>
        <v/>
      </c>
      <c r="F43" s="113" t="str">
        <f t="shared" si="59"/>
        <v/>
      </c>
      <c r="G43" s="113" t="str">
        <f t="shared" si="2"/>
        <v/>
      </c>
      <c r="H43" s="113" t="str">
        <f t="shared" si="3"/>
        <v/>
      </c>
      <c r="I43" s="114" t="str">
        <f t="shared" si="60"/>
        <v/>
      </c>
      <c r="J43" s="114" t="str">
        <f t="shared" si="5"/>
        <v/>
      </c>
      <c r="K43" s="8" t="str">
        <f t="shared" si="6"/>
        <v/>
      </c>
      <c r="L43" s="8" t="str">
        <f t="shared" si="7"/>
        <v/>
      </c>
      <c r="M43" s="114" t="str">
        <f t="shared" si="8"/>
        <v/>
      </c>
      <c r="N43" s="8" t="str">
        <f t="shared" si="61"/>
        <v/>
      </c>
      <c r="O43" s="115" t="str">
        <f t="shared" si="62"/>
        <v/>
      </c>
      <c r="P43" s="8" t="str">
        <f t="shared" si="63"/>
        <v/>
      </c>
      <c r="Q43" s="115" t="str">
        <f t="shared" si="64"/>
        <v/>
      </c>
      <c r="R43" s="115" t="str">
        <f t="shared" si="65"/>
        <v/>
      </c>
      <c r="S43" s="121" t="str">
        <f>IF(R43="","",SUMPRODUCT(--(L43=$L$8:$L$101),--(J43=$J$8:$J$101),--(R43&lt;$R$8:$R$101))+COUNTIF($R$8:R43,R43))</f>
        <v/>
      </c>
      <c r="T43" s="121" t="str">
        <f>IF(R43="","",SUMPRODUCT(--(L43=$L$8:$L$101),--(M43=$M$8:$M$101),--(J43=$J$8:$J$101),--(R43&lt;$R$8:$R$101))+COUNTIF($R$8:R43,R43))</f>
        <v/>
      </c>
      <c r="BU43" s="193">
        <v>36</v>
      </c>
      <c r="BV43" s="193" t="str">
        <f>IF(CK43="","",SUMPRODUCT(--(CC43=$CC$8:$CC$358),--(CE43=$CE$8:$CE$358),--(CK43&lt;$CK$8:$CK$358))+COUNTIF($CK$8:CK43,CK43))</f>
        <v/>
      </c>
      <c r="BW43" s="193" t="str">
        <f t="shared" si="32"/>
        <v/>
      </c>
      <c r="BX43" s="193" t="str">
        <f t="shared" si="33"/>
        <v/>
      </c>
      <c r="BY43" s="193" t="str">
        <f t="shared" si="34"/>
        <v/>
      </c>
      <c r="BZ43" s="193" t="str">
        <f t="shared" si="35"/>
        <v/>
      </c>
      <c r="CA43" s="193" t="str">
        <f t="shared" si="36"/>
        <v/>
      </c>
      <c r="CB43" s="193" t="str">
        <f t="shared" si="37"/>
        <v/>
      </c>
      <c r="CC43" s="193" t="str">
        <f t="shared" si="38"/>
        <v/>
      </c>
      <c r="CD43" s="193" t="str">
        <f t="shared" si="39"/>
        <v/>
      </c>
      <c r="CE43" s="193" t="str">
        <f t="shared" si="40"/>
        <v/>
      </c>
      <c r="CF43" s="200" t="str">
        <f t="shared" si="21"/>
        <v/>
      </c>
      <c r="CG43" s="193" t="str">
        <f t="shared" si="41"/>
        <v/>
      </c>
      <c r="CH43" s="192" t="str">
        <f t="shared" si="42"/>
        <v/>
      </c>
      <c r="CI43" s="193" t="str">
        <f t="shared" si="43"/>
        <v/>
      </c>
      <c r="CJ43" s="192" t="str">
        <f t="shared" si="44"/>
        <v/>
      </c>
      <c r="CK43" s="192" t="str">
        <f t="shared" si="45"/>
        <v/>
      </c>
      <c r="CL43" s="193" t="str">
        <f>IF(CK43="","",SUMPRODUCT(--(CC43=$CC$8:$CC$358),--(CE43=$CE$8:$CE$358),--(CK43&lt;$CK$8:$CK$358))+COUNTIF($CK$8:CK43,CK43))</f>
        <v/>
      </c>
      <c r="CM43" s="229" t="str">
        <f>IF(CK43="","",SUMPRODUCT(--(CE43=$CE$8:$CE$101),--(CF43=$CF$8:$CF$101),--(CC43=$CC$8:$CC$101),--(CK43&lt;$CK$8:$CK$101))+COUNTIF($CK$8:CK43,CK43))</f>
        <v/>
      </c>
    </row>
    <row r="44" spans="1:91" ht="29.1" customHeight="1">
      <c r="A44" s="182" t="str">
        <f t="shared" si="25"/>
        <v/>
      </c>
      <c r="B44" s="66">
        <v>37</v>
      </c>
      <c r="C44" s="8" t="str">
        <f t="shared" si="56"/>
        <v/>
      </c>
      <c r="D44" s="112" t="str">
        <f t="shared" si="57"/>
        <v/>
      </c>
      <c r="E44" s="112" t="str">
        <f t="shared" si="58"/>
        <v/>
      </c>
      <c r="F44" s="113" t="str">
        <f t="shared" si="59"/>
        <v/>
      </c>
      <c r="G44" s="113" t="str">
        <f t="shared" si="2"/>
        <v/>
      </c>
      <c r="H44" s="113" t="str">
        <f t="shared" si="3"/>
        <v/>
      </c>
      <c r="I44" s="114" t="str">
        <f t="shared" si="60"/>
        <v/>
      </c>
      <c r="J44" s="114" t="str">
        <f t="shared" si="5"/>
        <v/>
      </c>
      <c r="K44" s="8" t="str">
        <f t="shared" si="6"/>
        <v/>
      </c>
      <c r="L44" s="8" t="str">
        <f t="shared" si="7"/>
        <v/>
      </c>
      <c r="M44" s="114" t="str">
        <f t="shared" si="8"/>
        <v/>
      </c>
      <c r="N44" s="8" t="str">
        <f t="shared" si="61"/>
        <v/>
      </c>
      <c r="O44" s="115" t="str">
        <f t="shared" si="62"/>
        <v/>
      </c>
      <c r="P44" s="8" t="str">
        <f t="shared" si="63"/>
        <v/>
      </c>
      <c r="Q44" s="115" t="str">
        <f t="shared" si="64"/>
        <v/>
      </c>
      <c r="R44" s="115" t="str">
        <f t="shared" si="65"/>
        <v/>
      </c>
      <c r="S44" s="121" t="str">
        <f>IF(R44="","",SUMPRODUCT(--(L44=$L$8:$L$101),--(J44=$J$8:$J$101),--(R44&lt;$R$8:$R$101))+COUNTIF($R$8:R44,R44))</f>
        <v/>
      </c>
      <c r="T44" s="121" t="str">
        <f>IF(R44="","",SUMPRODUCT(--(L44=$L$8:$L$101),--(M44=$M$8:$M$101),--(J44=$J$8:$J$101),--(R44&lt;$R$8:$R$101))+COUNTIF($R$8:R44,R44))</f>
        <v/>
      </c>
      <c r="BU44" s="193">
        <v>37</v>
      </c>
      <c r="BV44" s="193" t="str">
        <f>IF(CK44="","",SUMPRODUCT(--(CC44=$CC$8:$CC$358),--(CE44=$CE$8:$CE$358),--(CK44&lt;$CK$8:$CK$358))+COUNTIF($CK$8:CK44,CK44))</f>
        <v/>
      </c>
      <c r="BW44" s="193" t="str">
        <f t="shared" si="32"/>
        <v/>
      </c>
      <c r="BX44" s="193" t="str">
        <f t="shared" si="33"/>
        <v/>
      </c>
      <c r="BY44" s="193" t="str">
        <f t="shared" si="34"/>
        <v/>
      </c>
      <c r="BZ44" s="193" t="str">
        <f t="shared" si="35"/>
        <v/>
      </c>
      <c r="CA44" s="193" t="str">
        <f t="shared" si="36"/>
        <v/>
      </c>
      <c r="CB44" s="193" t="str">
        <f t="shared" si="37"/>
        <v/>
      </c>
      <c r="CC44" s="193" t="str">
        <f t="shared" si="38"/>
        <v/>
      </c>
      <c r="CD44" s="193" t="str">
        <f t="shared" si="39"/>
        <v/>
      </c>
      <c r="CE44" s="193" t="str">
        <f t="shared" si="40"/>
        <v/>
      </c>
      <c r="CF44" s="200" t="str">
        <f t="shared" si="21"/>
        <v/>
      </c>
      <c r="CG44" s="193" t="str">
        <f t="shared" si="41"/>
        <v/>
      </c>
      <c r="CH44" s="192" t="str">
        <f t="shared" si="42"/>
        <v/>
      </c>
      <c r="CI44" s="193" t="str">
        <f t="shared" si="43"/>
        <v/>
      </c>
      <c r="CJ44" s="192" t="str">
        <f t="shared" si="44"/>
        <v/>
      </c>
      <c r="CK44" s="192" t="str">
        <f t="shared" si="45"/>
        <v/>
      </c>
      <c r="CL44" s="193" t="str">
        <f>IF(CK44="","",SUMPRODUCT(--(CC44=$CC$8:$CC$358),--(CE44=$CE$8:$CE$358),--(CK44&lt;$CK$8:$CK$358))+COUNTIF($CK$8:CK44,CK44))</f>
        <v/>
      </c>
      <c r="CM44" s="229" t="str">
        <f>IF(CK44="","",SUMPRODUCT(--(CE44=$CE$8:$CE$101),--(CF44=$CF$8:$CF$101),--(CC44=$CC$8:$CC$101),--(CK44&lt;$CK$8:$CK$101))+COUNTIF($CK$8:CK44,CK44))</f>
        <v/>
      </c>
    </row>
    <row r="45" spans="1:91" ht="29.1" customHeight="1">
      <c r="A45" s="182" t="str">
        <f t="shared" si="25"/>
        <v/>
      </c>
      <c r="B45" s="66">
        <v>38</v>
      </c>
      <c r="C45" s="8" t="str">
        <f t="shared" si="56"/>
        <v/>
      </c>
      <c r="D45" s="112" t="str">
        <f t="shared" si="57"/>
        <v/>
      </c>
      <c r="E45" s="112" t="str">
        <f t="shared" si="58"/>
        <v/>
      </c>
      <c r="F45" s="113" t="str">
        <f t="shared" si="59"/>
        <v/>
      </c>
      <c r="G45" s="113" t="str">
        <f t="shared" si="2"/>
        <v/>
      </c>
      <c r="H45" s="113" t="str">
        <f t="shared" si="3"/>
        <v/>
      </c>
      <c r="I45" s="114" t="str">
        <f t="shared" si="60"/>
        <v/>
      </c>
      <c r="J45" s="114" t="str">
        <f t="shared" si="5"/>
        <v/>
      </c>
      <c r="K45" s="8" t="str">
        <f t="shared" si="6"/>
        <v/>
      </c>
      <c r="L45" s="8" t="str">
        <f t="shared" si="7"/>
        <v/>
      </c>
      <c r="M45" s="114" t="str">
        <f t="shared" si="8"/>
        <v/>
      </c>
      <c r="N45" s="8" t="str">
        <f t="shared" si="61"/>
        <v/>
      </c>
      <c r="O45" s="115" t="str">
        <f t="shared" si="62"/>
        <v/>
      </c>
      <c r="P45" s="8" t="str">
        <f t="shared" si="63"/>
        <v/>
      </c>
      <c r="Q45" s="115" t="str">
        <f t="shared" si="64"/>
        <v/>
      </c>
      <c r="R45" s="115" t="str">
        <f t="shared" si="65"/>
        <v/>
      </c>
      <c r="S45" s="121" t="str">
        <f>IF(R45="","",SUMPRODUCT(--(L45=$L$8:$L$101),--(J45=$J$8:$J$101),--(R45&lt;$R$8:$R$101))+COUNTIF($R$8:R45,R45))</f>
        <v/>
      </c>
      <c r="T45" s="121" t="str">
        <f>IF(R45="","",SUMPRODUCT(--(L45=$L$8:$L$101),--(M45=$M$8:$M$101),--(J45=$J$8:$J$101),--(R45&lt;$R$8:$R$101))+COUNTIF($R$8:R45,R45))</f>
        <v/>
      </c>
      <c r="BU45" s="193">
        <v>38</v>
      </c>
      <c r="BV45" s="193" t="str">
        <f>IF(CK45="","",SUMPRODUCT(--(CC45=$CC$8:$CC$358),--(CE45=$CE$8:$CE$358),--(CK45&lt;$CK$8:$CK$358))+COUNTIF($CK$8:CK45,CK45))</f>
        <v/>
      </c>
      <c r="BW45" s="193" t="str">
        <f t="shared" si="32"/>
        <v/>
      </c>
      <c r="BX45" s="193" t="str">
        <f t="shared" si="33"/>
        <v/>
      </c>
      <c r="BY45" s="193" t="str">
        <f t="shared" si="34"/>
        <v/>
      </c>
      <c r="BZ45" s="193" t="str">
        <f t="shared" si="35"/>
        <v/>
      </c>
      <c r="CA45" s="193" t="str">
        <f t="shared" si="36"/>
        <v/>
      </c>
      <c r="CB45" s="193" t="str">
        <f t="shared" si="37"/>
        <v/>
      </c>
      <c r="CC45" s="193" t="str">
        <f t="shared" si="38"/>
        <v/>
      </c>
      <c r="CD45" s="193" t="str">
        <f t="shared" si="39"/>
        <v/>
      </c>
      <c r="CE45" s="193" t="str">
        <f t="shared" si="40"/>
        <v/>
      </c>
      <c r="CF45" s="200" t="str">
        <f t="shared" si="21"/>
        <v/>
      </c>
      <c r="CG45" s="193" t="str">
        <f t="shared" si="41"/>
        <v/>
      </c>
      <c r="CH45" s="192" t="str">
        <f t="shared" si="42"/>
        <v/>
      </c>
      <c r="CI45" s="193" t="str">
        <f t="shared" si="43"/>
        <v/>
      </c>
      <c r="CJ45" s="192" t="str">
        <f t="shared" si="44"/>
        <v/>
      </c>
      <c r="CK45" s="192" t="str">
        <f t="shared" si="45"/>
        <v/>
      </c>
      <c r="CL45" s="193" t="str">
        <f>IF(CK45="","",SUMPRODUCT(--(CC45=$CC$8:$CC$358),--(CE45=$CE$8:$CE$358),--(CK45&lt;$CK$8:$CK$358))+COUNTIF($CK$8:CK45,CK45))</f>
        <v/>
      </c>
      <c r="CM45" s="229" t="str">
        <f>IF(CK45="","",SUMPRODUCT(--(CE45=$CE$8:$CE$101),--(CF45=$CF$8:$CF$101),--(CC45=$CC$8:$CC$101),--(CK45&lt;$CK$8:$CK$101))+COUNTIF($CK$8:CK45,CK45))</f>
        <v/>
      </c>
    </row>
    <row r="46" spans="1:91" ht="29.1" customHeight="1">
      <c r="A46" s="182" t="str">
        <f t="shared" si="25"/>
        <v/>
      </c>
      <c r="B46" s="66">
        <v>39</v>
      </c>
      <c r="C46" s="8" t="str">
        <f t="shared" si="56"/>
        <v/>
      </c>
      <c r="D46" s="112" t="str">
        <f t="shared" si="57"/>
        <v/>
      </c>
      <c r="E46" s="112" t="str">
        <f t="shared" si="58"/>
        <v/>
      </c>
      <c r="F46" s="113" t="str">
        <f t="shared" si="59"/>
        <v/>
      </c>
      <c r="G46" s="113" t="str">
        <f t="shared" si="2"/>
        <v/>
      </c>
      <c r="H46" s="113" t="str">
        <f t="shared" si="3"/>
        <v/>
      </c>
      <c r="I46" s="114" t="str">
        <f t="shared" si="60"/>
        <v/>
      </c>
      <c r="J46" s="114" t="str">
        <f t="shared" si="5"/>
        <v/>
      </c>
      <c r="K46" s="8" t="str">
        <f t="shared" si="6"/>
        <v/>
      </c>
      <c r="L46" s="8" t="str">
        <f t="shared" si="7"/>
        <v/>
      </c>
      <c r="M46" s="114" t="str">
        <f t="shared" si="8"/>
        <v/>
      </c>
      <c r="N46" s="8" t="str">
        <f t="shared" si="61"/>
        <v/>
      </c>
      <c r="O46" s="115" t="str">
        <f t="shared" si="62"/>
        <v/>
      </c>
      <c r="P46" s="8" t="str">
        <f t="shared" si="63"/>
        <v/>
      </c>
      <c r="Q46" s="115" t="str">
        <f t="shared" si="64"/>
        <v/>
      </c>
      <c r="R46" s="115" t="str">
        <f t="shared" si="65"/>
        <v/>
      </c>
      <c r="S46" s="121" t="str">
        <f>IF(R46="","",SUMPRODUCT(--(L46=$L$8:$L$101),--(J46=$J$8:$J$101),--(R46&lt;$R$8:$R$101))+COUNTIF($R$8:R46,R46))</f>
        <v/>
      </c>
      <c r="T46" s="121" t="str">
        <f>IF(R46="","",SUMPRODUCT(--(L46=$L$8:$L$101),--(M46=$M$8:$M$101),--(J46=$J$8:$J$101),--(R46&lt;$R$8:$R$101))+COUNTIF($R$8:R46,R46))</f>
        <v/>
      </c>
      <c r="BU46" s="193">
        <v>39</v>
      </c>
      <c r="BV46" s="193" t="str">
        <f>IF(CK46="","",SUMPRODUCT(--(CC46=$CC$8:$CC$358),--(CE46=$CE$8:$CE$358),--(CK46&lt;$CK$8:$CK$358))+COUNTIF($CK$8:CK46,CK46))</f>
        <v/>
      </c>
      <c r="BW46" s="193" t="str">
        <f t="shared" si="32"/>
        <v/>
      </c>
      <c r="BX46" s="193" t="str">
        <f t="shared" si="33"/>
        <v/>
      </c>
      <c r="BY46" s="193" t="str">
        <f t="shared" si="34"/>
        <v/>
      </c>
      <c r="BZ46" s="193" t="str">
        <f t="shared" si="35"/>
        <v/>
      </c>
      <c r="CA46" s="193" t="str">
        <f t="shared" si="36"/>
        <v/>
      </c>
      <c r="CB46" s="193" t="str">
        <f t="shared" si="37"/>
        <v/>
      </c>
      <c r="CC46" s="193" t="str">
        <f t="shared" si="38"/>
        <v/>
      </c>
      <c r="CD46" s="193" t="str">
        <f t="shared" si="39"/>
        <v/>
      </c>
      <c r="CE46" s="193" t="str">
        <f t="shared" si="40"/>
        <v/>
      </c>
      <c r="CF46" s="200" t="str">
        <f t="shared" si="21"/>
        <v/>
      </c>
      <c r="CG46" s="193" t="str">
        <f t="shared" si="41"/>
        <v/>
      </c>
      <c r="CH46" s="192" t="str">
        <f t="shared" si="42"/>
        <v/>
      </c>
      <c r="CI46" s="193" t="str">
        <f t="shared" si="43"/>
        <v/>
      </c>
      <c r="CJ46" s="192" t="str">
        <f t="shared" si="44"/>
        <v/>
      </c>
      <c r="CK46" s="192" t="str">
        <f t="shared" si="45"/>
        <v/>
      </c>
      <c r="CL46" s="193" t="str">
        <f>IF(CK46="","",SUMPRODUCT(--(CC46=$CC$8:$CC$358),--(CE46=$CE$8:$CE$358),--(CK46&lt;$CK$8:$CK$358))+COUNTIF($CK$8:CK46,CK46))</f>
        <v/>
      </c>
      <c r="CM46" s="229" t="str">
        <f>IF(CK46="","",SUMPRODUCT(--(CE46=$CE$8:$CE$101),--(CF46=$CF$8:$CF$101),--(CC46=$CC$8:$CC$101),--(CK46&lt;$CK$8:$CK$101))+COUNTIF($CK$8:CK46,CK46))</f>
        <v/>
      </c>
    </row>
    <row r="47" spans="1:91" ht="29.1" customHeight="1">
      <c r="A47" s="182" t="str">
        <f t="shared" si="25"/>
        <v/>
      </c>
      <c r="B47" s="66">
        <v>40</v>
      </c>
      <c r="C47" s="8" t="str">
        <f t="shared" si="56"/>
        <v/>
      </c>
      <c r="D47" s="112" t="str">
        <f t="shared" si="57"/>
        <v/>
      </c>
      <c r="E47" s="112" t="str">
        <f t="shared" si="58"/>
        <v/>
      </c>
      <c r="F47" s="113" t="str">
        <f t="shared" si="59"/>
        <v/>
      </c>
      <c r="G47" s="113" t="str">
        <f t="shared" si="2"/>
        <v/>
      </c>
      <c r="H47" s="113" t="str">
        <f t="shared" si="3"/>
        <v/>
      </c>
      <c r="I47" s="114" t="str">
        <f t="shared" si="60"/>
        <v/>
      </c>
      <c r="J47" s="114" t="str">
        <f t="shared" si="5"/>
        <v/>
      </c>
      <c r="K47" s="8" t="str">
        <f t="shared" si="6"/>
        <v/>
      </c>
      <c r="L47" s="8" t="str">
        <f t="shared" si="7"/>
        <v/>
      </c>
      <c r="M47" s="114" t="str">
        <f t="shared" si="8"/>
        <v/>
      </c>
      <c r="N47" s="8" t="str">
        <f t="shared" si="61"/>
        <v/>
      </c>
      <c r="O47" s="115" t="str">
        <f t="shared" si="62"/>
        <v/>
      </c>
      <c r="P47" s="8" t="str">
        <f t="shared" si="63"/>
        <v/>
      </c>
      <c r="Q47" s="115" t="str">
        <f t="shared" si="64"/>
        <v/>
      </c>
      <c r="R47" s="115" t="str">
        <f t="shared" si="65"/>
        <v/>
      </c>
      <c r="S47" s="121" t="str">
        <f>IF(R47="","",SUMPRODUCT(--(L47=$L$8:$L$101),--(J47=$J$8:$J$101),--(R47&lt;$R$8:$R$101))+COUNTIF($R$8:R47,R47))</f>
        <v/>
      </c>
      <c r="T47" s="121" t="str">
        <f>IF(R47="","",SUMPRODUCT(--(L47=$L$8:$L$101),--(M47=$M$8:$M$101),--(J47=$J$8:$J$101),--(R47&lt;$R$8:$R$101))+COUNTIF($R$8:R47,R47))</f>
        <v/>
      </c>
      <c r="BU47" s="193">
        <v>40</v>
      </c>
      <c r="BV47" s="193" t="str">
        <f>IF(CK47="","",SUMPRODUCT(--(CC47=$CC$8:$CC$358),--(CE47=$CE$8:$CE$358),--(CK47&lt;$CK$8:$CK$358))+COUNTIF($CK$8:CK47,CK47))</f>
        <v/>
      </c>
      <c r="BW47" s="193" t="str">
        <f t="shared" si="32"/>
        <v/>
      </c>
      <c r="BX47" s="193" t="str">
        <f t="shared" si="33"/>
        <v/>
      </c>
      <c r="BY47" s="193" t="str">
        <f t="shared" si="34"/>
        <v/>
      </c>
      <c r="BZ47" s="193" t="str">
        <f t="shared" si="35"/>
        <v/>
      </c>
      <c r="CA47" s="193" t="str">
        <f t="shared" si="36"/>
        <v/>
      </c>
      <c r="CB47" s="193" t="str">
        <f t="shared" si="37"/>
        <v/>
      </c>
      <c r="CC47" s="193" t="str">
        <f t="shared" si="38"/>
        <v/>
      </c>
      <c r="CD47" s="193" t="str">
        <f t="shared" si="39"/>
        <v/>
      </c>
      <c r="CE47" s="193" t="str">
        <f t="shared" si="40"/>
        <v/>
      </c>
      <c r="CF47" s="200" t="str">
        <f t="shared" si="21"/>
        <v/>
      </c>
      <c r="CG47" s="193" t="str">
        <f t="shared" si="41"/>
        <v/>
      </c>
      <c r="CH47" s="192" t="str">
        <f t="shared" si="42"/>
        <v/>
      </c>
      <c r="CI47" s="193" t="str">
        <f t="shared" si="43"/>
        <v/>
      </c>
      <c r="CJ47" s="192" t="str">
        <f t="shared" si="44"/>
        <v/>
      </c>
      <c r="CK47" s="192" t="str">
        <f t="shared" si="45"/>
        <v/>
      </c>
      <c r="CL47" s="193" t="str">
        <f>IF(CK47="","",SUMPRODUCT(--(CC47=$CC$8:$CC$358),--(CE47=$CE$8:$CE$358),--(CK47&lt;$CK$8:$CK$358))+COUNTIF($CK$8:CK47,CK47))</f>
        <v/>
      </c>
      <c r="CM47" s="229" t="str">
        <f>IF(CK47="","",SUMPRODUCT(--(CE47=$CE$8:$CE$101),--(CF47=$CF$8:$CF$101),--(CC47=$CC$8:$CC$101),--(CK47&lt;$CK$8:$CK$101))+COUNTIF($CK$8:CK47,CK47))</f>
        <v/>
      </c>
    </row>
    <row r="48" spans="1:91" ht="29.1" customHeight="1">
      <c r="A48" s="182" t="str">
        <f t="shared" si="25"/>
        <v/>
      </c>
      <c r="B48" s="66">
        <v>41</v>
      </c>
      <c r="C48" s="8" t="str">
        <f t="shared" si="56"/>
        <v/>
      </c>
      <c r="D48" s="112" t="str">
        <f t="shared" si="57"/>
        <v/>
      </c>
      <c r="E48" s="112" t="str">
        <f t="shared" si="58"/>
        <v/>
      </c>
      <c r="F48" s="113" t="str">
        <f t="shared" si="59"/>
        <v/>
      </c>
      <c r="G48" s="113" t="str">
        <f t="shared" si="2"/>
        <v/>
      </c>
      <c r="H48" s="113" t="str">
        <f t="shared" si="3"/>
        <v/>
      </c>
      <c r="I48" s="114" t="str">
        <f t="shared" si="60"/>
        <v/>
      </c>
      <c r="J48" s="114" t="str">
        <f t="shared" si="5"/>
        <v/>
      </c>
      <c r="K48" s="8" t="str">
        <f t="shared" si="6"/>
        <v/>
      </c>
      <c r="L48" s="8" t="str">
        <f t="shared" si="7"/>
        <v/>
      </c>
      <c r="M48" s="114" t="str">
        <f t="shared" si="8"/>
        <v/>
      </c>
      <c r="N48" s="8" t="str">
        <f t="shared" si="61"/>
        <v/>
      </c>
      <c r="O48" s="115" t="str">
        <f t="shared" si="62"/>
        <v/>
      </c>
      <c r="P48" s="8" t="str">
        <f t="shared" si="63"/>
        <v/>
      </c>
      <c r="Q48" s="115" t="str">
        <f t="shared" si="64"/>
        <v/>
      </c>
      <c r="R48" s="115" t="str">
        <f t="shared" si="65"/>
        <v/>
      </c>
      <c r="S48" s="121" t="str">
        <f>IF(R48="","",SUMPRODUCT(--(L48=$L$8:$L$101),--(J48=$J$8:$J$101),--(R48&lt;$R$8:$R$101))+COUNTIF($R$8:R48,R48))</f>
        <v/>
      </c>
      <c r="T48" s="121" t="str">
        <f>IF(R48="","",SUMPRODUCT(--(L48=$L$8:$L$101),--(M48=$M$8:$M$101),--(J48=$J$8:$J$101),--(R48&lt;$R$8:$R$101))+COUNTIF($R$8:R48,R48))</f>
        <v/>
      </c>
      <c r="BU48" s="193">
        <v>41</v>
      </c>
      <c r="BV48" s="193" t="str">
        <f>IF(CK48="","",SUMPRODUCT(--(CC48=$CC$8:$CC$358),--(CE48=$CE$8:$CE$358),--(CK48&lt;$CK$8:$CK$358))+COUNTIF($CK$8:CK48,CK48))</f>
        <v/>
      </c>
      <c r="BW48" s="193" t="str">
        <f t="shared" si="32"/>
        <v/>
      </c>
      <c r="BX48" s="193" t="str">
        <f t="shared" si="33"/>
        <v/>
      </c>
      <c r="BY48" s="193" t="str">
        <f t="shared" si="34"/>
        <v/>
      </c>
      <c r="BZ48" s="193" t="str">
        <f t="shared" si="35"/>
        <v/>
      </c>
      <c r="CA48" s="193" t="str">
        <f t="shared" si="36"/>
        <v/>
      </c>
      <c r="CB48" s="193" t="str">
        <f t="shared" si="37"/>
        <v/>
      </c>
      <c r="CC48" s="193" t="str">
        <f t="shared" si="38"/>
        <v/>
      </c>
      <c r="CD48" s="193" t="str">
        <f t="shared" si="39"/>
        <v/>
      </c>
      <c r="CE48" s="193" t="str">
        <f t="shared" si="40"/>
        <v/>
      </c>
      <c r="CF48" s="200" t="str">
        <f t="shared" si="21"/>
        <v/>
      </c>
      <c r="CG48" s="193" t="str">
        <f t="shared" si="41"/>
        <v/>
      </c>
      <c r="CH48" s="192" t="str">
        <f t="shared" si="42"/>
        <v/>
      </c>
      <c r="CI48" s="193" t="str">
        <f t="shared" si="43"/>
        <v/>
      </c>
      <c r="CJ48" s="192" t="str">
        <f t="shared" si="44"/>
        <v/>
      </c>
      <c r="CK48" s="192" t="str">
        <f t="shared" si="45"/>
        <v/>
      </c>
      <c r="CL48" s="193" t="str">
        <f>IF(CK48="","",SUMPRODUCT(--(CC48=$CC$8:$CC$358),--(CE48=$CE$8:$CE$358),--(CK48&lt;$CK$8:$CK$358))+COUNTIF($CK$8:CK48,CK48))</f>
        <v/>
      </c>
      <c r="CM48" s="229" t="str">
        <f>IF(CK48="","",SUMPRODUCT(--(CE48=$CE$8:$CE$101),--(CF48=$CF$8:$CF$101),--(CC48=$CC$8:$CC$101),--(CK48&lt;$CK$8:$CK$101))+COUNTIF($CK$8:CK48,CK48))</f>
        <v/>
      </c>
    </row>
    <row r="49" spans="1:91" ht="29.1" customHeight="1">
      <c r="A49" s="182" t="str">
        <f t="shared" si="25"/>
        <v/>
      </c>
      <c r="B49" s="66">
        <v>42</v>
      </c>
      <c r="C49" s="8" t="str">
        <f t="shared" si="56"/>
        <v/>
      </c>
      <c r="D49" s="112" t="str">
        <f t="shared" si="57"/>
        <v/>
      </c>
      <c r="E49" s="112" t="str">
        <f t="shared" si="58"/>
        <v/>
      </c>
      <c r="F49" s="113" t="str">
        <f t="shared" si="59"/>
        <v/>
      </c>
      <c r="G49" s="113" t="str">
        <f t="shared" si="2"/>
        <v/>
      </c>
      <c r="H49" s="113" t="str">
        <f t="shared" si="3"/>
        <v/>
      </c>
      <c r="I49" s="114" t="str">
        <f t="shared" si="60"/>
        <v/>
      </c>
      <c r="J49" s="114" t="str">
        <f t="shared" si="5"/>
        <v/>
      </c>
      <c r="K49" s="8" t="str">
        <f t="shared" si="6"/>
        <v/>
      </c>
      <c r="L49" s="8" t="str">
        <f t="shared" si="7"/>
        <v/>
      </c>
      <c r="M49" s="114" t="str">
        <f t="shared" si="8"/>
        <v/>
      </c>
      <c r="N49" s="8" t="str">
        <f t="shared" si="61"/>
        <v/>
      </c>
      <c r="O49" s="115" t="str">
        <f t="shared" si="62"/>
        <v/>
      </c>
      <c r="P49" s="8" t="str">
        <f t="shared" si="63"/>
        <v/>
      </c>
      <c r="Q49" s="115" t="str">
        <f t="shared" si="64"/>
        <v/>
      </c>
      <c r="R49" s="115" t="str">
        <f t="shared" si="65"/>
        <v/>
      </c>
      <c r="S49" s="121" t="str">
        <f>IF(R49="","",SUMPRODUCT(--(L49=$L$8:$L$101),--(J49=$J$8:$J$101),--(R49&lt;$R$8:$R$101))+COUNTIF($R$8:R49,R49))</f>
        <v/>
      </c>
      <c r="T49" s="121" t="str">
        <f>IF(R49="","",SUMPRODUCT(--(L49=$L$8:$L$101),--(M49=$M$8:$M$101),--(J49=$J$8:$J$101),--(R49&lt;$R$8:$R$101))+COUNTIF($R$8:R49,R49))</f>
        <v/>
      </c>
      <c r="BU49" s="193">
        <v>42</v>
      </c>
      <c r="BV49" s="193" t="str">
        <f>IF(CK49="","",SUMPRODUCT(--(CC49=$CC$8:$CC$358),--(CE49=$CE$8:$CE$358),--(CK49&lt;$CK$8:$CK$358))+COUNTIF($CK$8:CK49,CK49))</f>
        <v/>
      </c>
      <c r="BW49" s="193" t="str">
        <f t="shared" si="32"/>
        <v/>
      </c>
      <c r="BX49" s="193" t="str">
        <f t="shared" si="33"/>
        <v/>
      </c>
      <c r="BY49" s="193" t="str">
        <f t="shared" si="34"/>
        <v/>
      </c>
      <c r="BZ49" s="193" t="str">
        <f t="shared" si="35"/>
        <v/>
      </c>
      <c r="CA49" s="193" t="str">
        <f t="shared" si="36"/>
        <v/>
      </c>
      <c r="CB49" s="193" t="str">
        <f t="shared" si="37"/>
        <v/>
      </c>
      <c r="CC49" s="193" t="str">
        <f t="shared" si="38"/>
        <v/>
      </c>
      <c r="CD49" s="193" t="str">
        <f t="shared" si="39"/>
        <v/>
      </c>
      <c r="CE49" s="193" t="str">
        <f t="shared" si="40"/>
        <v/>
      </c>
      <c r="CF49" s="200" t="str">
        <f t="shared" si="21"/>
        <v/>
      </c>
      <c r="CG49" s="193" t="str">
        <f t="shared" si="41"/>
        <v/>
      </c>
      <c r="CH49" s="192" t="str">
        <f t="shared" si="42"/>
        <v/>
      </c>
      <c r="CI49" s="193" t="str">
        <f t="shared" si="43"/>
        <v/>
      </c>
      <c r="CJ49" s="192" t="str">
        <f t="shared" si="44"/>
        <v/>
      </c>
      <c r="CK49" s="192" t="str">
        <f t="shared" si="45"/>
        <v/>
      </c>
      <c r="CL49" s="193" t="str">
        <f>IF(CK49="","",SUMPRODUCT(--(CC49=$CC$8:$CC$358),--(CE49=$CE$8:$CE$358),--(CK49&lt;$CK$8:$CK$358))+COUNTIF($CK$8:CK49,CK49))</f>
        <v/>
      </c>
      <c r="CM49" s="229" t="str">
        <f>IF(CK49="","",SUMPRODUCT(--(CE49=$CE$8:$CE$101),--(CF49=$CF$8:$CF$101),--(CC49=$CC$8:$CC$101),--(CK49&lt;$CK$8:$CK$101))+COUNTIF($CK$8:CK49,CK49))</f>
        <v/>
      </c>
    </row>
    <row r="50" spans="1:91" ht="29.1" customHeight="1">
      <c r="A50" s="182" t="str">
        <f t="shared" si="25"/>
        <v/>
      </c>
      <c r="B50" s="66">
        <v>43</v>
      </c>
      <c r="C50" s="8" t="str">
        <f t="shared" si="56"/>
        <v/>
      </c>
      <c r="D50" s="112" t="str">
        <f t="shared" si="57"/>
        <v/>
      </c>
      <c r="E50" s="112" t="str">
        <f t="shared" si="58"/>
        <v/>
      </c>
      <c r="F50" s="113" t="str">
        <f t="shared" si="59"/>
        <v/>
      </c>
      <c r="G50" s="113" t="str">
        <f t="shared" si="2"/>
        <v/>
      </c>
      <c r="H50" s="113" t="str">
        <f t="shared" si="3"/>
        <v/>
      </c>
      <c r="I50" s="114" t="str">
        <f t="shared" si="60"/>
        <v/>
      </c>
      <c r="J50" s="114" t="str">
        <f t="shared" si="5"/>
        <v/>
      </c>
      <c r="K50" s="8" t="str">
        <f t="shared" si="6"/>
        <v/>
      </c>
      <c r="L50" s="8" t="str">
        <f t="shared" si="7"/>
        <v/>
      </c>
      <c r="M50" s="114" t="str">
        <f t="shared" si="8"/>
        <v/>
      </c>
      <c r="N50" s="8" t="str">
        <f t="shared" si="61"/>
        <v/>
      </c>
      <c r="O50" s="115" t="str">
        <f t="shared" si="62"/>
        <v/>
      </c>
      <c r="P50" s="8" t="str">
        <f t="shared" si="63"/>
        <v/>
      </c>
      <c r="Q50" s="115" t="str">
        <f t="shared" si="64"/>
        <v/>
      </c>
      <c r="R50" s="115" t="str">
        <f t="shared" si="65"/>
        <v/>
      </c>
      <c r="S50" s="121" t="str">
        <f>IF(R50="","",SUMPRODUCT(--(L50=$L$8:$L$101),--(J50=$J$8:$J$101),--(R50&lt;$R$8:$R$101))+COUNTIF($R$8:R50,R50))</f>
        <v/>
      </c>
      <c r="T50" s="121" t="str">
        <f>IF(R50="","",SUMPRODUCT(--(L50=$L$8:$L$101),--(M50=$M$8:$M$101),--(J50=$J$8:$J$101),--(R50&lt;$R$8:$R$101))+COUNTIF($R$8:R50,R50))</f>
        <v/>
      </c>
      <c r="BU50" s="193">
        <v>43</v>
      </c>
      <c r="BV50" s="193" t="str">
        <f>IF(CK50="","",SUMPRODUCT(--(CC50=$CC$8:$CC$358),--(CE50=$CE$8:$CE$358),--(CK50&lt;$CK$8:$CK$358))+COUNTIF($CK$8:CK50,CK50))</f>
        <v/>
      </c>
      <c r="BW50" s="193" t="str">
        <f t="shared" si="32"/>
        <v/>
      </c>
      <c r="BX50" s="193" t="str">
        <f t="shared" si="33"/>
        <v/>
      </c>
      <c r="BY50" s="193" t="str">
        <f t="shared" si="34"/>
        <v/>
      </c>
      <c r="BZ50" s="193" t="str">
        <f t="shared" si="35"/>
        <v/>
      </c>
      <c r="CA50" s="193" t="str">
        <f t="shared" si="36"/>
        <v/>
      </c>
      <c r="CB50" s="193" t="str">
        <f t="shared" si="37"/>
        <v/>
      </c>
      <c r="CC50" s="193" t="str">
        <f t="shared" si="38"/>
        <v/>
      </c>
      <c r="CD50" s="193" t="str">
        <f t="shared" si="39"/>
        <v/>
      </c>
      <c r="CE50" s="193" t="str">
        <f t="shared" si="40"/>
        <v/>
      </c>
      <c r="CF50" s="200" t="str">
        <f t="shared" si="21"/>
        <v/>
      </c>
      <c r="CG50" s="193" t="str">
        <f t="shared" si="41"/>
        <v/>
      </c>
      <c r="CH50" s="192" t="str">
        <f t="shared" si="42"/>
        <v/>
      </c>
      <c r="CI50" s="193" t="str">
        <f t="shared" si="43"/>
        <v/>
      </c>
      <c r="CJ50" s="192" t="str">
        <f t="shared" si="44"/>
        <v/>
      </c>
      <c r="CK50" s="192" t="str">
        <f t="shared" si="45"/>
        <v/>
      </c>
      <c r="CL50" s="193" t="str">
        <f>IF(CK50="","",SUMPRODUCT(--(CC50=$CC$8:$CC$358),--(CE50=$CE$8:$CE$358),--(CK50&lt;$CK$8:$CK$358))+COUNTIF($CK$8:CK50,CK50))</f>
        <v/>
      </c>
      <c r="CM50" s="229" t="str">
        <f>IF(CK50="","",SUMPRODUCT(--(CE50=$CE$8:$CE$101),--(CF50=$CF$8:$CF$101),--(CC50=$CC$8:$CC$101),--(CK50&lt;$CK$8:$CK$101))+COUNTIF($CK$8:CK50,CK50))</f>
        <v/>
      </c>
    </row>
    <row r="51" spans="1:91" ht="29.1" customHeight="1">
      <c r="A51" s="182" t="str">
        <f t="shared" si="25"/>
        <v/>
      </c>
      <c r="B51" s="66">
        <v>44</v>
      </c>
      <c r="C51" s="8" t="str">
        <f t="shared" si="56"/>
        <v/>
      </c>
      <c r="D51" s="112" t="str">
        <f t="shared" si="57"/>
        <v/>
      </c>
      <c r="E51" s="112" t="str">
        <f t="shared" si="58"/>
        <v/>
      </c>
      <c r="F51" s="113" t="str">
        <f t="shared" si="59"/>
        <v/>
      </c>
      <c r="G51" s="113" t="str">
        <f t="shared" si="2"/>
        <v/>
      </c>
      <c r="H51" s="113" t="str">
        <f t="shared" si="3"/>
        <v/>
      </c>
      <c r="I51" s="114" t="str">
        <f t="shared" si="60"/>
        <v/>
      </c>
      <c r="J51" s="114" t="str">
        <f t="shared" si="5"/>
        <v/>
      </c>
      <c r="K51" s="8" t="str">
        <f t="shared" si="6"/>
        <v/>
      </c>
      <c r="L51" s="8" t="str">
        <f t="shared" si="7"/>
        <v/>
      </c>
      <c r="M51" s="114" t="str">
        <f t="shared" si="8"/>
        <v/>
      </c>
      <c r="N51" s="8" t="str">
        <f t="shared" si="61"/>
        <v/>
      </c>
      <c r="O51" s="115" t="str">
        <f t="shared" si="62"/>
        <v/>
      </c>
      <c r="P51" s="8" t="str">
        <f t="shared" si="63"/>
        <v/>
      </c>
      <c r="Q51" s="115" t="str">
        <f t="shared" si="64"/>
        <v/>
      </c>
      <c r="R51" s="115" t="str">
        <f t="shared" si="65"/>
        <v/>
      </c>
      <c r="S51" s="121" t="str">
        <f>IF(R51="","",SUMPRODUCT(--(L51=$L$8:$L$101),--(J51=$J$8:$J$101),--(R51&lt;$R$8:$R$101))+COUNTIF($R$8:R51,R51))</f>
        <v/>
      </c>
      <c r="T51" s="121" t="str">
        <f>IF(R51="","",SUMPRODUCT(--(L51=$L$8:$L$101),--(M51=$M$8:$M$101),--(J51=$J$8:$J$101),--(R51&lt;$R$8:$R$101))+COUNTIF($R$8:R51,R51))</f>
        <v/>
      </c>
      <c r="BU51" s="193">
        <v>44</v>
      </c>
      <c r="BV51" s="193" t="str">
        <f>IF(CK51="","",SUMPRODUCT(--(CC51=$CC$8:$CC$358),--(CE51=$CE$8:$CE$358),--(CK51&lt;$CK$8:$CK$358))+COUNTIF($CK$8:CK51,CK51))</f>
        <v/>
      </c>
      <c r="BW51" s="193" t="str">
        <f t="shared" si="32"/>
        <v/>
      </c>
      <c r="BX51" s="193" t="str">
        <f t="shared" si="33"/>
        <v/>
      </c>
      <c r="BY51" s="193" t="str">
        <f t="shared" si="34"/>
        <v/>
      </c>
      <c r="BZ51" s="193" t="str">
        <f t="shared" si="35"/>
        <v/>
      </c>
      <c r="CA51" s="193" t="str">
        <f t="shared" si="36"/>
        <v/>
      </c>
      <c r="CB51" s="193" t="str">
        <f t="shared" si="37"/>
        <v/>
      </c>
      <c r="CC51" s="193" t="str">
        <f t="shared" si="38"/>
        <v/>
      </c>
      <c r="CD51" s="193" t="str">
        <f t="shared" si="39"/>
        <v/>
      </c>
      <c r="CE51" s="193" t="str">
        <f t="shared" si="40"/>
        <v/>
      </c>
      <c r="CF51" s="200" t="str">
        <f t="shared" si="21"/>
        <v/>
      </c>
      <c r="CG51" s="193" t="str">
        <f t="shared" si="41"/>
        <v/>
      </c>
      <c r="CH51" s="192" t="str">
        <f t="shared" si="42"/>
        <v/>
      </c>
      <c r="CI51" s="193" t="str">
        <f t="shared" si="43"/>
        <v/>
      </c>
      <c r="CJ51" s="192" t="str">
        <f t="shared" si="44"/>
        <v/>
      </c>
      <c r="CK51" s="192" t="str">
        <f t="shared" si="45"/>
        <v/>
      </c>
      <c r="CL51" s="193" t="str">
        <f>IF(CK51="","",SUMPRODUCT(--(CC51=$CC$8:$CC$358),--(CE51=$CE$8:$CE$358),--(CK51&lt;$CK$8:$CK$358))+COUNTIF($CK$8:CK51,CK51))</f>
        <v/>
      </c>
      <c r="CM51" s="229" t="str">
        <f>IF(CK51="","",SUMPRODUCT(--(CE51=$CE$8:$CE$101),--(CF51=$CF$8:$CF$101),--(CC51=$CC$8:$CC$101),--(CK51&lt;$CK$8:$CK$101))+COUNTIF($CK$8:CK51,CK51))</f>
        <v/>
      </c>
    </row>
    <row r="52" spans="1:91" ht="29.1" customHeight="1">
      <c r="A52" s="182" t="str">
        <f t="shared" si="25"/>
        <v/>
      </c>
      <c r="B52" s="66">
        <v>45</v>
      </c>
      <c r="C52" s="8" t="str">
        <f t="shared" si="56"/>
        <v/>
      </c>
      <c r="D52" s="112" t="str">
        <f t="shared" si="57"/>
        <v/>
      </c>
      <c r="E52" s="112" t="str">
        <f t="shared" si="58"/>
        <v/>
      </c>
      <c r="F52" s="113" t="str">
        <f t="shared" si="59"/>
        <v/>
      </c>
      <c r="G52" s="113" t="str">
        <f t="shared" si="2"/>
        <v/>
      </c>
      <c r="H52" s="113" t="str">
        <f t="shared" si="3"/>
        <v/>
      </c>
      <c r="I52" s="114" t="str">
        <f t="shared" si="60"/>
        <v/>
      </c>
      <c r="J52" s="114" t="str">
        <f t="shared" si="5"/>
        <v/>
      </c>
      <c r="K52" s="8" t="str">
        <f t="shared" si="6"/>
        <v/>
      </c>
      <c r="L52" s="8" t="str">
        <f t="shared" si="7"/>
        <v/>
      </c>
      <c r="M52" s="114" t="str">
        <f t="shared" si="8"/>
        <v/>
      </c>
      <c r="N52" s="8" t="str">
        <f t="shared" si="61"/>
        <v/>
      </c>
      <c r="O52" s="115" t="str">
        <f t="shared" si="62"/>
        <v/>
      </c>
      <c r="P52" s="8" t="str">
        <f t="shared" si="63"/>
        <v/>
      </c>
      <c r="Q52" s="115" t="str">
        <f t="shared" si="64"/>
        <v/>
      </c>
      <c r="R52" s="115" t="str">
        <f t="shared" si="65"/>
        <v/>
      </c>
      <c r="S52" s="121" t="str">
        <f>IF(R52="","",SUMPRODUCT(--(L52=$L$8:$L$101),--(J52=$J$8:$J$101),--(R52&lt;$R$8:$R$101))+COUNTIF($R$8:R52,R52))</f>
        <v/>
      </c>
      <c r="T52" s="121" t="str">
        <f>IF(R52="","",SUMPRODUCT(--(L52=$L$8:$L$101),--(M52=$M$8:$M$101),--(J52=$J$8:$J$101),--(R52&lt;$R$8:$R$101))+COUNTIF($R$8:R52,R52))</f>
        <v/>
      </c>
      <c r="BU52" s="193">
        <v>45</v>
      </c>
      <c r="BV52" s="193" t="str">
        <f>IF(CK52="","",SUMPRODUCT(--(CC52=$CC$8:$CC$358),--(CE52=$CE$8:$CE$358),--(CK52&lt;$CK$8:$CK$358))+COUNTIF($CK$8:CK52,CK52))</f>
        <v/>
      </c>
      <c r="BW52" s="193" t="str">
        <f t="shared" si="32"/>
        <v/>
      </c>
      <c r="BX52" s="193" t="str">
        <f t="shared" si="33"/>
        <v/>
      </c>
      <c r="BY52" s="193" t="str">
        <f t="shared" si="34"/>
        <v/>
      </c>
      <c r="BZ52" s="193" t="str">
        <f t="shared" si="35"/>
        <v/>
      </c>
      <c r="CA52" s="193" t="str">
        <f t="shared" si="36"/>
        <v/>
      </c>
      <c r="CB52" s="193" t="str">
        <f t="shared" si="37"/>
        <v/>
      </c>
      <c r="CC52" s="193" t="str">
        <f t="shared" si="38"/>
        <v/>
      </c>
      <c r="CD52" s="193" t="str">
        <f t="shared" si="39"/>
        <v/>
      </c>
      <c r="CE52" s="193" t="str">
        <f t="shared" si="40"/>
        <v/>
      </c>
      <c r="CF52" s="200" t="str">
        <f t="shared" si="21"/>
        <v/>
      </c>
      <c r="CG52" s="193" t="str">
        <f t="shared" si="41"/>
        <v/>
      </c>
      <c r="CH52" s="192" t="str">
        <f t="shared" si="42"/>
        <v/>
      </c>
      <c r="CI52" s="193" t="str">
        <f t="shared" si="43"/>
        <v/>
      </c>
      <c r="CJ52" s="192" t="str">
        <f t="shared" si="44"/>
        <v/>
      </c>
      <c r="CK52" s="192" t="str">
        <f t="shared" si="45"/>
        <v/>
      </c>
      <c r="CL52" s="193" t="str">
        <f>IF(CK52="","",SUMPRODUCT(--(CC52=$CC$8:$CC$358),--(CE52=$CE$8:$CE$358),--(CK52&lt;$CK$8:$CK$358))+COUNTIF($CK$8:CK52,CK52))</f>
        <v/>
      </c>
      <c r="CM52" s="229" t="str">
        <f>IF(CK52="","",SUMPRODUCT(--(CE52=$CE$8:$CE$101),--(CF52=$CF$8:$CF$101),--(CC52=$CC$8:$CC$101),--(CK52&lt;$CK$8:$CK$101))+COUNTIF($CK$8:CK52,CK52))</f>
        <v/>
      </c>
    </row>
    <row r="53" spans="1:91" ht="29.1" customHeight="1">
      <c r="A53" s="182" t="str">
        <f t="shared" si="25"/>
        <v/>
      </c>
      <c r="B53" s="66">
        <v>46</v>
      </c>
      <c r="C53" s="8" t="str">
        <f t="shared" si="56"/>
        <v/>
      </c>
      <c r="D53" s="112" t="str">
        <f t="shared" si="57"/>
        <v/>
      </c>
      <c r="E53" s="112" t="str">
        <f t="shared" si="58"/>
        <v/>
      </c>
      <c r="F53" s="113" t="str">
        <f t="shared" si="59"/>
        <v/>
      </c>
      <c r="G53" s="113" t="str">
        <f t="shared" si="2"/>
        <v/>
      </c>
      <c r="H53" s="113" t="str">
        <f t="shared" si="3"/>
        <v/>
      </c>
      <c r="I53" s="114" t="str">
        <f t="shared" si="60"/>
        <v/>
      </c>
      <c r="J53" s="114" t="str">
        <f t="shared" si="5"/>
        <v/>
      </c>
      <c r="K53" s="8" t="str">
        <f t="shared" si="6"/>
        <v/>
      </c>
      <c r="L53" s="8" t="str">
        <f t="shared" si="7"/>
        <v/>
      </c>
      <c r="M53" s="114" t="str">
        <f t="shared" si="8"/>
        <v/>
      </c>
      <c r="N53" s="8" t="str">
        <f t="shared" si="61"/>
        <v/>
      </c>
      <c r="O53" s="115" t="str">
        <f t="shared" si="62"/>
        <v/>
      </c>
      <c r="P53" s="8" t="str">
        <f t="shared" si="63"/>
        <v/>
      </c>
      <c r="Q53" s="115" t="str">
        <f t="shared" si="64"/>
        <v/>
      </c>
      <c r="R53" s="115" t="str">
        <f t="shared" si="65"/>
        <v/>
      </c>
      <c r="S53" s="121" t="str">
        <f>IF(R53="","",SUMPRODUCT(--(L53=$L$8:$L$101),--(J53=$J$8:$J$101),--(R53&lt;$R$8:$R$101))+COUNTIF($R$8:R53,R53))</f>
        <v/>
      </c>
      <c r="T53" s="121" t="str">
        <f>IF(R53="","",SUMPRODUCT(--(L53=$L$8:$L$101),--(M53=$M$8:$M$101),--(J53=$J$8:$J$101),--(R53&lt;$R$8:$R$101))+COUNTIF($R$8:R53,R53))</f>
        <v/>
      </c>
      <c r="BU53" s="193">
        <v>46</v>
      </c>
      <c r="BV53" s="193" t="str">
        <f>IF(CK53="","",SUMPRODUCT(--(CC53=$CC$8:$CC$358),--(CE53=$CE$8:$CE$358),--(CK53&lt;$CK$8:$CK$358))+COUNTIF($CK$8:CK53,CK53))</f>
        <v/>
      </c>
      <c r="BW53" s="193" t="str">
        <f t="shared" si="32"/>
        <v/>
      </c>
      <c r="BX53" s="193" t="str">
        <f t="shared" si="33"/>
        <v/>
      </c>
      <c r="BY53" s="193" t="str">
        <f t="shared" si="34"/>
        <v/>
      </c>
      <c r="BZ53" s="193" t="str">
        <f t="shared" si="35"/>
        <v/>
      </c>
      <c r="CA53" s="193" t="str">
        <f t="shared" si="36"/>
        <v/>
      </c>
      <c r="CB53" s="193" t="str">
        <f t="shared" si="37"/>
        <v/>
      </c>
      <c r="CC53" s="193" t="str">
        <f t="shared" si="38"/>
        <v/>
      </c>
      <c r="CD53" s="193" t="str">
        <f t="shared" si="39"/>
        <v/>
      </c>
      <c r="CE53" s="193" t="str">
        <f t="shared" si="40"/>
        <v/>
      </c>
      <c r="CF53" s="200" t="str">
        <f t="shared" si="21"/>
        <v/>
      </c>
      <c r="CG53" s="193" t="str">
        <f t="shared" si="41"/>
        <v/>
      </c>
      <c r="CH53" s="192" t="str">
        <f t="shared" si="42"/>
        <v/>
      </c>
      <c r="CI53" s="193" t="str">
        <f t="shared" si="43"/>
        <v/>
      </c>
      <c r="CJ53" s="192" t="str">
        <f t="shared" si="44"/>
        <v/>
      </c>
      <c r="CK53" s="192" t="str">
        <f t="shared" si="45"/>
        <v/>
      </c>
      <c r="CL53" s="193" t="str">
        <f>IF(CK53="","",SUMPRODUCT(--(CC53=$CC$8:$CC$358),--(CE53=$CE$8:$CE$358),--(CK53&lt;$CK$8:$CK$358))+COUNTIF($CK$8:CK53,CK53))</f>
        <v/>
      </c>
      <c r="CM53" s="229" t="str">
        <f>IF(CK53="","",SUMPRODUCT(--(CE53=$CE$8:$CE$101),--(CF53=$CF$8:$CF$101),--(CC53=$CC$8:$CC$101),--(CK53&lt;$CK$8:$CK$101))+COUNTIF($CK$8:CK53,CK53))</f>
        <v/>
      </c>
    </row>
    <row r="54" spans="1:91" ht="29.1" customHeight="1">
      <c r="A54" s="182" t="str">
        <f t="shared" si="25"/>
        <v/>
      </c>
      <c r="B54" s="66">
        <v>47</v>
      </c>
      <c r="C54" s="8" t="str">
        <f t="shared" si="56"/>
        <v/>
      </c>
      <c r="D54" s="112" t="str">
        <f t="shared" si="57"/>
        <v/>
      </c>
      <c r="E54" s="112" t="str">
        <f t="shared" si="58"/>
        <v/>
      </c>
      <c r="F54" s="113" t="str">
        <f t="shared" si="59"/>
        <v/>
      </c>
      <c r="G54" s="113" t="str">
        <f t="shared" si="2"/>
        <v/>
      </c>
      <c r="H54" s="113" t="str">
        <f t="shared" si="3"/>
        <v/>
      </c>
      <c r="I54" s="114" t="str">
        <f t="shared" si="60"/>
        <v/>
      </c>
      <c r="J54" s="114" t="str">
        <f t="shared" si="5"/>
        <v/>
      </c>
      <c r="K54" s="8" t="str">
        <f t="shared" si="6"/>
        <v/>
      </c>
      <c r="L54" s="8" t="str">
        <f t="shared" si="7"/>
        <v/>
      </c>
      <c r="M54" s="114" t="str">
        <f t="shared" si="8"/>
        <v/>
      </c>
      <c r="N54" s="8" t="str">
        <f t="shared" si="61"/>
        <v/>
      </c>
      <c r="O54" s="115" t="str">
        <f t="shared" si="62"/>
        <v/>
      </c>
      <c r="P54" s="8" t="str">
        <f t="shared" si="63"/>
        <v/>
      </c>
      <c r="Q54" s="115" t="str">
        <f t="shared" si="64"/>
        <v/>
      </c>
      <c r="R54" s="115" t="str">
        <f t="shared" si="65"/>
        <v/>
      </c>
      <c r="S54" s="121" t="str">
        <f>IF(R54="","",SUMPRODUCT(--(L54=$L$8:$L$101),--(J54=$J$8:$J$101),--(R54&lt;$R$8:$R$101))+COUNTIF($R$8:R54,R54))</f>
        <v/>
      </c>
      <c r="T54" s="121" t="str">
        <f>IF(R54="","",SUMPRODUCT(--(L54=$L$8:$L$101),--(M54=$M$8:$M$101),--(J54=$J$8:$J$101),--(R54&lt;$R$8:$R$101))+COUNTIF($R$8:R54,R54))</f>
        <v/>
      </c>
      <c r="BU54" s="193">
        <v>47</v>
      </c>
      <c r="BV54" s="193" t="str">
        <f>IF(CK54="","",SUMPRODUCT(--(CC54=$CC$8:$CC$358),--(CE54=$CE$8:$CE$358),--(CK54&lt;$CK$8:$CK$358))+COUNTIF($CK$8:CK54,CK54))</f>
        <v/>
      </c>
      <c r="BW54" s="193" t="str">
        <f t="shared" si="32"/>
        <v/>
      </c>
      <c r="BX54" s="193" t="str">
        <f t="shared" si="33"/>
        <v/>
      </c>
      <c r="BY54" s="193" t="str">
        <f t="shared" si="34"/>
        <v/>
      </c>
      <c r="BZ54" s="193" t="str">
        <f t="shared" si="35"/>
        <v/>
      </c>
      <c r="CA54" s="193" t="str">
        <f t="shared" si="36"/>
        <v/>
      </c>
      <c r="CB54" s="193" t="str">
        <f t="shared" si="37"/>
        <v/>
      </c>
      <c r="CC54" s="193" t="str">
        <f t="shared" si="38"/>
        <v/>
      </c>
      <c r="CD54" s="193" t="str">
        <f t="shared" si="39"/>
        <v/>
      </c>
      <c r="CE54" s="193" t="str">
        <f t="shared" si="40"/>
        <v/>
      </c>
      <c r="CF54" s="200" t="str">
        <f t="shared" si="21"/>
        <v/>
      </c>
      <c r="CG54" s="193" t="str">
        <f t="shared" si="41"/>
        <v/>
      </c>
      <c r="CH54" s="192" t="str">
        <f t="shared" si="42"/>
        <v/>
      </c>
      <c r="CI54" s="193" t="str">
        <f t="shared" si="43"/>
        <v/>
      </c>
      <c r="CJ54" s="192" t="str">
        <f t="shared" si="44"/>
        <v/>
      </c>
      <c r="CK54" s="192" t="str">
        <f t="shared" si="45"/>
        <v/>
      </c>
      <c r="CL54" s="193" t="str">
        <f>IF(CK54="","",SUMPRODUCT(--(CC54=$CC$8:$CC$358),--(CE54=$CE$8:$CE$358),--(CK54&lt;$CK$8:$CK$358))+COUNTIF($CK$8:CK54,CK54))</f>
        <v/>
      </c>
      <c r="CM54" s="229" t="str">
        <f>IF(CK54="","",SUMPRODUCT(--(CE54=$CE$8:$CE$101),--(CF54=$CF$8:$CF$101),--(CC54=$CC$8:$CC$101),--(CK54&lt;$CK$8:$CK$101))+COUNTIF($CK$8:CK54,CK54))</f>
        <v/>
      </c>
    </row>
    <row r="55" spans="1:91" ht="29.1" customHeight="1">
      <c r="A55" s="182" t="str">
        <f t="shared" si="25"/>
        <v/>
      </c>
      <c r="B55" s="66">
        <v>48</v>
      </c>
      <c r="C55" s="8" t="str">
        <f t="shared" si="56"/>
        <v/>
      </c>
      <c r="D55" s="112" t="str">
        <f t="shared" si="57"/>
        <v/>
      </c>
      <c r="E55" s="112" t="str">
        <f t="shared" si="58"/>
        <v/>
      </c>
      <c r="F55" s="113" t="str">
        <f t="shared" si="59"/>
        <v/>
      </c>
      <c r="G55" s="113" t="str">
        <f t="shared" si="2"/>
        <v/>
      </c>
      <c r="H55" s="113" t="str">
        <f t="shared" si="3"/>
        <v/>
      </c>
      <c r="I55" s="114" t="str">
        <f t="shared" si="60"/>
        <v/>
      </c>
      <c r="J55" s="114" t="str">
        <f t="shared" si="5"/>
        <v/>
      </c>
      <c r="K55" s="8" t="str">
        <f t="shared" si="6"/>
        <v/>
      </c>
      <c r="L55" s="8" t="str">
        <f t="shared" si="7"/>
        <v/>
      </c>
      <c r="M55" s="114" t="str">
        <f t="shared" si="8"/>
        <v/>
      </c>
      <c r="N55" s="8" t="str">
        <f t="shared" si="61"/>
        <v/>
      </c>
      <c r="O55" s="115" t="str">
        <f t="shared" si="62"/>
        <v/>
      </c>
      <c r="P55" s="8" t="str">
        <f t="shared" si="63"/>
        <v/>
      </c>
      <c r="Q55" s="115" t="str">
        <f t="shared" si="64"/>
        <v/>
      </c>
      <c r="R55" s="115" t="str">
        <f t="shared" si="65"/>
        <v/>
      </c>
      <c r="S55" s="121" t="str">
        <f>IF(R55="","",SUMPRODUCT(--(L55=$L$8:$L$101),--(J55=$J$8:$J$101),--(R55&lt;$R$8:$R$101))+COUNTIF($R$8:R55,R55))</f>
        <v/>
      </c>
      <c r="T55" s="121" t="str">
        <f>IF(R55="","",SUMPRODUCT(--(L55=$L$8:$L$101),--(M55=$M$8:$M$101),--(J55=$J$8:$J$101),--(R55&lt;$R$8:$R$101))+COUNTIF($R$8:R55,R55))</f>
        <v/>
      </c>
      <c r="BU55" s="193">
        <v>48</v>
      </c>
      <c r="BV55" s="193" t="str">
        <f>IF(CK55="","",SUMPRODUCT(--(CC55=$CC$8:$CC$358),--(CE55=$CE$8:$CE$358),--(CK55&lt;$CK$8:$CK$358))+COUNTIF($CK$8:CK55,CK55))</f>
        <v/>
      </c>
      <c r="BW55" s="193" t="str">
        <f t="shared" si="32"/>
        <v/>
      </c>
      <c r="BX55" s="193" t="str">
        <f t="shared" si="33"/>
        <v/>
      </c>
      <c r="BY55" s="193" t="str">
        <f t="shared" si="34"/>
        <v/>
      </c>
      <c r="BZ55" s="193" t="str">
        <f t="shared" si="35"/>
        <v/>
      </c>
      <c r="CA55" s="193" t="str">
        <f t="shared" si="36"/>
        <v/>
      </c>
      <c r="CB55" s="193" t="str">
        <f t="shared" si="37"/>
        <v/>
      </c>
      <c r="CC55" s="193" t="str">
        <f t="shared" si="38"/>
        <v/>
      </c>
      <c r="CD55" s="193" t="str">
        <f t="shared" si="39"/>
        <v/>
      </c>
      <c r="CE55" s="193" t="str">
        <f t="shared" si="40"/>
        <v/>
      </c>
      <c r="CF55" s="200" t="str">
        <f t="shared" si="21"/>
        <v/>
      </c>
      <c r="CG55" s="193" t="str">
        <f t="shared" si="41"/>
        <v/>
      </c>
      <c r="CH55" s="192" t="str">
        <f t="shared" si="42"/>
        <v/>
      </c>
      <c r="CI55" s="193" t="str">
        <f t="shared" si="43"/>
        <v/>
      </c>
      <c r="CJ55" s="192" t="str">
        <f t="shared" si="44"/>
        <v/>
      </c>
      <c r="CK55" s="192" t="str">
        <f t="shared" si="45"/>
        <v/>
      </c>
      <c r="CL55" s="193" t="str">
        <f>IF(CK55="","",SUMPRODUCT(--(CC55=$CC$8:$CC$358),--(CE55=$CE$8:$CE$358),--(CK55&lt;$CK$8:$CK$358))+COUNTIF($CK$8:CK55,CK55))</f>
        <v/>
      </c>
      <c r="CM55" s="229" t="str">
        <f>IF(CK55="","",SUMPRODUCT(--(CE55=$CE$8:$CE$101),--(CF55=$CF$8:$CF$101),--(CC55=$CC$8:$CC$101),--(CK55&lt;$CK$8:$CK$101))+COUNTIF($CK$8:CK55,CK55))</f>
        <v/>
      </c>
    </row>
    <row r="56" spans="1:91" ht="29.1" customHeight="1">
      <c r="A56" s="182" t="str">
        <f t="shared" si="25"/>
        <v/>
      </c>
      <c r="B56" s="66">
        <v>49</v>
      </c>
      <c r="C56" s="8" t="str">
        <f t="shared" si="56"/>
        <v/>
      </c>
      <c r="D56" s="112" t="str">
        <f t="shared" si="57"/>
        <v/>
      </c>
      <c r="E56" s="112" t="str">
        <f t="shared" si="58"/>
        <v/>
      </c>
      <c r="F56" s="113" t="str">
        <f t="shared" si="59"/>
        <v/>
      </c>
      <c r="G56" s="113" t="str">
        <f t="shared" si="2"/>
        <v/>
      </c>
      <c r="H56" s="113" t="str">
        <f t="shared" si="3"/>
        <v/>
      </c>
      <c r="I56" s="114" t="str">
        <f t="shared" si="60"/>
        <v/>
      </c>
      <c r="J56" s="114" t="str">
        <f t="shared" si="5"/>
        <v/>
      </c>
      <c r="K56" s="8" t="str">
        <f t="shared" si="6"/>
        <v/>
      </c>
      <c r="L56" s="8" t="str">
        <f t="shared" si="7"/>
        <v/>
      </c>
      <c r="M56" s="114" t="str">
        <f t="shared" si="8"/>
        <v/>
      </c>
      <c r="N56" s="8" t="str">
        <f t="shared" si="61"/>
        <v/>
      </c>
      <c r="O56" s="115" t="str">
        <f t="shared" si="62"/>
        <v/>
      </c>
      <c r="P56" s="8" t="str">
        <f t="shared" si="63"/>
        <v/>
      </c>
      <c r="Q56" s="115" t="str">
        <f t="shared" si="64"/>
        <v/>
      </c>
      <c r="R56" s="115" t="str">
        <f t="shared" si="65"/>
        <v/>
      </c>
      <c r="S56" s="121" t="str">
        <f>IF(R56="","",SUMPRODUCT(--(L56=$L$8:$L$101),--(J56=$J$8:$J$101),--(R56&lt;$R$8:$R$101))+COUNTIF($R$8:R56,R56))</f>
        <v/>
      </c>
      <c r="T56" s="121" t="str">
        <f>IF(R56="","",SUMPRODUCT(--(L56=$L$8:$L$101),--(M56=$M$8:$M$101),--(J56=$J$8:$J$101),--(R56&lt;$R$8:$R$101))+COUNTIF($R$8:R56,R56))</f>
        <v/>
      </c>
      <c r="BU56" s="193">
        <v>49</v>
      </c>
      <c r="BV56" s="193" t="str">
        <f>IF(CK56="","",SUMPRODUCT(--(CC56=$CC$8:$CC$358),--(CE56=$CE$8:$CE$358),--(CK56&lt;$CK$8:$CK$358))+COUNTIF($CK$8:CK56,CK56))</f>
        <v/>
      </c>
      <c r="BW56" s="193" t="str">
        <f t="shared" si="32"/>
        <v/>
      </c>
      <c r="BX56" s="193" t="str">
        <f t="shared" si="33"/>
        <v/>
      </c>
      <c r="BY56" s="193" t="str">
        <f t="shared" si="34"/>
        <v/>
      </c>
      <c r="BZ56" s="193" t="str">
        <f t="shared" si="35"/>
        <v/>
      </c>
      <c r="CA56" s="193" t="str">
        <f t="shared" si="36"/>
        <v/>
      </c>
      <c r="CB56" s="193" t="str">
        <f t="shared" si="37"/>
        <v/>
      </c>
      <c r="CC56" s="193" t="str">
        <f t="shared" si="38"/>
        <v/>
      </c>
      <c r="CD56" s="193" t="str">
        <f t="shared" si="39"/>
        <v/>
      </c>
      <c r="CE56" s="193" t="str">
        <f t="shared" si="40"/>
        <v/>
      </c>
      <c r="CF56" s="200" t="str">
        <f t="shared" si="21"/>
        <v/>
      </c>
      <c r="CG56" s="193" t="str">
        <f t="shared" si="41"/>
        <v/>
      </c>
      <c r="CH56" s="192" t="str">
        <f t="shared" si="42"/>
        <v/>
      </c>
      <c r="CI56" s="193" t="str">
        <f t="shared" si="43"/>
        <v/>
      </c>
      <c r="CJ56" s="192" t="str">
        <f t="shared" si="44"/>
        <v/>
      </c>
      <c r="CK56" s="192" t="str">
        <f t="shared" si="45"/>
        <v/>
      </c>
      <c r="CL56" s="193" t="str">
        <f>IF(CK56="","",SUMPRODUCT(--(CC56=$CC$8:$CC$358),--(CE56=$CE$8:$CE$358),--(CK56&lt;$CK$8:$CK$358))+COUNTIF($CK$8:CK56,CK56))</f>
        <v/>
      </c>
      <c r="CM56" s="229" t="str">
        <f>IF(CK56="","",SUMPRODUCT(--(CE56=$CE$8:$CE$101),--(CF56=$CF$8:$CF$101),--(CC56=$CC$8:$CC$101),--(CK56&lt;$CK$8:$CK$101))+COUNTIF($CK$8:CK56,CK56))</f>
        <v/>
      </c>
    </row>
    <row r="57" spans="1:91" ht="29.1" customHeight="1">
      <c r="A57" s="182" t="str">
        <f t="shared" si="25"/>
        <v/>
      </c>
      <c r="B57" s="66">
        <v>50</v>
      </c>
      <c r="C57" s="8" t="str">
        <f t="shared" si="56"/>
        <v/>
      </c>
      <c r="D57" s="112" t="str">
        <f t="shared" si="57"/>
        <v/>
      </c>
      <c r="E57" s="112" t="str">
        <f t="shared" si="58"/>
        <v/>
      </c>
      <c r="F57" s="113" t="str">
        <f t="shared" si="59"/>
        <v/>
      </c>
      <c r="G57" s="113" t="str">
        <f t="shared" si="2"/>
        <v/>
      </c>
      <c r="H57" s="113" t="str">
        <f t="shared" si="3"/>
        <v/>
      </c>
      <c r="I57" s="114" t="str">
        <f t="shared" si="60"/>
        <v/>
      </c>
      <c r="J57" s="114" t="str">
        <f t="shared" si="5"/>
        <v/>
      </c>
      <c r="K57" s="8" t="str">
        <f t="shared" si="6"/>
        <v/>
      </c>
      <c r="L57" s="8" t="str">
        <f t="shared" si="7"/>
        <v/>
      </c>
      <c r="M57" s="114" t="str">
        <f t="shared" si="8"/>
        <v/>
      </c>
      <c r="N57" s="8" t="str">
        <f t="shared" si="61"/>
        <v/>
      </c>
      <c r="O57" s="115" t="str">
        <f t="shared" si="62"/>
        <v/>
      </c>
      <c r="P57" s="8" t="str">
        <f t="shared" si="63"/>
        <v/>
      </c>
      <c r="Q57" s="115" t="str">
        <f t="shared" si="64"/>
        <v/>
      </c>
      <c r="R57" s="115" t="str">
        <f t="shared" si="65"/>
        <v/>
      </c>
      <c r="S57" s="121" t="str">
        <f>IF(R57="","",SUMPRODUCT(--(L57=$L$8:$L$101),--(J57=$J$8:$J$101),--(R57&lt;$R$8:$R$101))+COUNTIF($R$8:R57,R57))</f>
        <v/>
      </c>
      <c r="T57" s="121" t="str">
        <f>IF(R57="","",SUMPRODUCT(--(L57=$L$8:$L$101),--(M57=$M$8:$M$101),--(J57=$J$8:$J$101),--(R57&lt;$R$8:$R$101))+COUNTIF($R$8:R57,R57))</f>
        <v/>
      </c>
      <c r="BU57" s="193">
        <v>50</v>
      </c>
      <c r="BV57" s="193" t="str">
        <f>IF(CK57="","",SUMPRODUCT(--(CC57=$CC$8:$CC$358),--(CE57=$CE$8:$CE$358),--(CK57&lt;$CK$8:$CK$358))+COUNTIF($CK$8:CK57,CK57))</f>
        <v/>
      </c>
      <c r="BW57" s="193" t="str">
        <f t="shared" si="32"/>
        <v/>
      </c>
      <c r="BX57" s="193" t="str">
        <f t="shared" si="33"/>
        <v/>
      </c>
      <c r="BY57" s="193" t="str">
        <f t="shared" si="34"/>
        <v/>
      </c>
      <c r="BZ57" s="193" t="str">
        <f t="shared" si="35"/>
        <v/>
      </c>
      <c r="CA57" s="193" t="str">
        <f t="shared" si="36"/>
        <v/>
      </c>
      <c r="CB57" s="193" t="str">
        <f t="shared" si="37"/>
        <v/>
      </c>
      <c r="CC57" s="193" t="str">
        <f t="shared" si="38"/>
        <v/>
      </c>
      <c r="CD57" s="193" t="str">
        <f t="shared" si="39"/>
        <v/>
      </c>
      <c r="CE57" s="193" t="str">
        <f t="shared" si="40"/>
        <v/>
      </c>
      <c r="CF57" s="200" t="str">
        <f t="shared" si="21"/>
        <v/>
      </c>
      <c r="CG57" s="193" t="str">
        <f t="shared" si="41"/>
        <v/>
      </c>
      <c r="CH57" s="192" t="str">
        <f t="shared" si="42"/>
        <v/>
      </c>
      <c r="CI57" s="193" t="str">
        <f t="shared" si="43"/>
        <v/>
      </c>
      <c r="CJ57" s="192" t="str">
        <f t="shared" si="44"/>
        <v/>
      </c>
      <c r="CK57" s="192" t="str">
        <f t="shared" si="45"/>
        <v/>
      </c>
      <c r="CL57" s="193" t="str">
        <f>IF(CK57="","",SUMPRODUCT(--(CC57=$CC$8:$CC$358),--(CE57=$CE$8:$CE$358),--(CK57&lt;$CK$8:$CK$358))+COUNTIF($CK$8:CK57,CK57))</f>
        <v/>
      </c>
      <c r="CM57" s="229" t="str">
        <f>IF(CK57="","",SUMPRODUCT(--(CE57=$CE$8:$CE$101),--(CF57=$CF$8:$CF$101),--(CC57=$CC$8:$CC$101),--(CK57&lt;$CK$8:$CK$101))+COUNTIF($CK$8:CK57,CK57))</f>
        <v/>
      </c>
    </row>
    <row r="58" spans="1:91" ht="29.1" customHeight="1">
      <c r="A58" s="182" t="str">
        <f t="shared" si="25"/>
        <v/>
      </c>
      <c r="B58" s="66">
        <v>51</v>
      </c>
      <c r="C58" s="8" t="str">
        <f t="shared" si="56"/>
        <v/>
      </c>
      <c r="D58" s="112" t="str">
        <f t="shared" si="57"/>
        <v/>
      </c>
      <c r="E58" s="112" t="str">
        <f t="shared" si="58"/>
        <v/>
      </c>
      <c r="F58" s="113" t="str">
        <f t="shared" si="59"/>
        <v/>
      </c>
      <c r="G58" s="113" t="str">
        <f t="shared" si="2"/>
        <v/>
      </c>
      <c r="H58" s="113" t="str">
        <f t="shared" si="3"/>
        <v/>
      </c>
      <c r="I58" s="114" t="str">
        <f t="shared" si="60"/>
        <v/>
      </c>
      <c r="J58" s="114" t="str">
        <f t="shared" si="5"/>
        <v/>
      </c>
      <c r="K58" s="8" t="str">
        <f t="shared" si="6"/>
        <v/>
      </c>
      <c r="L58" s="8" t="str">
        <f t="shared" si="7"/>
        <v/>
      </c>
      <c r="M58" s="114" t="str">
        <f t="shared" si="8"/>
        <v/>
      </c>
      <c r="N58" s="8" t="str">
        <f t="shared" si="61"/>
        <v/>
      </c>
      <c r="O58" s="115" t="str">
        <f t="shared" si="62"/>
        <v/>
      </c>
      <c r="P58" s="8" t="str">
        <f t="shared" si="63"/>
        <v/>
      </c>
      <c r="Q58" s="115" t="str">
        <f t="shared" si="64"/>
        <v/>
      </c>
      <c r="R58" s="115" t="str">
        <f t="shared" si="65"/>
        <v/>
      </c>
      <c r="S58" s="121" t="str">
        <f>IF(R58="","",SUMPRODUCT(--(L58=$L$8:$L$101),--(J58=$J$8:$J$101),--(R58&lt;$R$8:$R$101))+COUNTIF($R$8:R58,R58))</f>
        <v/>
      </c>
      <c r="T58" s="121" t="str">
        <f>IF(R58="","",SUMPRODUCT(--(L58=$L$8:$L$101),--(M58=$M$8:$M$101),--(J58=$J$8:$J$101),--(R58&lt;$R$8:$R$101))+COUNTIF($R$8:R58,R58))</f>
        <v/>
      </c>
      <c r="BU58" s="193">
        <v>51</v>
      </c>
      <c r="BV58" s="193" t="str">
        <f>IF(CK58="","",SUMPRODUCT(--(CC58=$CC$8:$CC$358),--(CE58=$CE$8:$CE$358),--(CK58&lt;$CK$8:$CK$358))+COUNTIF($CK$8:CK58,CK58))</f>
        <v/>
      </c>
      <c r="BW58" s="193" t="str">
        <f t="shared" si="32"/>
        <v/>
      </c>
      <c r="BX58" s="193" t="str">
        <f t="shared" si="33"/>
        <v/>
      </c>
      <c r="BY58" s="193" t="str">
        <f t="shared" si="34"/>
        <v/>
      </c>
      <c r="BZ58" s="193" t="str">
        <f t="shared" si="35"/>
        <v/>
      </c>
      <c r="CA58" s="193" t="str">
        <f t="shared" si="36"/>
        <v/>
      </c>
      <c r="CB58" s="193" t="str">
        <f t="shared" si="37"/>
        <v/>
      </c>
      <c r="CC58" s="193" t="str">
        <f t="shared" si="38"/>
        <v/>
      </c>
      <c r="CD58" s="193" t="str">
        <f t="shared" si="39"/>
        <v/>
      </c>
      <c r="CE58" s="193" t="str">
        <f t="shared" si="40"/>
        <v/>
      </c>
      <c r="CF58" s="200" t="str">
        <f t="shared" si="21"/>
        <v/>
      </c>
      <c r="CG58" s="193" t="str">
        <f t="shared" si="41"/>
        <v/>
      </c>
      <c r="CH58" s="192" t="str">
        <f t="shared" si="42"/>
        <v/>
      </c>
      <c r="CI58" s="193" t="str">
        <f t="shared" si="43"/>
        <v/>
      </c>
      <c r="CJ58" s="192" t="str">
        <f t="shared" si="44"/>
        <v/>
      </c>
      <c r="CK58" s="192" t="str">
        <f t="shared" si="45"/>
        <v/>
      </c>
      <c r="CL58" s="193" t="str">
        <f>IF(CK58="","",SUMPRODUCT(--(CC58=$CC$8:$CC$358),--(CE58=$CE$8:$CE$358),--(CK58&lt;$CK$8:$CK$358))+COUNTIF($CK$8:CK58,CK58))</f>
        <v/>
      </c>
      <c r="CM58" s="229" t="str">
        <f>IF(CK58="","",SUMPRODUCT(--(CE58=$CE$8:$CE$101),--(CF58=$CF$8:$CF$101),--(CC58=$CC$8:$CC$101),--(CK58&lt;$CK$8:$CK$101))+COUNTIF($CK$8:CK58,CK58))</f>
        <v/>
      </c>
    </row>
    <row r="59" spans="1:91" ht="29.1" customHeight="1">
      <c r="A59" s="182" t="str">
        <f t="shared" si="25"/>
        <v/>
      </c>
      <c r="B59" s="66">
        <v>52</v>
      </c>
      <c r="C59" s="8" t="str">
        <f t="shared" si="56"/>
        <v/>
      </c>
      <c r="D59" s="112" t="str">
        <f t="shared" si="57"/>
        <v/>
      </c>
      <c r="E59" s="112" t="str">
        <f t="shared" si="58"/>
        <v/>
      </c>
      <c r="F59" s="113" t="str">
        <f t="shared" si="59"/>
        <v/>
      </c>
      <c r="G59" s="113" t="str">
        <f t="shared" si="2"/>
        <v/>
      </c>
      <c r="H59" s="113" t="str">
        <f t="shared" si="3"/>
        <v/>
      </c>
      <c r="I59" s="114" t="str">
        <f t="shared" si="60"/>
        <v/>
      </c>
      <c r="J59" s="114" t="str">
        <f t="shared" si="5"/>
        <v/>
      </c>
      <c r="K59" s="8" t="str">
        <f t="shared" si="6"/>
        <v/>
      </c>
      <c r="L59" s="8" t="str">
        <f t="shared" si="7"/>
        <v/>
      </c>
      <c r="M59" s="114" t="str">
        <f t="shared" si="8"/>
        <v/>
      </c>
      <c r="N59" s="8" t="str">
        <f t="shared" si="61"/>
        <v/>
      </c>
      <c r="O59" s="115" t="str">
        <f t="shared" si="62"/>
        <v/>
      </c>
      <c r="P59" s="8" t="str">
        <f t="shared" si="63"/>
        <v/>
      </c>
      <c r="Q59" s="115" t="str">
        <f t="shared" si="64"/>
        <v/>
      </c>
      <c r="R59" s="115" t="str">
        <f t="shared" si="65"/>
        <v/>
      </c>
      <c r="S59" s="121" t="str">
        <f>IF(R59="","",SUMPRODUCT(--(L59=$L$8:$L$101),--(J59=$J$8:$J$101),--(R59&lt;$R$8:$R$101))+COUNTIF($R$8:R59,R59))</f>
        <v/>
      </c>
      <c r="T59" s="121" t="str">
        <f>IF(R59="","",SUMPRODUCT(--(L59=$L$8:$L$101),--(M59=$M$8:$M$101),--(J59=$J$8:$J$101),--(R59&lt;$R$8:$R$101))+COUNTIF($R$8:R59,R59))</f>
        <v/>
      </c>
      <c r="BU59" s="193">
        <v>52</v>
      </c>
      <c r="BV59" s="193" t="str">
        <f>IF(CK59="","",SUMPRODUCT(--(CC59=$CC$8:$CC$358),--(CE59=$CE$8:$CE$358),--(CK59&lt;$CK$8:$CK$358))+COUNTIF($CK$8:CK59,CK59))</f>
        <v/>
      </c>
      <c r="BW59" s="193" t="str">
        <f t="shared" si="32"/>
        <v/>
      </c>
      <c r="BX59" s="193" t="str">
        <f t="shared" si="33"/>
        <v/>
      </c>
      <c r="BY59" s="193" t="str">
        <f t="shared" si="34"/>
        <v/>
      </c>
      <c r="BZ59" s="193" t="str">
        <f t="shared" si="35"/>
        <v/>
      </c>
      <c r="CA59" s="193" t="str">
        <f t="shared" si="36"/>
        <v/>
      </c>
      <c r="CB59" s="193" t="str">
        <f t="shared" si="37"/>
        <v/>
      </c>
      <c r="CC59" s="193" t="str">
        <f t="shared" si="38"/>
        <v/>
      </c>
      <c r="CD59" s="193" t="str">
        <f t="shared" si="39"/>
        <v/>
      </c>
      <c r="CE59" s="193" t="str">
        <f t="shared" si="40"/>
        <v/>
      </c>
      <c r="CF59" s="200" t="str">
        <f t="shared" si="21"/>
        <v/>
      </c>
      <c r="CG59" s="193" t="str">
        <f t="shared" si="41"/>
        <v/>
      </c>
      <c r="CH59" s="192" t="str">
        <f t="shared" si="42"/>
        <v/>
      </c>
      <c r="CI59" s="193" t="str">
        <f t="shared" si="43"/>
        <v/>
      </c>
      <c r="CJ59" s="192" t="str">
        <f t="shared" si="44"/>
        <v/>
      </c>
      <c r="CK59" s="192" t="str">
        <f t="shared" si="45"/>
        <v/>
      </c>
      <c r="CL59" s="193" t="str">
        <f>IF(CK59="","",SUMPRODUCT(--(CC59=$CC$8:$CC$358),--(CE59=$CE$8:$CE$358),--(CK59&lt;$CK$8:$CK$358))+COUNTIF($CK$8:CK59,CK59))</f>
        <v/>
      </c>
      <c r="CM59" s="229" t="str">
        <f>IF(CK59="","",SUMPRODUCT(--(CE59=$CE$8:$CE$101),--(CF59=$CF$8:$CF$101),--(CC59=$CC$8:$CC$101),--(CK59&lt;$CK$8:$CK$101))+COUNTIF($CK$8:CK59,CK59))</f>
        <v/>
      </c>
    </row>
    <row r="60" spans="1:91" ht="29.1" customHeight="1">
      <c r="A60" s="182" t="str">
        <f t="shared" si="25"/>
        <v/>
      </c>
      <c r="B60" s="66">
        <v>53</v>
      </c>
      <c r="C60" s="8" t="str">
        <f t="shared" si="56"/>
        <v/>
      </c>
      <c r="D60" s="112" t="str">
        <f t="shared" si="57"/>
        <v/>
      </c>
      <c r="E60" s="112" t="str">
        <f t="shared" si="58"/>
        <v/>
      </c>
      <c r="F60" s="113" t="str">
        <f t="shared" si="59"/>
        <v/>
      </c>
      <c r="G60" s="113" t="str">
        <f t="shared" si="2"/>
        <v/>
      </c>
      <c r="H60" s="113" t="str">
        <f t="shared" si="3"/>
        <v/>
      </c>
      <c r="I60" s="114" t="str">
        <f t="shared" si="60"/>
        <v/>
      </c>
      <c r="J60" s="114" t="str">
        <f t="shared" si="5"/>
        <v/>
      </c>
      <c r="K60" s="8" t="str">
        <f t="shared" si="6"/>
        <v/>
      </c>
      <c r="L60" s="8" t="str">
        <f t="shared" si="7"/>
        <v/>
      </c>
      <c r="M60" s="114" t="str">
        <f t="shared" si="8"/>
        <v/>
      </c>
      <c r="N60" s="8" t="str">
        <f t="shared" si="61"/>
        <v/>
      </c>
      <c r="O60" s="115" t="str">
        <f t="shared" si="62"/>
        <v/>
      </c>
      <c r="P60" s="8" t="str">
        <f t="shared" si="63"/>
        <v/>
      </c>
      <c r="Q60" s="115" t="str">
        <f t="shared" si="64"/>
        <v/>
      </c>
      <c r="R60" s="115" t="str">
        <f t="shared" si="65"/>
        <v/>
      </c>
      <c r="S60" s="121" t="str">
        <f>IF(R60="","",SUMPRODUCT(--(L60=$L$8:$L$101),--(J60=$J$8:$J$101),--(R60&lt;$R$8:$R$101))+COUNTIF($R$8:R60,R60))</f>
        <v/>
      </c>
      <c r="T60" s="121" t="str">
        <f>IF(R60="","",SUMPRODUCT(--(L60=$L$8:$L$101),--(M60=$M$8:$M$101),--(J60=$J$8:$J$101),--(R60&lt;$R$8:$R$101))+COUNTIF($R$8:R60,R60))</f>
        <v/>
      </c>
      <c r="BU60" s="193">
        <v>53</v>
      </c>
      <c r="BV60" s="193" t="str">
        <f>IF(CK60="","",SUMPRODUCT(--(CC60=$CC$8:$CC$358),--(CE60=$CE$8:$CE$358),--(CK60&lt;$CK$8:$CK$358))+COUNTIF($CK$8:CK60,CK60))</f>
        <v/>
      </c>
      <c r="BW60" s="193" t="str">
        <f t="shared" si="32"/>
        <v/>
      </c>
      <c r="BX60" s="193" t="str">
        <f t="shared" si="33"/>
        <v/>
      </c>
      <c r="BY60" s="193" t="str">
        <f t="shared" si="34"/>
        <v/>
      </c>
      <c r="BZ60" s="193" t="str">
        <f t="shared" si="35"/>
        <v/>
      </c>
      <c r="CA60" s="193" t="str">
        <f t="shared" si="36"/>
        <v/>
      </c>
      <c r="CB60" s="193" t="str">
        <f t="shared" si="37"/>
        <v/>
      </c>
      <c r="CC60" s="193" t="str">
        <f t="shared" si="38"/>
        <v/>
      </c>
      <c r="CD60" s="193" t="str">
        <f t="shared" si="39"/>
        <v/>
      </c>
      <c r="CE60" s="193" t="str">
        <f t="shared" si="40"/>
        <v/>
      </c>
      <c r="CF60" s="200" t="str">
        <f t="shared" si="21"/>
        <v/>
      </c>
      <c r="CG60" s="193" t="str">
        <f t="shared" si="41"/>
        <v/>
      </c>
      <c r="CH60" s="192" t="str">
        <f t="shared" si="42"/>
        <v/>
      </c>
      <c r="CI60" s="193" t="str">
        <f t="shared" si="43"/>
        <v/>
      </c>
      <c r="CJ60" s="192" t="str">
        <f t="shared" si="44"/>
        <v/>
      </c>
      <c r="CK60" s="192" t="str">
        <f t="shared" si="45"/>
        <v/>
      </c>
      <c r="CL60" s="193" t="str">
        <f>IF(CK60="","",SUMPRODUCT(--(CC60=$CC$8:$CC$358),--(CE60=$CE$8:$CE$358),--(CK60&lt;$CK$8:$CK$358))+COUNTIF($CK$8:CK60,CK60))</f>
        <v/>
      </c>
      <c r="CM60" s="229" t="str">
        <f>IF(CK60="","",SUMPRODUCT(--(CE60=$CE$8:$CE$101),--(CF60=$CF$8:$CF$101),--(CC60=$CC$8:$CC$101),--(CK60&lt;$CK$8:$CK$101))+COUNTIF($CK$8:CK60,CK60))</f>
        <v/>
      </c>
    </row>
    <row r="61" spans="1:91" ht="29.1" customHeight="1">
      <c r="A61" s="182" t="str">
        <f t="shared" si="25"/>
        <v/>
      </c>
      <c r="B61" s="66">
        <v>54</v>
      </c>
      <c r="C61" s="8" t="str">
        <f t="shared" si="56"/>
        <v/>
      </c>
      <c r="D61" s="112" t="str">
        <f t="shared" si="57"/>
        <v/>
      </c>
      <c r="E61" s="112" t="str">
        <f t="shared" si="58"/>
        <v/>
      </c>
      <c r="F61" s="113" t="str">
        <f t="shared" si="59"/>
        <v/>
      </c>
      <c r="G61" s="113" t="str">
        <f t="shared" si="2"/>
        <v/>
      </c>
      <c r="H61" s="113" t="str">
        <f t="shared" si="3"/>
        <v/>
      </c>
      <c r="I61" s="114" t="str">
        <f t="shared" si="60"/>
        <v/>
      </c>
      <c r="J61" s="114" t="str">
        <f t="shared" si="5"/>
        <v/>
      </c>
      <c r="K61" s="8" t="str">
        <f t="shared" si="6"/>
        <v/>
      </c>
      <c r="L61" s="8" t="str">
        <f t="shared" si="7"/>
        <v/>
      </c>
      <c r="M61" s="114" t="str">
        <f t="shared" si="8"/>
        <v/>
      </c>
      <c r="N61" s="8" t="str">
        <f t="shared" si="61"/>
        <v/>
      </c>
      <c r="O61" s="115" t="str">
        <f t="shared" si="62"/>
        <v/>
      </c>
      <c r="P61" s="8" t="str">
        <f t="shared" si="63"/>
        <v/>
      </c>
      <c r="Q61" s="115" t="str">
        <f t="shared" si="64"/>
        <v/>
      </c>
      <c r="R61" s="115" t="str">
        <f t="shared" si="65"/>
        <v/>
      </c>
      <c r="S61" s="121" t="str">
        <f>IF(R61="","",SUMPRODUCT(--(L61=$L$8:$L$101),--(J61=$J$8:$J$101),--(R61&lt;$R$8:$R$101))+COUNTIF($R$8:R61,R61))</f>
        <v/>
      </c>
      <c r="T61" s="121" t="str">
        <f>IF(R61="","",SUMPRODUCT(--(L61=$L$8:$L$101),--(M61=$M$8:$M$101),--(J61=$J$8:$J$101),--(R61&lt;$R$8:$R$101))+COUNTIF($R$8:R61,R61))</f>
        <v/>
      </c>
      <c r="BU61" s="193">
        <v>54</v>
      </c>
      <c r="BV61" s="193" t="str">
        <f>IF(CK61="","",SUMPRODUCT(--(CC61=$CC$8:$CC$358),--(CE61=$CE$8:$CE$358),--(CK61&lt;$CK$8:$CK$358))+COUNTIF($CK$8:CK61,CK61))</f>
        <v/>
      </c>
      <c r="BW61" s="193" t="str">
        <f t="shared" si="32"/>
        <v/>
      </c>
      <c r="BX61" s="193" t="str">
        <f t="shared" si="33"/>
        <v/>
      </c>
      <c r="BY61" s="193" t="str">
        <f t="shared" si="34"/>
        <v/>
      </c>
      <c r="BZ61" s="193" t="str">
        <f t="shared" si="35"/>
        <v/>
      </c>
      <c r="CA61" s="193" t="str">
        <f t="shared" si="36"/>
        <v/>
      </c>
      <c r="CB61" s="193" t="str">
        <f t="shared" si="37"/>
        <v/>
      </c>
      <c r="CC61" s="193" t="str">
        <f t="shared" si="38"/>
        <v/>
      </c>
      <c r="CD61" s="193" t="str">
        <f t="shared" si="39"/>
        <v/>
      </c>
      <c r="CE61" s="193" t="str">
        <f t="shared" si="40"/>
        <v/>
      </c>
      <c r="CF61" s="200" t="str">
        <f t="shared" si="21"/>
        <v/>
      </c>
      <c r="CG61" s="193" t="str">
        <f t="shared" si="41"/>
        <v/>
      </c>
      <c r="CH61" s="192" t="str">
        <f t="shared" si="42"/>
        <v/>
      </c>
      <c r="CI61" s="193" t="str">
        <f t="shared" si="43"/>
        <v/>
      </c>
      <c r="CJ61" s="192" t="str">
        <f t="shared" si="44"/>
        <v/>
      </c>
      <c r="CK61" s="192" t="str">
        <f t="shared" si="45"/>
        <v/>
      </c>
      <c r="CL61" s="193" t="str">
        <f>IF(CK61="","",SUMPRODUCT(--(CC61=$CC$8:$CC$358),--(CE61=$CE$8:$CE$358),--(CK61&lt;$CK$8:$CK$358))+COUNTIF($CK$8:CK61,CK61))</f>
        <v/>
      </c>
      <c r="CM61" s="229" t="str">
        <f>IF(CK61="","",SUMPRODUCT(--(CE61=$CE$8:$CE$101),--(CF61=$CF$8:$CF$101),--(CC61=$CC$8:$CC$101),--(CK61&lt;$CK$8:$CK$101))+COUNTIF($CK$8:CK61,CK61))</f>
        <v/>
      </c>
    </row>
    <row r="62" spans="1:91" ht="29.1" customHeight="1">
      <c r="A62" s="182" t="str">
        <f t="shared" si="25"/>
        <v/>
      </c>
      <c r="B62" s="66">
        <v>55</v>
      </c>
      <c r="C62" s="8" t="str">
        <f t="shared" si="56"/>
        <v/>
      </c>
      <c r="D62" s="112" t="str">
        <f t="shared" si="57"/>
        <v/>
      </c>
      <c r="E62" s="112" t="str">
        <f t="shared" si="58"/>
        <v/>
      </c>
      <c r="F62" s="113" t="str">
        <f t="shared" si="59"/>
        <v/>
      </c>
      <c r="G62" s="113" t="str">
        <f t="shared" si="2"/>
        <v/>
      </c>
      <c r="H62" s="113" t="str">
        <f t="shared" si="3"/>
        <v/>
      </c>
      <c r="I62" s="114" t="str">
        <f t="shared" si="60"/>
        <v/>
      </c>
      <c r="J62" s="114" t="str">
        <f t="shared" si="5"/>
        <v/>
      </c>
      <c r="K62" s="8" t="str">
        <f t="shared" si="6"/>
        <v/>
      </c>
      <c r="L62" s="8" t="str">
        <f t="shared" si="7"/>
        <v/>
      </c>
      <c r="M62" s="114" t="str">
        <f t="shared" si="8"/>
        <v/>
      </c>
      <c r="N62" s="8" t="str">
        <f t="shared" si="61"/>
        <v/>
      </c>
      <c r="O62" s="115" t="str">
        <f t="shared" si="62"/>
        <v/>
      </c>
      <c r="P62" s="8" t="str">
        <f t="shared" si="63"/>
        <v/>
      </c>
      <c r="Q62" s="115" t="str">
        <f t="shared" si="64"/>
        <v/>
      </c>
      <c r="R62" s="115" t="str">
        <f t="shared" si="65"/>
        <v/>
      </c>
      <c r="S62" s="121" t="str">
        <f>IF(R62="","",SUMPRODUCT(--(L62=$L$8:$L$101),--(J62=$J$8:$J$101),--(R62&lt;$R$8:$R$101))+COUNTIF($R$8:R62,R62))</f>
        <v/>
      </c>
      <c r="T62" s="121" t="str">
        <f>IF(R62="","",SUMPRODUCT(--(L62=$L$8:$L$101),--(M62=$M$8:$M$101),--(J62=$J$8:$J$101),--(R62&lt;$R$8:$R$101))+COUNTIF($R$8:R62,R62))</f>
        <v/>
      </c>
      <c r="BU62" s="193">
        <v>55</v>
      </c>
      <c r="BV62" s="193" t="str">
        <f>IF(CK62="","",SUMPRODUCT(--(CC62=$CC$8:$CC$358),--(CE62=$CE$8:$CE$358),--(CK62&lt;$CK$8:$CK$358))+COUNTIF($CK$8:CK62,CK62))</f>
        <v/>
      </c>
      <c r="BW62" s="193" t="str">
        <f t="shared" si="32"/>
        <v/>
      </c>
      <c r="BX62" s="193" t="str">
        <f t="shared" si="33"/>
        <v/>
      </c>
      <c r="BY62" s="193" t="str">
        <f t="shared" si="34"/>
        <v/>
      </c>
      <c r="BZ62" s="193" t="str">
        <f t="shared" si="35"/>
        <v/>
      </c>
      <c r="CA62" s="193" t="str">
        <f t="shared" si="36"/>
        <v/>
      </c>
      <c r="CB62" s="193" t="str">
        <f t="shared" si="37"/>
        <v/>
      </c>
      <c r="CC62" s="193" t="str">
        <f t="shared" si="38"/>
        <v/>
      </c>
      <c r="CD62" s="193" t="str">
        <f t="shared" si="39"/>
        <v/>
      </c>
      <c r="CE62" s="193" t="str">
        <f t="shared" si="40"/>
        <v/>
      </c>
      <c r="CF62" s="200" t="str">
        <f t="shared" si="21"/>
        <v/>
      </c>
      <c r="CG62" s="193" t="str">
        <f t="shared" si="41"/>
        <v/>
      </c>
      <c r="CH62" s="192" t="str">
        <f t="shared" si="42"/>
        <v/>
      </c>
      <c r="CI62" s="193" t="str">
        <f t="shared" si="43"/>
        <v/>
      </c>
      <c r="CJ62" s="192" t="str">
        <f t="shared" si="44"/>
        <v/>
      </c>
      <c r="CK62" s="192" t="str">
        <f t="shared" si="45"/>
        <v/>
      </c>
      <c r="CL62" s="193" t="str">
        <f>IF(CK62="","",SUMPRODUCT(--(CC62=$CC$8:$CC$358),--(CE62=$CE$8:$CE$358),--(CK62&lt;$CK$8:$CK$358))+COUNTIF($CK$8:CK62,CK62))</f>
        <v/>
      </c>
      <c r="CM62" s="229" t="str">
        <f>IF(CK62="","",SUMPRODUCT(--(CE62=$CE$8:$CE$101),--(CF62=$CF$8:$CF$101),--(CC62=$CC$8:$CC$101),--(CK62&lt;$CK$8:$CK$101))+COUNTIF($CK$8:CK62,CK62))</f>
        <v/>
      </c>
    </row>
    <row r="63" spans="1:91" ht="29.1" customHeight="1">
      <c r="A63" s="182" t="str">
        <f t="shared" si="25"/>
        <v/>
      </c>
      <c r="B63" s="66">
        <v>56</v>
      </c>
      <c r="C63" s="8" t="str">
        <f t="shared" si="56"/>
        <v/>
      </c>
      <c r="D63" s="112" t="str">
        <f t="shared" si="57"/>
        <v/>
      </c>
      <c r="E63" s="112" t="str">
        <f t="shared" si="58"/>
        <v/>
      </c>
      <c r="F63" s="113" t="str">
        <f t="shared" si="59"/>
        <v/>
      </c>
      <c r="G63" s="113" t="str">
        <f t="shared" si="2"/>
        <v/>
      </c>
      <c r="H63" s="113" t="str">
        <f t="shared" si="3"/>
        <v/>
      </c>
      <c r="I63" s="114" t="str">
        <f t="shared" si="60"/>
        <v/>
      </c>
      <c r="J63" s="114" t="str">
        <f t="shared" si="5"/>
        <v/>
      </c>
      <c r="K63" s="8" t="str">
        <f t="shared" si="6"/>
        <v/>
      </c>
      <c r="L63" s="8" t="str">
        <f t="shared" si="7"/>
        <v/>
      </c>
      <c r="M63" s="114" t="str">
        <f t="shared" si="8"/>
        <v/>
      </c>
      <c r="N63" s="8" t="str">
        <f t="shared" si="61"/>
        <v/>
      </c>
      <c r="O63" s="115" t="str">
        <f t="shared" si="62"/>
        <v/>
      </c>
      <c r="P63" s="8" t="str">
        <f t="shared" si="63"/>
        <v/>
      </c>
      <c r="Q63" s="115" t="str">
        <f t="shared" si="64"/>
        <v/>
      </c>
      <c r="R63" s="115" t="str">
        <f t="shared" si="65"/>
        <v/>
      </c>
      <c r="S63" s="121" t="str">
        <f>IF(R63="","",SUMPRODUCT(--(L63=$L$8:$L$101),--(J63=$J$8:$J$101),--(R63&lt;$R$8:$R$101))+COUNTIF($R$8:R63,R63))</f>
        <v/>
      </c>
      <c r="T63" s="121" t="str">
        <f>IF(R63="","",SUMPRODUCT(--(L63=$L$8:$L$101),--(M63=$M$8:$M$101),--(J63=$J$8:$J$101),--(R63&lt;$R$8:$R$101))+COUNTIF($R$8:R63,R63))</f>
        <v/>
      </c>
      <c r="BU63" s="193">
        <v>56</v>
      </c>
      <c r="BV63" s="193" t="str">
        <f>IF(CK63="","",SUMPRODUCT(--(CC63=$CC$8:$CC$358),--(CE63=$CE$8:$CE$358),--(CK63&lt;$CK$8:$CK$358))+COUNTIF($CK$8:CK63,CK63))</f>
        <v/>
      </c>
      <c r="BW63" s="193" t="str">
        <f t="shared" si="32"/>
        <v/>
      </c>
      <c r="BX63" s="193" t="str">
        <f t="shared" si="33"/>
        <v/>
      </c>
      <c r="BY63" s="193" t="str">
        <f t="shared" si="34"/>
        <v/>
      </c>
      <c r="BZ63" s="193" t="str">
        <f t="shared" si="35"/>
        <v/>
      </c>
      <c r="CA63" s="193" t="str">
        <f t="shared" si="36"/>
        <v/>
      </c>
      <c r="CB63" s="193" t="str">
        <f t="shared" si="37"/>
        <v/>
      </c>
      <c r="CC63" s="193" t="str">
        <f t="shared" si="38"/>
        <v/>
      </c>
      <c r="CD63" s="193" t="str">
        <f t="shared" si="39"/>
        <v/>
      </c>
      <c r="CE63" s="193" t="str">
        <f t="shared" si="40"/>
        <v/>
      </c>
      <c r="CF63" s="200" t="str">
        <f t="shared" si="21"/>
        <v/>
      </c>
      <c r="CG63" s="193" t="str">
        <f t="shared" si="41"/>
        <v/>
      </c>
      <c r="CH63" s="192" t="str">
        <f t="shared" si="42"/>
        <v/>
      </c>
      <c r="CI63" s="193" t="str">
        <f t="shared" si="43"/>
        <v/>
      </c>
      <c r="CJ63" s="192" t="str">
        <f t="shared" si="44"/>
        <v/>
      </c>
      <c r="CK63" s="192" t="str">
        <f t="shared" si="45"/>
        <v/>
      </c>
      <c r="CL63" s="193" t="str">
        <f>IF(CK63="","",SUMPRODUCT(--(CC63=$CC$8:$CC$358),--(CE63=$CE$8:$CE$358),--(CK63&lt;$CK$8:$CK$358))+COUNTIF($CK$8:CK63,CK63))</f>
        <v/>
      </c>
      <c r="CM63" s="229" t="str">
        <f>IF(CK63="","",SUMPRODUCT(--(CE63=$CE$8:$CE$101),--(CF63=$CF$8:$CF$101),--(CC63=$CC$8:$CC$101),--(CK63&lt;$CK$8:$CK$101))+COUNTIF($CK$8:CK63,CK63))</f>
        <v/>
      </c>
    </row>
    <row r="64" spans="1:91" ht="29.1" customHeight="1">
      <c r="A64" s="182" t="str">
        <f t="shared" si="25"/>
        <v/>
      </c>
      <c r="B64" s="66">
        <v>57</v>
      </c>
      <c r="C64" s="8" t="str">
        <f t="shared" si="56"/>
        <v/>
      </c>
      <c r="D64" s="112" t="str">
        <f t="shared" si="57"/>
        <v/>
      </c>
      <c r="E64" s="112" t="str">
        <f t="shared" si="58"/>
        <v/>
      </c>
      <c r="F64" s="113" t="str">
        <f t="shared" si="59"/>
        <v/>
      </c>
      <c r="G64" s="113" t="str">
        <f t="shared" si="2"/>
        <v/>
      </c>
      <c r="H64" s="113" t="str">
        <f t="shared" si="3"/>
        <v/>
      </c>
      <c r="I64" s="114" t="str">
        <f t="shared" si="60"/>
        <v/>
      </c>
      <c r="J64" s="114" t="str">
        <f t="shared" si="5"/>
        <v/>
      </c>
      <c r="K64" s="8" t="str">
        <f t="shared" si="6"/>
        <v/>
      </c>
      <c r="L64" s="8" t="str">
        <f t="shared" si="7"/>
        <v/>
      </c>
      <c r="M64" s="114" t="str">
        <f t="shared" si="8"/>
        <v/>
      </c>
      <c r="N64" s="8" t="str">
        <f t="shared" si="61"/>
        <v/>
      </c>
      <c r="O64" s="115" t="str">
        <f t="shared" si="62"/>
        <v/>
      </c>
      <c r="P64" s="8" t="str">
        <f t="shared" si="63"/>
        <v/>
      </c>
      <c r="Q64" s="115" t="str">
        <f t="shared" si="64"/>
        <v/>
      </c>
      <c r="R64" s="115" t="str">
        <f t="shared" si="65"/>
        <v/>
      </c>
      <c r="S64" s="121" t="str">
        <f>IF(R64="","",SUMPRODUCT(--(L64=$L$8:$L$101),--(J64=$J$8:$J$101),--(R64&lt;$R$8:$R$101))+COUNTIF($R$8:R64,R64))</f>
        <v/>
      </c>
      <c r="T64" s="121" t="str">
        <f>IF(R64="","",SUMPRODUCT(--(L64=$L$8:$L$101),--(M64=$M$8:$M$101),--(J64=$J$8:$J$101),--(R64&lt;$R$8:$R$101))+COUNTIF($R$8:R64,R64))</f>
        <v/>
      </c>
      <c r="BU64" s="193">
        <v>57</v>
      </c>
      <c r="BV64" s="193" t="str">
        <f>IF(CK64="","",SUMPRODUCT(--(CC64=$CC$8:$CC$358),--(CE64=$CE$8:$CE$358),--(CK64&lt;$CK$8:$CK$358))+COUNTIF($CK$8:CK64,CK64))</f>
        <v/>
      </c>
      <c r="BW64" s="193" t="str">
        <f t="shared" si="32"/>
        <v/>
      </c>
      <c r="BX64" s="193" t="str">
        <f t="shared" si="33"/>
        <v/>
      </c>
      <c r="BY64" s="193" t="str">
        <f t="shared" si="34"/>
        <v/>
      </c>
      <c r="BZ64" s="193" t="str">
        <f t="shared" si="35"/>
        <v/>
      </c>
      <c r="CA64" s="193" t="str">
        <f t="shared" si="36"/>
        <v/>
      </c>
      <c r="CB64" s="193" t="str">
        <f t="shared" si="37"/>
        <v/>
      </c>
      <c r="CC64" s="193" t="str">
        <f t="shared" si="38"/>
        <v/>
      </c>
      <c r="CD64" s="193" t="str">
        <f t="shared" si="39"/>
        <v/>
      </c>
      <c r="CE64" s="193" t="str">
        <f t="shared" si="40"/>
        <v/>
      </c>
      <c r="CF64" s="200" t="str">
        <f t="shared" si="21"/>
        <v/>
      </c>
      <c r="CG64" s="193" t="str">
        <f t="shared" si="41"/>
        <v/>
      </c>
      <c r="CH64" s="192" t="str">
        <f t="shared" si="42"/>
        <v/>
      </c>
      <c r="CI64" s="193" t="str">
        <f t="shared" si="43"/>
        <v/>
      </c>
      <c r="CJ64" s="192" t="str">
        <f t="shared" si="44"/>
        <v/>
      </c>
      <c r="CK64" s="192" t="str">
        <f t="shared" si="45"/>
        <v/>
      </c>
      <c r="CL64" s="193" t="str">
        <f>IF(CK64="","",SUMPRODUCT(--(CC64=$CC$8:$CC$358),--(CE64=$CE$8:$CE$358),--(CK64&lt;$CK$8:$CK$358))+COUNTIF($CK$8:CK64,CK64))</f>
        <v/>
      </c>
      <c r="CM64" s="229" t="str">
        <f>IF(CK64="","",SUMPRODUCT(--(CE64=$CE$8:$CE$101),--(CF64=$CF$8:$CF$101),--(CC64=$CC$8:$CC$101),--(CK64&lt;$CK$8:$CK$101))+COUNTIF($CK$8:CK64,CK64))</f>
        <v/>
      </c>
    </row>
    <row r="65" spans="1:91" ht="29.1" customHeight="1">
      <c r="A65" s="182" t="str">
        <f t="shared" si="25"/>
        <v/>
      </c>
      <c r="B65" s="66">
        <v>58</v>
      </c>
      <c r="C65" s="8" t="str">
        <f t="shared" si="56"/>
        <v/>
      </c>
      <c r="D65" s="112" t="str">
        <f t="shared" si="57"/>
        <v/>
      </c>
      <c r="E65" s="112" t="str">
        <f t="shared" si="58"/>
        <v/>
      </c>
      <c r="F65" s="113" t="str">
        <f t="shared" si="59"/>
        <v/>
      </c>
      <c r="G65" s="113" t="str">
        <f t="shared" si="2"/>
        <v/>
      </c>
      <c r="H65" s="113" t="str">
        <f t="shared" si="3"/>
        <v/>
      </c>
      <c r="I65" s="114" t="str">
        <f t="shared" si="60"/>
        <v/>
      </c>
      <c r="J65" s="114" t="str">
        <f t="shared" si="5"/>
        <v/>
      </c>
      <c r="K65" s="8" t="str">
        <f t="shared" si="6"/>
        <v/>
      </c>
      <c r="L65" s="8" t="str">
        <f t="shared" si="7"/>
        <v/>
      </c>
      <c r="M65" s="114" t="str">
        <f t="shared" si="8"/>
        <v/>
      </c>
      <c r="N65" s="8" t="str">
        <f t="shared" si="61"/>
        <v/>
      </c>
      <c r="O65" s="115" t="str">
        <f t="shared" si="62"/>
        <v/>
      </c>
      <c r="P65" s="8" t="str">
        <f t="shared" si="63"/>
        <v/>
      </c>
      <c r="Q65" s="115" t="str">
        <f t="shared" si="64"/>
        <v/>
      </c>
      <c r="R65" s="115" t="str">
        <f t="shared" si="65"/>
        <v/>
      </c>
      <c r="S65" s="121" t="str">
        <f>IF(R65="","",SUMPRODUCT(--(L65=$L$8:$L$101),--(J65=$J$8:$J$101),--(R65&lt;$R$8:$R$101))+COUNTIF($R$8:R65,R65))</f>
        <v/>
      </c>
      <c r="T65" s="121" t="str">
        <f>IF(R65="","",SUMPRODUCT(--(L65=$L$8:$L$101),--(M65=$M$8:$M$101),--(J65=$J$8:$J$101),--(R65&lt;$R$8:$R$101))+COUNTIF($R$8:R65,R65))</f>
        <v/>
      </c>
      <c r="BU65" s="193">
        <v>58</v>
      </c>
      <c r="BV65" s="193" t="str">
        <f>IF(CK65="","",SUMPRODUCT(--(CC65=$CC$8:$CC$358),--(CE65=$CE$8:$CE$358),--(CK65&lt;$CK$8:$CK$358))+COUNTIF($CK$8:CK65,CK65))</f>
        <v/>
      </c>
      <c r="BW65" s="193" t="str">
        <f t="shared" si="32"/>
        <v/>
      </c>
      <c r="BX65" s="193" t="str">
        <f t="shared" si="33"/>
        <v/>
      </c>
      <c r="BY65" s="193" t="str">
        <f t="shared" si="34"/>
        <v/>
      </c>
      <c r="BZ65" s="193" t="str">
        <f t="shared" si="35"/>
        <v/>
      </c>
      <c r="CA65" s="193" t="str">
        <f t="shared" si="36"/>
        <v/>
      </c>
      <c r="CB65" s="193" t="str">
        <f t="shared" si="37"/>
        <v/>
      </c>
      <c r="CC65" s="193" t="str">
        <f t="shared" si="38"/>
        <v/>
      </c>
      <c r="CD65" s="193" t="str">
        <f t="shared" si="39"/>
        <v/>
      </c>
      <c r="CE65" s="193" t="str">
        <f t="shared" si="40"/>
        <v/>
      </c>
      <c r="CF65" s="200" t="str">
        <f t="shared" si="21"/>
        <v/>
      </c>
      <c r="CG65" s="193" t="str">
        <f t="shared" si="41"/>
        <v/>
      </c>
      <c r="CH65" s="192" t="str">
        <f t="shared" si="42"/>
        <v/>
      </c>
      <c r="CI65" s="193" t="str">
        <f t="shared" si="43"/>
        <v/>
      </c>
      <c r="CJ65" s="192" t="str">
        <f t="shared" si="44"/>
        <v/>
      </c>
      <c r="CK65" s="192" t="str">
        <f t="shared" si="45"/>
        <v/>
      </c>
      <c r="CL65" s="193" t="str">
        <f>IF(CK65="","",SUMPRODUCT(--(CC65=$CC$8:$CC$358),--(CE65=$CE$8:$CE$358),--(CK65&lt;$CK$8:$CK$358))+COUNTIF($CK$8:CK65,CK65))</f>
        <v/>
      </c>
      <c r="CM65" s="229" t="str">
        <f>IF(CK65="","",SUMPRODUCT(--(CE65=$CE$8:$CE$101),--(CF65=$CF$8:$CF$101),--(CC65=$CC$8:$CC$101),--(CK65&lt;$CK$8:$CK$101))+COUNTIF($CK$8:CK65,CK65))</f>
        <v/>
      </c>
    </row>
    <row r="66" spans="1:91" ht="29.1" customHeight="1">
      <c r="A66" s="182" t="str">
        <f t="shared" si="25"/>
        <v/>
      </c>
      <c r="B66" s="66">
        <v>59</v>
      </c>
      <c r="C66" s="8" t="str">
        <f t="shared" si="56"/>
        <v/>
      </c>
      <c r="D66" s="112" t="str">
        <f t="shared" si="57"/>
        <v/>
      </c>
      <c r="E66" s="112" t="str">
        <f t="shared" si="58"/>
        <v/>
      </c>
      <c r="F66" s="113" t="str">
        <f t="shared" si="59"/>
        <v/>
      </c>
      <c r="G66" s="113" t="str">
        <f t="shared" si="2"/>
        <v/>
      </c>
      <c r="H66" s="113" t="str">
        <f t="shared" si="3"/>
        <v/>
      </c>
      <c r="I66" s="114" t="str">
        <f t="shared" si="60"/>
        <v/>
      </c>
      <c r="J66" s="114" t="str">
        <f t="shared" si="5"/>
        <v/>
      </c>
      <c r="K66" s="8" t="str">
        <f t="shared" si="6"/>
        <v/>
      </c>
      <c r="L66" s="8" t="str">
        <f t="shared" si="7"/>
        <v/>
      </c>
      <c r="M66" s="114" t="str">
        <f t="shared" si="8"/>
        <v/>
      </c>
      <c r="N66" s="8" t="str">
        <f t="shared" si="61"/>
        <v/>
      </c>
      <c r="O66" s="115" t="str">
        <f t="shared" si="62"/>
        <v/>
      </c>
      <c r="P66" s="8" t="str">
        <f t="shared" si="63"/>
        <v/>
      </c>
      <c r="Q66" s="115" t="str">
        <f t="shared" si="64"/>
        <v/>
      </c>
      <c r="R66" s="115" t="str">
        <f t="shared" si="65"/>
        <v/>
      </c>
      <c r="S66" s="121" t="str">
        <f>IF(R66="","",SUMPRODUCT(--(L66=$L$8:$L$101),--(J66=$J$8:$J$101),--(R66&lt;$R$8:$R$101))+COUNTIF($R$8:R66,R66))</f>
        <v/>
      </c>
      <c r="T66" s="121" t="str">
        <f>IF(R66="","",SUMPRODUCT(--(L66=$L$8:$L$101),--(M66=$M$8:$M$101),--(J66=$J$8:$J$101),--(R66&lt;$R$8:$R$101))+COUNTIF($R$8:R66,R66))</f>
        <v/>
      </c>
      <c r="BU66" s="193">
        <v>59</v>
      </c>
      <c r="BV66" s="193" t="str">
        <f>IF(CK66="","",SUMPRODUCT(--(CC66=$CC$8:$CC$358),--(CE66=$CE$8:$CE$358),--(CK66&lt;$CK$8:$CK$358))+COUNTIF($CK$8:CK66,CK66))</f>
        <v/>
      </c>
      <c r="BW66" s="193" t="str">
        <f t="shared" si="32"/>
        <v/>
      </c>
      <c r="BX66" s="193" t="str">
        <f t="shared" si="33"/>
        <v/>
      </c>
      <c r="BY66" s="193" t="str">
        <f t="shared" si="34"/>
        <v/>
      </c>
      <c r="BZ66" s="193" t="str">
        <f t="shared" si="35"/>
        <v/>
      </c>
      <c r="CA66" s="193" t="str">
        <f t="shared" si="36"/>
        <v/>
      </c>
      <c r="CB66" s="193" t="str">
        <f t="shared" si="37"/>
        <v/>
      </c>
      <c r="CC66" s="193" t="str">
        <f t="shared" si="38"/>
        <v/>
      </c>
      <c r="CD66" s="193" t="str">
        <f t="shared" si="39"/>
        <v/>
      </c>
      <c r="CE66" s="193" t="str">
        <f t="shared" si="40"/>
        <v/>
      </c>
      <c r="CF66" s="200" t="str">
        <f t="shared" si="21"/>
        <v/>
      </c>
      <c r="CG66" s="193" t="str">
        <f t="shared" si="41"/>
        <v/>
      </c>
      <c r="CH66" s="192" t="str">
        <f t="shared" si="42"/>
        <v/>
      </c>
      <c r="CI66" s="193" t="str">
        <f t="shared" si="43"/>
        <v/>
      </c>
      <c r="CJ66" s="192" t="str">
        <f t="shared" si="44"/>
        <v/>
      </c>
      <c r="CK66" s="192" t="str">
        <f t="shared" si="45"/>
        <v/>
      </c>
      <c r="CL66" s="193" t="str">
        <f>IF(CK66="","",SUMPRODUCT(--(CC66=$CC$8:$CC$358),--(CE66=$CE$8:$CE$358),--(CK66&lt;$CK$8:$CK$358))+COUNTIF($CK$8:CK66,CK66))</f>
        <v/>
      </c>
      <c r="CM66" s="229" t="str">
        <f>IF(CK66="","",SUMPRODUCT(--(CE66=$CE$8:$CE$101),--(CF66=$CF$8:$CF$101),--(CC66=$CC$8:$CC$101),--(CK66&lt;$CK$8:$CK$101))+COUNTIF($CK$8:CK66,CK66))</f>
        <v/>
      </c>
    </row>
    <row r="67" spans="1:91" ht="29.1" customHeight="1">
      <c r="A67" s="182" t="str">
        <f t="shared" si="25"/>
        <v/>
      </c>
      <c r="B67" s="66">
        <v>60</v>
      </c>
      <c r="C67" s="8" t="str">
        <f t="shared" si="56"/>
        <v/>
      </c>
      <c r="D67" s="112" t="str">
        <f t="shared" si="57"/>
        <v/>
      </c>
      <c r="E67" s="112" t="str">
        <f t="shared" si="58"/>
        <v/>
      </c>
      <c r="F67" s="113" t="str">
        <f t="shared" si="59"/>
        <v/>
      </c>
      <c r="G67" s="113" t="str">
        <f t="shared" si="2"/>
        <v/>
      </c>
      <c r="H67" s="113" t="str">
        <f t="shared" si="3"/>
        <v/>
      </c>
      <c r="I67" s="114" t="str">
        <f t="shared" si="60"/>
        <v/>
      </c>
      <c r="J67" s="114" t="str">
        <f t="shared" si="5"/>
        <v/>
      </c>
      <c r="K67" s="8" t="str">
        <f t="shared" si="6"/>
        <v/>
      </c>
      <c r="L67" s="8" t="str">
        <f t="shared" si="7"/>
        <v/>
      </c>
      <c r="M67" s="114" t="str">
        <f t="shared" si="8"/>
        <v/>
      </c>
      <c r="N67" s="8" t="str">
        <f t="shared" si="61"/>
        <v/>
      </c>
      <c r="O67" s="115" t="str">
        <f t="shared" si="62"/>
        <v/>
      </c>
      <c r="P67" s="8" t="str">
        <f t="shared" si="63"/>
        <v/>
      </c>
      <c r="Q67" s="115" t="str">
        <f t="shared" si="64"/>
        <v/>
      </c>
      <c r="R67" s="115" t="str">
        <f t="shared" si="65"/>
        <v/>
      </c>
      <c r="S67" s="121" t="str">
        <f>IF(R67="","",SUMPRODUCT(--(L67=$L$8:$L$101),--(J67=$J$8:$J$101),--(R67&lt;$R$8:$R$101))+COUNTIF($R$8:R67,R67))</f>
        <v/>
      </c>
      <c r="T67" s="121" t="str">
        <f>IF(R67="","",SUMPRODUCT(--(L67=$L$8:$L$101),--(M67=$M$8:$M$101),--(J67=$J$8:$J$101),--(R67&lt;$R$8:$R$101))+COUNTIF($R$8:R67,R67))</f>
        <v/>
      </c>
      <c r="BU67" s="193">
        <v>60</v>
      </c>
      <c r="BV67" s="193" t="str">
        <f>IF(CK67="","",SUMPRODUCT(--(CC67=$CC$8:$CC$358),--(CE67=$CE$8:$CE$358),--(CK67&lt;$CK$8:$CK$358))+COUNTIF($CK$8:CK67,CK67))</f>
        <v/>
      </c>
      <c r="BW67" s="193" t="str">
        <f t="shared" si="32"/>
        <v/>
      </c>
      <c r="BX67" s="193" t="str">
        <f t="shared" si="33"/>
        <v/>
      </c>
      <c r="BY67" s="193" t="str">
        <f t="shared" si="34"/>
        <v/>
      </c>
      <c r="BZ67" s="193" t="str">
        <f t="shared" si="35"/>
        <v/>
      </c>
      <c r="CA67" s="193" t="str">
        <f t="shared" si="36"/>
        <v/>
      </c>
      <c r="CB67" s="193" t="str">
        <f t="shared" si="37"/>
        <v/>
      </c>
      <c r="CC67" s="193" t="str">
        <f t="shared" si="38"/>
        <v/>
      </c>
      <c r="CD67" s="193" t="str">
        <f t="shared" si="39"/>
        <v/>
      </c>
      <c r="CE67" s="193" t="str">
        <f t="shared" si="40"/>
        <v/>
      </c>
      <c r="CF67" s="200" t="str">
        <f t="shared" si="21"/>
        <v/>
      </c>
      <c r="CG67" s="193" t="str">
        <f t="shared" si="41"/>
        <v/>
      </c>
      <c r="CH67" s="192" t="str">
        <f t="shared" si="42"/>
        <v/>
      </c>
      <c r="CI67" s="193" t="str">
        <f t="shared" si="43"/>
        <v/>
      </c>
      <c r="CJ67" s="192" t="str">
        <f t="shared" si="44"/>
        <v/>
      </c>
      <c r="CK67" s="192" t="str">
        <f t="shared" si="45"/>
        <v/>
      </c>
      <c r="CL67" s="193" t="str">
        <f>IF(CK67="","",SUMPRODUCT(--(CC67=$CC$8:$CC$358),--(CE67=$CE$8:$CE$358),--(CK67&lt;$CK$8:$CK$358))+COUNTIF($CK$8:CK67,CK67))</f>
        <v/>
      </c>
      <c r="CM67" s="229" t="str">
        <f>IF(CK67="","",SUMPRODUCT(--(CE67=$CE$8:$CE$101),--(CF67=$CF$8:$CF$101),--(CC67=$CC$8:$CC$101),--(CK67&lt;$CK$8:$CK$101))+COUNTIF($CK$8:CK67,CK67))</f>
        <v/>
      </c>
    </row>
    <row r="68" spans="1:91" ht="29.1" customHeight="1">
      <c r="A68" s="182" t="str">
        <f t="shared" si="25"/>
        <v/>
      </c>
      <c r="B68" s="66">
        <v>61</v>
      </c>
      <c r="C68" s="8" t="str">
        <f t="shared" si="56"/>
        <v/>
      </c>
      <c r="D68" s="112" t="str">
        <f t="shared" si="57"/>
        <v/>
      </c>
      <c r="E68" s="112" t="str">
        <f t="shared" si="58"/>
        <v/>
      </c>
      <c r="F68" s="113" t="str">
        <f t="shared" si="59"/>
        <v/>
      </c>
      <c r="G68" s="113" t="str">
        <f t="shared" si="2"/>
        <v/>
      </c>
      <c r="H68" s="113" t="str">
        <f t="shared" si="3"/>
        <v/>
      </c>
      <c r="I68" s="114" t="str">
        <f t="shared" si="60"/>
        <v/>
      </c>
      <c r="J68" s="114" t="str">
        <f t="shared" si="5"/>
        <v/>
      </c>
      <c r="K68" s="8" t="str">
        <f t="shared" si="6"/>
        <v/>
      </c>
      <c r="L68" s="8" t="str">
        <f t="shared" si="7"/>
        <v/>
      </c>
      <c r="M68" s="114" t="str">
        <f t="shared" si="8"/>
        <v/>
      </c>
      <c r="N68" s="8" t="str">
        <f t="shared" si="61"/>
        <v/>
      </c>
      <c r="O68" s="115" t="str">
        <f t="shared" si="62"/>
        <v/>
      </c>
      <c r="P68" s="8" t="str">
        <f t="shared" si="63"/>
        <v/>
      </c>
      <c r="Q68" s="115" t="str">
        <f t="shared" si="64"/>
        <v/>
      </c>
      <c r="R68" s="115" t="str">
        <f t="shared" si="65"/>
        <v/>
      </c>
      <c r="S68" s="121" t="str">
        <f>IF(R68="","",SUMPRODUCT(--(L68=$L$8:$L$101),--(J68=$J$8:$J$101),--(R68&lt;$R$8:$R$101))+COUNTIF($R$8:R68,R68))</f>
        <v/>
      </c>
      <c r="T68" s="121" t="str">
        <f>IF(R68="","",SUMPRODUCT(--(L68=$L$8:$L$101),--(M68=$M$8:$M$101),--(J68=$J$8:$J$101),--(R68&lt;$R$8:$R$101))+COUNTIF($R$8:R68,R68))</f>
        <v/>
      </c>
      <c r="BU68" s="193">
        <v>61</v>
      </c>
      <c r="BV68" s="193" t="str">
        <f>IF(CK68="","",SUMPRODUCT(--(CC68=$CC$8:$CC$358),--(CE68=$CE$8:$CE$358),--(CK68&lt;$CK$8:$CK$358))+COUNTIF($CK$8:CK68,CK68))</f>
        <v/>
      </c>
      <c r="BW68" s="193" t="str">
        <f t="shared" si="32"/>
        <v/>
      </c>
      <c r="BX68" s="193" t="str">
        <f t="shared" si="33"/>
        <v/>
      </c>
      <c r="BY68" s="193" t="str">
        <f t="shared" si="34"/>
        <v/>
      </c>
      <c r="BZ68" s="193" t="str">
        <f t="shared" si="35"/>
        <v/>
      </c>
      <c r="CA68" s="193" t="str">
        <f t="shared" si="36"/>
        <v/>
      </c>
      <c r="CB68" s="193" t="str">
        <f t="shared" si="37"/>
        <v/>
      </c>
      <c r="CC68" s="193" t="str">
        <f t="shared" si="38"/>
        <v/>
      </c>
      <c r="CD68" s="193" t="str">
        <f t="shared" si="39"/>
        <v/>
      </c>
      <c r="CE68" s="193" t="str">
        <f t="shared" si="40"/>
        <v/>
      </c>
      <c r="CF68" s="200" t="str">
        <f t="shared" si="21"/>
        <v/>
      </c>
      <c r="CG68" s="193" t="str">
        <f t="shared" si="41"/>
        <v/>
      </c>
      <c r="CH68" s="192" t="str">
        <f t="shared" si="42"/>
        <v/>
      </c>
      <c r="CI68" s="193" t="str">
        <f t="shared" si="43"/>
        <v/>
      </c>
      <c r="CJ68" s="192" t="str">
        <f t="shared" si="44"/>
        <v/>
      </c>
      <c r="CK68" s="192" t="str">
        <f t="shared" si="45"/>
        <v/>
      </c>
      <c r="CL68" s="193" t="str">
        <f>IF(CK68="","",SUMPRODUCT(--(CC68=$CC$8:$CC$358),--(CE68=$CE$8:$CE$358),--(CK68&lt;$CK$8:$CK$358))+COUNTIF($CK$8:CK68,CK68))</f>
        <v/>
      </c>
      <c r="CM68" s="229" t="str">
        <f>IF(CK68="","",SUMPRODUCT(--(CE68=$CE$8:$CE$101),--(CF68=$CF$8:$CF$101),--(CC68=$CC$8:$CC$101),--(CK68&lt;$CK$8:$CK$101))+COUNTIF($CK$8:CK68,CK68))</f>
        <v/>
      </c>
    </row>
    <row r="69" spans="1:91" ht="29.1" customHeight="1">
      <c r="A69" s="182" t="str">
        <f t="shared" si="25"/>
        <v/>
      </c>
      <c r="B69" s="66">
        <v>62</v>
      </c>
      <c r="C69" s="8" t="str">
        <f t="shared" si="56"/>
        <v/>
      </c>
      <c r="D69" s="112" t="str">
        <f t="shared" si="57"/>
        <v/>
      </c>
      <c r="E69" s="112" t="str">
        <f t="shared" si="58"/>
        <v/>
      </c>
      <c r="F69" s="113" t="str">
        <f t="shared" si="59"/>
        <v/>
      </c>
      <c r="G69" s="113" t="str">
        <f t="shared" si="2"/>
        <v/>
      </c>
      <c r="H69" s="113" t="str">
        <f t="shared" si="3"/>
        <v/>
      </c>
      <c r="I69" s="114" t="str">
        <f t="shared" si="60"/>
        <v/>
      </c>
      <c r="J69" s="114" t="str">
        <f t="shared" si="5"/>
        <v/>
      </c>
      <c r="K69" s="8" t="str">
        <f t="shared" si="6"/>
        <v/>
      </c>
      <c r="L69" s="8" t="str">
        <f t="shared" si="7"/>
        <v/>
      </c>
      <c r="M69" s="114" t="str">
        <f t="shared" si="8"/>
        <v/>
      </c>
      <c r="N69" s="8" t="str">
        <f t="shared" si="61"/>
        <v/>
      </c>
      <c r="O69" s="115" t="str">
        <f t="shared" si="62"/>
        <v/>
      </c>
      <c r="P69" s="8" t="str">
        <f t="shared" si="63"/>
        <v/>
      </c>
      <c r="Q69" s="115" t="str">
        <f t="shared" si="64"/>
        <v/>
      </c>
      <c r="R69" s="115" t="str">
        <f t="shared" si="65"/>
        <v/>
      </c>
      <c r="S69" s="121" t="str">
        <f>IF(R69="","",SUMPRODUCT(--(L69=$L$8:$L$101),--(J69=$J$8:$J$101),--(R69&lt;$R$8:$R$101))+COUNTIF($R$8:R69,R69))</f>
        <v/>
      </c>
      <c r="T69" s="121" t="str">
        <f>IF(R69="","",SUMPRODUCT(--(L69=$L$8:$L$101),--(M69=$M$8:$M$101),--(J69=$J$8:$J$101),--(R69&lt;$R$8:$R$101))+COUNTIF($R$8:R69,R69))</f>
        <v/>
      </c>
      <c r="BU69" s="193">
        <v>62</v>
      </c>
      <c r="BV69" s="193" t="str">
        <f>IF(CK69="","",SUMPRODUCT(--(CC69=$CC$8:$CC$358),--(CE69=$CE$8:$CE$358),--(CK69&lt;$CK$8:$CK$358))+COUNTIF($CK$8:CK69,CK69))</f>
        <v/>
      </c>
      <c r="BW69" s="193" t="str">
        <f t="shared" si="32"/>
        <v/>
      </c>
      <c r="BX69" s="193" t="str">
        <f t="shared" si="33"/>
        <v/>
      </c>
      <c r="BY69" s="193" t="str">
        <f t="shared" si="34"/>
        <v/>
      </c>
      <c r="BZ69" s="193" t="str">
        <f t="shared" si="35"/>
        <v/>
      </c>
      <c r="CA69" s="193" t="str">
        <f t="shared" si="36"/>
        <v/>
      </c>
      <c r="CB69" s="193" t="str">
        <f t="shared" si="37"/>
        <v/>
      </c>
      <c r="CC69" s="193" t="str">
        <f t="shared" si="38"/>
        <v/>
      </c>
      <c r="CD69" s="193" t="str">
        <f t="shared" si="39"/>
        <v/>
      </c>
      <c r="CE69" s="193" t="str">
        <f t="shared" si="40"/>
        <v/>
      </c>
      <c r="CF69" s="200" t="str">
        <f t="shared" si="21"/>
        <v/>
      </c>
      <c r="CG69" s="193" t="str">
        <f t="shared" si="41"/>
        <v/>
      </c>
      <c r="CH69" s="192" t="str">
        <f t="shared" si="42"/>
        <v/>
      </c>
      <c r="CI69" s="193" t="str">
        <f t="shared" si="43"/>
        <v/>
      </c>
      <c r="CJ69" s="192" t="str">
        <f t="shared" si="44"/>
        <v/>
      </c>
      <c r="CK69" s="192" t="str">
        <f t="shared" si="45"/>
        <v/>
      </c>
      <c r="CL69" s="193" t="str">
        <f>IF(CK69="","",SUMPRODUCT(--(CC69=$CC$8:$CC$358),--(CE69=$CE$8:$CE$358),--(CK69&lt;$CK$8:$CK$358))+COUNTIF($CK$8:CK69,CK69))</f>
        <v/>
      </c>
      <c r="CM69" s="229" t="str">
        <f>IF(CK69="","",SUMPRODUCT(--(CE69=$CE$8:$CE$101),--(CF69=$CF$8:$CF$101),--(CC69=$CC$8:$CC$101),--(CK69&lt;$CK$8:$CK$101))+COUNTIF($CK$8:CK69,CK69))</f>
        <v/>
      </c>
    </row>
    <row r="70" spans="1:91" ht="29.1" customHeight="1">
      <c r="A70" s="182" t="str">
        <f t="shared" si="25"/>
        <v/>
      </c>
      <c r="B70" s="66">
        <v>63</v>
      </c>
      <c r="C70" s="8" t="str">
        <f t="shared" si="56"/>
        <v/>
      </c>
      <c r="D70" s="112" t="str">
        <f t="shared" si="57"/>
        <v/>
      </c>
      <c r="E70" s="112" t="str">
        <f t="shared" si="58"/>
        <v/>
      </c>
      <c r="F70" s="113" t="str">
        <f t="shared" si="59"/>
        <v/>
      </c>
      <c r="G70" s="113" t="str">
        <f t="shared" si="2"/>
        <v/>
      </c>
      <c r="H70" s="113" t="str">
        <f t="shared" si="3"/>
        <v/>
      </c>
      <c r="I70" s="114" t="str">
        <f t="shared" si="60"/>
        <v/>
      </c>
      <c r="J70" s="114" t="str">
        <f t="shared" si="5"/>
        <v/>
      </c>
      <c r="K70" s="8" t="str">
        <f t="shared" si="6"/>
        <v/>
      </c>
      <c r="L70" s="8" t="str">
        <f t="shared" si="7"/>
        <v/>
      </c>
      <c r="M70" s="114" t="str">
        <f t="shared" si="8"/>
        <v/>
      </c>
      <c r="N70" s="8" t="str">
        <f t="shared" si="61"/>
        <v/>
      </c>
      <c r="O70" s="115" t="str">
        <f t="shared" si="62"/>
        <v/>
      </c>
      <c r="P70" s="8" t="str">
        <f t="shared" si="63"/>
        <v/>
      </c>
      <c r="Q70" s="115" t="str">
        <f t="shared" si="64"/>
        <v/>
      </c>
      <c r="R70" s="115" t="str">
        <f t="shared" si="65"/>
        <v/>
      </c>
      <c r="S70" s="121" t="str">
        <f>IF(R70="","",SUMPRODUCT(--(L70=$L$8:$L$101),--(J70=$J$8:$J$101),--(R70&lt;$R$8:$R$101))+COUNTIF($R$8:R70,R70))</f>
        <v/>
      </c>
      <c r="T70" s="121" t="str">
        <f>IF(R70="","",SUMPRODUCT(--(L70=$L$8:$L$101),--(M70=$M$8:$M$101),--(J70=$J$8:$J$101),--(R70&lt;$R$8:$R$101))+COUNTIF($R$8:R70,R70))</f>
        <v/>
      </c>
      <c r="BU70" s="193">
        <v>63</v>
      </c>
      <c r="BV70" s="193" t="str">
        <f>IF(CK70="","",SUMPRODUCT(--(CC70=$CC$8:$CC$358),--(CE70=$CE$8:$CE$358),--(CK70&lt;$CK$8:$CK$358))+COUNTIF($CK$8:CK70,CK70))</f>
        <v/>
      </c>
      <c r="BW70" s="193" t="str">
        <f t="shared" si="32"/>
        <v/>
      </c>
      <c r="BX70" s="193" t="str">
        <f t="shared" si="33"/>
        <v/>
      </c>
      <c r="BY70" s="193" t="str">
        <f t="shared" si="34"/>
        <v/>
      </c>
      <c r="BZ70" s="193" t="str">
        <f t="shared" si="35"/>
        <v/>
      </c>
      <c r="CA70" s="193" t="str">
        <f t="shared" si="36"/>
        <v/>
      </c>
      <c r="CB70" s="193" t="str">
        <f t="shared" si="37"/>
        <v/>
      </c>
      <c r="CC70" s="193" t="str">
        <f t="shared" si="38"/>
        <v/>
      </c>
      <c r="CD70" s="193" t="str">
        <f t="shared" si="39"/>
        <v/>
      </c>
      <c r="CE70" s="193" t="str">
        <f t="shared" si="40"/>
        <v/>
      </c>
      <c r="CF70" s="200" t="str">
        <f t="shared" si="21"/>
        <v/>
      </c>
      <c r="CG70" s="193" t="str">
        <f t="shared" si="41"/>
        <v/>
      </c>
      <c r="CH70" s="192" t="str">
        <f t="shared" si="42"/>
        <v/>
      </c>
      <c r="CI70" s="193" t="str">
        <f t="shared" si="43"/>
        <v/>
      </c>
      <c r="CJ70" s="192" t="str">
        <f t="shared" si="44"/>
        <v/>
      </c>
      <c r="CK70" s="192" t="str">
        <f t="shared" si="45"/>
        <v/>
      </c>
      <c r="CL70" s="193" t="str">
        <f>IF(CK70="","",SUMPRODUCT(--(CC70=$CC$8:$CC$358),--(CE70=$CE$8:$CE$358),--(CK70&lt;$CK$8:$CK$358))+COUNTIF($CK$8:CK70,CK70))</f>
        <v/>
      </c>
      <c r="CM70" s="229" t="str">
        <f>IF(CK70="","",SUMPRODUCT(--(CE70=$CE$8:$CE$101),--(CF70=$CF$8:$CF$101),--(CC70=$CC$8:$CC$101),--(CK70&lt;$CK$8:$CK$101))+COUNTIF($CK$8:CK70,CK70))</f>
        <v/>
      </c>
    </row>
    <row r="71" spans="1:91" ht="29.1" customHeight="1">
      <c r="A71" s="182" t="str">
        <f t="shared" si="25"/>
        <v/>
      </c>
      <c r="B71" s="66">
        <v>64</v>
      </c>
      <c r="C71" s="8" t="str">
        <f t="shared" si="56"/>
        <v/>
      </c>
      <c r="D71" s="112" t="str">
        <f t="shared" si="57"/>
        <v/>
      </c>
      <c r="E71" s="112" t="str">
        <f t="shared" si="58"/>
        <v/>
      </c>
      <c r="F71" s="113" t="str">
        <f t="shared" si="59"/>
        <v/>
      </c>
      <c r="G71" s="113" t="str">
        <f t="shared" si="2"/>
        <v/>
      </c>
      <c r="H71" s="113" t="str">
        <f t="shared" si="3"/>
        <v/>
      </c>
      <c r="I71" s="114" t="str">
        <f t="shared" si="60"/>
        <v/>
      </c>
      <c r="J71" s="114" t="str">
        <f t="shared" si="5"/>
        <v/>
      </c>
      <c r="K71" s="8" t="str">
        <f t="shared" si="6"/>
        <v/>
      </c>
      <c r="L71" s="8" t="str">
        <f t="shared" si="7"/>
        <v/>
      </c>
      <c r="M71" s="114" t="str">
        <f t="shared" si="8"/>
        <v/>
      </c>
      <c r="N71" s="8" t="str">
        <f t="shared" si="61"/>
        <v/>
      </c>
      <c r="O71" s="115" t="str">
        <f t="shared" si="62"/>
        <v/>
      </c>
      <c r="P71" s="8" t="str">
        <f t="shared" si="63"/>
        <v/>
      </c>
      <c r="Q71" s="115" t="str">
        <f t="shared" si="64"/>
        <v/>
      </c>
      <c r="R71" s="115" t="str">
        <f t="shared" si="65"/>
        <v/>
      </c>
      <c r="S71" s="121" t="str">
        <f>IF(R71="","",SUMPRODUCT(--(L71=$L$8:$L$101),--(J71=$J$8:$J$101),--(R71&lt;$R$8:$R$101))+COUNTIF($R$8:R71,R71))</f>
        <v/>
      </c>
      <c r="T71" s="121" t="str">
        <f>IF(R71="","",SUMPRODUCT(--(L71=$L$8:$L$101),--(M71=$M$8:$M$101),--(J71=$J$8:$J$101),--(R71&lt;$R$8:$R$101))+COUNTIF($R$8:R71,R71))</f>
        <v/>
      </c>
      <c r="BU71" s="193">
        <v>64</v>
      </c>
      <c r="BV71" s="193" t="str">
        <f>IF(CK71="","",SUMPRODUCT(--(CC71=$CC$8:$CC$358),--(CE71=$CE$8:$CE$358),--(CK71&lt;$CK$8:$CK$358))+COUNTIF($CK$8:CK71,CK71))</f>
        <v/>
      </c>
      <c r="BW71" s="193" t="str">
        <f t="shared" si="32"/>
        <v/>
      </c>
      <c r="BX71" s="193" t="str">
        <f t="shared" si="33"/>
        <v/>
      </c>
      <c r="BY71" s="193" t="str">
        <f t="shared" si="34"/>
        <v/>
      </c>
      <c r="BZ71" s="193" t="str">
        <f t="shared" si="35"/>
        <v/>
      </c>
      <c r="CA71" s="193" t="str">
        <f t="shared" si="36"/>
        <v/>
      </c>
      <c r="CB71" s="193" t="str">
        <f t="shared" si="37"/>
        <v/>
      </c>
      <c r="CC71" s="193" t="str">
        <f t="shared" si="38"/>
        <v/>
      </c>
      <c r="CD71" s="193" t="str">
        <f t="shared" si="39"/>
        <v/>
      </c>
      <c r="CE71" s="193" t="str">
        <f t="shared" si="40"/>
        <v/>
      </c>
      <c r="CF71" s="200" t="str">
        <f t="shared" si="21"/>
        <v/>
      </c>
      <c r="CG71" s="193" t="str">
        <f t="shared" si="41"/>
        <v/>
      </c>
      <c r="CH71" s="192" t="str">
        <f t="shared" si="42"/>
        <v/>
      </c>
      <c r="CI71" s="193" t="str">
        <f t="shared" si="43"/>
        <v/>
      </c>
      <c r="CJ71" s="192" t="str">
        <f t="shared" si="44"/>
        <v/>
      </c>
      <c r="CK71" s="192" t="str">
        <f t="shared" si="45"/>
        <v/>
      </c>
      <c r="CL71" s="193" t="str">
        <f>IF(CK71="","",SUMPRODUCT(--(CC71=$CC$8:$CC$358),--(CE71=$CE$8:$CE$358),--(CK71&lt;$CK$8:$CK$358))+COUNTIF($CK$8:CK71,CK71))</f>
        <v/>
      </c>
      <c r="CM71" s="229" t="str">
        <f>IF(CK71="","",SUMPRODUCT(--(CE71=$CE$8:$CE$101),--(CF71=$CF$8:$CF$101),--(CC71=$CC$8:$CC$101),--(CK71&lt;$CK$8:$CK$101))+COUNTIF($CK$8:CK71,CK71))</f>
        <v/>
      </c>
    </row>
    <row r="72" spans="1:91" ht="29.1" customHeight="1">
      <c r="A72" s="182" t="str">
        <f t="shared" si="25"/>
        <v/>
      </c>
      <c r="B72" s="66">
        <v>65</v>
      </c>
      <c r="C72" s="8" t="str">
        <f t="shared" si="56"/>
        <v/>
      </c>
      <c r="D72" s="112" t="str">
        <f t="shared" si="57"/>
        <v/>
      </c>
      <c r="E72" s="112" t="str">
        <f t="shared" si="58"/>
        <v/>
      </c>
      <c r="F72" s="113" t="str">
        <f t="shared" si="59"/>
        <v/>
      </c>
      <c r="G72" s="113" t="str">
        <f t="shared" ref="G72:G135" si="66">IFERROR(VLOOKUP(B72,subjectwise,18,0),"")</f>
        <v/>
      </c>
      <c r="H72" s="113" t="str">
        <f t="shared" ref="H72:H135" si="67">IFERROR(VLOOKUP(B72,subjectwise,17,0),"")</f>
        <v/>
      </c>
      <c r="I72" s="114" t="str">
        <f t="shared" si="60"/>
        <v/>
      </c>
      <c r="J72" s="114" t="str">
        <f t="shared" ref="J72:J135" si="68">IFERROR(VLOOKUP(B72,subjectwise,20,0),"")</f>
        <v/>
      </c>
      <c r="K72" s="8" t="str">
        <f t="shared" ref="K72:K135" si="69">IFERROR(VLOOKUP(B72,subjectwise,15,0),"")</f>
        <v/>
      </c>
      <c r="L72" s="8" t="str">
        <f t="shared" ref="L72:L135" si="70">IFERROR(VLOOKUP(B72,subjectwise,16,0),"")</f>
        <v/>
      </c>
      <c r="M72" s="114" t="str">
        <f t="shared" ref="M72:M135" si="71">IFERROR(VLOOKUP(B72,subjectwise,14,0),"")</f>
        <v/>
      </c>
      <c r="N72" s="8" t="str">
        <f t="shared" si="61"/>
        <v/>
      </c>
      <c r="O72" s="115" t="str">
        <f t="shared" si="62"/>
        <v/>
      </c>
      <c r="P72" s="8" t="str">
        <f t="shared" si="63"/>
        <v/>
      </c>
      <c r="Q72" s="115" t="str">
        <f t="shared" si="64"/>
        <v/>
      </c>
      <c r="R72" s="115" t="str">
        <f t="shared" si="65"/>
        <v/>
      </c>
      <c r="S72" s="121" t="str">
        <f>IF(R72="","",SUMPRODUCT(--(L72=$L$8:$L$101),--(J72=$J$8:$J$101),--(R72&lt;$R$8:$R$101))+COUNTIF($R$8:R72,R72))</f>
        <v/>
      </c>
      <c r="T72" s="121" t="str">
        <f>IF(R72="","",SUMPRODUCT(--(L72=$L$8:$L$101),--(M72=$M$8:$M$101),--(J72=$J$8:$J$101),--(R72&lt;$R$8:$R$101))+COUNTIF($R$8:R72,R72))</f>
        <v/>
      </c>
      <c r="BU72" s="193">
        <v>65</v>
      </c>
      <c r="BV72" s="193" t="str">
        <f>IF(CK72="","",SUMPRODUCT(--(CC72=$CC$8:$CC$358),--(CE72=$CE$8:$CE$358),--(CK72&lt;$CK$8:$CK$358))+COUNTIF($CK$8:CK72,CK72))</f>
        <v/>
      </c>
      <c r="BW72" s="193" t="str">
        <f t="shared" si="32"/>
        <v/>
      </c>
      <c r="BX72" s="193" t="str">
        <f t="shared" si="33"/>
        <v/>
      </c>
      <c r="BY72" s="193" t="str">
        <f t="shared" si="34"/>
        <v/>
      </c>
      <c r="BZ72" s="193" t="str">
        <f t="shared" si="35"/>
        <v/>
      </c>
      <c r="CA72" s="193" t="str">
        <f t="shared" si="36"/>
        <v/>
      </c>
      <c r="CB72" s="193" t="str">
        <f t="shared" si="37"/>
        <v/>
      </c>
      <c r="CC72" s="193" t="str">
        <f t="shared" si="38"/>
        <v/>
      </c>
      <c r="CD72" s="193" t="str">
        <f t="shared" si="39"/>
        <v/>
      </c>
      <c r="CE72" s="193" t="str">
        <f t="shared" si="40"/>
        <v/>
      </c>
      <c r="CF72" s="200" t="str">
        <f t="shared" ref="CF72:CF135" si="72">IFERROR(VLOOKUP(BU72,selection,13,0),"")</f>
        <v/>
      </c>
      <c r="CG72" s="193" t="str">
        <f t="shared" si="41"/>
        <v/>
      </c>
      <c r="CH72" s="192" t="str">
        <f t="shared" si="42"/>
        <v/>
      </c>
      <c r="CI72" s="193" t="str">
        <f t="shared" si="43"/>
        <v/>
      </c>
      <c r="CJ72" s="192" t="str">
        <f t="shared" si="44"/>
        <v/>
      </c>
      <c r="CK72" s="192" t="str">
        <f t="shared" si="45"/>
        <v/>
      </c>
      <c r="CL72" s="193" t="str">
        <f>IF(CK72="","",SUMPRODUCT(--(CC72=$CC$8:$CC$358),--(CE72=$CE$8:$CE$358),--(CK72&lt;$CK$8:$CK$358))+COUNTIF($CK$8:CK72,CK72))</f>
        <v/>
      </c>
      <c r="CM72" s="229" t="str">
        <f>IF(CK72="","",SUMPRODUCT(--(CE72=$CE$8:$CE$101),--(CF72=$CF$8:$CF$101),--(CC72=$CC$8:$CC$101),--(CK72&lt;$CK$8:$CK$101))+COUNTIF($CK$8:CK72,CK72))</f>
        <v/>
      </c>
    </row>
    <row r="73" spans="1:91" ht="29.1" customHeight="1">
      <c r="A73" s="182" t="str">
        <f t="shared" ref="A73:A136" si="73">IF(T73="","",VALUE(T73))</f>
        <v/>
      </c>
      <c r="B73" s="66">
        <v>66</v>
      </c>
      <c r="C73" s="8" t="str">
        <f t="shared" si="56"/>
        <v/>
      </c>
      <c r="D73" s="112" t="str">
        <f t="shared" si="57"/>
        <v/>
      </c>
      <c r="E73" s="112" t="str">
        <f t="shared" si="58"/>
        <v/>
      </c>
      <c r="F73" s="113" t="str">
        <f t="shared" si="59"/>
        <v/>
      </c>
      <c r="G73" s="113" t="str">
        <f t="shared" si="66"/>
        <v/>
      </c>
      <c r="H73" s="113" t="str">
        <f t="shared" si="67"/>
        <v/>
      </c>
      <c r="I73" s="114" t="str">
        <f t="shared" si="60"/>
        <v/>
      </c>
      <c r="J73" s="114" t="str">
        <f t="shared" si="68"/>
        <v/>
      </c>
      <c r="K73" s="8" t="str">
        <f t="shared" si="69"/>
        <v/>
      </c>
      <c r="L73" s="8" t="str">
        <f t="shared" si="70"/>
        <v/>
      </c>
      <c r="M73" s="114" t="str">
        <f t="shared" si="71"/>
        <v/>
      </c>
      <c r="N73" s="8" t="str">
        <f t="shared" si="61"/>
        <v/>
      </c>
      <c r="O73" s="115" t="str">
        <f t="shared" si="62"/>
        <v/>
      </c>
      <c r="P73" s="8" t="str">
        <f t="shared" si="63"/>
        <v/>
      </c>
      <c r="Q73" s="115" t="str">
        <f t="shared" si="64"/>
        <v/>
      </c>
      <c r="R73" s="115" t="str">
        <f t="shared" si="65"/>
        <v/>
      </c>
      <c r="S73" s="121" t="str">
        <f>IF(R73="","",SUMPRODUCT(--(L73=$L$8:$L$101),--(J73=$J$8:$J$101),--(R73&lt;$R$8:$R$101))+COUNTIF($R$8:R73,R73))</f>
        <v/>
      </c>
      <c r="T73" s="121" t="str">
        <f>IF(R73="","",SUMPRODUCT(--(L73=$L$8:$L$101),--(M73=$M$8:$M$101),--(J73=$J$8:$J$101),--(R73&lt;$R$8:$R$101))+COUNTIF($R$8:R73,R73))</f>
        <v/>
      </c>
      <c r="BU73" s="193">
        <v>66</v>
      </c>
      <c r="BV73" s="193" t="str">
        <f>IF(CK73="","",SUMPRODUCT(--(CC73=$CC$8:$CC$358),--(CE73=$CE$8:$CE$358),--(CK73&lt;$CK$8:$CK$358))+COUNTIF($CK$8:CK73,CK73))</f>
        <v/>
      </c>
      <c r="BW73" s="193" t="str">
        <f t="shared" si="32"/>
        <v/>
      </c>
      <c r="BX73" s="193" t="str">
        <f t="shared" si="33"/>
        <v/>
      </c>
      <c r="BY73" s="193" t="str">
        <f t="shared" si="34"/>
        <v/>
      </c>
      <c r="BZ73" s="193" t="str">
        <f t="shared" si="35"/>
        <v/>
      </c>
      <c r="CA73" s="193" t="str">
        <f t="shared" si="36"/>
        <v/>
      </c>
      <c r="CB73" s="193" t="str">
        <f t="shared" si="37"/>
        <v/>
      </c>
      <c r="CC73" s="193" t="str">
        <f t="shared" si="38"/>
        <v/>
      </c>
      <c r="CD73" s="193" t="str">
        <f t="shared" si="39"/>
        <v/>
      </c>
      <c r="CE73" s="193" t="str">
        <f t="shared" si="40"/>
        <v/>
      </c>
      <c r="CF73" s="200" t="str">
        <f t="shared" si="72"/>
        <v/>
      </c>
      <c r="CG73" s="193" t="str">
        <f t="shared" si="41"/>
        <v/>
      </c>
      <c r="CH73" s="192" t="str">
        <f t="shared" si="42"/>
        <v/>
      </c>
      <c r="CI73" s="193" t="str">
        <f t="shared" si="43"/>
        <v/>
      </c>
      <c r="CJ73" s="192" t="str">
        <f t="shared" si="44"/>
        <v/>
      </c>
      <c r="CK73" s="192" t="str">
        <f t="shared" si="45"/>
        <v/>
      </c>
      <c r="CL73" s="193" t="str">
        <f>IF(CK73="","",SUMPRODUCT(--(CC73=$CC$8:$CC$358),--(CE73=$CE$8:$CE$358),--(CK73&lt;$CK$8:$CK$358))+COUNTIF($CK$8:CK73,CK73))</f>
        <v/>
      </c>
      <c r="CM73" s="229" t="str">
        <f>IF(CK73="","",SUMPRODUCT(--(CE73=$CE$8:$CE$101),--(CF73=$CF$8:$CF$101),--(CC73=$CC$8:$CC$101),--(CK73&lt;$CK$8:$CK$101))+COUNTIF($CK$8:CK73,CK73))</f>
        <v/>
      </c>
    </row>
    <row r="74" spans="1:91" ht="29.1" customHeight="1">
      <c r="A74" s="182" t="str">
        <f t="shared" si="73"/>
        <v/>
      </c>
      <c r="B74" s="66">
        <v>67</v>
      </c>
      <c r="C74" s="8" t="str">
        <f t="shared" si="56"/>
        <v/>
      </c>
      <c r="D74" s="112" t="str">
        <f t="shared" si="57"/>
        <v/>
      </c>
      <c r="E74" s="112" t="str">
        <f t="shared" si="58"/>
        <v/>
      </c>
      <c r="F74" s="113" t="str">
        <f t="shared" si="59"/>
        <v/>
      </c>
      <c r="G74" s="113" t="str">
        <f t="shared" si="66"/>
        <v/>
      </c>
      <c r="H74" s="113" t="str">
        <f t="shared" si="67"/>
        <v/>
      </c>
      <c r="I74" s="114" t="str">
        <f t="shared" si="60"/>
        <v/>
      </c>
      <c r="J74" s="114" t="str">
        <f t="shared" si="68"/>
        <v/>
      </c>
      <c r="K74" s="8" t="str">
        <f t="shared" si="69"/>
        <v/>
      </c>
      <c r="L74" s="8" t="str">
        <f t="shared" si="70"/>
        <v/>
      </c>
      <c r="M74" s="114" t="str">
        <f t="shared" si="71"/>
        <v/>
      </c>
      <c r="N74" s="8" t="str">
        <f t="shared" si="61"/>
        <v/>
      </c>
      <c r="O74" s="115" t="str">
        <f t="shared" si="62"/>
        <v/>
      </c>
      <c r="P74" s="8" t="str">
        <f t="shared" si="63"/>
        <v/>
      </c>
      <c r="Q74" s="115" t="str">
        <f t="shared" si="64"/>
        <v/>
      </c>
      <c r="R74" s="115" t="str">
        <f t="shared" si="65"/>
        <v/>
      </c>
      <c r="S74" s="121" t="str">
        <f>IF(R74="","",SUMPRODUCT(--(L74=$L$8:$L$101),--(J74=$J$8:$J$101),--(R74&lt;$R$8:$R$101))+COUNTIF($R$8:R74,R74))</f>
        <v/>
      </c>
      <c r="T74" s="121" t="str">
        <f>IF(R74="","",SUMPRODUCT(--(L74=$L$8:$L$101),--(M74=$M$8:$M$101),--(J74=$J$8:$J$101),--(R74&lt;$R$8:$R$101))+COUNTIF($R$8:R74,R74))</f>
        <v/>
      </c>
      <c r="BU74" s="193">
        <v>67</v>
      </c>
      <c r="BV74" s="193" t="str">
        <f>IF(CK74="","",SUMPRODUCT(--(CC74=$CC$8:$CC$358),--(CE74=$CE$8:$CE$358),--(CK74&lt;$CK$8:$CK$358))+COUNTIF($CK$8:CK74,CK74))</f>
        <v/>
      </c>
      <c r="BW74" s="193" t="str">
        <f t="shared" si="32"/>
        <v/>
      </c>
      <c r="BX74" s="193" t="str">
        <f t="shared" si="33"/>
        <v/>
      </c>
      <c r="BY74" s="193" t="str">
        <f t="shared" si="34"/>
        <v/>
      </c>
      <c r="BZ74" s="193" t="str">
        <f t="shared" si="35"/>
        <v/>
      </c>
      <c r="CA74" s="193" t="str">
        <f t="shared" si="36"/>
        <v/>
      </c>
      <c r="CB74" s="193" t="str">
        <f t="shared" si="37"/>
        <v/>
      </c>
      <c r="CC74" s="193" t="str">
        <f t="shared" si="38"/>
        <v/>
      </c>
      <c r="CD74" s="193" t="str">
        <f t="shared" si="39"/>
        <v/>
      </c>
      <c r="CE74" s="193" t="str">
        <f t="shared" si="40"/>
        <v/>
      </c>
      <c r="CF74" s="200" t="str">
        <f t="shared" si="72"/>
        <v/>
      </c>
      <c r="CG74" s="193" t="str">
        <f t="shared" si="41"/>
        <v/>
      </c>
      <c r="CH74" s="192" t="str">
        <f t="shared" si="42"/>
        <v/>
      </c>
      <c r="CI74" s="193" t="str">
        <f t="shared" si="43"/>
        <v/>
      </c>
      <c r="CJ74" s="192" t="str">
        <f t="shared" si="44"/>
        <v/>
      </c>
      <c r="CK74" s="192" t="str">
        <f t="shared" si="45"/>
        <v/>
      </c>
      <c r="CL74" s="193" t="str">
        <f>IF(CK74="","",SUMPRODUCT(--(CC74=$CC$8:$CC$358),--(CE74=$CE$8:$CE$358),--(CK74&lt;$CK$8:$CK$358))+COUNTIF($CK$8:CK74,CK74))</f>
        <v/>
      </c>
      <c r="CM74" s="229" t="str">
        <f>IF(CK74="","",SUMPRODUCT(--(CE74=$CE$8:$CE$101),--(CF74=$CF$8:$CF$101),--(CC74=$CC$8:$CC$101),--(CK74&lt;$CK$8:$CK$101))+COUNTIF($CK$8:CK74,CK74))</f>
        <v/>
      </c>
    </row>
    <row r="75" spans="1:91" ht="29.1" customHeight="1">
      <c r="A75" s="182" t="str">
        <f t="shared" si="73"/>
        <v/>
      </c>
      <c r="B75" s="66">
        <v>68</v>
      </c>
      <c r="C75" s="8" t="str">
        <f t="shared" si="56"/>
        <v/>
      </c>
      <c r="D75" s="112" t="str">
        <f t="shared" si="57"/>
        <v/>
      </c>
      <c r="E75" s="112" t="str">
        <f t="shared" si="58"/>
        <v/>
      </c>
      <c r="F75" s="113" t="str">
        <f t="shared" si="59"/>
        <v/>
      </c>
      <c r="G75" s="113" t="str">
        <f t="shared" si="66"/>
        <v/>
      </c>
      <c r="H75" s="113" t="str">
        <f t="shared" si="67"/>
        <v/>
      </c>
      <c r="I75" s="114" t="str">
        <f t="shared" si="60"/>
        <v/>
      </c>
      <c r="J75" s="114" t="str">
        <f t="shared" si="68"/>
        <v/>
      </c>
      <c r="K75" s="8" t="str">
        <f t="shared" si="69"/>
        <v/>
      </c>
      <c r="L75" s="8" t="str">
        <f t="shared" si="70"/>
        <v/>
      </c>
      <c r="M75" s="114" t="str">
        <f t="shared" si="71"/>
        <v/>
      </c>
      <c r="N75" s="8" t="str">
        <f t="shared" si="61"/>
        <v/>
      </c>
      <c r="O75" s="115" t="str">
        <f t="shared" si="62"/>
        <v/>
      </c>
      <c r="P75" s="8" t="str">
        <f t="shared" si="63"/>
        <v/>
      </c>
      <c r="Q75" s="115" t="str">
        <f t="shared" si="64"/>
        <v/>
      </c>
      <c r="R75" s="115" t="str">
        <f t="shared" si="65"/>
        <v/>
      </c>
      <c r="S75" s="121" t="str">
        <f>IF(R75="","",SUMPRODUCT(--(L75=$L$8:$L$101),--(J75=$J$8:$J$101),--(R75&lt;$R$8:$R$101))+COUNTIF($R$8:R75,R75))</f>
        <v/>
      </c>
      <c r="T75" s="121" t="str">
        <f>IF(R75="","",SUMPRODUCT(--(L75=$L$8:$L$101),--(M75=$M$8:$M$101),--(J75=$J$8:$J$101),--(R75&lt;$R$8:$R$101))+COUNTIF($R$8:R75,R75))</f>
        <v/>
      </c>
      <c r="BU75" s="193">
        <v>68</v>
      </c>
      <c r="BV75" s="193" t="str">
        <f>IF(CK75="","",SUMPRODUCT(--(CC75=$CC$8:$CC$358),--(CE75=$CE$8:$CE$358),--(CK75&lt;$CK$8:$CK$358))+COUNTIF($CK$8:CK75,CK75))</f>
        <v/>
      </c>
      <c r="BW75" s="193" t="str">
        <f t="shared" ref="BW75:BW138" si="74">IFERROR(VLOOKUP(BU75,selection,4,0),"")</f>
        <v/>
      </c>
      <c r="BX75" s="193" t="str">
        <f t="shared" ref="BX75:BX138" si="75">IFERROR(VLOOKUP(BU75,selection,5,0),"")</f>
        <v/>
      </c>
      <c r="BY75" s="193" t="str">
        <f t="shared" ref="BY75:BY138" si="76">IFERROR(VLOOKUP(BU75,selection,6,0),"")</f>
        <v/>
      </c>
      <c r="BZ75" s="193" t="str">
        <f t="shared" ref="BZ75:BZ138" si="77">IFERROR(VLOOKUP(BU75,selection,16,0),"")</f>
        <v/>
      </c>
      <c r="CA75" s="193" t="str">
        <f t="shared" ref="CA75:CA138" si="78">IFERROR(VLOOKUP(BU75,selection,15,0),"")</f>
        <v/>
      </c>
      <c r="CB75" s="193" t="str">
        <f t="shared" ref="CB75:CB138" si="79">IFERROR(VLOOKUP(BU75,selection,7,0),"")</f>
        <v/>
      </c>
      <c r="CC75" s="193" t="str">
        <f t="shared" ref="CC75:CC138" si="80">IFERROR(VLOOKUP(BU75,selection,18,0),"")</f>
        <v/>
      </c>
      <c r="CD75" s="193" t="str">
        <f t="shared" ref="CD75:CD138" si="81">IFERROR(VLOOKUP(BU75,selection,14,0),"")</f>
        <v/>
      </c>
      <c r="CE75" s="193" t="str">
        <f t="shared" ref="CE75:CE138" si="82">IFERROR(VLOOKUP(BU75,selection,19,0),"")</f>
        <v/>
      </c>
      <c r="CF75" s="200" t="str">
        <f t="shared" si="72"/>
        <v/>
      </c>
      <c r="CG75" s="193" t="str">
        <f t="shared" ref="CG75:CG138" si="83">IFERROR(VLOOKUP(BU75,selection,8,0),"")</f>
        <v/>
      </c>
      <c r="CH75" s="192" t="str">
        <f t="shared" ref="CH75:CH138" si="84">IFERROR(VLOOKUP(BU75,selection,9,0)*75%,"")</f>
        <v/>
      </c>
      <c r="CI75" s="193" t="str">
        <f t="shared" ref="CI75:CI138" si="85">IFERROR(VLOOKUP(BU75,selection,10,0),"")</f>
        <v/>
      </c>
      <c r="CJ75" s="192" t="str">
        <f t="shared" ref="CJ75:CJ138" si="86">IFERROR(VLOOKUP(BU75,selection,11,0)*25%,"")</f>
        <v/>
      </c>
      <c r="CK75" s="192" t="str">
        <f t="shared" ref="CK75:CK138" si="87">IFERROR(IF(CB75="","",SUM(CH75+CJ75)),"")</f>
        <v/>
      </c>
      <c r="CL75" s="193" t="str">
        <f>IF(CK75="","",SUMPRODUCT(--(CC75=$CC$8:$CC$358),--(CE75=$CE$8:$CE$358),--(CK75&lt;$CK$8:$CK$358))+COUNTIF($CK$8:CK75,CK75))</f>
        <v/>
      </c>
      <c r="CM75" s="229" t="str">
        <f>IF(CK75="","",SUMPRODUCT(--(CE75=$CE$8:$CE$101),--(CF75=$CF$8:$CF$101),--(CC75=$CC$8:$CC$101),--(CK75&lt;$CK$8:$CK$101))+COUNTIF($CK$8:CK75,CK75))</f>
        <v/>
      </c>
    </row>
    <row r="76" spans="1:91" ht="29.1" customHeight="1">
      <c r="A76" s="182" t="str">
        <f t="shared" si="73"/>
        <v/>
      </c>
      <c r="B76" s="66">
        <v>69</v>
      </c>
      <c r="C76" s="8" t="str">
        <f t="shared" si="56"/>
        <v/>
      </c>
      <c r="D76" s="112" t="str">
        <f t="shared" si="57"/>
        <v/>
      </c>
      <c r="E76" s="112" t="str">
        <f t="shared" si="58"/>
        <v/>
      </c>
      <c r="F76" s="113" t="str">
        <f t="shared" si="59"/>
        <v/>
      </c>
      <c r="G76" s="113" t="str">
        <f t="shared" si="66"/>
        <v/>
      </c>
      <c r="H76" s="113" t="str">
        <f t="shared" si="67"/>
        <v/>
      </c>
      <c r="I76" s="114" t="str">
        <f t="shared" si="60"/>
        <v/>
      </c>
      <c r="J76" s="114" t="str">
        <f t="shared" si="68"/>
        <v/>
      </c>
      <c r="K76" s="8" t="str">
        <f t="shared" si="69"/>
        <v/>
      </c>
      <c r="L76" s="8" t="str">
        <f t="shared" si="70"/>
        <v/>
      </c>
      <c r="M76" s="114" t="str">
        <f t="shared" si="71"/>
        <v/>
      </c>
      <c r="N76" s="8" t="str">
        <f t="shared" si="61"/>
        <v/>
      </c>
      <c r="O76" s="115" t="str">
        <f t="shared" si="62"/>
        <v/>
      </c>
      <c r="P76" s="8" t="str">
        <f t="shared" si="63"/>
        <v/>
      </c>
      <c r="Q76" s="115" t="str">
        <f t="shared" si="64"/>
        <v/>
      </c>
      <c r="R76" s="115" t="str">
        <f t="shared" si="65"/>
        <v/>
      </c>
      <c r="S76" s="121" t="str">
        <f>IF(R76="","",SUMPRODUCT(--(L76=$L$8:$L$101),--(J76=$J$8:$J$101),--(R76&lt;$R$8:$R$101))+COUNTIF($R$8:R76,R76))</f>
        <v/>
      </c>
      <c r="T76" s="121" t="str">
        <f>IF(R76="","",SUMPRODUCT(--(L76=$L$8:$L$101),--(M76=$M$8:$M$101),--(J76=$J$8:$J$101),--(R76&lt;$R$8:$R$101))+COUNTIF($R$8:R76,R76))</f>
        <v/>
      </c>
      <c r="BU76" s="193">
        <v>69</v>
      </c>
      <c r="BV76" s="193" t="str">
        <f>IF(CK76="","",SUMPRODUCT(--(CC76=$CC$8:$CC$358),--(CE76=$CE$8:$CE$358),--(CK76&lt;$CK$8:$CK$358))+COUNTIF($CK$8:CK76,CK76))</f>
        <v/>
      </c>
      <c r="BW76" s="193" t="str">
        <f t="shared" si="74"/>
        <v/>
      </c>
      <c r="BX76" s="193" t="str">
        <f t="shared" si="75"/>
        <v/>
      </c>
      <c r="BY76" s="193" t="str">
        <f t="shared" si="76"/>
        <v/>
      </c>
      <c r="BZ76" s="193" t="str">
        <f t="shared" si="77"/>
        <v/>
      </c>
      <c r="CA76" s="193" t="str">
        <f t="shared" si="78"/>
        <v/>
      </c>
      <c r="CB76" s="193" t="str">
        <f t="shared" si="79"/>
        <v/>
      </c>
      <c r="CC76" s="193" t="str">
        <f t="shared" si="80"/>
        <v/>
      </c>
      <c r="CD76" s="193" t="str">
        <f t="shared" si="81"/>
        <v/>
      </c>
      <c r="CE76" s="193" t="str">
        <f t="shared" si="82"/>
        <v/>
      </c>
      <c r="CF76" s="200" t="str">
        <f t="shared" si="72"/>
        <v/>
      </c>
      <c r="CG76" s="193" t="str">
        <f t="shared" si="83"/>
        <v/>
      </c>
      <c r="CH76" s="192" t="str">
        <f t="shared" si="84"/>
        <v/>
      </c>
      <c r="CI76" s="193" t="str">
        <f t="shared" si="85"/>
        <v/>
      </c>
      <c r="CJ76" s="192" t="str">
        <f t="shared" si="86"/>
        <v/>
      </c>
      <c r="CK76" s="192" t="str">
        <f t="shared" si="87"/>
        <v/>
      </c>
      <c r="CL76" s="193" t="str">
        <f>IF(CK76="","",SUMPRODUCT(--(CC76=$CC$8:$CC$358),--(CE76=$CE$8:$CE$358),--(CK76&lt;$CK$8:$CK$358))+COUNTIF($CK$8:CK76,CK76))</f>
        <v/>
      </c>
      <c r="CM76" s="229" t="str">
        <f>IF(CK76="","",SUMPRODUCT(--(CE76=$CE$8:$CE$101),--(CF76=$CF$8:$CF$101),--(CC76=$CC$8:$CC$101),--(CK76&lt;$CK$8:$CK$101))+COUNTIF($CK$8:CK76,CK76))</f>
        <v/>
      </c>
    </row>
    <row r="77" spans="1:91" ht="29.1" customHeight="1">
      <c r="A77" s="182" t="str">
        <f t="shared" si="73"/>
        <v/>
      </c>
      <c r="B77" s="66">
        <v>70</v>
      </c>
      <c r="C77" s="8" t="str">
        <f t="shared" si="56"/>
        <v/>
      </c>
      <c r="D77" s="112" t="str">
        <f t="shared" si="57"/>
        <v/>
      </c>
      <c r="E77" s="112" t="str">
        <f t="shared" si="58"/>
        <v/>
      </c>
      <c r="F77" s="113" t="str">
        <f t="shared" si="59"/>
        <v/>
      </c>
      <c r="G77" s="113" t="str">
        <f t="shared" si="66"/>
        <v/>
      </c>
      <c r="H77" s="113" t="str">
        <f t="shared" si="67"/>
        <v/>
      </c>
      <c r="I77" s="114" t="str">
        <f t="shared" si="60"/>
        <v/>
      </c>
      <c r="J77" s="114" t="str">
        <f t="shared" si="68"/>
        <v/>
      </c>
      <c r="K77" s="8" t="str">
        <f t="shared" si="69"/>
        <v/>
      </c>
      <c r="L77" s="8" t="str">
        <f t="shared" si="70"/>
        <v/>
      </c>
      <c r="M77" s="114" t="str">
        <f t="shared" si="71"/>
        <v/>
      </c>
      <c r="N77" s="8" t="str">
        <f t="shared" si="61"/>
        <v/>
      </c>
      <c r="O77" s="115" t="str">
        <f t="shared" si="62"/>
        <v/>
      </c>
      <c r="P77" s="8" t="str">
        <f t="shared" si="63"/>
        <v/>
      </c>
      <c r="Q77" s="115" t="str">
        <f t="shared" si="64"/>
        <v/>
      </c>
      <c r="R77" s="115" t="str">
        <f t="shared" si="65"/>
        <v/>
      </c>
      <c r="S77" s="121" t="str">
        <f>IF(R77="","",SUMPRODUCT(--(L77=$L$8:$L$101),--(J77=$J$8:$J$101),--(R77&lt;$R$8:$R$101))+COUNTIF($R$8:R77,R77))</f>
        <v/>
      </c>
      <c r="T77" s="121" t="str">
        <f>IF(R77="","",SUMPRODUCT(--(L77=$L$8:$L$101),--(M77=$M$8:$M$101),--(J77=$J$8:$J$101),--(R77&lt;$R$8:$R$101))+COUNTIF($R$8:R77,R77))</f>
        <v/>
      </c>
      <c r="BU77" s="193">
        <v>70</v>
      </c>
      <c r="BV77" s="193" t="str">
        <f>IF(CK77="","",SUMPRODUCT(--(CC77=$CC$8:$CC$358),--(CE77=$CE$8:$CE$358),--(CK77&lt;$CK$8:$CK$358))+COUNTIF($CK$8:CK77,CK77))</f>
        <v/>
      </c>
      <c r="BW77" s="193" t="str">
        <f t="shared" si="74"/>
        <v/>
      </c>
      <c r="BX77" s="193" t="str">
        <f t="shared" si="75"/>
        <v/>
      </c>
      <c r="BY77" s="193" t="str">
        <f t="shared" si="76"/>
        <v/>
      </c>
      <c r="BZ77" s="193" t="str">
        <f t="shared" si="77"/>
        <v/>
      </c>
      <c r="CA77" s="193" t="str">
        <f t="shared" si="78"/>
        <v/>
      </c>
      <c r="CB77" s="193" t="str">
        <f t="shared" si="79"/>
        <v/>
      </c>
      <c r="CC77" s="193" t="str">
        <f t="shared" si="80"/>
        <v/>
      </c>
      <c r="CD77" s="193" t="str">
        <f t="shared" si="81"/>
        <v/>
      </c>
      <c r="CE77" s="193" t="str">
        <f t="shared" si="82"/>
        <v/>
      </c>
      <c r="CF77" s="200" t="str">
        <f t="shared" si="72"/>
        <v/>
      </c>
      <c r="CG77" s="193" t="str">
        <f t="shared" si="83"/>
        <v/>
      </c>
      <c r="CH77" s="192" t="str">
        <f t="shared" si="84"/>
        <v/>
      </c>
      <c r="CI77" s="193" t="str">
        <f t="shared" si="85"/>
        <v/>
      </c>
      <c r="CJ77" s="192" t="str">
        <f t="shared" si="86"/>
        <v/>
      </c>
      <c r="CK77" s="192" t="str">
        <f t="shared" si="87"/>
        <v/>
      </c>
      <c r="CL77" s="193" t="str">
        <f>IF(CK77="","",SUMPRODUCT(--(CC77=$CC$8:$CC$358),--(CE77=$CE$8:$CE$358),--(CK77&lt;$CK$8:$CK$358))+COUNTIF($CK$8:CK77,CK77))</f>
        <v/>
      </c>
      <c r="CM77" s="229" t="str">
        <f>IF(CK77="","",SUMPRODUCT(--(CE77=$CE$8:$CE$101),--(CF77=$CF$8:$CF$101),--(CC77=$CC$8:$CC$101),--(CK77&lt;$CK$8:$CK$101))+COUNTIF($CK$8:CK77,CK77))</f>
        <v/>
      </c>
    </row>
    <row r="78" spans="1:91" ht="29.1" customHeight="1">
      <c r="A78" s="182" t="str">
        <f t="shared" si="73"/>
        <v/>
      </c>
      <c r="B78" s="66">
        <v>71</v>
      </c>
      <c r="C78" s="8" t="str">
        <f t="shared" ref="C78:C141" si="88">IFERROR(IF(LEN(D78)&gt;=2,C77+1,""),"")</f>
        <v/>
      </c>
      <c r="D78" s="112" t="str">
        <f t="shared" ref="D78:D141" si="89">IFERROR(VLOOKUP(B78,subjectwise,4,0),"")</f>
        <v/>
      </c>
      <c r="E78" s="112" t="str">
        <f t="shared" ref="E78:E141" si="90">IFERROR(VLOOKUP(B78,subjectwise,5,0),"")</f>
        <v/>
      </c>
      <c r="F78" s="113" t="str">
        <f t="shared" ref="F78:F141" si="91">IFERROR(VLOOKUP(B78,subjectwise,6,0),"")</f>
        <v/>
      </c>
      <c r="G78" s="113" t="str">
        <f t="shared" si="66"/>
        <v/>
      </c>
      <c r="H78" s="113" t="str">
        <f t="shared" si="67"/>
        <v/>
      </c>
      <c r="I78" s="114" t="str">
        <f t="shared" ref="I78:I141" si="92">IFERROR(VLOOKUP(B78,subjectwise,7,0),"")</f>
        <v/>
      </c>
      <c r="J78" s="114" t="str">
        <f t="shared" si="68"/>
        <v/>
      </c>
      <c r="K78" s="8" t="str">
        <f t="shared" si="69"/>
        <v/>
      </c>
      <c r="L78" s="8" t="str">
        <f t="shared" si="70"/>
        <v/>
      </c>
      <c r="M78" s="114" t="str">
        <f t="shared" si="71"/>
        <v/>
      </c>
      <c r="N78" s="8" t="str">
        <f t="shared" ref="N78:N141" si="93">IFERROR(VLOOKUP(B78,subjectwise,8,0),"")</f>
        <v/>
      </c>
      <c r="O78" s="115" t="str">
        <f t="shared" ref="O78:O141" si="94">IFERROR(VLOOKUP(B78,subjectwise,9,0)*75%,"")</f>
        <v/>
      </c>
      <c r="P78" s="8" t="str">
        <f t="shared" ref="P78:P141" si="95">IFERROR(VLOOKUP(B78,subjectwise,10,0),"")</f>
        <v/>
      </c>
      <c r="Q78" s="115" t="str">
        <f t="shared" ref="Q78:Q141" si="96">IFERROR(VLOOKUP(B78,subjectwise,11,0)*25%,"")</f>
        <v/>
      </c>
      <c r="R78" s="115" t="str">
        <f t="shared" ref="R78:R141" si="97">IFERROR(IF(I78="","",SUM(O78+Q78)),"")</f>
        <v/>
      </c>
      <c r="S78" s="121" t="str">
        <f>IF(R78="","",SUMPRODUCT(--(L78=$L$8:$L$101),--(J78=$J$8:$J$101),--(R78&lt;$R$8:$R$101))+COUNTIF($R$8:R78,R78))</f>
        <v/>
      </c>
      <c r="T78" s="121" t="str">
        <f>IF(R78="","",SUMPRODUCT(--(L78=$L$8:$L$101),--(M78=$M$8:$M$101),--(J78=$J$8:$J$101),--(R78&lt;$R$8:$R$101))+COUNTIF($R$8:R78,R78))</f>
        <v/>
      </c>
      <c r="BU78" s="193">
        <v>71</v>
      </c>
      <c r="BV78" s="193" t="str">
        <f>IF(CK78="","",SUMPRODUCT(--(CC78=$CC$8:$CC$358),--(CE78=$CE$8:$CE$358),--(CK78&lt;$CK$8:$CK$358))+COUNTIF($CK$8:CK78,CK78))</f>
        <v/>
      </c>
      <c r="BW78" s="193" t="str">
        <f t="shared" si="74"/>
        <v/>
      </c>
      <c r="BX78" s="193" t="str">
        <f t="shared" si="75"/>
        <v/>
      </c>
      <c r="BY78" s="193" t="str">
        <f t="shared" si="76"/>
        <v/>
      </c>
      <c r="BZ78" s="193" t="str">
        <f t="shared" si="77"/>
        <v/>
      </c>
      <c r="CA78" s="193" t="str">
        <f t="shared" si="78"/>
        <v/>
      </c>
      <c r="CB78" s="193" t="str">
        <f t="shared" si="79"/>
        <v/>
      </c>
      <c r="CC78" s="193" t="str">
        <f t="shared" si="80"/>
        <v/>
      </c>
      <c r="CD78" s="193" t="str">
        <f t="shared" si="81"/>
        <v/>
      </c>
      <c r="CE78" s="193" t="str">
        <f t="shared" si="82"/>
        <v/>
      </c>
      <c r="CF78" s="200" t="str">
        <f t="shared" si="72"/>
        <v/>
      </c>
      <c r="CG78" s="193" t="str">
        <f t="shared" si="83"/>
        <v/>
      </c>
      <c r="CH78" s="192" t="str">
        <f t="shared" si="84"/>
        <v/>
      </c>
      <c r="CI78" s="193" t="str">
        <f t="shared" si="85"/>
        <v/>
      </c>
      <c r="CJ78" s="192" t="str">
        <f t="shared" si="86"/>
        <v/>
      </c>
      <c r="CK78" s="192" t="str">
        <f t="shared" si="87"/>
        <v/>
      </c>
      <c r="CL78" s="193" t="str">
        <f>IF(CK78="","",SUMPRODUCT(--(CC78=$CC$8:$CC$358),--(CE78=$CE$8:$CE$358),--(CK78&lt;$CK$8:$CK$358))+COUNTIF($CK$8:CK78,CK78))</f>
        <v/>
      </c>
      <c r="CM78" s="229" t="str">
        <f>IF(CK78="","",SUMPRODUCT(--(CE78=$CE$8:$CE$101),--(CF78=$CF$8:$CF$101),--(CC78=$CC$8:$CC$101),--(CK78&lt;$CK$8:$CK$101))+COUNTIF($CK$8:CK78,CK78))</f>
        <v/>
      </c>
    </row>
    <row r="79" spans="1:91" ht="29.1" customHeight="1">
      <c r="A79" s="182" t="str">
        <f t="shared" si="73"/>
        <v/>
      </c>
      <c r="B79" s="66">
        <v>72</v>
      </c>
      <c r="C79" s="8" t="str">
        <f t="shared" si="88"/>
        <v/>
      </c>
      <c r="D79" s="112" t="str">
        <f t="shared" si="89"/>
        <v/>
      </c>
      <c r="E79" s="112" t="str">
        <f t="shared" si="90"/>
        <v/>
      </c>
      <c r="F79" s="113" t="str">
        <f t="shared" si="91"/>
        <v/>
      </c>
      <c r="G79" s="113" t="str">
        <f t="shared" si="66"/>
        <v/>
      </c>
      <c r="H79" s="113" t="str">
        <f t="shared" si="67"/>
        <v/>
      </c>
      <c r="I79" s="114" t="str">
        <f t="shared" si="92"/>
        <v/>
      </c>
      <c r="J79" s="114" t="str">
        <f t="shared" si="68"/>
        <v/>
      </c>
      <c r="K79" s="8" t="str">
        <f t="shared" si="69"/>
        <v/>
      </c>
      <c r="L79" s="8" t="str">
        <f t="shared" si="70"/>
        <v/>
      </c>
      <c r="M79" s="114" t="str">
        <f t="shared" si="71"/>
        <v/>
      </c>
      <c r="N79" s="8" t="str">
        <f t="shared" si="93"/>
        <v/>
      </c>
      <c r="O79" s="115" t="str">
        <f t="shared" si="94"/>
        <v/>
      </c>
      <c r="P79" s="8" t="str">
        <f t="shared" si="95"/>
        <v/>
      </c>
      <c r="Q79" s="115" t="str">
        <f t="shared" si="96"/>
        <v/>
      </c>
      <c r="R79" s="115" t="str">
        <f t="shared" si="97"/>
        <v/>
      </c>
      <c r="S79" s="121" t="str">
        <f>IF(R79="","",SUMPRODUCT(--(L79=$L$8:$L$101),--(J79=$J$8:$J$101),--(R79&lt;$R$8:$R$101))+COUNTIF($R$8:R79,R79))</f>
        <v/>
      </c>
      <c r="T79" s="121" t="str">
        <f>IF(R79="","",SUMPRODUCT(--(L79=$L$8:$L$101),--(M79=$M$8:$M$101),--(J79=$J$8:$J$101),--(R79&lt;$R$8:$R$101))+COUNTIF($R$8:R79,R79))</f>
        <v/>
      </c>
      <c r="BU79" s="193">
        <v>72</v>
      </c>
      <c r="BV79" s="193" t="str">
        <f>IF(CK79="","",SUMPRODUCT(--(CC79=$CC$8:$CC$358),--(CE79=$CE$8:$CE$358),--(CK79&lt;$CK$8:$CK$358))+COUNTIF($CK$8:CK79,CK79))</f>
        <v/>
      </c>
      <c r="BW79" s="193" t="str">
        <f t="shared" si="74"/>
        <v/>
      </c>
      <c r="BX79" s="193" t="str">
        <f t="shared" si="75"/>
        <v/>
      </c>
      <c r="BY79" s="193" t="str">
        <f t="shared" si="76"/>
        <v/>
      </c>
      <c r="BZ79" s="193" t="str">
        <f t="shared" si="77"/>
        <v/>
      </c>
      <c r="CA79" s="193" t="str">
        <f t="shared" si="78"/>
        <v/>
      </c>
      <c r="CB79" s="193" t="str">
        <f t="shared" si="79"/>
        <v/>
      </c>
      <c r="CC79" s="193" t="str">
        <f t="shared" si="80"/>
        <v/>
      </c>
      <c r="CD79" s="193" t="str">
        <f t="shared" si="81"/>
        <v/>
      </c>
      <c r="CE79" s="193" t="str">
        <f t="shared" si="82"/>
        <v/>
      </c>
      <c r="CF79" s="200" t="str">
        <f t="shared" si="72"/>
        <v/>
      </c>
      <c r="CG79" s="193" t="str">
        <f t="shared" si="83"/>
        <v/>
      </c>
      <c r="CH79" s="192" t="str">
        <f t="shared" si="84"/>
        <v/>
      </c>
      <c r="CI79" s="193" t="str">
        <f t="shared" si="85"/>
        <v/>
      </c>
      <c r="CJ79" s="192" t="str">
        <f t="shared" si="86"/>
        <v/>
      </c>
      <c r="CK79" s="192" t="str">
        <f t="shared" si="87"/>
        <v/>
      </c>
      <c r="CL79" s="193" t="str">
        <f>IF(CK79="","",SUMPRODUCT(--(CC79=$CC$8:$CC$358),--(CE79=$CE$8:$CE$358),--(CK79&lt;$CK$8:$CK$358))+COUNTIF($CK$8:CK79,CK79))</f>
        <v/>
      </c>
      <c r="CM79" s="229" t="str">
        <f>IF(CK79="","",SUMPRODUCT(--(CE79=$CE$8:$CE$101),--(CF79=$CF$8:$CF$101),--(CC79=$CC$8:$CC$101),--(CK79&lt;$CK$8:$CK$101))+COUNTIF($CK$8:CK79,CK79))</f>
        <v/>
      </c>
    </row>
    <row r="80" spans="1:91" ht="29.1" customHeight="1">
      <c r="A80" s="182" t="str">
        <f t="shared" si="73"/>
        <v/>
      </c>
      <c r="B80" s="66">
        <v>73</v>
      </c>
      <c r="C80" s="8" t="str">
        <f t="shared" si="88"/>
        <v/>
      </c>
      <c r="D80" s="112" t="str">
        <f t="shared" si="89"/>
        <v/>
      </c>
      <c r="E80" s="112" t="str">
        <f t="shared" si="90"/>
        <v/>
      </c>
      <c r="F80" s="113" t="str">
        <f t="shared" si="91"/>
        <v/>
      </c>
      <c r="G80" s="113" t="str">
        <f t="shared" si="66"/>
        <v/>
      </c>
      <c r="H80" s="113" t="str">
        <f t="shared" si="67"/>
        <v/>
      </c>
      <c r="I80" s="114" t="str">
        <f t="shared" si="92"/>
        <v/>
      </c>
      <c r="J80" s="114" t="str">
        <f t="shared" si="68"/>
        <v/>
      </c>
      <c r="K80" s="8" t="str">
        <f t="shared" si="69"/>
        <v/>
      </c>
      <c r="L80" s="8" t="str">
        <f t="shared" si="70"/>
        <v/>
      </c>
      <c r="M80" s="114" t="str">
        <f t="shared" si="71"/>
        <v/>
      </c>
      <c r="N80" s="8" t="str">
        <f t="shared" si="93"/>
        <v/>
      </c>
      <c r="O80" s="115" t="str">
        <f t="shared" si="94"/>
        <v/>
      </c>
      <c r="P80" s="8" t="str">
        <f t="shared" si="95"/>
        <v/>
      </c>
      <c r="Q80" s="115" t="str">
        <f t="shared" si="96"/>
        <v/>
      </c>
      <c r="R80" s="115" t="str">
        <f t="shared" si="97"/>
        <v/>
      </c>
      <c r="S80" s="121" t="str">
        <f>IF(R80="","",SUMPRODUCT(--(L80=$L$8:$L$101),--(J80=$J$8:$J$101),--(R80&lt;$R$8:$R$101))+COUNTIF($R$8:R80,R80))</f>
        <v/>
      </c>
      <c r="T80" s="121" t="str">
        <f>IF(R80="","",SUMPRODUCT(--(L80=$L$8:$L$101),--(M80=$M$8:$M$101),--(J80=$J$8:$J$101),--(R80&lt;$R$8:$R$101))+COUNTIF($R$8:R80,R80))</f>
        <v/>
      </c>
      <c r="BU80" s="193">
        <v>73</v>
      </c>
      <c r="BV80" s="193" t="str">
        <f>IF(CK80="","",SUMPRODUCT(--(CC80=$CC$8:$CC$358),--(CE80=$CE$8:$CE$358),--(CK80&lt;$CK$8:$CK$358))+COUNTIF($CK$8:CK80,CK80))</f>
        <v/>
      </c>
      <c r="BW80" s="193" t="str">
        <f t="shared" si="74"/>
        <v/>
      </c>
      <c r="BX80" s="193" t="str">
        <f t="shared" si="75"/>
        <v/>
      </c>
      <c r="BY80" s="193" t="str">
        <f t="shared" si="76"/>
        <v/>
      </c>
      <c r="BZ80" s="193" t="str">
        <f t="shared" si="77"/>
        <v/>
      </c>
      <c r="CA80" s="193" t="str">
        <f t="shared" si="78"/>
        <v/>
      </c>
      <c r="CB80" s="193" t="str">
        <f t="shared" si="79"/>
        <v/>
      </c>
      <c r="CC80" s="193" t="str">
        <f t="shared" si="80"/>
        <v/>
      </c>
      <c r="CD80" s="193" t="str">
        <f t="shared" si="81"/>
        <v/>
      </c>
      <c r="CE80" s="193" t="str">
        <f t="shared" si="82"/>
        <v/>
      </c>
      <c r="CF80" s="200" t="str">
        <f t="shared" si="72"/>
        <v/>
      </c>
      <c r="CG80" s="193" t="str">
        <f t="shared" si="83"/>
        <v/>
      </c>
      <c r="CH80" s="192" t="str">
        <f t="shared" si="84"/>
        <v/>
      </c>
      <c r="CI80" s="193" t="str">
        <f t="shared" si="85"/>
        <v/>
      </c>
      <c r="CJ80" s="192" t="str">
        <f t="shared" si="86"/>
        <v/>
      </c>
      <c r="CK80" s="192" t="str">
        <f t="shared" si="87"/>
        <v/>
      </c>
      <c r="CL80" s="193" t="str">
        <f>IF(CK80="","",SUMPRODUCT(--(CC80=$CC$8:$CC$358),--(CE80=$CE$8:$CE$358),--(CK80&lt;$CK$8:$CK$358))+COUNTIF($CK$8:CK80,CK80))</f>
        <v/>
      </c>
      <c r="CM80" s="229" t="str">
        <f>IF(CK80="","",SUMPRODUCT(--(CE80=$CE$8:$CE$101),--(CF80=$CF$8:$CF$101),--(CC80=$CC$8:$CC$101),--(CK80&lt;$CK$8:$CK$101))+COUNTIF($CK$8:CK80,CK80))</f>
        <v/>
      </c>
    </row>
    <row r="81" spans="1:91" ht="29.1" customHeight="1">
      <c r="A81" s="182" t="str">
        <f t="shared" si="73"/>
        <v/>
      </c>
      <c r="B81" s="66">
        <v>74</v>
      </c>
      <c r="C81" s="8" t="str">
        <f t="shared" si="88"/>
        <v/>
      </c>
      <c r="D81" s="112" t="str">
        <f t="shared" si="89"/>
        <v/>
      </c>
      <c r="E81" s="112" t="str">
        <f t="shared" si="90"/>
        <v/>
      </c>
      <c r="F81" s="113" t="str">
        <f t="shared" si="91"/>
        <v/>
      </c>
      <c r="G81" s="113" t="str">
        <f t="shared" si="66"/>
        <v/>
      </c>
      <c r="H81" s="113" t="str">
        <f t="shared" si="67"/>
        <v/>
      </c>
      <c r="I81" s="114" t="str">
        <f t="shared" si="92"/>
        <v/>
      </c>
      <c r="J81" s="114" t="str">
        <f t="shared" si="68"/>
        <v/>
      </c>
      <c r="K81" s="8" t="str">
        <f t="shared" si="69"/>
        <v/>
      </c>
      <c r="L81" s="8" t="str">
        <f t="shared" si="70"/>
        <v/>
      </c>
      <c r="M81" s="114" t="str">
        <f t="shared" si="71"/>
        <v/>
      </c>
      <c r="N81" s="8" t="str">
        <f t="shared" si="93"/>
        <v/>
      </c>
      <c r="O81" s="115" t="str">
        <f t="shared" si="94"/>
        <v/>
      </c>
      <c r="P81" s="8" t="str">
        <f t="shared" si="95"/>
        <v/>
      </c>
      <c r="Q81" s="115" t="str">
        <f t="shared" si="96"/>
        <v/>
      </c>
      <c r="R81" s="115" t="str">
        <f t="shared" si="97"/>
        <v/>
      </c>
      <c r="S81" s="121" t="str">
        <f>IF(R81="","",SUMPRODUCT(--(L81=$L$8:$L$101),--(J81=$J$8:$J$101),--(R81&lt;$R$8:$R$101))+COUNTIF($R$8:R81,R81))</f>
        <v/>
      </c>
      <c r="T81" s="121" t="str">
        <f>IF(R81="","",SUMPRODUCT(--(L81=$L$8:$L$101),--(M81=$M$8:$M$101),--(J81=$J$8:$J$101),--(R81&lt;$R$8:$R$101))+COUNTIF($R$8:R81,R81))</f>
        <v/>
      </c>
      <c r="BU81" s="193">
        <v>74</v>
      </c>
      <c r="BV81" s="193" t="str">
        <f>IF(CK81="","",SUMPRODUCT(--(CC81=$CC$8:$CC$358),--(CE81=$CE$8:$CE$358),--(CK81&lt;$CK$8:$CK$358))+COUNTIF($CK$8:CK81,CK81))</f>
        <v/>
      </c>
      <c r="BW81" s="193" t="str">
        <f t="shared" si="74"/>
        <v/>
      </c>
      <c r="BX81" s="193" t="str">
        <f t="shared" si="75"/>
        <v/>
      </c>
      <c r="BY81" s="193" t="str">
        <f t="shared" si="76"/>
        <v/>
      </c>
      <c r="BZ81" s="193" t="str">
        <f t="shared" si="77"/>
        <v/>
      </c>
      <c r="CA81" s="193" t="str">
        <f t="shared" si="78"/>
        <v/>
      </c>
      <c r="CB81" s="193" t="str">
        <f t="shared" si="79"/>
        <v/>
      </c>
      <c r="CC81" s="193" t="str">
        <f t="shared" si="80"/>
        <v/>
      </c>
      <c r="CD81" s="193" t="str">
        <f t="shared" si="81"/>
        <v/>
      </c>
      <c r="CE81" s="193" t="str">
        <f t="shared" si="82"/>
        <v/>
      </c>
      <c r="CF81" s="200" t="str">
        <f t="shared" si="72"/>
        <v/>
      </c>
      <c r="CG81" s="193" t="str">
        <f t="shared" si="83"/>
        <v/>
      </c>
      <c r="CH81" s="192" t="str">
        <f t="shared" si="84"/>
        <v/>
      </c>
      <c r="CI81" s="193" t="str">
        <f t="shared" si="85"/>
        <v/>
      </c>
      <c r="CJ81" s="192" t="str">
        <f t="shared" si="86"/>
        <v/>
      </c>
      <c r="CK81" s="192" t="str">
        <f t="shared" si="87"/>
        <v/>
      </c>
      <c r="CL81" s="193" t="str">
        <f>IF(CK81="","",SUMPRODUCT(--(CC81=$CC$8:$CC$358),--(CE81=$CE$8:$CE$358),--(CK81&lt;$CK$8:$CK$358))+COUNTIF($CK$8:CK81,CK81))</f>
        <v/>
      </c>
      <c r="CM81" s="229" t="str">
        <f>IF(CK81="","",SUMPRODUCT(--(CE81=$CE$8:$CE$101),--(CF81=$CF$8:$CF$101),--(CC81=$CC$8:$CC$101),--(CK81&lt;$CK$8:$CK$101))+COUNTIF($CK$8:CK81,CK81))</f>
        <v/>
      </c>
    </row>
    <row r="82" spans="1:91" ht="29.1" customHeight="1">
      <c r="A82" s="182" t="str">
        <f t="shared" si="73"/>
        <v/>
      </c>
      <c r="B82" s="66">
        <v>75</v>
      </c>
      <c r="C82" s="8" t="str">
        <f t="shared" si="88"/>
        <v/>
      </c>
      <c r="D82" s="112" t="str">
        <f t="shared" si="89"/>
        <v/>
      </c>
      <c r="E82" s="112" t="str">
        <f t="shared" si="90"/>
        <v/>
      </c>
      <c r="F82" s="113" t="str">
        <f t="shared" si="91"/>
        <v/>
      </c>
      <c r="G82" s="113" t="str">
        <f t="shared" si="66"/>
        <v/>
      </c>
      <c r="H82" s="113" t="str">
        <f t="shared" si="67"/>
        <v/>
      </c>
      <c r="I82" s="114" t="str">
        <f t="shared" si="92"/>
        <v/>
      </c>
      <c r="J82" s="114" t="str">
        <f t="shared" si="68"/>
        <v/>
      </c>
      <c r="K82" s="8" t="str">
        <f t="shared" si="69"/>
        <v/>
      </c>
      <c r="L82" s="8" t="str">
        <f t="shared" si="70"/>
        <v/>
      </c>
      <c r="M82" s="114" t="str">
        <f t="shared" si="71"/>
        <v/>
      </c>
      <c r="N82" s="8" t="str">
        <f t="shared" si="93"/>
        <v/>
      </c>
      <c r="O82" s="115" t="str">
        <f t="shared" si="94"/>
        <v/>
      </c>
      <c r="P82" s="8" t="str">
        <f t="shared" si="95"/>
        <v/>
      </c>
      <c r="Q82" s="115" t="str">
        <f t="shared" si="96"/>
        <v/>
      </c>
      <c r="R82" s="115" t="str">
        <f t="shared" si="97"/>
        <v/>
      </c>
      <c r="S82" s="121" t="str">
        <f>IF(R82="","",SUMPRODUCT(--(L82=$L$8:$L$101),--(J82=$J$8:$J$101),--(R82&lt;$R$8:$R$101))+COUNTIF($R$8:R82,R82))</f>
        <v/>
      </c>
      <c r="T82" s="121" t="str">
        <f>IF(R82="","",SUMPRODUCT(--(L82=$L$8:$L$101),--(M82=$M$8:$M$101),--(J82=$J$8:$J$101),--(R82&lt;$R$8:$R$101))+COUNTIF($R$8:R82,R82))</f>
        <v/>
      </c>
      <c r="BU82" s="193">
        <v>75</v>
      </c>
      <c r="BV82" s="193" t="str">
        <f>IF(CK82="","",SUMPRODUCT(--(CC82=$CC$8:$CC$358),--(CE82=$CE$8:$CE$358),--(CK82&lt;$CK$8:$CK$358))+COUNTIF($CK$8:CK82,CK82))</f>
        <v/>
      </c>
      <c r="BW82" s="193" t="str">
        <f t="shared" si="74"/>
        <v/>
      </c>
      <c r="BX82" s="193" t="str">
        <f t="shared" si="75"/>
        <v/>
      </c>
      <c r="BY82" s="193" t="str">
        <f t="shared" si="76"/>
        <v/>
      </c>
      <c r="BZ82" s="193" t="str">
        <f t="shared" si="77"/>
        <v/>
      </c>
      <c r="CA82" s="193" t="str">
        <f t="shared" si="78"/>
        <v/>
      </c>
      <c r="CB82" s="193" t="str">
        <f t="shared" si="79"/>
        <v/>
      </c>
      <c r="CC82" s="193" t="str">
        <f t="shared" si="80"/>
        <v/>
      </c>
      <c r="CD82" s="193" t="str">
        <f t="shared" si="81"/>
        <v/>
      </c>
      <c r="CE82" s="193" t="str">
        <f t="shared" si="82"/>
        <v/>
      </c>
      <c r="CF82" s="200" t="str">
        <f t="shared" si="72"/>
        <v/>
      </c>
      <c r="CG82" s="193" t="str">
        <f t="shared" si="83"/>
        <v/>
      </c>
      <c r="CH82" s="192" t="str">
        <f t="shared" si="84"/>
        <v/>
      </c>
      <c r="CI82" s="193" t="str">
        <f t="shared" si="85"/>
        <v/>
      </c>
      <c r="CJ82" s="192" t="str">
        <f t="shared" si="86"/>
        <v/>
      </c>
      <c r="CK82" s="192" t="str">
        <f t="shared" si="87"/>
        <v/>
      </c>
      <c r="CL82" s="193" t="str">
        <f>IF(CK82="","",SUMPRODUCT(--(CC82=$CC$8:$CC$358),--(CE82=$CE$8:$CE$358),--(CK82&lt;$CK$8:$CK$358))+COUNTIF($CK$8:CK82,CK82))</f>
        <v/>
      </c>
      <c r="CM82" s="229" t="str">
        <f>IF(CK82="","",SUMPRODUCT(--(CE82=$CE$8:$CE$101),--(CF82=$CF$8:$CF$101),--(CC82=$CC$8:$CC$101),--(CK82&lt;$CK$8:$CK$101))+COUNTIF($CK$8:CK82,CK82))</f>
        <v/>
      </c>
    </row>
    <row r="83" spans="1:91" ht="29.1" customHeight="1">
      <c r="A83" s="182" t="str">
        <f t="shared" si="73"/>
        <v/>
      </c>
      <c r="B83" s="66">
        <v>76</v>
      </c>
      <c r="C83" s="8" t="str">
        <f t="shared" si="88"/>
        <v/>
      </c>
      <c r="D83" s="112" t="str">
        <f t="shared" si="89"/>
        <v/>
      </c>
      <c r="E83" s="112" t="str">
        <f t="shared" si="90"/>
        <v/>
      </c>
      <c r="F83" s="113" t="str">
        <f t="shared" si="91"/>
        <v/>
      </c>
      <c r="G83" s="113" t="str">
        <f t="shared" si="66"/>
        <v/>
      </c>
      <c r="H83" s="113" t="str">
        <f t="shared" si="67"/>
        <v/>
      </c>
      <c r="I83" s="114" t="str">
        <f t="shared" si="92"/>
        <v/>
      </c>
      <c r="J83" s="114" t="str">
        <f t="shared" si="68"/>
        <v/>
      </c>
      <c r="K83" s="8" t="str">
        <f t="shared" si="69"/>
        <v/>
      </c>
      <c r="L83" s="8" t="str">
        <f t="shared" si="70"/>
        <v/>
      </c>
      <c r="M83" s="114" t="str">
        <f t="shared" si="71"/>
        <v/>
      </c>
      <c r="N83" s="8" t="str">
        <f t="shared" si="93"/>
        <v/>
      </c>
      <c r="O83" s="115" t="str">
        <f t="shared" si="94"/>
        <v/>
      </c>
      <c r="P83" s="8" t="str">
        <f t="shared" si="95"/>
        <v/>
      </c>
      <c r="Q83" s="115" t="str">
        <f t="shared" si="96"/>
        <v/>
      </c>
      <c r="R83" s="115" t="str">
        <f t="shared" si="97"/>
        <v/>
      </c>
      <c r="S83" s="121" t="str">
        <f>IF(R83="","",SUMPRODUCT(--(L83=$L$8:$L$101),--(J83=$J$8:$J$101),--(R83&lt;$R$8:$R$101))+COUNTIF($R$8:R83,R83))</f>
        <v/>
      </c>
      <c r="T83" s="121" t="str">
        <f>IF(R83="","",SUMPRODUCT(--(L83=$L$8:$L$101),--(M83=$M$8:$M$101),--(J83=$J$8:$J$101),--(R83&lt;$R$8:$R$101))+COUNTIF($R$8:R83,R83))</f>
        <v/>
      </c>
      <c r="BU83" s="193">
        <v>76</v>
      </c>
      <c r="BV83" s="193" t="str">
        <f>IF(CK83="","",SUMPRODUCT(--(CC83=$CC$8:$CC$358),--(CE83=$CE$8:$CE$358),--(CK83&lt;$CK$8:$CK$358))+COUNTIF($CK$8:CK83,CK83))</f>
        <v/>
      </c>
      <c r="BW83" s="193" t="str">
        <f t="shared" si="74"/>
        <v/>
      </c>
      <c r="BX83" s="193" t="str">
        <f t="shared" si="75"/>
        <v/>
      </c>
      <c r="BY83" s="193" t="str">
        <f t="shared" si="76"/>
        <v/>
      </c>
      <c r="BZ83" s="193" t="str">
        <f t="shared" si="77"/>
        <v/>
      </c>
      <c r="CA83" s="193" t="str">
        <f t="shared" si="78"/>
        <v/>
      </c>
      <c r="CB83" s="193" t="str">
        <f t="shared" si="79"/>
        <v/>
      </c>
      <c r="CC83" s="193" t="str">
        <f t="shared" si="80"/>
        <v/>
      </c>
      <c r="CD83" s="193" t="str">
        <f t="shared" si="81"/>
        <v/>
      </c>
      <c r="CE83" s="193" t="str">
        <f t="shared" si="82"/>
        <v/>
      </c>
      <c r="CF83" s="200" t="str">
        <f t="shared" si="72"/>
        <v/>
      </c>
      <c r="CG83" s="193" t="str">
        <f t="shared" si="83"/>
        <v/>
      </c>
      <c r="CH83" s="192" t="str">
        <f t="shared" si="84"/>
        <v/>
      </c>
      <c r="CI83" s="193" t="str">
        <f t="shared" si="85"/>
        <v/>
      </c>
      <c r="CJ83" s="192" t="str">
        <f t="shared" si="86"/>
        <v/>
      </c>
      <c r="CK83" s="192" t="str">
        <f t="shared" si="87"/>
        <v/>
      </c>
      <c r="CL83" s="193" t="str">
        <f>IF(CK83="","",SUMPRODUCT(--(CC83=$CC$8:$CC$358),--(CE83=$CE$8:$CE$358),--(CK83&lt;$CK$8:$CK$358))+COUNTIF($CK$8:CK83,CK83))</f>
        <v/>
      </c>
      <c r="CM83" s="229" t="str">
        <f>IF(CK83="","",SUMPRODUCT(--(CE83=$CE$8:$CE$101),--(CF83=$CF$8:$CF$101),--(CC83=$CC$8:$CC$101),--(CK83&lt;$CK$8:$CK$101))+COUNTIF($CK$8:CK83,CK83))</f>
        <v/>
      </c>
    </row>
    <row r="84" spans="1:91" ht="29.1" customHeight="1">
      <c r="A84" s="182" t="str">
        <f t="shared" si="73"/>
        <v/>
      </c>
      <c r="B84" s="66">
        <v>77</v>
      </c>
      <c r="C84" s="8" t="str">
        <f t="shared" si="88"/>
        <v/>
      </c>
      <c r="D84" s="112" t="str">
        <f t="shared" si="89"/>
        <v/>
      </c>
      <c r="E84" s="112" t="str">
        <f t="shared" si="90"/>
        <v/>
      </c>
      <c r="F84" s="113" t="str">
        <f t="shared" si="91"/>
        <v/>
      </c>
      <c r="G84" s="113" t="str">
        <f t="shared" si="66"/>
        <v/>
      </c>
      <c r="H84" s="113" t="str">
        <f t="shared" si="67"/>
        <v/>
      </c>
      <c r="I84" s="114" t="str">
        <f t="shared" si="92"/>
        <v/>
      </c>
      <c r="J84" s="114" t="str">
        <f t="shared" si="68"/>
        <v/>
      </c>
      <c r="K84" s="8" t="str">
        <f t="shared" si="69"/>
        <v/>
      </c>
      <c r="L84" s="8" t="str">
        <f t="shared" si="70"/>
        <v/>
      </c>
      <c r="M84" s="114" t="str">
        <f t="shared" si="71"/>
        <v/>
      </c>
      <c r="N84" s="8" t="str">
        <f t="shared" si="93"/>
        <v/>
      </c>
      <c r="O84" s="115" t="str">
        <f t="shared" si="94"/>
        <v/>
      </c>
      <c r="P84" s="8" t="str">
        <f t="shared" si="95"/>
        <v/>
      </c>
      <c r="Q84" s="115" t="str">
        <f t="shared" si="96"/>
        <v/>
      </c>
      <c r="R84" s="115" t="str">
        <f t="shared" si="97"/>
        <v/>
      </c>
      <c r="S84" s="121" t="str">
        <f>IF(R84="","",SUMPRODUCT(--(L84=$L$8:$L$101),--(J84=$J$8:$J$101),--(R84&lt;$R$8:$R$101))+COUNTIF($R$8:R84,R84))</f>
        <v/>
      </c>
      <c r="T84" s="121" t="str">
        <f>IF(R84="","",SUMPRODUCT(--(L84=$L$8:$L$101),--(M84=$M$8:$M$101),--(J84=$J$8:$J$101),--(R84&lt;$R$8:$R$101))+COUNTIF($R$8:R84,R84))</f>
        <v/>
      </c>
      <c r="BU84" s="193">
        <v>77</v>
      </c>
      <c r="BV84" s="193" t="str">
        <f>IF(CK84="","",SUMPRODUCT(--(CC84=$CC$8:$CC$358),--(CE84=$CE$8:$CE$358),--(CK84&lt;$CK$8:$CK$358))+COUNTIF($CK$8:CK84,CK84))</f>
        <v/>
      </c>
      <c r="BW84" s="193" t="str">
        <f t="shared" si="74"/>
        <v/>
      </c>
      <c r="BX84" s="193" t="str">
        <f t="shared" si="75"/>
        <v/>
      </c>
      <c r="BY84" s="193" t="str">
        <f t="shared" si="76"/>
        <v/>
      </c>
      <c r="BZ84" s="193" t="str">
        <f t="shared" si="77"/>
        <v/>
      </c>
      <c r="CA84" s="193" t="str">
        <f t="shared" si="78"/>
        <v/>
      </c>
      <c r="CB84" s="193" t="str">
        <f t="shared" si="79"/>
        <v/>
      </c>
      <c r="CC84" s="193" t="str">
        <f t="shared" si="80"/>
        <v/>
      </c>
      <c r="CD84" s="193" t="str">
        <f t="shared" si="81"/>
        <v/>
      </c>
      <c r="CE84" s="193" t="str">
        <f t="shared" si="82"/>
        <v/>
      </c>
      <c r="CF84" s="200" t="str">
        <f t="shared" si="72"/>
        <v/>
      </c>
      <c r="CG84" s="193" t="str">
        <f t="shared" si="83"/>
        <v/>
      </c>
      <c r="CH84" s="192" t="str">
        <f t="shared" si="84"/>
        <v/>
      </c>
      <c r="CI84" s="193" t="str">
        <f t="shared" si="85"/>
        <v/>
      </c>
      <c r="CJ84" s="192" t="str">
        <f t="shared" si="86"/>
        <v/>
      </c>
      <c r="CK84" s="192" t="str">
        <f t="shared" si="87"/>
        <v/>
      </c>
      <c r="CL84" s="193" t="str">
        <f>IF(CK84="","",SUMPRODUCT(--(CC84=$CC$8:$CC$358),--(CE84=$CE$8:$CE$358),--(CK84&lt;$CK$8:$CK$358))+COUNTIF($CK$8:CK84,CK84))</f>
        <v/>
      </c>
      <c r="CM84" s="229" t="str">
        <f>IF(CK84="","",SUMPRODUCT(--(CE84=$CE$8:$CE$101),--(CF84=$CF$8:$CF$101),--(CC84=$CC$8:$CC$101),--(CK84&lt;$CK$8:$CK$101))+COUNTIF($CK$8:CK84,CK84))</f>
        <v/>
      </c>
    </row>
    <row r="85" spans="1:91" ht="29.1" customHeight="1">
      <c r="A85" s="182" t="str">
        <f t="shared" si="73"/>
        <v/>
      </c>
      <c r="B85" s="66">
        <v>78</v>
      </c>
      <c r="C85" s="8" t="str">
        <f t="shared" si="88"/>
        <v/>
      </c>
      <c r="D85" s="112" t="str">
        <f t="shared" si="89"/>
        <v/>
      </c>
      <c r="E85" s="112" t="str">
        <f t="shared" si="90"/>
        <v/>
      </c>
      <c r="F85" s="113" t="str">
        <f t="shared" si="91"/>
        <v/>
      </c>
      <c r="G85" s="113" t="str">
        <f t="shared" si="66"/>
        <v/>
      </c>
      <c r="H85" s="113" t="str">
        <f t="shared" si="67"/>
        <v/>
      </c>
      <c r="I85" s="114" t="str">
        <f t="shared" si="92"/>
        <v/>
      </c>
      <c r="J85" s="114" t="str">
        <f t="shared" si="68"/>
        <v/>
      </c>
      <c r="K85" s="8" t="str">
        <f t="shared" si="69"/>
        <v/>
      </c>
      <c r="L85" s="8" t="str">
        <f t="shared" si="70"/>
        <v/>
      </c>
      <c r="M85" s="114" t="str">
        <f t="shared" si="71"/>
        <v/>
      </c>
      <c r="N85" s="8" t="str">
        <f t="shared" si="93"/>
        <v/>
      </c>
      <c r="O85" s="115" t="str">
        <f t="shared" si="94"/>
        <v/>
      </c>
      <c r="P85" s="8" t="str">
        <f t="shared" si="95"/>
        <v/>
      </c>
      <c r="Q85" s="115" t="str">
        <f t="shared" si="96"/>
        <v/>
      </c>
      <c r="R85" s="115" t="str">
        <f t="shared" si="97"/>
        <v/>
      </c>
      <c r="S85" s="121" t="str">
        <f>IF(R85="","",SUMPRODUCT(--(L85=$L$8:$L$101),--(J85=$J$8:$J$101),--(R85&lt;$R$8:$R$101))+COUNTIF($R$8:R85,R85))</f>
        <v/>
      </c>
      <c r="T85" s="121" t="str">
        <f>IF(R85="","",SUMPRODUCT(--(L85=$L$8:$L$101),--(M85=$M$8:$M$101),--(J85=$J$8:$J$101),--(R85&lt;$R$8:$R$101))+COUNTIF($R$8:R85,R85))</f>
        <v/>
      </c>
      <c r="BU85" s="193">
        <v>78</v>
      </c>
      <c r="BV85" s="193" t="str">
        <f>IF(CK85="","",SUMPRODUCT(--(CC85=$CC$8:$CC$358),--(CE85=$CE$8:$CE$358),--(CK85&lt;$CK$8:$CK$358))+COUNTIF($CK$8:CK85,CK85))</f>
        <v/>
      </c>
      <c r="BW85" s="193" t="str">
        <f t="shared" si="74"/>
        <v/>
      </c>
      <c r="BX85" s="193" t="str">
        <f t="shared" si="75"/>
        <v/>
      </c>
      <c r="BY85" s="193" t="str">
        <f t="shared" si="76"/>
        <v/>
      </c>
      <c r="BZ85" s="193" t="str">
        <f t="shared" si="77"/>
        <v/>
      </c>
      <c r="CA85" s="193" t="str">
        <f t="shared" si="78"/>
        <v/>
      </c>
      <c r="CB85" s="193" t="str">
        <f t="shared" si="79"/>
        <v/>
      </c>
      <c r="CC85" s="193" t="str">
        <f t="shared" si="80"/>
        <v/>
      </c>
      <c r="CD85" s="193" t="str">
        <f t="shared" si="81"/>
        <v/>
      </c>
      <c r="CE85" s="193" t="str">
        <f t="shared" si="82"/>
        <v/>
      </c>
      <c r="CF85" s="200" t="str">
        <f t="shared" si="72"/>
        <v/>
      </c>
      <c r="CG85" s="193" t="str">
        <f t="shared" si="83"/>
        <v/>
      </c>
      <c r="CH85" s="192" t="str">
        <f t="shared" si="84"/>
        <v/>
      </c>
      <c r="CI85" s="193" t="str">
        <f t="shared" si="85"/>
        <v/>
      </c>
      <c r="CJ85" s="192" t="str">
        <f t="shared" si="86"/>
        <v/>
      </c>
      <c r="CK85" s="192" t="str">
        <f t="shared" si="87"/>
        <v/>
      </c>
      <c r="CL85" s="193" t="str">
        <f>IF(CK85="","",SUMPRODUCT(--(CC85=$CC$8:$CC$358),--(CE85=$CE$8:$CE$358),--(CK85&lt;$CK$8:$CK$358))+COUNTIF($CK$8:CK85,CK85))</f>
        <v/>
      </c>
      <c r="CM85" s="229" t="str">
        <f>IF(CK85="","",SUMPRODUCT(--(CE85=$CE$8:$CE$101),--(CF85=$CF$8:$CF$101),--(CC85=$CC$8:$CC$101),--(CK85&lt;$CK$8:$CK$101))+COUNTIF($CK$8:CK85,CK85))</f>
        <v/>
      </c>
    </row>
    <row r="86" spans="1:91" ht="29.1" customHeight="1">
      <c r="A86" s="182" t="str">
        <f t="shared" si="73"/>
        <v/>
      </c>
      <c r="B86" s="66">
        <v>79</v>
      </c>
      <c r="C86" s="8" t="str">
        <f t="shared" si="88"/>
        <v/>
      </c>
      <c r="D86" s="112" t="str">
        <f t="shared" si="89"/>
        <v/>
      </c>
      <c r="E86" s="112" t="str">
        <f t="shared" si="90"/>
        <v/>
      </c>
      <c r="F86" s="113" t="str">
        <f t="shared" si="91"/>
        <v/>
      </c>
      <c r="G86" s="113" t="str">
        <f t="shared" si="66"/>
        <v/>
      </c>
      <c r="H86" s="113" t="str">
        <f t="shared" si="67"/>
        <v/>
      </c>
      <c r="I86" s="114" t="str">
        <f t="shared" si="92"/>
        <v/>
      </c>
      <c r="J86" s="114" t="str">
        <f t="shared" si="68"/>
        <v/>
      </c>
      <c r="K86" s="8" t="str">
        <f t="shared" si="69"/>
        <v/>
      </c>
      <c r="L86" s="8" t="str">
        <f t="shared" si="70"/>
        <v/>
      </c>
      <c r="M86" s="114" t="str">
        <f t="shared" si="71"/>
        <v/>
      </c>
      <c r="N86" s="8" t="str">
        <f t="shared" si="93"/>
        <v/>
      </c>
      <c r="O86" s="115" t="str">
        <f t="shared" si="94"/>
        <v/>
      </c>
      <c r="P86" s="8" t="str">
        <f t="shared" si="95"/>
        <v/>
      </c>
      <c r="Q86" s="115" t="str">
        <f t="shared" si="96"/>
        <v/>
      </c>
      <c r="R86" s="115" t="str">
        <f t="shared" si="97"/>
        <v/>
      </c>
      <c r="S86" s="121" t="str">
        <f>IF(R86="","",SUMPRODUCT(--(L86=$L$8:$L$101),--(J86=$J$8:$J$101),--(R86&lt;$R$8:$R$101))+COUNTIF($R$8:R86,R86))</f>
        <v/>
      </c>
      <c r="T86" s="121" t="str">
        <f>IF(R86="","",SUMPRODUCT(--(L86=$L$8:$L$101),--(M86=$M$8:$M$101),--(J86=$J$8:$J$101),--(R86&lt;$R$8:$R$101))+COUNTIF($R$8:R86,R86))</f>
        <v/>
      </c>
      <c r="BU86" s="193">
        <v>79</v>
      </c>
      <c r="BV86" s="193" t="str">
        <f>IF(CK86="","",SUMPRODUCT(--(CC86=$CC$8:$CC$358),--(CE86=$CE$8:$CE$358),--(CK86&lt;$CK$8:$CK$358))+COUNTIF($CK$8:CK86,CK86))</f>
        <v/>
      </c>
      <c r="BW86" s="193" t="str">
        <f t="shared" si="74"/>
        <v/>
      </c>
      <c r="BX86" s="193" t="str">
        <f t="shared" si="75"/>
        <v/>
      </c>
      <c r="BY86" s="193" t="str">
        <f t="shared" si="76"/>
        <v/>
      </c>
      <c r="BZ86" s="193" t="str">
        <f t="shared" si="77"/>
        <v/>
      </c>
      <c r="CA86" s="193" t="str">
        <f t="shared" si="78"/>
        <v/>
      </c>
      <c r="CB86" s="193" t="str">
        <f t="shared" si="79"/>
        <v/>
      </c>
      <c r="CC86" s="193" t="str">
        <f t="shared" si="80"/>
        <v/>
      </c>
      <c r="CD86" s="193" t="str">
        <f t="shared" si="81"/>
        <v/>
      </c>
      <c r="CE86" s="193" t="str">
        <f t="shared" si="82"/>
        <v/>
      </c>
      <c r="CF86" s="200" t="str">
        <f t="shared" si="72"/>
        <v/>
      </c>
      <c r="CG86" s="193" t="str">
        <f t="shared" si="83"/>
        <v/>
      </c>
      <c r="CH86" s="192" t="str">
        <f t="shared" si="84"/>
        <v/>
      </c>
      <c r="CI86" s="193" t="str">
        <f t="shared" si="85"/>
        <v/>
      </c>
      <c r="CJ86" s="192" t="str">
        <f t="shared" si="86"/>
        <v/>
      </c>
      <c r="CK86" s="192" t="str">
        <f t="shared" si="87"/>
        <v/>
      </c>
      <c r="CL86" s="193" t="str">
        <f>IF(CK86="","",SUMPRODUCT(--(CC86=$CC$8:$CC$358),--(CE86=$CE$8:$CE$358),--(CK86&lt;$CK$8:$CK$358))+COUNTIF($CK$8:CK86,CK86))</f>
        <v/>
      </c>
      <c r="CM86" s="229" t="str">
        <f>IF(CK86="","",SUMPRODUCT(--(CE86=$CE$8:$CE$101),--(CF86=$CF$8:$CF$101),--(CC86=$CC$8:$CC$101),--(CK86&lt;$CK$8:$CK$101))+COUNTIF($CK$8:CK86,CK86))</f>
        <v/>
      </c>
    </row>
    <row r="87" spans="1:91" ht="29.1" customHeight="1">
      <c r="A87" s="182" t="str">
        <f t="shared" si="73"/>
        <v/>
      </c>
      <c r="B87" s="66">
        <v>80</v>
      </c>
      <c r="C87" s="8" t="str">
        <f t="shared" si="88"/>
        <v/>
      </c>
      <c r="D87" s="112" t="str">
        <f t="shared" si="89"/>
        <v/>
      </c>
      <c r="E87" s="112" t="str">
        <f t="shared" si="90"/>
        <v/>
      </c>
      <c r="F87" s="113" t="str">
        <f t="shared" si="91"/>
        <v/>
      </c>
      <c r="G87" s="113" t="str">
        <f t="shared" si="66"/>
        <v/>
      </c>
      <c r="H87" s="113" t="str">
        <f t="shared" si="67"/>
        <v/>
      </c>
      <c r="I87" s="114" t="str">
        <f t="shared" si="92"/>
        <v/>
      </c>
      <c r="J87" s="114" t="str">
        <f t="shared" si="68"/>
        <v/>
      </c>
      <c r="K87" s="8" t="str">
        <f t="shared" si="69"/>
        <v/>
      </c>
      <c r="L87" s="8" t="str">
        <f t="shared" si="70"/>
        <v/>
      </c>
      <c r="M87" s="114" t="str">
        <f t="shared" si="71"/>
        <v/>
      </c>
      <c r="N87" s="8" t="str">
        <f t="shared" si="93"/>
        <v/>
      </c>
      <c r="O87" s="115" t="str">
        <f t="shared" si="94"/>
        <v/>
      </c>
      <c r="P87" s="8" t="str">
        <f t="shared" si="95"/>
        <v/>
      </c>
      <c r="Q87" s="115" t="str">
        <f t="shared" si="96"/>
        <v/>
      </c>
      <c r="R87" s="115" t="str">
        <f t="shared" si="97"/>
        <v/>
      </c>
      <c r="S87" s="121" t="str">
        <f>IF(R87="","",SUMPRODUCT(--(L87=$L$8:$L$101),--(J87=$J$8:$J$101),--(R87&lt;$R$8:$R$101))+COUNTIF($R$8:R87,R87))</f>
        <v/>
      </c>
      <c r="T87" s="121" t="str">
        <f>IF(R87="","",SUMPRODUCT(--(L87=$L$8:$L$101),--(M87=$M$8:$M$101),--(J87=$J$8:$J$101),--(R87&lt;$R$8:$R$101))+COUNTIF($R$8:R87,R87))</f>
        <v/>
      </c>
      <c r="BU87" s="193">
        <v>80</v>
      </c>
      <c r="BV87" s="193" t="str">
        <f>IF(CK87="","",SUMPRODUCT(--(CC87=$CC$8:$CC$358),--(CE87=$CE$8:$CE$358),--(CK87&lt;$CK$8:$CK$358))+COUNTIF($CK$8:CK87,CK87))</f>
        <v/>
      </c>
      <c r="BW87" s="193" t="str">
        <f t="shared" si="74"/>
        <v/>
      </c>
      <c r="BX87" s="193" t="str">
        <f t="shared" si="75"/>
        <v/>
      </c>
      <c r="BY87" s="193" t="str">
        <f t="shared" si="76"/>
        <v/>
      </c>
      <c r="BZ87" s="193" t="str">
        <f t="shared" si="77"/>
        <v/>
      </c>
      <c r="CA87" s="193" t="str">
        <f t="shared" si="78"/>
        <v/>
      </c>
      <c r="CB87" s="193" t="str">
        <f t="shared" si="79"/>
        <v/>
      </c>
      <c r="CC87" s="193" t="str">
        <f t="shared" si="80"/>
        <v/>
      </c>
      <c r="CD87" s="193" t="str">
        <f t="shared" si="81"/>
        <v/>
      </c>
      <c r="CE87" s="193" t="str">
        <f t="shared" si="82"/>
        <v/>
      </c>
      <c r="CF87" s="200" t="str">
        <f t="shared" si="72"/>
        <v/>
      </c>
      <c r="CG87" s="193" t="str">
        <f t="shared" si="83"/>
        <v/>
      </c>
      <c r="CH87" s="192" t="str">
        <f t="shared" si="84"/>
        <v/>
      </c>
      <c r="CI87" s="193" t="str">
        <f t="shared" si="85"/>
        <v/>
      </c>
      <c r="CJ87" s="192" t="str">
        <f t="shared" si="86"/>
        <v/>
      </c>
      <c r="CK87" s="192" t="str">
        <f t="shared" si="87"/>
        <v/>
      </c>
      <c r="CL87" s="193" t="str">
        <f>IF(CK87="","",SUMPRODUCT(--(CC87=$CC$8:$CC$358),--(CE87=$CE$8:$CE$358),--(CK87&lt;$CK$8:$CK$358))+COUNTIF($CK$8:CK87,CK87))</f>
        <v/>
      </c>
      <c r="CM87" s="229" t="str">
        <f>IF(CK87="","",SUMPRODUCT(--(CE87=$CE$8:$CE$101),--(CF87=$CF$8:$CF$101),--(CC87=$CC$8:$CC$101),--(CK87&lt;$CK$8:$CK$101))+COUNTIF($CK$8:CK87,CK87))</f>
        <v/>
      </c>
    </row>
    <row r="88" spans="1:91" ht="29.1" customHeight="1">
      <c r="A88" s="182" t="str">
        <f t="shared" si="73"/>
        <v/>
      </c>
      <c r="B88" s="66">
        <v>81</v>
      </c>
      <c r="C88" s="8" t="str">
        <f t="shared" si="88"/>
        <v/>
      </c>
      <c r="D88" s="112" t="str">
        <f t="shared" si="89"/>
        <v/>
      </c>
      <c r="E88" s="112" t="str">
        <f t="shared" si="90"/>
        <v/>
      </c>
      <c r="F88" s="113" t="str">
        <f t="shared" si="91"/>
        <v/>
      </c>
      <c r="G88" s="113" t="str">
        <f t="shared" si="66"/>
        <v/>
      </c>
      <c r="H88" s="113" t="str">
        <f t="shared" si="67"/>
        <v/>
      </c>
      <c r="I88" s="114" t="str">
        <f t="shared" si="92"/>
        <v/>
      </c>
      <c r="J88" s="114" t="str">
        <f t="shared" si="68"/>
        <v/>
      </c>
      <c r="K88" s="8" t="str">
        <f t="shared" si="69"/>
        <v/>
      </c>
      <c r="L88" s="8" t="str">
        <f t="shared" si="70"/>
        <v/>
      </c>
      <c r="M88" s="114" t="str">
        <f t="shared" si="71"/>
        <v/>
      </c>
      <c r="N88" s="8" t="str">
        <f t="shared" si="93"/>
        <v/>
      </c>
      <c r="O88" s="115" t="str">
        <f t="shared" si="94"/>
        <v/>
      </c>
      <c r="P88" s="8" t="str">
        <f t="shared" si="95"/>
        <v/>
      </c>
      <c r="Q88" s="115" t="str">
        <f t="shared" si="96"/>
        <v/>
      </c>
      <c r="R88" s="115" t="str">
        <f t="shared" si="97"/>
        <v/>
      </c>
      <c r="S88" s="121" t="str">
        <f>IF(R88="","",SUMPRODUCT(--(L88=$L$8:$L$101),--(J88=$J$8:$J$101),--(R88&lt;$R$8:$R$101))+COUNTIF($R$8:R88,R88))</f>
        <v/>
      </c>
      <c r="T88" s="121" t="str">
        <f>IF(R88="","",SUMPRODUCT(--(L88=$L$8:$L$101),--(M88=$M$8:$M$101),--(J88=$J$8:$J$101),--(R88&lt;$R$8:$R$101))+COUNTIF($R$8:R88,R88))</f>
        <v/>
      </c>
      <c r="BU88" s="193">
        <v>81</v>
      </c>
      <c r="BV88" s="193" t="str">
        <f>IF(CK88="","",SUMPRODUCT(--(CC88=$CC$8:$CC$358),--(CE88=$CE$8:$CE$358),--(CK88&lt;$CK$8:$CK$358))+COUNTIF($CK$8:CK88,CK88))</f>
        <v/>
      </c>
      <c r="BW88" s="193" t="str">
        <f t="shared" si="74"/>
        <v/>
      </c>
      <c r="BX88" s="193" t="str">
        <f t="shared" si="75"/>
        <v/>
      </c>
      <c r="BY88" s="193" t="str">
        <f t="shared" si="76"/>
        <v/>
      </c>
      <c r="BZ88" s="193" t="str">
        <f t="shared" si="77"/>
        <v/>
      </c>
      <c r="CA88" s="193" t="str">
        <f t="shared" si="78"/>
        <v/>
      </c>
      <c r="CB88" s="193" t="str">
        <f t="shared" si="79"/>
        <v/>
      </c>
      <c r="CC88" s="193" t="str">
        <f t="shared" si="80"/>
        <v/>
      </c>
      <c r="CD88" s="193" t="str">
        <f t="shared" si="81"/>
        <v/>
      </c>
      <c r="CE88" s="193" t="str">
        <f t="shared" si="82"/>
        <v/>
      </c>
      <c r="CF88" s="200" t="str">
        <f t="shared" si="72"/>
        <v/>
      </c>
      <c r="CG88" s="193" t="str">
        <f t="shared" si="83"/>
        <v/>
      </c>
      <c r="CH88" s="192" t="str">
        <f t="shared" si="84"/>
        <v/>
      </c>
      <c r="CI88" s="193" t="str">
        <f t="shared" si="85"/>
        <v/>
      </c>
      <c r="CJ88" s="192" t="str">
        <f t="shared" si="86"/>
        <v/>
      </c>
      <c r="CK88" s="192" t="str">
        <f t="shared" si="87"/>
        <v/>
      </c>
      <c r="CL88" s="193" t="str">
        <f>IF(CK88="","",SUMPRODUCT(--(CC88=$CC$8:$CC$358),--(CE88=$CE$8:$CE$358),--(CK88&lt;$CK$8:$CK$358))+COUNTIF($CK$8:CK88,CK88))</f>
        <v/>
      </c>
      <c r="CM88" s="229" t="str">
        <f>IF(CK88="","",SUMPRODUCT(--(CE88=$CE$8:$CE$101),--(CF88=$CF$8:$CF$101),--(CC88=$CC$8:$CC$101),--(CK88&lt;$CK$8:$CK$101))+COUNTIF($CK$8:CK88,CK88))</f>
        <v/>
      </c>
    </row>
    <row r="89" spans="1:91" ht="29.1" customHeight="1">
      <c r="A89" s="182" t="str">
        <f t="shared" si="73"/>
        <v/>
      </c>
      <c r="B89" s="66">
        <v>82</v>
      </c>
      <c r="C89" s="8" t="str">
        <f t="shared" si="88"/>
        <v/>
      </c>
      <c r="D89" s="112" t="str">
        <f t="shared" si="89"/>
        <v/>
      </c>
      <c r="E89" s="112" t="str">
        <f t="shared" si="90"/>
        <v/>
      </c>
      <c r="F89" s="113" t="str">
        <f t="shared" si="91"/>
        <v/>
      </c>
      <c r="G89" s="113" t="str">
        <f t="shared" si="66"/>
        <v/>
      </c>
      <c r="H89" s="113" t="str">
        <f t="shared" si="67"/>
        <v/>
      </c>
      <c r="I89" s="114" t="str">
        <f t="shared" si="92"/>
        <v/>
      </c>
      <c r="J89" s="114" t="str">
        <f t="shared" si="68"/>
        <v/>
      </c>
      <c r="K89" s="8" t="str">
        <f t="shared" si="69"/>
        <v/>
      </c>
      <c r="L89" s="8" t="str">
        <f t="shared" si="70"/>
        <v/>
      </c>
      <c r="M89" s="114" t="str">
        <f t="shared" si="71"/>
        <v/>
      </c>
      <c r="N89" s="8" t="str">
        <f t="shared" si="93"/>
        <v/>
      </c>
      <c r="O89" s="115" t="str">
        <f t="shared" si="94"/>
        <v/>
      </c>
      <c r="P89" s="8" t="str">
        <f t="shared" si="95"/>
        <v/>
      </c>
      <c r="Q89" s="115" t="str">
        <f t="shared" si="96"/>
        <v/>
      </c>
      <c r="R89" s="115" t="str">
        <f t="shared" si="97"/>
        <v/>
      </c>
      <c r="S89" s="121" t="str">
        <f>IF(R89="","",SUMPRODUCT(--(L89=$L$8:$L$101),--(J89=$J$8:$J$101),--(R89&lt;$R$8:$R$101))+COUNTIF($R$8:R89,R89))</f>
        <v/>
      </c>
      <c r="T89" s="121" t="str">
        <f>IF(R89="","",SUMPRODUCT(--(L89=$L$8:$L$101),--(M89=$M$8:$M$101),--(J89=$J$8:$J$101),--(R89&lt;$R$8:$R$101))+COUNTIF($R$8:R89,R89))</f>
        <v/>
      </c>
      <c r="BU89" s="193">
        <v>82</v>
      </c>
      <c r="BV89" s="193" t="str">
        <f>IF(CK89="","",SUMPRODUCT(--(CC89=$CC$8:$CC$358),--(CE89=$CE$8:$CE$358),--(CK89&lt;$CK$8:$CK$358))+COUNTIF($CK$8:CK89,CK89))</f>
        <v/>
      </c>
      <c r="BW89" s="193" t="str">
        <f t="shared" si="74"/>
        <v/>
      </c>
      <c r="BX89" s="193" t="str">
        <f t="shared" si="75"/>
        <v/>
      </c>
      <c r="BY89" s="193" t="str">
        <f t="shared" si="76"/>
        <v/>
      </c>
      <c r="BZ89" s="193" t="str">
        <f t="shared" si="77"/>
        <v/>
      </c>
      <c r="CA89" s="193" t="str">
        <f t="shared" si="78"/>
        <v/>
      </c>
      <c r="CB89" s="193" t="str">
        <f t="shared" si="79"/>
        <v/>
      </c>
      <c r="CC89" s="193" t="str">
        <f t="shared" si="80"/>
        <v/>
      </c>
      <c r="CD89" s="193" t="str">
        <f t="shared" si="81"/>
        <v/>
      </c>
      <c r="CE89" s="193" t="str">
        <f t="shared" si="82"/>
        <v/>
      </c>
      <c r="CF89" s="200" t="str">
        <f t="shared" si="72"/>
        <v/>
      </c>
      <c r="CG89" s="193" t="str">
        <f t="shared" si="83"/>
        <v/>
      </c>
      <c r="CH89" s="192" t="str">
        <f t="shared" si="84"/>
        <v/>
      </c>
      <c r="CI89" s="193" t="str">
        <f t="shared" si="85"/>
        <v/>
      </c>
      <c r="CJ89" s="192" t="str">
        <f t="shared" si="86"/>
        <v/>
      </c>
      <c r="CK89" s="192" t="str">
        <f t="shared" si="87"/>
        <v/>
      </c>
      <c r="CL89" s="193" t="str">
        <f>IF(CK89="","",SUMPRODUCT(--(CC89=$CC$8:$CC$358),--(CE89=$CE$8:$CE$358),--(CK89&lt;$CK$8:$CK$358))+COUNTIF($CK$8:CK89,CK89))</f>
        <v/>
      </c>
      <c r="CM89" s="229" t="str">
        <f>IF(CK89="","",SUMPRODUCT(--(CE89=$CE$8:$CE$101),--(CF89=$CF$8:$CF$101),--(CC89=$CC$8:$CC$101),--(CK89&lt;$CK$8:$CK$101))+COUNTIF($CK$8:CK89,CK89))</f>
        <v/>
      </c>
    </row>
    <row r="90" spans="1:91" ht="29.1" customHeight="1">
      <c r="A90" s="182" t="str">
        <f t="shared" si="73"/>
        <v/>
      </c>
      <c r="B90" s="66">
        <v>83</v>
      </c>
      <c r="C90" s="8" t="str">
        <f t="shared" si="88"/>
        <v/>
      </c>
      <c r="D90" s="112" t="str">
        <f t="shared" si="89"/>
        <v/>
      </c>
      <c r="E90" s="112" t="str">
        <f t="shared" si="90"/>
        <v/>
      </c>
      <c r="F90" s="113" t="str">
        <f t="shared" si="91"/>
        <v/>
      </c>
      <c r="G90" s="113" t="str">
        <f t="shared" si="66"/>
        <v/>
      </c>
      <c r="H90" s="113" t="str">
        <f t="shared" si="67"/>
        <v/>
      </c>
      <c r="I90" s="114" t="str">
        <f t="shared" si="92"/>
        <v/>
      </c>
      <c r="J90" s="114" t="str">
        <f t="shared" si="68"/>
        <v/>
      </c>
      <c r="K90" s="8" t="str">
        <f t="shared" si="69"/>
        <v/>
      </c>
      <c r="L90" s="8" t="str">
        <f t="shared" si="70"/>
        <v/>
      </c>
      <c r="M90" s="114" t="str">
        <f t="shared" si="71"/>
        <v/>
      </c>
      <c r="N90" s="8" t="str">
        <f t="shared" si="93"/>
        <v/>
      </c>
      <c r="O90" s="115" t="str">
        <f t="shared" si="94"/>
        <v/>
      </c>
      <c r="P90" s="8" t="str">
        <f t="shared" si="95"/>
        <v/>
      </c>
      <c r="Q90" s="115" t="str">
        <f t="shared" si="96"/>
        <v/>
      </c>
      <c r="R90" s="115" t="str">
        <f t="shared" si="97"/>
        <v/>
      </c>
      <c r="S90" s="121" t="str">
        <f>IF(R90="","",SUMPRODUCT(--(L90=$L$8:$L$101),--(J90=$J$8:$J$101),--(R90&lt;$R$8:$R$101))+COUNTIF($R$8:R90,R90))</f>
        <v/>
      </c>
      <c r="T90" s="121" t="str">
        <f>IF(R90="","",SUMPRODUCT(--(L90=$L$8:$L$101),--(M90=$M$8:$M$101),--(J90=$J$8:$J$101),--(R90&lt;$R$8:$R$101))+COUNTIF($R$8:R90,R90))</f>
        <v/>
      </c>
      <c r="BU90" s="193">
        <v>83</v>
      </c>
      <c r="BV90" s="193" t="str">
        <f>IF(CK90="","",SUMPRODUCT(--(CC90=$CC$8:$CC$358),--(CE90=$CE$8:$CE$358),--(CK90&lt;$CK$8:$CK$358))+COUNTIF($CK$8:CK90,CK90))</f>
        <v/>
      </c>
      <c r="BW90" s="193" t="str">
        <f t="shared" si="74"/>
        <v/>
      </c>
      <c r="BX90" s="193" t="str">
        <f t="shared" si="75"/>
        <v/>
      </c>
      <c r="BY90" s="193" t="str">
        <f t="shared" si="76"/>
        <v/>
      </c>
      <c r="BZ90" s="193" t="str">
        <f t="shared" si="77"/>
        <v/>
      </c>
      <c r="CA90" s="193" t="str">
        <f t="shared" si="78"/>
        <v/>
      </c>
      <c r="CB90" s="193" t="str">
        <f t="shared" si="79"/>
        <v/>
      </c>
      <c r="CC90" s="193" t="str">
        <f t="shared" si="80"/>
        <v/>
      </c>
      <c r="CD90" s="193" t="str">
        <f t="shared" si="81"/>
        <v/>
      </c>
      <c r="CE90" s="193" t="str">
        <f t="shared" si="82"/>
        <v/>
      </c>
      <c r="CF90" s="200" t="str">
        <f t="shared" si="72"/>
        <v/>
      </c>
      <c r="CG90" s="193" t="str">
        <f t="shared" si="83"/>
        <v/>
      </c>
      <c r="CH90" s="192" t="str">
        <f t="shared" si="84"/>
        <v/>
      </c>
      <c r="CI90" s="193" t="str">
        <f t="shared" si="85"/>
        <v/>
      </c>
      <c r="CJ90" s="192" t="str">
        <f t="shared" si="86"/>
        <v/>
      </c>
      <c r="CK90" s="192" t="str">
        <f t="shared" si="87"/>
        <v/>
      </c>
      <c r="CL90" s="193" t="str">
        <f>IF(CK90="","",SUMPRODUCT(--(CC90=$CC$8:$CC$358),--(CE90=$CE$8:$CE$358),--(CK90&lt;$CK$8:$CK$358))+COUNTIF($CK$8:CK90,CK90))</f>
        <v/>
      </c>
      <c r="CM90" s="229" t="str">
        <f>IF(CK90="","",SUMPRODUCT(--(CE90=$CE$8:$CE$101),--(CF90=$CF$8:$CF$101),--(CC90=$CC$8:$CC$101),--(CK90&lt;$CK$8:$CK$101))+COUNTIF($CK$8:CK90,CK90))</f>
        <v/>
      </c>
    </row>
    <row r="91" spans="1:91" ht="29.1" customHeight="1">
      <c r="A91" s="182" t="str">
        <f t="shared" si="73"/>
        <v/>
      </c>
      <c r="B91" s="66">
        <v>84</v>
      </c>
      <c r="C91" s="8" t="str">
        <f t="shared" si="88"/>
        <v/>
      </c>
      <c r="D91" s="112" t="str">
        <f t="shared" si="89"/>
        <v/>
      </c>
      <c r="E91" s="112" t="str">
        <f t="shared" si="90"/>
        <v/>
      </c>
      <c r="F91" s="113" t="str">
        <f t="shared" si="91"/>
        <v/>
      </c>
      <c r="G91" s="113" t="str">
        <f t="shared" si="66"/>
        <v/>
      </c>
      <c r="H91" s="113" t="str">
        <f t="shared" si="67"/>
        <v/>
      </c>
      <c r="I91" s="114" t="str">
        <f t="shared" si="92"/>
        <v/>
      </c>
      <c r="J91" s="114" t="str">
        <f t="shared" si="68"/>
        <v/>
      </c>
      <c r="K91" s="8" t="str">
        <f t="shared" si="69"/>
        <v/>
      </c>
      <c r="L91" s="8" t="str">
        <f t="shared" si="70"/>
        <v/>
      </c>
      <c r="M91" s="114" t="str">
        <f t="shared" si="71"/>
        <v/>
      </c>
      <c r="N91" s="8" t="str">
        <f t="shared" si="93"/>
        <v/>
      </c>
      <c r="O91" s="115" t="str">
        <f t="shared" si="94"/>
        <v/>
      </c>
      <c r="P91" s="8" t="str">
        <f t="shared" si="95"/>
        <v/>
      </c>
      <c r="Q91" s="115" t="str">
        <f t="shared" si="96"/>
        <v/>
      </c>
      <c r="R91" s="115" t="str">
        <f t="shared" si="97"/>
        <v/>
      </c>
      <c r="S91" s="121" t="str">
        <f>IF(R91="","",SUMPRODUCT(--(L91=$L$8:$L$101),--(J91=$J$8:$J$101),--(R91&lt;$R$8:$R$101))+COUNTIF($R$8:R91,R91))</f>
        <v/>
      </c>
      <c r="T91" s="121" t="str">
        <f>IF(R91="","",SUMPRODUCT(--(L91=$L$8:$L$101),--(M91=$M$8:$M$101),--(J91=$J$8:$J$101),--(R91&lt;$R$8:$R$101))+COUNTIF($R$8:R91,R91))</f>
        <v/>
      </c>
      <c r="BU91" s="193">
        <v>84</v>
      </c>
      <c r="BV91" s="193" t="str">
        <f>IF(CK91="","",SUMPRODUCT(--(CC91=$CC$8:$CC$358),--(CE91=$CE$8:$CE$358),--(CK91&lt;$CK$8:$CK$358))+COUNTIF($CK$8:CK91,CK91))</f>
        <v/>
      </c>
      <c r="BW91" s="193" t="str">
        <f t="shared" si="74"/>
        <v/>
      </c>
      <c r="BX91" s="193" t="str">
        <f t="shared" si="75"/>
        <v/>
      </c>
      <c r="BY91" s="193" t="str">
        <f t="shared" si="76"/>
        <v/>
      </c>
      <c r="BZ91" s="193" t="str">
        <f t="shared" si="77"/>
        <v/>
      </c>
      <c r="CA91" s="193" t="str">
        <f t="shared" si="78"/>
        <v/>
      </c>
      <c r="CB91" s="193" t="str">
        <f t="shared" si="79"/>
        <v/>
      </c>
      <c r="CC91" s="193" t="str">
        <f t="shared" si="80"/>
        <v/>
      </c>
      <c r="CD91" s="193" t="str">
        <f t="shared" si="81"/>
        <v/>
      </c>
      <c r="CE91" s="193" t="str">
        <f t="shared" si="82"/>
        <v/>
      </c>
      <c r="CF91" s="200" t="str">
        <f t="shared" si="72"/>
        <v/>
      </c>
      <c r="CG91" s="193" t="str">
        <f t="shared" si="83"/>
        <v/>
      </c>
      <c r="CH91" s="192" t="str">
        <f t="shared" si="84"/>
        <v/>
      </c>
      <c r="CI91" s="193" t="str">
        <f t="shared" si="85"/>
        <v/>
      </c>
      <c r="CJ91" s="192" t="str">
        <f t="shared" si="86"/>
        <v/>
      </c>
      <c r="CK91" s="192" t="str">
        <f t="shared" si="87"/>
        <v/>
      </c>
      <c r="CL91" s="193" t="str">
        <f>IF(CK91="","",SUMPRODUCT(--(CC91=$CC$8:$CC$358),--(CE91=$CE$8:$CE$358),--(CK91&lt;$CK$8:$CK$358))+COUNTIF($CK$8:CK91,CK91))</f>
        <v/>
      </c>
      <c r="CM91" s="229" t="str">
        <f>IF(CK91="","",SUMPRODUCT(--(CE91=$CE$8:$CE$101),--(CF91=$CF$8:$CF$101),--(CC91=$CC$8:$CC$101),--(CK91&lt;$CK$8:$CK$101))+COUNTIF($CK$8:CK91,CK91))</f>
        <v/>
      </c>
    </row>
    <row r="92" spans="1:91" ht="29.1" customHeight="1">
      <c r="A92" s="182" t="str">
        <f t="shared" si="73"/>
        <v/>
      </c>
      <c r="B92" s="66">
        <v>85</v>
      </c>
      <c r="C92" s="8" t="str">
        <f t="shared" si="88"/>
        <v/>
      </c>
      <c r="D92" s="112" t="str">
        <f t="shared" si="89"/>
        <v/>
      </c>
      <c r="E92" s="112" t="str">
        <f t="shared" si="90"/>
        <v/>
      </c>
      <c r="F92" s="113" t="str">
        <f t="shared" si="91"/>
        <v/>
      </c>
      <c r="G92" s="113" t="str">
        <f t="shared" si="66"/>
        <v/>
      </c>
      <c r="H92" s="113" t="str">
        <f t="shared" si="67"/>
        <v/>
      </c>
      <c r="I92" s="114" t="str">
        <f t="shared" si="92"/>
        <v/>
      </c>
      <c r="J92" s="114" t="str">
        <f t="shared" si="68"/>
        <v/>
      </c>
      <c r="K92" s="8" t="str">
        <f t="shared" si="69"/>
        <v/>
      </c>
      <c r="L92" s="8" t="str">
        <f t="shared" si="70"/>
        <v/>
      </c>
      <c r="M92" s="114" t="str">
        <f t="shared" si="71"/>
        <v/>
      </c>
      <c r="N92" s="8" t="str">
        <f t="shared" si="93"/>
        <v/>
      </c>
      <c r="O92" s="115" t="str">
        <f t="shared" si="94"/>
        <v/>
      </c>
      <c r="P92" s="8" t="str">
        <f t="shared" si="95"/>
        <v/>
      </c>
      <c r="Q92" s="115" t="str">
        <f t="shared" si="96"/>
        <v/>
      </c>
      <c r="R92" s="115" t="str">
        <f t="shared" si="97"/>
        <v/>
      </c>
      <c r="S92" s="121" t="str">
        <f>IF(R92="","",SUMPRODUCT(--(L92=$L$8:$L$101),--(J92=$J$8:$J$101),--(R92&lt;$R$8:$R$101))+COUNTIF($R$8:R92,R92))</f>
        <v/>
      </c>
      <c r="T92" s="121" t="str">
        <f>IF(R92="","",SUMPRODUCT(--(L92=$L$8:$L$101),--(M92=$M$8:$M$101),--(J92=$J$8:$J$101),--(R92&lt;$R$8:$R$101))+COUNTIF($R$8:R92,R92))</f>
        <v/>
      </c>
      <c r="BU92" s="193">
        <v>85</v>
      </c>
      <c r="BV92" s="193" t="str">
        <f>IF(CK92="","",SUMPRODUCT(--(CC92=$CC$8:$CC$358),--(CE92=$CE$8:$CE$358),--(CK92&lt;$CK$8:$CK$358))+COUNTIF($CK$8:CK92,CK92))</f>
        <v/>
      </c>
      <c r="BW92" s="193" t="str">
        <f t="shared" si="74"/>
        <v/>
      </c>
      <c r="BX92" s="193" t="str">
        <f t="shared" si="75"/>
        <v/>
      </c>
      <c r="BY92" s="193" t="str">
        <f t="shared" si="76"/>
        <v/>
      </c>
      <c r="BZ92" s="193" t="str">
        <f t="shared" si="77"/>
        <v/>
      </c>
      <c r="CA92" s="193" t="str">
        <f t="shared" si="78"/>
        <v/>
      </c>
      <c r="CB92" s="193" t="str">
        <f t="shared" si="79"/>
        <v/>
      </c>
      <c r="CC92" s="193" t="str">
        <f t="shared" si="80"/>
        <v/>
      </c>
      <c r="CD92" s="193" t="str">
        <f t="shared" si="81"/>
        <v/>
      </c>
      <c r="CE92" s="193" t="str">
        <f t="shared" si="82"/>
        <v/>
      </c>
      <c r="CF92" s="200" t="str">
        <f t="shared" si="72"/>
        <v/>
      </c>
      <c r="CG92" s="193" t="str">
        <f t="shared" si="83"/>
        <v/>
      </c>
      <c r="CH92" s="192" t="str">
        <f t="shared" si="84"/>
        <v/>
      </c>
      <c r="CI92" s="193" t="str">
        <f t="shared" si="85"/>
        <v/>
      </c>
      <c r="CJ92" s="192" t="str">
        <f t="shared" si="86"/>
        <v/>
      </c>
      <c r="CK92" s="192" t="str">
        <f t="shared" si="87"/>
        <v/>
      </c>
      <c r="CL92" s="193" t="str">
        <f>IF(CK92="","",SUMPRODUCT(--(CC92=$CC$8:$CC$358),--(CE92=$CE$8:$CE$358),--(CK92&lt;$CK$8:$CK$358))+COUNTIF($CK$8:CK92,CK92))</f>
        <v/>
      </c>
      <c r="CM92" s="229" t="str">
        <f>IF(CK92="","",SUMPRODUCT(--(CE92=$CE$8:$CE$101),--(CF92=$CF$8:$CF$101),--(CC92=$CC$8:$CC$101),--(CK92&lt;$CK$8:$CK$101))+COUNTIF($CK$8:CK92,CK92))</f>
        <v/>
      </c>
    </row>
    <row r="93" spans="1:91" ht="29.1" customHeight="1">
      <c r="A93" s="182" t="str">
        <f t="shared" si="73"/>
        <v/>
      </c>
      <c r="B93" s="66">
        <v>86</v>
      </c>
      <c r="C93" s="8" t="str">
        <f t="shared" si="88"/>
        <v/>
      </c>
      <c r="D93" s="112" t="str">
        <f t="shared" si="89"/>
        <v/>
      </c>
      <c r="E93" s="112" t="str">
        <f t="shared" si="90"/>
        <v/>
      </c>
      <c r="F93" s="113" t="str">
        <f t="shared" si="91"/>
        <v/>
      </c>
      <c r="G93" s="113" t="str">
        <f t="shared" si="66"/>
        <v/>
      </c>
      <c r="H93" s="113" t="str">
        <f t="shared" si="67"/>
        <v/>
      </c>
      <c r="I93" s="114" t="str">
        <f t="shared" si="92"/>
        <v/>
      </c>
      <c r="J93" s="114" t="str">
        <f t="shared" si="68"/>
        <v/>
      </c>
      <c r="K93" s="8" t="str">
        <f t="shared" si="69"/>
        <v/>
      </c>
      <c r="L93" s="8" t="str">
        <f t="shared" si="70"/>
        <v/>
      </c>
      <c r="M93" s="114" t="str">
        <f t="shared" si="71"/>
        <v/>
      </c>
      <c r="N93" s="8" t="str">
        <f t="shared" si="93"/>
        <v/>
      </c>
      <c r="O93" s="115" t="str">
        <f t="shared" si="94"/>
        <v/>
      </c>
      <c r="P93" s="8" t="str">
        <f t="shared" si="95"/>
        <v/>
      </c>
      <c r="Q93" s="115" t="str">
        <f t="shared" si="96"/>
        <v/>
      </c>
      <c r="R93" s="115" t="str">
        <f t="shared" si="97"/>
        <v/>
      </c>
      <c r="S93" s="121" t="str">
        <f>IF(R93="","",SUMPRODUCT(--(L93=$L$8:$L$101),--(J93=$J$8:$J$101),--(R93&lt;$R$8:$R$101))+COUNTIF($R$8:R93,R93))</f>
        <v/>
      </c>
      <c r="T93" s="121" t="str">
        <f>IF(R93="","",SUMPRODUCT(--(L93=$L$8:$L$101),--(M93=$M$8:$M$101),--(J93=$J$8:$J$101),--(R93&lt;$R$8:$R$101))+COUNTIF($R$8:R93,R93))</f>
        <v/>
      </c>
      <c r="BU93" s="193">
        <v>86</v>
      </c>
      <c r="BV93" s="193" t="str">
        <f>IF(CK93="","",SUMPRODUCT(--(CC93=$CC$8:$CC$358),--(CE93=$CE$8:$CE$358),--(CK93&lt;$CK$8:$CK$358))+COUNTIF($CK$8:CK93,CK93))</f>
        <v/>
      </c>
      <c r="BW93" s="193" t="str">
        <f t="shared" si="74"/>
        <v/>
      </c>
      <c r="BX93" s="193" t="str">
        <f t="shared" si="75"/>
        <v/>
      </c>
      <c r="BY93" s="193" t="str">
        <f t="shared" si="76"/>
        <v/>
      </c>
      <c r="BZ93" s="193" t="str">
        <f t="shared" si="77"/>
        <v/>
      </c>
      <c r="CA93" s="193" t="str">
        <f t="shared" si="78"/>
        <v/>
      </c>
      <c r="CB93" s="193" t="str">
        <f t="shared" si="79"/>
        <v/>
      </c>
      <c r="CC93" s="193" t="str">
        <f t="shared" si="80"/>
        <v/>
      </c>
      <c r="CD93" s="193" t="str">
        <f t="shared" si="81"/>
        <v/>
      </c>
      <c r="CE93" s="193" t="str">
        <f t="shared" si="82"/>
        <v/>
      </c>
      <c r="CF93" s="200" t="str">
        <f t="shared" si="72"/>
        <v/>
      </c>
      <c r="CG93" s="193" t="str">
        <f t="shared" si="83"/>
        <v/>
      </c>
      <c r="CH93" s="192" t="str">
        <f t="shared" si="84"/>
        <v/>
      </c>
      <c r="CI93" s="193" t="str">
        <f t="shared" si="85"/>
        <v/>
      </c>
      <c r="CJ93" s="192" t="str">
        <f t="shared" si="86"/>
        <v/>
      </c>
      <c r="CK93" s="192" t="str">
        <f t="shared" si="87"/>
        <v/>
      </c>
      <c r="CL93" s="193" t="str">
        <f>IF(CK93="","",SUMPRODUCT(--(CC93=$CC$8:$CC$358),--(CE93=$CE$8:$CE$358),--(CK93&lt;$CK$8:$CK$358))+COUNTIF($CK$8:CK93,CK93))</f>
        <v/>
      </c>
      <c r="CM93" s="229" t="str">
        <f>IF(CK93="","",SUMPRODUCT(--(CE93=$CE$8:$CE$101),--(CF93=$CF$8:$CF$101),--(CC93=$CC$8:$CC$101),--(CK93&lt;$CK$8:$CK$101))+COUNTIF($CK$8:CK93,CK93))</f>
        <v/>
      </c>
    </row>
    <row r="94" spans="1:91" ht="29.1" customHeight="1">
      <c r="A94" s="182" t="str">
        <f t="shared" si="73"/>
        <v/>
      </c>
      <c r="B94" s="66">
        <v>87</v>
      </c>
      <c r="C94" s="8" t="str">
        <f t="shared" si="88"/>
        <v/>
      </c>
      <c r="D94" s="112" t="str">
        <f t="shared" si="89"/>
        <v/>
      </c>
      <c r="E94" s="112" t="str">
        <f t="shared" si="90"/>
        <v/>
      </c>
      <c r="F94" s="113" t="str">
        <f t="shared" si="91"/>
        <v/>
      </c>
      <c r="G94" s="113" t="str">
        <f t="shared" si="66"/>
        <v/>
      </c>
      <c r="H94" s="113" t="str">
        <f t="shared" si="67"/>
        <v/>
      </c>
      <c r="I94" s="114" t="str">
        <f t="shared" si="92"/>
        <v/>
      </c>
      <c r="J94" s="114" t="str">
        <f t="shared" si="68"/>
        <v/>
      </c>
      <c r="K94" s="8" t="str">
        <f t="shared" si="69"/>
        <v/>
      </c>
      <c r="L94" s="8" t="str">
        <f t="shared" si="70"/>
        <v/>
      </c>
      <c r="M94" s="114" t="str">
        <f t="shared" si="71"/>
        <v/>
      </c>
      <c r="N94" s="8" t="str">
        <f t="shared" si="93"/>
        <v/>
      </c>
      <c r="O94" s="115" t="str">
        <f t="shared" si="94"/>
        <v/>
      </c>
      <c r="P94" s="8" t="str">
        <f t="shared" si="95"/>
        <v/>
      </c>
      <c r="Q94" s="115" t="str">
        <f t="shared" si="96"/>
        <v/>
      </c>
      <c r="R94" s="115" t="str">
        <f t="shared" si="97"/>
        <v/>
      </c>
      <c r="S94" s="121" t="str">
        <f>IF(R94="","",SUMPRODUCT(--(L94=$L$8:$L$101),--(J94=$J$8:$J$101),--(R94&lt;$R$8:$R$101))+COUNTIF($R$8:R94,R94))</f>
        <v/>
      </c>
      <c r="T94" s="121" t="str">
        <f>IF(R94="","",SUMPRODUCT(--(L94=$L$8:$L$101),--(M94=$M$8:$M$101),--(J94=$J$8:$J$101),--(R94&lt;$R$8:$R$101))+COUNTIF($R$8:R94,R94))</f>
        <v/>
      </c>
      <c r="BU94" s="193">
        <v>87</v>
      </c>
      <c r="BV94" s="193" t="str">
        <f>IF(CK94="","",SUMPRODUCT(--(CC94=$CC$8:$CC$358),--(CE94=$CE$8:$CE$358),--(CK94&lt;$CK$8:$CK$358))+COUNTIF($CK$8:CK94,CK94))</f>
        <v/>
      </c>
      <c r="BW94" s="193" t="str">
        <f t="shared" si="74"/>
        <v/>
      </c>
      <c r="BX94" s="193" t="str">
        <f t="shared" si="75"/>
        <v/>
      </c>
      <c r="BY94" s="193" t="str">
        <f t="shared" si="76"/>
        <v/>
      </c>
      <c r="BZ94" s="193" t="str">
        <f t="shared" si="77"/>
        <v/>
      </c>
      <c r="CA94" s="193" t="str">
        <f t="shared" si="78"/>
        <v/>
      </c>
      <c r="CB94" s="193" t="str">
        <f t="shared" si="79"/>
        <v/>
      </c>
      <c r="CC94" s="193" t="str">
        <f t="shared" si="80"/>
        <v/>
      </c>
      <c r="CD94" s="193" t="str">
        <f t="shared" si="81"/>
        <v/>
      </c>
      <c r="CE94" s="193" t="str">
        <f t="shared" si="82"/>
        <v/>
      </c>
      <c r="CF94" s="200" t="str">
        <f t="shared" si="72"/>
        <v/>
      </c>
      <c r="CG94" s="193" t="str">
        <f t="shared" si="83"/>
        <v/>
      </c>
      <c r="CH94" s="192" t="str">
        <f t="shared" si="84"/>
        <v/>
      </c>
      <c r="CI94" s="193" t="str">
        <f t="shared" si="85"/>
        <v/>
      </c>
      <c r="CJ94" s="192" t="str">
        <f t="shared" si="86"/>
        <v/>
      </c>
      <c r="CK94" s="192" t="str">
        <f t="shared" si="87"/>
        <v/>
      </c>
      <c r="CL94" s="193" t="str">
        <f>IF(CK94="","",SUMPRODUCT(--(CC94=$CC$8:$CC$358),--(CE94=$CE$8:$CE$358),--(CK94&lt;$CK$8:$CK$358))+COUNTIF($CK$8:CK94,CK94))</f>
        <v/>
      </c>
      <c r="CM94" s="229" t="str">
        <f>IF(CK94="","",SUMPRODUCT(--(CE94=$CE$8:$CE$101),--(CF94=$CF$8:$CF$101),--(CC94=$CC$8:$CC$101),--(CK94&lt;$CK$8:$CK$101))+COUNTIF($CK$8:CK94,CK94))</f>
        <v/>
      </c>
    </row>
    <row r="95" spans="1:91" ht="29.1" customHeight="1">
      <c r="A95" s="182" t="str">
        <f t="shared" si="73"/>
        <v/>
      </c>
      <c r="B95" s="66">
        <v>88</v>
      </c>
      <c r="C95" s="8" t="str">
        <f t="shared" si="88"/>
        <v/>
      </c>
      <c r="D95" s="112" t="str">
        <f t="shared" si="89"/>
        <v/>
      </c>
      <c r="E95" s="112" t="str">
        <f t="shared" si="90"/>
        <v/>
      </c>
      <c r="F95" s="113" t="str">
        <f t="shared" si="91"/>
        <v/>
      </c>
      <c r="G95" s="113" t="str">
        <f t="shared" si="66"/>
        <v/>
      </c>
      <c r="H95" s="113" t="str">
        <f t="shared" si="67"/>
        <v/>
      </c>
      <c r="I95" s="114" t="str">
        <f t="shared" si="92"/>
        <v/>
      </c>
      <c r="J95" s="114" t="str">
        <f t="shared" si="68"/>
        <v/>
      </c>
      <c r="K95" s="8" t="str">
        <f t="shared" si="69"/>
        <v/>
      </c>
      <c r="L95" s="8" t="str">
        <f t="shared" si="70"/>
        <v/>
      </c>
      <c r="M95" s="114" t="str">
        <f t="shared" si="71"/>
        <v/>
      </c>
      <c r="N95" s="8" t="str">
        <f t="shared" si="93"/>
        <v/>
      </c>
      <c r="O95" s="115" t="str">
        <f t="shared" si="94"/>
        <v/>
      </c>
      <c r="P95" s="8" t="str">
        <f t="shared" si="95"/>
        <v/>
      </c>
      <c r="Q95" s="115" t="str">
        <f t="shared" si="96"/>
        <v/>
      </c>
      <c r="R95" s="115" t="str">
        <f t="shared" si="97"/>
        <v/>
      </c>
      <c r="S95" s="121" t="str">
        <f>IF(R95="","",SUMPRODUCT(--(L95=$L$8:$L$101),--(J95=$J$8:$J$101),--(R95&lt;$R$8:$R$101))+COUNTIF($R$8:R95,R95))</f>
        <v/>
      </c>
      <c r="T95" s="121" t="str">
        <f>IF(R95="","",SUMPRODUCT(--(L95=$L$8:$L$101),--(M95=$M$8:$M$101),--(J95=$J$8:$J$101),--(R95&lt;$R$8:$R$101))+COUNTIF($R$8:R95,R95))</f>
        <v/>
      </c>
      <c r="BU95" s="193">
        <v>88</v>
      </c>
      <c r="BV95" s="193" t="str">
        <f>IF(CK95="","",SUMPRODUCT(--(CC95=$CC$8:$CC$358),--(CE95=$CE$8:$CE$358),--(CK95&lt;$CK$8:$CK$358))+COUNTIF($CK$8:CK95,CK95))</f>
        <v/>
      </c>
      <c r="BW95" s="193" t="str">
        <f t="shared" si="74"/>
        <v/>
      </c>
      <c r="BX95" s="193" t="str">
        <f t="shared" si="75"/>
        <v/>
      </c>
      <c r="BY95" s="193" t="str">
        <f t="shared" si="76"/>
        <v/>
      </c>
      <c r="BZ95" s="193" t="str">
        <f t="shared" si="77"/>
        <v/>
      </c>
      <c r="CA95" s="193" t="str">
        <f t="shared" si="78"/>
        <v/>
      </c>
      <c r="CB95" s="193" t="str">
        <f t="shared" si="79"/>
        <v/>
      </c>
      <c r="CC95" s="193" t="str">
        <f t="shared" si="80"/>
        <v/>
      </c>
      <c r="CD95" s="193" t="str">
        <f t="shared" si="81"/>
        <v/>
      </c>
      <c r="CE95" s="193" t="str">
        <f t="shared" si="82"/>
        <v/>
      </c>
      <c r="CF95" s="200" t="str">
        <f t="shared" si="72"/>
        <v/>
      </c>
      <c r="CG95" s="193" t="str">
        <f t="shared" si="83"/>
        <v/>
      </c>
      <c r="CH95" s="192" t="str">
        <f t="shared" si="84"/>
        <v/>
      </c>
      <c r="CI95" s="193" t="str">
        <f t="shared" si="85"/>
        <v/>
      </c>
      <c r="CJ95" s="192" t="str">
        <f t="shared" si="86"/>
        <v/>
      </c>
      <c r="CK95" s="192" t="str">
        <f t="shared" si="87"/>
        <v/>
      </c>
      <c r="CL95" s="193" t="str">
        <f>IF(CK95="","",SUMPRODUCT(--(CC95=$CC$8:$CC$358),--(CE95=$CE$8:$CE$358),--(CK95&lt;$CK$8:$CK$358))+COUNTIF($CK$8:CK95,CK95))</f>
        <v/>
      </c>
      <c r="CM95" s="229" t="str">
        <f>IF(CK95="","",SUMPRODUCT(--(CE95=$CE$8:$CE$101),--(CF95=$CF$8:$CF$101),--(CC95=$CC$8:$CC$101),--(CK95&lt;$CK$8:$CK$101))+COUNTIF($CK$8:CK95,CK95))</f>
        <v/>
      </c>
    </row>
    <row r="96" spans="1:91" ht="29.1" customHeight="1">
      <c r="A96" s="182" t="str">
        <f t="shared" si="73"/>
        <v/>
      </c>
      <c r="B96" s="66">
        <v>89</v>
      </c>
      <c r="C96" s="8" t="str">
        <f t="shared" si="88"/>
        <v/>
      </c>
      <c r="D96" s="112" t="str">
        <f t="shared" si="89"/>
        <v/>
      </c>
      <c r="E96" s="112" t="str">
        <f t="shared" si="90"/>
        <v/>
      </c>
      <c r="F96" s="113" t="str">
        <f t="shared" si="91"/>
        <v/>
      </c>
      <c r="G96" s="113" t="str">
        <f t="shared" si="66"/>
        <v/>
      </c>
      <c r="H96" s="113" t="str">
        <f t="shared" si="67"/>
        <v/>
      </c>
      <c r="I96" s="114" t="str">
        <f t="shared" si="92"/>
        <v/>
      </c>
      <c r="J96" s="114" t="str">
        <f t="shared" si="68"/>
        <v/>
      </c>
      <c r="K96" s="8" t="str">
        <f t="shared" si="69"/>
        <v/>
      </c>
      <c r="L96" s="8" t="str">
        <f t="shared" si="70"/>
        <v/>
      </c>
      <c r="M96" s="114" t="str">
        <f t="shared" si="71"/>
        <v/>
      </c>
      <c r="N96" s="8" t="str">
        <f t="shared" si="93"/>
        <v/>
      </c>
      <c r="O96" s="115" t="str">
        <f t="shared" si="94"/>
        <v/>
      </c>
      <c r="P96" s="8" t="str">
        <f t="shared" si="95"/>
        <v/>
      </c>
      <c r="Q96" s="115" t="str">
        <f t="shared" si="96"/>
        <v/>
      </c>
      <c r="R96" s="115" t="str">
        <f t="shared" si="97"/>
        <v/>
      </c>
      <c r="S96" s="121" t="str">
        <f>IF(R96="","",SUMPRODUCT(--(L96=$L$8:$L$101),--(J96=$J$8:$J$101),--(R96&lt;$R$8:$R$101))+COUNTIF($R$8:R96,R96))</f>
        <v/>
      </c>
      <c r="T96" s="121" t="str">
        <f>IF(R96="","",SUMPRODUCT(--(L96=$L$8:$L$101),--(M96=$M$8:$M$101),--(J96=$J$8:$J$101),--(R96&lt;$R$8:$R$101))+COUNTIF($R$8:R96,R96))</f>
        <v/>
      </c>
      <c r="BU96" s="193">
        <v>89</v>
      </c>
      <c r="BV96" s="193" t="str">
        <f>IF(CK96="","",SUMPRODUCT(--(CC96=$CC$8:$CC$358),--(CE96=$CE$8:$CE$358),--(CK96&lt;$CK$8:$CK$358))+COUNTIF($CK$8:CK96,CK96))</f>
        <v/>
      </c>
      <c r="BW96" s="193" t="str">
        <f t="shared" si="74"/>
        <v/>
      </c>
      <c r="BX96" s="193" t="str">
        <f t="shared" si="75"/>
        <v/>
      </c>
      <c r="BY96" s="193" t="str">
        <f t="shared" si="76"/>
        <v/>
      </c>
      <c r="BZ96" s="193" t="str">
        <f t="shared" si="77"/>
        <v/>
      </c>
      <c r="CA96" s="193" t="str">
        <f t="shared" si="78"/>
        <v/>
      </c>
      <c r="CB96" s="193" t="str">
        <f t="shared" si="79"/>
        <v/>
      </c>
      <c r="CC96" s="193" t="str">
        <f t="shared" si="80"/>
        <v/>
      </c>
      <c r="CD96" s="193" t="str">
        <f t="shared" si="81"/>
        <v/>
      </c>
      <c r="CE96" s="193" t="str">
        <f t="shared" si="82"/>
        <v/>
      </c>
      <c r="CF96" s="200" t="str">
        <f t="shared" si="72"/>
        <v/>
      </c>
      <c r="CG96" s="193" t="str">
        <f t="shared" si="83"/>
        <v/>
      </c>
      <c r="CH96" s="192" t="str">
        <f t="shared" si="84"/>
        <v/>
      </c>
      <c r="CI96" s="193" t="str">
        <f t="shared" si="85"/>
        <v/>
      </c>
      <c r="CJ96" s="192" t="str">
        <f t="shared" si="86"/>
        <v/>
      </c>
      <c r="CK96" s="192" t="str">
        <f t="shared" si="87"/>
        <v/>
      </c>
      <c r="CL96" s="193" t="str">
        <f>IF(CK96="","",SUMPRODUCT(--(CC96=$CC$8:$CC$358),--(CE96=$CE$8:$CE$358),--(CK96&lt;$CK$8:$CK$358))+COUNTIF($CK$8:CK96,CK96))</f>
        <v/>
      </c>
      <c r="CM96" s="229" t="str">
        <f>IF(CK96="","",SUMPRODUCT(--(CE96=$CE$8:$CE$101),--(CF96=$CF$8:$CF$101),--(CC96=$CC$8:$CC$101),--(CK96&lt;$CK$8:$CK$101))+COUNTIF($CK$8:CK96,CK96))</f>
        <v/>
      </c>
    </row>
    <row r="97" spans="1:91" ht="29.1" customHeight="1">
      <c r="A97" s="182" t="str">
        <f t="shared" si="73"/>
        <v/>
      </c>
      <c r="B97" s="66">
        <v>90</v>
      </c>
      <c r="C97" s="8" t="str">
        <f t="shared" si="88"/>
        <v/>
      </c>
      <c r="D97" s="112" t="str">
        <f t="shared" si="89"/>
        <v/>
      </c>
      <c r="E97" s="112" t="str">
        <f t="shared" si="90"/>
        <v/>
      </c>
      <c r="F97" s="113" t="str">
        <f t="shared" si="91"/>
        <v/>
      </c>
      <c r="G97" s="113" t="str">
        <f t="shared" si="66"/>
        <v/>
      </c>
      <c r="H97" s="113" t="str">
        <f t="shared" si="67"/>
        <v/>
      </c>
      <c r="I97" s="114" t="str">
        <f t="shared" si="92"/>
        <v/>
      </c>
      <c r="J97" s="114" t="str">
        <f t="shared" si="68"/>
        <v/>
      </c>
      <c r="K97" s="8" t="str">
        <f t="shared" si="69"/>
        <v/>
      </c>
      <c r="L97" s="8" t="str">
        <f t="shared" si="70"/>
        <v/>
      </c>
      <c r="M97" s="114" t="str">
        <f t="shared" si="71"/>
        <v/>
      </c>
      <c r="N97" s="8" t="str">
        <f t="shared" si="93"/>
        <v/>
      </c>
      <c r="O97" s="115" t="str">
        <f t="shared" si="94"/>
        <v/>
      </c>
      <c r="P97" s="8" t="str">
        <f t="shared" si="95"/>
        <v/>
      </c>
      <c r="Q97" s="115" t="str">
        <f t="shared" si="96"/>
        <v/>
      </c>
      <c r="R97" s="115" t="str">
        <f t="shared" si="97"/>
        <v/>
      </c>
      <c r="S97" s="121" t="str">
        <f>IF(R97="","",SUMPRODUCT(--(L97=$L$8:$L$101),--(J97=$J$8:$J$101),--(R97&lt;$R$8:$R$101))+COUNTIF($R$8:R97,R97))</f>
        <v/>
      </c>
      <c r="T97" s="121" t="str">
        <f>IF(R97="","",SUMPRODUCT(--(L97=$L$8:$L$101),--(M97=$M$8:$M$101),--(J97=$J$8:$J$101),--(R97&lt;$R$8:$R$101))+COUNTIF($R$8:R97,R97))</f>
        <v/>
      </c>
      <c r="BU97" s="193">
        <v>90</v>
      </c>
      <c r="BV97" s="193" t="str">
        <f>IF(CK97="","",SUMPRODUCT(--(CC97=$CC$8:$CC$358),--(CE97=$CE$8:$CE$358),--(CK97&lt;$CK$8:$CK$358))+COUNTIF($CK$8:CK97,CK97))</f>
        <v/>
      </c>
      <c r="BW97" s="193" t="str">
        <f t="shared" si="74"/>
        <v/>
      </c>
      <c r="BX97" s="193" t="str">
        <f t="shared" si="75"/>
        <v/>
      </c>
      <c r="BY97" s="193" t="str">
        <f t="shared" si="76"/>
        <v/>
      </c>
      <c r="BZ97" s="193" t="str">
        <f t="shared" si="77"/>
        <v/>
      </c>
      <c r="CA97" s="193" t="str">
        <f t="shared" si="78"/>
        <v/>
      </c>
      <c r="CB97" s="193" t="str">
        <f t="shared" si="79"/>
        <v/>
      </c>
      <c r="CC97" s="193" t="str">
        <f t="shared" si="80"/>
        <v/>
      </c>
      <c r="CD97" s="193" t="str">
        <f t="shared" si="81"/>
        <v/>
      </c>
      <c r="CE97" s="193" t="str">
        <f t="shared" si="82"/>
        <v/>
      </c>
      <c r="CF97" s="200" t="str">
        <f t="shared" si="72"/>
        <v/>
      </c>
      <c r="CG97" s="193" t="str">
        <f t="shared" si="83"/>
        <v/>
      </c>
      <c r="CH97" s="192" t="str">
        <f t="shared" si="84"/>
        <v/>
      </c>
      <c r="CI97" s="193" t="str">
        <f t="shared" si="85"/>
        <v/>
      </c>
      <c r="CJ97" s="192" t="str">
        <f t="shared" si="86"/>
        <v/>
      </c>
      <c r="CK97" s="192" t="str">
        <f t="shared" si="87"/>
        <v/>
      </c>
      <c r="CL97" s="193" t="str">
        <f>IF(CK97="","",SUMPRODUCT(--(CC97=$CC$8:$CC$358),--(CE97=$CE$8:$CE$358),--(CK97&lt;$CK$8:$CK$358))+COUNTIF($CK$8:CK97,CK97))</f>
        <v/>
      </c>
      <c r="CM97" s="229" t="str">
        <f>IF(CK97="","",SUMPRODUCT(--(CE97=$CE$8:$CE$101),--(CF97=$CF$8:$CF$101),--(CC97=$CC$8:$CC$101),--(CK97&lt;$CK$8:$CK$101))+COUNTIF($CK$8:CK97,CK97))</f>
        <v/>
      </c>
    </row>
    <row r="98" spans="1:91" ht="29.1" customHeight="1">
      <c r="A98" s="182" t="str">
        <f t="shared" si="73"/>
        <v/>
      </c>
      <c r="B98" s="66">
        <v>91</v>
      </c>
      <c r="C98" s="8" t="str">
        <f t="shared" si="88"/>
        <v/>
      </c>
      <c r="D98" s="112" t="str">
        <f t="shared" si="89"/>
        <v/>
      </c>
      <c r="E98" s="112" t="str">
        <f t="shared" si="90"/>
        <v/>
      </c>
      <c r="F98" s="113" t="str">
        <f t="shared" si="91"/>
        <v/>
      </c>
      <c r="G98" s="113" t="str">
        <f t="shared" si="66"/>
        <v/>
      </c>
      <c r="H98" s="113" t="str">
        <f t="shared" si="67"/>
        <v/>
      </c>
      <c r="I98" s="114" t="str">
        <f t="shared" si="92"/>
        <v/>
      </c>
      <c r="J98" s="114" t="str">
        <f t="shared" si="68"/>
        <v/>
      </c>
      <c r="K98" s="8" t="str">
        <f t="shared" si="69"/>
        <v/>
      </c>
      <c r="L98" s="8" t="str">
        <f t="shared" si="70"/>
        <v/>
      </c>
      <c r="M98" s="114" t="str">
        <f t="shared" si="71"/>
        <v/>
      </c>
      <c r="N98" s="8" t="str">
        <f t="shared" si="93"/>
        <v/>
      </c>
      <c r="O98" s="115" t="str">
        <f t="shared" si="94"/>
        <v/>
      </c>
      <c r="P98" s="8" t="str">
        <f t="shared" si="95"/>
        <v/>
      </c>
      <c r="Q98" s="115" t="str">
        <f t="shared" si="96"/>
        <v/>
      </c>
      <c r="R98" s="115" t="str">
        <f t="shared" si="97"/>
        <v/>
      </c>
      <c r="S98" s="121" t="str">
        <f>IF(R98="","",SUMPRODUCT(--(L98=$L$8:$L$101),--(J98=$J$8:$J$101),--(R98&lt;$R$8:$R$101))+COUNTIF($R$8:R98,R98))</f>
        <v/>
      </c>
      <c r="T98" s="121" t="str">
        <f>IF(R98="","",SUMPRODUCT(--(L98=$L$8:$L$101),--(M98=$M$8:$M$101),--(J98=$J$8:$J$101),--(R98&lt;$R$8:$R$101))+COUNTIF($R$8:R98,R98))</f>
        <v/>
      </c>
      <c r="BU98" s="193">
        <v>91</v>
      </c>
      <c r="BV98" s="193" t="str">
        <f>IF(CK98="","",SUMPRODUCT(--(CC98=$CC$8:$CC$358),--(CE98=$CE$8:$CE$358),--(CK98&lt;$CK$8:$CK$358))+COUNTIF($CK$8:CK98,CK98))</f>
        <v/>
      </c>
      <c r="BW98" s="193" t="str">
        <f t="shared" si="74"/>
        <v/>
      </c>
      <c r="BX98" s="193" t="str">
        <f t="shared" si="75"/>
        <v/>
      </c>
      <c r="BY98" s="193" t="str">
        <f t="shared" si="76"/>
        <v/>
      </c>
      <c r="BZ98" s="193" t="str">
        <f t="shared" si="77"/>
        <v/>
      </c>
      <c r="CA98" s="193" t="str">
        <f t="shared" si="78"/>
        <v/>
      </c>
      <c r="CB98" s="193" t="str">
        <f t="shared" si="79"/>
        <v/>
      </c>
      <c r="CC98" s="193" t="str">
        <f t="shared" si="80"/>
        <v/>
      </c>
      <c r="CD98" s="193" t="str">
        <f t="shared" si="81"/>
        <v/>
      </c>
      <c r="CE98" s="193" t="str">
        <f t="shared" si="82"/>
        <v/>
      </c>
      <c r="CF98" s="200" t="str">
        <f t="shared" si="72"/>
        <v/>
      </c>
      <c r="CG98" s="193" t="str">
        <f t="shared" si="83"/>
        <v/>
      </c>
      <c r="CH98" s="192" t="str">
        <f t="shared" si="84"/>
        <v/>
      </c>
      <c r="CI98" s="193" t="str">
        <f t="shared" si="85"/>
        <v/>
      </c>
      <c r="CJ98" s="192" t="str">
        <f t="shared" si="86"/>
        <v/>
      </c>
      <c r="CK98" s="192" t="str">
        <f t="shared" si="87"/>
        <v/>
      </c>
      <c r="CL98" s="193" t="str">
        <f>IF(CK98="","",SUMPRODUCT(--(CC98=$CC$8:$CC$358),--(CE98=$CE$8:$CE$358),--(CK98&lt;$CK$8:$CK$358))+COUNTIF($CK$8:CK98,CK98))</f>
        <v/>
      </c>
      <c r="CM98" s="229" t="str">
        <f>IF(CK98="","",SUMPRODUCT(--(CE98=$CE$8:$CE$101),--(CF98=$CF$8:$CF$101),--(CC98=$CC$8:$CC$101),--(CK98&lt;$CK$8:$CK$101))+COUNTIF($CK$8:CK98,CK98))</f>
        <v/>
      </c>
    </row>
    <row r="99" spans="1:91" ht="29.1" customHeight="1">
      <c r="A99" s="182" t="str">
        <f t="shared" si="73"/>
        <v/>
      </c>
      <c r="B99" s="66">
        <v>92</v>
      </c>
      <c r="C99" s="8" t="str">
        <f t="shared" si="88"/>
        <v/>
      </c>
      <c r="D99" s="112" t="str">
        <f t="shared" si="89"/>
        <v/>
      </c>
      <c r="E99" s="112" t="str">
        <f t="shared" si="90"/>
        <v/>
      </c>
      <c r="F99" s="113" t="str">
        <f t="shared" si="91"/>
        <v/>
      </c>
      <c r="G99" s="113" t="str">
        <f t="shared" si="66"/>
        <v/>
      </c>
      <c r="H99" s="113" t="str">
        <f t="shared" si="67"/>
        <v/>
      </c>
      <c r="I99" s="114" t="str">
        <f t="shared" si="92"/>
        <v/>
      </c>
      <c r="J99" s="114" t="str">
        <f t="shared" si="68"/>
        <v/>
      </c>
      <c r="K99" s="8" t="str">
        <f t="shared" si="69"/>
        <v/>
      </c>
      <c r="L99" s="8" t="str">
        <f t="shared" si="70"/>
        <v/>
      </c>
      <c r="M99" s="114" t="str">
        <f t="shared" si="71"/>
        <v/>
      </c>
      <c r="N99" s="8" t="str">
        <f t="shared" si="93"/>
        <v/>
      </c>
      <c r="O99" s="115" t="str">
        <f t="shared" si="94"/>
        <v/>
      </c>
      <c r="P99" s="8" t="str">
        <f t="shared" si="95"/>
        <v/>
      </c>
      <c r="Q99" s="115" t="str">
        <f t="shared" si="96"/>
        <v/>
      </c>
      <c r="R99" s="115" t="str">
        <f t="shared" si="97"/>
        <v/>
      </c>
      <c r="S99" s="121" t="str">
        <f>IF(R99="","",SUMPRODUCT(--(L99=$L$8:$L$101),--(J99=$J$8:$J$101),--(R99&lt;$R$8:$R$101))+COUNTIF($R$8:R99,R99))</f>
        <v/>
      </c>
      <c r="T99" s="121" t="str">
        <f>IF(R99="","",SUMPRODUCT(--(L99=$L$8:$L$101),--(M99=$M$8:$M$101),--(J99=$J$8:$J$101),--(R99&lt;$R$8:$R$101))+COUNTIF($R$8:R99,R99))</f>
        <v/>
      </c>
      <c r="BU99" s="193">
        <v>92</v>
      </c>
      <c r="BV99" s="193" t="str">
        <f>IF(CK99="","",SUMPRODUCT(--(CC99=$CC$8:$CC$358),--(CE99=$CE$8:$CE$358),--(CK99&lt;$CK$8:$CK$358))+COUNTIF($CK$8:CK99,CK99))</f>
        <v/>
      </c>
      <c r="BW99" s="193" t="str">
        <f t="shared" si="74"/>
        <v/>
      </c>
      <c r="BX99" s="193" t="str">
        <f t="shared" si="75"/>
        <v/>
      </c>
      <c r="BY99" s="193" t="str">
        <f t="shared" si="76"/>
        <v/>
      </c>
      <c r="BZ99" s="193" t="str">
        <f t="shared" si="77"/>
        <v/>
      </c>
      <c r="CA99" s="193" t="str">
        <f t="shared" si="78"/>
        <v/>
      </c>
      <c r="CB99" s="193" t="str">
        <f t="shared" si="79"/>
        <v/>
      </c>
      <c r="CC99" s="193" t="str">
        <f t="shared" si="80"/>
        <v/>
      </c>
      <c r="CD99" s="193" t="str">
        <f t="shared" si="81"/>
        <v/>
      </c>
      <c r="CE99" s="193" t="str">
        <f t="shared" si="82"/>
        <v/>
      </c>
      <c r="CF99" s="200" t="str">
        <f t="shared" si="72"/>
        <v/>
      </c>
      <c r="CG99" s="193" t="str">
        <f t="shared" si="83"/>
        <v/>
      </c>
      <c r="CH99" s="192" t="str">
        <f t="shared" si="84"/>
        <v/>
      </c>
      <c r="CI99" s="193" t="str">
        <f t="shared" si="85"/>
        <v/>
      </c>
      <c r="CJ99" s="192" t="str">
        <f t="shared" si="86"/>
        <v/>
      </c>
      <c r="CK99" s="192" t="str">
        <f t="shared" si="87"/>
        <v/>
      </c>
      <c r="CL99" s="193" t="str">
        <f>IF(CK99="","",SUMPRODUCT(--(CC99=$CC$8:$CC$358),--(CE99=$CE$8:$CE$358),--(CK99&lt;$CK$8:$CK$358))+COUNTIF($CK$8:CK99,CK99))</f>
        <v/>
      </c>
      <c r="CM99" s="229" t="str">
        <f>IF(CK99="","",SUMPRODUCT(--(CE99=$CE$8:$CE$101),--(CF99=$CF$8:$CF$101),--(CC99=$CC$8:$CC$101),--(CK99&lt;$CK$8:$CK$101))+COUNTIF($CK$8:CK99,CK99))</f>
        <v/>
      </c>
    </row>
    <row r="100" spans="1:91" ht="29.1" customHeight="1">
      <c r="A100" s="182" t="str">
        <f t="shared" si="73"/>
        <v/>
      </c>
      <c r="B100" s="66">
        <v>93</v>
      </c>
      <c r="C100" s="8" t="str">
        <f t="shared" si="88"/>
        <v/>
      </c>
      <c r="D100" s="112" t="str">
        <f t="shared" si="89"/>
        <v/>
      </c>
      <c r="E100" s="112" t="str">
        <f t="shared" si="90"/>
        <v/>
      </c>
      <c r="F100" s="113" t="str">
        <f t="shared" si="91"/>
        <v/>
      </c>
      <c r="G100" s="113" t="str">
        <f t="shared" si="66"/>
        <v/>
      </c>
      <c r="H100" s="113" t="str">
        <f t="shared" si="67"/>
        <v/>
      </c>
      <c r="I100" s="114" t="str">
        <f t="shared" si="92"/>
        <v/>
      </c>
      <c r="J100" s="114" t="str">
        <f t="shared" si="68"/>
        <v/>
      </c>
      <c r="K100" s="8" t="str">
        <f t="shared" si="69"/>
        <v/>
      </c>
      <c r="L100" s="8" t="str">
        <f t="shared" si="70"/>
        <v/>
      </c>
      <c r="M100" s="114" t="str">
        <f t="shared" si="71"/>
        <v/>
      </c>
      <c r="N100" s="8" t="str">
        <f t="shared" si="93"/>
        <v/>
      </c>
      <c r="O100" s="115" t="str">
        <f t="shared" si="94"/>
        <v/>
      </c>
      <c r="P100" s="8" t="str">
        <f t="shared" si="95"/>
        <v/>
      </c>
      <c r="Q100" s="115" t="str">
        <f t="shared" si="96"/>
        <v/>
      </c>
      <c r="R100" s="115" t="str">
        <f t="shared" si="97"/>
        <v/>
      </c>
      <c r="S100" s="121" t="str">
        <f>IF(R100="","",SUMPRODUCT(--(L100=$L$8:$L$101),--(J100=$J$8:$J$101),--(R100&lt;$R$8:$R$101))+COUNTIF($R$8:R100,R100))</f>
        <v/>
      </c>
      <c r="T100" s="121" t="str">
        <f>IF(R100="","",SUMPRODUCT(--(L100=$L$8:$L$101),--(M100=$M$8:$M$101),--(J100=$J$8:$J$101),--(R100&lt;$R$8:$R$101))+COUNTIF($R$8:R100,R100))</f>
        <v/>
      </c>
      <c r="BU100" s="193">
        <v>93</v>
      </c>
      <c r="BV100" s="193" t="str">
        <f>IF(CK100="","",SUMPRODUCT(--(CC100=$CC$8:$CC$358),--(CE100=$CE$8:$CE$358),--(CK100&lt;$CK$8:$CK$358))+COUNTIF($CK$8:CK100,CK100))</f>
        <v/>
      </c>
      <c r="BW100" s="193" t="str">
        <f t="shared" si="74"/>
        <v/>
      </c>
      <c r="BX100" s="193" t="str">
        <f t="shared" si="75"/>
        <v/>
      </c>
      <c r="BY100" s="193" t="str">
        <f t="shared" si="76"/>
        <v/>
      </c>
      <c r="BZ100" s="193" t="str">
        <f t="shared" si="77"/>
        <v/>
      </c>
      <c r="CA100" s="193" t="str">
        <f t="shared" si="78"/>
        <v/>
      </c>
      <c r="CB100" s="193" t="str">
        <f t="shared" si="79"/>
        <v/>
      </c>
      <c r="CC100" s="193" t="str">
        <f t="shared" si="80"/>
        <v/>
      </c>
      <c r="CD100" s="193" t="str">
        <f t="shared" si="81"/>
        <v/>
      </c>
      <c r="CE100" s="193" t="str">
        <f t="shared" si="82"/>
        <v/>
      </c>
      <c r="CF100" s="200" t="str">
        <f t="shared" si="72"/>
        <v/>
      </c>
      <c r="CG100" s="193" t="str">
        <f t="shared" si="83"/>
        <v/>
      </c>
      <c r="CH100" s="192" t="str">
        <f t="shared" si="84"/>
        <v/>
      </c>
      <c r="CI100" s="193" t="str">
        <f t="shared" si="85"/>
        <v/>
      </c>
      <c r="CJ100" s="192" t="str">
        <f t="shared" si="86"/>
        <v/>
      </c>
      <c r="CK100" s="192" t="str">
        <f t="shared" si="87"/>
        <v/>
      </c>
      <c r="CL100" s="193" t="str">
        <f>IF(CK100="","",SUMPRODUCT(--(CC100=$CC$8:$CC$358),--(CE100=$CE$8:$CE$358),--(CK100&lt;$CK$8:$CK$358))+COUNTIF($CK$8:CK100,CK100))</f>
        <v/>
      </c>
      <c r="CM100" s="229" t="str">
        <f>IF(CK100="","",SUMPRODUCT(--(CE100=$CE$8:$CE$101),--(CF100=$CF$8:$CF$101),--(CC100=$CC$8:$CC$101),--(CK100&lt;$CK$8:$CK$101))+COUNTIF($CK$8:CK100,CK100))</f>
        <v/>
      </c>
    </row>
    <row r="101" spans="1:91" ht="29.1" customHeight="1">
      <c r="A101" s="182" t="str">
        <f t="shared" si="73"/>
        <v/>
      </c>
      <c r="B101" s="66">
        <v>94</v>
      </c>
      <c r="C101" s="8" t="str">
        <f t="shared" si="88"/>
        <v/>
      </c>
      <c r="D101" s="112" t="str">
        <f t="shared" si="89"/>
        <v/>
      </c>
      <c r="E101" s="112" t="str">
        <f t="shared" si="90"/>
        <v/>
      </c>
      <c r="F101" s="113" t="str">
        <f t="shared" si="91"/>
        <v/>
      </c>
      <c r="G101" s="113" t="str">
        <f t="shared" si="66"/>
        <v/>
      </c>
      <c r="H101" s="113" t="str">
        <f t="shared" si="67"/>
        <v/>
      </c>
      <c r="I101" s="114" t="str">
        <f t="shared" si="92"/>
        <v/>
      </c>
      <c r="J101" s="114" t="str">
        <f t="shared" si="68"/>
        <v/>
      </c>
      <c r="K101" s="8" t="str">
        <f t="shared" si="69"/>
        <v/>
      </c>
      <c r="L101" s="8" t="str">
        <f t="shared" si="70"/>
        <v/>
      </c>
      <c r="M101" s="114" t="str">
        <f t="shared" si="71"/>
        <v/>
      </c>
      <c r="N101" s="8" t="str">
        <f t="shared" si="93"/>
        <v/>
      </c>
      <c r="O101" s="115" t="str">
        <f t="shared" si="94"/>
        <v/>
      </c>
      <c r="P101" s="8" t="str">
        <f t="shared" si="95"/>
        <v/>
      </c>
      <c r="Q101" s="115" t="str">
        <f t="shared" si="96"/>
        <v/>
      </c>
      <c r="R101" s="115" t="str">
        <f t="shared" si="97"/>
        <v/>
      </c>
      <c r="S101" s="121" t="str">
        <f>IF(R101="","",SUMPRODUCT(--(L101=$L$8:$L$101),--(J101=$J$8:$J$101),--(R101&lt;$R$8:$R$101))+COUNTIF($R$8:R101,R101))</f>
        <v/>
      </c>
      <c r="T101" s="121" t="str">
        <f>IF(R101="","",SUMPRODUCT(--(L101=$L$8:$L$101),--(M101=$M$8:$M$101),--(J101=$J$8:$J$101),--(R101&lt;$R$8:$R$101))+COUNTIF($R$8:R101,R101))</f>
        <v/>
      </c>
      <c r="BU101" s="193">
        <v>94</v>
      </c>
      <c r="BV101" s="193" t="str">
        <f>IF(CK101="","",SUMPRODUCT(--(CC101=$CC$8:$CC$358),--(CE101=$CE$8:$CE$358),--(CK101&lt;$CK$8:$CK$358))+COUNTIF($CK$8:CK101,CK101))</f>
        <v/>
      </c>
      <c r="BW101" s="193" t="str">
        <f t="shared" si="74"/>
        <v/>
      </c>
      <c r="BX101" s="193" t="str">
        <f t="shared" si="75"/>
        <v/>
      </c>
      <c r="BY101" s="193" t="str">
        <f t="shared" si="76"/>
        <v/>
      </c>
      <c r="BZ101" s="193" t="str">
        <f t="shared" si="77"/>
        <v/>
      </c>
      <c r="CA101" s="193" t="str">
        <f t="shared" si="78"/>
        <v/>
      </c>
      <c r="CB101" s="193" t="str">
        <f t="shared" si="79"/>
        <v/>
      </c>
      <c r="CC101" s="193" t="str">
        <f t="shared" si="80"/>
        <v/>
      </c>
      <c r="CD101" s="193" t="str">
        <f t="shared" si="81"/>
        <v/>
      </c>
      <c r="CE101" s="193" t="str">
        <f t="shared" si="82"/>
        <v/>
      </c>
      <c r="CF101" s="200" t="str">
        <f t="shared" si="72"/>
        <v/>
      </c>
      <c r="CG101" s="193" t="str">
        <f t="shared" si="83"/>
        <v/>
      </c>
      <c r="CH101" s="192" t="str">
        <f t="shared" si="84"/>
        <v/>
      </c>
      <c r="CI101" s="193" t="str">
        <f t="shared" si="85"/>
        <v/>
      </c>
      <c r="CJ101" s="192" t="str">
        <f t="shared" si="86"/>
        <v/>
      </c>
      <c r="CK101" s="192" t="str">
        <f t="shared" si="87"/>
        <v/>
      </c>
      <c r="CL101" s="193" t="str">
        <f>IF(CK101="","",SUMPRODUCT(--(CC101=$CC$8:$CC$358),--(CE101=$CE$8:$CE$358),--(CK101&lt;$CK$8:$CK$358))+COUNTIF($CK$8:CK101,CK101))</f>
        <v/>
      </c>
      <c r="CM101" s="229" t="str">
        <f>IF(CK101="","",SUMPRODUCT(--(CE101=$CE$8:$CE$101),--(CF101=$CF$8:$CF$101),--(CC101=$CC$8:$CC$101),--(CK101&lt;$CK$8:$CK$101))+COUNTIF($CK$8:CK101,CK101))</f>
        <v/>
      </c>
    </row>
    <row r="102" spans="1:91" ht="29.1" customHeight="1">
      <c r="A102" s="182" t="str">
        <f t="shared" si="73"/>
        <v/>
      </c>
      <c r="B102" s="66">
        <v>95</v>
      </c>
      <c r="C102" s="8" t="str">
        <f t="shared" si="88"/>
        <v/>
      </c>
      <c r="D102" s="112" t="str">
        <f t="shared" si="89"/>
        <v/>
      </c>
      <c r="E102" s="112" t="str">
        <f t="shared" si="90"/>
        <v/>
      </c>
      <c r="F102" s="113" t="str">
        <f t="shared" si="91"/>
        <v/>
      </c>
      <c r="G102" s="113" t="str">
        <f t="shared" si="66"/>
        <v/>
      </c>
      <c r="H102" s="113" t="str">
        <f t="shared" si="67"/>
        <v/>
      </c>
      <c r="I102" s="114" t="str">
        <f t="shared" si="92"/>
        <v/>
      </c>
      <c r="J102" s="114" t="str">
        <f t="shared" si="68"/>
        <v/>
      </c>
      <c r="K102" s="8" t="str">
        <f t="shared" si="69"/>
        <v/>
      </c>
      <c r="L102" s="8" t="str">
        <f t="shared" si="70"/>
        <v/>
      </c>
      <c r="M102" s="114" t="str">
        <f t="shared" si="71"/>
        <v/>
      </c>
      <c r="N102" s="8" t="str">
        <f t="shared" si="93"/>
        <v/>
      </c>
      <c r="O102" s="115" t="str">
        <f t="shared" si="94"/>
        <v/>
      </c>
      <c r="P102" s="8" t="str">
        <f t="shared" si="95"/>
        <v/>
      </c>
      <c r="Q102" s="115" t="str">
        <f t="shared" si="96"/>
        <v/>
      </c>
      <c r="R102" s="115" t="str">
        <f t="shared" si="97"/>
        <v/>
      </c>
      <c r="S102" s="121" t="str">
        <f>IF(R102="","",SUMPRODUCT(--(L102=$L$8:$L$101),--(J102=$J$8:$J$101),--(R102&lt;$R$8:$R$101))+COUNTIF($R$8:R102,R102))</f>
        <v/>
      </c>
      <c r="T102" s="121" t="str">
        <f>IF(R102="","",SUMPRODUCT(--(L102=$L$8:$L$101),--(M102=$M$8:$M$101),--(J102=$J$8:$J$101),--(R102&lt;$R$8:$R$101))+COUNTIF($R$8:R102,R102))</f>
        <v/>
      </c>
      <c r="BU102" s="193">
        <v>95</v>
      </c>
      <c r="BV102" s="193" t="str">
        <f>IF(CK102="","",SUMPRODUCT(--(CC102=$CC$8:$CC$358),--(CE102=$CE$8:$CE$358),--(CK102&lt;$CK$8:$CK$358))+COUNTIF($CK$8:CK102,CK102))</f>
        <v/>
      </c>
      <c r="BW102" s="193" t="str">
        <f t="shared" si="74"/>
        <v/>
      </c>
      <c r="BX102" s="193" t="str">
        <f t="shared" si="75"/>
        <v/>
      </c>
      <c r="BY102" s="193" t="str">
        <f t="shared" si="76"/>
        <v/>
      </c>
      <c r="BZ102" s="193" t="str">
        <f t="shared" si="77"/>
        <v/>
      </c>
      <c r="CA102" s="193" t="str">
        <f t="shared" si="78"/>
        <v/>
      </c>
      <c r="CB102" s="193" t="str">
        <f t="shared" si="79"/>
        <v/>
      </c>
      <c r="CC102" s="193" t="str">
        <f t="shared" si="80"/>
        <v/>
      </c>
      <c r="CD102" s="193" t="str">
        <f t="shared" si="81"/>
        <v/>
      </c>
      <c r="CE102" s="193" t="str">
        <f t="shared" si="82"/>
        <v/>
      </c>
      <c r="CF102" s="200" t="str">
        <f t="shared" si="72"/>
        <v/>
      </c>
      <c r="CG102" s="193" t="str">
        <f t="shared" si="83"/>
        <v/>
      </c>
      <c r="CH102" s="192" t="str">
        <f t="shared" si="84"/>
        <v/>
      </c>
      <c r="CI102" s="193" t="str">
        <f t="shared" si="85"/>
        <v/>
      </c>
      <c r="CJ102" s="192" t="str">
        <f t="shared" si="86"/>
        <v/>
      </c>
      <c r="CK102" s="192" t="str">
        <f t="shared" si="87"/>
        <v/>
      </c>
      <c r="CL102" s="193" t="str">
        <f>IF(CK102="","",SUMPRODUCT(--(CC102=$CC$8:$CC$358),--(CE102=$CE$8:$CE$358),--(CK102&lt;$CK$8:$CK$358))+COUNTIF($CK$8:CK102,CK102))</f>
        <v/>
      </c>
      <c r="CM102" s="229" t="str">
        <f>IF(CK102="","",SUMPRODUCT(--(CE102=$CE$8:$CE$101),--(CF102=$CF$8:$CF$101),--(CC102=$CC$8:$CC$101),--(CK102&lt;$CK$8:$CK$101))+COUNTIF($CK$8:CK102,CK102))</f>
        <v/>
      </c>
    </row>
    <row r="103" spans="1:91" ht="29.1" customHeight="1">
      <c r="A103" s="182" t="str">
        <f t="shared" si="73"/>
        <v/>
      </c>
      <c r="B103" s="66">
        <v>96</v>
      </c>
      <c r="C103" s="8" t="str">
        <f t="shared" si="88"/>
        <v/>
      </c>
      <c r="D103" s="112" t="str">
        <f t="shared" si="89"/>
        <v/>
      </c>
      <c r="E103" s="112" t="str">
        <f t="shared" si="90"/>
        <v/>
      </c>
      <c r="F103" s="113" t="str">
        <f t="shared" si="91"/>
        <v/>
      </c>
      <c r="G103" s="113" t="str">
        <f t="shared" si="66"/>
        <v/>
      </c>
      <c r="H103" s="113" t="str">
        <f t="shared" si="67"/>
        <v/>
      </c>
      <c r="I103" s="114" t="str">
        <f t="shared" si="92"/>
        <v/>
      </c>
      <c r="J103" s="114" t="str">
        <f t="shared" si="68"/>
        <v/>
      </c>
      <c r="K103" s="8" t="str">
        <f t="shared" si="69"/>
        <v/>
      </c>
      <c r="L103" s="8" t="str">
        <f t="shared" si="70"/>
        <v/>
      </c>
      <c r="M103" s="114" t="str">
        <f t="shared" si="71"/>
        <v/>
      </c>
      <c r="N103" s="8" t="str">
        <f t="shared" si="93"/>
        <v/>
      </c>
      <c r="O103" s="115" t="str">
        <f t="shared" si="94"/>
        <v/>
      </c>
      <c r="P103" s="8" t="str">
        <f t="shared" si="95"/>
        <v/>
      </c>
      <c r="Q103" s="115" t="str">
        <f t="shared" si="96"/>
        <v/>
      </c>
      <c r="R103" s="115" t="str">
        <f t="shared" si="97"/>
        <v/>
      </c>
      <c r="S103" s="121" t="str">
        <f>IF(R103="","",SUMPRODUCT(--(L103=$L$8:$L$101),--(J103=$J$8:$J$101),--(R103&lt;$R$8:$R$101))+COUNTIF($R$8:R103,R103))</f>
        <v/>
      </c>
      <c r="T103" s="121" t="str">
        <f>IF(R103="","",SUMPRODUCT(--(L103=$L$8:$L$101),--(M103=$M$8:$M$101),--(J103=$J$8:$J$101),--(R103&lt;$R$8:$R$101))+COUNTIF($R$8:R103,R103))</f>
        <v/>
      </c>
      <c r="BU103" s="193">
        <v>96</v>
      </c>
      <c r="BV103" s="193" t="str">
        <f>IF(CK103="","",SUMPRODUCT(--(CC103=$CC$8:$CC$358),--(CE103=$CE$8:$CE$358),--(CK103&lt;$CK$8:$CK$358))+COUNTIF($CK$8:CK103,CK103))</f>
        <v/>
      </c>
      <c r="BW103" s="193" t="str">
        <f t="shared" si="74"/>
        <v/>
      </c>
      <c r="BX103" s="193" t="str">
        <f t="shared" si="75"/>
        <v/>
      </c>
      <c r="BY103" s="193" t="str">
        <f t="shared" si="76"/>
        <v/>
      </c>
      <c r="BZ103" s="193" t="str">
        <f t="shared" si="77"/>
        <v/>
      </c>
      <c r="CA103" s="193" t="str">
        <f t="shared" si="78"/>
        <v/>
      </c>
      <c r="CB103" s="193" t="str">
        <f t="shared" si="79"/>
        <v/>
      </c>
      <c r="CC103" s="193" t="str">
        <f t="shared" si="80"/>
        <v/>
      </c>
      <c r="CD103" s="193" t="str">
        <f t="shared" si="81"/>
        <v/>
      </c>
      <c r="CE103" s="193" t="str">
        <f t="shared" si="82"/>
        <v/>
      </c>
      <c r="CF103" s="200" t="str">
        <f t="shared" si="72"/>
        <v/>
      </c>
      <c r="CG103" s="193" t="str">
        <f t="shared" si="83"/>
        <v/>
      </c>
      <c r="CH103" s="192" t="str">
        <f t="shared" si="84"/>
        <v/>
      </c>
      <c r="CI103" s="193" t="str">
        <f t="shared" si="85"/>
        <v/>
      </c>
      <c r="CJ103" s="192" t="str">
        <f t="shared" si="86"/>
        <v/>
      </c>
      <c r="CK103" s="192" t="str">
        <f t="shared" si="87"/>
        <v/>
      </c>
      <c r="CL103" s="193" t="str">
        <f>IF(CK103="","",SUMPRODUCT(--(CC103=$CC$8:$CC$358),--(CE103=$CE$8:$CE$358),--(CK103&lt;$CK$8:$CK$358))+COUNTIF($CK$8:CK103,CK103))</f>
        <v/>
      </c>
      <c r="CM103" s="229" t="str">
        <f>IF(CK103="","",SUMPRODUCT(--(CE103=$CE$8:$CE$101),--(CF103=$CF$8:$CF$101),--(CC103=$CC$8:$CC$101),--(CK103&lt;$CK$8:$CK$101))+COUNTIF($CK$8:CK103,CK103))</f>
        <v/>
      </c>
    </row>
    <row r="104" spans="1:91" ht="29.1" customHeight="1">
      <c r="A104" s="182" t="str">
        <f t="shared" si="73"/>
        <v/>
      </c>
      <c r="B104" s="66">
        <v>97</v>
      </c>
      <c r="C104" s="8" t="str">
        <f t="shared" si="88"/>
        <v/>
      </c>
      <c r="D104" s="112" t="str">
        <f t="shared" si="89"/>
        <v/>
      </c>
      <c r="E104" s="112" t="str">
        <f t="shared" si="90"/>
        <v/>
      </c>
      <c r="F104" s="113" t="str">
        <f t="shared" si="91"/>
        <v/>
      </c>
      <c r="G104" s="113" t="str">
        <f t="shared" si="66"/>
        <v/>
      </c>
      <c r="H104" s="113" t="str">
        <f t="shared" si="67"/>
        <v/>
      </c>
      <c r="I104" s="114" t="str">
        <f t="shared" si="92"/>
        <v/>
      </c>
      <c r="J104" s="114" t="str">
        <f t="shared" si="68"/>
        <v/>
      </c>
      <c r="K104" s="8" t="str">
        <f t="shared" si="69"/>
        <v/>
      </c>
      <c r="L104" s="8" t="str">
        <f t="shared" si="70"/>
        <v/>
      </c>
      <c r="M104" s="114" t="str">
        <f t="shared" si="71"/>
        <v/>
      </c>
      <c r="N104" s="8" t="str">
        <f t="shared" si="93"/>
        <v/>
      </c>
      <c r="O104" s="115" t="str">
        <f t="shared" si="94"/>
        <v/>
      </c>
      <c r="P104" s="8" t="str">
        <f t="shared" si="95"/>
        <v/>
      </c>
      <c r="Q104" s="115" t="str">
        <f t="shared" si="96"/>
        <v/>
      </c>
      <c r="R104" s="115" t="str">
        <f t="shared" si="97"/>
        <v/>
      </c>
      <c r="S104" s="121" t="str">
        <f>IF(R104="","",SUMPRODUCT(--(L104=$L$8:$L$101),--(J104=$J$8:$J$101),--(R104&lt;$R$8:$R$101))+COUNTIF($R$8:R104,R104))</f>
        <v/>
      </c>
      <c r="T104" s="121" t="str">
        <f>IF(R104="","",SUMPRODUCT(--(L104=$L$8:$L$101),--(M104=$M$8:$M$101),--(J104=$J$8:$J$101),--(R104&lt;$R$8:$R$101))+COUNTIF($R$8:R104,R104))</f>
        <v/>
      </c>
      <c r="BU104" s="193">
        <v>97</v>
      </c>
      <c r="BV104" s="193" t="str">
        <f>IF(CK104="","",SUMPRODUCT(--(CC104=$CC$8:$CC$358),--(CE104=$CE$8:$CE$358),--(CK104&lt;$CK$8:$CK$358))+COUNTIF($CK$8:CK104,CK104))</f>
        <v/>
      </c>
      <c r="BW104" s="193" t="str">
        <f t="shared" si="74"/>
        <v/>
      </c>
      <c r="BX104" s="193" t="str">
        <f t="shared" si="75"/>
        <v/>
      </c>
      <c r="BY104" s="193" t="str">
        <f t="shared" si="76"/>
        <v/>
      </c>
      <c r="BZ104" s="193" t="str">
        <f t="shared" si="77"/>
        <v/>
      </c>
      <c r="CA104" s="193" t="str">
        <f t="shared" si="78"/>
        <v/>
      </c>
      <c r="CB104" s="193" t="str">
        <f t="shared" si="79"/>
        <v/>
      </c>
      <c r="CC104" s="193" t="str">
        <f t="shared" si="80"/>
        <v/>
      </c>
      <c r="CD104" s="193" t="str">
        <f t="shared" si="81"/>
        <v/>
      </c>
      <c r="CE104" s="193" t="str">
        <f t="shared" si="82"/>
        <v/>
      </c>
      <c r="CF104" s="200" t="str">
        <f t="shared" si="72"/>
        <v/>
      </c>
      <c r="CG104" s="193" t="str">
        <f t="shared" si="83"/>
        <v/>
      </c>
      <c r="CH104" s="192" t="str">
        <f t="shared" si="84"/>
        <v/>
      </c>
      <c r="CI104" s="193" t="str">
        <f t="shared" si="85"/>
        <v/>
      </c>
      <c r="CJ104" s="192" t="str">
        <f t="shared" si="86"/>
        <v/>
      </c>
      <c r="CK104" s="192" t="str">
        <f t="shared" si="87"/>
        <v/>
      </c>
      <c r="CL104" s="193" t="str">
        <f>IF(CK104="","",SUMPRODUCT(--(CC104=$CC$8:$CC$358),--(CE104=$CE$8:$CE$358),--(CK104&lt;$CK$8:$CK$358))+COUNTIF($CK$8:CK104,CK104))</f>
        <v/>
      </c>
      <c r="CM104" s="229" t="str">
        <f>IF(CK104="","",SUMPRODUCT(--(CE104=$CE$8:$CE$101),--(CF104=$CF$8:$CF$101),--(CC104=$CC$8:$CC$101),--(CK104&lt;$CK$8:$CK$101))+COUNTIF($CK$8:CK104,CK104))</f>
        <v/>
      </c>
    </row>
    <row r="105" spans="1:91" ht="29.1" customHeight="1">
      <c r="A105" s="182" t="str">
        <f t="shared" si="73"/>
        <v/>
      </c>
      <c r="B105" s="66">
        <v>98</v>
      </c>
      <c r="C105" s="8" t="str">
        <f t="shared" si="88"/>
        <v/>
      </c>
      <c r="D105" s="112" t="str">
        <f t="shared" si="89"/>
        <v/>
      </c>
      <c r="E105" s="112" t="str">
        <f t="shared" si="90"/>
        <v/>
      </c>
      <c r="F105" s="113" t="str">
        <f t="shared" si="91"/>
        <v/>
      </c>
      <c r="G105" s="113" t="str">
        <f t="shared" si="66"/>
        <v/>
      </c>
      <c r="H105" s="113" t="str">
        <f t="shared" si="67"/>
        <v/>
      </c>
      <c r="I105" s="114" t="str">
        <f t="shared" si="92"/>
        <v/>
      </c>
      <c r="J105" s="114" t="str">
        <f t="shared" si="68"/>
        <v/>
      </c>
      <c r="K105" s="8" t="str">
        <f t="shared" si="69"/>
        <v/>
      </c>
      <c r="L105" s="8" t="str">
        <f t="shared" si="70"/>
        <v/>
      </c>
      <c r="M105" s="114" t="str">
        <f t="shared" si="71"/>
        <v/>
      </c>
      <c r="N105" s="8" t="str">
        <f t="shared" si="93"/>
        <v/>
      </c>
      <c r="O105" s="115" t="str">
        <f t="shared" si="94"/>
        <v/>
      </c>
      <c r="P105" s="8" t="str">
        <f t="shared" si="95"/>
        <v/>
      </c>
      <c r="Q105" s="115" t="str">
        <f t="shared" si="96"/>
        <v/>
      </c>
      <c r="R105" s="115" t="str">
        <f t="shared" si="97"/>
        <v/>
      </c>
      <c r="S105" s="121" t="str">
        <f>IF(R105="","",SUMPRODUCT(--(L105=$L$8:$L$101),--(J105=$J$8:$J$101),--(R105&lt;$R$8:$R$101))+COUNTIF($R$8:R105,R105))</f>
        <v/>
      </c>
      <c r="T105" s="121" t="str">
        <f>IF(R105="","",SUMPRODUCT(--(L105=$L$8:$L$101),--(M105=$M$8:$M$101),--(J105=$J$8:$J$101),--(R105&lt;$R$8:$R$101))+COUNTIF($R$8:R105,R105))</f>
        <v/>
      </c>
      <c r="BU105" s="193">
        <v>98</v>
      </c>
      <c r="BV105" s="193" t="str">
        <f>IF(CK105="","",SUMPRODUCT(--(CC105=$CC$8:$CC$358),--(CE105=$CE$8:$CE$358),--(CK105&lt;$CK$8:$CK$358))+COUNTIF($CK$8:CK105,CK105))</f>
        <v/>
      </c>
      <c r="BW105" s="193" t="str">
        <f t="shared" si="74"/>
        <v/>
      </c>
      <c r="BX105" s="193" t="str">
        <f t="shared" si="75"/>
        <v/>
      </c>
      <c r="BY105" s="193" t="str">
        <f t="shared" si="76"/>
        <v/>
      </c>
      <c r="BZ105" s="193" t="str">
        <f t="shared" si="77"/>
        <v/>
      </c>
      <c r="CA105" s="193" t="str">
        <f t="shared" si="78"/>
        <v/>
      </c>
      <c r="CB105" s="193" t="str">
        <f t="shared" si="79"/>
        <v/>
      </c>
      <c r="CC105" s="193" t="str">
        <f t="shared" si="80"/>
        <v/>
      </c>
      <c r="CD105" s="193" t="str">
        <f t="shared" si="81"/>
        <v/>
      </c>
      <c r="CE105" s="193" t="str">
        <f t="shared" si="82"/>
        <v/>
      </c>
      <c r="CF105" s="200" t="str">
        <f t="shared" si="72"/>
        <v/>
      </c>
      <c r="CG105" s="193" t="str">
        <f t="shared" si="83"/>
        <v/>
      </c>
      <c r="CH105" s="192" t="str">
        <f t="shared" si="84"/>
        <v/>
      </c>
      <c r="CI105" s="193" t="str">
        <f t="shared" si="85"/>
        <v/>
      </c>
      <c r="CJ105" s="192" t="str">
        <f t="shared" si="86"/>
        <v/>
      </c>
      <c r="CK105" s="192" t="str">
        <f t="shared" si="87"/>
        <v/>
      </c>
      <c r="CL105" s="193" t="str">
        <f>IF(CK105="","",SUMPRODUCT(--(CC105=$CC$8:$CC$358),--(CE105=$CE$8:$CE$358),--(CK105&lt;$CK$8:$CK$358))+COUNTIF($CK$8:CK105,CK105))</f>
        <v/>
      </c>
      <c r="CM105" s="229" t="str">
        <f>IF(CK105="","",SUMPRODUCT(--(CE105=$CE$8:$CE$101),--(CF105=$CF$8:$CF$101),--(CC105=$CC$8:$CC$101),--(CK105&lt;$CK$8:$CK$101))+COUNTIF($CK$8:CK105,CK105))</f>
        <v/>
      </c>
    </row>
    <row r="106" spans="1:91" ht="29.1" hidden="1" customHeight="1">
      <c r="A106" s="182" t="str">
        <f t="shared" si="73"/>
        <v/>
      </c>
      <c r="B106" s="66">
        <v>99</v>
      </c>
      <c r="C106" s="8" t="str">
        <f t="shared" si="88"/>
        <v/>
      </c>
      <c r="D106" s="112" t="str">
        <f t="shared" si="89"/>
        <v/>
      </c>
      <c r="E106" s="112" t="str">
        <f t="shared" si="90"/>
        <v/>
      </c>
      <c r="F106" s="113" t="str">
        <f t="shared" si="91"/>
        <v/>
      </c>
      <c r="G106" s="113" t="str">
        <f t="shared" si="66"/>
        <v/>
      </c>
      <c r="H106" s="113" t="str">
        <f t="shared" si="67"/>
        <v/>
      </c>
      <c r="I106" s="114" t="str">
        <f t="shared" si="92"/>
        <v/>
      </c>
      <c r="J106" s="114" t="str">
        <f t="shared" si="68"/>
        <v/>
      </c>
      <c r="K106" s="8" t="str">
        <f t="shared" si="69"/>
        <v/>
      </c>
      <c r="L106" s="8" t="str">
        <f t="shared" si="70"/>
        <v/>
      </c>
      <c r="M106" s="114" t="str">
        <f t="shared" si="71"/>
        <v/>
      </c>
      <c r="N106" s="8" t="str">
        <f t="shared" si="93"/>
        <v/>
      </c>
      <c r="O106" s="115" t="str">
        <f t="shared" si="94"/>
        <v/>
      </c>
      <c r="P106" s="8" t="str">
        <f t="shared" si="95"/>
        <v/>
      </c>
      <c r="Q106" s="115" t="str">
        <f t="shared" si="96"/>
        <v/>
      </c>
      <c r="R106" s="115" t="str">
        <f t="shared" si="97"/>
        <v/>
      </c>
      <c r="S106" s="121" t="str">
        <f>IF(R106="","",SUMPRODUCT(--(L106=$L$8:$L$101),--(J106=$J$8:$J$101),--(R106&lt;$R$8:$R$101))+COUNTIF($R$8:R106,R106))</f>
        <v/>
      </c>
      <c r="T106" s="121" t="str">
        <f>IF(R106="","",SUMPRODUCT(--(L106=$L$8:$L$101),--(M106=$M$8:$M$101),--(J106=$J$8:$J$101),--(R106&lt;$R$8:$R$101))+COUNTIF($R$8:R106,R106))</f>
        <v/>
      </c>
      <c r="BU106" s="193">
        <v>99</v>
      </c>
      <c r="BV106" s="193" t="str">
        <f>IF(CK106="","",SUMPRODUCT(--(CC106=$CC$8:$CC$358),--(CE106=$CE$8:$CE$358),--(CK106&lt;$CK$8:$CK$358))+COUNTIF($CK$8:CK106,CK106))</f>
        <v/>
      </c>
      <c r="BW106" s="193" t="str">
        <f t="shared" si="74"/>
        <v/>
      </c>
      <c r="BX106" s="193" t="str">
        <f t="shared" si="75"/>
        <v/>
      </c>
      <c r="BY106" s="193" t="str">
        <f t="shared" si="76"/>
        <v/>
      </c>
      <c r="BZ106" s="193" t="str">
        <f t="shared" si="77"/>
        <v/>
      </c>
      <c r="CA106" s="193" t="str">
        <f t="shared" si="78"/>
        <v/>
      </c>
      <c r="CB106" s="193" t="str">
        <f t="shared" si="79"/>
        <v/>
      </c>
      <c r="CC106" s="193" t="str">
        <f t="shared" si="80"/>
        <v/>
      </c>
      <c r="CD106" s="193" t="str">
        <f t="shared" si="81"/>
        <v/>
      </c>
      <c r="CE106" s="193" t="str">
        <f t="shared" si="82"/>
        <v/>
      </c>
      <c r="CF106" s="200" t="str">
        <f t="shared" si="72"/>
        <v/>
      </c>
      <c r="CG106" s="193" t="str">
        <f t="shared" si="83"/>
        <v/>
      </c>
      <c r="CH106" s="192" t="str">
        <f t="shared" si="84"/>
        <v/>
      </c>
      <c r="CI106" s="193" t="str">
        <f t="shared" si="85"/>
        <v/>
      </c>
      <c r="CJ106" s="192" t="str">
        <f t="shared" si="86"/>
        <v/>
      </c>
      <c r="CK106" s="192" t="str">
        <f t="shared" si="87"/>
        <v/>
      </c>
      <c r="CL106" s="193" t="str">
        <f>IF(CK106="","",SUMPRODUCT(--(CC106=$CC$8:$CC$358),--(CE106=$CE$8:$CE$358),--(CK106&lt;$CK$8:$CK$358))+COUNTIF($CK$8:CK106,CK106))</f>
        <v/>
      </c>
      <c r="CM106" s="229" t="str">
        <f>IF(CK106="","",SUMPRODUCT(--(CE106=$CE$8:$CE$101),--(CF106=$CF$8:$CF$101),--(CC106=$CC$8:$CC$101),--(CK106&lt;$CK$8:$CK$101))+COUNTIF($CK$8:CK106,CK106))</f>
        <v/>
      </c>
    </row>
    <row r="107" spans="1:91" ht="29.1" hidden="1" customHeight="1">
      <c r="A107" s="182" t="str">
        <f t="shared" si="73"/>
        <v/>
      </c>
      <c r="B107" s="66">
        <v>100</v>
      </c>
      <c r="C107" s="8" t="str">
        <f t="shared" si="88"/>
        <v/>
      </c>
      <c r="D107" s="112" t="str">
        <f t="shared" si="89"/>
        <v/>
      </c>
      <c r="E107" s="112" t="str">
        <f t="shared" si="90"/>
        <v/>
      </c>
      <c r="F107" s="113" t="str">
        <f t="shared" si="91"/>
        <v/>
      </c>
      <c r="G107" s="113" t="str">
        <f t="shared" si="66"/>
        <v/>
      </c>
      <c r="H107" s="113" t="str">
        <f t="shared" si="67"/>
        <v/>
      </c>
      <c r="I107" s="114" t="str">
        <f t="shared" si="92"/>
        <v/>
      </c>
      <c r="J107" s="114" t="str">
        <f t="shared" si="68"/>
        <v/>
      </c>
      <c r="K107" s="8" t="str">
        <f t="shared" si="69"/>
        <v/>
      </c>
      <c r="L107" s="8" t="str">
        <f t="shared" si="70"/>
        <v/>
      </c>
      <c r="M107" s="114" t="str">
        <f t="shared" si="71"/>
        <v/>
      </c>
      <c r="N107" s="8" t="str">
        <f t="shared" si="93"/>
        <v/>
      </c>
      <c r="O107" s="115" t="str">
        <f t="shared" si="94"/>
        <v/>
      </c>
      <c r="P107" s="8" t="str">
        <f t="shared" si="95"/>
        <v/>
      </c>
      <c r="Q107" s="115" t="str">
        <f t="shared" si="96"/>
        <v/>
      </c>
      <c r="R107" s="115" t="str">
        <f t="shared" si="97"/>
        <v/>
      </c>
      <c r="S107" s="121" t="str">
        <f>IF(R107="","",SUMPRODUCT(--(L107=$L$8:$L$101),--(J107=$J$8:$J$101),--(R107&lt;$R$8:$R$101))+COUNTIF($R$8:R107,R107))</f>
        <v/>
      </c>
      <c r="T107" s="121" t="str">
        <f>IF(R107="","",SUMPRODUCT(--(L107=$L$8:$L$101),--(M107=$M$8:$M$101),--(J107=$J$8:$J$101),--(R107&lt;$R$8:$R$101))+COUNTIF($R$8:R107,R107))</f>
        <v/>
      </c>
      <c r="BU107" s="193">
        <v>100</v>
      </c>
      <c r="BV107" s="193" t="str">
        <f>IF(CK107="","",SUMPRODUCT(--(CC107=$CC$8:$CC$358),--(CE107=$CE$8:$CE$358),--(CK107&lt;$CK$8:$CK$358))+COUNTIF($CK$8:CK107,CK107))</f>
        <v/>
      </c>
      <c r="BW107" s="193" t="str">
        <f t="shared" si="74"/>
        <v/>
      </c>
      <c r="BX107" s="193" t="str">
        <f t="shared" si="75"/>
        <v/>
      </c>
      <c r="BY107" s="193" t="str">
        <f t="shared" si="76"/>
        <v/>
      </c>
      <c r="BZ107" s="193" t="str">
        <f t="shared" si="77"/>
        <v/>
      </c>
      <c r="CA107" s="193" t="str">
        <f t="shared" si="78"/>
        <v/>
      </c>
      <c r="CB107" s="193" t="str">
        <f t="shared" si="79"/>
        <v/>
      </c>
      <c r="CC107" s="193" t="str">
        <f t="shared" si="80"/>
        <v/>
      </c>
      <c r="CD107" s="193" t="str">
        <f t="shared" si="81"/>
        <v/>
      </c>
      <c r="CE107" s="193" t="str">
        <f t="shared" si="82"/>
        <v/>
      </c>
      <c r="CF107" s="200" t="str">
        <f t="shared" si="72"/>
        <v/>
      </c>
      <c r="CG107" s="193" t="str">
        <f t="shared" si="83"/>
        <v/>
      </c>
      <c r="CH107" s="192" t="str">
        <f t="shared" si="84"/>
        <v/>
      </c>
      <c r="CI107" s="193" t="str">
        <f t="shared" si="85"/>
        <v/>
      </c>
      <c r="CJ107" s="192" t="str">
        <f t="shared" si="86"/>
        <v/>
      </c>
      <c r="CK107" s="192" t="str">
        <f t="shared" si="87"/>
        <v/>
      </c>
      <c r="CL107" s="193" t="str">
        <f>IF(CK107="","",SUMPRODUCT(--(CC107=$CC$8:$CC$358),--(CE107=$CE$8:$CE$358),--(CK107&lt;$CK$8:$CK$358))+COUNTIF($CK$8:CK107,CK107))</f>
        <v/>
      </c>
      <c r="CM107" s="229" t="str">
        <f>IF(CK107="","",SUMPRODUCT(--(CE107=$CE$8:$CE$101),--(CF107=$CF$8:$CF$101),--(CC107=$CC$8:$CC$101),--(CK107&lt;$CK$8:$CK$101))+COUNTIF($CK$8:CK107,CK107))</f>
        <v/>
      </c>
    </row>
    <row r="108" spans="1:91" ht="29.1" hidden="1" customHeight="1">
      <c r="A108" s="182" t="str">
        <f t="shared" si="73"/>
        <v/>
      </c>
      <c r="B108" s="66">
        <v>101</v>
      </c>
      <c r="C108" s="8" t="str">
        <f t="shared" si="88"/>
        <v/>
      </c>
      <c r="D108" s="112" t="str">
        <f t="shared" si="89"/>
        <v/>
      </c>
      <c r="E108" s="112" t="str">
        <f t="shared" si="90"/>
        <v/>
      </c>
      <c r="F108" s="113" t="str">
        <f t="shared" si="91"/>
        <v/>
      </c>
      <c r="G108" s="113" t="str">
        <f t="shared" si="66"/>
        <v/>
      </c>
      <c r="H108" s="113" t="str">
        <f t="shared" si="67"/>
        <v/>
      </c>
      <c r="I108" s="114" t="str">
        <f t="shared" si="92"/>
        <v/>
      </c>
      <c r="J108" s="114" t="str">
        <f t="shared" si="68"/>
        <v/>
      </c>
      <c r="K108" s="8" t="str">
        <f t="shared" si="69"/>
        <v/>
      </c>
      <c r="L108" s="8" t="str">
        <f t="shared" si="70"/>
        <v/>
      </c>
      <c r="M108" s="114" t="str">
        <f t="shared" si="71"/>
        <v/>
      </c>
      <c r="N108" s="8" t="str">
        <f t="shared" si="93"/>
        <v/>
      </c>
      <c r="O108" s="115" t="str">
        <f t="shared" si="94"/>
        <v/>
      </c>
      <c r="P108" s="8" t="str">
        <f t="shared" si="95"/>
        <v/>
      </c>
      <c r="Q108" s="115" t="str">
        <f t="shared" si="96"/>
        <v/>
      </c>
      <c r="R108" s="115" t="str">
        <f t="shared" si="97"/>
        <v/>
      </c>
      <c r="S108" s="121" t="str">
        <f>IF(R108="","",SUMPRODUCT(--(L108=$L$8:$L$101),--(J108=$J$8:$J$101),--(R108&lt;$R$8:$R$101))+COUNTIF($R$8:R108,R108))</f>
        <v/>
      </c>
      <c r="T108" s="121" t="str">
        <f>IF(R108="","",SUMPRODUCT(--(L108=$L$8:$L$101),--(M108=$M$8:$M$101),--(J108=$J$8:$J$101),--(R108&lt;$R$8:$R$101))+COUNTIF($R$8:R108,R108))</f>
        <v/>
      </c>
      <c r="BU108" s="193">
        <v>101</v>
      </c>
      <c r="BV108" s="193" t="str">
        <f>IF(CK108="","",SUMPRODUCT(--(CC108=$CC$8:$CC$358),--(CE108=$CE$8:$CE$358),--(CK108&lt;$CK$8:$CK$358))+COUNTIF($CK$8:CK108,CK108))</f>
        <v/>
      </c>
      <c r="BW108" s="193" t="str">
        <f t="shared" si="74"/>
        <v/>
      </c>
      <c r="BX108" s="193" t="str">
        <f t="shared" si="75"/>
        <v/>
      </c>
      <c r="BY108" s="193" t="str">
        <f t="shared" si="76"/>
        <v/>
      </c>
      <c r="BZ108" s="193" t="str">
        <f t="shared" si="77"/>
        <v/>
      </c>
      <c r="CA108" s="193" t="str">
        <f t="shared" si="78"/>
        <v/>
      </c>
      <c r="CB108" s="193" t="str">
        <f t="shared" si="79"/>
        <v/>
      </c>
      <c r="CC108" s="193" t="str">
        <f t="shared" si="80"/>
        <v/>
      </c>
      <c r="CD108" s="193" t="str">
        <f t="shared" si="81"/>
        <v/>
      </c>
      <c r="CE108" s="193" t="str">
        <f t="shared" si="82"/>
        <v/>
      </c>
      <c r="CF108" s="200" t="str">
        <f t="shared" si="72"/>
        <v/>
      </c>
      <c r="CG108" s="193" t="str">
        <f t="shared" si="83"/>
        <v/>
      </c>
      <c r="CH108" s="192" t="str">
        <f t="shared" si="84"/>
        <v/>
      </c>
      <c r="CI108" s="193" t="str">
        <f t="shared" si="85"/>
        <v/>
      </c>
      <c r="CJ108" s="192" t="str">
        <f t="shared" si="86"/>
        <v/>
      </c>
      <c r="CK108" s="192" t="str">
        <f t="shared" si="87"/>
        <v/>
      </c>
      <c r="CL108" s="193" t="str">
        <f>IF(CK108="","",SUMPRODUCT(--(CC108=$CC$8:$CC$358),--(CE108=$CE$8:$CE$358),--(CK108&lt;$CK$8:$CK$358))+COUNTIF($CK$8:CK108,CK108))</f>
        <v/>
      </c>
      <c r="CM108" s="229" t="str">
        <f>IF(CK108="","",SUMPRODUCT(--(CE108=$CE$8:$CE$101),--(CF108=$CF$8:$CF$101),--(CC108=$CC$8:$CC$101),--(CK108&lt;$CK$8:$CK$101))+COUNTIF($CK$8:CK108,CK108))</f>
        <v/>
      </c>
    </row>
    <row r="109" spans="1:91" ht="29.1" hidden="1" customHeight="1">
      <c r="A109" s="182" t="str">
        <f t="shared" si="73"/>
        <v/>
      </c>
      <c r="B109" s="66">
        <v>102</v>
      </c>
      <c r="C109" s="8" t="str">
        <f t="shared" si="88"/>
        <v/>
      </c>
      <c r="D109" s="112" t="str">
        <f t="shared" si="89"/>
        <v/>
      </c>
      <c r="E109" s="112" t="str">
        <f t="shared" si="90"/>
        <v/>
      </c>
      <c r="F109" s="113" t="str">
        <f t="shared" si="91"/>
        <v/>
      </c>
      <c r="G109" s="113" t="str">
        <f t="shared" si="66"/>
        <v/>
      </c>
      <c r="H109" s="113" t="str">
        <f t="shared" si="67"/>
        <v/>
      </c>
      <c r="I109" s="114" t="str">
        <f t="shared" si="92"/>
        <v/>
      </c>
      <c r="J109" s="114" t="str">
        <f t="shared" si="68"/>
        <v/>
      </c>
      <c r="K109" s="8" t="str">
        <f t="shared" si="69"/>
        <v/>
      </c>
      <c r="L109" s="8" t="str">
        <f t="shared" si="70"/>
        <v/>
      </c>
      <c r="M109" s="114" t="str">
        <f t="shared" si="71"/>
        <v/>
      </c>
      <c r="N109" s="8" t="str">
        <f t="shared" si="93"/>
        <v/>
      </c>
      <c r="O109" s="115" t="str">
        <f t="shared" si="94"/>
        <v/>
      </c>
      <c r="P109" s="8" t="str">
        <f t="shared" si="95"/>
        <v/>
      </c>
      <c r="Q109" s="115" t="str">
        <f t="shared" si="96"/>
        <v/>
      </c>
      <c r="R109" s="115" t="str">
        <f t="shared" si="97"/>
        <v/>
      </c>
      <c r="S109" s="121" t="str">
        <f>IF(R109="","",SUMPRODUCT(--(L109=$L$8:$L$101),--(J109=$J$8:$J$101),--(R109&lt;$R$8:$R$101))+COUNTIF($R$8:R109,R109))</f>
        <v/>
      </c>
      <c r="T109" s="121" t="str">
        <f>IF(R109="","",SUMPRODUCT(--(L109=$L$8:$L$101),--(M109=$M$8:$M$101),--(J109=$J$8:$J$101),--(R109&lt;$R$8:$R$101))+COUNTIF($R$8:R109,R109))</f>
        <v/>
      </c>
      <c r="BU109" s="193">
        <v>102</v>
      </c>
      <c r="BV109" s="193" t="str">
        <f>IF(CK109="","",SUMPRODUCT(--(CC109=$CC$8:$CC$358),--(CE109=$CE$8:$CE$358),--(CK109&lt;$CK$8:$CK$358))+COUNTIF($CK$8:CK109,CK109))</f>
        <v/>
      </c>
      <c r="BW109" s="193" t="str">
        <f t="shared" si="74"/>
        <v/>
      </c>
      <c r="BX109" s="193" t="str">
        <f t="shared" si="75"/>
        <v/>
      </c>
      <c r="BY109" s="193" t="str">
        <f t="shared" si="76"/>
        <v/>
      </c>
      <c r="BZ109" s="193" t="str">
        <f t="shared" si="77"/>
        <v/>
      </c>
      <c r="CA109" s="193" t="str">
        <f t="shared" si="78"/>
        <v/>
      </c>
      <c r="CB109" s="193" t="str">
        <f t="shared" si="79"/>
        <v/>
      </c>
      <c r="CC109" s="193" t="str">
        <f t="shared" si="80"/>
        <v/>
      </c>
      <c r="CD109" s="193" t="str">
        <f t="shared" si="81"/>
        <v/>
      </c>
      <c r="CE109" s="193" t="str">
        <f t="shared" si="82"/>
        <v/>
      </c>
      <c r="CF109" s="200" t="str">
        <f t="shared" si="72"/>
        <v/>
      </c>
      <c r="CG109" s="193" t="str">
        <f t="shared" si="83"/>
        <v/>
      </c>
      <c r="CH109" s="192" t="str">
        <f t="shared" si="84"/>
        <v/>
      </c>
      <c r="CI109" s="193" t="str">
        <f t="shared" si="85"/>
        <v/>
      </c>
      <c r="CJ109" s="192" t="str">
        <f t="shared" si="86"/>
        <v/>
      </c>
      <c r="CK109" s="192" t="str">
        <f t="shared" si="87"/>
        <v/>
      </c>
      <c r="CL109" s="193" t="str">
        <f>IF(CK109="","",SUMPRODUCT(--(CC109=$CC$8:$CC$358),--(CE109=$CE$8:$CE$358),--(CK109&lt;$CK$8:$CK$358))+COUNTIF($CK$8:CK109,CK109))</f>
        <v/>
      </c>
      <c r="CM109" s="229" t="str">
        <f>IF(CK109="","",SUMPRODUCT(--(CE109=$CE$8:$CE$101),--(CF109=$CF$8:$CF$101),--(CC109=$CC$8:$CC$101),--(CK109&lt;$CK$8:$CK$101))+COUNTIF($CK$8:CK109,CK109))</f>
        <v/>
      </c>
    </row>
    <row r="110" spans="1:91" ht="29.1" hidden="1" customHeight="1">
      <c r="A110" s="182" t="str">
        <f t="shared" si="73"/>
        <v/>
      </c>
      <c r="B110" s="66">
        <v>103</v>
      </c>
      <c r="C110" s="8" t="str">
        <f t="shared" si="88"/>
        <v/>
      </c>
      <c r="D110" s="112" t="str">
        <f t="shared" si="89"/>
        <v/>
      </c>
      <c r="E110" s="112" t="str">
        <f t="shared" si="90"/>
        <v/>
      </c>
      <c r="F110" s="113" t="str">
        <f t="shared" si="91"/>
        <v/>
      </c>
      <c r="G110" s="113" t="str">
        <f t="shared" si="66"/>
        <v/>
      </c>
      <c r="H110" s="113" t="str">
        <f t="shared" si="67"/>
        <v/>
      </c>
      <c r="I110" s="114" t="str">
        <f t="shared" si="92"/>
        <v/>
      </c>
      <c r="J110" s="114" t="str">
        <f t="shared" si="68"/>
        <v/>
      </c>
      <c r="K110" s="8" t="str">
        <f t="shared" si="69"/>
        <v/>
      </c>
      <c r="L110" s="8" t="str">
        <f t="shared" si="70"/>
        <v/>
      </c>
      <c r="M110" s="114" t="str">
        <f t="shared" si="71"/>
        <v/>
      </c>
      <c r="N110" s="8" t="str">
        <f t="shared" si="93"/>
        <v/>
      </c>
      <c r="O110" s="115" t="str">
        <f t="shared" si="94"/>
        <v/>
      </c>
      <c r="P110" s="8" t="str">
        <f t="shared" si="95"/>
        <v/>
      </c>
      <c r="Q110" s="115" t="str">
        <f t="shared" si="96"/>
        <v/>
      </c>
      <c r="R110" s="115" t="str">
        <f t="shared" si="97"/>
        <v/>
      </c>
      <c r="S110" s="121" t="str">
        <f>IF(R110="","",SUMPRODUCT(--(L110=$L$8:$L$101),--(J110=$J$8:$J$101),--(R110&lt;$R$8:$R$101))+COUNTIF($R$8:R110,R110))</f>
        <v/>
      </c>
      <c r="T110" s="121" t="str">
        <f>IF(R110="","",SUMPRODUCT(--(L110=$L$8:$L$101),--(M110=$M$8:$M$101),--(J110=$J$8:$J$101),--(R110&lt;$R$8:$R$101))+COUNTIF($R$8:R110,R110))</f>
        <v/>
      </c>
      <c r="BU110" s="193">
        <v>103</v>
      </c>
      <c r="BV110" s="193" t="str">
        <f>IF(CK110="","",SUMPRODUCT(--(CC110=$CC$8:$CC$358),--(CE110=$CE$8:$CE$358),--(CK110&lt;$CK$8:$CK$358))+COUNTIF($CK$8:CK110,CK110))</f>
        <v/>
      </c>
      <c r="BW110" s="193" t="str">
        <f t="shared" si="74"/>
        <v/>
      </c>
      <c r="BX110" s="193" t="str">
        <f t="shared" si="75"/>
        <v/>
      </c>
      <c r="BY110" s="193" t="str">
        <f t="shared" si="76"/>
        <v/>
      </c>
      <c r="BZ110" s="193" t="str">
        <f t="shared" si="77"/>
        <v/>
      </c>
      <c r="CA110" s="193" t="str">
        <f t="shared" si="78"/>
        <v/>
      </c>
      <c r="CB110" s="193" t="str">
        <f t="shared" si="79"/>
        <v/>
      </c>
      <c r="CC110" s="193" t="str">
        <f t="shared" si="80"/>
        <v/>
      </c>
      <c r="CD110" s="193" t="str">
        <f t="shared" si="81"/>
        <v/>
      </c>
      <c r="CE110" s="193" t="str">
        <f t="shared" si="82"/>
        <v/>
      </c>
      <c r="CF110" s="200" t="str">
        <f t="shared" si="72"/>
        <v/>
      </c>
      <c r="CG110" s="193" t="str">
        <f t="shared" si="83"/>
        <v/>
      </c>
      <c r="CH110" s="192" t="str">
        <f t="shared" si="84"/>
        <v/>
      </c>
      <c r="CI110" s="193" t="str">
        <f t="shared" si="85"/>
        <v/>
      </c>
      <c r="CJ110" s="192" t="str">
        <f t="shared" si="86"/>
        <v/>
      </c>
      <c r="CK110" s="192" t="str">
        <f t="shared" si="87"/>
        <v/>
      </c>
      <c r="CL110" s="193" t="str">
        <f>IF(CK110="","",SUMPRODUCT(--(CC110=$CC$8:$CC$358),--(CE110=$CE$8:$CE$358),--(CK110&lt;$CK$8:$CK$358))+COUNTIF($CK$8:CK110,CK110))</f>
        <v/>
      </c>
      <c r="CM110" s="229" t="str">
        <f>IF(CK110="","",SUMPRODUCT(--(CE110=$CE$8:$CE$101),--(CF110=$CF$8:$CF$101),--(CC110=$CC$8:$CC$101),--(CK110&lt;$CK$8:$CK$101))+COUNTIF($CK$8:CK110,CK110))</f>
        <v/>
      </c>
    </row>
    <row r="111" spans="1:91" ht="29.1" hidden="1" customHeight="1">
      <c r="A111" s="182" t="str">
        <f t="shared" si="73"/>
        <v/>
      </c>
      <c r="B111" s="66">
        <v>104</v>
      </c>
      <c r="C111" s="8" t="str">
        <f t="shared" si="88"/>
        <v/>
      </c>
      <c r="D111" s="112" t="str">
        <f t="shared" si="89"/>
        <v/>
      </c>
      <c r="E111" s="112" t="str">
        <f t="shared" si="90"/>
        <v/>
      </c>
      <c r="F111" s="113" t="str">
        <f t="shared" si="91"/>
        <v/>
      </c>
      <c r="G111" s="113" t="str">
        <f t="shared" si="66"/>
        <v/>
      </c>
      <c r="H111" s="113" t="str">
        <f t="shared" si="67"/>
        <v/>
      </c>
      <c r="I111" s="114" t="str">
        <f t="shared" si="92"/>
        <v/>
      </c>
      <c r="J111" s="114" t="str">
        <f t="shared" si="68"/>
        <v/>
      </c>
      <c r="K111" s="8" t="str">
        <f t="shared" si="69"/>
        <v/>
      </c>
      <c r="L111" s="8" t="str">
        <f t="shared" si="70"/>
        <v/>
      </c>
      <c r="M111" s="114" t="str">
        <f t="shared" si="71"/>
        <v/>
      </c>
      <c r="N111" s="8" t="str">
        <f t="shared" si="93"/>
        <v/>
      </c>
      <c r="O111" s="115" t="str">
        <f t="shared" si="94"/>
        <v/>
      </c>
      <c r="P111" s="8" t="str">
        <f t="shared" si="95"/>
        <v/>
      </c>
      <c r="Q111" s="115" t="str">
        <f t="shared" si="96"/>
        <v/>
      </c>
      <c r="R111" s="115" t="str">
        <f t="shared" si="97"/>
        <v/>
      </c>
      <c r="S111" s="121" t="str">
        <f>IF(R111="","",SUMPRODUCT(--(L111=$L$8:$L$101),--(J111=$J$8:$J$101),--(R111&lt;$R$8:$R$101))+COUNTIF($R$8:R111,R111))</f>
        <v/>
      </c>
      <c r="T111" s="121" t="str">
        <f>IF(R111="","",SUMPRODUCT(--(L111=$L$8:$L$101),--(M111=$M$8:$M$101),--(J111=$J$8:$J$101),--(R111&lt;$R$8:$R$101))+COUNTIF($R$8:R111,R111))</f>
        <v/>
      </c>
      <c r="BU111" s="193">
        <v>104</v>
      </c>
      <c r="BV111" s="193" t="str">
        <f>IF(CK111="","",SUMPRODUCT(--(CC111=$CC$8:$CC$358),--(CE111=$CE$8:$CE$358),--(CK111&lt;$CK$8:$CK$358))+COUNTIF($CK$8:CK111,CK111))</f>
        <v/>
      </c>
      <c r="BW111" s="193" t="str">
        <f t="shared" si="74"/>
        <v/>
      </c>
      <c r="BX111" s="193" t="str">
        <f t="shared" si="75"/>
        <v/>
      </c>
      <c r="BY111" s="193" t="str">
        <f t="shared" si="76"/>
        <v/>
      </c>
      <c r="BZ111" s="193" t="str">
        <f t="shared" si="77"/>
        <v/>
      </c>
      <c r="CA111" s="193" t="str">
        <f t="shared" si="78"/>
        <v/>
      </c>
      <c r="CB111" s="193" t="str">
        <f t="shared" si="79"/>
        <v/>
      </c>
      <c r="CC111" s="193" t="str">
        <f t="shared" si="80"/>
        <v/>
      </c>
      <c r="CD111" s="193" t="str">
        <f t="shared" si="81"/>
        <v/>
      </c>
      <c r="CE111" s="193" t="str">
        <f t="shared" si="82"/>
        <v/>
      </c>
      <c r="CF111" s="200" t="str">
        <f t="shared" si="72"/>
        <v/>
      </c>
      <c r="CG111" s="193" t="str">
        <f t="shared" si="83"/>
        <v/>
      </c>
      <c r="CH111" s="192" t="str">
        <f t="shared" si="84"/>
        <v/>
      </c>
      <c r="CI111" s="193" t="str">
        <f t="shared" si="85"/>
        <v/>
      </c>
      <c r="CJ111" s="192" t="str">
        <f t="shared" si="86"/>
        <v/>
      </c>
      <c r="CK111" s="192" t="str">
        <f t="shared" si="87"/>
        <v/>
      </c>
      <c r="CL111" s="193" t="str">
        <f>IF(CK111="","",SUMPRODUCT(--(CC111=$CC$8:$CC$358),--(CE111=$CE$8:$CE$358),--(CK111&lt;$CK$8:$CK$358))+COUNTIF($CK$8:CK111,CK111))</f>
        <v/>
      </c>
      <c r="CM111" s="229" t="str">
        <f>IF(CK111="","",SUMPRODUCT(--(CE111=$CE$8:$CE$101),--(CF111=$CF$8:$CF$101),--(CC111=$CC$8:$CC$101),--(CK111&lt;$CK$8:$CK$101))+COUNTIF($CK$8:CK111,CK111))</f>
        <v/>
      </c>
    </row>
    <row r="112" spans="1:91" ht="29.1" hidden="1" customHeight="1">
      <c r="A112" s="182" t="str">
        <f t="shared" si="73"/>
        <v/>
      </c>
      <c r="B112" s="66">
        <v>105</v>
      </c>
      <c r="C112" s="8" t="str">
        <f t="shared" si="88"/>
        <v/>
      </c>
      <c r="D112" s="112" t="str">
        <f t="shared" si="89"/>
        <v/>
      </c>
      <c r="E112" s="112" t="str">
        <f t="shared" si="90"/>
        <v/>
      </c>
      <c r="F112" s="113" t="str">
        <f t="shared" si="91"/>
        <v/>
      </c>
      <c r="G112" s="113" t="str">
        <f t="shared" si="66"/>
        <v/>
      </c>
      <c r="H112" s="113" t="str">
        <f t="shared" si="67"/>
        <v/>
      </c>
      <c r="I112" s="114" t="str">
        <f t="shared" si="92"/>
        <v/>
      </c>
      <c r="J112" s="114" t="str">
        <f t="shared" si="68"/>
        <v/>
      </c>
      <c r="K112" s="8" t="str">
        <f t="shared" si="69"/>
        <v/>
      </c>
      <c r="L112" s="8" t="str">
        <f t="shared" si="70"/>
        <v/>
      </c>
      <c r="M112" s="114" t="str">
        <f t="shared" si="71"/>
        <v/>
      </c>
      <c r="N112" s="8" t="str">
        <f t="shared" si="93"/>
        <v/>
      </c>
      <c r="O112" s="115" t="str">
        <f t="shared" si="94"/>
        <v/>
      </c>
      <c r="P112" s="8" t="str">
        <f t="shared" si="95"/>
        <v/>
      </c>
      <c r="Q112" s="115" t="str">
        <f t="shared" si="96"/>
        <v/>
      </c>
      <c r="R112" s="115" t="str">
        <f t="shared" si="97"/>
        <v/>
      </c>
      <c r="S112" s="121" t="str">
        <f>IF(R112="","",SUMPRODUCT(--(L112=$L$8:$L$101),--(J112=$J$8:$J$101),--(R112&lt;$R$8:$R$101))+COUNTIF($R$8:R112,R112))</f>
        <v/>
      </c>
      <c r="T112" s="121" t="str">
        <f>IF(R112="","",SUMPRODUCT(--(L112=$L$8:$L$101),--(M112=$M$8:$M$101),--(J112=$J$8:$J$101),--(R112&lt;$R$8:$R$101))+COUNTIF($R$8:R112,R112))</f>
        <v/>
      </c>
      <c r="BU112" s="193">
        <v>105</v>
      </c>
      <c r="BV112" s="193" t="str">
        <f>IF(CK112="","",SUMPRODUCT(--(CC112=$CC$8:$CC$358),--(CE112=$CE$8:$CE$358),--(CK112&lt;$CK$8:$CK$358))+COUNTIF($CK$8:CK112,CK112))</f>
        <v/>
      </c>
      <c r="BW112" s="193" t="str">
        <f t="shared" si="74"/>
        <v/>
      </c>
      <c r="BX112" s="193" t="str">
        <f t="shared" si="75"/>
        <v/>
      </c>
      <c r="BY112" s="193" t="str">
        <f t="shared" si="76"/>
        <v/>
      </c>
      <c r="BZ112" s="193" t="str">
        <f t="shared" si="77"/>
        <v/>
      </c>
      <c r="CA112" s="193" t="str">
        <f t="shared" si="78"/>
        <v/>
      </c>
      <c r="CB112" s="193" t="str">
        <f t="shared" si="79"/>
        <v/>
      </c>
      <c r="CC112" s="193" t="str">
        <f t="shared" si="80"/>
        <v/>
      </c>
      <c r="CD112" s="193" t="str">
        <f t="shared" si="81"/>
        <v/>
      </c>
      <c r="CE112" s="193" t="str">
        <f t="shared" si="82"/>
        <v/>
      </c>
      <c r="CF112" s="200" t="str">
        <f t="shared" si="72"/>
        <v/>
      </c>
      <c r="CG112" s="193" t="str">
        <f t="shared" si="83"/>
        <v/>
      </c>
      <c r="CH112" s="192" t="str">
        <f t="shared" si="84"/>
        <v/>
      </c>
      <c r="CI112" s="193" t="str">
        <f t="shared" si="85"/>
        <v/>
      </c>
      <c r="CJ112" s="192" t="str">
        <f t="shared" si="86"/>
        <v/>
      </c>
      <c r="CK112" s="192" t="str">
        <f t="shared" si="87"/>
        <v/>
      </c>
      <c r="CL112" s="193" t="str">
        <f>IF(CK112="","",SUMPRODUCT(--(CC112=$CC$8:$CC$358),--(CE112=$CE$8:$CE$358),--(CK112&lt;$CK$8:$CK$358))+COUNTIF($CK$8:CK112,CK112))</f>
        <v/>
      </c>
      <c r="CM112" s="229" t="str">
        <f>IF(CK112="","",SUMPRODUCT(--(CE112=$CE$8:$CE$101),--(CF112=$CF$8:$CF$101),--(CC112=$CC$8:$CC$101),--(CK112&lt;$CK$8:$CK$101))+COUNTIF($CK$8:CK112,CK112))</f>
        <v/>
      </c>
    </row>
    <row r="113" spans="1:91" ht="29.1" hidden="1" customHeight="1">
      <c r="A113" s="182" t="str">
        <f t="shared" si="73"/>
        <v/>
      </c>
      <c r="B113" s="66">
        <v>106</v>
      </c>
      <c r="C113" s="8" t="str">
        <f t="shared" si="88"/>
        <v/>
      </c>
      <c r="D113" s="112" t="str">
        <f t="shared" si="89"/>
        <v/>
      </c>
      <c r="E113" s="112" t="str">
        <f t="shared" si="90"/>
        <v/>
      </c>
      <c r="F113" s="113" t="str">
        <f t="shared" si="91"/>
        <v/>
      </c>
      <c r="G113" s="113" t="str">
        <f t="shared" si="66"/>
        <v/>
      </c>
      <c r="H113" s="113" t="str">
        <f t="shared" si="67"/>
        <v/>
      </c>
      <c r="I113" s="114" t="str">
        <f t="shared" si="92"/>
        <v/>
      </c>
      <c r="J113" s="114" t="str">
        <f t="shared" si="68"/>
        <v/>
      </c>
      <c r="K113" s="8" t="str">
        <f t="shared" si="69"/>
        <v/>
      </c>
      <c r="L113" s="8" t="str">
        <f t="shared" si="70"/>
        <v/>
      </c>
      <c r="M113" s="114" t="str">
        <f t="shared" si="71"/>
        <v/>
      </c>
      <c r="N113" s="8" t="str">
        <f t="shared" si="93"/>
        <v/>
      </c>
      <c r="O113" s="115" t="str">
        <f t="shared" si="94"/>
        <v/>
      </c>
      <c r="P113" s="8" t="str">
        <f t="shared" si="95"/>
        <v/>
      </c>
      <c r="Q113" s="115" t="str">
        <f t="shared" si="96"/>
        <v/>
      </c>
      <c r="R113" s="115" t="str">
        <f t="shared" si="97"/>
        <v/>
      </c>
      <c r="S113" s="121" t="str">
        <f>IF(R113="","",SUMPRODUCT(--(L113=$L$8:$L$101),--(J113=$J$8:$J$101),--(R113&lt;$R$8:$R$101))+COUNTIF($R$8:R113,R113))</f>
        <v/>
      </c>
      <c r="T113" s="121" t="str">
        <f>IF(R113="","",SUMPRODUCT(--(L113=$L$8:$L$101),--(M113=$M$8:$M$101),--(J113=$J$8:$J$101),--(R113&lt;$R$8:$R$101))+COUNTIF($R$8:R113,R113))</f>
        <v/>
      </c>
      <c r="BU113" s="193">
        <v>106</v>
      </c>
      <c r="BV113" s="193" t="str">
        <f>IF(CK113="","",SUMPRODUCT(--(CC113=$CC$8:$CC$358),--(CE113=$CE$8:$CE$358),--(CK113&lt;$CK$8:$CK$358))+COUNTIF($CK$8:CK113,CK113))</f>
        <v/>
      </c>
      <c r="BW113" s="193" t="str">
        <f t="shared" si="74"/>
        <v/>
      </c>
      <c r="BX113" s="193" t="str">
        <f t="shared" si="75"/>
        <v/>
      </c>
      <c r="BY113" s="193" t="str">
        <f t="shared" si="76"/>
        <v/>
      </c>
      <c r="BZ113" s="193" t="str">
        <f t="shared" si="77"/>
        <v/>
      </c>
      <c r="CA113" s="193" t="str">
        <f t="shared" si="78"/>
        <v/>
      </c>
      <c r="CB113" s="193" t="str">
        <f t="shared" si="79"/>
        <v/>
      </c>
      <c r="CC113" s="193" t="str">
        <f t="shared" si="80"/>
        <v/>
      </c>
      <c r="CD113" s="193" t="str">
        <f t="shared" si="81"/>
        <v/>
      </c>
      <c r="CE113" s="193" t="str">
        <f t="shared" si="82"/>
        <v/>
      </c>
      <c r="CF113" s="200" t="str">
        <f t="shared" si="72"/>
        <v/>
      </c>
      <c r="CG113" s="193" t="str">
        <f t="shared" si="83"/>
        <v/>
      </c>
      <c r="CH113" s="192" t="str">
        <f t="shared" si="84"/>
        <v/>
      </c>
      <c r="CI113" s="193" t="str">
        <f t="shared" si="85"/>
        <v/>
      </c>
      <c r="CJ113" s="192" t="str">
        <f t="shared" si="86"/>
        <v/>
      </c>
      <c r="CK113" s="192" t="str">
        <f t="shared" si="87"/>
        <v/>
      </c>
      <c r="CL113" s="193" t="str">
        <f>IF(CK113="","",SUMPRODUCT(--(CC113=$CC$8:$CC$358),--(CE113=$CE$8:$CE$358),--(CK113&lt;$CK$8:$CK$358))+COUNTIF($CK$8:CK113,CK113))</f>
        <v/>
      </c>
      <c r="CM113" s="229" t="str">
        <f>IF(CK113="","",SUMPRODUCT(--(CE113=$CE$8:$CE$101),--(CF113=$CF$8:$CF$101),--(CC113=$CC$8:$CC$101),--(CK113&lt;$CK$8:$CK$101))+COUNTIF($CK$8:CK113,CK113))</f>
        <v/>
      </c>
    </row>
    <row r="114" spans="1:91" ht="29.1" hidden="1" customHeight="1">
      <c r="A114" s="182" t="str">
        <f t="shared" si="73"/>
        <v/>
      </c>
      <c r="B114" s="66">
        <v>107</v>
      </c>
      <c r="C114" s="8" t="str">
        <f t="shared" si="88"/>
        <v/>
      </c>
      <c r="D114" s="112" t="str">
        <f t="shared" si="89"/>
        <v/>
      </c>
      <c r="E114" s="112" t="str">
        <f t="shared" si="90"/>
        <v/>
      </c>
      <c r="F114" s="113" t="str">
        <f t="shared" si="91"/>
        <v/>
      </c>
      <c r="G114" s="113" t="str">
        <f t="shared" si="66"/>
        <v/>
      </c>
      <c r="H114" s="113" t="str">
        <f t="shared" si="67"/>
        <v/>
      </c>
      <c r="I114" s="114" t="str">
        <f t="shared" si="92"/>
        <v/>
      </c>
      <c r="J114" s="114" t="str">
        <f t="shared" si="68"/>
        <v/>
      </c>
      <c r="K114" s="8" t="str">
        <f t="shared" si="69"/>
        <v/>
      </c>
      <c r="L114" s="8" t="str">
        <f t="shared" si="70"/>
        <v/>
      </c>
      <c r="M114" s="114" t="str">
        <f t="shared" si="71"/>
        <v/>
      </c>
      <c r="N114" s="8" t="str">
        <f t="shared" si="93"/>
        <v/>
      </c>
      <c r="O114" s="115" t="str">
        <f t="shared" si="94"/>
        <v/>
      </c>
      <c r="P114" s="8" t="str">
        <f t="shared" si="95"/>
        <v/>
      </c>
      <c r="Q114" s="115" t="str">
        <f t="shared" si="96"/>
        <v/>
      </c>
      <c r="R114" s="115" t="str">
        <f t="shared" si="97"/>
        <v/>
      </c>
      <c r="S114" s="121" t="str">
        <f>IF(R114="","",SUMPRODUCT(--(L114=$L$8:$L$101),--(J114=$J$8:$J$101),--(R114&lt;$R$8:$R$101))+COUNTIF($R$8:R114,R114))</f>
        <v/>
      </c>
      <c r="T114" s="121" t="str">
        <f>IF(R114="","",SUMPRODUCT(--(L114=$L$8:$L$101),--(M114=$M$8:$M$101),--(J114=$J$8:$J$101),--(R114&lt;$R$8:$R$101))+COUNTIF($R$8:R114,R114))</f>
        <v/>
      </c>
      <c r="BU114" s="193">
        <v>107</v>
      </c>
      <c r="BV114" s="193" t="str">
        <f>IF(CK114="","",SUMPRODUCT(--(CC114=$CC$8:$CC$358),--(CE114=$CE$8:$CE$358),--(CK114&lt;$CK$8:$CK$358))+COUNTIF($CK$8:CK114,CK114))</f>
        <v/>
      </c>
      <c r="BW114" s="193" t="str">
        <f t="shared" si="74"/>
        <v/>
      </c>
      <c r="BX114" s="193" t="str">
        <f t="shared" si="75"/>
        <v/>
      </c>
      <c r="BY114" s="193" t="str">
        <f t="shared" si="76"/>
        <v/>
      </c>
      <c r="BZ114" s="193" t="str">
        <f t="shared" si="77"/>
        <v/>
      </c>
      <c r="CA114" s="193" t="str">
        <f t="shared" si="78"/>
        <v/>
      </c>
      <c r="CB114" s="193" t="str">
        <f t="shared" si="79"/>
        <v/>
      </c>
      <c r="CC114" s="193" t="str">
        <f t="shared" si="80"/>
        <v/>
      </c>
      <c r="CD114" s="193" t="str">
        <f t="shared" si="81"/>
        <v/>
      </c>
      <c r="CE114" s="193" t="str">
        <f t="shared" si="82"/>
        <v/>
      </c>
      <c r="CF114" s="200" t="str">
        <f t="shared" si="72"/>
        <v/>
      </c>
      <c r="CG114" s="193" t="str">
        <f t="shared" si="83"/>
        <v/>
      </c>
      <c r="CH114" s="192" t="str">
        <f t="shared" si="84"/>
        <v/>
      </c>
      <c r="CI114" s="193" t="str">
        <f t="shared" si="85"/>
        <v/>
      </c>
      <c r="CJ114" s="192" t="str">
        <f t="shared" si="86"/>
        <v/>
      </c>
      <c r="CK114" s="192" t="str">
        <f t="shared" si="87"/>
        <v/>
      </c>
      <c r="CL114" s="193" t="str">
        <f>IF(CK114="","",SUMPRODUCT(--(CC114=$CC$8:$CC$358),--(CE114=$CE$8:$CE$358),--(CK114&lt;$CK$8:$CK$358))+COUNTIF($CK$8:CK114,CK114))</f>
        <v/>
      </c>
      <c r="CM114" s="229" t="str">
        <f>IF(CK114="","",SUMPRODUCT(--(CE114=$CE$8:$CE$101),--(CF114=$CF$8:$CF$101),--(CC114=$CC$8:$CC$101),--(CK114&lt;$CK$8:$CK$101))+COUNTIF($CK$8:CK114,CK114))</f>
        <v/>
      </c>
    </row>
    <row r="115" spans="1:91" ht="29.1" hidden="1" customHeight="1">
      <c r="A115" s="182" t="str">
        <f t="shared" si="73"/>
        <v/>
      </c>
      <c r="B115" s="66">
        <v>108</v>
      </c>
      <c r="C115" s="8" t="str">
        <f t="shared" si="88"/>
        <v/>
      </c>
      <c r="D115" s="112" t="str">
        <f t="shared" si="89"/>
        <v/>
      </c>
      <c r="E115" s="112" t="str">
        <f t="shared" si="90"/>
        <v/>
      </c>
      <c r="F115" s="113" t="str">
        <f t="shared" si="91"/>
        <v/>
      </c>
      <c r="G115" s="113" t="str">
        <f t="shared" si="66"/>
        <v/>
      </c>
      <c r="H115" s="113" t="str">
        <f t="shared" si="67"/>
        <v/>
      </c>
      <c r="I115" s="114" t="str">
        <f t="shared" si="92"/>
        <v/>
      </c>
      <c r="J115" s="114" t="str">
        <f t="shared" si="68"/>
        <v/>
      </c>
      <c r="K115" s="8" t="str">
        <f t="shared" si="69"/>
        <v/>
      </c>
      <c r="L115" s="8" t="str">
        <f t="shared" si="70"/>
        <v/>
      </c>
      <c r="M115" s="114" t="str">
        <f t="shared" si="71"/>
        <v/>
      </c>
      <c r="N115" s="8" t="str">
        <f t="shared" si="93"/>
        <v/>
      </c>
      <c r="O115" s="115" t="str">
        <f t="shared" si="94"/>
        <v/>
      </c>
      <c r="P115" s="8" t="str">
        <f t="shared" si="95"/>
        <v/>
      </c>
      <c r="Q115" s="115" t="str">
        <f t="shared" si="96"/>
        <v/>
      </c>
      <c r="R115" s="115" t="str">
        <f t="shared" si="97"/>
        <v/>
      </c>
      <c r="S115" s="121" t="str">
        <f>IF(R115="","",SUMPRODUCT(--(L115=$L$8:$L$101),--(J115=$J$8:$J$101),--(R115&lt;$R$8:$R$101))+COUNTIF($R$8:R115,R115))</f>
        <v/>
      </c>
      <c r="T115" s="121" t="str">
        <f>IF(R115="","",SUMPRODUCT(--(L115=$L$8:$L$101),--(M115=$M$8:$M$101),--(J115=$J$8:$J$101),--(R115&lt;$R$8:$R$101))+COUNTIF($R$8:R115,R115))</f>
        <v/>
      </c>
      <c r="BU115" s="193">
        <v>108</v>
      </c>
      <c r="BV115" s="193" t="str">
        <f>IF(CK115="","",SUMPRODUCT(--(CC115=$CC$8:$CC$358),--(CE115=$CE$8:$CE$358),--(CK115&lt;$CK$8:$CK$358))+COUNTIF($CK$8:CK115,CK115))</f>
        <v/>
      </c>
      <c r="BW115" s="193" t="str">
        <f t="shared" si="74"/>
        <v/>
      </c>
      <c r="BX115" s="193" t="str">
        <f t="shared" si="75"/>
        <v/>
      </c>
      <c r="BY115" s="193" t="str">
        <f t="shared" si="76"/>
        <v/>
      </c>
      <c r="BZ115" s="193" t="str">
        <f t="shared" si="77"/>
        <v/>
      </c>
      <c r="CA115" s="193" t="str">
        <f t="shared" si="78"/>
        <v/>
      </c>
      <c r="CB115" s="193" t="str">
        <f t="shared" si="79"/>
        <v/>
      </c>
      <c r="CC115" s="193" t="str">
        <f t="shared" si="80"/>
        <v/>
      </c>
      <c r="CD115" s="193" t="str">
        <f t="shared" si="81"/>
        <v/>
      </c>
      <c r="CE115" s="193" t="str">
        <f t="shared" si="82"/>
        <v/>
      </c>
      <c r="CF115" s="200" t="str">
        <f t="shared" si="72"/>
        <v/>
      </c>
      <c r="CG115" s="193" t="str">
        <f t="shared" si="83"/>
        <v/>
      </c>
      <c r="CH115" s="192" t="str">
        <f t="shared" si="84"/>
        <v/>
      </c>
      <c r="CI115" s="193" t="str">
        <f t="shared" si="85"/>
        <v/>
      </c>
      <c r="CJ115" s="192" t="str">
        <f t="shared" si="86"/>
        <v/>
      </c>
      <c r="CK115" s="192" t="str">
        <f t="shared" si="87"/>
        <v/>
      </c>
      <c r="CL115" s="193" t="str">
        <f>IF(CK115="","",SUMPRODUCT(--(CC115=$CC$8:$CC$358),--(CE115=$CE$8:$CE$358),--(CK115&lt;$CK$8:$CK$358))+COUNTIF($CK$8:CK115,CK115))</f>
        <v/>
      </c>
      <c r="CM115" s="229" t="str">
        <f>IF(CK115="","",SUMPRODUCT(--(CE115=$CE$8:$CE$101),--(CF115=$CF$8:$CF$101),--(CC115=$CC$8:$CC$101),--(CK115&lt;$CK$8:$CK$101))+COUNTIF($CK$8:CK115,CK115))</f>
        <v/>
      </c>
    </row>
    <row r="116" spans="1:91" ht="29.1" hidden="1" customHeight="1">
      <c r="A116" s="182" t="str">
        <f t="shared" si="73"/>
        <v/>
      </c>
      <c r="B116" s="66">
        <v>109</v>
      </c>
      <c r="C116" s="8" t="str">
        <f t="shared" si="88"/>
        <v/>
      </c>
      <c r="D116" s="112" t="str">
        <f t="shared" si="89"/>
        <v/>
      </c>
      <c r="E116" s="112" t="str">
        <f t="shared" si="90"/>
        <v/>
      </c>
      <c r="F116" s="113" t="str">
        <f t="shared" si="91"/>
        <v/>
      </c>
      <c r="G116" s="113" t="str">
        <f t="shared" si="66"/>
        <v/>
      </c>
      <c r="H116" s="113" t="str">
        <f t="shared" si="67"/>
        <v/>
      </c>
      <c r="I116" s="114" t="str">
        <f t="shared" si="92"/>
        <v/>
      </c>
      <c r="J116" s="114" t="str">
        <f t="shared" si="68"/>
        <v/>
      </c>
      <c r="K116" s="8" t="str">
        <f t="shared" si="69"/>
        <v/>
      </c>
      <c r="L116" s="8" t="str">
        <f t="shared" si="70"/>
        <v/>
      </c>
      <c r="M116" s="114" t="str">
        <f t="shared" si="71"/>
        <v/>
      </c>
      <c r="N116" s="8" t="str">
        <f t="shared" si="93"/>
        <v/>
      </c>
      <c r="O116" s="115" t="str">
        <f t="shared" si="94"/>
        <v/>
      </c>
      <c r="P116" s="8" t="str">
        <f t="shared" si="95"/>
        <v/>
      </c>
      <c r="Q116" s="115" t="str">
        <f t="shared" si="96"/>
        <v/>
      </c>
      <c r="R116" s="115" t="str">
        <f t="shared" si="97"/>
        <v/>
      </c>
      <c r="S116" s="121" t="str">
        <f>IF(R116="","",SUMPRODUCT(--(L116=$L$8:$L$101),--(J116=$J$8:$J$101),--(R116&lt;$R$8:$R$101))+COUNTIF($R$8:R116,R116))</f>
        <v/>
      </c>
      <c r="T116" s="121" t="str">
        <f>IF(R116="","",SUMPRODUCT(--(L116=$L$8:$L$101),--(M116=$M$8:$M$101),--(J116=$J$8:$J$101),--(R116&lt;$R$8:$R$101))+COUNTIF($R$8:R116,R116))</f>
        <v/>
      </c>
      <c r="BU116" s="193">
        <v>109</v>
      </c>
      <c r="BV116" s="193" t="str">
        <f>IF(CK116="","",SUMPRODUCT(--(CC116=$CC$8:$CC$358),--(CE116=$CE$8:$CE$358),--(CK116&lt;$CK$8:$CK$358))+COUNTIF($CK$8:CK116,CK116))</f>
        <v/>
      </c>
      <c r="BW116" s="193" t="str">
        <f t="shared" si="74"/>
        <v/>
      </c>
      <c r="BX116" s="193" t="str">
        <f t="shared" si="75"/>
        <v/>
      </c>
      <c r="BY116" s="193" t="str">
        <f t="shared" si="76"/>
        <v/>
      </c>
      <c r="BZ116" s="193" t="str">
        <f t="shared" si="77"/>
        <v/>
      </c>
      <c r="CA116" s="193" t="str">
        <f t="shared" si="78"/>
        <v/>
      </c>
      <c r="CB116" s="193" t="str">
        <f t="shared" si="79"/>
        <v/>
      </c>
      <c r="CC116" s="193" t="str">
        <f t="shared" si="80"/>
        <v/>
      </c>
      <c r="CD116" s="193" t="str">
        <f t="shared" si="81"/>
        <v/>
      </c>
      <c r="CE116" s="193" t="str">
        <f t="shared" si="82"/>
        <v/>
      </c>
      <c r="CF116" s="200" t="str">
        <f t="shared" si="72"/>
        <v/>
      </c>
      <c r="CG116" s="193" t="str">
        <f t="shared" si="83"/>
        <v/>
      </c>
      <c r="CH116" s="192" t="str">
        <f t="shared" si="84"/>
        <v/>
      </c>
      <c r="CI116" s="193" t="str">
        <f t="shared" si="85"/>
        <v/>
      </c>
      <c r="CJ116" s="192" t="str">
        <f t="shared" si="86"/>
        <v/>
      </c>
      <c r="CK116" s="192" t="str">
        <f t="shared" si="87"/>
        <v/>
      </c>
      <c r="CL116" s="193" t="str">
        <f>IF(CK116="","",SUMPRODUCT(--(CC116=$CC$8:$CC$358),--(CE116=$CE$8:$CE$358),--(CK116&lt;$CK$8:$CK$358))+COUNTIF($CK$8:CK116,CK116))</f>
        <v/>
      </c>
      <c r="CM116" s="229" t="str">
        <f>IF(CK116="","",SUMPRODUCT(--(CE116=$CE$8:$CE$101),--(CF116=$CF$8:$CF$101),--(CC116=$CC$8:$CC$101),--(CK116&lt;$CK$8:$CK$101))+COUNTIF($CK$8:CK116,CK116))</f>
        <v/>
      </c>
    </row>
    <row r="117" spans="1:91" ht="29.1" hidden="1" customHeight="1">
      <c r="A117" s="182" t="str">
        <f t="shared" si="73"/>
        <v/>
      </c>
      <c r="B117" s="66">
        <v>110</v>
      </c>
      <c r="C117" s="8" t="str">
        <f t="shared" si="88"/>
        <v/>
      </c>
      <c r="D117" s="112" t="str">
        <f t="shared" si="89"/>
        <v/>
      </c>
      <c r="E117" s="112" t="str">
        <f t="shared" si="90"/>
        <v/>
      </c>
      <c r="F117" s="113" t="str">
        <f t="shared" si="91"/>
        <v/>
      </c>
      <c r="G117" s="113" t="str">
        <f t="shared" si="66"/>
        <v/>
      </c>
      <c r="H117" s="113" t="str">
        <f t="shared" si="67"/>
        <v/>
      </c>
      <c r="I117" s="114" t="str">
        <f t="shared" si="92"/>
        <v/>
      </c>
      <c r="J117" s="114" t="str">
        <f t="shared" si="68"/>
        <v/>
      </c>
      <c r="K117" s="8" t="str">
        <f t="shared" si="69"/>
        <v/>
      </c>
      <c r="L117" s="8" t="str">
        <f t="shared" si="70"/>
        <v/>
      </c>
      <c r="M117" s="114" t="str">
        <f t="shared" si="71"/>
        <v/>
      </c>
      <c r="N117" s="8" t="str">
        <f t="shared" si="93"/>
        <v/>
      </c>
      <c r="O117" s="115" t="str">
        <f t="shared" si="94"/>
        <v/>
      </c>
      <c r="P117" s="8" t="str">
        <f t="shared" si="95"/>
        <v/>
      </c>
      <c r="Q117" s="115" t="str">
        <f t="shared" si="96"/>
        <v/>
      </c>
      <c r="R117" s="115" t="str">
        <f t="shared" si="97"/>
        <v/>
      </c>
      <c r="S117" s="121" t="str">
        <f>IF(R117="","",SUMPRODUCT(--(L117=$L$8:$L$101),--(J117=$J$8:$J$101),--(R117&lt;$R$8:$R$101))+COUNTIF($R$8:R117,R117))</f>
        <v/>
      </c>
      <c r="T117" s="121" t="str">
        <f>IF(R117="","",SUMPRODUCT(--(L117=$L$8:$L$101),--(M117=$M$8:$M$101),--(J117=$J$8:$J$101),--(R117&lt;$R$8:$R$101))+COUNTIF($R$8:R117,R117))</f>
        <v/>
      </c>
      <c r="BU117" s="193">
        <v>110</v>
      </c>
      <c r="BV117" s="193" t="str">
        <f>IF(CK117="","",SUMPRODUCT(--(CC117=$CC$8:$CC$358),--(CE117=$CE$8:$CE$358),--(CK117&lt;$CK$8:$CK$358))+COUNTIF($CK$8:CK117,CK117))</f>
        <v/>
      </c>
      <c r="BW117" s="193" t="str">
        <f t="shared" si="74"/>
        <v/>
      </c>
      <c r="BX117" s="193" t="str">
        <f t="shared" si="75"/>
        <v/>
      </c>
      <c r="BY117" s="193" t="str">
        <f t="shared" si="76"/>
        <v/>
      </c>
      <c r="BZ117" s="193" t="str">
        <f t="shared" si="77"/>
        <v/>
      </c>
      <c r="CA117" s="193" t="str">
        <f t="shared" si="78"/>
        <v/>
      </c>
      <c r="CB117" s="193" t="str">
        <f t="shared" si="79"/>
        <v/>
      </c>
      <c r="CC117" s="193" t="str">
        <f t="shared" si="80"/>
        <v/>
      </c>
      <c r="CD117" s="193" t="str">
        <f t="shared" si="81"/>
        <v/>
      </c>
      <c r="CE117" s="193" t="str">
        <f t="shared" si="82"/>
        <v/>
      </c>
      <c r="CF117" s="200" t="str">
        <f t="shared" si="72"/>
        <v/>
      </c>
      <c r="CG117" s="193" t="str">
        <f t="shared" si="83"/>
        <v/>
      </c>
      <c r="CH117" s="192" t="str">
        <f t="shared" si="84"/>
        <v/>
      </c>
      <c r="CI117" s="193" t="str">
        <f t="shared" si="85"/>
        <v/>
      </c>
      <c r="CJ117" s="192" t="str">
        <f t="shared" si="86"/>
        <v/>
      </c>
      <c r="CK117" s="192" t="str">
        <f t="shared" si="87"/>
        <v/>
      </c>
      <c r="CL117" s="193" t="str">
        <f>IF(CK117="","",SUMPRODUCT(--(CC117=$CC$8:$CC$358),--(CE117=$CE$8:$CE$358),--(CK117&lt;$CK$8:$CK$358))+COUNTIF($CK$8:CK117,CK117))</f>
        <v/>
      </c>
      <c r="CM117" s="229" t="str">
        <f>IF(CK117="","",SUMPRODUCT(--(CE117=$CE$8:$CE$101),--(CF117=$CF$8:$CF$101),--(CC117=$CC$8:$CC$101),--(CK117&lt;$CK$8:$CK$101))+COUNTIF($CK$8:CK117,CK117))</f>
        <v/>
      </c>
    </row>
    <row r="118" spans="1:91" ht="29.1" hidden="1" customHeight="1">
      <c r="A118" s="182" t="str">
        <f t="shared" si="73"/>
        <v/>
      </c>
      <c r="B118" s="66">
        <v>111</v>
      </c>
      <c r="C118" s="8" t="str">
        <f t="shared" si="88"/>
        <v/>
      </c>
      <c r="D118" s="112" t="str">
        <f t="shared" si="89"/>
        <v/>
      </c>
      <c r="E118" s="112" t="str">
        <f t="shared" si="90"/>
        <v/>
      </c>
      <c r="F118" s="113" t="str">
        <f t="shared" si="91"/>
        <v/>
      </c>
      <c r="G118" s="113" t="str">
        <f t="shared" si="66"/>
        <v/>
      </c>
      <c r="H118" s="113" t="str">
        <f t="shared" si="67"/>
        <v/>
      </c>
      <c r="I118" s="114" t="str">
        <f t="shared" si="92"/>
        <v/>
      </c>
      <c r="J118" s="114" t="str">
        <f t="shared" si="68"/>
        <v/>
      </c>
      <c r="K118" s="8" t="str">
        <f t="shared" si="69"/>
        <v/>
      </c>
      <c r="L118" s="8" t="str">
        <f t="shared" si="70"/>
        <v/>
      </c>
      <c r="M118" s="114" t="str">
        <f t="shared" si="71"/>
        <v/>
      </c>
      <c r="N118" s="8" t="str">
        <f t="shared" si="93"/>
        <v/>
      </c>
      <c r="O118" s="115" t="str">
        <f t="shared" si="94"/>
        <v/>
      </c>
      <c r="P118" s="8" t="str">
        <f t="shared" si="95"/>
        <v/>
      </c>
      <c r="Q118" s="115" t="str">
        <f t="shared" si="96"/>
        <v/>
      </c>
      <c r="R118" s="115" t="str">
        <f t="shared" si="97"/>
        <v/>
      </c>
      <c r="S118" s="121" t="str">
        <f>IF(R118="","",SUMPRODUCT(--(L118=$L$8:$L$101),--(J118=$J$8:$J$101),--(R118&lt;$R$8:$R$101))+COUNTIF($R$8:R118,R118))</f>
        <v/>
      </c>
      <c r="T118" s="121" t="str">
        <f>IF(R118="","",SUMPRODUCT(--(L118=$L$8:$L$101),--(M118=$M$8:$M$101),--(J118=$J$8:$J$101),--(R118&lt;$R$8:$R$101))+COUNTIF($R$8:R118,R118))</f>
        <v/>
      </c>
      <c r="BU118" s="193">
        <v>111</v>
      </c>
      <c r="BV118" s="193" t="str">
        <f>IF(CK118="","",SUMPRODUCT(--(CC118=$CC$8:$CC$358),--(CE118=$CE$8:$CE$358),--(CK118&lt;$CK$8:$CK$358))+COUNTIF($CK$8:CK118,CK118))</f>
        <v/>
      </c>
      <c r="BW118" s="193" t="str">
        <f t="shared" si="74"/>
        <v/>
      </c>
      <c r="BX118" s="193" t="str">
        <f t="shared" si="75"/>
        <v/>
      </c>
      <c r="BY118" s="193" t="str">
        <f t="shared" si="76"/>
        <v/>
      </c>
      <c r="BZ118" s="193" t="str">
        <f t="shared" si="77"/>
        <v/>
      </c>
      <c r="CA118" s="193" t="str">
        <f t="shared" si="78"/>
        <v/>
      </c>
      <c r="CB118" s="193" t="str">
        <f t="shared" si="79"/>
        <v/>
      </c>
      <c r="CC118" s="193" t="str">
        <f t="shared" si="80"/>
        <v/>
      </c>
      <c r="CD118" s="193" t="str">
        <f t="shared" si="81"/>
        <v/>
      </c>
      <c r="CE118" s="193" t="str">
        <f t="shared" si="82"/>
        <v/>
      </c>
      <c r="CF118" s="200" t="str">
        <f t="shared" si="72"/>
        <v/>
      </c>
      <c r="CG118" s="193" t="str">
        <f t="shared" si="83"/>
        <v/>
      </c>
      <c r="CH118" s="192" t="str">
        <f t="shared" si="84"/>
        <v/>
      </c>
      <c r="CI118" s="193" t="str">
        <f t="shared" si="85"/>
        <v/>
      </c>
      <c r="CJ118" s="192" t="str">
        <f t="shared" si="86"/>
        <v/>
      </c>
      <c r="CK118" s="192" t="str">
        <f t="shared" si="87"/>
        <v/>
      </c>
      <c r="CL118" s="193" t="str">
        <f>IF(CK118="","",SUMPRODUCT(--(CC118=$CC$8:$CC$358),--(CE118=$CE$8:$CE$358),--(CK118&lt;$CK$8:$CK$358))+COUNTIF($CK$8:CK118,CK118))</f>
        <v/>
      </c>
      <c r="CM118" s="229" t="str">
        <f>IF(CK118="","",SUMPRODUCT(--(CE118=$CE$8:$CE$101),--(CF118=$CF$8:$CF$101),--(CC118=$CC$8:$CC$101),--(CK118&lt;$CK$8:$CK$101))+COUNTIF($CK$8:CK118,CK118))</f>
        <v/>
      </c>
    </row>
    <row r="119" spans="1:91" ht="29.1" hidden="1" customHeight="1">
      <c r="A119" s="182" t="str">
        <f t="shared" si="73"/>
        <v/>
      </c>
      <c r="B119" s="66">
        <v>112</v>
      </c>
      <c r="C119" s="8" t="str">
        <f t="shared" si="88"/>
        <v/>
      </c>
      <c r="D119" s="112" t="str">
        <f t="shared" si="89"/>
        <v/>
      </c>
      <c r="E119" s="112" t="str">
        <f t="shared" si="90"/>
        <v/>
      </c>
      <c r="F119" s="113" t="str">
        <f t="shared" si="91"/>
        <v/>
      </c>
      <c r="G119" s="113" t="str">
        <f t="shared" si="66"/>
        <v/>
      </c>
      <c r="H119" s="113" t="str">
        <f t="shared" si="67"/>
        <v/>
      </c>
      <c r="I119" s="114" t="str">
        <f t="shared" si="92"/>
        <v/>
      </c>
      <c r="J119" s="114" t="str">
        <f t="shared" si="68"/>
        <v/>
      </c>
      <c r="K119" s="8" t="str">
        <f t="shared" si="69"/>
        <v/>
      </c>
      <c r="L119" s="8" t="str">
        <f t="shared" si="70"/>
        <v/>
      </c>
      <c r="M119" s="114" t="str">
        <f t="shared" si="71"/>
        <v/>
      </c>
      <c r="N119" s="8" t="str">
        <f t="shared" si="93"/>
        <v/>
      </c>
      <c r="O119" s="115" t="str">
        <f t="shared" si="94"/>
        <v/>
      </c>
      <c r="P119" s="8" t="str">
        <f t="shared" si="95"/>
        <v/>
      </c>
      <c r="Q119" s="115" t="str">
        <f t="shared" si="96"/>
        <v/>
      </c>
      <c r="R119" s="115" t="str">
        <f t="shared" si="97"/>
        <v/>
      </c>
      <c r="S119" s="121" t="str">
        <f>IF(R119="","",SUMPRODUCT(--(L119=$L$8:$L$101),--(J119=$J$8:$J$101),--(R119&lt;$R$8:$R$101))+COUNTIF($R$8:R119,R119))</f>
        <v/>
      </c>
      <c r="T119" s="121" t="str">
        <f>IF(R119="","",SUMPRODUCT(--(L119=$L$8:$L$101),--(M119=$M$8:$M$101),--(J119=$J$8:$J$101),--(R119&lt;$R$8:$R$101))+COUNTIF($R$8:R119,R119))</f>
        <v/>
      </c>
      <c r="BU119" s="193">
        <v>112</v>
      </c>
      <c r="BV119" s="193" t="str">
        <f>IF(CK119="","",SUMPRODUCT(--(CC119=$CC$8:$CC$358),--(CE119=$CE$8:$CE$358),--(CK119&lt;$CK$8:$CK$358))+COUNTIF($CK$8:CK119,CK119))</f>
        <v/>
      </c>
      <c r="BW119" s="193" t="str">
        <f t="shared" si="74"/>
        <v/>
      </c>
      <c r="BX119" s="193" t="str">
        <f t="shared" si="75"/>
        <v/>
      </c>
      <c r="BY119" s="193" t="str">
        <f t="shared" si="76"/>
        <v/>
      </c>
      <c r="BZ119" s="193" t="str">
        <f t="shared" si="77"/>
        <v/>
      </c>
      <c r="CA119" s="193" t="str">
        <f t="shared" si="78"/>
        <v/>
      </c>
      <c r="CB119" s="193" t="str">
        <f t="shared" si="79"/>
        <v/>
      </c>
      <c r="CC119" s="193" t="str">
        <f t="shared" si="80"/>
        <v/>
      </c>
      <c r="CD119" s="193" t="str">
        <f t="shared" si="81"/>
        <v/>
      </c>
      <c r="CE119" s="193" t="str">
        <f t="shared" si="82"/>
        <v/>
      </c>
      <c r="CF119" s="200" t="str">
        <f t="shared" si="72"/>
        <v/>
      </c>
      <c r="CG119" s="193" t="str">
        <f t="shared" si="83"/>
        <v/>
      </c>
      <c r="CH119" s="192" t="str">
        <f t="shared" si="84"/>
        <v/>
      </c>
      <c r="CI119" s="193" t="str">
        <f t="shared" si="85"/>
        <v/>
      </c>
      <c r="CJ119" s="192" t="str">
        <f t="shared" si="86"/>
        <v/>
      </c>
      <c r="CK119" s="192" t="str">
        <f t="shared" si="87"/>
        <v/>
      </c>
      <c r="CL119" s="193" t="str">
        <f>IF(CK119="","",SUMPRODUCT(--(CC119=$CC$8:$CC$358),--(CE119=$CE$8:$CE$358),--(CK119&lt;$CK$8:$CK$358))+COUNTIF($CK$8:CK119,CK119))</f>
        <v/>
      </c>
      <c r="CM119" s="229" t="str">
        <f>IF(CK119="","",SUMPRODUCT(--(CE119=$CE$8:$CE$101),--(CF119=$CF$8:$CF$101),--(CC119=$CC$8:$CC$101),--(CK119&lt;$CK$8:$CK$101))+COUNTIF($CK$8:CK119,CK119))</f>
        <v/>
      </c>
    </row>
    <row r="120" spans="1:91" ht="29.1" hidden="1" customHeight="1">
      <c r="A120" s="182" t="str">
        <f t="shared" si="73"/>
        <v/>
      </c>
      <c r="B120" s="66">
        <v>113</v>
      </c>
      <c r="C120" s="8" t="str">
        <f t="shared" si="88"/>
        <v/>
      </c>
      <c r="D120" s="112" t="str">
        <f t="shared" si="89"/>
        <v/>
      </c>
      <c r="E120" s="112" t="str">
        <f t="shared" si="90"/>
        <v/>
      </c>
      <c r="F120" s="113" t="str">
        <f t="shared" si="91"/>
        <v/>
      </c>
      <c r="G120" s="113" t="str">
        <f t="shared" si="66"/>
        <v/>
      </c>
      <c r="H120" s="113" t="str">
        <f t="shared" si="67"/>
        <v/>
      </c>
      <c r="I120" s="114" t="str">
        <f t="shared" si="92"/>
        <v/>
      </c>
      <c r="J120" s="114" t="str">
        <f t="shared" si="68"/>
        <v/>
      </c>
      <c r="K120" s="8" t="str">
        <f t="shared" si="69"/>
        <v/>
      </c>
      <c r="L120" s="8" t="str">
        <f t="shared" si="70"/>
        <v/>
      </c>
      <c r="M120" s="114" t="str">
        <f t="shared" si="71"/>
        <v/>
      </c>
      <c r="N120" s="8" t="str">
        <f t="shared" si="93"/>
        <v/>
      </c>
      <c r="O120" s="115" t="str">
        <f t="shared" si="94"/>
        <v/>
      </c>
      <c r="P120" s="8" t="str">
        <f t="shared" si="95"/>
        <v/>
      </c>
      <c r="Q120" s="115" t="str">
        <f t="shared" si="96"/>
        <v/>
      </c>
      <c r="R120" s="115" t="str">
        <f t="shared" si="97"/>
        <v/>
      </c>
      <c r="S120" s="121" t="str">
        <f>IF(R120="","",SUMPRODUCT(--(L120=$L$8:$L$101),--(J120=$J$8:$J$101),--(R120&lt;$R$8:$R$101))+COUNTIF($R$8:R120,R120))</f>
        <v/>
      </c>
      <c r="T120" s="121" t="str">
        <f>IF(R120="","",SUMPRODUCT(--(L120=$L$8:$L$101),--(M120=$M$8:$M$101),--(J120=$J$8:$J$101),--(R120&lt;$R$8:$R$101))+COUNTIF($R$8:R120,R120))</f>
        <v/>
      </c>
      <c r="BU120" s="193">
        <v>113</v>
      </c>
      <c r="BV120" s="193" t="str">
        <f>IF(CK120="","",SUMPRODUCT(--(CC120=$CC$8:$CC$358),--(CE120=$CE$8:$CE$358),--(CK120&lt;$CK$8:$CK$358))+COUNTIF($CK$8:CK120,CK120))</f>
        <v/>
      </c>
      <c r="BW120" s="193" t="str">
        <f t="shared" si="74"/>
        <v/>
      </c>
      <c r="BX120" s="193" t="str">
        <f t="shared" si="75"/>
        <v/>
      </c>
      <c r="BY120" s="193" t="str">
        <f t="shared" si="76"/>
        <v/>
      </c>
      <c r="BZ120" s="193" t="str">
        <f t="shared" si="77"/>
        <v/>
      </c>
      <c r="CA120" s="193" t="str">
        <f t="shared" si="78"/>
        <v/>
      </c>
      <c r="CB120" s="193" t="str">
        <f t="shared" si="79"/>
        <v/>
      </c>
      <c r="CC120" s="193" t="str">
        <f t="shared" si="80"/>
        <v/>
      </c>
      <c r="CD120" s="193" t="str">
        <f t="shared" si="81"/>
        <v/>
      </c>
      <c r="CE120" s="193" t="str">
        <f t="shared" si="82"/>
        <v/>
      </c>
      <c r="CF120" s="200" t="str">
        <f t="shared" si="72"/>
        <v/>
      </c>
      <c r="CG120" s="193" t="str">
        <f t="shared" si="83"/>
        <v/>
      </c>
      <c r="CH120" s="192" t="str">
        <f t="shared" si="84"/>
        <v/>
      </c>
      <c r="CI120" s="193" t="str">
        <f t="shared" si="85"/>
        <v/>
      </c>
      <c r="CJ120" s="192" t="str">
        <f t="shared" si="86"/>
        <v/>
      </c>
      <c r="CK120" s="192" t="str">
        <f t="shared" si="87"/>
        <v/>
      </c>
      <c r="CL120" s="193" t="str">
        <f>IF(CK120="","",SUMPRODUCT(--(CC120=$CC$8:$CC$358),--(CE120=$CE$8:$CE$358),--(CK120&lt;$CK$8:$CK$358))+COUNTIF($CK$8:CK120,CK120))</f>
        <v/>
      </c>
      <c r="CM120" s="229" t="str">
        <f>IF(CK120="","",SUMPRODUCT(--(CE120=$CE$8:$CE$101),--(CF120=$CF$8:$CF$101),--(CC120=$CC$8:$CC$101),--(CK120&lt;$CK$8:$CK$101))+COUNTIF($CK$8:CK120,CK120))</f>
        <v/>
      </c>
    </row>
    <row r="121" spans="1:91" ht="29.1" hidden="1" customHeight="1">
      <c r="A121" s="182" t="str">
        <f t="shared" si="73"/>
        <v/>
      </c>
      <c r="B121" s="66">
        <v>114</v>
      </c>
      <c r="C121" s="8" t="str">
        <f t="shared" si="88"/>
        <v/>
      </c>
      <c r="D121" s="112" t="str">
        <f t="shared" si="89"/>
        <v/>
      </c>
      <c r="E121" s="112" t="str">
        <f t="shared" si="90"/>
        <v/>
      </c>
      <c r="F121" s="113" t="str">
        <f t="shared" si="91"/>
        <v/>
      </c>
      <c r="G121" s="113" t="str">
        <f t="shared" si="66"/>
        <v/>
      </c>
      <c r="H121" s="113" t="str">
        <f t="shared" si="67"/>
        <v/>
      </c>
      <c r="I121" s="114" t="str">
        <f t="shared" si="92"/>
        <v/>
      </c>
      <c r="J121" s="114" t="str">
        <f t="shared" si="68"/>
        <v/>
      </c>
      <c r="K121" s="8" t="str">
        <f t="shared" si="69"/>
        <v/>
      </c>
      <c r="L121" s="8" t="str">
        <f t="shared" si="70"/>
        <v/>
      </c>
      <c r="M121" s="114" t="str">
        <f t="shared" si="71"/>
        <v/>
      </c>
      <c r="N121" s="8" t="str">
        <f t="shared" si="93"/>
        <v/>
      </c>
      <c r="O121" s="115" t="str">
        <f t="shared" si="94"/>
        <v/>
      </c>
      <c r="P121" s="8" t="str">
        <f t="shared" si="95"/>
        <v/>
      </c>
      <c r="Q121" s="115" t="str">
        <f t="shared" si="96"/>
        <v/>
      </c>
      <c r="R121" s="115" t="str">
        <f t="shared" si="97"/>
        <v/>
      </c>
      <c r="S121" s="121" t="str">
        <f>IF(R121="","",SUMPRODUCT(--(L121=$L$8:$L$101),--(J121=$J$8:$J$101),--(R121&lt;$R$8:$R$101))+COUNTIF($R$8:R121,R121))</f>
        <v/>
      </c>
      <c r="T121" s="121" t="str">
        <f>IF(R121="","",SUMPRODUCT(--(L121=$L$8:$L$101),--(M121=$M$8:$M$101),--(J121=$J$8:$J$101),--(R121&lt;$R$8:$R$101))+COUNTIF($R$8:R121,R121))</f>
        <v/>
      </c>
      <c r="BU121" s="193">
        <v>114</v>
      </c>
      <c r="BV121" s="193" t="str">
        <f>IF(CK121="","",SUMPRODUCT(--(CC121=$CC$8:$CC$358),--(CE121=$CE$8:$CE$358),--(CK121&lt;$CK$8:$CK$358))+COUNTIF($CK$8:CK121,CK121))</f>
        <v/>
      </c>
      <c r="BW121" s="193" t="str">
        <f t="shared" si="74"/>
        <v/>
      </c>
      <c r="BX121" s="193" t="str">
        <f t="shared" si="75"/>
        <v/>
      </c>
      <c r="BY121" s="193" t="str">
        <f t="shared" si="76"/>
        <v/>
      </c>
      <c r="BZ121" s="193" t="str">
        <f t="shared" si="77"/>
        <v/>
      </c>
      <c r="CA121" s="193" t="str">
        <f t="shared" si="78"/>
        <v/>
      </c>
      <c r="CB121" s="193" t="str">
        <f t="shared" si="79"/>
        <v/>
      </c>
      <c r="CC121" s="193" t="str">
        <f t="shared" si="80"/>
        <v/>
      </c>
      <c r="CD121" s="193" t="str">
        <f t="shared" si="81"/>
        <v/>
      </c>
      <c r="CE121" s="193" t="str">
        <f t="shared" si="82"/>
        <v/>
      </c>
      <c r="CF121" s="200" t="str">
        <f t="shared" si="72"/>
        <v/>
      </c>
      <c r="CG121" s="193" t="str">
        <f t="shared" si="83"/>
        <v/>
      </c>
      <c r="CH121" s="192" t="str">
        <f t="shared" si="84"/>
        <v/>
      </c>
      <c r="CI121" s="193" t="str">
        <f t="shared" si="85"/>
        <v/>
      </c>
      <c r="CJ121" s="192" t="str">
        <f t="shared" si="86"/>
        <v/>
      </c>
      <c r="CK121" s="192" t="str">
        <f t="shared" si="87"/>
        <v/>
      </c>
      <c r="CL121" s="193" t="str">
        <f>IF(CK121="","",SUMPRODUCT(--(CC121=$CC$8:$CC$358),--(CE121=$CE$8:$CE$358),--(CK121&lt;$CK$8:$CK$358))+COUNTIF($CK$8:CK121,CK121))</f>
        <v/>
      </c>
      <c r="CM121" s="229" t="str">
        <f>IF(CK121="","",SUMPRODUCT(--(CE121=$CE$8:$CE$101),--(CF121=$CF$8:$CF$101),--(CC121=$CC$8:$CC$101),--(CK121&lt;$CK$8:$CK$101))+COUNTIF($CK$8:CK121,CK121))</f>
        <v/>
      </c>
    </row>
    <row r="122" spans="1:91" ht="29.1" hidden="1" customHeight="1">
      <c r="A122" s="182" t="str">
        <f t="shared" si="73"/>
        <v/>
      </c>
      <c r="B122" s="66">
        <v>115</v>
      </c>
      <c r="C122" s="8" t="str">
        <f t="shared" si="88"/>
        <v/>
      </c>
      <c r="D122" s="112" t="str">
        <f t="shared" si="89"/>
        <v/>
      </c>
      <c r="E122" s="112" t="str">
        <f t="shared" si="90"/>
        <v/>
      </c>
      <c r="F122" s="113" t="str">
        <f t="shared" si="91"/>
        <v/>
      </c>
      <c r="G122" s="113" t="str">
        <f t="shared" si="66"/>
        <v/>
      </c>
      <c r="H122" s="113" t="str">
        <f t="shared" si="67"/>
        <v/>
      </c>
      <c r="I122" s="114" t="str">
        <f t="shared" si="92"/>
        <v/>
      </c>
      <c r="J122" s="114" t="str">
        <f t="shared" si="68"/>
        <v/>
      </c>
      <c r="K122" s="8" t="str">
        <f t="shared" si="69"/>
        <v/>
      </c>
      <c r="L122" s="8" t="str">
        <f t="shared" si="70"/>
        <v/>
      </c>
      <c r="M122" s="114" t="str">
        <f t="shared" si="71"/>
        <v/>
      </c>
      <c r="N122" s="8" t="str">
        <f t="shared" si="93"/>
        <v/>
      </c>
      <c r="O122" s="115" t="str">
        <f t="shared" si="94"/>
        <v/>
      </c>
      <c r="P122" s="8" t="str">
        <f t="shared" si="95"/>
        <v/>
      </c>
      <c r="Q122" s="115" t="str">
        <f t="shared" si="96"/>
        <v/>
      </c>
      <c r="R122" s="115" t="str">
        <f t="shared" si="97"/>
        <v/>
      </c>
      <c r="S122" s="121" t="str">
        <f>IF(R122="","",SUMPRODUCT(--(L122=$L$8:$L$101),--(J122=$J$8:$J$101),--(R122&lt;$R$8:$R$101))+COUNTIF($R$8:R122,R122))</f>
        <v/>
      </c>
      <c r="T122" s="121" t="str">
        <f>IF(R122="","",SUMPRODUCT(--(L122=$L$8:$L$101),--(M122=$M$8:$M$101),--(J122=$J$8:$J$101),--(R122&lt;$R$8:$R$101))+COUNTIF($R$8:R122,R122))</f>
        <v/>
      </c>
      <c r="BU122" s="193">
        <v>115</v>
      </c>
      <c r="BV122" s="193" t="str">
        <f>IF(CK122="","",SUMPRODUCT(--(CC122=$CC$8:$CC$358),--(CE122=$CE$8:$CE$358),--(CK122&lt;$CK$8:$CK$358))+COUNTIF($CK$8:CK122,CK122))</f>
        <v/>
      </c>
      <c r="BW122" s="193" t="str">
        <f t="shared" si="74"/>
        <v/>
      </c>
      <c r="BX122" s="193" t="str">
        <f t="shared" si="75"/>
        <v/>
      </c>
      <c r="BY122" s="193" t="str">
        <f t="shared" si="76"/>
        <v/>
      </c>
      <c r="BZ122" s="193" t="str">
        <f t="shared" si="77"/>
        <v/>
      </c>
      <c r="CA122" s="193" t="str">
        <f t="shared" si="78"/>
        <v/>
      </c>
      <c r="CB122" s="193" t="str">
        <f t="shared" si="79"/>
        <v/>
      </c>
      <c r="CC122" s="193" t="str">
        <f t="shared" si="80"/>
        <v/>
      </c>
      <c r="CD122" s="193" t="str">
        <f t="shared" si="81"/>
        <v/>
      </c>
      <c r="CE122" s="193" t="str">
        <f t="shared" si="82"/>
        <v/>
      </c>
      <c r="CF122" s="200" t="str">
        <f t="shared" si="72"/>
        <v/>
      </c>
      <c r="CG122" s="193" t="str">
        <f t="shared" si="83"/>
        <v/>
      </c>
      <c r="CH122" s="192" t="str">
        <f t="shared" si="84"/>
        <v/>
      </c>
      <c r="CI122" s="193" t="str">
        <f t="shared" si="85"/>
        <v/>
      </c>
      <c r="CJ122" s="192" t="str">
        <f t="shared" si="86"/>
        <v/>
      </c>
      <c r="CK122" s="192" t="str">
        <f t="shared" si="87"/>
        <v/>
      </c>
      <c r="CL122" s="193" t="str">
        <f>IF(CK122="","",SUMPRODUCT(--(CC122=$CC$8:$CC$358),--(CE122=$CE$8:$CE$358),--(CK122&lt;$CK$8:$CK$358))+COUNTIF($CK$8:CK122,CK122))</f>
        <v/>
      </c>
      <c r="CM122" s="229" t="str">
        <f>IF(CK122="","",SUMPRODUCT(--(CE122=$CE$8:$CE$101),--(CF122=$CF$8:$CF$101),--(CC122=$CC$8:$CC$101),--(CK122&lt;$CK$8:$CK$101))+COUNTIF($CK$8:CK122,CK122))</f>
        <v/>
      </c>
    </row>
    <row r="123" spans="1:91" ht="29.1" hidden="1" customHeight="1">
      <c r="A123" s="182" t="str">
        <f t="shared" si="73"/>
        <v/>
      </c>
      <c r="B123" s="66">
        <v>116</v>
      </c>
      <c r="C123" s="8" t="str">
        <f t="shared" si="88"/>
        <v/>
      </c>
      <c r="D123" s="112" t="str">
        <f t="shared" si="89"/>
        <v/>
      </c>
      <c r="E123" s="112" t="str">
        <f t="shared" si="90"/>
        <v/>
      </c>
      <c r="F123" s="113" t="str">
        <f t="shared" si="91"/>
        <v/>
      </c>
      <c r="G123" s="113" t="str">
        <f t="shared" si="66"/>
        <v/>
      </c>
      <c r="H123" s="113" t="str">
        <f t="shared" si="67"/>
        <v/>
      </c>
      <c r="I123" s="114" t="str">
        <f t="shared" si="92"/>
        <v/>
      </c>
      <c r="J123" s="114" t="str">
        <f t="shared" si="68"/>
        <v/>
      </c>
      <c r="K123" s="8" t="str">
        <f t="shared" si="69"/>
        <v/>
      </c>
      <c r="L123" s="8" t="str">
        <f t="shared" si="70"/>
        <v/>
      </c>
      <c r="M123" s="114" t="str">
        <f t="shared" si="71"/>
        <v/>
      </c>
      <c r="N123" s="8" t="str">
        <f t="shared" si="93"/>
        <v/>
      </c>
      <c r="O123" s="115" t="str">
        <f t="shared" si="94"/>
        <v/>
      </c>
      <c r="P123" s="8" t="str">
        <f t="shared" si="95"/>
        <v/>
      </c>
      <c r="Q123" s="115" t="str">
        <f t="shared" si="96"/>
        <v/>
      </c>
      <c r="R123" s="115" t="str">
        <f t="shared" si="97"/>
        <v/>
      </c>
      <c r="S123" s="121" t="str">
        <f>IF(R123="","",SUMPRODUCT(--(L123=$L$8:$L$101),--(J123=$J$8:$J$101),--(R123&lt;$R$8:$R$101))+COUNTIF($R$8:R123,R123))</f>
        <v/>
      </c>
      <c r="T123" s="121" t="str">
        <f>IF(R123="","",SUMPRODUCT(--(L123=$L$8:$L$101),--(M123=$M$8:$M$101),--(J123=$J$8:$J$101),--(R123&lt;$R$8:$R$101))+COUNTIF($R$8:R123,R123))</f>
        <v/>
      </c>
      <c r="BU123" s="193">
        <v>116</v>
      </c>
      <c r="BV123" s="193" t="str">
        <f>IF(CK123="","",SUMPRODUCT(--(CC123=$CC$8:$CC$358),--(CE123=$CE$8:$CE$358),--(CK123&lt;$CK$8:$CK$358))+COUNTIF($CK$8:CK123,CK123))</f>
        <v/>
      </c>
      <c r="BW123" s="193" t="str">
        <f t="shared" si="74"/>
        <v/>
      </c>
      <c r="BX123" s="193" t="str">
        <f t="shared" si="75"/>
        <v/>
      </c>
      <c r="BY123" s="193" t="str">
        <f t="shared" si="76"/>
        <v/>
      </c>
      <c r="BZ123" s="193" t="str">
        <f t="shared" si="77"/>
        <v/>
      </c>
      <c r="CA123" s="193" t="str">
        <f t="shared" si="78"/>
        <v/>
      </c>
      <c r="CB123" s="193" t="str">
        <f t="shared" si="79"/>
        <v/>
      </c>
      <c r="CC123" s="193" t="str">
        <f t="shared" si="80"/>
        <v/>
      </c>
      <c r="CD123" s="193" t="str">
        <f t="shared" si="81"/>
        <v/>
      </c>
      <c r="CE123" s="193" t="str">
        <f t="shared" si="82"/>
        <v/>
      </c>
      <c r="CF123" s="200" t="str">
        <f t="shared" si="72"/>
        <v/>
      </c>
      <c r="CG123" s="193" t="str">
        <f t="shared" si="83"/>
        <v/>
      </c>
      <c r="CH123" s="192" t="str">
        <f t="shared" si="84"/>
        <v/>
      </c>
      <c r="CI123" s="193" t="str">
        <f t="shared" si="85"/>
        <v/>
      </c>
      <c r="CJ123" s="192" t="str">
        <f t="shared" si="86"/>
        <v/>
      </c>
      <c r="CK123" s="192" t="str">
        <f t="shared" si="87"/>
        <v/>
      </c>
      <c r="CL123" s="193" t="str">
        <f>IF(CK123="","",SUMPRODUCT(--(CC123=$CC$8:$CC$358),--(CE123=$CE$8:$CE$358),--(CK123&lt;$CK$8:$CK$358))+COUNTIF($CK$8:CK123,CK123))</f>
        <v/>
      </c>
      <c r="CM123" s="229" t="str">
        <f>IF(CK123="","",SUMPRODUCT(--(CE123=$CE$8:$CE$101),--(CF123=$CF$8:$CF$101),--(CC123=$CC$8:$CC$101),--(CK123&lt;$CK$8:$CK$101))+COUNTIF($CK$8:CK123,CK123))</f>
        <v/>
      </c>
    </row>
    <row r="124" spans="1:91" ht="29.1" hidden="1" customHeight="1">
      <c r="A124" s="182" t="str">
        <f t="shared" si="73"/>
        <v/>
      </c>
      <c r="B124" s="66">
        <v>117</v>
      </c>
      <c r="C124" s="8" t="str">
        <f t="shared" si="88"/>
        <v/>
      </c>
      <c r="D124" s="112" t="str">
        <f t="shared" si="89"/>
        <v/>
      </c>
      <c r="E124" s="112" t="str">
        <f t="shared" si="90"/>
        <v/>
      </c>
      <c r="F124" s="113" t="str">
        <f t="shared" si="91"/>
        <v/>
      </c>
      <c r="G124" s="113" t="str">
        <f t="shared" si="66"/>
        <v/>
      </c>
      <c r="H124" s="113" t="str">
        <f t="shared" si="67"/>
        <v/>
      </c>
      <c r="I124" s="114" t="str">
        <f t="shared" si="92"/>
        <v/>
      </c>
      <c r="J124" s="114" t="str">
        <f t="shared" si="68"/>
        <v/>
      </c>
      <c r="K124" s="8" t="str">
        <f t="shared" si="69"/>
        <v/>
      </c>
      <c r="L124" s="8" t="str">
        <f t="shared" si="70"/>
        <v/>
      </c>
      <c r="M124" s="114" t="str">
        <f t="shared" si="71"/>
        <v/>
      </c>
      <c r="N124" s="8" t="str">
        <f t="shared" si="93"/>
        <v/>
      </c>
      <c r="O124" s="115" t="str">
        <f t="shared" si="94"/>
        <v/>
      </c>
      <c r="P124" s="8" t="str">
        <f t="shared" si="95"/>
        <v/>
      </c>
      <c r="Q124" s="115" t="str">
        <f t="shared" si="96"/>
        <v/>
      </c>
      <c r="R124" s="115" t="str">
        <f t="shared" si="97"/>
        <v/>
      </c>
      <c r="S124" s="121" t="str">
        <f>IF(R124="","",SUMPRODUCT(--(L124=$L$8:$L$101),--(J124=$J$8:$J$101),--(R124&lt;$R$8:$R$101))+COUNTIF($R$8:R124,R124))</f>
        <v/>
      </c>
      <c r="T124" s="121" t="str">
        <f>IF(R124="","",SUMPRODUCT(--(L124=$L$8:$L$101),--(M124=$M$8:$M$101),--(J124=$J$8:$J$101),--(R124&lt;$R$8:$R$101))+COUNTIF($R$8:R124,R124))</f>
        <v/>
      </c>
      <c r="BU124" s="193">
        <v>117</v>
      </c>
      <c r="BV124" s="193" t="str">
        <f>IF(CK124="","",SUMPRODUCT(--(CC124=$CC$8:$CC$358),--(CE124=$CE$8:$CE$358),--(CK124&lt;$CK$8:$CK$358))+COUNTIF($CK$8:CK124,CK124))</f>
        <v/>
      </c>
      <c r="BW124" s="193" t="str">
        <f t="shared" si="74"/>
        <v/>
      </c>
      <c r="BX124" s="193" t="str">
        <f t="shared" si="75"/>
        <v/>
      </c>
      <c r="BY124" s="193" t="str">
        <f t="shared" si="76"/>
        <v/>
      </c>
      <c r="BZ124" s="193" t="str">
        <f t="shared" si="77"/>
        <v/>
      </c>
      <c r="CA124" s="193" t="str">
        <f t="shared" si="78"/>
        <v/>
      </c>
      <c r="CB124" s="193" t="str">
        <f t="shared" si="79"/>
        <v/>
      </c>
      <c r="CC124" s="193" t="str">
        <f t="shared" si="80"/>
        <v/>
      </c>
      <c r="CD124" s="193" t="str">
        <f t="shared" si="81"/>
        <v/>
      </c>
      <c r="CE124" s="193" t="str">
        <f t="shared" si="82"/>
        <v/>
      </c>
      <c r="CF124" s="200" t="str">
        <f t="shared" si="72"/>
        <v/>
      </c>
      <c r="CG124" s="193" t="str">
        <f t="shared" si="83"/>
        <v/>
      </c>
      <c r="CH124" s="192" t="str">
        <f t="shared" si="84"/>
        <v/>
      </c>
      <c r="CI124" s="193" t="str">
        <f t="shared" si="85"/>
        <v/>
      </c>
      <c r="CJ124" s="192" t="str">
        <f t="shared" si="86"/>
        <v/>
      </c>
      <c r="CK124" s="192" t="str">
        <f t="shared" si="87"/>
        <v/>
      </c>
      <c r="CL124" s="193" t="str">
        <f>IF(CK124="","",SUMPRODUCT(--(CC124=$CC$8:$CC$358),--(CE124=$CE$8:$CE$358),--(CK124&lt;$CK$8:$CK$358))+COUNTIF($CK$8:CK124,CK124))</f>
        <v/>
      </c>
      <c r="CM124" s="229" t="str">
        <f>IF(CK124="","",SUMPRODUCT(--(CE124=$CE$8:$CE$101),--(CF124=$CF$8:$CF$101),--(CC124=$CC$8:$CC$101),--(CK124&lt;$CK$8:$CK$101))+COUNTIF($CK$8:CK124,CK124))</f>
        <v/>
      </c>
    </row>
    <row r="125" spans="1:91" ht="29.1" hidden="1" customHeight="1">
      <c r="A125" s="182" t="str">
        <f t="shared" si="73"/>
        <v/>
      </c>
      <c r="B125" s="66">
        <v>118</v>
      </c>
      <c r="C125" s="8" t="str">
        <f t="shared" si="88"/>
        <v/>
      </c>
      <c r="D125" s="112" t="str">
        <f t="shared" si="89"/>
        <v/>
      </c>
      <c r="E125" s="112" t="str">
        <f t="shared" si="90"/>
        <v/>
      </c>
      <c r="F125" s="113" t="str">
        <f t="shared" si="91"/>
        <v/>
      </c>
      <c r="G125" s="113" t="str">
        <f t="shared" si="66"/>
        <v/>
      </c>
      <c r="H125" s="113" t="str">
        <f t="shared" si="67"/>
        <v/>
      </c>
      <c r="I125" s="114" t="str">
        <f t="shared" si="92"/>
        <v/>
      </c>
      <c r="J125" s="114" t="str">
        <f t="shared" si="68"/>
        <v/>
      </c>
      <c r="K125" s="8" t="str">
        <f t="shared" si="69"/>
        <v/>
      </c>
      <c r="L125" s="8" t="str">
        <f t="shared" si="70"/>
        <v/>
      </c>
      <c r="M125" s="114" t="str">
        <f t="shared" si="71"/>
        <v/>
      </c>
      <c r="N125" s="8" t="str">
        <f t="shared" si="93"/>
        <v/>
      </c>
      <c r="O125" s="115" t="str">
        <f t="shared" si="94"/>
        <v/>
      </c>
      <c r="P125" s="8" t="str">
        <f t="shared" si="95"/>
        <v/>
      </c>
      <c r="Q125" s="115" t="str">
        <f t="shared" si="96"/>
        <v/>
      </c>
      <c r="R125" s="115" t="str">
        <f t="shared" si="97"/>
        <v/>
      </c>
      <c r="S125" s="121" t="str">
        <f>IF(R125="","",SUMPRODUCT(--(L125=$L$8:$L$101),--(J125=$J$8:$J$101),--(R125&lt;$R$8:$R$101))+COUNTIF($R$8:R125,R125))</f>
        <v/>
      </c>
      <c r="T125" s="121" t="str">
        <f>IF(R125="","",SUMPRODUCT(--(L125=$L$8:$L$101),--(M125=$M$8:$M$101),--(J125=$J$8:$J$101),--(R125&lt;$R$8:$R$101))+COUNTIF($R$8:R125,R125))</f>
        <v/>
      </c>
      <c r="BU125" s="193">
        <v>118</v>
      </c>
      <c r="BV125" s="193" t="str">
        <f>IF(CK125="","",SUMPRODUCT(--(CC125=$CC$8:$CC$358),--(CE125=$CE$8:$CE$358),--(CK125&lt;$CK$8:$CK$358))+COUNTIF($CK$8:CK125,CK125))</f>
        <v/>
      </c>
      <c r="BW125" s="193" t="str">
        <f t="shared" si="74"/>
        <v/>
      </c>
      <c r="BX125" s="193" t="str">
        <f t="shared" si="75"/>
        <v/>
      </c>
      <c r="BY125" s="193" t="str">
        <f t="shared" si="76"/>
        <v/>
      </c>
      <c r="BZ125" s="193" t="str">
        <f t="shared" si="77"/>
        <v/>
      </c>
      <c r="CA125" s="193" t="str">
        <f t="shared" si="78"/>
        <v/>
      </c>
      <c r="CB125" s="193" t="str">
        <f t="shared" si="79"/>
        <v/>
      </c>
      <c r="CC125" s="193" t="str">
        <f t="shared" si="80"/>
        <v/>
      </c>
      <c r="CD125" s="193" t="str">
        <f t="shared" si="81"/>
        <v/>
      </c>
      <c r="CE125" s="193" t="str">
        <f t="shared" si="82"/>
        <v/>
      </c>
      <c r="CF125" s="200" t="str">
        <f t="shared" si="72"/>
        <v/>
      </c>
      <c r="CG125" s="193" t="str">
        <f t="shared" si="83"/>
        <v/>
      </c>
      <c r="CH125" s="192" t="str">
        <f t="shared" si="84"/>
        <v/>
      </c>
      <c r="CI125" s="193" t="str">
        <f t="shared" si="85"/>
        <v/>
      </c>
      <c r="CJ125" s="192" t="str">
        <f t="shared" si="86"/>
        <v/>
      </c>
      <c r="CK125" s="192" t="str">
        <f t="shared" si="87"/>
        <v/>
      </c>
      <c r="CL125" s="193" t="str">
        <f>IF(CK125="","",SUMPRODUCT(--(CC125=$CC$8:$CC$358),--(CE125=$CE$8:$CE$358),--(CK125&lt;$CK$8:$CK$358))+COUNTIF($CK$8:CK125,CK125))</f>
        <v/>
      </c>
      <c r="CM125" s="229" t="str">
        <f>IF(CK125="","",SUMPRODUCT(--(CE125=$CE$8:$CE$101),--(CF125=$CF$8:$CF$101),--(CC125=$CC$8:$CC$101),--(CK125&lt;$CK$8:$CK$101))+COUNTIF($CK$8:CK125,CK125))</f>
        <v/>
      </c>
    </row>
    <row r="126" spans="1:91" ht="29.1" hidden="1" customHeight="1">
      <c r="A126" s="182" t="str">
        <f t="shared" si="73"/>
        <v/>
      </c>
      <c r="B126" s="66">
        <v>119</v>
      </c>
      <c r="C126" s="8" t="str">
        <f t="shared" si="88"/>
        <v/>
      </c>
      <c r="D126" s="112" t="str">
        <f t="shared" si="89"/>
        <v/>
      </c>
      <c r="E126" s="112" t="str">
        <f t="shared" si="90"/>
        <v/>
      </c>
      <c r="F126" s="113" t="str">
        <f t="shared" si="91"/>
        <v/>
      </c>
      <c r="G126" s="113" t="str">
        <f t="shared" si="66"/>
        <v/>
      </c>
      <c r="H126" s="113" t="str">
        <f t="shared" si="67"/>
        <v/>
      </c>
      <c r="I126" s="114" t="str">
        <f t="shared" si="92"/>
        <v/>
      </c>
      <c r="J126" s="114" t="str">
        <f t="shared" si="68"/>
        <v/>
      </c>
      <c r="K126" s="8" t="str">
        <f t="shared" si="69"/>
        <v/>
      </c>
      <c r="L126" s="8" t="str">
        <f t="shared" si="70"/>
        <v/>
      </c>
      <c r="M126" s="114" t="str">
        <f t="shared" si="71"/>
        <v/>
      </c>
      <c r="N126" s="8" t="str">
        <f t="shared" si="93"/>
        <v/>
      </c>
      <c r="O126" s="115" t="str">
        <f t="shared" si="94"/>
        <v/>
      </c>
      <c r="P126" s="8" t="str">
        <f t="shared" si="95"/>
        <v/>
      </c>
      <c r="Q126" s="115" t="str">
        <f t="shared" si="96"/>
        <v/>
      </c>
      <c r="R126" s="115" t="str">
        <f t="shared" si="97"/>
        <v/>
      </c>
      <c r="S126" s="121" t="str">
        <f>IF(R126="","",SUMPRODUCT(--(L126=$L$8:$L$101),--(J126=$J$8:$J$101),--(R126&lt;$R$8:$R$101))+COUNTIF($R$8:R126,R126))</f>
        <v/>
      </c>
      <c r="T126" s="121" t="str">
        <f>IF(R126="","",SUMPRODUCT(--(L126=$L$8:$L$101),--(M126=$M$8:$M$101),--(J126=$J$8:$J$101),--(R126&lt;$R$8:$R$101))+COUNTIF($R$8:R126,R126))</f>
        <v/>
      </c>
      <c r="BU126" s="193">
        <v>119</v>
      </c>
      <c r="BV126" s="193" t="str">
        <f>IF(CK126="","",SUMPRODUCT(--(CC126=$CC$8:$CC$358),--(CE126=$CE$8:$CE$358),--(CK126&lt;$CK$8:$CK$358))+COUNTIF($CK$8:CK126,CK126))</f>
        <v/>
      </c>
      <c r="BW126" s="193" t="str">
        <f t="shared" si="74"/>
        <v/>
      </c>
      <c r="BX126" s="193" t="str">
        <f t="shared" si="75"/>
        <v/>
      </c>
      <c r="BY126" s="193" t="str">
        <f t="shared" si="76"/>
        <v/>
      </c>
      <c r="BZ126" s="193" t="str">
        <f t="shared" si="77"/>
        <v/>
      </c>
      <c r="CA126" s="193" t="str">
        <f t="shared" si="78"/>
        <v/>
      </c>
      <c r="CB126" s="193" t="str">
        <f t="shared" si="79"/>
        <v/>
      </c>
      <c r="CC126" s="193" t="str">
        <f t="shared" si="80"/>
        <v/>
      </c>
      <c r="CD126" s="193" t="str">
        <f t="shared" si="81"/>
        <v/>
      </c>
      <c r="CE126" s="193" t="str">
        <f t="shared" si="82"/>
        <v/>
      </c>
      <c r="CF126" s="200" t="str">
        <f t="shared" si="72"/>
        <v/>
      </c>
      <c r="CG126" s="193" t="str">
        <f t="shared" si="83"/>
        <v/>
      </c>
      <c r="CH126" s="192" t="str">
        <f t="shared" si="84"/>
        <v/>
      </c>
      <c r="CI126" s="193" t="str">
        <f t="shared" si="85"/>
        <v/>
      </c>
      <c r="CJ126" s="192" t="str">
        <f t="shared" si="86"/>
        <v/>
      </c>
      <c r="CK126" s="192" t="str">
        <f t="shared" si="87"/>
        <v/>
      </c>
      <c r="CL126" s="193" t="str">
        <f>IF(CK126="","",SUMPRODUCT(--(CC126=$CC$8:$CC$358),--(CE126=$CE$8:$CE$358),--(CK126&lt;$CK$8:$CK$358))+COUNTIF($CK$8:CK126,CK126))</f>
        <v/>
      </c>
      <c r="CM126" s="229" t="str">
        <f>IF(CK126="","",SUMPRODUCT(--(CE126=$CE$8:$CE$101),--(CF126=$CF$8:$CF$101),--(CC126=$CC$8:$CC$101),--(CK126&lt;$CK$8:$CK$101))+COUNTIF($CK$8:CK126,CK126))</f>
        <v/>
      </c>
    </row>
    <row r="127" spans="1:91" ht="29.1" hidden="1" customHeight="1">
      <c r="A127" s="182" t="str">
        <f t="shared" si="73"/>
        <v/>
      </c>
      <c r="B127" s="66">
        <v>120</v>
      </c>
      <c r="C127" s="8" t="str">
        <f t="shared" si="88"/>
        <v/>
      </c>
      <c r="D127" s="112" t="str">
        <f t="shared" si="89"/>
        <v/>
      </c>
      <c r="E127" s="112" t="str">
        <f t="shared" si="90"/>
        <v/>
      </c>
      <c r="F127" s="113" t="str">
        <f t="shared" si="91"/>
        <v/>
      </c>
      <c r="G127" s="113" t="str">
        <f t="shared" si="66"/>
        <v/>
      </c>
      <c r="H127" s="113" t="str">
        <f t="shared" si="67"/>
        <v/>
      </c>
      <c r="I127" s="114" t="str">
        <f t="shared" si="92"/>
        <v/>
      </c>
      <c r="J127" s="114" t="str">
        <f t="shared" si="68"/>
        <v/>
      </c>
      <c r="K127" s="8" t="str">
        <f t="shared" si="69"/>
        <v/>
      </c>
      <c r="L127" s="8" t="str">
        <f t="shared" si="70"/>
        <v/>
      </c>
      <c r="M127" s="114" t="str">
        <f t="shared" si="71"/>
        <v/>
      </c>
      <c r="N127" s="8" t="str">
        <f t="shared" si="93"/>
        <v/>
      </c>
      <c r="O127" s="115" t="str">
        <f t="shared" si="94"/>
        <v/>
      </c>
      <c r="P127" s="8" t="str">
        <f t="shared" si="95"/>
        <v/>
      </c>
      <c r="Q127" s="115" t="str">
        <f t="shared" si="96"/>
        <v/>
      </c>
      <c r="R127" s="115" t="str">
        <f t="shared" si="97"/>
        <v/>
      </c>
      <c r="S127" s="121" t="str">
        <f>IF(R127="","",SUMPRODUCT(--(L127=$L$8:$L$101),--(J127=$J$8:$J$101),--(R127&lt;$R$8:$R$101))+COUNTIF($R$8:R127,R127))</f>
        <v/>
      </c>
      <c r="T127" s="121" t="str">
        <f>IF(R127="","",SUMPRODUCT(--(L127=$L$8:$L$101),--(M127=$M$8:$M$101),--(J127=$J$8:$J$101),--(R127&lt;$R$8:$R$101))+COUNTIF($R$8:R127,R127))</f>
        <v/>
      </c>
      <c r="BU127" s="193">
        <v>120</v>
      </c>
      <c r="BV127" s="193" t="str">
        <f>IF(CK127="","",SUMPRODUCT(--(CC127=$CC$8:$CC$358),--(CE127=$CE$8:$CE$358),--(CK127&lt;$CK$8:$CK$358))+COUNTIF($CK$8:CK127,CK127))</f>
        <v/>
      </c>
      <c r="BW127" s="193" t="str">
        <f t="shared" si="74"/>
        <v/>
      </c>
      <c r="BX127" s="193" t="str">
        <f t="shared" si="75"/>
        <v/>
      </c>
      <c r="BY127" s="193" t="str">
        <f t="shared" si="76"/>
        <v/>
      </c>
      <c r="BZ127" s="193" t="str">
        <f t="shared" si="77"/>
        <v/>
      </c>
      <c r="CA127" s="193" t="str">
        <f t="shared" si="78"/>
        <v/>
      </c>
      <c r="CB127" s="193" t="str">
        <f t="shared" si="79"/>
        <v/>
      </c>
      <c r="CC127" s="193" t="str">
        <f t="shared" si="80"/>
        <v/>
      </c>
      <c r="CD127" s="193" t="str">
        <f t="shared" si="81"/>
        <v/>
      </c>
      <c r="CE127" s="193" t="str">
        <f t="shared" si="82"/>
        <v/>
      </c>
      <c r="CF127" s="200" t="str">
        <f t="shared" si="72"/>
        <v/>
      </c>
      <c r="CG127" s="193" t="str">
        <f t="shared" si="83"/>
        <v/>
      </c>
      <c r="CH127" s="192" t="str">
        <f t="shared" si="84"/>
        <v/>
      </c>
      <c r="CI127" s="193" t="str">
        <f t="shared" si="85"/>
        <v/>
      </c>
      <c r="CJ127" s="192" t="str">
        <f t="shared" si="86"/>
        <v/>
      </c>
      <c r="CK127" s="192" t="str">
        <f t="shared" si="87"/>
        <v/>
      </c>
      <c r="CL127" s="193" t="str">
        <f>IF(CK127="","",SUMPRODUCT(--(CC127=$CC$8:$CC$358),--(CE127=$CE$8:$CE$358),--(CK127&lt;$CK$8:$CK$358))+COUNTIF($CK$8:CK127,CK127))</f>
        <v/>
      </c>
      <c r="CM127" s="229" t="str">
        <f>IF(CK127="","",SUMPRODUCT(--(CE127=$CE$8:$CE$101),--(CF127=$CF$8:$CF$101),--(CC127=$CC$8:$CC$101),--(CK127&lt;$CK$8:$CK$101))+COUNTIF($CK$8:CK127,CK127))</f>
        <v/>
      </c>
    </row>
    <row r="128" spans="1:91" ht="29.1" hidden="1" customHeight="1">
      <c r="A128" s="182" t="str">
        <f t="shared" si="73"/>
        <v/>
      </c>
      <c r="B128" s="66">
        <v>121</v>
      </c>
      <c r="C128" s="8" t="str">
        <f t="shared" si="88"/>
        <v/>
      </c>
      <c r="D128" s="112" t="str">
        <f t="shared" si="89"/>
        <v/>
      </c>
      <c r="E128" s="112" t="str">
        <f t="shared" si="90"/>
        <v/>
      </c>
      <c r="F128" s="113" t="str">
        <f t="shared" si="91"/>
        <v/>
      </c>
      <c r="G128" s="113" t="str">
        <f t="shared" si="66"/>
        <v/>
      </c>
      <c r="H128" s="113" t="str">
        <f t="shared" si="67"/>
        <v/>
      </c>
      <c r="I128" s="114" t="str">
        <f t="shared" si="92"/>
        <v/>
      </c>
      <c r="J128" s="114" t="str">
        <f t="shared" si="68"/>
        <v/>
      </c>
      <c r="K128" s="8" t="str">
        <f t="shared" si="69"/>
        <v/>
      </c>
      <c r="L128" s="8" t="str">
        <f t="shared" si="70"/>
        <v/>
      </c>
      <c r="M128" s="114" t="str">
        <f t="shared" si="71"/>
        <v/>
      </c>
      <c r="N128" s="8" t="str">
        <f t="shared" si="93"/>
        <v/>
      </c>
      <c r="O128" s="115" t="str">
        <f t="shared" si="94"/>
        <v/>
      </c>
      <c r="P128" s="8" t="str">
        <f t="shared" si="95"/>
        <v/>
      </c>
      <c r="Q128" s="115" t="str">
        <f t="shared" si="96"/>
        <v/>
      </c>
      <c r="R128" s="115" t="str">
        <f t="shared" si="97"/>
        <v/>
      </c>
      <c r="S128" s="121" t="str">
        <f>IF(R128="","",SUMPRODUCT(--(L128=$L$8:$L$101),--(J128=$J$8:$J$101),--(R128&lt;$R$8:$R$101))+COUNTIF($R$8:R128,R128))</f>
        <v/>
      </c>
      <c r="T128" s="121" t="str">
        <f>IF(R128="","",SUMPRODUCT(--(L128=$L$8:$L$101),--(M128=$M$8:$M$101),--(J128=$J$8:$J$101),--(R128&lt;$R$8:$R$101))+COUNTIF($R$8:R128,R128))</f>
        <v/>
      </c>
      <c r="BU128" s="193">
        <v>121</v>
      </c>
      <c r="BV128" s="193" t="str">
        <f>IF(CK128="","",SUMPRODUCT(--(CC128=$CC$8:$CC$358),--(CE128=$CE$8:$CE$358),--(CK128&lt;$CK$8:$CK$358))+COUNTIF($CK$8:CK128,CK128))</f>
        <v/>
      </c>
      <c r="BW128" s="193" t="str">
        <f t="shared" si="74"/>
        <v/>
      </c>
      <c r="BX128" s="193" t="str">
        <f t="shared" si="75"/>
        <v/>
      </c>
      <c r="BY128" s="193" t="str">
        <f t="shared" si="76"/>
        <v/>
      </c>
      <c r="BZ128" s="193" t="str">
        <f t="shared" si="77"/>
        <v/>
      </c>
      <c r="CA128" s="193" t="str">
        <f t="shared" si="78"/>
        <v/>
      </c>
      <c r="CB128" s="193" t="str">
        <f t="shared" si="79"/>
        <v/>
      </c>
      <c r="CC128" s="193" t="str">
        <f t="shared" si="80"/>
        <v/>
      </c>
      <c r="CD128" s="193" t="str">
        <f t="shared" si="81"/>
        <v/>
      </c>
      <c r="CE128" s="193" t="str">
        <f t="shared" si="82"/>
        <v/>
      </c>
      <c r="CF128" s="200" t="str">
        <f t="shared" si="72"/>
        <v/>
      </c>
      <c r="CG128" s="193" t="str">
        <f t="shared" si="83"/>
        <v/>
      </c>
      <c r="CH128" s="192" t="str">
        <f t="shared" si="84"/>
        <v/>
      </c>
      <c r="CI128" s="193" t="str">
        <f t="shared" si="85"/>
        <v/>
      </c>
      <c r="CJ128" s="192" t="str">
        <f t="shared" si="86"/>
        <v/>
      </c>
      <c r="CK128" s="192" t="str">
        <f t="shared" si="87"/>
        <v/>
      </c>
      <c r="CL128" s="193" t="str">
        <f>IF(CK128="","",SUMPRODUCT(--(CC128=$CC$8:$CC$358),--(CE128=$CE$8:$CE$358),--(CK128&lt;$CK$8:$CK$358))+COUNTIF($CK$8:CK128,CK128))</f>
        <v/>
      </c>
      <c r="CM128" s="229" t="str">
        <f>IF(CK128="","",SUMPRODUCT(--(CE128=$CE$8:$CE$101),--(CF128=$CF$8:$CF$101),--(CC128=$CC$8:$CC$101),--(CK128&lt;$CK$8:$CK$101))+COUNTIF($CK$8:CK128,CK128))</f>
        <v/>
      </c>
    </row>
    <row r="129" spans="1:91" ht="29.1" hidden="1" customHeight="1">
      <c r="A129" s="182" t="str">
        <f t="shared" si="73"/>
        <v/>
      </c>
      <c r="B129" s="66">
        <v>122</v>
      </c>
      <c r="C129" s="8" t="str">
        <f t="shared" si="88"/>
        <v/>
      </c>
      <c r="D129" s="112" t="str">
        <f t="shared" si="89"/>
        <v/>
      </c>
      <c r="E129" s="112" t="str">
        <f t="shared" si="90"/>
        <v/>
      </c>
      <c r="F129" s="113" t="str">
        <f t="shared" si="91"/>
        <v/>
      </c>
      <c r="G129" s="113" t="str">
        <f t="shared" si="66"/>
        <v/>
      </c>
      <c r="H129" s="113" t="str">
        <f t="shared" si="67"/>
        <v/>
      </c>
      <c r="I129" s="114" t="str">
        <f t="shared" si="92"/>
        <v/>
      </c>
      <c r="J129" s="114" t="str">
        <f t="shared" si="68"/>
        <v/>
      </c>
      <c r="K129" s="8" t="str">
        <f t="shared" si="69"/>
        <v/>
      </c>
      <c r="L129" s="8" t="str">
        <f t="shared" si="70"/>
        <v/>
      </c>
      <c r="M129" s="114" t="str">
        <f t="shared" si="71"/>
        <v/>
      </c>
      <c r="N129" s="8" t="str">
        <f t="shared" si="93"/>
        <v/>
      </c>
      <c r="O129" s="115" t="str">
        <f t="shared" si="94"/>
        <v/>
      </c>
      <c r="P129" s="8" t="str">
        <f t="shared" si="95"/>
        <v/>
      </c>
      <c r="Q129" s="115" t="str">
        <f t="shared" si="96"/>
        <v/>
      </c>
      <c r="R129" s="115" t="str">
        <f t="shared" si="97"/>
        <v/>
      </c>
      <c r="S129" s="121" t="str">
        <f>IF(R129="","",SUMPRODUCT(--(L129=$L$8:$L$101),--(J129=$J$8:$J$101),--(R129&lt;$R$8:$R$101))+COUNTIF($R$8:R129,R129))</f>
        <v/>
      </c>
      <c r="T129" s="121" t="str">
        <f>IF(R129="","",SUMPRODUCT(--(L129=$L$8:$L$101),--(M129=$M$8:$M$101),--(J129=$J$8:$J$101),--(R129&lt;$R$8:$R$101))+COUNTIF($R$8:R129,R129))</f>
        <v/>
      </c>
      <c r="BU129" s="193">
        <v>122</v>
      </c>
      <c r="BV129" s="193" t="str">
        <f>IF(CK129="","",SUMPRODUCT(--(CC129=$CC$8:$CC$358),--(CE129=$CE$8:$CE$358),--(CK129&lt;$CK$8:$CK$358))+COUNTIF($CK$8:CK129,CK129))</f>
        <v/>
      </c>
      <c r="BW129" s="193" t="str">
        <f t="shared" si="74"/>
        <v/>
      </c>
      <c r="BX129" s="193" t="str">
        <f t="shared" si="75"/>
        <v/>
      </c>
      <c r="BY129" s="193" t="str">
        <f t="shared" si="76"/>
        <v/>
      </c>
      <c r="BZ129" s="193" t="str">
        <f t="shared" si="77"/>
        <v/>
      </c>
      <c r="CA129" s="193" t="str">
        <f t="shared" si="78"/>
        <v/>
      </c>
      <c r="CB129" s="193" t="str">
        <f t="shared" si="79"/>
        <v/>
      </c>
      <c r="CC129" s="193" t="str">
        <f t="shared" si="80"/>
        <v/>
      </c>
      <c r="CD129" s="193" t="str">
        <f t="shared" si="81"/>
        <v/>
      </c>
      <c r="CE129" s="193" t="str">
        <f t="shared" si="82"/>
        <v/>
      </c>
      <c r="CF129" s="200" t="str">
        <f t="shared" si="72"/>
        <v/>
      </c>
      <c r="CG129" s="193" t="str">
        <f t="shared" si="83"/>
        <v/>
      </c>
      <c r="CH129" s="192" t="str">
        <f t="shared" si="84"/>
        <v/>
      </c>
      <c r="CI129" s="193" t="str">
        <f t="shared" si="85"/>
        <v/>
      </c>
      <c r="CJ129" s="192" t="str">
        <f t="shared" si="86"/>
        <v/>
      </c>
      <c r="CK129" s="192" t="str">
        <f t="shared" si="87"/>
        <v/>
      </c>
      <c r="CL129" s="193" t="str">
        <f>IF(CK129="","",SUMPRODUCT(--(CC129=$CC$8:$CC$358),--(CE129=$CE$8:$CE$358),--(CK129&lt;$CK$8:$CK$358))+COUNTIF($CK$8:CK129,CK129))</f>
        <v/>
      </c>
      <c r="CM129" s="229" t="str">
        <f>IF(CK129="","",SUMPRODUCT(--(CE129=$CE$8:$CE$101),--(CF129=$CF$8:$CF$101),--(CC129=$CC$8:$CC$101),--(CK129&lt;$CK$8:$CK$101))+COUNTIF($CK$8:CK129,CK129))</f>
        <v/>
      </c>
    </row>
    <row r="130" spans="1:91" ht="29.1" hidden="1" customHeight="1">
      <c r="A130" s="182" t="str">
        <f t="shared" si="73"/>
        <v/>
      </c>
      <c r="B130" s="66">
        <v>123</v>
      </c>
      <c r="C130" s="8" t="str">
        <f t="shared" si="88"/>
        <v/>
      </c>
      <c r="D130" s="112" t="str">
        <f t="shared" si="89"/>
        <v/>
      </c>
      <c r="E130" s="112" t="str">
        <f t="shared" si="90"/>
        <v/>
      </c>
      <c r="F130" s="113" t="str">
        <f t="shared" si="91"/>
        <v/>
      </c>
      <c r="G130" s="113" t="str">
        <f t="shared" si="66"/>
        <v/>
      </c>
      <c r="H130" s="113" t="str">
        <f t="shared" si="67"/>
        <v/>
      </c>
      <c r="I130" s="114" t="str">
        <f t="shared" si="92"/>
        <v/>
      </c>
      <c r="J130" s="114" t="str">
        <f t="shared" si="68"/>
        <v/>
      </c>
      <c r="K130" s="8" t="str">
        <f t="shared" si="69"/>
        <v/>
      </c>
      <c r="L130" s="8" t="str">
        <f t="shared" si="70"/>
        <v/>
      </c>
      <c r="M130" s="114" t="str">
        <f t="shared" si="71"/>
        <v/>
      </c>
      <c r="N130" s="8" t="str">
        <f t="shared" si="93"/>
        <v/>
      </c>
      <c r="O130" s="115" t="str">
        <f t="shared" si="94"/>
        <v/>
      </c>
      <c r="P130" s="8" t="str">
        <f t="shared" si="95"/>
        <v/>
      </c>
      <c r="Q130" s="115" t="str">
        <f t="shared" si="96"/>
        <v/>
      </c>
      <c r="R130" s="115" t="str">
        <f t="shared" si="97"/>
        <v/>
      </c>
      <c r="S130" s="121" t="str">
        <f>IF(R130="","",SUMPRODUCT(--(L130=$L$8:$L$101),--(J130=$J$8:$J$101),--(R130&lt;$R$8:$R$101))+COUNTIF($R$8:R130,R130))</f>
        <v/>
      </c>
      <c r="T130" s="121" t="str">
        <f>IF(R130="","",SUMPRODUCT(--(L130=$L$8:$L$101),--(M130=$M$8:$M$101),--(J130=$J$8:$J$101),--(R130&lt;$R$8:$R$101))+COUNTIF($R$8:R130,R130))</f>
        <v/>
      </c>
      <c r="BU130" s="193">
        <v>123</v>
      </c>
      <c r="BV130" s="193" t="str">
        <f>IF(CK130="","",SUMPRODUCT(--(CC130=$CC$8:$CC$358),--(CE130=$CE$8:$CE$358),--(CK130&lt;$CK$8:$CK$358))+COUNTIF($CK$8:CK130,CK130))</f>
        <v/>
      </c>
      <c r="BW130" s="193" t="str">
        <f t="shared" si="74"/>
        <v/>
      </c>
      <c r="BX130" s="193" t="str">
        <f t="shared" si="75"/>
        <v/>
      </c>
      <c r="BY130" s="193" t="str">
        <f t="shared" si="76"/>
        <v/>
      </c>
      <c r="BZ130" s="193" t="str">
        <f t="shared" si="77"/>
        <v/>
      </c>
      <c r="CA130" s="193" t="str">
        <f t="shared" si="78"/>
        <v/>
      </c>
      <c r="CB130" s="193" t="str">
        <f t="shared" si="79"/>
        <v/>
      </c>
      <c r="CC130" s="193" t="str">
        <f t="shared" si="80"/>
        <v/>
      </c>
      <c r="CD130" s="193" t="str">
        <f t="shared" si="81"/>
        <v/>
      </c>
      <c r="CE130" s="193" t="str">
        <f t="shared" si="82"/>
        <v/>
      </c>
      <c r="CF130" s="200" t="str">
        <f t="shared" si="72"/>
        <v/>
      </c>
      <c r="CG130" s="193" t="str">
        <f t="shared" si="83"/>
        <v/>
      </c>
      <c r="CH130" s="192" t="str">
        <f t="shared" si="84"/>
        <v/>
      </c>
      <c r="CI130" s="193" t="str">
        <f t="shared" si="85"/>
        <v/>
      </c>
      <c r="CJ130" s="192" t="str">
        <f t="shared" si="86"/>
        <v/>
      </c>
      <c r="CK130" s="192" t="str">
        <f t="shared" si="87"/>
        <v/>
      </c>
      <c r="CL130" s="193" t="str">
        <f>IF(CK130="","",SUMPRODUCT(--(CC130=$CC$8:$CC$358),--(CE130=$CE$8:$CE$358),--(CK130&lt;$CK$8:$CK$358))+COUNTIF($CK$8:CK130,CK130))</f>
        <v/>
      </c>
      <c r="CM130" s="229" t="str">
        <f>IF(CK130="","",SUMPRODUCT(--(CE130=$CE$8:$CE$101),--(CF130=$CF$8:$CF$101),--(CC130=$CC$8:$CC$101),--(CK130&lt;$CK$8:$CK$101))+COUNTIF($CK$8:CK130,CK130))</f>
        <v/>
      </c>
    </row>
    <row r="131" spans="1:91" ht="29.1" hidden="1" customHeight="1">
      <c r="A131" s="182" t="str">
        <f t="shared" si="73"/>
        <v/>
      </c>
      <c r="B131" s="66">
        <v>124</v>
      </c>
      <c r="C131" s="8" t="str">
        <f t="shared" si="88"/>
        <v/>
      </c>
      <c r="D131" s="112" t="str">
        <f t="shared" si="89"/>
        <v/>
      </c>
      <c r="E131" s="112" t="str">
        <f t="shared" si="90"/>
        <v/>
      </c>
      <c r="F131" s="113" t="str">
        <f t="shared" si="91"/>
        <v/>
      </c>
      <c r="G131" s="113" t="str">
        <f t="shared" si="66"/>
        <v/>
      </c>
      <c r="H131" s="113" t="str">
        <f t="shared" si="67"/>
        <v/>
      </c>
      <c r="I131" s="114" t="str">
        <f t="shared" si="92"/>
        <v/>
      </c>
      <c r="J131" s="114" t="str">
        <f t="shared" si="68"/>
        <v/>
      </c>
      <c r="K131" s="8" t="str">
        <f t="shared" si="69"/>
        <v/>
      </c>
      <c r="L131" s="8" t="str">
        <f t="shared" si="70"/>
        <v/>
      </c>
      <c r="M131" s="114" t="str">
        <f t="shared" si="71"/>
        <v/>
      </c>
      <c r="N131" s="8" t="str">
        <f t="shared" si="93"/>
        <v/>
      </c>
      <c r="O131" s="115" t="str">
        <f t="shared" si="94"/>
        <v/>
      </c>
      <c r="P131" s="8" t="str">
        <f t="shared" si="95"/>
        <v/>
      </c>
      <c r="Q131" s="115" t="str">
        <f t="shared" si="96"/>
        <v/>
      </c>
      <c r="R131" s="115" t="str">
        <f t="shared" si="97"/>
        <v/>
      </c>
      <c r="S131" s="121" t="str">
        <f>IF(R131="","",SUMPRODUCT(--(L131=$L$8:$L$101),--(J131=$J$8:$J$101),--(R131&lt;$R$8:$R$101))+COUNTIF($R$8:R131,R131))</f>
        <v/>
      </c>
      <c r="T131" s="121" t="str">
        <f>IF(R131="","",SUMPRODUCT(--(L131=$L$8:$L$101),--(M131=$M$8:$M$101),--(J131=$J$8:$J$101),--(R131&lt;$R$8:$R$101))+COUNTIF($R$8:R131,R131))</f>
        <v/>
      </c>
      <c r="BU131" s="193">
        <v>124</v>
      </c>
      <c r="BV131" s="193" t="str">
        <f>IF(CK131="","",SUMPRODUCT(--(CC131=$CC$8:$CC$358),--(CE131=$CE$8:$CE$358),--(CK131&lt;$CK$8:$CK$358))+COUNTIF($CK$8:CK131,CK131))</f>
        <v/>
      </c>
      <c r="BW131" s="193" t="str">
        <f t="shared" si="74"/>
        <v/>
      </c>
      <c r="BX131" s="193" t="str">
        <f t="shared" si="75"/>
        <v/>
      </c>
      <c r="BY131" s="193" t="str">
        <f t="shared" si="76"/>
        <v/>
      </c>
      <c r="BZ131" s="193" t="str">
        <f t="shared" si="77"/>
        <v/>
      </c>
      <c r="CA131" s="193" t="str">
        <f t="shared" si="78"/>
        <v/>
      </c>
      <c r="CB131" s="193" t="str">
        <f t="shared" si="79"/>
        <v/>
      </c>
      <c r="CC131" s="193" t="str">
        <f t="shared" si="80"/>
        <v/>
      </c>
      <c r="CD131" s="193" t="str">
        <f t="shared" si="81"/>
        <v/>
      </c>
      <c r="CE131" s="193" t="str">
        <f t="shared" si="82"/>
        <v/>
      </c>
      <c r="CF131" s="200" t="str">
        <f t="shared" si="72"/>
        <v/>
      </c>
      <c r="CG131" s="193" t="str">
        <f t="shared" si="83"/>
        <v/>
      </c>
      <c r="CH131" s="192" t="str">
        <f t="shared" si="84"/>
        <v/>
      </c>
      <c r="CI131" s="193" t="str">
        <f t="shared" si="85"/>
        <v/>
      </c>
      <c r="CJ131" s="192" t="str">
        <f t="shared" si="86"/>
        <v/>
      </c>
      <c r="CK131" s="192" t="str">
        <f t="shared" si="87"/>
        <v/>
      </c>
      <c r="CL131" s="193" t="str">
        <f>IF(CK131="","",SUMPRODUCT(--(CC131=$CC$8:$CC$358),--(CE131=$CE$8:$CE$358),--(CK131&lt;$CK$8:$CK$358))+COUNTIF($CK$8:CK131,CK131))</f>
        <v/>
      </c>
      <c r="CM131" s="229" t="str">
        <f>IF(CK131="","",SUMPRODUCT(--(CE131=$CE$8:$CE$101),--(CF131=$CF$8:$CF$101),--(CC131=$CC$8:$CC$101),--(CK131&lt;$CK$8:$CK$101))+COUNTIF($CK$8:CK131,CK131))</f>
        <v/>
      </c>
    </row>
    <row r="132" spans="1:91" ht="29.1" hidden="1" customHeight="1">
      <c r="A132" s="182" t="str">
        <f t="shared" si="73"/>
        <v/>
      </c>
      <c r="B132" s="66">
        <v>125</v>
      </c>
      <c r="C132" s="8" t="str">
        <f t="shared" si="88"/>
        <v/>
      </c>
      <c r="D132" s="112" t="str">
        <f t="shared" si="89"/>
        <v/>
      </c>
      <c r="E132" s="112" t="str">
        <f t="shared" si="90"/>
        <v/>
      </c>
      <c r="F132" s="113" t="str">
        <f t="shared" si="91"/>
        <v/>
      </c>
      <c r="G132" s="113" t="str">
        <f t="shared" si="66"/>
        <v/>
      </c>
      <c r="H132" s="113" t="str">
        <f t="shared" si="67"/>
        <v/>
      </c>
      <c r="I132" s="114" t="str">
        <f t="shared" si="92"/>
        <v/>
      </c>
      <c r="J132" s="114" t="str">
        <f t="shared" si="68"/>
        <v/>
      </c>
      <c r="K132" s="8" t="str">
        <f t="shared" si="69"/>
        <v/>
      </c>
      <c r="L132" s="8" t="str">
        <f t="shared" si="70"/>
        <v/>
      </c>
      <c r="M132" s="114" t="str">
        <f t="shared" si="71"/>
        <v/>
      </c>
      <c r="N132" s="8" t="str">
        <f t="shared" si="93"/>
        <v/>
      </c>
      <c r="O132" s="115" t="str">
        <f t="shared" si="94"/>
        <v/>
      </c>
      <c r="P132" s="8" t="str">
        <f t="shared" si="95"/>
        <v/>
      </c>
      <c r="Q132" s="115" t="str">
        <f t="shared" si="96"/>
        <v/>
      </c>
      <c r="R132" s="115" t="str">
        <f t="shared" si="97"/>
        <v/>
      </c>
      <c r="S132" s="121" t="str">
        <f>IF(R132="","",SUMPRODUCT(--(L132=$L$8:$L$101),--(J132=$J$8:$J$101),--(R132&lt;$R$8:$R$101))+COUNTIF($R$8:R132,R132))</f>
        <v/>
      </c>
      <c r="T132" s="121" t="str">
        <f>IF(R132="","",SUMPRODUCT(--(L132=$L$8:$L$101),--(M132=$M$8:$M$101),--(J132=$J$8:$J$101),--(R132&lt;$R$8:$R$101))+COUNTIF($R$8:R132,R132))</f>
        <v/>
      </c>
      <c r="BU132" s="193">
        <v>125</v>
      </c>
      <c r="BV132" s="193" t="str">
        <f>IF(CK132="","",SUMPRODUCT(--(CC132=$CC$8:$CC$358),--(CE132=$CE$8:$CE$358),--(CK132&lt;$CK$8:$CK$358))+COUNTIF($CK$8:CK132,CK132))</f>
        <v/>
      </c>
      <c r="BW132" s="193" t="str">
        <f t="shared" si="74"/>
        <v/>
      </c>
      <c r="BX132" s="193" t="str">
        <f t="shared" si="75"/>
        <v/>
      </c>
      <c r="BY132" s="193" t="str">
        <f t="shared" si="76"/>
        <v/>
      </c>
      <c r="BZ132" s="193" t="str">
        <f t="shared" si="77"/>
        <v/>
      </c>
      <c r="CA132" s="193" t="str">
        <f t="shared" si="78"/>
        <v/>
      </c>
      <c r="CB132" s="193" t="str">
        <f t="shared" si="79"/>
        <v/>
      </c>
      <c r="CC132" s="193" t="str">
        <f t="shared" si="80"/>
        <v/>
      </c>
      <c r="CD132" s="193" t="str">
        <f t="shared" si="81"/>
        <v/>
      </c>
      <c r="CE132" s="193" t="str">
        <f t="shared" si="82"/>
        <v/>
      </c>
      <c r="CF132" s="200" t="str">
        <f t="shared" si="72"/>
        <v/>
      </c>
      <c r="CG132" s="193" t="str">
        <f t="shared" si="83"/>
        <v/>
      </c>
      <c r="CH132" s="192" t="str">
        <f t="shared" si="84"/>
        <v/>
      </c>
      <c r="CI132" s="193" t="str">
        <f t="shared" si="85"/>
        <v/>
      </c>
      <c r="CJ132" s="192" t="str">
        <f t="shared" si="86"/>
        <v/>
      </c>
      <c r="CK132" s="192" t="str">
        <f t="shared" si="87"/>
        <v/>
      </c>
      <c r="CL132" s="193" t="str">
        <f>IF(CK132="","",SUMPRODUCT(--(CC132=$CC$8:$CC$358),--(CE132=$CE$8:$CE$358),--(CK132&lt;$CK$8:$CK$358))+COUNTIF($CK$8:CK132,CK132))</f>
        <v/>
      </c>
      <c r="CM132" s="229" t="str">
        <f>IF(CK132="","",SUMPRODUCT(--(CE132=$CE$8:$CE$101),--(CF132=$CF$8:$CF$101),--(CC132=$CC$8:$CC$101),--(CK132&lt;$CK$8:$CK$101))+COUNTIF($CK$8:CK132,CK132))</f>
        <v/>
      </c>
    </row>
    <row r="133" spans="1:91" ht="29.1" hidden="1" customHeight="1">
      <c r="A133" s="182" t="str">
        <f t="shared" si="73"/>
        <v/>
      </c>
      <c r="B133" s="66">
        <v>126</v>
      </c>
      <c r="C133" s="8" t="str">
        <f t="shared" si="88"/>
        <v/>
      </c>
      <c r="D133" s="112" t="str">
        <f t="shared" si="89"/>
        <v/>
      </c>
      <c r="E133" s="112" t="str">
        <f t="shared" si="90"/>
        <v/>
      </c>
      <c r="F133" s="113" t="str">
        <f t="shared" si="91"/>
        <v/>
      </c>
      <c r="G133" s="113" t="str">
        <f t="shared" si="66"/>
        <v/>
      </c>
      <c r="H133" s="113" t="str">
        <f t="shared" si="67"/>
        <v/>
      </c>
      <c r="I133" s="114" t="str">
        <f t="shared" si="92"/>
        <v/>
      </c>
      <c r="J133" s="114" t="str">
        <f t="shared" si="68"/>
        <v/>
      </c>
      <c r="K133" s="8" t="str">
        <f t="shared" si="69"/>
        <v/>
      </c>
      <c r="L133" s="8" t="str">
        <f t="shared" si="70"/>
        <v/>
      </c>
      <c r="M133" s="114" t="str">
        <f t="shared" si="71"/>
        <v/>
      </c>
      <c r="N133" s="8" t="str">
        <f t="shared" si="93"/>
        <v/>
      </c>
      <c r="O133" s="115" t="str">
        <f t="shared" si="94"/>
        <v/>
      </c>
      <c r="P133" s="8" t="str">
        <f t="shared" si="95"/>
        <v/>
      </c>
      <c r="Q133" s="115" t="str">
        <f t="shared" si="96"/>
        <v/>
      </c>
      <c r="R133" s="115" t="str">
        <f t="shared" si="97"/>
        <v/>
      </c>
      <c r="S133" s="121" t="str">
        <f>IF(R133="","",SUMPRODUCT(--(L133=$L$8:$L$101),--(J133=$J$8:$J$101),--(R133&lt;$R$8:$R$101))+COUNTIF($R$8:R133,R133))</f>
        <v/>
      </c>
      <c r="T133" s="121" t="str">
        <f>IF(R133="","",SUMPRODUCT(--(L133=$L$8:$L$101),--(M133=$M$8:$M$101),--(J133=$J$8:$J$101),--(R133&lt;$R$8:$R$101))+COUNTIF($R$8:R133,R133))</f>
        <v/>
      </c>
      <c r="BU133" s="193">
        <v>126</v>
      </c>
      <c r="BV133" s="193" t="str">
        <f>IF(CK133="","",SUMPRODUCT(--(CC133=$CC$8:$CC$358),--(CE133=$CE$8:$CE$358),--(CK133&lt;$CK$8:$CK$358))+COUNTIF($CK$8:CK133,CK133))</f>
        <v/>
      </c>
      <c r="BW133" s="193" t="str">
        <f t="shared" si="74"/>
        <v/>
      </c>
      <c r="BX133" s="193" t="str">
        <f t="shared" si="75"/>
        <v/>
      </c>
      <c r="BY133" s="193" t="str">
        <f t="shared" si="76"/>
        <v/>
      </c>
      <c r="BZ133" s="193" t="str">
        <f t="shared" si="77"/>
        <v/>
      </c>
      <c r="CA133" s="193" t="str">
        <f t="shared" si="78"/>
        <v/>
      </c>
      <c r="CB133" s="193" t="str">
        <f t="shared" si="79"/>
        <v/>
      </c>
      <c r="CC133" s="193" t="str">
        <f t="shared" si="80"/>
        <v/>
      </c>
      <c r="CD133" s="193" t="str">
        <f t="shared" si="81"/>
        <v/>
      </c>
      <c r="CE133" s="193" t="str">
        <f t="shared" si="82"/>
        <v/>
      </c>
      <c r="CF133" s="200" t="str">
        <f t="shared" si="72"/>
        <v/>
      </c>
      <c r="CG133" s="193" t="str">
        <f t="shared" si="83"/>
        <v/>
      </c>
      <c r="CH133" s="192" t="str">
        <f t="shared" si="84"/>
        <v/>
      </c>
      <c r="CI133" s="193" t="str">
        <f t="shared" si="85"/>
        <v/>
      </c>
      <c r="CJ133" s="192" t="str">
        <f t="shared" si="86"/>
        <v/>
      </c>
      <c r="CK133" s="192" t="str">
        <f t="shared" si="87"/>
        <v/>
      </c>
      <c r="CL133" s="193" t="str">
        <f>IF(CK133="","",SUMPRODUCT(--(CC133=$CC$8:$CC$358),--(CE133=$CE$8:$CE$358),--(CK133&lt;$CK$8:$CK$358))+COUNTIF($CK$8:CK133,CK133))</f>
        <v/>
      </c>
      <c r="CM133" s="229" t="str">
        <f>IF(CK133="","",SUMPRODUCT(--(CE133=$CE$8:$CE$101),--(CF133=$CF$8:$CF$101),--(CC133=$CC$8:$CC$101),--(CK133&lt;$CK$8:$CK$101))+COUNTIF($CK$8:CK133,CK133))</f>
        <v/>
      </c>
    </row>
    <row r="134" spans="1:91" ht="29.1" hidden="1" customHeight="1">
      <c r="A134" s="182" t="str">
        <f t="shared" si="73"/>
        <v/>
      </c>
      <c r="B134" s="66">
        <v>127</v>
      </c>
      <c r="C134" s="8" t="str">
        <f t="shared" si="88"/>
        <v/>
      </c>
      <c r="D134" s="112" t="str">
        <f t="shared" si="89"/>
        <v/>
      </c>
      <c r="E134" s="112" t="str">
        <f t="shared" si="90"/>
        <v/>
      </c>
      <c r="F134" s="113" t="str">
        <f t="shared" si="91"/>
        <v/>
      </c>
      <c r="G134" s="113" t="str">
        <f t="shared" si="66"/>
        <v/>
      </c>
      <c r="H134" s="113" t="str">
        <f t="shared" si="67"/>
        <v/>
      </c>
      <c r="I134" s="114" t="str">
        <f t="shared" si="92"/>
        <v/>
      </c>
      <c r="J134" s="114" t="str">
        <f t="shared" si="68"/>
        <v/>
      </c>
      <c r="K134" s="8" t="str">
        <f t="shared" si="69"/>
        <v/>
      </c>
      <c r="L134" s="8" t="str">
        <f t="shared" si="70"/>
        <v/>
      </c>
      <c r="M134" s="114" t="str">
        <f t="shared" si="71"/>
        <v/>
      </c>
      <c r="N134" s="8" t="str">
        <f t="shared" si="93"/>
        <v/>
      </c>
      <c r="O134" s="115" t="str">
        <f t="shared" si="94"/>
        <v/>
      </c>
      <c r="P134" s="8" t="str">
        <f t="shared" si="95"/>
        <v/>
      </c>
      <c r="Q134" s="115" t="str">
        <f t="shared" si="96"/>
        <v/>
      </c>
      <c r="R134" s="115" t="str">
        <f t="shared" si="97"/>
        <v/>
      </c>
      <c r="S134" s="121" t="str">
        <f>IF(R134="","",SUMPRODUCT(--(L134=$L$8:$L$101),--(J134=$J$8:$J$101),--(R134&lt;$R$8:$R$101))+COUNTIF($R$8:R134,R134))</f>
        <v/>
      </c>
      <c r="T134" s="121" t="str">
        <f>IF(R134="","",SUMPRODUCT(--(L134=$L$8:$L$101),--(M134=$M$8:$M$101),--(J134=$J$8:$J$101),--(R134&lt;$R$8:$R$101))+COUNTIF($R$8:R134,R134))</f>
        <v/>
      </c>
      <c r="BU134" s="193">
        <v>127</v>
      </c>
      <c r="BV134" s="193" t="str">
        <f>IF(CK134="","",SUMPRODUCT(--(CC134=$CC$8:$CC$358),--(CE134=$CE$8:$CE$358),--(CK134&lt;$CK$8:$CK$358))+COUNTIF($CK$8:CK134,CK134))</f>
        <v/>
      </c>
      <c r="BW134" s="193" t="str">
        <f t="shared" si="74"/>
        <v/>
      </c>
      <c r="BX134" s="193" t="str">
        <f t="shared" si="75"/>
        <v/>
      </c>
      <c r="BY134" s="193" t="str">
        <f t="shared" si="76"/>
        <v/>
      </c>
      <c r="BZ134" s="193" t="str">
        <f t="shared" si="77"/>
        <v/>
      </c>
      <c r="CA134" s="193" t="str">
        <f t="shared" si="78"/>
        <v/>
      </c>
      <c r="CB134" s="193" t="str">
        <f t="shared" si="79"/>
        <v/>
      </c>
      <c r="CC134" s="193" t="str">
        <f t="shared" si="80"/>
        <v/>
      </c>
      <c r="CD134" s="193" t="str">
        <f t="shared" si="81"/>
        <v/>
      </c>
      <c r="CE134" s="193" t="str">
        <f t="shared" si="82"/>
        <v/>
      </c>
      <c r="CF134" s="200" t="str">
        <f t="shared" si="72"/>
        <v/>
      </c>
      <c r="CG134" s="193" t="str">
        <f t="shared" si="83"/>
        <v/>
      </c>
      <c r="CH134" s="192" t="str">
        <f t="shared" si="84"/>
        <v/>
      </c>
      <c r="CI134" s="193" t="str">
        <f t="shared" si="85"/>
        <v/>
      </c>
      <c r="CJ134" s="192" t="str">
        <f t="shared" si="86"/>
        <v/>
      </c>
      <c r="CK134" s="192" t="str">
        <f t="shared" si="87"/>
        <v/>
      </c>
      <c r="CL134" s="193" t="str">
        <f>IF(CK134="","",SUMPRODUCT(--(CC134=$CC$8:$CC$358),--(CE134=$CE$8:$CE$358),--(CK134&lt;$CK$8:$CK$358))+COUNTIF($CK$8:CK134,CK134))</f>
        <v/>
      </c>
      <c r="CM134" s="229" t="str">
        <f>IF(CK134="","",SUMPRODUCT(--(CE134=$CE$8:$CE$101),--(CF134=$CF$8:$CF$101),--(CC134=$CC$8:$CC$101),--(CK134&lt;$CK$8:$CK$101))+COUNTIF($CK$8:CK134,CK134))</f>
        <v/>
      </c>
    </row>
    <row r="135" spans="1:91" ht="29.1" hidden="1" customHeight="1">
      <c r="A135" s="182" t="str">
        <f t="shared" si="73"/>
        <v/>
      </c>
      <c r="B135" s="66">
        <v>128</v>
      </c>
      <c r="C135" s="8" t="str">
        <f t="shared" si="88"/>
        <v/>
      </c>
      <c r="D135" s="112" t="str">
        <f t="shared" si="89"/>
        <v/>
      </c>
      <c r="E135" s="112" t="str">
        <f t="shared" si="90"/>
        <v/>
      </c>
      <c r="F135" s="113" t="str">
        <f t="shared" si="91"/>
        <v/>
      </c>
      <c r="G135" s="113" t="str">
        <f t="shared" si="66"/>
        <v/>
      </c>
      <c r="H135" s="113" t="str">
        <f t="shared" si="67"/>
        <v/>
      </c>
      <c r="I135" s="114" t="str">
        <f t="shared" si="92"/>
        <v/>
      </c>
      <c r="J135" s="114" t="str">
        <f t="shared" si="68"/>
        <v/>
      </c>
      <c r="K135" s="8" t="str">
        <f t="shared" si="69"/>
        <v/>
      </c>
      <c r="L135" s="8" t="str">
        <f t="shared" si="70"/>
        <v/>
      </c>
      <c r="M135" s="114" t="str">
        <f t="shared" si="71"/>
        <v/>
      </c>
      <c r="N135" s="8" t="str">
        <f t="shared" si="93"/>
        <v/>
      </c>
      <c r="O135" s="115" t="str">
        <f t="shared" si="94"/>
        <v/>
      </c>
      <c r="P135" s="8" t="str">
        <f t="shared" si="95"/>
        <v/>
      </c>
      <c r="Q135" s="115" t="str">
        <f t="shared" si="96"/>
        <v/>
      </c>
      <c r="R135" s="115" t="str">
        <f t="shared" si="97"/>
        <v/>
      </c>
      <c r="S135" s="121" t="str">
        <f>IF(R135="","",SUMPRODUCT(--(L135=$L$8:$L$101),--(J135=$J$8:$J$101),--(R135&lt;$R$8:$R$101))+COUNTIF($R$8:R135,R135))</f>
        <v/>
      </c>
      <c r="T135" s="121" t="str">
        <f>IF(R135="","",SUMPRODUCT(--(L135=$L$8:$L$101),--(M135=$M$8:$M$101),--(J135=$J$8:$J$101),--(R135&lt;$R$8:$R$101))+COUNTIF($R$8:R135,R135))</f>
        <v/>
      </c>
      <c r="BU135" s="193">
        <v>128</v>
      </c>
      <c r="BV135" s="193" t="str">
        <f>IF(CK135="","",SUMPRODUCT(--(CC135=$CC$8:$CC$358),--(CE135=$CE$8:$CE$358),--(CK135&lt;$CK$8:$CK$358))+COUNTIF($CK$8:CK135,CK135))</f>
        <v/>
      </c>
      <c r="BW135" s="193" t="str">
        <f t="shared" si="74"/>
        <v/>
      </c>
      <c r="BX135" s="193" t="str">
        <f t="shared" si="75"/>
        <v/>
      </c>
      <c r="BY135" s="193" t="str">
        <f t="shared" si="76"/>
        <v/>
      </c>
      <c r="BZ135" s="193" t="str">
        <f t="shared" si="77"/>
        <v/>
      </c>
      <c r="CA135" s="193" t="str">
        <f t="shared" si="78"/>
        <v/>
      </c>
      <c r="CB135" s="193" t="str">
        <f t="shared" si="79"/>
        <v/>
      </c>
      <c r="CC135" s="193" t="str">
        <f t="shared" si="80"/>
        <v/>
      </c>
      <c r="CD135" s="193" t="str">
        <f t="shared" si="81"/>
        <v/>
      </c>
      <c r="CE135" s="193" t="str">
        <f t="shared" si="82"/>
        <v/>
      </c>
      <c r="CF135" s="200" t="str">
        <f t="shared" si="72"/>
        <v/>
      </c>
      <c r="CG135" s="193" t="str">
        <f t="shared" si="83"/>
        <v/>
      </c>
      <c r="CH135" s="192" t="str">
        <f t="shared" si="84"/>
        <v/>
      </c>
      <c r="CI135" s="193" t="str">
        <f t="shared" si="85"/>
        <v/>
      </c>
      <c r="CJ135" s="192" t="str">
        <f t="shared" si="86"/>
        <v/>
      </c>
      <c r="CK135" s="192" t="str">
        <f t="shared" si="87"/>
        <v/>
      </c>
      <c r="CL135" s="193" t="str">
        <f>IF(CK135="","",SUMPRODUCT(--(CC135=$CC$8:$CC$358),--(CE135=$CE$8:$CE$358),--(CK135&lt;$CK$8:$CK$358))+COUNTIF($CK$8:CK135,CK135))</f>
        <v/>
      </c>
      <c r="CM135" s="229" t="str">
        <f>IF(CK135="","",SUMPRODUCT(--(CE135=$CE$8:$CE$101),--(CF135=$CF$8:$CF$101),--(CC135=$CC$8:$CC$101),--(CK135&lt;$CK$8:$CK$101))+COUNTIF($CK$8:CK135,CK135))</f>
        <v/>
      </c>
    </row>
    <row r="136" spans="1:91" ht="29.1" hidden="1" customHeight="1">
      <c r="A136" s="182" t="str">
        <f t="shared" si="73"/>
        <v/>
      </c>
      <c r="B136" s="66">
        <v>129</v>
      </c>
      <c r="C136" s="8" t="str">
        <f t="shared" si="88"/>
        <v/>
      </c>
      <c r="D136" s="112" t="str">
        <f t="shared" si="89"/>
        <v/>
      </c>
      <c r="E136" s="112" t="str">
        <f t="shared" si="90"/>
        <v/>
      </c>
      <c r="F136" s="113" t="str">
        <f t="shared" si="91"/>
        <v/>
      </c>
      <c r="G136" s="113" t="str">
        <f t="shared" ref="G136:G199" si="98">IFERROR(VLOOKUP(B136,subjectwise,18,0),"")</f>
        <v/>
      </c>
      <c r="H136" s="113" t="str">
        <f t="shared" ref="H136:H199" si="99">IFERROR(VLOOKUP(B136,subjectwise,17,0),"")</f>
        <v/>
      </c>
      <c r="I136" s="114" t="str">
        <f t="shared" si="92"/>
        <v/>
      </c>
      <c r="J136" s="114" t="str">
        <f t="shared" ref="J136:J199" si="100">IFERROR(VLOOKUP(B136,subjectwise,20,0),"")</f>
        <v/>
      </c>
      <c r="K136" s="8" t="str">
        <f t="shared" ref="K136:K199" si="101">IFERROR(VLOOKUP(B136,subjectwise,15,0),"")</f>
        <v/>
      </c>
      <c r="L136" s="8" t="str">
        <f t="shared" ref="L136:L199" si="102">IFERROR(VLOOKUP(B136,subjectwise,16,0),"")</f>
        <v/>
      </c>
      <c r="M136" s="114" t="str">
        <f t="shared" ref="M136:M199" si="103">IFERROR(VLOOKUP(B136,subjectwise,14,0),"")</f>
        <v/>
      </c>
      <c r="N136" s="8" t="str">
        <f t="shared" si="93"/>
        <v/>
      </c>
      <c r="O136" s="115" t="str">
        <f t="shared" si="94"/>
        <v/>
      </c>
      <c r="P136" s="8" t="str">
        <f t="shared" si="95"/>
        <v/>
      </c>
      <c r="Q136" s="115" t="str">
        <f t="shared" si="96"/>
        <v/>
      </c>
      <c r="R136" s="115" t="str">
        <f t="shared" si="97"/>
        <v/>
      </c>
      <c r="S136" s="121" t="str">
        <f>IF(R136="","",SUMPRODUCT(--(L136=$L$8:$L$101),--(J136=$J$8:$J$101),--(R136&lt;$R$8:$R$101))+COUNTIF($R$8:R136,R136))</f>
        <v/>
      </c>
      <c r="T136" s="121" t="str">
        <f>IF(R136="","",SUMPRODUCT(--(L136=$L$8:$L$101),--(M136=$M$8:$M$101),--(J136=$J$8:$J$101),--(R136&lt;$R$8:$R$101))+COUNTIF($R$8:R136,R136))</f>
        <v/>
      </c>
      <c r="BU136" s="193">
        <v>129</v>
      </c>
      <c r="BV136" s="193" t="str">
        <f>IF(CK136="","",SUMPRODUCT(--(CC136=$CC$8:$CC$358),--(CE136=$CE$8:$CE$358),--(CK136&lt;$CK$8:$CK$358))+COUNTIF($CK$8:CK136,CK136))</f>
        <v/>
      </c>
      <c r="BW136" s="193" t="str">
        <f t="shared" si="74"/>
        <v/>
      </c>
      <c r="BX136" s="193" t="str">
        <f t="shared" si="75"/>
        <v/>
      </c>
      <c r="BY136" s="193" t="str">
        <f t="shared" si="76"/>
        <v/>
      </c>
      <c r="BZ136" s="193" t="str">
        <f t="shared" si="77"/>
        <v/>
      </c>
      <c r="CA136" s="193" t="str">
        <f t="shared" si="78"/>
        <v/>
      </c>
      <c r="CB136" s="193" t="str">
        <f t="shared" si="79"/>
        <v/>
      </c>
      <c r="CC136" s="193" t="str">
        <f t="shared" si="80"/>
        <v/>
      </c>
      <c r="CD136" s="193" t="str">
        <f t="shared" si="81"/>
        <v/>
      </c>
      <c r="CE136" s="193" t="str">
        <f t="shared" si="82"/>
        <v/>
      </c>
      <c r="CF136" s="200" t="str">
        <f t="shared" ref="CF136:CF199" si="104">IFERROR(VLOOKUP(BU136,selection,13,0),"")</f>
        <v/>
      </c>
      <c r="CG136" s="193" t="str">
        <f t="shared" si="83"/>
        <v/>
      </c>
      <c r="CH136" s="192" t="str">
        <f t="shared" si="84"/>
        <v/>
      </c>
      <c r="CI136" s="193" t="str">
        <f t="shared" si="85"/>
        <v/>
      </c>
      <c r="CJ136" s="192" t="str">
        <f t="shared" si="86"/>
        <v/>
      </c>
      <c r="CK136" s="192" t="str">
        <f t="shared" si="87"/>
        <v/>
      </c>
      <c r="CL136" s="193" t="str">
        <f>IF(CK136="","",SUMPRODUCT(--(CC136=$CC$8:$CC$358),--(CE136=$CE$8:$CE$358),--(CK136&lt;$CK$8:$CK$358))+COUNTIF($CK$8:CK136,CK136))</f>
        <v/>
      </c>
      <c r="CM136" s="229" t="str">
        <f>IF(CK136="","",SUMPRODUCT(--(CE136=$CE$8:$CE$101),--(CF136=$CF$8:$CF$101),--(CC136=$CC$8:$CC$101),--(CK136&lt;$CK$8:$CK$101))+COUNTIF($CK$8:CK136,CK136))</f>
        <v/>
      </c>
    </row>
    <row r="137" spans="1:91" ht="29.1" hidden="1" customHeight="1">
      <c r="A137" s="182" t="str">
        <f t="shared" ref="A137:A200" si="105">IF(T137="","",VALUE(T137))</f>
        <v/>
      </c>
      <c r="B137" s="66">
        <v>130</v>
      </c>
      <c r="C137" s="8" t="str">
        <f t="shared" si="88"/>
        <v/>
      </c>
      <c r="D137" s="112" t="str">
        <f t="shared" si="89"/>
        <v/>
      </c>
      <c r="E137" s="112" t="str">
        <f t="shared" si="90"/>
        <v/>
      </c>
      <c r="F137" s="113" t="str">
        <f t="shared" si="91"/>
        <v/>
      </c>
      <c r="G137" s="113" t="str">
        <f t="shared" si="98"/>
        <v/>
      </c>
      <c r="H137" s="113" t="str">
        <f t="shared" si="99"/>
        <v/>
      </c>
      <c r="I137" s="114" t="str">
        <f t="shared" si="92"/>
        <v/>
      </c>
      <c r="J137" s="114" t="str">
        <f t="shared" si="100"/>
        <v/>
      </c>
      <c r="K137" s="8" t="str">
        <f t="shared" si="101"/>
        <v/>
      </c>
      <c r="L137" s="8" t="str">
        <f t="shared" si="102"/>
        <v/>
      </c>
      <c r="M137" s="114" t="str">
        <f t="shared" si="103"/>
        <v/>
      </c>
      <c r="N137" s="8" t="str">
        <f t="shared" si="93"/>
        <v/>
      </c>
      <c r="O137" s="115" t="str">
        <f t="shared" si="94"/>
        <v/>
      </c>
      <c r="P137" s="8" t="str">
        <f t="shared" si="95"/>
        <v/>
      </c>
      <c r="Q137" s="115" t="str">
        <f t="shared" si="96"/>
        <v/>
      </c>
      <c r="R137" s="115" t="str">
        <f t="shared" si="97"/>
        <v/>
      </c>
      <c r="S137" s="121" t="str">
        <f>IF(R137="","",SUMPRODUCT(--(L137=$L$8:$L$101),--(J137=$J$8:$J$101),--(R137&lt;$R$8:$R$101))+COUNTIF($R$8:R137,R137))</f>
        <v/>
      </c>
      <c r="T137" s="121" t="str">
        <f>IF(R137="","",SUMPRODUCT(--(L137=$L$8:$L$101),--(M137=$M$8:$M$101),--(J137=$J$8:$J$101),--(R137&lt;$R$8:$R$101))+COUNTIF($R$8:R137,R137))</f>
        <v/>
      </c>
      <c r="BU137" s="193">
        <v>130</v>
      </c>
      <c r="BV137" s="193" t="str">
        <f>IF(CK137="","",SUMPRODUCT(--(CC137=$CC$8:$CC$358),--(CE137=$CE$8:$CE$358),--(CK137&lt;$CK$8:$CK$358))+COUNTIF($CK$8:CK137,CK137))</f>
        <v/>
      </c>
      <c r="BW137" s="193" t="str">
        <f t="shared" si="74"/>
        <v/>
      </c>
      <c r="BX137" s="193" t="str">
        <f t="shared" si="75"/>
        <v/>
      </c>
      <c r="BY137" s="193" t="str">
        <f t="shared" si="76"/>
        <v/>
      </c>
      <c r="BZ137" s="193" t="str">
        <f t="shared" si="77"/>
        <v/>
      </c>
      <c r="CA137" s="193" t="str">
        <f t="shared" si="78"/>
        <v/>
      </c>
      <c r="CB137" s="193" t="str">
        <f t="shared" si="79"/>
        <v/>
      </c>
      <c r="CC137" s="193" t="str">
        <f t="shared" si="80"/>
        <v/>
      </c>
      <c r="CD137" s="193" t="str">
        <f t="shared" si="81"/>
        <v/>
      </c>
      <c r="CE137" s="193" t="str">
        <f t="shared" si="82"/>
        <v/>
      </c>
      <c r="CF137" s="200" t="str">
        <f t="shared" si="104"/>
        <v/>
      </c>
      <c r="CG137" s="193" t="str">
        <f t="shared" si="83"/>
        <v/>
      </c>
      <c r="CH137" s="192" t="str">
        <f t="shared" si="84"/>
        <v/>
      </c>
      <c r="CI137" s="193" t="str">
        <f t="shared" si="85"/>
        <v/>
      </c>
      <c r="CJ137" s="192" t="str">
        <f t="shared" si="86"/>
        <v/>
      </c>
      <c r="CK137" s="192" t="str">
        <f t="shared" si="87"/>
        <v/>
      </c>
      <c r="CL137" s="193" t="str">
        <f>IF(CK137="","",SUMPRODUCT(--(CC137=$CC$8:$CC$358),--(CE137=$CE$8:$CE$358),--(CK137&lt;$CK$8:$CK$358))+COUNTIF($CK$8:CK137,CK137))</f>
        <v/>
      </c>
      <c r="CM137" s="229" t="str">
        <f>IF(CK137="","",SUMPRODUCT(--(CE137=$CE$8:$CE$101),--(CF137=$CF$8:$CF$101),--(CC137=$CC$8:$CC$101),--(CK137&lt;$CK$8:$CK$101))+COUNTIF($CK$8:CK137,CK137))</f>
        <v/>
      </c>
    </row>
    <row r="138" spans="1:91" ht="29.1" hidden="1" customHeight="1">
      <c r="A138" s="182" t="str">
        <f t="shared" si="105"/>
        <v/>
      </c>
      <c r="B138" s="66">
        <v>131</v>
      </c>
      <c r="C138" s="8" t="str">
        <f t="shared" si="88"/>
        <v/>
      </c>
      <c r="D138" s="112" t="str">
        <f t="shared" si="89"/>
        <v/>
      </c>
      <c r="E138" s="112" t="str">
        <f t="shared" si="90"/>
        <v/>
      </c>
      <c r="F138" s="113" t="str">
        <f t="shared" si="91"/>
        <v/>
      </c>
      <c r="G138" s="113" t="str">
        <f t="shared" si="98"/>
        <v/>
      </c>
      <c r="H138" s="113" t="str">
        <f t="shared" si="99"/>
        <v/>
      </c>
      <c r="I138" s="114" t="str">
        <f t="shared" si="92"/>
        <v/>
      </c>
      <c r="J138" s="114" t="str">
        <f t="shared" si="100"/>
        <v/>
      </c>
      <c r="K138" s="8" t="str">
        <f t="shared" si="101"/>
        <v/>
      </c>
      <c r="L138" s="8" t="str">
        <f t="shared" si="102"/>
        <v/>
      </c>
      <c r="M138" s="114" t="str">
        <f t="shared" si="103"/>
        <v/>
      </c>
      <c r="N138" s="8" t="str">
        <f t="shared" si="93"/>
        <v/>
      </c>
      <c r="O138" s="115" t="str">
        <f t="shared" si="94"/>
        <v/>
      </c>
      <c r="P138" s="8" t="str">
        <f t="shared" si="95"/>
        <v/>
      </c>
      <c r="Q138" s="115" t="str">
        <f t="shared" si="96"/>
        <v/>
      </c>
      <c r="R138" s="115" t="str">
        <f t="shared" si="97"/>
        <v/>
      </c>
      <c r="S138" s="121" t="str">
        <f>IF(R138="","",SUMPRODUCT(--(L138=$L$8:$L$101),--(J138=$J$8:$J$101),--(R138&lt;$R$8:$R$101))+COUNTIF($R$8:R138,R138))</f>
        <v/>
      </c>
      <c r="T138" s="121" t="str">
        <f>IF(R138="","",SUMPRODUCT(--(L138=$L$8:$L$101),--(M138=$M$8:$M$101),--(J138=$J$8:$J$101),--(R138&lt;$R$8:$R$101))+COUNTIF($R$8:R138,R138))</f>
        <v/>
      </c>
      <c r="BU138" s="193">
        <v>131</v>
      </c>
      <c r="BV138" s="193" t="str">
        <f>IF(CK138="","",SUMPRODUCT(--(CC138=$CC$8:$CC$358),--(CE138=$CE$8:$CE$358),--(CK138&lt;$CK$8:$CK$358))+COUNTIF($CK$8:CK138,CK138))</f>
        <v/>
      </c>
      <c r="BW138" s="193" t="str">
        <f t="shared" si="74"/>
        <v/>
      </c>
      <c r="BX138" s="193" t="str">
        <f t="shared" si="75"/>
        <v/>
      </c>
      <c r="BY138" s="193" t="str">
        <f t="shared" si="76"/>
        <v/>
      </c>
      <c r="BZ138" s="193" t="str">
        <f t="shared" si="77"/>
        <v/>
      </c>
      <c r="CA138" s="193" t="str">
        <f t="shared" si="78"/>
        <v/>
      </c>
      <c r="CB138" s="193" t="str">
        <f t="shared" si="79"/>
        <v/>
      </c>
      <c r="CC138" s="193" t="str">
        <f t="shared" si="80"/>
        <v/>
      </c>
      <c r="CD138" s="193" t="str">
        <f t="shared" si="81"/>
        <v/>
      </c>
      <c r="CE138" s="193" t="str">
        <f t="shared" si="82"/>
        <v/>
      </c>
      <c r="CF138" s="200" t="str">
        <f t="shared" si="104"/>
        <v/>
      </c>
      <c r="CG138" s="193" t="str">
        <f t="shared" si="83"/>
        <v/>
      </c>
      <c r="CH138" s="192" t="str">
        <f t="shared" si="84"/>
        <v/>
      </c>
      <c r="CI138" s="193" t="str">
        <f t="shared" si="85"/>
        <v/>
      </c>
      <c r="CJ138" s="192" t="str">
        <f t="shared" si="86"/>
        <v/>
      </c>
      <c r="CK138" s="192" t="str">
        <f t="shared" si="87"/>
        <v/>
      </c>
      <c r="CL138" s="193" t="str">
        <f>IF(CK138="","",SUMPRODUCT(--(CC138=$CC$8:$CC$358),--(CE138=$CE$8:$CE$358),--(CK138&lt;$CK$8:$CK$358))+COUNTIF($CK$8:CK138,CK138))</f>
        <v/>
      </c>
      <c r="CM138" s="229" t="str">
        <f>IF(CK138="","",SUMPRODUCT(--(CE138=$CE$8:$CE$101),--(CF138=$CF$8:$CF$101),--(CC138=$CC$8:$CC$101),--(CK138&lt;$CK$8:$CK$101))+COUNTIF($CK$8:CK138,CK138))</f>
        <v/>
      </c>
    </row>
    <row r="139" spans="1:91" ht="29.1" hidden="1" customHeight="1">
      <c r="A139" s="182" t="str">
        <f t="shared" si="105"/>
        <v/>
      </c>
      <c r="B139" s="66">
        <v>132</v>
      </c>
      <c r="C139" s="8" t="str">
        <f t="shared" si="88"/>
        <v/>
      </c>
      <c r="D139" s="112" t="str">
        <f t="shared" si="89"/>
        <v/>
      </c>
      <c r="E139" s="112" t="str">
        <f t="shared" si="90"/>
        <v/>
      </c>
      <c r="F139" s="113" t="str">
        <f t="shared" si="91"/>
        <v/>
      </c>
      <c r="G139" s="113" t="str">
        <f t="shared" si="98"/>
        <v/>
      </c>
      <c r="H139" s="113" t="str">
        <f t="shared" si="99"/>
        <v/>
      </c>
      <c r="I139" s="114" t="str">
        <f t="shared" si="92"/>
        <v/>
      </c>
      <c r="J139" s="114" t="str">
        <f t="shared" si="100"/>
        <v/>
      </c>
      <c r="K139" s="8" t="str">
        <f t="shared" si="101"/>
        <v/>
      </c>
      <c r="L139" s="8" t="str">
        <f t="shared" si="102"/>
        <v/>
      </c>
      <c r="M139" s="114" t="str">
        <f t="shared" si="103"/>
        <v/>
      </c>
      <c r="N139" s="8" t="str">
        <f t="shared" si="93"/>
        <v/>
      </c>
      <c r="O139" s="115" t="str">
        <f t="shared" si="94"/>
        <v/>
      </c>
      <c r="P139" s="8" t="str">
        <f t="shared" si="95"/>
        <v/>
      </c>
      <c r="Q139" s="115" t="str">
        <f t="shared" si="96"/>
        <v/>
      </c>
      <c r="R139" s="115" t="str">
        <f t="shared" si="97"/>
        <v/>
      </c>
      <c r="S139" s="121" t="str">
        <f>IF(R139="","",SUMPRODUCT(--(L139=$L$8:$L$101),--(J139=$J$8:$J$101),--(R139&lt;$R$8:$R$101))+COUNTIF($R$8:R139,R139))</f>
        <v/>
      </c>
      <c r="T139" s="121" t="str">
        <f>IF(R139="","",SUMPRODUCT(--(L139=$L$8:$L$101),--(M139=$M$8:$M$101),--(J139=$J$8:$J$101),--(R139&lt;$R$8:$R$101))+COUNTIF($R$8:R139,R139))</f>
        <v/>
      </c>
      <c r="BU139" s="193">
        <v>132</v>
      </c>
      <c r="BV139" s="193" t="str">
        <f>IF(CK139="","",SUMPRODUCT(--(CC139=$CC$8:$CC$358),--(CE139=$CE$8:$CE$358),--(CK139&lt;$CK$8:$CK$358))+COUNTIF($CK$8:CK139,CK139))</f>
        <v/>
      </c>
      <c r="BW139" s="193" t="str">
        <f t="shared" ref="BW139:BW202" si="106">IFERROR(VLOOKUP(BU139,selection,4,0),"")</f>
        <v/>
      </c>
      <c r="BX139" s="193" t="str">
        <f t="shared" ref="BX139:BX202" si="107">IFERROR(VLOOKUP(BU139,selection,5,0),"")</f>
        <v/>
      </c>
      <c r="BY139" s="193" t="str">
        <f t="shared" ref="BY139:BY202" si="108">IFERROR(VLOOKUP(BU139,selection,6,0),"")</f>
        <v/>
      </c>
      <c r="BZ139" s="193" t="str">
        <f t="shared" ref="BZ139:BZ202" si="109">IFERROR(VLOOKUP(BU139,selection,16,0),"")</f>
        <v/>
      </c>
      <c r="CA139" s="193" t="str">
        <f t="shared" ref="CA139:CA202" si="110">IFERROR(VLOOKUP(BU139,selection,15,0),"")</f>
        <v/>
      </c>
      <c r="CB139" s="193" t="str">
        <f t="shared" ref="CB139:CB202" si="111">IFERROR(VLOOKUP(BU139,selection,7,0),"")</f>
        <v/>
      </c>
      <c r="CC139" s="193" t="str">
        <f t="shared" ref="CC139:CC202" si="112">IFERROR(VLOOKUP(BU139,selection,18,0),"")</f>
        <v/>
      </c>
      <c r="CD139" s="193" t="str">
        <f t="shared" ref="CD139:CD202" si="113">IFERROR(VLOOKUP(BU139,selection,14,0),"")</f>
        <v/>
      </c>
      <c r="CE139" s="193" t="str">
        <f t="shared" ref="CE139:CE202" si="114">IFERROR(VLOOKUP(BU139,selection,19,0),"")</f>
        <v/>
      </c>
      <c r="CF139" s="200" t="str">
        <f t="shared" si="104"/>
        <v/>
      </c>
      <c r="CG139" s="193" t="str">
        <f t="shared" ref="CG139:CG202" si="115">IFERROR(VLOOKUP(BU139,selection,8,0),"")</f>
        <v/>
      </c>
      <c r="CH139" s="192" t="str">
        <f t="shared" ref="CH139:CH202" si="116">IFERROR(VLOOKUP(BU139,selection,9,0)*75%,"")</f>
        <v/>
      </c>
      <c r="CI139" s="193" t="str">
        <f t="shared" ref="CI139:CI202" si="117">IFERROR(VLOOKUP(BU139,selection,10,0),"")</f>
        <v/>
      </c>
      <c r="CJ139" s="192" t="str">
        <f t="shared" ref="CJ139:CJ202" si="118">IFERROR(VLOOKUP(BU139,selection,11,0)*25%,"")</f>
        <v/>
      </c>
      <c r="CK139" s="192" t="str">
        <f t="shared" ref="CK139:CK202" si="119">IFERROR(IF(CB139="","",SUM(CH139+CJ139)),"")</f>
        <v/>
      </c>
      <c r="CL139" s="193" t="str">
        <f>IF(CK139="","",SUMPRODUCT(--(CC139=$CC$8:$CC$358),--(CE139=$CE$8:$CE$358),--(CK139&lt;$CK$8:$CK$358))+COUNTIF($CK$8:CK139,CK139))</f>
        <v/>
      </c>
      <c r="CM139" s="229" t="str">
        <f>IF(CK139="","",SUMPRODUCT(--(CE139=$CE$8:$CE$101),--(CF139=$CF$8:$CF$101),--(CC139=$CC$8:$CC$101),--(CK139&lt;$CK$8:$CK$101))+COUNTIF($CK$8:CK139,CK139))</f>
        <v/>
      </c>
    </row>
    <row r="140" spans="1:91" ht="29.1" hidden="1" customHeight="1">
      <c r="A140" s="182" t="str">
        <f t="shared" si="105"/>
        <v/>
      </c>
      <c r="B140" s="66">
        <v>133</v>
      </c>
      <c r="C140" s="8" t="str">
        <f t="shared" si="88"/>
        <v/>
      </c>
      <c r="D140" s="112" t="str">
        <f t="shared" si="89"/>
        <v/>
      </c>
      <c r="E140" s="112" t="str">
        <f t="shared" si="90"/>
        <v/>
      </c>
      <c r="F140" s="113" t="str">
        <f t="shared" si="91"/>
        <v/>
      </c>
      <c r="G140" s="113" t="str">
        <f t="shared" si="98"/>
        <v/>
      </c>
      <c r="H140" s="113" t="str">
        <f t="shared" si="99"/>
        <v/>
      </c>
      <c r="I140" s="114" t="str">
        <f t="shared" si="92"/>
        <v/>
      </c>
      <c r="J140" s="114" t="str">
        <f t="shared" si="100"/>
        <v/>
      </c>
      <c r="K140" s="8" t="str">
        <f t="shared" si="101"/>
        <v/>
      </c>
      <c r="L140" s="8" t="str">
        <f t="shared" si="102"/>
        <v/>
      </c>
      <c r="M140" s="114" t="str">
        <f t="shared" si="103"/>
        <v/>
      </c>
      <c r="N140" s="8" t="str">
        <f t="shared" si="93"/>
        <v/>
      </c>
      <c r="O140" s="115" t="str">
        <f t="shared" si="94"/>
        <v/>
      </c>
      <c r="P140" s="8" t="str">
        <f t="shared" si="95"/>
        <v/>
      </c>
      <c r="Q140" s="115" t="str">
        <f t="shared" si="96"/>
        <v/>
      </c>
      <c r="R140" s="115" t="str">
        <f t="shared" si="97"/>
        <v/>
      </c>
      <c r="S140" s="121" t="str">
        <f>IF(R140="","",SUMPRODUCT(--(L140=$L$8:$L$101),--(J140=$J$8:$J$101),--(R140&lt;$R$8:$R$101))+COUNTIF($R$8:R140,R140))</f>
        <v/>
      </c>
      <c r="T140" s="121" t="str">
        <f>IF(R140="","",SUMPRODUCT(--(L140=$L$8:$L$101),--(M140=$M$8:$M$101),--(J140=$J$8:$J$101),--(R140&lt;$R$8:$R$101))+COUNTIF($R$8:R140,R140))</f>
        <v/>
      </c>
      <c r="BU140" s="193">
        <v>133</v>
      </c>
      <c r="BV140" s="193" t="str">
        <f>IF(CK140="","",SUMPRODUCT(--(CC140=$CC$8:$CC$358),--(CE140=$CE$8:$CE$358),--(CK140&lt;$CK$8:$CK$358))+COUNTIF($CK$8:CK140,CK140))</f>
        <v/>
      </c>
      <c r="BW140" s="193" t="str">
        <f t="shared" si="106"/>
        <v/>
      </c>
      <c r="BX140" s="193" t="str">
        <f t="shared" si="107"/>
        <v/>
      </c>
      <c r="BY140" s="193" t="str">
        <f t="shared" si="108"/>
        <v/>
      </c>
      <c r="BZ140" s="193" t="str">
        <f t="shared" si="109"/>
        <v/>
      </c>
      <c r="CA140" s="193" t="str">
        <f t="shared" si="110"/>
        <v/>
      </c>
      <c r="CB140" s="193" t="str">
        <f t="shared" si="111"/>
        <v/>
      </c>
      <c r="CC140" s="193" t="str">
        <f t="shared" si="112"/>
        <v/>
      </c>
      <c r="CD140" s="193" t="str">
        <f t="shared" si="113"/>
        <v/>
      </c>
      <c r="CE140" s="193" t="str">
        <f t="shared" si="114"/>
        <v/>
      </c>
      <c r="CF140" s="200" t="str">
        <f t="shared" si="104"/>
        <v/>
      </c>
      <c r="CG140" s="193" t="str">
        <f t="shared" si="115"/>
        <v/>
      </c>
      <c r="CH140" s="192" t="str">
        <f t="shared" si="116"/>
        <v/>
      </c>
      <c r="CI140" s="193" t="str">
        <f t="shared" si="117"/>
        <v/>
      </c>
      <c r="CJ140" s="192" t="str">
        <f t="shared" si="118"/>
        <v/>
      </c>
      <c r="CK140" s="192" t="str">
        <f t="shared" si="119"/>
        <v/>
      </c>
      <c r="CL140" s="193" t="str">
        <f>IF(CK140="","",SUMPRODUCT(--(CC140=$CC$8:$CC$358),--(CE140=$CE$8:$CE$358),--(CK140&lt;$CK$8:$CK$358))+COUNTIF($CK$8:CK140,CK140))</f>
        <v/>
      </c>
      <c r="CM140" s="229" t="str">
        <f>IF(CK140="","",SUMPRODUCT(--(CE140=$CE$8:$CE$101),--(CF140=$CF$8:$CF$101),--(CC140=$CC$8:$CC$101),--(CK140&lt;$CK$8:$CK$101))+COUNTIF($CK$8:CK140,CK140))</f>
        <v/>
      </c>
    </row>
    <row r="141" spans="1:91" ht="29.1" hidden="1" customHeight="1">
      <c r="A141" s="182" t="str">
        <f t="shared" si="105"/>
        <v/>
      </c>
      <c r="B141" s="66">
        <v>134</v>
      </c>
      <c r="C141" s="8" t="str">
        <f t="shared" si="88"/>
        <v/>
      </c>
      <c r="D141" s="112" t="str">
        <f t="shared" si="89"/>
        <v/>
      </c>
      <c r="E141" s="112" t="str">
        <f t="shared" si="90"/>
        <v/>
      </c>
      <c r="F141" s="113" t="str">
        <f t="shared" si="91"/>
        <v/>
      </c>
      <c r="G141" s="113" t="str">
        <f t="shared" si="98"/>
        <v/>
      </c>
      <c r="H141" s="113" t="str">
        <f t="shared" si="99"/>
        <v/>
      </c>
      <c r="I141" s="114" t="str">
        <f t="shared" si="92"/>
        <v/>
      </c>
      <c r="J141" s="114" t="str">
        <f t="shared" si="100"/>
        <v/>
      </c>
      <c r="K141" s="8" t="str">
        <f t="shared" si="101"/>
        <v/>
      </c>
      <c r="L141" s="8" t="str">
        <f t="shared" si="102"/>
        <v/>
      </c>
      <c r="M141" s="114" t="str">
        <f t="shared" si="103"/>
        <v/>
      </c>
      <c r="N141" s="8" t="str">
        <f t="shared" si="93"/>
        <v/>
      </c>
      <c r="O141" s="115" t="str">
        <f t="shared" si="94"/>
        <v/>
      </c>
      <c r="P141" s="8" t="str">
        <f t="shared" si="95"/>
        <v/>
      </c>
      <c r="Q141" s="115" t="str">
        <f t="shared" si="96"/>
        <v/>
      </c>
      <c r="R141" s="115" t="str">
        <f t="shared" si="97"/>
        <v/>
      </c>
      <c r="S141" s="121" t="str">
        <f>IF(R141="","",SUMPRODUCT(--(L141=$L$8:$L$101),--(J141=$J$8:$J$101),--(R141&lt;$R$8:$R$101))+COUNTIF($R$8:R141,R141))</f>
        <v/>
      </c>
      <c r="T141" s="121" t="str">
        <f>IF(R141="","",SUMPRODUCT(--(L141=$L$8:$L$101),--(M141=$M$8:$M$101),--(J141=$J$8:$J$101),--(R141&lt;$R$8:$R$101))+COUNTIF($R$8:R141,R141))</f>
        <v/>
      </c>
      <c r="BU141" s="193">
        <v>134</v>
      </c>
      <c r="BV141" s="193" t="str">
        <f>IF(CK141="","",SUMPRODUCT(--(CC141=$CC$8:$CC$358),--(CE141=$CE$8:$CE$358),--(CK141&lt;$CK$8:$CK$358))+COUNTIF($CK$8:CK141,CK141))</f>
        <v/>
      </c>
      <c r="BW141" s="193" t="str">
        <f t="shared" si="106"/>
        <v/>
      </c>
      <c r="BX141" s="193" t="str">
        <f t="shared" si="107"/>
        <v/>
      </c>
      <c r="BY141" s="193" t="str">
        <f t="shared" si="108"/>
        <v/>
      </c>
      <c r="BZ141" s="193" t="str">
        <f t="shared" si="109"/>
        <v/>
      </c>
      <c r="CA141" s="193" t="str">
        <f t="shared" si="110"/>
        <v/>
      </c>
      <c r="CB141" s="193" t="str">
        <f t="shared" si="111"/>
        <v/>
      </c>
      <c r="CC141" s="193" t="str">
        <f t="shared" si="112"/>
        <v/>
      </c>
      <c r="CD141" s="193" t="str">
        <f t="shared" si="113"/>
        <v/>
      </c>
      <c r="CE141" s="193" t="str">
        <f t="shared" si="114"/>
        <v/>
      </c>
      <c r="CF141" s="200" t="str">
        <f t="shared" si="104"/>
        <v/>
      </c>
      <c r="CG141" s="193" t="str">
        <f t="shared" si="115"/>
        <v/>
      </c>
      <c r="CH141" s="192" t="str">
        <f t="shared" si="116"/>
        <v/>
      </c>
      <c r="CI141" s="193" t="str">
        <f t="shared" si="117"/>
        <v/>
      </c>
      <c r="CJ141" s="192" t="str">
        <f t="shared" si="118"/>
        <v/>
      </c>
      <c r="CK141" s="192" t="str">
        <f t="shared" si="119"/>
        <v/>
      </c>
      <c r="CL141" s="193" t="str">
        <f>IF(CK141="","",SUMPRODUCT(--(CC141=$CC$8:$CC$358),--(CE141=$CE$8:$CE$358),--(CK141&lt;$CK$8:$CK$358))+COUNTIF($CK$8:CK141,CK141))</f>
        <v/>
      </c>
      <c r="CM141" s="229" t="str">
        <f>IF(CK141="","",SUMPRODUCT(--(CE141=$CE$8:$CE$101),--(CF141=$CF$8:$CF$101),--(CC141=$CC$8:$CC$101),--(CK141&lt;$CK$8:$CK$101))+COUNTIF($CK$8:CK141,CK141))</f>
        <v/>
      </c>
    </row>
    <row r="142" spans="1:91" ht="29.1" hidden="1" customHeight="1">
      <c r="A142" s="182" t="str">
        <f t="shared" si="105"/>
        <v/>
      </c>
      <c r="B142" s="66">
        <v>135</v>
      </c>
      <c r="C142" s="8" t="str">
        <f t="shared" ref="C142:C205" si="120">IFERROR(IF(LEN(D142)&gt;=2,C141+1,""),"")</f>
        <v/>
      </c>
      <c r="D142" s="112" t="str">
        <f t="shared" ref="D142:D205" si="121">IFERROR(VLOOKUP(B142,subjectwise,4,0),"")</f>
        <v/>
      </c>
      <c r="E142" s="112" t="str">
        <f t="shared" ref="E142:E205" si="122">IFERROR(VLOOKUP(B142,subjectwise,5,0),"")</f>
        <v/>
      </c>
      <c r="F142" s="113" t="str">
        <f t="shared" ref="F142:F205" si="123">IFERROR(VLOOKUP(B142,subjectwise,6,0),"")</f>
        <v/>
      </c>
      <c r="G142" s="113" t="str">
        <f t="shared" si="98"/>
        <v/>
      </c>
      <c r="H142" s="113" t="str">
        <f t="shared" si="99"/>
        <v/>
      </c>
      <c r="I142" s="114" t="str">
        <f t="shared" ref="I142:I205" si="124">IFERROR(VLOOKUP(B142,subjectwise,7,0),"")</f>
        <v/>
      </c>
      <c r="J142" s="114" t="str">
        <f t="shared" si="100"/>
        <v/>
      </c>
      <c r="K142" s="8" t="str">
        <f t="shared" si="101"/>
        <v/>
      </c>
      <c r="L142" s="8" t="str">
        <f t="shared" si="102"/>
        <v/>
      </c>
      <c r="M142" s="114" t="str">
        <f t="shared" si="103"/>
        <v/>
      </c>
      <c r="N142" s="8" t="str">
        <f t="shared" ref="N142:N205" si="125">IFERROR(VLOOKUP(B142,subjectwise,8,0),"")</f>
        <v/>
      </c>
      <c r="O142" s="115" t="str">
        <f t="shared" ref="O142:O205" si="126">IFERROR(VLOOKUP(B142,subjectwise,9,0)*75%,"")</f>
        <v/>
      </c>
      <c r="P142" s="8" t="str">
        <f t="shared" ref="P142:P205" si="127">IFERROR(VLOOKUP(B142,subjectwise,10,0),"")</f>
        <v/>
      </c>
      <c r="Q142" s="115" t="str">
        <f t="shared" ref="Q142:Q205" si="128">IFERROR(VLOOKUP(B142,subjectwise,11,0)*25%,"")</f>
        <v/>
      </c>
      <c r="R142" s="115" t="str">
        <f t="shared" ref="R142:R205" si="129">IFERROR(IF(I142="","",SUM(O142+Q142)),"")</f>
        <v/>
      </c>
      <c r="S142" s="121" t="str">
        <f>IF(R142="","",SUMPRODUCT(--(L142=$L$8:$L$101),--(J142=$J$8:$J$101),--(R142&lt;$R$8:$R$101))+COUNTIF($R$8:R142,R142))</f>
        <v/>
      </c>
      <c r="T142" s="121" t="str">
        <f>IF(R142="","",SUMPRODUCT(--(L142=$L$8:$L$101),--(M142=$M$8:$M$101),--(J142=$J$8:$J$101),--(R142&lt;$R$8:$R$101))+COUNTIF($R$8:R142,R142))</f>
        <v/>
      </c>
      <c r="BU142" s="193">
        <v>135</v>
      </c>
      <c r="BV142" s="193" t="str">
        <f>IF(CK142="","",SUMPRODUCT(--(CC142=$CC$8:$CC$358),--(CE142=$CE$8:$CE$358),--(CK142&lt;$CK$8:$CK$358))+COUNTIF($CK$8:CK142,CK142))</f>
        <v/>
      </c>
      <c r="BW142" s="193" t="str">
        <f t="shared" si="106"/>
        <v/>
      </c>
      <c r="BX142" s="193" t="str">
        <f t="shared" si="107"/>
        <v/>
      </c>
      <c r="BY142" s="193" t="str">
        <f t="shared" si="108"/>
        <v/>
      </c>
      <c r="BZ142" s="193" t="str">
        <f t="shared" si="109"/>
        <v/>
      </c>
      <c r="CA142" s="193" t="str">
        <f t="shared" si="110"/>
        <v/>
      </c>
      <c r="CB142" s="193" t="str">
        <f t="shared" si="111"/>
        <v/>
      </c>
      <c r="CC142" s="193" t="str">
        <f t="shared" si="112"/>
        <v/>
      </c>
      <c r="CD142" s="193" t="str">
        <f t="shared" si="113"/>
        <v/>
      </c>
      <c r="CE142" s="193" t="str">
        <f t="shared" si="114"/>
        <v/>
      </c>
      <c r="CF142" s="200" t="str">
        <f t="shared" si="104"/>
        <v/>
      </c>
      <c r="CG142" s="193" t="str">
        <f t="shared" si="115"/>
        <v/>
      </c>
      <c r="CH142" s="192" t="str">
        <f t="shared" si="116"/>
        <v/>
      </c>
      <c r="CI142" s="193" t="str">
        <f t="shared" si="117"/>
        <v/>
      </c>
      <c r="CJ142" s="192" t="str">
        <f t="shared" si="118"/>
        <v/>
      </c>
      <c r="CK142" s="192" t="str">
        <f t="shared" si="119"/>
        <v/>
      </c>
      <c r="CL142" s="193" t="str">
        <f>IF(CK142="","",SUMPRODUCT(--(CC142=$CC$8:$CC$358),--(CE142=$CE$8:$CE$358),--(CK142&lt;$CK$8:$CK$358))+COUNTIF($CK$8:CK142,CK142))</f>
        <v/>
      </c>
      <c r="CM142" s="229" t="str">
        <f>IF(CK142="","",SUMPRODUCT(--(CE142=$CE$8:$CE$101),--(CF142=$CF$8:$CF$101),--(CC142=$CC$8:$CC$101),--(CK142&lt;$CK$8:$CK$101))+COUNTIF($CK$8:CK142,CK142))</f>
        <v/>
      </c>
    </row>
    <row r="143" spans="1:91" ht="29.1" hidden="1" customHeight="1">
      <c r="A143" s="182" t="str">
        <f t="shared" si="105"/>
        <v/>
      </c>
      <c r="B143" s="66">
        <v>136</v>
      </c>
      <c r="C143" s="8" t="str">
        <f t="shared" si="120"/>
        <v/>
      </c>
      <c r="D143" s="112" t="str">
        <f t="shared" si="121"/>
        <v/>
      </c>
      <c r="E143" s="112" t="str">
        <f t="shared" si="122"/>
        <v/>
      </c>
      <c r="F143" s="113" t="str">
        <f t="shared" si="123"/>
        <v/>
      </c>
      <c r="G143" s="113" t="str">
        <f t="shared" si="98"/>
        <v/>
      </c>
      <c r="H143" s="113" t="str">
        <f t="shared" si="99"/>
        <v/>
      </c>
      <c r="I143" s="114" t="str">
        <f t="shared" si="124"/>
        <v/>
      </c>
      <c r="J143" s="114" t="str">
        <f t="shared" si="100"/>
        <v/>
      </c>
      <c r="K143" s="8" t="str">
        <f t="shared" si="101"/>
        <v/>
      </c>
      <c r="L143" s="8" t="str">
        <f t="shared" si="102"/>
        <v/>
      </c>
      <c r="M143" s="114" t="str">
        <f t="shared" si="103"/>
        <v/>
      </c>
      <c r="N143" s="8" t="str">
        <f t="shared" si="125"/>
        <v/>
      </c>
      <c r="O143" s="115" t="str">
        <f t="shared" si="126"/>
        <v/>
      </c>
      <c r="P143" s="8" t="str">
        <f t="shared" si="127"/>
        <v/>
      </c>
      <c r="Q143" s="115" t="str">
        <f t="shared" si="128"/>
        <v/>
      </c>
      <c r="R143" s="115" t="str">
        <f t="shared" si="129"/>
        <v/>
      </c>
      <c r="S143" s="121" t="str">
        <f>IF(R143="","",SUMPRODUCT(--(L143=$L$8:$L$101),--(J143=$J$8:$J$101),--(R143&lt;$R$8:$R$101))+COUNTIF($R$8:R143,R143))</f>
        <v/>
      </c>
      <c r="T143" s="121" t="str">
        <f>IF(R143="","",SUMPRODUCT(--(L143=$L$8:$L$101),--(M143=$M$8:$M$101),--(J143=$J$8:$J$101),--(R143&lt;$R$8:$R$101))+COUNTIF($R$8:R143,R143))</f>
        <v/>
      </c>
      <c r="BU143" s="193">
        <v>136</v>
      </c>
      <c r="BV143" s="193" t="str">
        <f>IF(CK143="","",SUMPRODUCT(--(CC143=$CC$8:$CC$358),--(CE143=$CE$8:$CE$358),--(CK143&lt;$CK$8:$CK$358))+COUNTIF($CK$8:CK143,CK143))</f>
        <v/>
      </c>
      <c r="BW143" s="193" t="str">
        <f t="shared" si="106"/>
        <v/>
      </c>
      <c r="BX143" s="193" t="str">
        <f t="shared" si="107"/>
        <v/>
      </c>
      <c r="BY143" s="193" t="str">
        <f t="shared" si="108"/>
        <v/>
      </c>
      <c r="BZ143" s="193" t="str">
        <f t="shared" si="109"/>
        <v/>
      </c>
      <c r="CA143" s="193" t="str">
        <f t="shared" si="110"/>
        <v/>
      </c>
      <c r="CB143" s="193" t="str">
        <f t="shared" si="111"/>
        <v/>
      </c>
      <c r="CC143" s="193" t="str">
        <f t="shared" si="112"/>
        <v/>
      </c>
      <c r="CD143" s="193" t="str">
        <f t="shared" si="113"/>
        <v/>
      </c>
      <c r="CE143" s="193" t="str">
        <f t="shared" si="114"/>
        <v/>
      </c>
      <c r="CF143" s="200" t="str">
        <f t="shared" si="104"/>
        <v/>
      </c>
      <c r="CG143" s="193" t="str">
        <f t="shared" si="115"/>
        <v/>
      </c>
      <c r="CH143" s="192" t="str">
        <f t="shared" si="116"/>
        <v/>
      </c>
      <c r="CI143" s="193" t="str">
        <f t="shared" si="117"/>
        <v/>
      </c>
      <c r="CJ143" s="192" t="str">
        <f t="shared" si="118"/>
        <v/>
      </c>
      <c r="CK143" s="192" t="str">
        <f t="shared" si="119"/>
        <v/>
      </c>
      <c r="CL143" s="193" t="str">
        <f>IF(CK143="","",SUMPRODUCT(--(CC143=$CC$8:$CC$358),--(CE143=$CE$8:$CE$358),--(CK143&lt;$CK$8:$CK$358))+COUNTIF($CK$8:CK143,CK143))</f>
        <v/>
      </c>
      <c r="CM143" s="229" t="str">
        <f>IF(CK143="","",SUMPRODUCT(--(CE143=$CE$8:$CE$101),--(CF143=$CF$8:$CF$101),--(CC143=$CC$8:$CC$101),--(CK143&lt;$CK$8:$CK$101))+COUNTIF($CK$8:CK143,CK143))</f>
        <v/>
      </c>
    </row>
    <row r="144" spans="1:91" ht="29.1" hidden="1" customHeight="1">
      <c r="A144" s="182" t="str">
        <f t="shared" si="105"/>
        <v/>
      </c>
      <c r="B144" s="66">
        <v>137</v>
      </c>
      <c r="C144" s="8" t="str">
        <f t="shared" si="120"/>
        <v/>
      </c>
      <c r="D144" s="112" t="str">
        <f t="shared" si="121"/>
        <v/>
      </c>
      <c r="E144" s="112" t="str">
        <f t="shared" si="122"/>
        <v/>
      </c>
      <c r="F144" s="113" t="str">
        <f t="shared" si="123"/>
        <v/>
      </c>
      <c r="G144" s="113" t="str">
        <f t="shared" si="98"/>
        <v/>
      </c>
      <c r="H144" s="113" t="str">
        <f t="shared" si="99"/>
        <v/>
      </c>
      <c r="I144" s="114" t="str">
        <f t="shared" si="124"/>
        <v/>
      </c>
      <c r="J144" s="114" t="str">
        <f t="shared" si="100"/>
        <v/>
      </c>
      <c r="K144" s="8" t="str">
        <f t="shared" si="101"/>
        <v/>
      </c>
      <c r="L144" s="8" t="str">
        <f t="shared" si="102"/>
        <v/>
      </c>
      <c r="M144" s="114" t="str">
        <f t="shared" si="103"/>
        <v/>
      </c>
      <c r="N144" s="8" t="str">
        <f t="shared" si="125"/>
        <v/>
      </c>
      <c r="O144" s="115" t="str">
        <f t="shared" si="126"/>
        <v/>
      </c>
      <c r="P144" s="8" t="str">
        <f t="shared" si="127"/>
        <v/>
      </c>
      <c r="Q144" s="115" t="str">
        <f t="shared" si="128"/>
        <v/>
      </c>
      <c r="R144" s="115" t="str">
        <f t="shared" si="129"/>
        <v/>
      </c>
      <c r="S144" s="121" t="str">
        <f>IF(R144="","",SUMPRODUCT(--(L144=$L$8:$L$101),--(J144=$J$8:$J$101),--(R144&lt;$R$8:$R$101))+COUNTIF($R$8:R144,R144))</f>
        <v/>
      </c>
      <c r="T144" s="121" t="str">
        <f>IF(R144="","",SUMPRODUCT(--(L144=$L$8:$L$101),--(M144=$M$8:$M$101),--(J144=$J$8:$J$101),--(R144&lt;$R$8:$R$101))+COUNTIF($R$8:R144,R144))</f>
        <v/>
      </c>
      <c r="BU144" s="193">
        <v>137</v>
      </c>
      <c r="BV144" s="193" t="str">
        <f>IF(CK144="","",SUMPRODUCT(--(CC144=$CC$8:$CC$358),--(CE144=$CE$8:$CE$358),--(CK144&lt;$CK$8:$CK$358))+COUNTIF($CK$8:CK144,CK144))</f>
        <v/>
      </c>
      <c r="BW144" s="193" t="str">
        <f t="shared" si="106"/>
        <v/>
      </c>
      <c r="BX144" s="193" t="str">
        <f t="shared" si="107"/>
        <v/>
      </c>
      <c r="BY144" s="193" t="str">
        <f t="shared" si="108"/>
        <v/>
      </c>
      <c r="BZ144" s="193" t="str">
        <f t="shared" si="109"/>
        <v/>
      </c>
      <c r="CA144" s="193" t="str">
        <f t="shared" si="110"/>
        <v/>
      </c>
      <c r="CB144" s="193" t="str">
        <f t="shared" si="111"/>
        <v/>
      </c>
      <c r="CC144" s="193" t="str">
        <f t="shared" si="112"/>
        <v/>
      </c>
      <c r="CD144" s="193" t="str">
        <f t="shared" si="113"/>
        <v/>
      </c>
      <c r="CE144" s="193" t="str">
        <f t="shared" si="114"/>
        <v/>
      </c>
      <c r="CF144" s="200" t="str">
        <f t="shared" si="104"/>
        <v/>
      </c>
      <c r="CG144" s="193" t="str">
        <f t="shared" si="115"/>
        <v/>
      </c>
      <c r="CH144" s="192" t="str">
        <f t="shared" si="116"/>
        <v/>
      </c>
      <c r="CI144" s="193" t="str">
        <f t="shared" si="117"/>
        <v/>
      </c>
      <c r="CJ144" s="192" t="str">
        <f t="shared" si="118"/>
        <v/>
      </c>
      <c r="CK144" s="192" t="str">
        <f t="shared" si="119"/>
        <v/>
      </c>
      <c r="CL144" s="193" t="str">
        <f>IF(CK144="","",SUMPRODUCT(--(CC144=$CC$8:$CC$358),--(CE144=$CE$8:$CE$358),--(CK144&lt;$CK$8:$CK$358))+COUNTIF($CK$8:CK144,CK144))</f>
        <v/>
      </c>
      <c r="CM144" s="229" t="str">
        <f>IF(CK144="","",SUMPRODUCT(--(CE144=$CE$8:$CE$101),--(CF144=$CF$8:$CF$101),--(CC144=$CC$8:$CC$101),--(CK144&lt;$CK$8:$CK$101))+COUNTIF($CK$8:CK144,CK144))</f>
        <v/>
      </c>
    </row>
    <row r="145" spans="1:91" ht="29.1" hidden="1" customHeight="1">
      <c r="A145" s="182" t="str">
        <f t="shared" si="105"/>
        <v/>
      </c>
      <c r="B145" s="66">
        <v>138</v>
      </c>
      <c r="C145" s="8" t="str">
        <f t="shared" si="120"/>
        <v/>
      </c>
      <c r="D145" s="112" t="str">
        <f t="shared" si="121"/>
        <v/>
      </c>
      <c r="E145" s="112" t="str">
        <f t="shared" si="122"/>
        <v/>
      </c>
      <c r="F145" s="113" t="str">
        <f t="shared" si="123"/>
        <v/>
      </c>
      <c r="G145" s="113" t="str">
        <f t="shared" si="98"/>
        <v/>
      </c>
      <c r="H145" s="113" t="str">
        <f t="shared" si="99"/>
        <v/>
      </c>
      <c r="I145" s="114" t="str">
        <f t="shared" si="124"/>
        <v/>
      </c>
      <c r="J145" s="114" t="str">
        <f t="shared" si="100"/>
        <v/>
      </c>
      <c r="K145" s="8" t="str">
        <f t="shared" si="101"/>
        <v/>
      </c>
      <c r="L145" s="8" t="str">
        <f t="shared" si="102"/>
        <v/>
      </c>
      <c r="M145" s="114" t="str">
        <f t="shared" si="103"/>
        <v/>
      </c>
      <c r="N145" s="8" t="str">
        <f t="shared" si="125"/>
        <v/>
      </c>
      <c r="O145" s="115" t="str">
        <f t="shared" si="126"/>
        <v/>
      </c>
      <c r="P145" s="8" t="str">
        <f t="shared" si="127"/>
        <v/>
      </c>
      <c r="Q145" s="115" t="str">
        <f t="shared" si="128"/>
        <v/>
      </c>
      <c r="R145" s="115" t="str">
        <f t="shared" si="129"/>
        <v/>
      </c>
      <c r="S145" s="121" t="str">
        <f>IF(R145="","",SUMPRODUCT(--(L145=$L$8:$L$101),--(J145=$J$8:$J$101),--(R145&lt;$R$8:$R$101))+COUNTIF($R$8:R145,R145))</f>
        <v/>
      </c>
      <c r="T145" s="121" t="str">
        <f>IF(R145="","",SUMPRODUCT(--(L145=$L$8:$L$101),--(M145=$M$8:$M$101),--(J145=$J$8:$J$101),--(R145&lt;$R$8:$R$101))+COUNTIF($R$8:R145,R145))</f>
        <v/>
      </c>
      <c r="BU145" s="193">
        <v>138</v>
      </c>
      <c r="BV145" s="193" t="str">
        <f>IF(CK145="","",SUMPRODUCT(--(CC145=$CC$8:$CC$358),--(CE145=$CE$8:$CE$358),--(CK145&lt;$CK$8:$CK$358))+COUNTIF($CK$8:CK145,CK145))</f>
        <v/>
      </c>
      <c r="BW145" s="193" t="str">
        <f t="shared" si="106"/>
        <v/>
      </c>
      <c r="BX145" s="193" t="str">
        <f t="shared" si="107"/>
        <v/>
      </c>
      <c r="BY145" s="193" t="str">
        <f t="shared" si="108"/>
        <v/>
      </c>
      <c r="BZ145" s="193" t="str">
        <f t="shared" si="109"/>
        <v/>
      </c>
      <c r="CA145" s="193" t="str">
        <f t="shared" si="110"/>
        <v/>
      </c>
      <c r="CB145" s="193" t="str">
        <f t="shared" si="111"/>
        <v/>
      </c>
      <c r="CC145" s="193" t="str">
        <f t="shared" si="112"/>
        <v/>
      </c>
      <c r="CD145" s="193" t="str">
        <f t="shared" si="113"/>
        <v/>
      </c>
      <c r="CE145" s="193" t="str">
        <f t="shared" si="114"/>
        <v/>
      </c>
      <c r="CF145" s="200" t="str">
        <f t="shared" si="104"/>
        <v/>
      </c>
      <c r="CG145" s="193" t="str">
        <f t="shared" si="115"/>
        <v/>
      </c>
      <c r="CH145" s="192" t="str">
        <f t="shared" si="116"/>
        <v/>
      </c>
      <c r="CI145" s="193" t="str">
        <f t="shared" si="117"/>
        <v/>
      </c>
      <c r="CJ145" s="192" t="str">
        <f t="shared" si="118"/>
        <v/>
      </c>
      <c r="CK145" s="192" t="str">
        <f t="shared" si="119"/>
        <v/>
      </c>
      <c r="CL145" s="193" t="str">
        <f>IF(CK145="","",SUMPRODUCT(--(CC145=$CC$8:$CC$358),--(CE145=$CE$8:$CE$358),--(CK145&lt;$CK$8:$CK$358))+COUNTIF($CK$8:CK145,CK145))</f>
        <v/>
      </c>
      <c r="CM145" s="229" t="str">
        <f>IF(CK145="","",SUMPRODUCT(--(CE145=$CE$8:$CE$101),--(CF145=$CF$8:$CF$101),--(CC145=$CC$8:$CC$101),--(CK145&lt;$CK$8:$CK$101))+COUNTIF($CK$8:CK145,CK145))</f>
        <v/>
      </c>
    </row>
    <row r="146" spans="1:91" ht="29.1" hidden="1" customHeight="1">
      <c r="A146" s="182" t="str">
        <f t="shared" si="105"/>
        <v/>
      </c>
      <c r="B146" s="66">
        <v>139</v>
      </c>
      <c r="C146" s="8" t="str">
        <f t="shared" si="120"/>
        <v/>
      </c>
      <c r="D146" s="112" t="str">
        <f t="shared" si="121"/>
        <v/>
      </c>
      <c r="E146" s="112" t="str">
        <f t="shared" si="122"/>
        <v/>
      </c>
      <c r="F146" s="113" t="str">
        <f t="shared" si="123"/>
        <v/>
      </c>
      <c r="G146" s="113" t="str">
        <f t="shared" si="98"/>
        <v/>
      </c>
      <c r="H146" s="113" t="str">
        <f t="shared" si="99"/>
        <v/>
      </c>
      <c r="I146" s="114" t="str">
        <f t="shared" si="124"/>
        <v/>
      </c>
      <c r="J146" s="114" t="str">
        <f t="shared" si="100"/>
        <v/>
      </c>
      <c r="K146" s="8" t="str">
        <f t="shared" si="101"/>
        <v/>
      </c>
      <c r="L146" s="8" t="str">
        <f t="shared" si="102"/>
        <v/>
      </c>
      <c r="M146" s="114" t="str">
        <f t="shared" si="103"/>
        <v/>
      </c>
      <c r="N146" s="8" t="str">
        <f t="shared" si="125"/>
        <v/>
      </c>
      <c r="O146" s="115" t="str">
        <f t="shared" si="126"/>
        <v/>
      </c>
      <c r="P146" s="8" t="str">
        <f t="shared" si="127"/>
        <v/>
      </c>
      <c r="Q146" s="115" t="str">
        <f t="shared" si="128"/>
        <v/>
      </c>
      <c r="R146" s="115" t="str">
        <f t="shared" si="129"/>
        <v/>
      </c>
      <c r="S146" s="121" t="str">
        <f>IF(R146="","",SUMPRODUCT(--(L146=$L$8:$L$101),--(J146=$J$8:$J$101),--(R146&lt;$R$8:$R$101))+COUNTIF($R$8:R146,R146))</f>
        <v/>
      </c>
      <c r="T146" s="121" t="str">
        <f>IF(R146="","",SUMPRODUCT(--(L146=$L$8:$L$101),--(M146=$M$8:$M$101),--(J146=$J$8:$J$101),--(R146&lt;$R$8:$R$101))+COUNTIF($R$8:R146,R146))</f>
        <v/>
      </c>
      <c r="BU146" s="193">
        <v>139</v>
      </c>
      <c r="BV146" s="193" t="str">
        <f>IF(CK146="","",SUMPRODUCT(--(CC146=$CC$8:$CC$358),--(CE146=$CE$8:$CE$358),--(CK146&lt;$CK$8:$CK$358))+COUNTIF($CK$8:CK146,CK146))</f>
        <v/>
      </c>
      <c r="BW146" s="193" t="str">
        <f t="shared" si="106"/>
        <v/>
      </c>
      <c r="BX146" s="193" t="str">
        <f t="shared" si="107"/>
        <v/>
      </c>
      <c r="BY146" s="193" t="str">
        <f t="shared" si="108"/>
        <v/>
      </c>
      <c r="BZ146" s="193" t="str">
        <f t="shared" si="109"/>
        <v/>
      </c>
      <c r="CA146" s="193" t="str">
        <f t="shared" si="110"/>
        <v/>
      </c>
      <c r="CB146" s="193" t="str">
        <f t="shared" si="111"/>
        <v/>
      </c>
      <c r="CC146" s="193" t="str">
        <f t="shared" si="112"/>
        <v/>
      </c>
      <c r="CD146" s="193" t="str">
        <f t="shared" si="113"/>
        <v/>
      </c>
      <c r="CE146" s="193" t="str">
        <f t="shared" si="114"/>
        <v/>
      </c>
      <c r="CF146" s="200" t="str">
        <f t="shared" si="104"/>
        <v/>
      </c>
      <c r="CG146" s="193" t="str">
        <f t="shared" si="115"/>
        <v/>
      </c>
      <c r="CH146" s="192" t="str">
        <f t="shared" si="116"/>
        <v/>
      </c>
      <c r="CI146" s="193" t="str">
        <f t="shared" si="117"/>
        <v/>
      </c>
      <c r="CJ146" s="192" t="str">
        <f t="shared" si="118"/>
        <v/>
      </c>
      <c r="CK146" s="192" t="str">
        <f t="shared" si="119"/>
        <v/>
      </c>
      <c r="CL146" s="193" t="str">
        <f>IF(CK146="","",SUMPRODUCT(--(CC146=$CC$8:$CC$358),--(CE146=$CE$8:$CE$358),--(CK146&lt;$CK$8:$CK$358))+COUNTIF($CK$8:CK146,CK146))</f>
        <v/>
      </c>
      <c r="CM146" s="229" t="str">
        <f>IF(CK146="","",SUMPRODUCT(--(CE146=$CE$8:$CE$101),--(CF146=$CF$8:$CF$101),--(CC146=$CC$8:$CC$101),--(CK146&lt;$CK$8:$CK$101))+COUNTIF($CK$8:CK146,CK146))</f>
        <v/>
      </c>
    </row>
    <row r="147" spans="1:91" ht="29.1" hidden="1" customHeight="1">
      <c r="A147" s="182" t="str">
        <f t="shared" si="105"/>
        <v/>
      </c>
      <c r="B147" s="66">
        <v>140</v>
      </c>
      <c r="C147" s="8" t="str">
        <f t="shared" si="120"/>
        <v/>
      </c>
      <c r="D147" s="112" t="str">
        <f t="shared" si="121"/>
        <v/>
      </c>
      <c r="E147" s="112" t="str">
        <f t="shared" si="122"/>
        <v/>
      </c>
      <c r="F147" s="113" t="str">
        <f t="shared" si="123"/>
        <v/>
      </c>
      <c r="G147" s="113" t="str">
        <f t="shared" si="98"/>
        <v/>
      </c>
      <c r="H147" s="113" t="str">
        <f t="shared" si="99"/>
        <v/>
      </c>
      <c r="I147" s="114" t="str">
        <f t="shared" si="124"/>
        <v/>
      </c>
      <c r="J147" s="114" t="str">
        <f t="shared" si="100"/>
        <v/>
      </c>
      <c r="K147" s="8" t="str">
        <f t="shared" si="101"/>
        <v/>
      </c>
      <c r="L147" s="8" t="str">
        <f t="shared" si="102"/>
        <v/>
      </c>
      <c r="M147" s="114" t="str">
        <f t="shared" si="103"/>
        <v/>
      </c>
      <c r="N147" s="8" t="str">
        <f t="shared" si="125"/>
        <v/>
      </c>
      <c r="O147" s="115" t="str">
        <f t="shared" si="126"/>
        <v/>
      </c>
      <c r="P147" s="8" t="str">
        <f t="shared" si="127"/>
        <v/>
      </c>
      <c r="Q147" s="115" t="str">
        <f t="shared" si="128"/>
        <v/>
      </c>
      <c r="R147" s="115" t="str">
        <f t="shared" si="129"/>
        <v/>
      </c>
      <c r="S147" s="121" t="str">
        <f>IF(R147="","",SUMPRODUCT(--(L147=$L$8:$L$101),--(J147=$J$8:$J$101),--(R147&lt;$R$8:$R$101))+COUNTIF($R$8:R147,R147))</f>
        <v/>
      </c>
      <c r="T147" s="121" t="str">
        <f>IF(R147="","",SUMPRODUCT(--(L147=$L$8:$L$101),--(M147=$M$8:$M$101),--(J147=$J$8:$J$101),--(R147&lt;$R$8:$R$101))+COUNTIF($R$8:R147,R147))</f>
        <v/>
      </c>
      <c r="BU147" s="193">
        <v>140</v>
      </c>
      <c r="BV147" s="193" t="str">
        <f>IF(CK147="","",SUMPRODUCT(--(CC147=$CC$8:$CC$358),--(CE147=$CE$8:$CE$358),--(CK147&lt;$CK$8:$CK$358))+COUNTIF($CK$8:CK147,CK147))</f>
        <v/>
      </c>
      <c r="BW147" s="193" t="str">
        <f t="shared" si="106"/>
        <v/>
      </c>
      <c r="BX147" s="193" t="str">
        <f t="shared" si="107"/>
        <v/>
      </c>
      <c r="BY147" s="193" t="str">
        <f t="shared" si="108"/>
        <v/>
      </c>
      <c r="BZ147" s="193" t="str">
        <f t="shared" si="109"/>
        <v/>
      </c>
      <c r="CA147" s="193" t="str">
        <f t="shared" si="110"/>
        <v/>
      </c>
      <c r="CB147" s="193" t="str">
        <f t="shared" si="111"/>
        <v/>
      </c>
      <c r="CC147" s="193" t="str">
        <f t="shared" si="112"/>
        <v/>
      </c>
      <c r="CD147" s="193" t="str">
        <f t="shared" si="113"/>
        <v/>
      </c>
      <c r="CE147" s="193" t="str">
        <f t="shared" si="114"/>
        <v/>
      </c>
      <c r="CF147" s="200" t="str">
        <f t="shared" si="104"/>
        <v/>
      </c>
      <c r="CG147" s="193" t="str">
        <f t="shared" si="115"/>
        <v/>
      </c>
      <c r="CH147" s="192" t="str">
        <f t="shared" si="116"/>
        <v/>
      </c>
      <c r="CI147" s="193" t="str">
        <f t="shared" si="117"/>
        <v/>
      </c>
      <c r="CJ147" s="192" t="str">
        <f t="shared" si="118"/>
        <v/>
      </c>
      <c r="CK147" s="192" t="str">
        <f t="shared" si="119"/>
        <v/>
      </c>
      <c r="CL147" s="193" t="str">
        <f>IF(CK147="","",SUMPRODUCT(--(CC147=$CC$8:$CC$358),--(CE147=$CE$8:$CE$358),--(CK147&lt;$CK$8:$CK$358))+COUNTIF($CK$8:CK147,CK147))</f>
        <v/>
      </c>
      <c r="CM147" s="229" t="str">
        <f>IF(CK147="","",SUMPRODUCT(--(CE147=$CE$8:$CE$101),--(CF147=$CF$8:$CF$101),--(CC147=$CC$8:$CC$101),--(CK147&lt;$CK$8:$CK$101))+COUNTIF($CK$8:CK147,CK147))</f>
        <v/>
      </c>
    </row>
    <row r="148" spans="1:91" ht="29.1" hidden="1" customHeight="1">
      <c r="A148" s="182" t="str">
        <f t="shared" si="105"/>
        <v/>
      </c>
      <c r="B148" s="66">
        <v>141</v>
      </c>
      <c r="C148" s="8" t="str">
        <f t="shared" si="120"/>
        <v/>
      </c>
      <c r="D148" s="112" t="str">
        <f t="shared" si="121"/>
        <v/>
      </c>
      <c r="E148" s="112" t="str">
        <f t="shared" si="122"/>
        <v/>
      </c>
      <c r="F148" s="113" t="str">
        <f t="shared" si="123"/>
        <v/>
      </c>
      <c r="G148" s="113" t="str">
        <f t="shared" si="98"/>
        <v/>
      </c>
      <c r="H148" s="113" t="str">
        <f t="shared" si="99"/>
        <v/>
      </c>
      <c r="I148" s="114" t="str">
        <f t="shared" si="124"/>
        <v/>
      </c>
      <c r="J148" s="114" t="str">
        <f t="shared" si="100"/>
        <v/>
      </c>
      <c r="K148" s="8" t="str">
        <f t="shared" si="101"/>
        <v/>
      </c>
      <c r="L148" s="8" t="str">
        <f t="shared" si="102"/>
        <v/>
      </c>
      <c r="M148" s="114" t="str">
        <f t="shared" si="103"/>
        <v/>
      </c>
      <c r="N148" s="8" t="str">
        <f t="shared" si="125"/>
        <v/>
      </c>
      <c r="O148" s="115" t="str">
        <f t="shared" si="126"/>
        <v/>
      </c>
      <c r="P148" s="8" t="str">
        <f t="shared" si="127"/>
        <v/>
      </c>
      <c r="Q148" s="115" t="str">
        <f t="shared" si="128"/>
        <v/>
      </c>
      <c r="R148" s="115" t="str">
        <f t="shared" si="129"/>
        <v/>
      </c>
      <c r="S148" s="121" t="str">
        <f>IF(R148="","",SUMPRODUCT(--(L148=$L$8:$L$101),--(J148=$J$8:$J$101),--(R148&lt;$R$8:$R$101))+COUNTIF($R$8:R148,R148))</f>
        <v/>
      </c>
      <c r="T148" s="121" t="str">
        <f>IF(R148="","",SUMPRODUCT(--(L148=$L$8:$L$101),--(M148=$M$8:$M$101),--(J148=$J$8:$J$101),--(R148&lt;$R$8:$R$101))+COUNTIF($R$8:R148,R148))</f>
        <v/>
      </c>
      <c r="BU148" s="193">
        <v>141</v>
      </c>
      <c r="BV148" s="193" t="str">
        <f>IF(CK148="","",SUMPRODUCT(--(CC148=$CC$8:$CC$358),--(CE148=$CE$8:$CE$358),--(CK148&lt;$CK$8:$CK$358))+COUNTIF($CK$8:CK148,CK148))</f>
        <v/>
      </c>
      <c r="BW148" s="193" t="str">
        <f t="shared" si="106"/>
        <v/>
      </c>
      <c r="BX148" s="193" t="str">
        <f t="shared" si="107"/>
        <v/>
      </c>
      <c r="BY148" s="193" t="str">
        <f t="shared" si="108"/>
        <v/>
      </c>
      <c r="BZ148" s="193" t="str">
        <f t="shared" si="109"/>
        <v/>
      </c>
      <c r="CA148" s="193" t="str">
        <f t="shared" si="110"/>
        <v/>
      </c>
      <c r="CB148" s="193" t="str">
        <f t="shared" si="111"/>
        <v/>
      </c>
      <c r="CC148" s="193" t="str">
        <f t="shared" si="112"/>
        <v/>
      </c>
      <c r="CD148" s="193" t="str">
        <f t="shared" si="113"/>
        <v/>
      </c>
      <c r="CE148" s="193" t="str">
        <f t="shared" si="114"/>
        <v/>
      </c>
      <c r="CF148" s="200" t="str">
        <f t="shared" si="104"/>
        <v/>
      </c>
      <c r="CG148" s="193" t="str">
        <f t="shared" si="115"/>
        <v/>
      </c>
      <c r="CH148" s="192" t="str">
        <f t="shared" si="116"/>
        <v/>
      </c>
      <c r="CI148" s="193" t="str">
        <f t="shared" si="117"/>
        <v/>
      </c>
      <c r="CJ148" s="192" t="str">
        <f t="shared" si="118"/>
        <v/>
      </c>
      <c r="CK148" s="192" t="str">
        <f t="shared" si="119"/>
        <v/>
      </c>
      <c r="CL148" s="193" t="str">
        <f>IF(CK148="","",SUMPRODUCT(--(CC148=$CC$8:$CC$358),--(CE148=$CE$8:$CE$358),--(CK148&lt;$CK$8:$CK$358))+COUNTIF($CK$8:CK148,CK148))</f>
        <v/>
      </c>
      <c r="CM148" s="229" t="str">
        <f>IF(CK148="","",SUMPRODUCT(--(CE148=$CE$8:$CE$101),--(CF148=$CF$8:$CF$101),--(CC148=$CC$8:$CC$101),--(CK148&lt;$CK$8:$CK$101))+COUNTIF($CK$8:CK148,CK148))</f>
        <v/>
      </c>
    </row>
    <row r="149" spans="1:91" ht="29.1" hidden="1" customHeight="1">
      <c r="A149" s="182" t="str">
        <f t="shared" si="105"/>
        <v/>
      </c>
      <c r="B149" s="66">
        <v>142</v>
      </c>
      <c r="C149" s="8" t="str">
        <f t="shared" si="120"/>
        <v/>
      </c>
      <c r="D149" s="112" t="str">
        <f t="shared" si="121"/>
        <v/>
      </c>
      <c r="E149" s="112" t="str">
        <f t="shared" si="122"/>
        <v/>
      </c>
      <c r="F149" s="113" t="str">
        <f t="shared" si="123"/>
        <v/>
      </c>
      <c r="G149" s="113" t="str">
        <f t="shared" si="98"/>
        <v/>
      </c>
      <c r="H149" s="113" t="str">
        <f t="shared" si="99"/>
        <v/>
      </c>
      <c r="I149" s="114" t="str">
        <f t="shared" si="124"/>
        <v/>
      </c>
      <c r="J149" s="114" t="str">
        <f t="shared" si="100"/>
        <v/>
      </c>
      <c r="K149" s="8" t="str">
        <f t="shared" si="101"/>
        <v/>
      </c>
      <c r="L149" s="8" t="str">
        <f t="shared" si="102"/>
        <v/>
      </c>
      <c r="M149" s="114" t="str">
        <f t="shared" si="103"/>
        <v/>
      </c>
      <c r="N149" s="8" t="str">
        <f t="shared" si="125"/>
        <v/>
      </c>
      <c r="O149" s="115" t="str">
        <f t="shared" si="126"/>
        <v/>
      </c>
      <c r="P149" s="8" t="str">
        <f t="shared" si="127"/>
        <v/>
      </c>
      <c r="Q149" s="115" t="str">
        <f t="shared" si="128"/>
        <v/>
      </c>
      <c r="R149" s="115" t="str">
        <f t="shared" si="129"/>
        <v/>
      </c>
      <c r="S149" s="121" t="str">
        <f>IF(R149="","",SUMPRODUCT(--(L149=$L$8:$L$101),--(J149=$J$8:$J$101),--(R149&lt;$R$8:$R$101))+COUNTIF($R$8:R149,R149))</f>
        <v/>
      </c>
      <c r="T149" s="121" t="str">
        <f>IF(R149="","",SUMPRODUCT(--(L149=$L$8:$L$101),--(M149=$M$8:$M$101),--(J149=$J$8:$J$101),--(R149&lt;$R$8:$R$101))+COUNTIF($R$8:R149,R149))</f>
        <v/>
      </c>
      <c r="BU149" s="193">
        <v>142</v>
      </c>
      <c r="BV149" s="193" t="str">
        <f>IF(CK149="","",SUMPRODUCT(--(CC149=$CC$8:$CC$358),--(CE149=$CE$8:$CE$358),--(CK149&lt;$CK$8:$CK$358))+COUNTIF($CK$8:CK149,CK149))</f>
        <v/>
      </c>
      <c r="BW149" s="193" t="str">
        <f t="shared" si="106"/>
        <v/>
      </c>
      <c r="BX149" s="193" t="str">
        <f t="shared" si="107"/>
        <v/>
      </c>
      <c r="BY149" s="193" t="str">
        <f t="shared" si="108"/>
        <v/>
      </c>
      <c r="BZ149" s="193" t="str">
        <f t="shared" si="109"/>
        <v/>
      </c>
      <c r="CA149" s="193" t="str">
        <f t="shared" si="110"/>
        <v/>
      </c>
      <c r="CB149" s="193" t="str">
        <f t="shared" si="111"/>
        <v/>
      </c>
      <c r="CC149" s="193" t="str">
        <f t="shared" si="112"/>
        <v/>
      </c>
      <c r="CD149" s="193" t="str">
        <f t="shared" si="113"/>
        <v/>
      </c>
      <c r="CE149" s="193" t="str">
        <f t="shared" si="114"/>
        <v/>
      </c>
      <c r="CF149" s="200" t="str">
        <f t="shared" si="104"/>
        <v/>
      </c>
      <c r="CG149" s="193" t="str">
        <f t="shared" si="115"/>
        <v/>
      </c>
      <c r="CH149" s="192" t="str">
        <f t="shared" si="116"/>
        <v/>
      </c>
      <c r="CI149" s="193" t="str">
        <f t="shared" si="117"/>
        <v/>
      </c>
      <c r="CJ149" s="192" t="str">
        <f t="shared" si="118"/>
        <v/>
      </c>
      <c r="CK149" s="192" t="str">
        <f t="shared" si="119"/>
        <v/>
      </c>
      <c r="CL149" s="193" t="str">
        <f>IF(CK149="","",SUMPRODUCT(--(CC149=$CC$8:$CC$358),--(CE149=$CE$8:$CE$358),--(CK149&lt;$CK$8:$CK$358))+COUNTIF($CK$8:CK149,CK149))</f>
        <v/>
      </c>
      <c r="CM149" s="229" t="str">
        <f>IF(CK149="","",SUMPRODUCT(--(CE149=$CE$8:$CE$101),--(CF149=$CF$8:$CF$101),--(CC149=$CC$8:$CC$101),--(CK149&lt;$CK$8:$CK$101))+COUNTIF($CK$8:CK149,CK149))</f>
        <v/>
      </c>
    </row>
    <row r="150" spans="1:91" ht="29.1" hidden="1" customHeight="1">
      <c r="A150" s="182" t="str">
        <f t="shared" si="105"/>
        <v/>
      </c>
      <c r="B150" s="66">
        <v>143</v>
      </c>
      <c r="C150" s="8" t="str">
        <f t="shared" si="120"/>
        <v/>
      </c>
      <c r="D150" s="112" t="str">
        <f t="shared" si="121"/>
        <v/>
      </c>
      <c r="E150" s="112" t="str">
        <f t="shared" si="122"/>
        <v/>
      </c>
      <c r="F150" s="113" t="str">
        <f t="shared" si="123"/>
        <v/>
      </c>
      <c r="G150" s="113" t="str">
        <f t="shared" si="98"/>
        <v/>
      </c>
      <c r="H150" s="113" t="str">
        <f t="shared" si="99"/>
        <v/>
      </c>
      <c r="I150" s="114" t="str">
        <f t="shared" si="124"/>
        <v/>
      </c>
      <c r="J150" s="114" t="str">
        <f t="shared" si="100"/>
        <v/>
      </c>
      <c r="K150" s="8" t="str">
        <f t="shared" si="101"/>
        <v/>
      </c>
      <c r="L150" s="8" t="str">
        <f t="shared" si="102"/>
        <v/>
      </c>
      <c r="M150" s="114" t="str">
        <f t="shared" si="103"/>
        <v/>
      </c>
      <c r="N150" s="8" t="str">
        <f t="shared" si="125"/>
        <v/>
      </c>
      <c r="O150" s="115" t="str">
        <f t="shared" si="126"/>
        <v/>
      </c>
      <c r="P150" s="8" t="str">
        <f t="shared" si="127"/>
        <v/>
      </c>
      <c r="Q150" s="115" t="str">
        <f t="shared" si="128"/>
        <v/>
      </c>
      <c r="R150" s="115" t="str">
        <f t="shared" si="129"/>
        <v/>
      </c>
      <c r="S150" s="121" t="str">
        <f>IF(R150="","",SUMPRODUCT(--(L150=$L$8:$L$101),--(J150=$J$8:$J$101),--(R150&lt;$R$8:$R$101))+COUNTIF($R$8:R150,R150))</f>
        <v/>
      </c>
      <c r="T150" s="121" t="str">
        <f>IF(R150="","",SUMPRODUCT(--(L150=$L$8:$L$101),--(M150=$M$8:$M$101),--(J150=$J$8:$J$101),--(R150&lt;$R$8:$R$101))+COUNTIF($R$8:R150,R150))</f>
        <v/>
      </c>
      <c r="BU150" s="193">
        <v>143</v>
      </c>
      <c r="BV150" s="193" t="str">
        <f>IF(CK150="","",SUMPRODUCT(--(CC150=$CC$8:$CC$358),--(CE150=$CE$8:$CE$358),--(CK150&lt;$CK$8:$CK$358))+COUNTIF($CK$8:CK150,CK150))</f>
        <v/>
      </c>
      <c r="BW150" s="193" t="str">
        <f t="shared" si="106"/>
        <v/>
      </c>
      <c r="BX150" s="193" t="str">
        <f t="shared" si="107"/>
        <v/>
      </c>
      <c r="BY150" s="193" t="str">
        <f t="shared" si="108"/>
        <v/>
      </c>
      <c r="BZ150" s="193" t="str">
        <f t="shared" si="109"/>
        <v/>
      </c>
      <c r="CA150" s="193" t="str">
        <f t="shared" si="110"/>
        <v/>
      </c>
      <c r="CB150" s="193" t="str">
        <f t="shared" si="111"/>
        <v/>
      </c>
      <c r="CC150" s="193" t="str">
        <f t="shared" si="112"/>
        <v/>
      </c>
      <c r="CD150" s="193" t="str">
        <f t="shared" si="113"/>
        <v/>
      </c>
      <c r="CE150" s="193" t="str">
        <f t="shared" si="114"/>
        <v/>
      </c>
      <c r="CF150" s="200" t="str">
        <f t="shared" si="104"/>
        <v/>
      </c>
      <c r="CG150" s="193" t="str">
        <f t="shared" si="115"/>
        <v/>
      </c>
      <c r="CH150" s="192" t="str">
        <f t="shared" si="116"/>
        <v/>
      </c>
      <c r="CI150" s="193" t="str">
        <f t="shared" si="117"/>
        <v/>
      </c>
      <c r="CJ150" s="192" t="str">
        <f t="shared" si="118"/>
        <v/>
      </c>
      <c r="CK150" s="192" t="str">
        <f t="shared" si="119"/>
        <v/>
      </c>
      <c r="CL150" s="193" t="str">
        <f>IF(CK150="","",SUMPRODUCT(--(CC150=$CC$8:$CC$358),--(CE150=$CE$8:$CE$358),--(CK150&lt;$CK$8:$CK$358))+COUNTIF($CK$8:CK150,CK150))</f>
        <v/>
      </c>
      <c r="CM150" s="229" t="str">
        <f>IF(CK150="","",SUMPRODUCT(--(CE150=$CE$8:$CE$101),--(CF150=$CF$8:$CF$101),--(CC150=$CC$8:$CC$101),--(CK150&lt;$CK$8:$CK$101))+COUNTIF($CK$8:CK150,CK150))</f>
        <v/>
      </c>
    </row>
    <row r="151" spans="1:91" ht="29.1" hidden="1" customHeight="1">
      <c r="A151" s="182" t="str">
        <f t="shared" si="105"/>
        <v/>
      </c>
      <c r="B151" s="66">
        <v>144</v>
      </c>
      <c r="C151" s="8" t="str">
        <f t="shared" si="120"/>
        <v/>
      </c>
      <c r="D151" s="112" t="str">
        <f t="shared" si="121"/>
        <v/>
      </c>
      <c r="E151" s="112" t="str">
        <f t="shared" si="122"/>
        <v/>
      </c>
      <c r="F151" s="113" t="str">
        <f t="shared" si="123"/>
        <v/>
      </c>
      <c r="G151" s="113" t="str">
        <f t="shared" si="98"/>
        <v/>
      </c>
      <c r="H151" s="113" t="str">
        <f t="shared" si="99"/>
        <v/>
      </c>
      <c r="I151" s="114" t="str">
        <f t="shared" si="124"/>
        <v/>
      </c>
      <c r="J151" s="114" t="str">
        <f t="shared" si="100"/>
        <v/>
      </c>
      <c r="K151" s="8" t="str">
        <f t="shared" si="101"/>
        <v/>
      </c>
      <c r="L151" s="8" t="str">
        <f t="shared" si="102"/>
        <v/>
      </c>
      <c r="M151" s="114" t="str">
        <f t="shared" si="103"/>
        <v/>
      </c>
      <c r="N151" s="8" t="str">
        <f t="shared" si="125"/>
        <v/>
      </c>
      <c r="O151" s="115" t="str">
        <f t="shared" si="126"/>
        <v/>
      </c>
      <c r="P151" s="8" t="str">
        <f t="shared" si="127"/>
        <v/>
      </c>
      <c r="Q151" s="115" t="str">
        <f t="shared" si="128"/>
        <v/>
      </c>
      <c r="R151" s="115" t="str">
        <f t="shared" si="129"/>
        <v/>
      </c>
      <c r="S151" s="121" t="str">
        <f>IF(R151="","",SUMPRODUCT(--(L151=$L$8:$L$101),--(J151=$J$8:$J$101),--(R151&lt;$R$8:$R$101))+COUNTIF($R$8:R151,R151))</f>
        <v/>
      </c>
      <c r="T151" s="121" t="str">
        <f>IF(R151="","",SUMPRODUCT(--(L151=$L$8:$L$101),--(M151=$M$8:$M$101),--(J151=$J$8:$J$101),--(R151&lt;$R$8:$R$101))+COUNTIF($R$8:R151,R151))</f>
        <v/>
      </c>
      <c r="BU151" s="193">
        <v>144</v>
      </c>
      <c r="BV151" s="193" t="str">
        <f>IF(CK151="","",SUMPRODUCT(--(CC151=$CC$8:$CC$358),--(CE151=$CE$8:$CE$358),--(CK151&lt;$CK$8:$CK$358))+COUNTIF($CK$8:CK151,CK151))</f>
        <v/>
      </c>
      <c r="BW151" s="193" t="str">
        <f t="shared" si="106"/>
        <v/>
      </c>
      <c r="BX151" s="193" t="str">
        <f t="shared" si="107"/>
        <v/>
      </c>
      <c r="BY151" s="193" t="str">
        <f t="shared" si="108"/>
        <v/>
      </c>
      <c r="BZ151" s="193" t="str">
        <f t="shared" si="109"/>
        <v/>
      </c>
      <c r="CA151" s="193" t="str">
        <f t="shared" si="110"/>
        <v/>
      </c>
      <c r="CB151" s="193" t="str">
        <f t="shared" si="111"/>
        <v/>
      </c>
      <c r="CC151" s="193" t="str">
        <f t="shared" si="112"/>
        <v/>
      </c>
      <c r="CD151" s="193" t="str">
        <f t="shared" si="113"/>
        <v/>
      </c>
      <c r="CE151" s="193" t="str">
        <f t="shared" si="114"/>
        <v/>
      </c>
      <c r="CF151" s="200" t="str">
        <f t="shared" si="104"/>
        <v/>
      </c>
      <c r="CG151" s="193" t="str">
        <f t="shared" si="115"/>
        <v/>
      </c>
      <c r="CH151" s="192" t="str">
        <f t="shared" si="116"/>
        <v/>
      </c>
      <c r="CI151" s="193" t="str">
        <f t="shared" si="117"/>
        <v/>
      </c>
      <c r="CJ151" s="192" t="str">
        <f t="shared" si="118"/>
        <v/>
      </c>
      <c r="CK151" s="192" t="str">
        <f t="shared" si="119"/>
        <v/>
      </c>
      <c r="CL151" s="193" t="str">
        <f>IF(CK151="","",SUMPRODUCT(--(CC151=$CC$8:$CC$358),--(CE151=$CE$8:$CE$358),--(CK151&lt;$CK$8:$CK$358))+COUNTIF($CK$8:CK151,CK151))</f>
        <v/>
      </c>
      <c r="CM151" s="229" t="str">
        <f>IF(CK151="","",SUMPRODUCT(--(CE151=$CE$8:$CE$101),--(CF151=$CF$8:$CF$101),--(CC151=$CC$8:$CC$101),--(CK151&lt;$CK$8:$CK$101))+COUNTIF($CK$8:CK151,CK151))</f>
        <v/>
      </c>
    </row>
    <row r="152" spans="1:91" ht="29.1" hidden="1" customHeight="1">
      <c r="A152" s="182" t="str">
        <f t="shared" si="105"/>
        <v/>
      </c>
      <c r="B152" s="66">
        <v>145</v>
      </c>
      <c r="C152" s="8" t="str">
        <f t="shared" si="120"/>
        <v/>
      </c>
      <c r="D152" s="112" t="str">
        <f t="shared" si="121"/>
        <v/>
      </c>
      <c r="E152" s="112" t="str">
        <f t="shared" si="122"/>
        <v/>
      </c>
      <c r="F152" s="113" t="str">
        <f t="shared" si="123"/>
        <v/>
      </c>
      <c r="G152" s="113" t="str">
        <f t="shared" si="98"/>
        <v/>
      </c>
      <c r="H152" s="113" t="str">
        <f t="shared" si="99"/>
        <v/>
      </c>
      <c r="I152" s="114" t="str">
        <f t="shared" si="124"/>
        <v/>
      </c>
      <c r="J152" s="114" t="str">
        <f t="shared" si="100"/>
        <v/>
      </c>
      <c r="K152" s="8" t="str">
        <f t="shared" si="101"/>
        <v/>
      </c>
      <c r="L152" s="8" t="str">
        <f t="shared" si="102"/>
        <v/>
      </c>
      <c r="M152" s="114" t="str">
        <f t="shared" si="103"/>
        <v/>
      </c>
      <c r="N152" s="8" t="str">
        <f t="shared" si="125"/>
        <v/>
      </c>
      <c r="O152" s="115" t="str">
        <f t="shared" si="126"/>
        <v/>
      </c>
      <c r="P152" s="8" t="str">
        <f t="shared" si="127"/>
        <v/>
      </c>
      <c r="Q152" s="115" t="str">
        <f t="shared" si="128"/>
        <v/>
      </c>
      <c r="R152" s="115" t="str">
        <f t="shared" si="129"/>
        <v/>
      </c>
      <c r="S152" s="121" t="str">
        <f>IF(R152="","",SUMPRODUCT(--(L152=$L$8:$L$101),--(J152=$J$8:$J$101),--(R152&lt;$R$8:$R$101))+COUNTIF($R$8:R152,R152))</f>
        <v/>
      </c>
      <c r="T152" s="121" t="str">
        <f>IF(R152="","",SUMPRODUCT(--(L152=$L$8:$L$101),--(M152=$M$8:$M$101),--(J152=$J$8:$J$101),--(R152&lt;$R$8:$R$101))+COUNTIF($R$8:R152,R152))</f>
        <v/>
      </c>
      <c r="BU152" s="193">
        <v>145</v>
      </c>
      <c r="BV152" s="193" t="str">
        <f>IF(CK152="","",SUMPRODUCT(--(CC152=$CC$8:$CC$358),--(CE152=$CE$8:$CE$358),--(CK152&lt;$CK$8:$CK$358))+COUNTIF($CK$8:CK152,CK152))</f>
        <v/>
      </c>
      <c r="BW152" s="193" t="str">
        <f t="shared" si="106"/>
        <v/>
      </c>
      <c r="BX152" s="193" t="str">
        <f t="shared" si="107"/>
        <v/>
      </c>
      <c r="BY152" s="193" t="str">
        <f t="shared" si="108"/>
        <v/>
      </c>
      <c r="BZ152" s="193" t="str">
        <f t="shared" si="109"/>
        <v/>
      </c>
      <c r="CA152" s="193" t="str">
        <f t="shared" si="110"/>
        <v/>
      </c>
      <c r="CB152" s="193" t="str">
        <f t="shared" si="111"/>
        <v/>
      </c>
      <c r="CC152" s="193" t="str">
        <f t="shared" si="112"/>
        <v/>
      </c>
      <c r="CD152" s="193" t="str">
        <f t="shared" si="113"/>
        <v/>
      </c>
      <c r="CE152" s="193" t="str">
        <f t="shared" si="114"/>
        <v/>
      </c>
      <c r="CF152" s="200" t="str">
        <f t="shared" si="104"/>
        <v/>
      </c>
      <c r="CG152" s="193" t="str">
        <f t="shared" si="115"/>
        <v/>
      </c>
      <c r="CH152" s="192" t="str">
        <f t="shared" si="116"/>
        <v/>
      </c>
      <c r="CI152" s="193" t="str">
        <f t="shared" si="117"/>
        <v/>
      </c>
      <c r="CJ152" s="192" t="str">
        <f t="shared" si="118"/>
        <v/>
      </c>
      <c r="CK152" s="192" t="str">
        <f t="shared" si="119"/>
        <v/>
      </c>
      <c r="CL152" s="193" t="str">
        <f>IF(CK152="","",SUMPRODUCT(--(CC152=$CC$8:$CC$358),--(CE152=$CE$8:$CE$358),--(CK152&lt;$CK$8:$CK$358))+COUNTIF($CK$8:CK152,CK152))</f>
        <v/>
      </c>
      <c r="CM152" s="229" t="str">
        <f>IF(CK152="","",SUMPRODUCT(--(CE152=$CE$8:$CE$101),--(CF152=$CF$8:$CF$101),--(CC152=$CC$8:$CC$101),--(CK152&lt;$CK$8:$CK$101))+COUNTIF($CK$8:CK152,CK152))</f>
        <v/>
      </c>
    </row>
    <row r="153" spans="1:91" ht="29.1" hidden="1" customHeight="1">
      <c r="A153" s="182" t="str">
        <f t="shared" si="105"/>
        <v/>
      </c>
      <c r="B153" s="66">
        <v>146</v>
      </c>
      <c r="C153" s="8" t="str">
        <f t="shared" si="120"/>
        <v/>
      </c>
      <c r="D153" s="112" t="str">
        <f t="shared" si="121"/>
        <v/>
      </c>
      <c r="E153" s="112" t="str">
        <f t="shared" si="122"/>
        <v/>
      </c>
      <c r="F153" s="113" t="str">
        <f t="shared" si="123"/>
        <v/>
      </c>
      <c r="G153" s="113" t="str">
        <f t="shared" si="98"/>
        <v/>
      </c>
      <c r="H153" s="113" t="str">
        <f t="shared" si="99"/>
        <v/>
      </c>
      <c r="I153" s="114" t="str">
        <f t="shared" si="124"/>
        <v/>
      </c>
      <c r="J153" s="114" t="str">
        <f t="shared" si="100"/>
        <v/>
      </c>
      <c r="K153" s="8" t="str">
        <f t="shared" si="101"/>
        <v/>
      </c>
      <c r="L153" s="8" t="str">
        <f t="shared" si="102"/>
        <v/>
      </c>
      <c r="M153" s="114" t="str">
        <f t="shared" si="103"/>
        <v/>
      </c>
      <c r="N153" s="8" t="str">
        <f t="shared" si="125"/>
        <v/>
      </c>
      <c r="O153" s="115" t="str">
        <f t="shared" si="126"/>
        <v/>
      </c>
      <c r="P153" s="8" t="str">
        <f t="shared" si="127"/>
        <v/>
      </c>
      <c r="Q153" s="115" t="str">
        <f t="shared" si="128"/>
        <v/>
      </c>
      <c r="R153" s="115" t="str">
        <f t="shared" si="129"/>
        <v/>
      </c>
      <c r="S153" s="121" t="str">
        <f>IF(R153="","",SUMPRODUCT(--(L153=$L$8:$L$101),--(J153=$J$8:$J$101),--(R153&lt;$R$8:$R$101))+COUNTIF($R$8:R153,R153))</f>
        <v/>
      </c>
      <c r="T153" s="121" t="str">
        <f>IF(R153="","",SUMPRODUCT(--(L153=$L$8:$L$101),--(M153=$M$8:$M$101),--(J153=$J$8:$J$101),--(R153&lt;$R$8:$R$101))+COUNTIF($R$8:R153,R153))</f>
        <v/>
      </c>
      <c r="BU153" s="193">
        <v>146</v>
      </c>
      <c r="BV153" s="193" t="str">
        <f>IF(CK153="","",SUMPRODUCT(--(CC153=$CC$8:$CC$358),--(CE153=$CE$8:$CE$358),--(CK153&lt;$CK$8:$CK$358))+COUNTIF($CK$8:CK153,CK153))</f>
        <v/>
      </c>
      <c r="BW153" s="193" t="str">
        <f t="shared" si="106"/>
        <v/>
      </c>
      <c r="BX153" s="193" t="str">
        <f t="shared" si="107"/>
        <v/>
      </c>
      <c r="BY153" s="193" t="str">
        <f t="shared" si="108"/>
        <v/>
      </c>
      <c r="BZ153" s="193" t="str">
        <f t="shared" si="109"/>
        <v/>
      </c>
      <c r="CA153" s="193" t="str">
        <f t="shared" si="110"/>
        <v/>
      </c>
      <c r="CB153" s="193" t="str">
        <f t="shared" si="111"/>
        <v/>
      </c>
      <c r="CC153" s="193" t="str">
        <f t="shared" si="112"/>
        <v/>
      </c>
      <c r="CD153" s="193" t="str">
        <f t="shared" si="113"/>
        <v/>
      </c>
      <c r="CE153" s="193" t="str">
        <f t="shared" si="114"/>
        <v/>
      </c>
      <c r="CF153" s="200" t="str">
        <f t="shared" si="104"/>
        <v/>
      </c>
      <c r="CG153" s="193" t="str">
        <f t="shared" si="115"/>
        <v/>
      </c>
      <c r="CH153" s="192" t="str">
        <f t="shared" si="116"/>
        <v/>
      </c>
      <c r="CI153" s="193" t="str">
        <f t="shared" si="117"/>
        <v/>
      </c>
      <c r="CJ153" s="192" t="str">
        <f t="shared" si="118"/>
        <v/>
      </c>
      <c r="CK153" s="192" t="str">
        <f t="shared" si="119"/>
        <v/>
      </c>
      <c r="CL153" s="193" t="str">
        <f>IF(CK153="","",SUMPRODUCT(--(CC153=$CC$8:$CC$358),--(CE153=$CE$8:$CE$358),--(CK153&lt;$CK$8:$CK$358))+COUNTIF($CK$8:CK153,CK153))</f>
        <v/>
      </c>
      <c r="CM153" s="229" t="str">
        <f>IF(CK153="","",SUMPRODUCT(--(CE153=$CE$8:$CE$101),--(CF153=$CF$8:$CF$101),--(CC153=$CC$8:$CC$101),--(CK153&lt;$CK$8:$CK$101))+COUNTIF($CK$8:CK153,CK153))</f>
        <v/>
      </c>
    </row>
    <row r="154" spans="1:91" ht="29.1" hidden="1" customHeight="1">
      <c r="A154" s="182" t="str">
        <f t="shared" si="105"/>
        <v/>
      </c>
      <c r="B154" s="66">
        <v>147</v>
      </c>
      <c r="C154" s="8" t="str">
        <f t="shared" si="120"/>
        <v/>
      </c>
      <c r="D154" s="112" t="str">
        <f t="shared" si="121"/>
        <v/>
      </c>
      <c r="E154" s="112" t="str">
        <f t="shared" si="122"/>
        <v/>
      </c>
      <c r="F154" s="113" t="str">
        <f t="shared" si="123"/>
        <v/>
      </c>
      <c r="G154" s="113" t="str">
        <f t="shared" si="98"/>
        <v/>
      </c>
      <c r="H154" s="113" t="str">
        <f t="shared" si="99"/>
        <v/>
      </c>
      <c r="I154" s="114" t="str">
        <f t="shared" si="124"/>
        <v/>
      </c>
      <c r="J154" s="114" t="str">
        <f t="shared" si="100"/>
        <v/>
      </c>
      <c r="K154" s="8" t="str">
        <f t="shared" si="101"/>
        <v/>
      </c>
      <c r="L154" s="8" t="str">
        <f t="shared" si="102"/>
        <v/>
      </c>
      <c r="M154" s="114" t="str">
        <f t="shared" si="103"/>
        <v/>
      </c>
      <c r="N154" s="8" t="str">
        <f t="shared" si="125"/>
        <v/>
      </c>
      <c r="O154" s="115" t="str">
        <f t="shared" si="126"/>
        <v/>
      </c>
      <c r="P154" s="8" t="str">
        <f t="shared" si="127"/>
        <v/>
      </c>
      <c r="Q154" s="115" t="str">
        <f t="shared" si="128"/>
        <v/>
      </c>
      <c r="R154" s="115" t="str">
        <f t="shared" si="129"/>
        <v/>
      </c>
      <c r="S154" s="121" t="str">
        <f>IF(R154="","",SUMPRODUCT(--(L154=$L$8:$L$101),--(J154=$J$8:$J$101),--(R154&lt;$R$8:$R$101))+COUNTIF($R$8:R154,R154))</f>
        <v/>
      </c>
      <c r="T154" s="121" t="str">
        <f>IF(R154="","",SUMPRODUCT(--(L154=$L$8:$L$101),--(M154=$M$8:$M$101),--(J154=$J$8:$J$101),--(R154&lt;$R$8:$R$101))+COUNTIF($R$8:R154,R154))</f>
        <v/>
      </c>
      <c r="BU154" s="193">
        <v>147</v>
      </c>
      <c r="BV154" s="193" t="str">
        <f>IF(CK154="","",SUMPRODUCT(--(CC154=$CC$8:$CC$358),--(CE154=$CE$8:$CE$358),--(CK154&lt;$CK$8:$CK$358))+COUNTIF($CK$8:CK154,CK154))</f>
        <v/>
      </c>
      <c r="BW154" s="193" t="str">
        <f t="shared" si="106"/>
        <v/>
      </c>
      <c r="BX154" s="193" t="str">
        <f t="shared" si="107"/>
        <v/>
      </c>
      <c r="BY154" s="193" t="str">
        <f t="shared" si="108"/>
        <v/>
      </c>
      <c r="BZ154" s="193" t="str">
        <f t="shared" si="109"/>
        <v/>
      </c>
      <c r="CA154" s="193" t="str">
        <f t="shared" si="110"/>
        <v/>
      </c>
      <c r="CB154" s="193" t="str">
        <f t="shared" si="111"/>
        <v/>
      </c>
      <c r="CC154" s="193" t="str">
        <f t="shared" si="112"/>
        <v/>
      </c>
      <c r="CD154" s="193" t="str">
        <f t="shared" si="113"/>
        <v/>
      </c>
      <c r="CE154" s="193" t="str">
        <f t="shared" si="114"/>
        <v/>
      </c>
      <c r="CF154" s="200" t="str">
        <f t="shared" si="104"/>
        <v/>
      </c>
      <c r="CG154" s="193" t="str">
        <f t="shared" si="115"/>
        <v/>
      </c>
      <c r="CH154" s="192" t="str">
        <f t="shared" si="116"/>
        <v/>
      </c>
      <c r="CI154" s="193" t="str">
        <f t="shared" si="117"/>
        <v/>
      </c>
      <c r="CJ154" s="192" t="str">
        <f t="shared" si="118"/>
        <v/>
      </c>
      <c r="CK154" s="192" t="str">
        <f t="shared" si="119"/>
        <v/>
      </c>
      <c r="CL154" s="193" t="str">
        <f>IF(CK154="","",SUMPRODUCT(--(CC154=$CC$8:$CC$358),--(CE154=$CE$8:$CE$358),--(CK154&lt;$CK$8:$CK$358))+COUNTIF($CK$8:CK154,CK154))</f>
        <v/>
      </c>
      <c r="CM154" s="229" t="str">
        <f>IF(CK154="","",SUMPRODUCT(--(CE154=$CE$8:$CE$101),--(CF154=$CF$8:$CF$101),--(CC154=$CC$8:$CC$101),--(CK154&lt;$CK$8:$CK$101))+COUNTIF($CK$8:CK154,CK154))</f>
        <v/>
      </c>
    </row>
    <row r="155" spans="1:91" ht="29.1" hidden="1" customHeight="1">
      <c r="A155" s="182" t="str">
        <f t="shared" si="105"/>
        <v/>
      </c>
      <c r="B155" s="66">
        <v>148</v>
      </c>
      <c r="C155" s="8" t="str">
        <f t="shared" si="120"/>
        <v/>
      </c>
      <c r="D155" s="112" t="str">
        <f t="shared" si="121"/>
        <v/>
      </c>
      <c r="E155" s="112" t="str">
        <f t="shared" si="122"/>
        <v/>
      </c>
      <c r="F155" s="113" t="str">
        <f t="shared" si="123"/>
        <v/>
      </c>
      <c r="G155" s="113" t="str">
        <f t="shared" si="98"/>
        <v/>
      </c>
      <c r="H155" s="113" t="str">
        <f t="shared" si="99"/>
        <v/>
      </c>
      <c r="I155" s="114" t="str">
        <f t="shared" si="124"/>
        <v/>
      </c>
      <c r="J155" s="114" t="str">
        <f t="shared" si="100"/>
        <v/>
      </c>
      <c r="K155" s="8" t="str">
        <f t="shared" si="101"/>
        <v/>
      </c>
      <c r="L155" s="8" t="str">
        <f t="shared" si="102"/>
        <v/>
      </c>
      <c r="M155" s="114" t="str">
        <f t="shared" si="103"/>
        <v/>
      </c>
      <c r="N155" s="8" t="str">
        <f t="shared" si="125"/>
        <v/>
      </c>
      <c r="O155" s="115" t="str">
        <f t="shared" si="126"/>
        <v/>
      </c>
      <c r="P155" s="8" t="str">
        <f t="shared" si="127"/>
        <v/>
      </c>
      <c r="Q155" s="115" t="str">
        <f t="shared" si="128"/>
        <v/>
      </c>
      <c r="R155" s="115" t="str">
        <f t="shared" si="129"/>
        <v/>
      </c>
      <c r="S155" s="121" t="str">
        <f>IF(R155="","",SUMPRODUCT(--(L155=$L$8:$L$101),--(J155=$J$8:$J$101),--(R155&lt;$R$8:$R$101))+COUNTIF($R$8:R155,R155))</f>
        <v/>
      </c>
      <c r="T155" s="121" t="str">
        <f>IF(R155="","",SUMPRODUCT(--(L155=$L$8:$L$101),--(M155=$M$8:$M$101),--(J155=$J$8:$J$101),--(R155&lt;$R$8:$R$101))+COUNTIF($R$8:R155,R155))</f>
        <v/>
      </c>
      <c r="BU155" s="193">
        <v>148</v>
      </c>
      <c r="BV155" s="193" t="str">
        <f>IF(CK155="","",SUMPRODUCT(--(CC155=$CC$8:$CC$358),--(CE155=$CE$8:$CE$358),--(CK155&lt;$CK$8:$CK$358))+COUNTIF($CK$8:CK155,CK155))</f>
        <v/>
      </c>
      <c r="BW155" s="193" t="str">
        <f t="shared" si="106"/>
        <v/>
      </c>
      <c r="BX155" s="193" t="str">
        <f t="shared" si="107"/>
        <v/>
      </c>
      <c r="BY155" s="193" t="str">
        <f t="shared" si="108"/>
        <v/>
      </c>
      <c r="BZ155" s="193" t="str">
        <f t="shared" si="109"/>
        <v/>
      </c>
      <c r="CA155" s="193" t="str">
        <f t="shared" si="110"/>
        <v/>
      </c>
      <c r="CB155" s="193" t="str">
        <f t="shared" si="111"/>
        <v/>
      </c>
      <c r="CC155" s="193" t="str">
        <f t="shared" si="112"/>
        <v/>
      </c>
      <c r="CD155" s="193" t="str">
        <f t="shared" si="113"/>
        <v/>
      </c>
      <c r="CE155" s="193" t="str">
        <f t="shared" si="114"/>
        <v/>
      </c>
      <c r="CF155" s="200" t="str">
        <f t="shared" si="104"/>
        <v/>
      </c>
      <c r="CG155" s="193" t="str">
        <f t="shared" si="115"/>
        <v/>
      </c>
      <c r="CH155" s="192" t="str">
        <f t="shared" si="116"/>
        <v/>
      </c>
      <c r="CI155" s="193" t="str">
        <f t="shared" si="117"/>
        <v/>
      </c>
      <c r="CJ155" s="192" t="str">
        <f t="shared" si="118"/>
        <v/>
      </c>
      <c r="CK155" s="192" t="str">
        <f t="shared" si="119"/>
        <v/>
      </c>
      <c r="CL155" s="193" t="str">
        <f>IF(CK155="","",SUMPRODUCT(--(CC155=$CC$8:$CC$358),--(CE155=$CE$8:$CE$358),--(CK155&lt;$CK$8:$CK$358))+COUNTIF($CK$8:CK155,CK155))</f>
        <v/>
      </c>
      <c r="CM155" s="229" t="str">
        <f>IF(CK155="","",SUMPRODUCT(--(CE155=$CE$8:$CE$101),--(CF155=$CF$8:$CF$101),--(CC155=$CC$8:$CC$101),--(CK155&lt;$CK$8:$CK$101))+COUNTIF($CK$8:CK155,CK155))</f>
        <v/>
      </c>
    </row>
    <row r="156" spans="1:91" ht="29.1" hidden="1" customHeight="1">
      <c r="A156" s="182" t="str">
        <f t="shared" si="105"/>
        <v/>
      </c>
      <c r="B156" s="66">
        <v>149</v>
      </c>
      <c r="C156" s="8" t="str">
        <f t="shared" si="120"/>
        <v/>
      </c>
      <c r="D156" s="112" t="str">
        <f t="shared" si="121"/>
        <v/>
      </c>
      <c r="E156" s="112" t="str">
        <f t="shared" si="122"/>
        <v/>
      </c>
      <c r="F156" s="113" t="str">
        <f t="shared" si="123"/>
        <v/>
      </c>
      <c r="G156" s="113" t="str">
        <f t="shared" si="98"/>
        <v/>
      </c>
      <c r="H156" s="113" t="str">
        <f t="shared" si="99"/>
        <v/>
      </c>
      <c r="I156" s="114" t="str">
        <f t="shared" si="124"/>
        <v/>
      </c>
      <c r="J156" s="114" t="str">
        <f t="shared" si="100"/>
        <v/>
      </c>
      <c r="K156" s="8" t="str">
        <f t="shared" si="101"/>
        <v/>
      </c>
      <c r="L156" s="8" t="str">
        <f t="shared" si="102"/>
        <v/>
      </c>
      <c r="M156" s="114" t="str">
        <f t="shared" si="103"/>
        <v/>
      </c>
      <c r="N156" s="8" t="str">
        <f t="shared" si="125"/>
        <v/>
      </c>
      <c r="O156" s="115" t="str">
        <f t="shared" si="126"/>
        <v/>
      </c>
      <c r="P156" s="8" t="str">
        <f t="shared" si="127"/>
        <v/>
      </c>
      <c r="Q156" s="115" t="str">
        <f t="shared" si="128"/>
        <v/>
      </c>
      <c r="R156" s="115" t="str">
        <f t="shared" si="129"/>
        <v/>
      </c>
      <c r="S156" s="121" t="str">
        <f>IF(R156="","",SUMPRODUCT(--(L156=$L$8:$L$101),--(J156=$J$8:$J$101),--(R156&lt;$R$8:$R$101))+COUNTIF($R$8:R156,R156))</f>
        <v/>
      </c>
      <c r="T156" s="121" t="str">
        <f>IF(R156="","",SUMPRODUCT(--(L156=$L$8:$L$101),--(M156=$M$8:$M$101),--(J156=$J$8:$J$101),--(R156&lt;$R$8:$R$101))+COUNTIF($R$8:R156,R156))</f>
        <v/>
      </c>
      <c r="BU156" s="193">
        <v>149</v>
      </c>
      <c r="BV156" s="193" t="str">
        <f>IF(CK156="","",SUMPRODUCT(--(CC156=$CC$8:$CC$358),--(CE156=$CE$8:$CE$358),--(CK156&lt;$CK$8:$CK$358))+COUNTIF($CK$8:CK156,CK156))</f>
        <v/>
      </c>
      <c r="BW156" s="193" t="str">
        <f t="shared" si="106"/>
        <v/>
      </c>
      <c r="BX156" s="193" t="str">
        <f t="shared" si="107"/>
        <v/>
      </c>
      <c r="BY156" s="193" t="str">
        <f t="shared" si="108"/>
        <v/>
      </c>
      <c r="BZ156" s="193" t="str">
        <f t="shared" si="109"/>
        <v/>
      </c>
      <c r="CA156" s="193" t="str">
        <f t="shared" si="110"/>
        <v/>
      </c>
      <c r="CB156" s="193" t="str">
        <f t="shared" si="111"/>
        <v/>
      </c>
      <c r="CC156" s="193" t="str">
        <f t="shared" si="112"/>
        <v/>
      </c>
      <c r="CD156" s="193" t="str">
        <f t="shared" si="113"/>
        <v/>
      </c>
      <c r="CE156" s="193" t="str">
        <f t="shared" si="114"/>
        <v/>
      </c>
      <c r="CF156" s="200" t="str">
        <f t="shared" si="104"/>
        <v/>
      </c>
      <c r="CG156" s="193" t="str">
        <f t="shared" si="115"/>
        <v/>
      </c>
      <c r="CH156" s="192" t="str">
        <f t="shared" si="116"/>
        <v/>
      </c>
      <c r="CI156" s="193" t="str">
        <f t="shared" si="117"/>
        <v/>
      </c>
      <c r="CJ156" s="192" t="str">
        <f t="shared" si="118"/>
        <v/>
      </c>
      <c r="CK156" s="192" t="str">
        <f t="shared" si="119"/>
        <v/>
      </c>
      <c r="CL156" s="193" t="str">
        <f>IF(CK156="","",SUMPRODUCT(--(CC156=$CC$8:$CC$358),--(CE156=$CE$8:$CE$358),--(CK156&lt;$CK$8:$CK$358))+COUNTIF($CK$8:CK156,CK156))</f>
        <v/>
      </c>
      <c r="CM156" s="229" t="str">
        <f>IF(CK156="","",SUMPRODUCT(--(CE156=$CE$8:$CE$101),--(CF156=$CF$8:$CF$101),--(CC156=$CC$8:$CC$101),--(CK156&lt;$CK$8:$CK$101))+COUNTIF($CK$8:CK156,CK156))</f>
        <v/>
      </c>
    </row>
    <row r="157" spans="1:91" ht="29.1" hidden="1" customHeight="1">
      <c r="A157" s="182" t="str">
        <f t="shared" si="105"/>
        <v/>
      </c>
      <c r="B157" s="66">
        <v>150</v>
      </c>
      <c r="C157" s="8" t="str">
        <f t="shared" si="120"/>
        <v/>
      </c>
      <c r="D157" s="112" t="str">
        <f t="shared" si="121"/>
        <v/>
      </c>
      <c r="E157" s="112" t="str">
        <f t="shared" si="122"/>
        <v/>
      </c>
      <c r="F157" s="113" t="str">
        <f t="shared" si="123"/>
        <v/>
      </c>
      <c r="G157" s="113" t="str">
        <f t="shared" si="98"/>
        <v/>
      </c>
      <c r="H157" s="113" t="str">
        <f t="shared" si="99"/>
        <v/>
      </c>
      <c r="I157" s="114" t="str">
        <f t="shared" si="124"/>
        <v/>
      </c>
      <c r="J157" s="114" t="str">
        <f t="shared" si="100"/>
        <v/>
      </c>
      <c r="K157" s="8" t="str">
        <f t="shared" si="101"/>
        <v/>
      </c>
      <c r="L157" s="8" t="str">
        <f t="shared" si="102"/>
        <v/>
      </c>
      <c r="M157" s="114" t="str">
        <f t="shared" si="103"/>
        <v/>
      </c>
      <c r="N157" s="8" t="str">
        <f t="shared" si="125"/>
        <v/>
      </c>
      <c r="O157" s="115" t="str">
        <f t="shared" si="126"/>
        <v/>
      </c>
      <c r="P157" s="8" t="str">
        <f t="shared" si="127"/>
        <v/>
      </c>
      <c r="Q157" s="115" t="str">
        <f t="shared" si="128"/>
        <v/>
      </c>
      <c r="R157" s="115" t="str">
        <f t="shared" si="129"/>
        <v/>
      </c>
      <c r="S157" s="121" t="str">
        <f>IF(R157="","",SUMPRODUCT(--(L157=$L$8:$L$101),--(J157=$J$8:$J$101),--(R157&lt;$R$8:$R$101))+COUNTIF($R$8:R157,R157))</f>
        <v/>
      </c>
      <c r="T157" s="121" t="str">
        <f>IF(R157="","",SUMPRODUCT(--(L157=$L$8:$L$101),--(M157=$M$8:$M$101),--(J157=$J$8:$J$101),--(R157&lt;$R$8:$R$101))+COUNTIF($R$8:R157,R157))</f>
        <v/>
      </c>
      <c r="BU157" s="193">
        <v>150</v>
      </c>
      <c r="BV157" s="193" t="str">
        <f>IF(CK157="","",SUMPRODUCT(--(CC157=$CC$8:$CC$358),--(CE157=$CE$8:$CE$358),--(CK157&lt;$CK$8:$CK$358))+COUNTIF($CK$8:CK157,CK157))</f>
        <v/>
      </c>
      <c r="BW157" s="193" t="str">
        <f t="shared" si="106"/>
        <v/>
      </c>
      <c r="BX157" s="193" t="str">
        <f t="shared" si="107"/>
        <v/>
      </c>
      <c r="BY157" s="193" t="str">
        <f t="shared" si="108"/>
        <v/>
      </c>
      <c r="BZ157" s="193" t="str">
        <f t="shared" si="109"/>
        <v/>
      </c>
      <c r="CA157" s="193" t="str">
        <f t="shared" si="110"/>
        <v/>
      </c>
      <c r="CB157" s="193" t="str">
        <f t="shared" si="111"/>
        <v/>
      </c>
      <c r="CC157" s="193" t="str">
        <f t="shared" si="112"/>
        <v/>
      </c>
      <c r="CD157" s="193" t="str">
        <f t="shared" si="113"/>
        <v/>
      </c>
      <c r="CE157" s="193" t="str">
        <f t="shared" si="114"/>
        <v/>
      </c>
      <c r="CF157" s="200" t="str">
        <f t="shared" si="104"/>
        <v/>
      </c>
      <c r="CG157" s="193" t="str">
        <f t="shared" si="115"/>
        <v/>
      </c>
      <c r="CH157" s="192" t="str">
        <f t="shared" si="116"/>
        <v/>
      </c>
      <c r="CI157" s="193" t="str">
        <f t="shared" si="117"/>
        <v/>
      </c>
      <c r="CJ157" s="192" t="str">
        <f t="shared" si="118"/>
        <v/>
      </c>
      <c r="CK157" s="192" t="str">
        <f t="shared" si="119"/>
        <v/>
      </c>
      <c r="CL157" s="193" t="str">
        <f>IF(CK157="","",SUMPRODUCT(--(CC157=$CC$8:$CC$358),--(CE157=$CE$8:$CE$358),--(CK157&lt;$CK$8:$CK$358))+COUNTIF($CK$8:CK157,CK157))</f>
        <v/>
      </c>
      <c r="CM157" s="229" t="str">
        <f>IF(CK157="","",SUMPRODUCT(--(CE157=$CE$8:$CE$101),--(CF157=$CF$8:$CF$101),--(CC157=$CC$8:$CC$101),--(CK157&lt;$CK$8:$CK$101))+COUNTIF($CK$8:CK157,CK157))</f>
        <v/>
      </c>
    </row>
    <row r="158" spans="1:91" ht="29.1" hidden="1" customHeight="1">
      <c r="A158" s="182" t="str">
        <f t="shared" si="105"/>
        <v/>
      </c>
      <c r="B158" s="66">
        <v>151</v>
      </c>
      <c r="C158" s="8" t="str">
        <f t="shared" si="120"/>
        <v/>
      </c>
      <c r="D158" s="112" t="str">
        <f t="shared" si="121"/>
        <v/>
      </c>
      <c r="E158" s="112" t="str">
        <f t="shared" si="122"/>
        <v/>
      </c>
      <c r="F158" s="113" t="str">
        <f t="shared" si="123"/>
        <v/>
      </c>
      <c r="G158" s="113" t="str">
        <f t="shared" si="98"/>
        <v/>
      </c>
      <c r="H158" s="113" t="str">
        <f t="shared" si="99"/>
        <v/>
      </c>
      <c r="I158" s="114" t="str">
        <f t="shared" si="124"/>
        <v/>
      </c>
      <c r="J158" s="114" t="str">
        <f t="shared" si="100"/>
        <v/>
      </c>
      <c r="K158" s="8" t="str">
        <f t="shared" si="101"/>
        <v/>
      </c>
      <c r="L158" s="8" t="str">
        <f t="shared" si="102"/>
        <v/>
      </c>
      <c r="M158" s="114" t="str">
        <f t="shared" si="103"/>
        <v/>
      </c>
      <c r="N158" s="8" t="str">
        <f t="shared" si="125"/>
        <v/>
      </c>
      <c r="O158" s="115" t="str">
        <f t="shared" si="126"/>
        <v/>
      </c>
      <c r="P158" s="8" t="str">
        <f t="shared" si="127"/>
        <v/>
      </c>
      <c r="Q158" s="115" t="str">
        <f t="shared" si="128"/>
        <v/>
      </c>
      <c r="R158" s="115" t="str">
        <f t="shared" si="129"/>
        <v/>
      </c>
      <c r="S158" s="121" t="str">
        <f>IF(R158="","",SUMPRODUCT(--(L158=$L$8:$L$101),--(J158=$J$8:$J$101),--(R158&lt;$R$8:$R$101))+COUNTIF($R$8:R158,R158))</f>
        <v/>
      </c>
      <c r="T158" s="121" t="str">
        <f>IF(R158="","",SUMPRODUCT(--(L158=$L$8:$L$101),--(M158=$M$8:$M$101),--(J158=$J$8:$J$101),--(R158&lt;$R$8:$R$101))+COUNTIF($R$8:R158,R158))</f>
        <v/>
      </c>
      <c r="BU158" s="193">
        <v>151</v>
      </c>
      <c r="BV158" s="193" t="str">
        <f>IF(CK158="","",SUMPRODUCT(--(CC158=$CC$8:$CC$358),--(CE158=$CE$8:$CE$358),--(CK158&lt;$CK$8:$CK$358))+COUNTIF($CK$8:CK158,CK158))</f>
        <v/>
      </c>
      <c r="BW158" s="193" t="str">
        <f t="shared" si="106"/>
        <v/>
      </c>
      <c r="BX158" s="193" t="str">
        <f t="shared" si="107"/>
        <v/>
      </c>
      <c r="BY158" s="193" t="str">
        <f t="shared" si="108"/>
        <v/>
      </c>
      <c r="BZ158" s="193" t="str">
        <f t="shared" si="109"/>
        <v/>
      </c>
      <c r="CA158" s="193" t="str">
        <f t="shared" si="110"/>
        <v/>
      </c>
      <c r="CB158" s="193" t="str">
        <f t="shared" si="111"/>
        <v/>
      </c>
      <c r="CC158" s="193" t="str">
        <f t="shared" si="112"/>
        <v/>
      </c>
      <c r="CD158" s="193" t="str">
        <f t="shared" si="113"/>
        <v/>
      </c>
      <c r="CE158" s="193" t="str">
        <f t="shared" si="114"/>
        <v/>
      </c>
      <c r="CF158" s="200" t="str">
        <f t="shared" si="104"/>
        <v/>
      </c>
      <c r="CG158" s="193" t="str">
        <f t="shared" si="115"/>
        <v/>
      </c>
      <c r="CH158" s="192" t="str">
        <f t="shared" si="116"/>
        <v/>
      </c>
      <c r="CI158" s="193" t="str">
        <f t="shared" si="117"/>
        <v/>
      </c>
      <c r="CJ158" s="192" t="str">
        <f t="shared" si="118"/>
        <v/>
      </c>
      <c r="CK158" s="192" t="str">
        <f t="shared" si="119"/>
        <v/>
      </c>
      <c r="CL158" s="193" t="str">
        <f>IF(CK158="","",SUMPRODUCT(--(CC158=$CC$8:$CC$358),--(CE158=$CE$8:$CE$358),--(CK158&lt;$CK$8:$CK$358))+COUNTIF($CK$8:CK158,CK158))</f>
        <v/>
      </c>
      <c r="CM158" s="229" t="str">
        <f>IF(CK158="","",SUMPRODUCT(--(CE158=$CE$8:$CE$101),--(CF158=$CF$8:$CF$101),--(CC158=$CC$8:$CC$101),--(CK158&lt;$CK$8:$CK$101))+COUNTIF($CK$8:CK158,CK158))</f>
        <v/>
      </c>
    </row>
    <row r="159" spans="1:91" ht="29.1" hidden="1" customHeight="1">
      <c r="A159" s="182" t="str">
        <f t="shared" si="105"/>
        <v/>
      </c>
      <c r="B159" s="66">
        <v>152</v>
      </c>
      <c r="C159" s="8" t="str">
        <f t="shared" si="120"/>
        <v/>
      </c>
      <c r="D159" s="112" t="str">
        <f t="shared" si="121"/>
        <v/>
      </c>
      <c r="E159" s="112" t="str">
        <f t="shared" si="122"/>
        <v/>
      </c>
      <c r="F159" s="113" t="str">
        <f t="shared" si="123"/>
        <v/>
      </c>
      <c r="G159" s="113" t="str">
        <f t="shared" si="98"/>
        <v/>
      </c>
      <c r="H159" s="113" t="str">
        <f t="shared" si="99"/>
        <v/>
      </c>
      <c r="I159" s="114" t="str">
        <f t="shared" si="124"/>
        <v/>
      </c>
      <c r="J159" s="114" t="str">
        <f t="shared" si="100"/>
        <v/>
      </c>
      <c r="K159" s="8" t="str">
        <f t="shared" si="101"/>
        <v/>
      </c>
      <c r="L159" s="8" t="str">
        <f t="shared" si="102"/>
        <v/>
      </c>
      <c r="M159" s="114" t="str">
        <f t="shared" si="103"/>
        <v/>
      </c>
      <c r="N159" s="8" t="str">
        <f t="shared" si="125"/>
        <v/>
      </c>
      <c r="O159" s="115" t="str">
        <f t="shared" si="126"/>
        <v/>
      </c>
      <c r="P159" s="8" t="str">
        <f t="shared" si="127"/>
        <v/>
      </c>
      <c r="Q159" s="115" t="str">
        <f t="shared" si="128"/>
        <v/>
      </c>
      <c r="R159" s="115" t="str">
        <f t="shared" si="129"/>
        <v/>
      </c>
      <c r="S159" s="121" t="str">
        <f>IF(R159="","",SUMPRODUCT(--(L159=$L$8:$L$101),--(J159=$J$8:$J$101),--(R159&lt;$R$8:$R$101))+COUNTIF($R$8:R159,R159))</f>
        <v/>
      </c>
      <c r="T159" s="121" t="str">
        <f>IF(R159="","",SUMPRODUCT(--(L159=$L$8:$L$101),--(M159=$M$8:$M$101),--(J159=$J$8:$J$101),--(R159&lt;$R$8:$R$101))+COUNTIF($R$8:R159,R159))</f>
        <v/>
      </c>
      <c r="BU159" s="193">
        <v>152</v>
      </c>
      <c r="BV159" s="193" t="str">
        <f>IF(CK159="","",SUMPRODUCT(--(CC159=$CC$8:$CC$358),--(CE159=$CE$8:$CE$358),--(CK159&lt;$CK$8:$CK$358))+COUNTIF($CK$8:CK159,CK159))</f>
        <v/>
      </c>
      <c r="BW159" s="193" t="str">
        <f t="shared" si="106"/>
        <v/>
      </c>
      <c r="BX159" s="193" t="str">
        <f t="shared" si="107"/>
        <v/>
      </c>
      <c r="BY159" s="193" t="str">
        <f t="shared" si="108"/>
        <v/>
      </c>
      <c r="BZ159" s="193" t="str">
        <f t="shared" si="109"/>
        <v/>
      </c>
      <c r="CA159" s="193" t="str">
        <f t="shared" si="110"/>
        <v/>
      </c>
      <c r="CB159" s="193" t="str">
        <f t="shared" si="111"/>
        <v/>
      </c>
      <c r="CC159" s="193" t="str">
        <f t="shared" si="112"/>
        <v/>
      </c>
      <c r="CD159" s="193" t="str">
        <f t="shared" si="113"/>
        <v/>
      </c>
      <c r="CE159" s="193" t="str">
        <f t="shared" si="114"/>
        <v/>
      </c>
      <c r="CF159" s="200" t="str">
        <f t="shared" si="104"/>
        <v/>
      </c>
      <c r="CG159" s="193" t="str">
        <f t="shared" si="115"/>
        <v/>
      </c>
      <c r="CH159" s="192" t="str">
        <f t="shared" si="116"/>
        <v/>
      </c>
      <c r="CI159" s="193" t="str">
        <f t="shared" si="117"/>
        <v/>
      </c>
      <c r="CJ159" s="192" t="str">
        <f t="shared" si="118"/>
        <v/>
      </c>
      <c r="CK159" s="192" t="str">
        <f t="shared" si="119"/>
        <v/>
      </c>
      <c r="CL159" s="193" t="str">
        <f>IF(CK159="","",SUMPRODUCT(--(CC159=$CC$8:$CC$358),--(CE159=$CE$8:$CE$358),--(CK159&lt;$CK$8:$CK$358))+COUNTIF($CK$8:CK159,CK159))</f>
        <v/>
      </c>
      <c r="CM159" s="229" t="str">
        <f>IF(CK159="","",SUMPRODUCT(--(CE159=$CE$8:$CE$101),--(CF159=$CF$8:$CF$101),--(CC159=$CC$8:$CC$101),--(CK159&lt;$CK$8:$CK$101))+COUNTIF($CK$8:CK159,CK159))</f>
        <v/>
      </c>
    </row>
    <row r="160" spans="1:91" ht="29.1" hidden="1" customHeight="1">
      <c r="A160" s="182" t="str">
        <f t="shared" si="105"/>
        <v/>
      </c>
      <c r="B160" s="66">
        <v>153</v>
      </c>
      <c r="C160" s="8" t="str">
        <f t="shared" si="120"/>
        <v/>
      </c>
      <c r="D160" s="112" t="str">
        <f t="shared" si="121"/>
        <v/>
      </c>
      <c r="E160" s="112" t="str">
        <f t="shared" si="122"/>
        <v/>
      </c>
      <c r="F160" s="113" t="str">
        <f t="shared" si="123"/>
        <v/>
      </c>
      <c r="G160" s="113" t="str">
        <f t="shared" si="98"/>
        <v/>
      </c>
      <c r="H160" s="113" t="str">
        <f t="shared" si="99"/>
        <v/>
      </c>
      <c r="I160" s="114" t="str">
        <f t="shared" si="124"/>
        <v/>
      </c>
      <c r="J160" s="114" t="str">
        <f t="shared" si="100"/>
        <v/>
      </c>
      <c r="K160" s="8" t="str">
        <f t="shared" si="101"/>
        <v/>
      </c>
      <c r="L160" s="8" t="str">
        <f t="shared" si="102"/>
        <v/>
      </c>
      <c r="M160" s="114" t="str">
        <f t="shared" si="103"/>
        <v/>
      </c>
      <c r="N160" s="8" t="str">
        <f t="shared" si="125"/>
        <v/>
      </c>
      <c r="O160" s="115" t="str">
        <f t="shared" si="126"/>
        <v/>
      </c>
      <c r="P160" s="8" t="str">
        <f t="shared" si="127"/>
        <v/>
      </c>
      <c r="Q160" s="115" t="str">
        <f t="shared" si="128"/>
        <v/>
      </c>
      <c r="R160" s="115" t="str">
        <f t="shared" si="129"/>
        <v/>
      </c>
      <c r="S160" s="121" t="str">
        <f>IF(R160="","",SUMPRODUCT(--(L160=$L$8:$L$101),--(J160=$J$8:$J$101),--(R160&lt;$R$8:$R$101))+COUNTIF($R$8:R160,R160))</f>
        <v/>
      </c>
      <c r="T160" s="121" t="str">
        <f>IF(R160="","",SUMPRODUCT(--(L160=$L$8:$L$101),--(M160=$M$8:$M$101),--(J160=$J$8:$J$101),--(R160&lt;$R$8:$R$101))+COUNTIF($R$8:R160,R160))</f>
        <v/>
      </c>
      <c r="BU160" s="193">
        <v>153</v>
      </c>
      <c r="BV160" s="193" t="str">
        <f>IF(CK160="","",SUMPRODUCT(--(CC160=$CC$8:$CC$358),--(CE160=$CE$8:$CE$358),--(CK160&lt;$CK$8:$CK$358))+COUNTIF($CK$8:CK160,CK160))</f>
        <v/>
      </c>
      <c r="BW160" s="193" t="str">
        <f t="shared" si="106"/>
        <v/>
      </c>
      <c r="BX160" s="193" t="str">
        <f t="shared" si="107"/>
        <v/>
      </c>
      <c r="BY160" s="193" t="str">
        <f t="shared" si="108"/>
        <v/>
      </c>
      <c r="BZ160" s="193" t="str">
        <f t="shared" si="109"/>
        <v/>
      </c>
      <c r="CA160" s="193" t="str">
        <f t="shared" si="110"/>
        <v/>
      </c>
      <c r="CB160" s="193" t="str">
        <f t="shared" si="111"/>
        <v/>
      </c>
      <c r="CC160" s="193" t="str">
        <f t="shared" si="112"/>
        <v/>
      </c>
      <c r="CD160" s="193" t="str">
        <f t="shared" si="113"/>
        <v/>
      </c>
      <c r="CE160" s="193" t="str">
        <f t="shared" si="114"/>
        <v/>
      </c>
      <c r="CF160" s="200" t="str">
        <f t="shared" si="104"/>
        <v/>
      </c>
      <c r="CG160" s="193" t="str">
        <f t="shared" si="115"/>
        <v/>
      </c>
      <c r="CH160" s="192" t="str">
        <f t="shared" si="116"/>
        <v/>
      </c>
      <c r="CI160" s="193" t="str">
        <f t="shared" si="117"/>
        <v/>
      </c>
      <c r="CJ160" s="192" t="str">
        <f t="shared" si="118"/>
        <v/>
      </c>
      <c r="CK160" s="192" t="str">
        <f t="shared" si="119"/>
        <v/>
      </c>
      <c r="CL160" s="193" t="str">
        <f>IF(CK160="","",SUMPRODUCT(--(CC160=$CC$8:$CC$358),--(CE160=$CE$8:$CE$358),--(CK160&lt;$CK$8:$CK$358))+COUNTIF($CK$8:CK160,CK160))</f>
        <v/>
      </c>
      <c r="CM160" s="229" t="str">
        <f>IF(CK160="","",SUMPRODUCT(--(CE160=$CE$8:$CE$101),--(CF160=$CF$8:$CF$101),--(CC160=$CC$8:$CC$101),--(CK160&lt;$CK$8:$CK$101))+COUNTIF($CK$8:CK160,CK160))</f>
        <v/>
      </c>
    </row>
    <row r="161" spans="1:91" ht="29.1" hidden="1" customHeight="1">
      <c r="A161" s="182" t="str">
        <f t="shared" si="105"/>
        <v/>
      </c>
      <c r="B161" s="66">
        <v>154</v>
      </c>
      <c r="C161" s="8" t="str">
        <f t="shared" si="120"/>
        <v/>
      </c>
      <c r="D161" s="112" t="str">
        <f t="shared" si="121"/>
        <v/>
      </c>
      <c r="E161" s="112" t="str">
        <f t="shared" si="122"/>
        <v/>
      </c>
      <c r="F161" s="113" t="str">
        <f t="shared" si="123"/>
        <v/>
      </c>
      <c r="G161" s="113" t="str">
        <f t="shared" si="98"/>
        <v/>
      </c>
      <c r="H161" s="113" t="str">
        <f t="shared" si="99"/>
        <v/>
      </c>
      <c r="I161" s="114" t="str">
        <f t="shared" si="124"/>
        <v/>
      </c>
      <c r="J161" s="114" t="str">
        <f t="shared" si="100"/>
        <v/>
      </c>
      <c r="K161" s="8" t="str">
        <f t="shared" si="101"/>
        <v/>
      </c>
      <c r="L161" s="8" t="str">
        <f t="shared" si="102"/>
        <v/>
      </c>
      <c r="M161" s="114" t="str">
        <f t="shared" si="103"/>
        <v/>
      </c>
      <c r="N161" s="8" t="str">
        <f t="shared" si="125"/>
        <v/>
      </c>
      <c r="O161" s="115" t="str">
        <f t="shared" si="126"/>
        <v/>
      </c>
      <c r="P161" s="8" t="str">
        <f t="shared" si="127"/>
        <v/>
      </c>
      <c r="Q161" s="115" t="str">
        <f t="shared" si="128"/>
        <v/>
      </c>
      <c r="R161" s="115" t="str">
        <f t="shared" si="129"/>
        <v/>
      </c>
      <c r="S161" s="121" t="str">
        <f>IF(R161="","",SUMPRODUCT(--(L161=$L$8:$L$101),--(J161=$J$8:$J$101),--(R161&lt;$R$8:$R$101))+COUNTIF($R$8:R161,R161))</f>
        <v/>
      </c>
      <c r="T161" s="121" t="str">
        <f>IF(R161="","",SUMPRODUCT(--(L161=$L$8:$L$101),--(M161=$M$8:$M$101),--(J161=$J$8:$J$101),--(R161&lt;$R$8:$R$101))+COUNTIF($R$8:R161,R161))</f>
        <v/>
      </c>
      <c r="BU161" s="193">
        <v>154</v>
      </c>
      <c r="BV161" s="193" t="str">
        <f>IF(CK161="","",SUMPRODUCT(--(CC161=$CC$8:$CC$358),--(CE161=$CE$8:$CE$358),--(CK161&lt;$CK$8:$CK$358))+COUNTIF($CK$8:CK161,CK161))</f>
        <v/>
      </c>
      <c r="BW161" s="193" t="str">
        <f t="shared" si="106"/>
        <v/>
      </c>
      <c r="BX161" s="193" t="str">
        <f t="shared" si="107"/>
        <v/>
      </c>
      <c r="BY161" s="193" t="str">
        <f t="shared" si="108"/>
        <v/>
      </c>
      <c r="BZ161" s="193" t="str">
        <f t="shared" si="109"/>
        <v/>
      </c>
      <c r="CA161" s="193" t="str">
        <f t="shared" si="110"/>
        <v/>
      </c>
      <c r="CB161" s="193" t="str">
        <f t="shared" si="111"/>
        <v/>
      </c>
      <c r="CC161" s="193" t="str">
        <f t="shared" si="112"/>
        <v/>
      </c>
      <c r="CD161" s="193" t="str">
        <f t="shared" si="113"/>
        <v/>
      </c>
      <c r="CE161" s="193" t="str">
        <f t="shared" si="114"/>
        <v/>
      </c>
      <c r="CF161" s="200" t="str">
        <f t="shared" si="104"/>
        <v/>
      </c>
      <c r="CG161" s="193" t="str">
        <f t="shared" si="115"/>
        <v/>
      </c>
      <c r="CH161" s="192" t="str">
        <f t="shared" si="116"/>
        <v/>
      </c>
      <c r="CI161" s="193" t="str">
        <f t="shared" si="117"/>
        <v/>
      </c>
      <c r="CJ161" s="192" t="str">
        <f t="shared" si="118"/>
        <v/>
      </c>
      <c r="CK161" s="192" t="str">
        <f t="shared" si="119"/>
        <v/>
      </c>
      <c r="CL161" s="193" t="str">
        <f>IF(CK161="","",SUMPRODUCT(--(CC161=$CC$8:$CC$358),--(CE161=$CE$8:$CE$358),--(CK161&lt;$CK$8:$CK$358))+COUNTIF($CK$8:CK161,CK161))</f>
        <v/>
      </c>
      <c r="CM161" s="229" t="str">
        <f>IF(CK161="","",SUMPRODUCT(--(CE161=$CE$8:$CE$101),--(CF161=$CF$8:$CF$101),--(CC161=$CC$8:$CC$101),--(CK161&lt;$CK$8:$CK$101))+COUNTIF($CK$8:CK161,CK161))</f>
        <v/>
      </c>
    </row>
    <row r="162" spans="1:91" ht="29.1" hidden="1" customHeight="1">
      <c r="A162" s="182" t="str">
        <f t="shared" si="105"/>
        <v/>
      </c>
      <c r="B162" s="66">
        <v>155</v>
      </c>
      <c r="C162" s="8" t="str">
        <f t="shared" si="120"/>
        <v/>
      </c>
      <c r="D162" s="112" t="str">
        <f t="shared" si="121"/>
        <v/>
      </c>
      <c r="E162" s="112" t="str">
        <f t="shared" si="122"/>
        <v/>
      </c>
      <c r="F162" s="113" t="str">
        <f t="shared" si="123"/>
        <v/>
      </c>
      <c r="G162" s="113" t="str">
        <f t="shared" si="98"/>
        <v/>
      </c>
      <c r="H162" s="113" t="str">
        <f t="shared" si="99"/>
        <v/>
      </c>
      <c r="I162" s="114" t="str">
        <f t="shared" si="124"/>
        <v/>
      </c>
      <c r="J162" s="114" t="str">
        <f t="shared" si="100"/>
        <v/>
      </c>
      <c r="K162" s="8" t="str">
        <f t="shared" si="101"/>
        <v/>
      </c>
      <c r="L162" s="8" t="str">
        <f t="shared" si="102"/>
        <v/>
      </c>
      <c r="M162" s="114" t="str">
        <f t="shared" si="103"/>
        <v/>
      </c>
      <c r="N162" s="8" t="str">
        <f t="shared" si="125"/>
        <v/>
      </c>
      <c r="O162" s="115" t="str">
        <f t="shared" si="126"/>
        <v/>
      </c>
      <c r="P162" s="8" t="str">
        <f t="shared" si="127"/>
        <v/>
      </c>
      <c r="Q162" s="115" t="str">
        <f t="shared" si="128"/>
        <v/>
      </c>
      <c r="R162" s="115" t="str">
        <f t="shared" si="129"/>
        <v/>
      </c>
      <c r="S162" s="121" t="str">
        <f>IF(R162="","",SUMPRODUCT(--(L162=$L$8:$L$101),--(J162=$J$8:$J$101),--(R162&lt;$R$8:$R$101))+COUNTIF($R$8:R162,R162))</f>
        <v/>
      </c>
      <c r="T162" s="121" t="str">
        <f>IF(R162="","",SUMPRODUCT(--(L162=$L$8:$L$101),--(M162=$M$8:$M$101),--(J162=$J$8:$J$101),--(R162&lt;$R$8:$R$101))+COUNTIF($R$8:R162,R162))</f>
        <v/>
      </c>
      <c r="BU162" s="193">
        <v>155</v>
      </c>
      <c r="BV162" s="193" t="str">
        <f>IF(CK162="","",SUMPRODUCT(--(CC162=$CC$8:$CC$358),--(CE162=$CE$8:$CE$358),--(CK162&lt;$CK$8:$CK$358))+COUNTIF($CK$8:CK162,CK162))</f>
        <v/>
      </c>
      <c r="BW162" s="193" t="str">
        <f t="shared" si="106"/>
        <v/>
      </c>
      <c r="BX162" s="193" t="str">
        <f t="shared" si="107"/>
        <v/>
      </c>
      <c r="BY162" s="193" t="str">
        <f t="shared" si="108"/>
        <v/>
      </c>
      <c r="BZ162" s="193" t="str">
        <f t="shared" si="109"/>
        <v/>
      </c>
      <c r="CA162" s="193" t="str">
        <f t="shared" si="110"/>
        <v/>
      </c>
      <c r="CB162" s="193" t="str">
        <f t="shared" si="111"/>
        <v/>
      </c>
      <c r="CC162" s="193" t="str">
        <f t="shared" si="112"/>
        <v/>
      </c>
      <c r="CD162" s="193" t="str">
        <f t="shared" si="113"/>
        <v/>
      </c>
      <c r="CE162" s="193" t="str">
        <f t="shared" si="114"/>
        <v/>
      </c>
      <c r="CF162" s="200" t="str">
        <f t="shared" si="104"/>
        <v/>
      </c>
      <c r="CG162" s="193" t="str">
        <f t="shared" si="115"/>
        <v/>
      </c>
      <c r="CH162" s="192" t="str">
        <f t="shared" si="116"/>
        <v/>
      </c>
      <c r="CI162" s="193" t="str">
        <f t="shared" si="117"/>
        <v/>
      </c>
      <c r="CJ162" s="192" t="str">
        <f t="shared" si="118"/>
        <v/>
      </c>
      <c r="CK162" s="192" t="str">
        <f t="shared" si="119"/>
        <v/>
      </c>
      <c r="CL162" s="193" t="str">
        <f>IF(CK162="","",SUMPRODUCT(--(CC162=$CC$8:$CC$358),--(CE162=$CE$8:$CE$358),--(CK162&lt;$CK$8:$CK$358))+COUNTIF($CK$8:CK162,CK162))</f>
        <v/>
      </c>
      <c r="CM162" s="229" t="str">
        <f>IF(CK162="","",SUMPRODUCT(--(CE162=$CE$8:$CE$101),--(CF162=$CF$8:$CF$101),--(CC162=$CC$8:$CC$101),--(CK162&lt;$CK$8:$CK$101))+COUNTIF($CK$8:CK162,CK162))</f>
        <v/>
      </c>
    </row>
    <row r="163" spans="1:91" ht="29.1" hidden="1" customHeight="1">
      <c r="A163" s="182" t="str">
        <f t="shared" si="105"/>
        <v/>
      </c>
      <c r="B163" s="66">
        <v>156</v>
      </c>
      <c r="C163" s="8" t="str">
        <f t="shared" si="120"/>
        <v/>
      </c>
      <c r="D163" s="112" t="str">
        <f t="shared" si="121"/>
        <v/>
      </c>
      <c r="E163" s="112" t="str">
        <f t="shared" si="122"/>
        <v/>
      </c>
      <c r="F163" s="113" t="str">
        <f t="shared" si="123"/>
        <v/>
      </c>
      <c r="G163" s="113" t="str">
        <f t="shared" si="98"/>
        <v/>
      </c>
      <c r="H163" s="113" t="str">
        <f t="shared" si="99"/>
        <v/>
      </c>
      <c r="I163" s="114" t="str">
        <f t="shared" si="124"/>
        <v/>
      </c>
      <c r="J163" s="114" t="str">
        <f t="shared" si="100"/>
        <v/>
      </c>
      <c r="K163" s="8" t="str">
        <f t="shared" si="101"/>
        <v/>
      </c>
      <c r="L163" s="8" t="str">
        <f t="shared" si="102"/>
        <v/>
      </c>
      <c r="M163" s="114" t="str">
        <f t="shared" si="103"/>
        <v/>
      </c>
      <c r="N163" s="8" t="str">
        <f t="shared" si="125"/>
        <v/>
      </c>
      <c r="O163" s="115" t="str">
        <f t="shared" si="126"/>
        <v/>
      </c>
      <c r="P163" s="8" t="str">
        <f t="shared" si="127"/>
        <v/>
      </c>
      <c r="Q163" s="115" t="str">
        <f t="shared" si="128"/>
        <v/>
      </c>
      <c r="R163" s="115" t="str">
        <f t="shared" si="129"/>
        <v/>
      </c>
      <c r="S163" s="121" t="str">
        <f>IF(R163="","",SUMPRODUCT(--(L163=$L$8:$L$101),--(J163=$J$8:$J$101),--(R163&lt;$R$8:$R$101))+COUNTIF($R$8:R163,R163))</f>
        <v/>
      </c>
      <c r="T163" s="121" t="str">
        <f>IF(R163="","",SUMPRODUCT(--(L163=$L$8:$L$101),--(M163=$M$8:$M$101),--(J163=$J$8:$J$101),--(R163&lt;$R$8:$R$101))+COUNTIF($R$8:R163,R163))</f>
        <v/>
      </c>
      <c r="BU163" s="193">
        <v>156</v>
      </c>
      <c r="BV163" s="193" t="str">
        <f>IF(CK163="","",SUMPRODUCT(--(CC163=$CC$8:$CC$358),--(CE163=$CE$8:$CE$358),--(CK163&lt;$CK$8:$CK$358))+COUNTIF($CK$8:CK163,CK163))</f>
        <v/>
      </c>
      <c r="BW163" s="193" t="str">
        <f t="shared" si="106"/>
        <v/>
      </c>
      <c r="BX163" s="193" t="str">
        <f t="shared" si="107"/>
        <v/>
      </c>
      <c r="BY163" s="193" t="str">
        <f t="shared" si="108"/>
        <v/>
      </c>
      <c r="BZ163" s="193" t="str">
        <f t="shared" si="109"/>
        <v/>
      </c>
      <c r="CA163" s="193" t="str">
        <f t="shared" si="110"/>
        <v/>
      </c>
      <c r="CB163" s="193" t="str">
        <f t="shared" si="111"/>
        <v/>
      </c>
      <c r="CC163" s="193" t="str">
        <f t="shared" si="112"/>
        <v/>
      </c>
      <c r="CD163" s="193" t="str">
        <f t="shared" si="113"/>
        <v/>
      </c>
      <c r="CE163" s="193" t="str">
        <f t="shared" si="114"/>
        <v/>
      </c>
      <c r="CF163" s="200" t="str">
        <f t="shared" si="104"/>
        <v/>
      </c>
      <c r="CG163" s="193" t="str">
        <f t="shared" si="115"/>
        <v/>
      </c>
      <c r="CH163" s="192" t="str">
        <f t="shared" si="116"/>
        <v/>
      </c>
      <c r="CI163" s="193" t="str">
        <f t="shared" si="117"/>
        <v/>
      </c>
      <c r="CJ163" s="192" t="str">
        <f t="shared" si="118"/>
        <v/>
      </c>
      <c r="CK163" s="192" t="str">
        <f t="shared" si="119"/>
        <v/>
      </c>
      <c r="CL163" s="193" t="str">
        <f>IF(CK163="","",SUMPRODUCT(--(CC163=$CC$8:$CC$358),--(CE163=$CE$8:$CE$358),--(CK163&lt;$CK$8:$CK$358))+COUNTIF($CK$8:CK163,CK163))</f>
        <v/>
      </c>
      <c r="CM163" s="229" t="str">
        <f>IF(CK163="","",SUMPRODUCT(--(CE163=$CE$8:$CE$101),--(CF163=$CF$8:$CF$101),--(CC163=$CC$8:$CC$101),--(CK163&lt;$CK$8:$CK$101))+COUNTIF($CK$8:CK163,CK163))</f>
        <v/>
      </c>
    </row>
    <row r="164" spans="1:91" ht="29.1" hidden="1" customHeight="1">
      <c r="A164" s="182" t="str">
        <f t="shared" si="105"/>
        <v/>
      </c>
      <c r="B164" s="66">
        <v>157</v>
      </c>
      <c r="C164" s="8" t="str">
        <f t="shared" si="120"/>
        <v/>
      </c>
      <c r="D164" s="112" t="str">
        <f t="shared" si="121"/>
        <v/>
      </c>
      <c r="E164" s="112" t="str">
        <f t="shared" si="122"/>
        <v/>
      </c>
      <c r="F164" s="113" t="str">
        <f t="shared" si="123"/>
        <v/>
      </c>
      <c r="G164" s="113" t="str">
        <f t="shared" si="98"/>
        <v/>
      </c>
      <c r="H164" s="113" t="str">
        <f t="shared" si="99"/>
        <v/>
      </c>
      <c r="I164" s="114" t="str">
        <f t="shared" si="124"/>
        <v/>
      </c>
      <c r="J164" s="114" t="str">
        <f t="shared" si="100"/>
        <v/>
      </c>
      <c r="K164" s="8" t="str">
        <f t="shared" si="101"/>
        <v/>
      </c>
      <c r="L164" s="8" t="str">
        <f t="shared" si="102"/>
        <v/>
      </c>
      <c r="M164" s="114" t="str">
        <f t="shared" si="103"/>
        <v/>
      </c>
      <c r="N164" s="8" t="str">
        <f t="shared" si="125"/>
        <v/>
      </c>
      <c r="O164" s="115" t="str">
        <f t="shared" si="126"/>
        <v/>
      </c>
      <c r="P164" s="8" t="str">
        <f t="shared" si="127"/>
        <v/>
      </c>
      <c r="Q164" s="115" t="str">
        <f t="shared" si="128"/>
        <v/>
      </c>
      <c r="R164" s="115" t="str">
        <f t="shared" si="129"/>
        <v/>
      </c>
      <c r="S164" s="121" t="str">
        <f>IF(R164="","",SUMPRODUCT(--(L164=$L$8:$L$101),--(J164=$J$8:$J$101),--(R164&lt;$R$8:$R$101))+COUNTIF($R$8:R164,R164))</f>
        <v/>
      </c>
      <c r="T164" s="121" t="str">
        <f>IF(R164="","",SUMPRODUCT(--(L164=$L$8:$L$101),--(M164=$M$8:$M$101),--(J164=$J$8:$J$101),--(R164&lt;$R$8:$R$101))+COUNTIF($R$8:R164,R164))</f>
        <v/>
      </c>
      <c r="BU164" s="193">
        <v>157</v>
      </c>
      <c r="BV164" s="193" t="str">
        <f>IF(CK164="","",SUMPRODUCT(--(CC164=$CC$8:$CC$358),--(CE164=$CE$8:$CE$358),--(CK164&lt;$CK$8:$CK$358))+COUNTIF($CK$8:CK164,CK164))</f>
        <v/>
      </c>
      <c r="BW164" s="193" t="str">
        <f t="shared" si="106"/>
        <v/>
      </c>
      <c r="BX164" s="193" t="str">
        <f t="shared" si="107"/>
        <v/>
      </c>
      <c r="BY164" s="193" t="str">
        <f t="shared" si="108"/>
        <v/>
      </c>
      <c r="BZ164" s="193" t="str">
        <f t="shared" si="109"/>
        <v/>
      </c>
      <c r="CA164" s="193" t="str">
        <f t="shared" si="110"/>
        <v/>
      </c>
      <c r="CB164" s="193" t="str">
        <f t="shared" si="111"/>
        <v/>
      </c>
      <c r="CC164" s="193" t="str">
        <f t="shared" si="112"/>
        <v/>
      </c>
      <c r="CD164" s="193" t="str">
        <f t="shared" si="113"/>
        <v/>
      </c>
      <c r="CE164" s="193" t="str">
        <f t="shared" si="114"/>
        <v/>
      </c>
      <c r="CF164" s="200" t="str">
        <f t="shared" si="104"/>
        <v/>
      </c>
      <c r="CG164" s="193" t="str">
        <f t="shared" si="115"/>
        <v/>
      </c>
      <c r="CH164" s="192" t="str">
        <f t="shared" si="116"/>
        <v/>
      </c>
      <c r="CI164" s="193" t="str">
        <f t="shared" si="117"/>
        <v/>
      </c>
      <c r="CJ164" s="192" t="str">
        <f t="shared" si="118"/>
        <v/>
      </c>
      <c r="CK164" s="192" t="str">
        <f t="shared" si="119"/>
        <v/>
      </c>
      <c r="CL164" s="193" t="str">
        <f>IF(CK164="","",SUMPRODUCT(--(CC164=$CC$8:$CC$358),--(CE164=$CE$8:$CE$358),--(CK164&lt;$CK$8:$CK$358))+COUNTIF($CK$8:CK164,CK164))</f>
        <v/>
      </c>
      <c r="CM164" s="229" t="str">
        <f>IF(CK164="","",SUMPRODUCT(--(CE164=$CE$8:$CE$101),--(CF164=$CF$8:$CF$101),--(CC164=$CC$8:$CC$101),--(CK164&lt;$CK$8:$CK$101))+COUNTIF($CK$8:CK164,CK164))</f>
        <v/>
      </c>
    </row>
    <row r="165" spans="1:91" ht="29.1" hidden="1" customHeight="1">
      <c r="A165" s="182" t="str">
        <f t="shared" si="105"/>
        <v/>
      </c>
      <c r="B165" s="66">
        <v>158</v>
      </c>
      <c r="C165" s="8" t="str">
        <f t="shared" si="120"/>
        <v/>
      </c>
      <c r="D165" s="112" t="str">
        <f t="shared" si="121"/>
        <v/>
      </c>
      <c r="E165" s="112" t="str">
        <f t="shared" si="122"/>
        <v/>
      </c>
      <c r="F165" s="113" t="str">
        <f t="shared" si="123"/>
        <v/>
      </c>
      <c r="G165" s="113" t="str">
        <f t="shared" si="98"/>
        <v/>
      </c>
      <c r="H165" s="113" t="str">
        <f t="shared" si="99"/>
        <v/>
      </c>
      <c r="I165" s="114" t="str">
        <f t="shared" si="124"/>
        <v/>
      </c>
      <c r="J165" s="114" t="str">
        <f t="shared" si="100"/>
        <v/>
      </c>
      <c r="K165" s="8" t="str">
        <f t="shared" si="101"/>
        <v/>
      </c>
      <c r="L165" s="8" t="str">
        <f t="shared" si="102"/>
        <v/>
      </c>
      <c r="M165" s="114" t="str">
        <f t="shared" si="103"/>
        <v/>
      </c>
      <c r="N165" s="8" t="str">
        <f t="shared" si="125"/>
        <v/>
      </c>
      <c r="O165" s="115" t="str">
        <f t="shared" si="126"/>
        <v/>
      </c>
      <c r="P165" s="8" t="str">
        <f t="shared" si="127"/>
        <v/>
      </c>
      <c r="Q165" s="115" t="str">
        <f t="shared" si="128"/>
        <v/>
      </c>
      <c r="R165" s="115" t="str">
        <f t="shared" si="129"/>
        <v/>
      </c>
      <c r="S165" s="121" t="str">
        <f>IF(R165="","",SUMPRODUCT(--(L165=$L$8:$L$101),--(J165=$J$8:$J$101),--(R165&lt;$R$8:$R$101))+COUNTIF($R$8:R165,R165))</f>
        <v/>
      </c>
      <c r="T165" s="121" t="str">
        <f>IF(R165="","",SUMPRODUCT(--(L165=$L$8:$L$101),--(M165=$M$8:$M$101),--(J165=$J$8:$J$101),--(R165&lt;$R$8:$R$101))+COUNTIF($R$8:R165,R165))</f>
        <v/>
      </c>
      <c r="BU165" s="193">
        <v>158</v>
      </c>
      <c r="BV165" s="193" t="str">
        <f>IF(CK165="","",SUMPRODUCT(--(CC165=$CC$8:$CC$358),--(CE165=$CE$8:$CE$358),--(CK165&lt;$CK$8:$CK$358))+COUNTIF($CK$8:CK165,CK165))</f>
        <v/>
      </c>
      <c r="BW165" s="193" t="str">
        <f t="shared" si="106"/>
        <v/>
      </c>
      <c r="BX165" s="193" t="str">
        <f t="shared" si="107"/>
        <v/>
      </c>
      <c r="BY165" s="193" t="str">
        <f t="shared" si="108"/>
        <v/>
      </c>
      <c r="BZ165" s="193" t="str">
        <f t="shared" si="109"/>
        <v/>
      </c>
      <c r="CA165" s="193" t="str">
        <f t="shared" si="110"/>
        <v/>
      </c>
      <c r="CB165" s="193" t="str">
        <f t="shared" si="111"/>
        <v/>
      </c>
      <c r="CC165" s="193" t="str">
        <f t="shared" si="112"/>
        <v/>
      </c>
      <c r="CD165" s="193" t="str">
        <f t="shared" si="113"/>
        <v/>
      </c>
      <c r="CE165" s="193" t="str">
        <f t="shared" si="114"/>
        <v/>
      </c>
      <c r="CF165" s="200" t="str">
        <f t="shared" si="104"/>
        <v/>
      </c>
      <c r="CG165" s="193" t="str">
        <f t="shared" si="115"/>
        <v/>
      </c>
      <c r="CH165" s="192" t="str">
        <f t="shared" si="116"/>
        <v/>
      </c>
      <c r="CI165" s="193" t="str">
        <f t="shared" si="117"/>
        <v/>
      </c>
      <c r="CJ165" s="192" t="str">
        <f t="shared" si="118"/>
        <v/>
      </c>
      <c r="CK165" s="192" t="str">
        <f t="shared" si="119"/>
        <v/>
      </c>
      <c r="CL165" s="193" t="str">
        <f>IF(CK165="","",SUMPRODUCT(--(CC165=$CC$8:$CC$358),--(CE165=$CE$8:$CE$358),--(CK165&lt;$CK$8:$CK$358))+COUNTIF($CK$8:CK165,CK165))</f>
        <v/>
      </c>
      <c r="CM165" s="229" t="str">
        <f>IF(CK165="","",SUMPRODUCT(--(CE165=$CE$8:$CE$101),--(CF165=$CF$8:$CF$101),--(CC165=$CC$8:$CC$101),--(CK165&lt;$CK$8:$CK$101))+COUNTIF($CK$8:CK165,CK165))</f>
        <v/>
      </c>
    </row>
    <row r="166" spans="1:91" ht="29.1" hidden="1" customHeight="1">
      <c r="A166" s="182" t="str">
        <f t="shared" si="105"/>
        <v/>
      </c>
      <c r="B166" s="66">
        <v>159</v>
      </c>
      <c r="C166" s="8" t="str">
        <f t="shared" si="120"/>
        <v/>
      </c>
      <c r="D166" s="112" t="str">
        <f t="shared" si="121"/>
        <v/>
      </c>
      <c r="E166" s="112" t="str">
        <f t="shared" si="122"/>
        <v/>
      </c>
      <c r="F166" s="113" t="str">
        <f t="shared" si="123"/>
        <v/>
      </c>
      <c r="G166" s="113" t="str">
        <f t="shared" si="98"/>
        <v/>
      </c>
      <c r="H166" s="113" t="str">
        <f t="shared" si="99"/>
        <v/>
      </c>
      <c r="I166" s="114" t="str">
        <f t="shared" si="124"/>
        <v/>
      </c>
      <c r="J166" s="114" t="str">
        <f t="shared" si="100"/>
        <v/>
      </c>
      <c r="K166" s="8" t="str">
        <f t="shared" si="101"/>
        <v/>
      </c>
      <c r="L166" s="8" t="str">
        <f t="shared" si="102"/>
        <v/>
      </c>
      <c r="M166" s="114" t="str">
        <f t="shared" si="103"/>
        <v/>
      </c>
      <c r="N166" s="8" t="str">
        <f t="shared" si="125"/>
        <v/>
      </c>
      <c r="O166" s="115" t="str">
        <f t="shared" si="126"/>
        <v/>
      </c>
      <c r="P166" s="8" t="str">
        <f t="shared" si="127"/>
        <v/>
      </c>
      <c r="Q166" s="115" t="str">
        <f t="shared" si="128"/>
        <v/>
      </c>
      <c r="R166" s="115" t="str">
        <f t="shared" si="129"/>
        <v/>
      </c>
      <c r="S166" s="121" t="str">
        <f>IF(R166="","",SUMPRODUCT(--(L166=$L$8:$L$101),--(J166=$J$8:$J$101),--(R166&lt;$R$8:$R$101))+COUNTIF($R$8:R166,R166))</f>
        <v/>
      </c>
      <c r="T166" s="121" t="str">
        <f>IF(R166="","",SUMPRODUCT(--(L166=$L$8:$L$101),--(M166=$M$8:$M$101),--(J166=$J$8:$J$101),--(R166&lt;$R$8:$R$101))+COUNTIF($R$8:R166,R166))</f>
        <v/>
      </c>
      <c r="BU166" s="193">
        <v>159</v>
      </c>
      <c r="BV166" s="193" t="str">
        <f>IF(CK166="","",SUMPRODUCT(--(CC166=$CC$8:$CC$358),--(CE166=$CE$8:$CE$358),--(CK166&lt;$CK$8:$CK$358))+COUNTIF($CK$8:CK166,CK166))</f>
        <v/>
      </c>
      <c r="BW166" s="193" t="str">
        <f t="shared" si="106"/>
        <v/>
      </c>
      <c r="BX166" s="193" t="str">
        <f t="shared" si="107"/>
        <v/>
      </c>
      <c r="BY166" s="193" t="str">
        <f t="shared" si="108"/>
        <v/>
      </c>
      <c r="BZ166" s="193" t="str">
        <f t="shared" si="109"/>
        <v/>
      </c>
      <c r="CA166" s="193" t="str">
        <f t="shared" si="110"/>
        <v/>
      </c>
      <c r="CB166" s="193" t="str">
        <f t="shared" si="111"/>
        <v/>
      </c>
      <c r="CC166" s="193" t="str">
        <f t="shared" si="112"/>
        <v/>
      </c>
      <c r="CD166" s="193" t="str">
        <f t="shared" si="113"/>
        <v/>
      </c>
      <c r="CE166" s="193" t="str">
        <f t="shared" si="114"/>
        <v/>
      </c>
      <c r="CF166" s="200" t="str">
        <f t="shared" si="104"/>
        <v/>
      </c>
      <c r="CG166" s="193" t="str">
        <f t="shared" si="115"/>
        <v/>
      </c>
      <c r="CH166" s="192" t="str">
        <f t="shared" si="116"/>
        <v/>
      </c>
      <c r="CI166" s="193" t="str">
        <f t="shared" si="117"/>
        <v/>
      </c>
      <c r="CJ166" s="192" t="str">
        <f t="shared" si="118"/>
        <v/>
      </c>
      <c r="CK166" s="192" t="str">
        <f t="shared" si="119"/>
        <v/>
      </c>
      <c r="CL166" s="193" t="str">
        <f>IF(CK166="","",SUMPRODUCT(--(CC166=$CC$8:$CC$358),--(CE166=$CE$8:$CE$358),--(CK166&lt;$CK$8:$CK$358))+COUNTIF($CK$8:CK166,CK166))</f>
        <v/>
      </c>
      <c r="CM166" s="229" t="str">
        <f>IF(CK166="","",SUMPRODUCT(--(CE166=$CE$8:$CE$101),--(CF166=$CF$8:$CF$101),--(CC166=$CC$8:$CC$101),--(CK166&lt;$CK$8:$CK$101))+COUNTIF($CK$8:CK166,CK166))</f>
        <v/>
      </c>
    </row>
    <row r="167" spans="1:91" ht="29.1" hidden="1" customHeight="1">
      <c r="A167" s="182" t="str">
        <f t="shared" si="105"/>
        <v/>
      </c>
      <c r="B167" s="66">
        <v>160</v>
      </c>
      <c r="C167" s="8" t="str">
        <f t="shared" si="120"/>
        <v/>
      </c>
      <c r="D167" s="112" t="str">
        <f t="shared" si="121"/>
        <v/>
      </c>
      <c r="E167" s="112" t="str">
        <f t="shared" si="122"/>
        <v/>
      </c>
      <c r="F167" s="113" t="str">
        <f t="shared" si="123"/>
        <v/>
      </c>
      <c r="G167" s="113" t="str">
        <f t="shared" si="98"/>
        <v/>
      </c>
      <c r="H167" s="113" t="str">
        <f t="shared" si="99"/>
        <v/>
      </c>
      <c r="I167" s="114" t="str">
        <f t="shared" si="124"/>
        <v/>
      </c>
      <c r="J167" s="114" t="str">
        <f t="shared" si="100"/>
        <v/>
      </c>
      <c r="K167" s="8" t="str">
        <f t="shared" si="101"/>
        <v/>
      </c>
      <c r="L167" s="8" t="str">
        <f t="shared" si="102"/>
        <v/>
      </c>
      <c r="M167" s="114" t="str">
        <f t="shared" si="103"/>
        <v/>
      </c>
      <c r="N167" s="8" t="str">
        <f t="shared" si="125"/>
        <v/>
      </c>
      <c r="O167" s="115" t="str">
        <f t="shared" si="126"/>
        <v/>
      </c>
      <c r="P167" s="8" t="str">
        <f t="shared" si="127"/>
        <v/>
      </c>
      <c r="Q167" s="115" t="str">
        <f t="shared" si="128"/>
        <v/>
      </c>
      <c r="R167" s="115" t="str">
        <f t="shared" si="129"/>
        <v/>
      </c>
      <c r="S167" s="121" t="str">
        <f>IF(R167="","",SUMPRODUCT(--(L167=$L$8:$L$101),--(J167=$J$8:$J$101),--(R167&lt;$R$8:$R$101))+COUNTIF($R$8:R167,R167))</f>
        <v/>
      </c>
      <c r="T167" s="121" t="str">
        <f>IF(R167="","",SUMPRODUCT(--(L167=$L$8:$L$101),--(M167=$M$8:$M$101),--(J167=$J$8:$J$101),--(R167&lt;$R$8:$R$101))+COUNTIF($R$8:R167,R167))</f>
        <v/>
      </c>
      <c r="BU167" s="193">
        <v>160</v>
      </c>
      <c r="BV167" s="193" t="str">
        <f>IF(CK167="","",SUMPRODUCT(--(CC167=$CC$8:$CC$358),--(CE167=$CE$8:$CE$358),--(CK167&lt;$CK$8:$CK$358))+COUNTIF($CK$8:CK167,CK167))</f>
        <v/>
      </c>
      <c r="BW167" s="193" t="str">
        <f t="shared" si="106"/>
        <v/>
      </c>
      <c r="BX167" s="193" t="str">
        <f t="shared" si="107"/>
        <v/>
      </c>
      <c r="BY167" s="193" t="str">
        <f t="shared" si="108"/>
        <v/>
      </c>
      <c r="BZ167" s="193" t="str">
        <f t="shared" si="109"/>
        <v/>
      </c>
      <c r="CA167" s="193" t="str">
        <f t="shared" si="110"/>
        <v/>
      </c>
      <c r="CB167" s="193" t="str">
        <f t="shared" si="111"/>
        <v/>
      </c>
      <c r="CC167" s="193" t="str">
        <f t="shared" si="112"/>
        <v/>
      </c>
      <c r="CD167" s="193" t="str">
        <f t="shared" si="113"/>
        <v/>
      </c>
      <c r="CE167" s="193" t="str">
        <f t="shared" si="114"/>
        <v/>
      </c>
      <c r="CF167" s="200" t="str">
        <f t="shared" si="104"/>
        <v/>
      </c>
      <c r="CG167" s="193" t="str">
        <f t="shared" si="115"/>
        <v/>
      </c>
      <c r="CH167" s="192" t="str">
        <f t="shared" si="116"/>
        <v/>
      </c>
      <c r="CI167" s="193" t="str">
        <f t="shared" si="117"/>
        <v/>
      </c>
      <c r="CJ167" s="192" t="str">
        <f t="shared" si="118"/>
        <v/>
      </c>
      <c r="CK167" s="192" t="str">
        <f t="shared" si="119"/>
        <v/>
      </c>
      <c r="CL167" s="193" t="str">
        <f>IF(CK167="","",SUMPRODUCT(--(CC167=$CC$8:$CC$358),--(CE167=$CE$8:$CE$358),--(CK167&lt;$CK$8:$CK$358))+COUNTIF($CK$8:CK167,CK167))</f>
        <v/>
      </c>
      <c r="CM167" s="229" t="str">
        <f>IF(CK167="","",SUMPRODUCT(--(CE167=$CE$8:$CE$101),--(CF167=$CF$8:$CF$101),--(CC167=$CC$8:$CC$101),--(CK167&lt;$CK$8:$CK$101))+COUNTIF($CK$8:CK167,CK167))</f>
        <v/>
      </c>
    </row>
    <row r="168" spans="1:91" ht="29.1" hidden="1" customHeight="1">
      <c r="A168" s="182" t="str">
        <f t="shared" si="105"/>
        <v/>
      </c>
      <c r="B168" s="66">
        <v>161</v>
      </c>
      <c r="C168" s="8" t="str">
        <f t="shared" si="120"/>
        <v/>
      </c>
      <c r="D168" s="112" t="str">
        <f t="shared" si="121"/>
        <v/>
      </c>
      <c r="E168" s="112" t="str">
        <f t="shared" si="122"/>
        <v/>
      </c>
      <c r="F168" s="113" t="str">
        <f t="shared" si="123"/>
        <v/>
      </c>
      <c r="G168" s="113" t="str">
        <f t="shared" si="98"/>
        <v/>
      </c>
      <c r="H168" s="113" t="str">
        <f t="shared" si="99"/>
        <v/>
      </c>
      <c r="I168" s="114" t="str">
        <f t="shared" si="124"/>
        <v/>
      </c>
      <c r="J168" s="114" t="str">
        <f t="shared" si="100"/>
        <v/>
      </c>
      <c r="K168" s="8" t="str">
        <f t="shared" si="101"/>
        <v/>
      </c>
      <c r="L168" s="8" t="str">
        <f t="shared" si="102"/>
        <v/>
      </c>
      <c r="M168" s="114" t="str">
        <f t="shared" si="103"/>
        <v/>
      </c>
      <c r="N168" s="8" t="str">
        <f t="shared" si="125"/>
        <v/>
      </c>
      <c r="O168" s="115" t="str">
        <f t="shared" si="126"/>
        <v/>
      </c>
      <c r="P168" s="8" t="str">
        <f t="shared" si="127"/>
        <v/>
      </c>
      <c r="Q168" s="115" t="str">
        <f t="shared" si="128"/>
        <v/>
      </c>
      <c r="R168" s="115" t="str">
        <f t="shared" si="129"/>
        <v/>
      </c>
      <c r="S168" s="121" t="str">
        <f>IF(R168="","",SUMPRODUCT(--(L168=$L$8:$L$101),--(J168=$J$8:$J$101),--(R168&lt;$R$8:$R$101))+COUNTIF($R$8:R168,R168))</f>
        <v/>
      </c>
      <c r="T168" s="121" t="str">
        <f>IF(R168="","",SUMPRODUCT(--(L168=$L$8:$L$101),--(M168=$M$8:$M$101),--(J168=$J$8:$J$101),--(R168&lt;$R$8:$R$101))+COUNTIF($R$8:R168,R168))</f>
        <v/>
      </c>
      <c r="BU168" s="193">
        <v>161</v>
      </c>
      <c r="BV168" s="193" t="str">
        <f>IF(CK168="","",SUMPRODUCT(--(CC168=$CC$8:$CC$358),--(CE168=$CE$8:$CE$358),--(CK168&lt;$CK$8:$CK$358))+COUNTIF($CK$8:CK168,CK168))</f>
        <v/>
      </c>
      <c r="BW168" s="193" t="str">
        <f t="shared" si="106"/>
        <v/>
      </c>
      <c r="BX168" s="193" t="str">
        <f t="shared" si="107"/>
        <v/>
      </c>
      <c r="BY168" s="193" t="str">
        <f t="shared" si="108"/>
        <v/>
      </c>
      <c r="BZ168" s="193" t="str">
        <f t="shared" si="109"/>
        <v/>
      </c>
      <c r="CA168" s="193" t="str">
        <f t="shared" si="110"/>
        <v/>
      </c>
      <c r="CB168" s="193" t="str">
        <f t="shared" si="111"/>
        <v/>
      </c>
      <c r="CC168" s="193" t="str">
        <f t="shared" si="112"/>
        <v/>
      </c>
      <c r="CD168" s="193" t="str">
        <f t="shared" si="113"/>
        <v/>
      </c>
      <c r="CE168" s="193" t="str">
        <f t="shared" si="114"/>
        <v/>
      </c>
      <c r="CF168" s="200" t="str">
        <f t="shared" si="104"/>
        <v/>
      </c>
      <c r="CG168" s="193" t="str">
        <f t="shared" si="115"/>
        <v/>
      </c>
      <c r="CH168" s="192" t="str">
        <f t="shared" si="116"/>
        <v/>
      </c>
      <c r="CI168" s="193" t="str">
        <f t="shared" si="117"/>
        <v/>
      </c>
      <c r="CJ168" s="192" t="str">
        <f t="shared" si="118"/>
        <v/>
      </c>
      <c r="CK168" s="192" t="str">
        <f t="shared" si="119"/>
        <v/>
      </c>
      <c r="CL168" s="193" t="str">
        <f>IF(CK168="","",SUMPRODUCT(--(CC168=$CC$8:$CC$358),--(CE168=$CE$8:$CE$358),--(CK168&lt;$CK$8:$CK$358))+COUNTIF($CK$8:CK168,CK168))</f>
        <v/>
      </c>
      <c r="CM168" s="229" t="str">
        <f>IF(CK168="","",SUMPRODUCT(--(CE168=$CE$8:$CE$101),--(CF168=$CF$8:$CF$101),--(CC168=$CC$8:$CC$101),--(CK168&lt;$CK$8:$CK$101))+COUNTIF($CK$8:CK168,CK168))</f>
        <v/>
      </c>
    </row>
    <row r="169" spans="1:91" ht="29.1" hidden="1" customHeight="1">
      <c r="A169" s="182" t="str">
        <f t="shared" si="105"/>
        <v/>
      </c>
      <c r="B169" s="66">
        <v>162</v>
      </c>
      <c r="C169" s="8" t="str">
        <f t="shared" si="120"/>
        <v/>
      </c>
      <c r="D169" s="112" t="str">
        <f t="shared" si="121"/>
        <v/>
      </c>
      <c r="E169" s="112" t="str">
        <f t="shared" si="122"/>
        <v/>
      </c>
      <c r="F169" s="113" t="str">
        <f t="shared" si="123"/>
        <v/>
      </c>
      <c r="G169" s="113" t="str">
        <f t="shared" si="98"/>
        <v/>
      </c>
      <c r="H169" s="113" t="str">
        <f t="shared" si="99"/>
        <v/>
      </c>
      <c r="I169" s="114" t="str">
        <f t="shared" si="124"/>
        <v/>
      </c>
      <c r="J169" s="114" t="str">
        <f t="shared" si="100"/>
        <v/>
      </c>
      <c r="K169" s="8" t="str">
        <f t="shared" si="101"/>
        <v/>
      </c>
      <c r="L169" s="8" t="str">
        <f t="shared" si="102"/>
        <v/>
      </c>
      <c r="M169" s="114" t="str">
        <f t="shared" si="103"/>
        <v/>
      </c>
      <c r="N169" s="8" t="str">
        <f t="shared" si="125"/>
        <v/>
      </c>
      <c r="O169" s="115" t="str">
        <f t="shared" si="126"/>
        <v/>
      </c>
      <c r="P169" s="8" t="str">
        <f t="shared" si="127"/>
        <v/>
      </c>
      <c r="Q169" s="115" t="str">
        <f t="shared" si="128"/>
        <v/>
      </c>
      <c r="R169" s="115" t="str">
        <f t="shared" si="129"/>
        <v/>
      </c>
      <c r="S169" s="121" t="str">
        <f>IF(R169="","",SUMPRODUCT(--(L169=$L$8:$L$101),--(J169=$J$8:$J$101),--(R169&lt;$R$8:$R$101))+COUNTIF($R$8:R169,R169))</f>
        <v/>
      </c>
      <c r="T169" s="121" t="str">
        <f>IF(R169="","",SUMPRODUCT(--(L169=$L$8:$L$101),--(M169=$M$8:$M$101),--(J169=$J$8:$J$101),--(R169&lt;$R$8:$R$101))+COUNTIF($R$8:R169,R169))</f>
        <v/>
      </c>
      <c r="BU169" s="193">
        <v>162</v>
      </c>
      <c r="BV169" s="193" t="str">
        <f>IF(CK169="","",SUMPRODUCT(--(CC169=$CC$8:$CC$358),--(CE169=$CE$8:$CE$358),--(CK169&lt;$CK$8:$CK$358))+COUNTIF($CK$8:CK169,CK169))</f>
        <v/>
      </c>
      <c r="BW169" s="193" t="str">
        <f t="shared" si="106"/>
        <v/>
      </c>
      <c r="BX169" s="193" t="str">
        <f t="shared" si="107"/>
        <v/>
      </c>
      <c r="BY169" s="193" t="str">
        <f t="shared" si="108"/>
        <v/>
      </c>
      <c r="BZ169" s="193" t="str">
        <f t="shared" si="109"/>
        <v/>
      </c>
      <c r="CA169" s="193" t="str">
        <f t="shared" si="110"/>
        <v/>
      </c>
      <c r="CB169" s="193" t="str">
        <f t="shared" si="111"/>
        <v/>
      </c>
      <c r="CC169" s="193" t="str">
        <f t="shared" si="112"/>
        <v/>
      </c>
      <c r="CD169" s="193" t="str">
        <f t="shared" si="113"/>
        <v/>
      </c>
      <c r="CE169" s="193" t="str">
        <f t="shared" si="114"/>
        <v/>
      </c>
      <c r="CF169" s="200" t="str">
        <f t="shared" si="104"/>
        <v/>
      </c>
      <c r="CG169" s="193" t="str">
        <f t="shared" si="115"/>
        <v/>
      </c>
      <c r="CH169" s="192" t="str">
        <f t="shared" si="116"/>
        <v/>
      </c>
      <c r="CI169" s="193" t="str">
        <f t="shared" si="117"/>
        <v/>
      </c>
      <c r="CJ169" s="192" t="str">
        <f t="shared" si="118"/>
        <v/>
      </c>
      <c r="CK169" s="192" t="str">
        <f t="shared" si="119"/>
        <v/>
      </c>
      <c r="CL169" s="193" t="str">
        <f>IF(CK169="","",SUMPRODUCT(--(CC169=$CC$8:$CC$358),--(CE169=$CE$8:$CE$358),--(CK169&lt;$CK$8:$CK$358))+COUNTIF($CK$8:CK169,CK169))</f>
        <v/>
      </c>
      <c r="CM169" s="229" t="str">
        <f>IF(CK169="","",SUMPRODUCT(--(CE169=$CE$8:$CE$101),--(CF169=$CF$8:$CF$101),--(CC169=$CC$8:$CC$101),--(CK169&lt;$CK$8:$CK$101))+COUNTIF($CK$8:CK169,CK169))</f>
        <v/>
      </c>
    </row>
    <row r="170" spans="1:91" ht="29.1" hidden="1" customHeight="1">
      <c r="A170" s="182" t="str">
        <f t="shared" si="105"/>
        <v/>
      </c>
      <c r="B170" s="66">
        <v>163</v>
      </c>
      <c r="C170" s="8" t="str">
        <f t="shared" si="120"/>
        <v/>
      </c>
      <c r="D170" s="112" t="str">
        <f t="shared" si="121"/>
        <v/>
      </c>
      <c r="E170" s="112" t="str">
        <f t="shared" si="122"/>
        <v/>
      </c>
      <c r="F170" s="113" t="str">
        <f t="shared" si="123"/>
        <v/>
      </c>
      <c r="G170" s="113" t="str">
        <f t="shared" si="98"/>
        <v/>
      </c>
      <c r="H170" s="113" t="str">
        <f t="shared" si="99"/>
        <v/>
      </c>
      <c r="I170" s="114" t="str">
        <f t="shared" si="124"/>
        <v/>
      </c>
      <c r="J170" s="114" t="str">
        <f t="shared" si="100"/>
        <v/>
      </c>
      <c r="K170" s="8" t="str">
        <f t="shared" si="101"/>
        <v/>
      </c>
      <c r="L170" s="8" t="str">
        <f t="shared" si="102"/>
        <v/>
      </c>
      <c r="M170" s="114" t="str">
        <f t="shared" si="103"/>
        <v/>
      </c>
      <c r="N170" s="8" t="str">
        <f t="shared" si="125"/>
        <v/>
      </c>
      <c r="O170" s="115" t="str">
        <f t="shared" si="126"/>
        <v/>
      </c>
      <c r="P170" s="8" t="str">
        <f t="shared" si="127"/>
        <v/>
      </c>
      <c r="Q170" s="115" t="str">
        <f t="shared" si="128"/>
        <v/>
      </c>
      <c r="R170" s="115" t="str">
        <f t="shared" si="129"/>
        <v/>
      </c>
      <c r="S170" s="121" t="str">
        <f>IF(R170="","",SUMPRODUCT(--(L170=$L$8:$L$101),--(J170=$J$8:$J$101),--(R170&lt;$R$8:$R$101))+COUNTIF($R$8:R170,R170))</f>
        <v/>
      </c>
      <c r="T170" s="121" t="str">
        <f>IF(R170="","",SUMPRODUCT(--(L170=$L$8:$L$101),--(M170=$M$8:$M$101),--(J170=$J$8:$J$101),--(R170&lt;$R$8:$R$101))+COUNTIF($R$8:R170,R170))</f>
        <v/>
      </c>
      <c r="BU170" s="193">
        <v>163</v>
      </c>
      <c r="BV170" s="193" t="str">
        <f>IF(CK170="","",SUMPRODUCT(--(CC170=$CC$8:$CC$358),--(CE170=$CE$8:$CE$358),--(CK170&lt;$CK$8:$CK$358))+COUNTIF($CK$8:CK170,CK170))</f>
        <v/>
      </c>
      <c r="BW170" s="193" t="str">
        <f t="shared" si="106"/>
        <v/>
      </c>
      <c r="BX170" s="193" t="str">
        <f t="shared" si="107"/>
        <v/>
      </c>
      <c r="BY170" s="193" t="str">
        <f t="shared" si="108"/>
        <v/>
      </c>
      <c r="BZ170" s="193" t="str">
        <f t="shared" si="109"/>
        <v/>
      </c>
      <c r="CA170" s="193" t="str">
        <f t="shared" si="110"/>
        <v/>
      </c>
      <c r="CB170" s="193" t="str">
        <f t="shared" si="111"/>
        <v/>
      </c>
      <c r="CC170" s="193" t="str">
        <f t="shared" si="112"/>
        <v/>
      </c>
      <c r="CD170" s="193" t="str">
        <f t="shared" si="113"/>
        <v/>
      </c>
      <c r="CE170" s="193" t="str">
        <f t="shared" si="114"/>
        <v/>
      </c>
      <c r="CF170" s="200" t="str">
        <f t="shared" si="104"/>
        <v/>
      </c>
      <c r="CG170" s="193" t="str">
        <f t="shared" si="115"/>
        <v/>
      </c>
      <c r="CH170" s="192" t="str">
        <f t="shared" si="116"/>
        <v/>
      </c>
      <c r="CI170" s="193" t="str">
        <f t="shared" si="117"/>
        <v/>
      </c>
      <c r="CJ170" s="192" t="str">
        <f t="shared" si="118"/>
        <v/>
      </c>
      <c r="CK170" s="192" t="str">
        <f t="shared" si="119"/>
        <v/>
      </c>
      <c r="CL170" s="193" t="str">
        <f>IF(CK170="","",SUMPRODUCT(--(CC170=$CC$8:$CC$358),--(CE170=$CE$8:$CE$358),--(CK170&lt;$CK$8:$CK$358))+COUNTIF($CK$8:CK170,CK170))</f>
        <v/>
      </c>
      <c r="CM170" s="229" t="str">
        <f>IF(CK170="","",SUMPRODUCT(--(CE170=$CE$8:$CE$101),--(CF170=$CF$8:$CF$101),--(CC170=$CC$8:$CC$101),--(CK170&lt;$CK$8:$CK$101))+COUNTIF($CK$8:CK170,CK170))</f>
        <v/>
      </c>
    </row>
    <row r="171" spans="1:91" ht="29.1" hidden="1" customHeight="1">
      <c r="A171" s="182" t="str">
        <f t="shared" si="105"/>
        <v/>
      </c>
      <c r="B171" s="66">
        <v>164</v>
      </c>
      <c r="C171" s="8" t="str">
        <f t="shared" si="120"/>
        <v/>
      </c>
      <c r="D171" s="112" t="str">
        <f t="shared" si="121"/>
        <v/>
      </c>
      <c r="E171" s="112" t="str">
        <f t="shared" si="122"/>
        <v/>
      </c>
      <c r="F171" s="113" t="str">
        <f t="shared" si="123"/>
        <v/>
      </c>
      <c r="G171" s="113" t="str">
        <f t="shared" si="98"/>
        <v/>
      </c>
      <c r="H171" s="113" t="str">
        <f t="shared" si="99"/>
        <v/>
      </c>
      <c r="I171" s="114" t="str">
        <f t="shared" si="124"/>
        <v/>
      </c>
      <c r="J171" s="114" t="str">
        <f t="shared" si="100"/>
        <v/>
      </c>
      <c r="K171" s="8" t="str">
        <f t="shared" si="101"/>
        <v/>
      </c>
      <c r="L171" s="8" t="str">
        <f t="shared" si="102"/>
        <v/>
      </c>
      <c r="M171" s="114" t="str">
        <f t="shared" si="103"/>
        <v/>
      </c>
      <c r="N171" s="8" t="str">
        <f t="shared" si="125"/>
        <v/>
      </c>
      <c r="O171" s="115" t="str">
        <f t="shared" si="126"/>
        <v/>
      </c>
      <c r="P171" s="8" t="str">
        <f t="shared" si="127"/>
        <v/>
      </c>
      <c r="Q171" s="115" t="str">
        <f t="shared" si="128"/>
        <v/>
      </c>
      <c r="R171" s="115" t="str">
        <f t="shared" si="129"/>
        <v/>
      </c>
      <c r="S171" s="121" t="str">
        <f>IF(R171="","",SUMPRODUCT(--(L171=$L$8:$L$101),--(J171=$J$8:$J$101),--(R171&lt;$R$8:$R$101))+COUNTIF($R$8:R171,R171))</f>
        <v/>
      </c>
      <c r="T171" s="121" t="str">
        <f>IF(R171="","",SUMPRODUCT(--(L171=$L$8:$L$101),--(M171=$M$8:$M$101),--(J171=$J$8:$J$101),--(R171&lt;$R$8:$R$101))+COUNTIF($R$8:R171,R171))</f>
        <v/>
      </c>
      <c r="BU171" s="193">
        <v>164</v>
      </c>
      <c r="BV171" s="193" t="str">
        <f>IF(CK171="","",SUMPRODUCT(--(CC171=$CC$8:$CC$358),--(CE171=$CE$8:$CE$358),--(CK171&lt;$CK$8:$CK$358))+COUNTIF($CK$8:CK171,CK171))</f>
        <v/>
      </c>
      <c r="BW171" s="193" t="str">
        <f t="shared" si="106"/>
        <v/>
      </c>
      <c r="BX171" s="193" t="str">
        <f t="shared" si="107"/>
        <v/>
      </c>
      <c r="BY171" s="193" t="str">
        <f t="shared" si="108"/>
        <v/>
      </c>
      <c r="BZ171" s="193" t="str">
        <f t="shared" si="109"/>
        <v/>
      </c>
      <c r="CA171" s="193" t="str">
        <f t="shared" si="110"/>
        <v/>
      </c>
      <c r="CB171" s="193" t="str">
        <f t="shared" si="111"/>
        <v/>
      </c>
      <c r="CC171" s="193" t="str">
        <f t="shared" si="112"/>
        <v/>
      </c>
      <c r="CD171" s="193" t="str">
        <f t="shared" si="113"/>
        <v/>
      </c>
      <c r="CE171" s="193" t="str">
        <f t="shared" si="114"/>
        <v/>
      </c>
      <c r="CF171" s="200" t="str">
        <f t="shared" si="104"/>
        <v/>
      </c>
      <c r="CG171" s="193" t="str">
        <f t="shared" si="115"/>
        <v/>
      </c>
      <c r="CH171" s="192" t="str">
        <f t="shared" si="116"/>
        <v/>
      </c>
      <c r="CI171" s="193" t="str">
        <f t="shared" si="117"/>
        <v/>
      </c>
      <c r="CJ171" s="192" t="str">
        <f t="shared" si="118"/>
        <v/>
      </c>
      <c r="CK171" s="192" t="str">
        <f t="shared" si="119"/>
        <v/>
      </c>
      <c r="CL171" s="193" t="str">
        <f>IF(CK171="","",SUMPRODUCT(--(CC171=$CC$8:$CC$358),--(CE171=$CE$8:$CE$358),--(CK171&lt;$CK$8:$CK$358))+COUNTIF($CK$8:CK171,CK171))</f>
        <v/>
      </c>
      <c r="CM171" s="229" t="str">
        <f>IF(CK171="","",SUMPRODUCT(--(CE171=$CE$8:$CE$101),--(CF171=$CF$8:$CF$101),--(CC171=$CC$8:$CC$101),--(CK171&lt;$CK$8:$CK$101))+COUNTIF($CK$8:CK171,CK171))</f>
        <v/>
      </c>
    </row>
    <row r="172" spans="1:91" ht="29.1" hidden="1" customHeight="1">
      <c r="A172" s="182" t="str">
        <f t="shared" si="105"/>
        <v/>
      </c>
      <c r="B172" s="66">
        <v>165</v>
      </c>
      <c r="C172" s="8" t="str">
        <f t="shared" si="120"/>
        <v/>
      </c>
      <c r="D172" s="112" t="str">
        <f t="shared" si="121"/>
        <v/>
      </c>
      <c r="E172" s="112" t="str">
        <f t="shared" si="122"/>
        <v/>
      </c>
      <c r="F172" s="113" t="str">
        <f t="shared" si="123"/>
        <v/>
      </c>
      <c r="G172" s="113" t="str">
        <f t="shared" si="98"/>
        <v/>
      </c>
      <c r="H172" s="113" t="str">
        <f t="shared" si="99"/>
        <v/>
      </c>
      <c r="I172" s="114" t="str">
        <f t="shared" si="124"/>
        <v/>
      </c>
      <c r="J172" s="114" t="str">
        <f t="shared" si="100"/>
        <v/>
      </c>
      <c r="K172" s="8" t="str">
        <f t="shared" si="101"/>
        <v/>
      </c>
      <c r="L172" s="8" t="str">
        <f t="shared" si="102"/>
        <v/>
      </c>
      <c r="M172" s="114" t="str">
        <f t="shared" si="103"/>
        <v/>
      </c>
      <c r="N172" s="8" t="str">
        <f t="shared" si="125"/>
        <v/>
      </c>
      <c r="O172" s="115" t="str">
        <f t="shared" si="126"/>
        <v/>
      </c>
      <c r="P172" s="8" t="str">
        <f t="shared" si="127"/>
        <v/>
      </c>
      <c r="Q172" s="115" t="str">
        <f t="shared" si="128"/>
        <v/>
      </c>
      <c r="R172" s="115" t="str">
        <f t="shared" si="129"/>
        <v/>
      </c>
      <c r="S172" s="121" t="str">
        <f>IF(R172="","",SUMPRODUCT(--(L172=$L$8:$L$101),--(J172=$J$8:$J$101),--(R172&lt;$R$8:$R$101))+COUNTIF($R$8:R172,R172))</f>
        <v/>
      </c>
      <c r="T172" s="121" t="str">
        <f>IF(R172="","",SUMPRODUCT(--(L172=$L$8:$L$101),--(M172=$M$8:$M$101),--(J172=$J$8:$J$101),--(R172&lt;$R$8:$R$101))+COUNTIF($R$8:R172,R172))</f>
        <v/>
      </c>
      <c r="BU172" s="193">
        <v>165</v>
      </c>
      <c r="BV172" s="193" t="str">
        <f>IF(CK172="","",SUMPRODUCT(--(CC172=$CC$8:$CC$358),--(CE172=$CE$8:$CE$358),--(CK172&lt;$CK$8:$CK$358))+COUNTIF($CK$8:CK172,CK172))</f>
        <v/>
      </c>
      <c r="BW172" s="193" t="str">
        <f t="shared" si="106"/>
        <v/>
      </c>
      <c r="BX172" s="193" t="str">
        <f t="shared" si="107"/>
        <v/>
      </c>
      <c r="BY172" s="193" t="str">
        <f t="shared" si="108"/>
        <v/>
      </c>
      <c r="BZ172" s="193" t="str">
        <f t="shared" si="109"/>
        <v/>
      </c>
      <c r="CA172" s="193" t="str">
        <f t="shared" si="110"/>
        <v/>
      </c>
      <c r="CB172" s="193" t="str">
        <f t="shared" si="111"/>
        <v/>
      </c>
      <c r="CC172" s="193" t="str">
        <f t="shared" si="112"/>
        <v/>
      </c>
      <c r="CD172" s="193" t="str">
        <f t="shared" si="113"/>
        <v/>
      </c>
      <c r="CE172" s="193" t="str">
        <f t="shared" si="114"/>
        <v/>
      </c>
      <c r="CF172" s="200" t="str">
        <f t="shared" si="104"/>
        <v/>
      </c>
      <c r="CG172" s="193" t="str">
        <f t="shared" si="115"/>
        <v/>
      </c>
      <c r="CH172" s="192" t="str">
        <f t="shared" si="116"/>
        <v/>
      </c>
      <c r="CI172" s="193" t="str">
        <f t="shared" si="117"/>
        <v/>
      </c>
      <c r="CJ172" s="192" t="str">
        <f t="shared" si="118"/>
        <v/>
      </c>
      <c r="CK172" s="192" t="str">
        <f t="shared" si="119"/>
        <v/>
      </c>
      <c r="CL172" s="193" t="str">
        <f>IF(CK172="","",SUMPRODUCT(--(CC172=$CC$8:$CC$358),--(CE172=$CE$8:$CE$358),--(CK172&lt;$CK$8:$CK$358))+COUNTIF($CK$8:CK172,CK172))</f>
        <v/>
      </c>
      <c r="CM172" s="229" t="str">
        <f>IF(CK172="","",SUMPRODUCT(--(CE172=$CE$8:$CE$101),--(CF172=$CF$8:$CF$101),--(CC172=$CC$8:$CC$101),--(CK172&lt;$CK$8:$CK$101))+COUNTIF($CK$8:CK172,CK172))</f>
        <v/>
      </c>
    </row>
    <row r="173" spans="1:91" ht="29.1" hidden="1" customHeight="1">
      <c r="A173" s="182" t="str">
        <f t="shared" si="105"/>
        <v/>
      </c>
      <c r="B173" s="66">
        <v>166</v>
      </c>
      <c r="C173" s="8" t="str">
        <f t="shared" si="120"/>
        <v/>
      </c>
      <c r="D173" s="112" t="str">
        <f t="shared" si="121"/>
        <v/>
      </c>
      <c r="E173" s="112" t="str">
        <f t="shared" si="122"/>
        <v/>
      </c>
      <c r="F173" s="113" t="str">
        <f t="shared" si="123"/>
        <v/>
      </c>
      <c r="G173" s="113" t="str">
        <f t="shared" si="98"/>
        <v/>
      </c>
      <c r="H173" s="113" t="str">
        <f t="shared" si="99"/>
        <v/>
      </c>
      <c r="I173" s="114" t="str">
        <f t="shared" si="124"/>
        <v/>
      </c>
      <c r="J173" s="114" t="str">
        <f t="shared" si="100"/>
        <v/>
      </c>
      <c r="K173" s="8" t="str">
        <f t="shared" si="101"/>
        <v/>
      </c>
      <c r="L173" s="8" t="str">
        <f t="shared" si="102"/>
        <v/>
      </c>
      <c r="M173" s="114" t="str">
        <f t="shared" si="103"/>
        <v/>
      </c>
      <c r="N173" s="8" t="str">
        <f t="shared" si="125"/>
        <v/>
      </c>
      <c r="O173" s="115" t="str">
        <f t="shared" si="126"/>
        <v/>
      </c>
      <c r="P173" s="8" t="str">
        <f t="shared" si="127"/>
        <v/>
      </c>
      <c r="Q173" s="115" t="str">
        <f t="shared" si="128"/>
        <v/>
      </c>
      <c r="R173" s="115" t="str">
        <f t="shared" si="129"/>
        <v/>
      </c>
      <c r="S173" s="121" t="str">
        <f>IF(R173="","",SUMPRODUCT(--(L173=$L$8:$L$101),--(J173=$J$8:$J$101),--(R173&lt;$R$8:$R$101))+COUNTIF($R$8:R173,R173))</f>
        <v/>
      </c>
      <c r="T173" s="121" t="str">
        <f>IF(R173="","",SUMPRODUCT(--(L173=$L$8:$L$101),--(M173=$M$8:$M$101),--(J173=$J$8:$J$101),--(R173&lt;$R$8:$R$101))+COUNTIF($R$8:R173,R173))</f>
        <v/>
      </c>
      <c r="BU173" s="193">
        <v>166</v>
      </c>
      <c r="BV173" s="193" t="str">
        <f>IF(CK173="","",SUMPRODUCT(--(CC173=$CC$8:$CC$358),--(CE173=$CE$8:$CE$358),--(CK173&lt;$CK$8:$CK$358))+COUNTIF($CK$8:CK173,CK173))</f>
        <v/>
      </c>
      <c r="BW173" s="193" t="str">
        <f t="shared" si="106"/>
        <v/>
      </c>
      <c r="BX173" s="193" t="str">
        <f t="shared" si="107"/>
        <v/>
      </c>
      <c r="BY173" s="193" t="str">
        <f t="shared" si="108"/>
        <v/>
      </c>
      <c r="BZ173" s="193" t="str">
        <f t="shared" si="109"/>
        <v/>
      </c>
      <c r="CA173" s="193" t="str">
        <f t="shared" si="110"/>
        <v/>
      </c>
      <c r="CB173" s="193" t="str">
        <f t="shared" si="111"/>
        <v/>
      </c>
      <c r="CC173" s="193" t="str">
        <f t="shared" si="112"/>
        <v/>
      </c>
      <c r="CD173" s="193" t="str">
        <f t="shared" si="113"/>
        <v/>
      </c>
      <c r="CE173" s="193" t="str">
        <f t="shared" si="114"/>
        <v/>
      </c>
      <c r="CF173" s="200" t="str">
        <f t="shared" si="104"/>
        <v/>
      </c>
      <c r="CG173" s="193" t="str">
        <f t="shared" si="115"/>
        <v/>
      </c>
      <c r="CH173" s="192" t="str">
        <f t="shared" si="116"/>
        <v/>
      </c>
      <c r="CI173" s="193" t="str">
        <f t="shared" si="117"/>
        <v/>
      </c>
      <c r="CJ173" s="192" t="str">
        <f t="shared" si="118"/>
        <v/>
      </c>
      <c r="CK173" s="192" t="str">
        <f t="shared" si="119"/>
        <v/>
      </c>
      <c r="CL173" s="193" t="str">
        <f>IF(CK173="","",SUMPRODUCT(--(CC173=$CC$8:$CC$358),--(CE173=$CE$8:$CE$358),--(CK173&lt;$CK$8:$CK$358))+COUNTIF($CK$8:CK173,CK173))</f>
        <v/>
      </c>
      <c r="CM173" s="229" t="str">
        <f>IF(CK173="","",SUMPRODUCT(--(CE173=$CE$8:$CE$101),--(CF173=$CF$8:$CF$101),--(CC173=$CC$8:$CC$101),--(CK173&lt;$CK$8:$CK$101))+COUNTIF($CK$8:CK173,CK173))</f>
        <v/>
      </c>
    </row>
    <row r="174" spans="1:91" ht="29.1" hidden="1" customHeight="1">
      <c r="A174" s="182" t="str">
        <f t="shared" si="105"/>
        <v/>
      </c>
      <c r="B174" s="66">
        <v>167</v>
      </c>
      <c r="C174" s="8" t="str">
        <f t="shared" si="120"/>
        <v/>
      </c>
      <c r="D174" s="112" t="str">
        <f t="shared" si="121"/>
        <v/>
      </c>
      <c r="E174" s="112" t="str">
        <f t="shared" si="122"/>
        <v/>
      </c>
      <c r="F174" s="113" t="str">
        <f t="shared" si="123"/>
        <v/>
      </c>
      <c r="G174" s="113" t="str">
        <f t="shared" si="98"/>
        <v/>
      </c>
      <c r="H174" s="113" t="str">
        <f t="shared" si="99"/>
        <v/>
      </c>
      <c r="I174" s="114" t="str">
        <f t="shared" si="124"/>
        <v/>
      </c>
      <c r="J174" s="114" t="str">
        <f t="shared" si="100"/>
        <v/>
      </c>
      <c r="K174" s="8" t="str">
        <f t="shared" si="101"/>
        <v/>
      </c>
      <c r="L174" s="8" t="str">
        <f t="shared" si="102"/>
        <v/>
      </c>
      <c r="M174" s="114" t="str">
        <f t="shared" si="103"/>
        <v/>
      </c>
      <c r="N174" s="8" t="str">
        <f t="shared" si="125"/>
        <v/>
      </c>
      <c r="O174" s="115" t="str">
        <f t="shared" si="126"/>
        <v/>
      </c>
      <c r="P174" s="8" t="str">
        <f t="shared" si="127"/>
        <v/>
      </c>
      <c r="Q174" s="115" t="str">
        <f t="shared" si="128"/>
        <v/>
      </c>
      <c r="R174" s="115" t="str">
        <f t="shared" si="129"/>
        <v/>
      </c>
      <c r="S174" s="121" t="str">
        <f>IF(R174="","",SUMPRODUCT(--(L174=$L$8:$L$101),--(J174=$J$8:$J$101),--(R174&lt;$R$8:$R$101))+COUNTIF($R$8:R174,R174))</f>
        <v/>
      </c>
      <c r="T174" s="121" t="str">
        <f>IF(R174="","",SUMPRODUCT(--(L174=$L$8:$L$101),--(M174=$M$8:$M$101),--(J174=$J$8:$J$101),--(R174&lt;$R$8:$R$101))+COUNTIF($R$8:R174,R174))</f>
        <v/>
      </c>
      <c r="BU174" s="193">
        <v>167</v>
      </c>
      <c r="BV174" s="193" t="str">
        <f>IF(CK174="","",SUMPRODUCT(--(CC174=$CC$8:$CC$358),--(CE174=$CE$8:$CE$358),--(CK174&lt;$CK$8:$CK$358))+COUNTIF($CK$8:CK174,CK174))</f>
        <v/>
      </c>
      <c r="BW174" s="193" t="str">
        <f t="shared" si="106"/>
        <v/>
      </c>
      <c r="BX174" s="193" t="str">
        <f t="shared" si="107"/>
        <v/>
      </c>
      <c r="BY174" s="193" t="str">
        <f t="shared" si="108"/>
        <v/>
      </c>
      <c r="BZ174" s="193" t="str">
        <f t="shared" si="109"/>
        <v/>
      </c>
      <c r="CA174" s="193" t="str">
        <f t="shared" si="110"/>
        <v/>
      </c>
      <c r="CB174" s="193" t="str">
        <f t="shared" si="111"/>
        <v/>
      </c>
      <c r="CC174" s="193" t="str">
        <f t="shared" si="112"/>
        <v/>
      </c>
      <c r="CD174" s="193" t="str">
        <f t="shared" si="113"/>
        <v/>
      </c>
      <c r="CE174" s="193" t="str">
        <f t="shared" si="114"/>
        <v/>
      </c>
      <c r="CF174" s="200" t="str">
        <f t="shared" si="104"/>
        <v/>
      </c>
      <c r="CG174" s="193" t="str">
        <f t="shared" si="115"/>
        <v/>
      </c>
      <c r="CH174" s="192" t="str">
        <f t="shared" si="116"/>
        <v/>
      </c>
      <c r="CI174" s="193" t="str">
        <f t="shared" si="117"/>
        <v/>
      </c>
      <c r="CJ174" s="192" t="str">
        <f t="shared" si="118"/>
        <v/>
      </c>
      <c r="CK174" s="192" t="str">
        <f t="shared" si="119"/>
        <v/>
      </c>
      <c r="CL174" s="193" t="str">
        <f>IF(CK174="","",SUMPRODUCT(--(CC174=$CC$8:$CC$358),--(CE174=$CE$8:$CE$358),--(CK174&lt;$CK$8:$CK$358))+COUNTIF($CK$8:CK174,CK174))</f>
        <v/>
      </c>
      <c r="CM174" s="229" t="str">
        <f>IF(CK174="","",SUMPRODUCT(--(CE174=$CE$8:$CE$101),--(CF174=$CF$8:$CF$101),--(CC174=$CC$8:$CC$101),--(CK174&lt;$CK$8:$CK$101))+COUNTIF($CK$8:CK174,CK174))</f>
        <v/>
      </c>
    </row>
    <row r="175" spans="1:91" ht="29.1" hidden="1" customHeight="1">
      <c r="A175" s="182" t="str">
        <f t="shared" si="105"/>
        <v/>
      </c>
      <c r="B175" s="66">
        <v>168</v>
      </c>
      <c r="C175" s="8" t="str">
        <f t="shared" si="120"/>
        <v/>
      </c>
      <c r="D175" s="112" t="str">
        <f t="shared" si="121"/>
        <v/>
      </c>
      <c r="E175" s="112" t="str">
        <f t="shared" si="122"/>
        <v/>
      </c>
      <c r="F175" s="113" t="str">
        <f t="shared" si="123"/>
        <v/>
      </c>
      <c r="G175" s="113" t="str">
        <f t="shared" si="98"/>
        <v/>
      </c>
      <c r="H175" s="113" t="str">
        <f t="shared" si="99"/>
        <v/>
      </c>
      <c r="I175" s="114" t="str">
        <f t="shared" si="124"/>
        <v/>
      </c>
      <c r="J175" s="114" t="str">
        <f t="shared" si="100"/>
        <v/>
      </c>
      <c r="K175" s="8" t="str">
        <f t="shared" si="101"/>
        <v/>
      </c>
      <c r="L175" s="8" t="str">
        <f t="shared" si="102"/>
        <v/>
      </c>
      <c r="M175" s="114" t="str">
        <f t="shared" si="103"/>
        <v/>
      </c>
      <c r="N175" s="8" t="str">
        <f t="shared" si="125"/>
        <v/>
      </c>
      <c r="O175" s="115" t="str">
        <f t="shared" si="126"/>
        <v/>
      </c>
      <c r="P175" s="8" t="str">
        <f t="shared" si="127"/>
        <v/>
      </c>
      <c r="Q175" s="115" t="str">
        <f t="shared" si="128"/>
        <v/>
      </c>
      <c r="R175" s="115" t="str">
        <f t="shared" si="129"/>
        <v/>
      </c>
      <c r="S175" s="121" t="str">
        <f>IF(R175="","",SUMPRODUCT(--(L175=$L$8:$L$101),--(J175=$J$8:$J$101),--(R175&lt;$R$8:$R$101))+COUNTIF($R$8:R175,R175))</f>
        <v/>
      </c>
      <c r="T175" s="121" t="str">
        <f>IF(R175="","",SUMPRODUCT(--(L175=$L$8:$L$101),--(M175=$M$8:$M$101),--(J175=$J$8:$J$101),--(R175&lt;$R$8:$R$101))+COUNTIF($R$8:R175,R175))</f>
        <v/>
      </c>
      <c r="BU175" s="193">
        <v>168</v>
      </c>
      <c r="BV175" s="193" t="str">
        <f>IF(CK175="","",SUMPRODUCT(--(CC175=$CC$8:$CC$358),--(CE175=$CE$8:$CE$358),--(CK175&lt;$CK$8:$CK$358))+COUNTIF($CK$8:CK175,CK175))</f>
        <v/>
      </c>
      <c r="BW175" s="193" t="str">
        <f t="shared" si="106"/>
        <v/>
      </c>
      <c r="BX175" s="193" t="str">
        <f t="shared" si="107"/>
        <v/>
      </c>
      <c r="BY175" s="193" t="str">
        <f t="shared" si="108"/>
        <v/>
      </c>
      <c r="BZ175" s="193" t="str">
        <f t="shared" si="109"/>
        <v/>
      </c>
      <c r="CA175" s="193" t="str">
        <f t="shared" si="110"/>
        <v/>
      </c>
      <c r="CB175" s="193" t="str">
        <f t="shared" si="111"/>
        <v/>
      </c>
      <c r="CC175" s="193" t="str">
        <f t="shared" si="112"/>
        <v/>
      </c>
      <c r="CD175" s="193" t="str">
        <f t="shared" si="113"/>
        <v/>
      </c>
      <c r="CE175" s="193" t="str">
        <f t="shared" si="114"/>
        <v/>
      </c>
      <c r="CF175" s="200" t="str">
        <f t="shared" si="104"/>
        <v/>
      </c>
      <c r="CG175" s="193" t="str">
        <f t="shared" si="115"/>
        <v/>
      </c>
      <c r="CH175" s="192" t="str">
        <f t="shared" si="116"/>
        <v/>
      </c>
      <c r="CI175" s="193" t="str">
        <f t="shared" si="117"/>
        <v/>
      </c>
      <c r="CJ175" s="192" t="str">
        <f t="shared" si="118"/>
        <v/>
      </c>
      <c r="CK175" s="192" t="str">
        <f t="shared" si="119"/>
        <v/>
      </c>
      <c r="CL175" s="193" t="str">
        <f>IF(CK175="","",SUMPRODUCT(--(CC175=$CC$8:$CC$358),--(CE175=$CE$8:$CE$358),--(CK175&lt;$CK$8:$CK$358))+COUNTIF($CK$8:CK175,CK175))</f>
        <v/>
      </c>
      <c r="CM175" s="229" t="str">
        <f>IF(CK175="","",SUMPRODUCT(--(CE175=$CE$8:$CE$101),--(CF175=$CF$8:$CF$101),--(CC175=$CC$8:$CC$101),--(CK175&lt;$CK$8:$CK$101))+COUNTIF($CK$8:CK175,CK175))</f>
        <v/>
      </c>
    </row>
    <row r="176" spans="1:91" ht="29.1" hidden="1" customHeight="1">
      <c r="A176" s="182" t="str">
        <f t="shared" si="105"/>
        <v/>
      </c>
      <c r="B176" s="66">
        <v>169</v>
      </c>
      <c r="C176" s="8" t="str">
        <f t="shared" si="120"/>
        <v/>
      </c>
      <c r="D176" s="112" t="str">
        <f t="shared" si="121"/>
        <v/>
      </c>
      <c r="E176" s="112" t="str">
        <f t="shared" si="122"/>
        <v/>
      </c>
      <c r="F176" s="113" t="str">
        <f t="shared" si="123"/>
        <v/>
      </c>
      <c r="G176" s="113" t="str">
        <f t="shared" si="98"/>
        <v/>
      </c>
      <c r="H176" s="113" t="str">
        <f t="shared" si="99"/>
        <v/>
      </c>
      <c r="I176" s="114" t="str">
        <f t="shared" si="124"/>
        <v/>
      </c>
      <c r="J176" s="114" t="str">
        <f t="shared" si="100"/>
        <v/>
      </c>
      <c r="K176" s="8" t="str">
        <f t="shared" si="101"/>
        <v/>
      </c>
      <c r="L176" s="8" t="str">
        <f t="shared" si="102"/>
        <v/>
      </c>
      <c r="M176" s="114" t="str">
        <f t="shared" si="103"/>
        <v/>
      </c>
      <c r="N176" s="8" t="str">
        <f t="shared" si="125"/>
        <v/>
      </c>
      <c r="O176" s="115" t="str">
        <f t="shared" si="126"/>
        <v/>
      </c>
      <c r="P176" s="8" t="str">
        <f t="shared" si="127"/>
        <v/>
      </c>
      <c r="Q176" s="115" t="str">
        <f t="shared" si="128"/>
        <v/>
      </c>
      <c r="R176" s="115" t="str">
        <f t="shared" si="129"/>
        <v/>
      </c>
      <c r="S176" s="121" t="str">
        <f>IF(R176="","",SUMPRODUCT(--(L176=$L$8:$L$101),--(J176=$J$8:$J$101),--(R176&lt;$R$8:$R$101))+COUNTIF($R$8:R176,R176))</f>
        <v/>
      </c>
      <c r="T176" s="121" t="str">
        <f>IF(R176="","",SUMPRODUCT(--(L176=$L$8:$L$101),--(M176=$M$8:$M$101),--(J176=$J$8:$J$101),--(R176&lt;$R$8:$R$101))+COUNTIF($R$8:R176,R176))</f>
        <v/>
      </c>
      <c r="BU176" s="193">
        <v>169</v>
      </c>
      <c r="BV176" s="193" t="str">
        <f>IF(CK176="","",SUMPRODUCT(--(CC176=$CC$8:$CC$358),--(CE176=$CE$8:$CE$358),--(CK176&lt;$CK$8:$CK$358))+COUNTIF($CK$8:CK176,CK176))</f>
        <v/>
      </c>
      <c r="BW176" s="193" t="str">
        <f t="shared" si="106"/>
        <v/>
      </c>
      <c r="BX176" s="193" t="str">
        <f t="shared" si="107"/>
        <v/>
      </c>
      <c r="BY176" s="193" t="str">
        <f t="shared" si="108"/>
        <v/>
      </c>
      <c r="BZ176" s="193" t="str">
        <f t="shared" si="109"/>
        <v/>
      </c>
      <c r="CA176" s="193" t="str">
        <f t="shared" si="110"/>
        <v/>
      </c>
      <c r="CB176" s="193" t="str">
        <f t="shared" si="111"/>
        <v/>
      </c>
      <c r="CC176" s="193" t="str">
        <f t="shared" si="112"/>
        <v/>
      </c>
      <c r="CD176" s="193" t="str">
        <f t="shared" si="113"/>
        <v/>
      </c>
      <c r="CE176" s="193" t="str">
        <f t="shared" si="114"/>
        <v/>
      </c>
      <c r="CF176" s="200" t="str">
        <f t="shared" si="104"/>
        <v/>
      </c>
      <c r="CG176" s="193" t="str">
        <f t="shared" si="115"/>
        <v/>
      </c>
      <c r="CH176" s="192" t="str">
        <f t="shared" si="116"/>
        <v/>
      </c>
      <c r="CI176" s="193" t="str">
        <f t="shared" si="117"/>
        <v/>
      </c>
      <c r="CJ176" s="192" t="str">
        <f t="shared" si="118"/>
        <v/>
      </c>
      <c r="CK176" s="192" t="str">
        <f t="shared" si="119"/>
        <v/>
      </c>
      <c r="CL176" s="193" t="str">
        <f>IF(CK176="","",SUMPRODUCT(--(CC176=$CC$8:$CC$358),--(CE176=$CE$8:$CE$358),--(CK176&lt;$CK$8:$CK$358))+COUNTIF($CK$8:CK176,CK176))</f>
        <v/>
      </c>
      <c r="CM176" s="229" t="str">
        <f>IF(CK176="","",SUMPRODUCT(--(CE176=$CE$8:$CE$101),--(CF176=$CF$8:$CF$101),--(CC176=$CC$8:$CC$101),--(CK176&lt;$CK$8:$CK$101))+COUNTIF($CK$8:CK176,CK176))</f>
        <v/>
      </c>
    </row>
    <row r="177" spans="1:91" ht="29.1" hidden="1" customHeight="1">
      <c r="A177" s="182" t="str">
        <f t="shared" si="105"/>
        <v/>
      </c>
      <c r="B177" s="66">
        <v>170</v>
      </c>
      <c r="C177" s="8" t="str">
        <f t="shared" si="120"/>
        <v/>
      </c>
      <c r="D177" s="112" t="str">
        <f t="shared" si="121"/>
        <v/>
      </c>
      <c r="E177" s="112" t="str">
        <f t="shared" si="122"/>
        <v/>
      </c>
      <c r="F177" s="113" t="str">
        <f t="shared" si="123"/>
        <v/>
      </c>
      <c r="G177" s="113" t="str">
        <f t="shared" si="98"/>
        <v/>
      </c>
      <c r="H177" s="113" t="str">
        <f t="shared" si="99"/>
        <v/>
      </c>
      <c r="I177" s="114" t="str">
        <f t="shared" si="124"/>
        <v/>
      </c>
      <c r="J177" s="114" t="str">
        <f t="shared" si="100"/>
        <v/>
      </c>
      <c r="K177" s="8" t="str">
        <f t="shared" si="101"/>
        <v/>
      </c>
      <c r="L177" s="8" t="str">
        <f t="shared" si="102"/>
        <v/>
      </c>
      <c r="M177" s="114" t="str">
        <f t="shared" si="103"/>
        <v/>
      </c>
      <c r="N177" s="8" t="str">
        <f t="shared" si="125"/>
        <v/>
      </c>
      <c r="O177" s="115" t="str">
        <f t="shared" si="126"/>
        <v/>
      </c>
      <c r="P177" s="8" t="str">
        <f t="shared" si="127"/>
        <v/>
      </c>
      <c r="Q177" s="115" t="str">
        <f t="shared" si="128"/>
        <v/>
      </c>
      <c r="R177" s="115" t="str">
        <f t="shared" si="129"/>
        <v/>
      </c>
      <c r="S177" s="121" t="str">
        <f>IF(R177="","",SUMPRODUCT(--(L177=$L$8:$L$101),--(J177=$J$8:$J$101),--(R177&lt;$R$8:$R$101))+COUNTIF($R$8:R177,R177))</f>
        <v/>
      </c>
      <c r="T177" s="121" t="str">
        <f>IF(R177="","",SUMPRODUCT(--(L177=$L$8:$L$101),--(M177=$M$8:$M$101),--(J177=$J$8:$J$101),--(R177&lt;$R$8:$R$101))+COUNTIF($R$8:R177,R177))</f>
        <v/>
      </c>
      <c r="BU177" s="193">
        <v>170</v>
      </c>
      <c r="BV177" s="193" t="str">
        <f>IF(CK177="","",SUMPRODUCT(--(CC177=$CC$8:$CC$358),--(CE177=$CE$8:$CE$358),--(CK177&lt;$CK$8:$CK$358))+COUNTIF($CK$8:CK177,CK177))</f>
        <v/>
      </c>
      <c r="BW177" s="193" t="str">
        <f t="shared" si="106"/>
        <v/>
      </c>
      <c r="BX177" s="193" t="str">
        <f t="shared" si="107"/>
        <v/>
      </c>
      <c r="BY177" s="193" t="str">
        <f t="shared" si="108"/>
        <v/>
      </c>
      <c r="BZ177" s="193" t="str">
        <f t="shared" si="109"/>
        <v/>
      </c>
      <c r="CA177" s="193" t="str">
        <f t="shared" si="110"/>
        <v/>
      </c>
      <c r="CB177" s="193" t="str">
        <f t="shared" si="111"/>
        <v/>
      </c>
      <c r="CC177" s="193" t="str">
        <f t="shared" si="112"/>
        <v/>
      </c>
      <c r="CD177" s="193" t="str">
        <f t="shared" si="113"/>
        <v/>
      </c>
      <c r="CE177" s="193" t="str">
        <f t="shared" si="114"/>
        <v/>
      </c>
      <c r="CF177" s="200" t="str">
        <f t="shared" si="104"/>
        <v/>
      </c>
      <c r="CG177" s="193" t="str">
        <f t="shared" si="115"/>
        <v/>
      </c>
      <c r="CH177" s="192" t="str">
        <f t="shared" si="116"/>
        <v/>
      </c>
      <c r="CI177" s="193" t="str">
        <f t="shared" si="117"/>
        <v/>
      </c>
      <c r="CJ177" s="192" t="str">
        <f t="shared" si="118"/>
        <v/>
      </c>
      <c r="CK177" s="192" t="str">
        <f t="shared" si="119"/>
        <v/>
      </c>
      <c r="CL177" s="193" t="str">
        <f>IF(CK177="","",SUMPRODUCT(--(CC177=$CC$8:$CC$358),--(CE177=$CE$8:$CE$358),--(CK177&lt;$CK$8:$CK$358))+COUNTIF($CK$8:CK177,CK177))</f>
        <v/>
      </c>
      <c r="CM177" s="229" t="str">
        <f>IF(CK177="","",SUMPRODUCT(--(CE177=$CE$8:$CE$101),--(CF177=$CF$8:$CF$101),--(CC177=$CC$8:$CC$101),--(CK177&lt;$CK$8:$CK$101))+COUNTIF($CK$8:CK177,CK177))</f>
        <v/>
      </c>
    </row>
    <row r="178" spans="1:91" ht="29.1" hidden="1" customHeight="1">
      <c r="A178" s="182" t="str">
        <f t="shared" si="105"/>
        <v/>
      </c>
      <c r="B178" s="66">
        <v>171</v>
      </c>
      <c r="C178" s="8" t="str">
        <f t="shared" si="120"/>
        <v/>
      </c>
      <c r="D178" s="112" t="str">
        <f t="shared" si="121"/>
        <v/>
      </c>
      <c r="E178" s="112" t="str">
        <f t="shared" si="122"/>
        <v/>
      </c>
      <c r="F178" s="113" t="str">
        <f t="shared" si="123"/>
        <v/>
      </c>
      <c r="G178" s="113" t="str">
        <f t="shared" si="98"/>
        <v/>
      </c>
      <c r="H178" s="113" t="str">
        <f t="shared" si="99"/>
        <v/>
      </c>
      <c r="I178" s="114" t="str">
        <f t="shared" si="124"/>
        <v/>
      </c>
      <c r="J178" s="114" t="str">
        <f t="shared" si="100"/>
        <v/>
      </c>
      <c r="K178" s="8" t="str">
        <f t="shared" si="101"/>
        <v/>
      </c>
      <c r="L178" s="8" t="str">
        <f t="shared" si="102"/>
        <v/>
      </c>
      <c r="M178" s="114" t="str">
        <f t="shared" si="103"/>
        <v/>
      </c>
      <c r="N178" s="8" t="str">
        <f t="shared" si="125"/>
        <v/>
      </c>
      <c r="O178" s="115" t="str">
        <f t="shared" si="126"/>
        <v/>
      </c>
      <c r="P178" s="8" t="str">
        <f t="shared" si="127"/>
        <v/>
      </c>
      <c r="Q178" s="115" t="str">
        <f t="shared" si="128"/>
        <v/>
      </c>
      <c r="R178" s="115" t="str">
        <f t="shared" si="129"/>
        <v/>
      </c>
      <c r="S178" s="121" t="str">
        <f>IF(R178="","",SUMPRODUCT(--(L178=$L$8:$L$101),--(J178=$J$8:$J$101),--(R178&lt;$R$8:$R$101))+COUNTIF($R$8:R178,R178))</f>
        <v/>
      </c>
      <c r="T178" s="121" t="str">
        <f>IF(R178="","",SUMPRODUCT(--(L178=$L$8:$L$101),--(M178=$M$8:$M$101),--(J178=$J$8:$J$101),--(R178&lt;$R$8:$R$101))+COUNTIF($R$8:R178,R178))</f>
        <v/>
      </c>
      <c r="BU178" s="193">
        <v>171</v>
      </c>
      <c r="BV178" s="193" t="str">
        <f>IF(CK178="","",SUMPRODUCT(--(CC178=$CC$8:$CC$358),--(CE178=$CE$8:$CE$358),--(CK178&lt;$CK$8:$CK$358))+COUNTIF($CK$8:CK178,CK178))</f>
        <v/>
      </c>
      <c r="BW178" s="193" t="str">
        <f t="shared" si="106"/>
        <v/>
      </c>
      <c r="BX178" s="193" t="str">
        <f t="shared" si="107"/>
        <v/>
      </c>
      <c r="BY178" s="193" t="str">
        <f t="shared" si="108"/>
        <v/>
      </c>
      <c r="BZ178" s="193" t="str">
        <f t="shared" si="109"/>
        <v/>
      </c>
      <c r="CA178" s="193" t="str">
        <f t="shared" si="110"/>
        <v/>
      </c>
      <c r="CB178" s="193" t="str">
        <f t="shared" si="111"/>
        <v/>
      </c>
      <c r="CC178" s="193" t="str">
        <f t="shared" si="112"/>
        <v/>
      </c>
      <c r="CD178" s="193" t="str">
        <f t="shared" si="113"/>
        <v/>
      </c>
      <c r="CE178" s="193" t="str">
        <f t="shared" si="114"/>
        <v/>
      </c>
      <c r="CF178" s="200" t="str">
        <f t="shared" si="104"/>
        <v/>
      </c>
      <c r="CG178" s="193" t="str">
        <f t="shared" si="115"/>
        <v/>
      </c>
      <c r="CH178" s="192" t="str">
        <f t="shared" si="116"/>
        <v/>
      </c>
      <c r="CI178" s="193" t="str">
        <f t="shared" si="117"/>
        <v/>
      </c>
      <c r="CJ178" s="192" t="str">
        <f t="shared" si="118"/>
        <v/>
      </c>
      <c r="CK178" s="192" t="str">
        <f t="shared" si="119"/>
        <v/>
      </c>
      <c r="CL178" s="193" t="str">
        <f>IF(CK178="","",SUMPRODUCT(--(CC178=$CC$8:$CC$358),--(CE178=$CE$8:$CE$358),--(CK178&lt;$CK$8:$CK$358))+COUNTIF($CK$8:CK178,CK178))</f>
        <v/>
      </c>
      <c r="CM178" s="229" t="str">
        <f>IF(CK178="","",SUMPRODUCT(--(CE178=$CE$8:$CE$101),--(CF178=$CF$8:$CF$101),--(CC178=$CC$8:$CC$101),--(CK178&lt;$CK$8:$CK$101))+COUNTIF($CK$8:CK178,CK178))</f>
        <v/>
      </c>
    </row>
    <row r="179" spans="1:91" ht="29.1" hidden="1" customHeight="1">
      <c r="A179" s="182" t="str">
        <f t="shared" si="105"/>
        <v/>
      </c>
      <c r="B179" s="66">
        <v>172</v>
      </c>
      <c r="C179" s="8" t="str">
        <f t="shared" si="120"/>
        <v/>
      </c>
      <c r="D179" s="112" t="str">
        <f t="shared" si="121"/>
        <v/>
      </c>
      <c r="E179" s="112" t="str">
        <f t="shared" si="122"/>
        <v/>
      </c>
      <c r="F179" s="113" t="str">
        <f t="shared" si="123"/>
        <v/>
      </c>
      <c r="G179" s="113" t="str">
        <f t="shared" si="98"/>
        <v/>
      </c>
      <c r="H179" s="113" t="str">
        <f t="shared" si="99"/>
        <v/>
      </c>
      <c r="I179" s="114" t="str">
        <f t="shared" si="124"/>
        <v/>
      </c>
      <c r="J179" s="114" t="str">
        <f t="shared" si="100"/>
        <v/>
      </c>
      <c r="K179" s="8" t="str">
        <f t="shared" si="101"/>
        <v/>
      </c>
      <c r="L179" s="8" t="str">
        <f t="shared" si="102"/>
        <v/>
      </c>
      <c r="M179" s="114" t="str">
        <f t="shared" si="103"/>
        <v/>
      </c>
      <c r="N179" s="8" t="str">
        <f t="shared" si="125"/>
        <v/>
      </c>
      <c r="O179" s="115" t="str">
        <f t="shared" si="126"/>
        <v/>
      </c>
      <c r="P179" s="8" t="str">
        <f t="shared" si="127"/>
        <v/>
      </c>
      <c r="Q179" s="115" t="str">
        <f t="shared" si="128"/>
        <v/>
      </c>
      <c r="R179" s="115" t="str">
        <f t="shared" si="129"/>
        <v/>
      </c>
      <c r="S179" s="121" t="str">
        <f>IF(R179="","",SUMPRODUCT(--(L179=$L$8:$L$101),--(J179=$J$8:$J$101),--(R179&lt;$R$8:$R$101))+COUNTIF($R$8:R179,R179))</f>
        <v/>
      </c>
      <c r="T179" s="121" t="str">
        <f>IF(R179="","",SUMPRODUCT(--(L179=$L$8:$L$101),--(M179=$M$8:$M$101),--(J179=$J$8:$J$101),--(R179&lt;$R$8:$R$101))+COUNTIF($R$8:R179,R179))</f>
        <v/>
      </c>
      <c r="BU179" s="193">
        <v>172</v>
      </c>
      <c r="BV179" s="193" t="str">
        <f>IF(CK179="","",SUMPRODUCT(--(CC179=$CC$8:$CC$358),--(CE179=$CE$8:$CE$358),--(CK179&lt;$CK$8:$CK$358))+COUNTIF($CK$8:CK179,CK179))</f>
        <v/>
      </c>
      <c r="BW179" s="193" t="str">
        <f t="shared" si="106"/>
        <v/>
      </c>
      <c r="BX179" s="193" t="str">
        <f t="shared" si="107"/>
        <v/>
      </c>
      <c r="BY179" s="193" t="str">
        <f t="shared" si="108"/>
        <v/>
      </c>
      <c r="BZ179" s="193" t="str">
        <f t="shared" si="109"/>
        <v/>
      </c>
      <c r="CA179" s="193" t="str">
        <f t="shared" si="110"/>
        <v/>
      </c>
      <c r="CB179" s="193" t="str">
        <f t="shared" si="111"/>
        <v/>
      </c>
      <c r="CC179" s="193" t="str">
        <f t="shared" si="112"/>
        <v/>
      </c>
      <c r="CD179" s="193" t="str">
        <f t="shared" si="113"/>
        <v/>
      </c>
      <c r="CE179" s="193" t="str">
        <f t="shared" si="114"/>
        <v/>
      </c>
      <c r="CF179" s="200" t="str">
        <f t="shared" si="104"/>
        <v/>
      </c>
      <c r="CG179" s="193" t="str">
        <f t="shared" si="115"/>
        <v/>
      </c>
      <c r="CH179" s="192" t="str">
        <f t="shared" si="116"/>
        <v/>
      </c>
      <c r="CI179" s="193" t="str">
        <f t="shared" si="117"/>
        <v/>
      </c>
      <c r="CJ179" s="192" t="str">
        <f t="shared" si="118"/>
        <v/>
      </c>
      <c r="CK179" s="192" t="str">
        <f t="shared" si="119"/>
        <v/>
      </c>
      <c r="CL179" s="193" t="str">
        <f>IF(CK179="","",SUMPRODUCT(--(CC179=$CC$8:$CC$358),--(CE179=$CE$8:$CE$358),--(CK179&lt;$CK$8:$CK$358))+COUNTIF($CK$8:CK179,CK179))</f>
        <v/>
      </c>
      <c r="CM179" s="229" t="str">
        <f>IF(CK179="","",SUMPRODUCT(--(CE179=$CE$8:$CE$101),--(CF179=$CF$8:$CF$101),--(CC179=$CC$8:$CC$101),--(CK179&lt;$CK$8:$CK$101))+COUNTIF($CK$8:CK179,CK179))</f>
        <v/>
      </c>
    </row>
    <row r="180" spans="1:91" ht="29.1" hidden="1" customHeight="1">
      <c r="A180" s="182" t="str">
        <f t="shared" si="105"/>
        <v/>
      </c>
      <c r="B180" s="66">
        <v>173</v>
      </c>
      <c r="C180" s="8" t="str">
        <f t="shared" si="120"/>
        <v/>
      </c>
      <c r="D180" s="112" t="str">
        <f t="shared" si="121"/>
        <v/>
      </c>
      <c r="E180" s="112" t="str">
        <f t="shared" si="122"/>
        <v/>
      </c>
      <c r="F180" s="113" t="str">
        <f t="shared" si="123"/>
        <v/>
      </c>
      <c r="G180" s="113" t="str">
        <f t="shared" si="98"/>
        <v/>
      </c>
      <c r="H180" s="113" t="str">
        <f t="shared" si="99"/>
        <v/>
      </c>
      <c r="I180" s="114" t="str">
        <f t="shared" si="124"/>
        <v/>
      </c>
      <c r="J180" s="114" t="str">
        <f t="shared" si="100"/>
        <v/>
      </c>
      <c r="K180" s="8" t="str">
        <f t="shared" si="101"/>
        <v/>
      </c>
      <c r="L180" s="8" t="str">
        <f t="shared" si="102"/>
        <v/>
      </c>
      <c r="M180" s="114" t="str">
        <f t="shared" si="103"/>
        <v/>
      </c>
      <c r="N180" s="8" t="str">
        <f t="shared" si="125"/>
        <v/>
      </c>
      <c r="O180" s="115" t="str">
        <f t="shared" si="126"/>
        <v/>
      </c>
      <c r="P180" s="8" t="str">
        <f t="shared" si="127"/>
        <v/>
      </c>
      <c r="Q180" s="115" t="str">
        <f t="shared" si="128"/>
        <v/>
      </c>
      <c r="R180" s="115" t="str">
        <f t="shared" si="129"/>
        <v/>
      </c>
      <c r="S180" s="121" t="str">
        <f>IF(R180="","",SUMPRODUCT(--(L180=$L$8:$L$101),--(J180=$J$8:$J$101),--(R180&lt;$R$8:$R$101))+COUNTIF($R$8:R180,R180))</f>
        <v/>
      </c>
      <c r="T180" s="121" t="str">
        <f>IF(R180="","",SUMPRODUCT(--(L180=$L$8:$L$101),--(M180=$M$8:$M$101),--(J180=$J$8:$J$101),--(R180&lt;$R$8:$R$101))+COUNTIF($R$8:R180,R180))</f>
        <v/>
      </c>
      <c r="BU180" s="193">
        <v>173</v>
      </c>
      <c r="BV180" s="193" t="str">
        <f>IF(CK180="","",SUMPRODUCT(--(CC180=$CC$8:$CC$358),--(CE180=$CE$8:$CE$358),--(CK180&lt;$CK$8:$CK$358))+COUNTIF($CK$8:CK180,CK180))</f>
        <v/>
      </c>
      <c r="BW180" s="193" t="str">
        <f t="shared" si="106"/>
        <v/>
      </c>
      <c r="BX180" s="193" t="str">
        <f t="shared" si="107"/>
        <v/>
      </c>
      <c r="BY180" s="193" t="str">
        <f t="shared" si="108"/>
        <v/>
      </c>
      <c r="BZ180" s="193" t="str">
        <f t="shared" si="109"/>
        <v/>
      </c>
      <c r="CA180" s="193" t="str">
        <f t="shared" si="110"/>
        <v/>
      </c>
      <c r="CB180" s="193" t="str">
        <f t="shared" si="111"/>
        <v/>
      </c>
      <c r="CC180" s="193" t="str">
        <f t="shared" si="112"/>
        <v/>
      </c>
      <c r="CD180" s="193" t="str">
        <f t="shared" si="113"/>
        <v/>
      </c>
      <c r="CE180" s="193" t="str">
        <f t="shared" si="114"/>
        <v/>
      </c>
      <c r="CF180" s="200" t="str">
        <f t="shared" si="104"/>
        <v/>
      </c>
      <c r="CG180" s="193" t="str">
        <f t="shared" si="115"/>
        <v/>
      </c>
      <c r="CH180" s="192" t="str">
        <f t="shared" si="116"/>
        <v/>
      </c>
      <c r="CI180" s="193" t="str">
        <f t="shared" si="117"/>
        <v/>
      </c>
      <c r="CJ180" s="192" t="str">
        <f t="shared" si="118"/>
        <v/>
      </c>
      <c r="CK180" s="192" t="str">
        <f t="shared" si="119"/>
        <v/>
      </c>
      <c r="CL180" s="193" t="str">
        <f>IF(CK180="","",SUMPRODUCT(--(CC180=$CC$8:$CC$358),--(CE180=$CE$8:$CE$358),--(CK180&lt;$CK$8:$CK$358))+COUNTIF($CK$8:CK180,CK180))</f>
        <v/>
      </c>
      <c r="CM180" s="229" t="str">
        <f>IF(CK180="","",SUMPRODUCT(--(CE180=$CE$8:$CE$101),--(CF180=$CF$8:$CF$101),--(CC180=$CC$8:$CC$101),--(CK180&lt;$CK$8:$CK$101))+COUNTIF($CK$8:CK180,CK180))</f>
        <v/>
      </c>
    </row>
    <row r="181" spans="1:91" ht="29.1" hidden="1" customHeight="1">
      <c r="A181" s="182" t="str">
        <f t="shared" si="105"/>
        <v/>
      </c>
      <c r="B181" s="66">
        <v>174</v>
      </c>
      <c r="C181" s="8" t="str">
        <f t="shared" si="120"/>
        <v/>
      </c>
      <c r="D181" s="112" t="str">
        <f t="shared" si="121"/>
        <v/>
      </c>
      <c r="E181" s="112" t="str">
        <f t="shared" si="122"/>
        <v/>
      </c>
      <c r="F181" s="113" t="str">
        <f t="shared" si="123"/>
        <v/>
      </c>
      <c r="G181" s="113" t="str">
        <f t="shared" si="98"/>
        <v/>
      </c>
      <c r="H181" s="113" t="str">
        <f t="shared" si="99"/>
        <v/>
      </c>
      <c r="I181" s="114" t="str">
        <f t="shared" si="124"/>
        <v/>
      </c>
      <c r="J181" s="114" t="str">
        <f t="shared" si="100"/>
        <v/>
      </c>
      <c r="K181" s="8" t="str">
        <f t="shared" si="101"/>
        <v/>
      </c>
      <c r="L181" s="8" t="str">
        <f t="shared" si="102"/>
        <v/>
      </c>
      <c r="M181" s="114" t="str">
        <f t="shared" si="103"/>
        <v/>
      </c>
      <c r="N181" s="8" t="str">
        <f t="shared" si="125"/>
        <v/>
      </c>
      <c r="O181" s="115" t="str">
        <f t="shared" si="126"/>
        <v/>
      </c>
      <c r="P181" s="8" t="str">
        <f t="shared" si="127"/>
        <v/>
      </c>
      <c r="Q181" s="115" t="str">
        <f t="shared" si="128"/>
        <v/>
      </c>
      <c r="R181" s="115" t="str">
        <f t="shared" si="129"/>
        <v/>
      </c>
      <c r="S181" s="121" t="str">
        <f>IF(R181="","",SUMPRODUCT(--(L181=$L$8:$L$101),--(J181=$J$8:$J$101),--(R181&lt;$R$8:$R$101))+COUNTIF($R$8:R181,R181))</f>
        <v/>
      </c>
      <c r="T181" s="121" t="str">
        <f>IF(R181="","",SUMPRODUCT(--(L181=$L$8:$L$101),--(M181=$M$8:$M$101),--(J181=$J$8:$J$101),--(R181&lt;$R$8:$R$101))+COUNTIF($R$8:R181,R181))</f>
        <v/>
      </c>
      <c r="BU181" s="193">
        <v>174</v>
      </c>
      <c r="BV181" s="193" t="str">
        <f>IF(CK181="","",SUMPRODUCT(--(CC181=$CC$8:$CC$358),--(CE181=$CE$8:$CE$358),--(CK181&lt;$CK$8:$CK$358))+COUNTIF($CK$8:CK181,CK181))</f>
        <v/>
      </c>
      <c r="BW181" s="193" t="str">
        <f t="shared" si="106"/>
        <v/>
      </c>
      <c r="BX181" s="193" t="str">
        <f t="shared" si="107"/>
        <v/>
      </c>
      <c r="BY181" s="193" t="str">
        <f t="shared" si="108"/>
        <v/>
      </c>
      <c r="BZ181" s="193" t="str">
        <f t="shared" si="109"/>
        <v/>
      </c>
      <c r="CA181" s="193" t="str">
        <f t="shared" si="110"/>
        <v/>
      </c>
      <c r="CB181" s="193" t="str">
        <f t="shared" si="111"/>
        <v/>
      </c>
      <c r="CC181" s="193" t="str">
        <f t="shared" si="112"/>
        <v/>
      </c>
      <c r="CD181" s="193" t="str">
        <f t="shared" si="113"/>
        <v/>
      </c>
      <c r="CE181" s="193" t="str">
        <f t="shared" si="114"/>
        <v/>
      </c>
      <c r="CF181" s="200" t="str">
        <f t="shared" si="104"/>
        <v/>
      </c>
      <c r="CG181" s="193" t="str">
        <f t="shared" si="115"/>
        <v/>
      </c>
      <c r="CH181" s="192" t="str">
        <f t="shared" si="116"/>
        <v/>
      </c>
      <c r="CI181" s="193" t="str">
        <f t="shared" si="117"/>
        <v/>
      </c>
      <c r="CJ181" s="192" t="str">
        <f t="shared" si="118"/>
        <v/>
      </c>
      <c r="CK181" s="192" t="str">
        <f t="shared" si="119"/>
        <v/>
      </c>
      <c r="CL181" s="193" t="str">
        <f>IF(CK181="","",SUMPRODUCT(--(CC181=$CC$8:$CC$358),--(CE181=$CE$8:$CE$358),--(CK181&lt;$CK$8:$CK$358))+COUNTIF($CK$8:CK181,CK181))</f>
        <v/>
      </c>
      <c r="CM181" s="229" t="str">
        <f>IF(CK181="","",SUMPRODUCT(--(CE181=$CE$8:$CE$101),--(CF181=$CF$8:$CF$101),--(CC181=$CC$8:$CC$101),--(CK181&lt;$CK$8:$CK$101))+COUNTIF($CK$8:CK181,CK181))</f>
        <v/>
      </c>
    </row>
    <row r="182" spans="1:91" ht="29.1" hidden="1" customHeight="1">
      <c r="A182" s="182" t="str">
        <f t="shared" si="105"/>
        <v/>
      </c>
      <c r="B182" s="66">
        <v>175</v>
      </c>
      <c r="C182" s="8" t="str">
        <f t="shared" si="120"/>
        <v/>
      </c>
      <c r="D182" s="112" t="str">
        <f t="shared" si="121"/>
        <v/>
      </c>
      <c r="E182" s="112" t="str">
        <f t="shared" si="122"/>
        <v/>
      </c>
      <c r="F182" s="113" t="str">
        <f t="shared" si="123"/>
        <v/>
      </c>
      <c r="G182" s="113" t="str">
        <f t="shared" si="98"/>
        <v/>
      </c>
      <c r="H182" s="113" t="str">
        <f t="shared" si="99"/>
        <v/>
      </c>
      <c r="I182" s="114" t="str">
        <f t="shared" si="124"/>
        <v/>
      </c>
      <c r="J182" s="114" t="str">
        <f t="shared" si="100"/>
        <v/>
      </c>
      <c r="K182" s="8" t="str">
        <f t="shared" si="101"/>
        <v/>
      </c>
      <c r="L182" s="8" t="str">
        <f t="shared" si="102"/>
        <v/>
      </c>
      <c r="M182" s="114" t="str">
        <f t="shared" si="103"/>
        <v/>
      </c>
      <c r="N182" s="8" t="str">
        <f t="shared" si="125"/>
        <v/>
      </c>
      <c r="O182" s="115" t="str">
        <f t="shared" si="126"/>
        <v/>
      </c>
      <c r="P182" s="8" t="str">
        <f t="shared" si="127"/>
        <v/>
      </c>
      <c r="Q182" s="115" t="str">
        <f t="shared" si="128"/>
        <v/>
      </c>
      <c r="R182" s="115" t="str">
        <f t="shared" si="129"/>
        <v/>
      </c>
      <c r="S182" s="121" t="str">
        <f>IF(R182="","",SUMPRODUCT(--(L182=$L$8:$L$101),--(J182=$J$8:$J$101),--(R182&lt;$R$8:$R$101))+COUNTIF($R$8:R182,R182))</f>
        <v/>
      </c>
      <c r="T182" s="121" t="str">
        <f>IF(R182="","",SUMPRODUCT(--(L182=$L$8:$L$101),--(M182=$M$8:$M$101),--(J182=$J$8:$J$101),--(R182&lt;$R$8:$R$101))+COUNTIF($R$8:R182,R182))</f>
        <v/>
      </c>
      <c r="BU182" s="193">
        <v>175</v>
      </c>
      <c r="BV182" s="193" t="str">
        <f>IF(CK182="","",SUMPRODUCT(--(CC182=$CC$8:$CC$358),--(CE182=$CE$8:$CE$358),--(CK182&lt;$CK$8:$CK$358))+COUNTIF($CK$8:CK182,CK182))</f>
        <v/>
      </c>
      <c r="BW182" s="193" t="str">
        <f t="shared" si="106"/>
        <v/>
      </c>
      <c r="BX182" s="193" t="str">
        <f t="shared" si="107"/>
        <v/>
      </c>
      <c r="BY182" s="193" t="str">
        <f t="shared" si="108"/>
        <v/>
      </c>
      <c r="BZ182" s="193" t="str">
        <f t="shared" si="109"/>
        <v/>
      </c>
      <c r="CA182" s="193" t="str">
        <f t="shared" si="110"/>
        <v/>
      </c>
      <c r="CB182" s="193" t="str">
        <f t="shared" si="111"/>
        <v/>
      </c>
      <c r="CC182" s="193" t="str">
        <f t="shared" si="112"/>
        <v/>
      </c>
      <c r="CD182" s="193" t="str">
        <f t="shared" si="113"/>
        <v/>
      </c>
      <c r="CE182" s="193" t="str">
        <f t="shared" si="114"/>
        <v/>
      </c>
      <c r="CF182" s="200" t="str">
        <f t="shared" si="104"/>
        <v/>
      </c>
      <c r="CG182" s="193" t="str">
        <f t="shared" si="115"/>
        <v/>
      </c>
      <c r="CH182" s="192" t="str">
        <f t="shared" si="116"/>
        <v/>
      </c>
      <c r="CI182" s="193" t="str">
        <f t="shared" si="117"/>
        <v/>
      </c>
      <c r="CJ182" s="192" t="str">
        <f t="shared" si="118"/>
        <v/>
      </c>
      <c r="CK182" s="192" t="str">
        <f t="shared" si="119"/>
        <v/>
      </c>
      <c r="CL182" s="193" t="str">
        <f>IF(CK182="","",SUMPRODUCT(--(CC182=$CC$8:$CC$358),--(CE182=$CE$8:$CE$358),--(CK182&lt;$CK$8:$CK$358))+COUNTIF($CK$8:CK182,CK182))</f>
        <v/>
      </c>
      <c r="CM182" s="229" t="str">
        <f>IF(CK182="","",SUMPRODUCT(--(CE182=$CE$8:$CE$101),--(CF182=$CF$8:$CF$101),--(CC182=$CC$8:$CC$101),--(CK182&lt;$CK$8:$CK$101))+COUNTIF($CK$8:CK182,CK182))</f>
        <v/>
      </c>
    </row>
    <row r="183" spans="1:91" ht="29.1" hidden="1" customHeight="1">
      <c r="A183" s="182" t="str">
        <f t="shared" si="105"/>
        <v/>
      </c>
      <c r="B183" s="66">
        <v>176</v>
      </c>
      <c r="C183" s="8" t="str">
        <f t="shared" si="120"/>
        <v/>
      </c>
      <c r="D183" s="112" t="str">
        <f t="shared" si="121"/>
        <v/>
      </c>
      <c r="E183" s="112" t="str">
        <f t="shared" si="122"/>
        <v/>
      </c>
      <c r="F183" s="113" t="str">
        <f t="shared" si="123"/>
        <v/>
      </c>
      <c r="G183" s="113" t="str">
        <f t="shared" si="98"/>
        <v/>
      </c>
      <c r="H183" s="113" t="str">
        <f t="shared" si="99"/>
        <v/>
      </c>
      <c r="I183" s="114" t="str">
        <f t="shared" si="124"/>
        <v/>
      </c>
      <c r="J183" s="114" t="str">
        <f t="shared" si="100"/>
        <v/>
      </c>
      <c r="K183" s="8" t="str">
        <f t="shared" si="101"/>
        <v/>
      </c>
      <c r="L183" s="8" t="str">
        <f t="shared" si="102"/>
        <v/>
      </c>
      <c r="M183" s="114" t="str">
        <f t="shared" si="103"/>
        <v/>
      </c>
      <c r="N183" s="8" t="str">
        <f t="shared" si="125"/>
        <v/>
      </c>
      <c r="O183" s="115" t="str">
        <f t="shared" si="126"/>
        <v/>
      </c>
      <c r="P183" s="8" t="str">
        <f t="shared" si="127"/>
        <v/>
      </c>
      <c r="Q183" s="115" t="str">
        <f t="shared" si="128"/>
        <v/>
      </c>
      <c r="R183" s="115" t="str">
        <f t="shared" si="129"/>
        <v/>
      </c>
      <c r="S183" s="121" t="str">
        <f>IF(R183="","",SUMPRODUCT(--(L183=$L$8:$L$101),--(J183=$J$8:$J$101),--(R183&lt;$R$8:$R$101))+COUNTIF($R$8:R183,R183))</f>
        <v/>
      </c>
      <c r="T183" s="121" t="str">
        <f>IF(R183="","",SUMPRODUCT(--(L183=$L$8:$L$101),--(M183=$M$8:$M$101),--(J183=$J$8:$J$101),--(R183&lt;$R$8:$R$101))+COUNTIF($R$8:R183,R183))</f>
        <v/>
      </c>
      <c r="BU183" s="193">
        <v>176</v>
      </c>
      <c r="BV183" s="193" t="str">
        <f>IF(CK183="","",SUMPRODUCT(--(CC183=$CC$8:$CC$358),--(CE183=$CE$8:$CE$358),--(CK183&lt;$CK$8:$CK$358))+COUNTIF($CK$8:CK183,CK183))</f>
        <v/>
      </c>
      <c r="BW183" s="193" t="str">
        <f t="shared" si="106"/>
        <v/>
      </c>
      <c r="BX183" s="193" t="str">
        <f t="shared" si="107"/>
        <v/>
      </c>
      <c r="BY183" s="193" t="str">
        <f t="shared" si="108"/>
        <v/>
      </c>
      <c r="BZ183" s="193" t="str">
        <f t="shared" si="109"/>
        <v/>
      </c>
      <c r="CA183" s="193" t="str">
        <f t="shared" si="110"/>
        <v/>
      </c>
      <c r="CB183" s="193" t="str">
        <f t="shared" si="111"/>
        <v/>
      </c>
      <c r="CC183" s="193" t="str">
        <f t="shared" si="112"/>
        <v/>
      </c>
      <c r="CD183" s="193" t="str">
        <f t="shared" si="113"/>
        <v/>
      </c>
      <c r="CE183" s="193" t="str">
        <f t="shared" si="114"/>
        <v/>
      </c>
      <c r="CF183" s="200" t="str">
        <f t="shared" si="104"/>
        <v/>
      </c>
      <c r="CG183" s="193" t="str">
        <f t="shared" si="115"/>
        <v/>
      </c>
      <c r="CH183" s="192" t="str">
        <f t="shared" si="116"/>
        <v/>
      </c>
      <c r="CI183" s="193" t="str">
        <f t="shared" si="117"/>
        <v/>
      </c>
      <c r="CJ183" s="192" t="str">
        <f t="shared" si="118"/>
        <v/>
      </c>
      <c r="CK183" s="192" t="str">
        <f t="shared" si="119"/>
        <v/>
      </c>
      <c r="CL183" s="193" t="str">
        <f>IF(CK183="","",SUMPRODUCT(--(CC183=$CC$8:$CC$358),--(CE183=$CE$8:$CE$358),--(CK183&lt;$CK$8:$CK$358))+COUNTIF($CK$8:CK183,CK183))</f>
        <v/>
      </c>
      <c r="CM183" s="229" t="str">
        <f>IF(CK183="","",SUMPRODUCT(--(CE183=$CE$8:$CE$101),--(CF183=$CF$8:$CF$101),--(CC183=$CC$8:$CC$101),--(CK183&lt;$CK$8:$CK$101))+COUNTIF($CK$8:CK183,CK183))</f>
        <v/>
      </c>
    </row>
    <row r="184" spans="1:91" ht="29.1" hidden="1" customHeight="1">
      <c r="A184" s="182" t="str">
        <f t="shared" si="105"/>
        <v/>
      </c>
      <c r="B184" s="66">
        <v>177</v>
      </c>
      <c r="C184" s="8" t="str">
        <f t="shared" si="120"/>
        <v/>
      </c>
      <c r="D184" s="112" t="str">
        <f t="shared" si="121"/>
        <v/>
      </c>
      <c r="E184" s="112" t="str">
        <f t="shared" si="122"/>
        <v/>
      </c>
      <c r="F184" s="113" t="str">
        <f t="shared" si="123"/>
        <v/>
      </c>
      <c r="G184" s="113" t="str">
        <f t="shared" si="98"/>
        <v/>
      </c>
      <c r="H184" s="113" t="str">
        <f t="shared" si="99"/>
        <v/>
      </c>
      <c r="I184" s="114" t="str">
        <f t="shared" si="124"/>
        <v/>
      </c>
      <c r="J184" s="114" t="str">
        <f t="shared" si="100"/>
        <v/>
      </c>
      <c r="K184" s="8" t="str">
        <f t="shared" si="101"/>
        <v/>
      </c>
      <c r="L184" s="8" t="str">
        <f t="shared" si="102"/>
        <v/>
      </c>
      <c r="M184" s="114" t="str">
        <f t="shared" si="103"/>
        <v/>
      </c>
      <c r="N184" s="8" t="str">
        <f t="shared" si="125"/>
        <v/>
      </c>
      <c r="O184" s="115" t="str">
        <f t="shared" si="126"/>
        <v/>
      </c>
      <c r="P184" s="8" t="str">
        <f t="shared" si="127"/>
        <v/>
      </c>
      <c r="Q184" s="115" t="str">
        <f t="shared" si="128"/>
        <v/>
      </c>
      <c r="R184" s="115" t="str">
        <f t="shared" si="129"/>
        <v/>
      </c>
      <c r="S184" s="121" t="str">
        <f>IF(R184="","",SUMPRODUCT(--(L184=$L$8:$L$101),--(J184=$J$8:$J$101),--(R184&lt;$R$8:$R$101))+COUNTIF($R$8:R184,R184))</f>
        <v/>
      </c>
      <c r="T184" s="121" t="str">
        <f>IF(R184="","",SUMPRODUCT(--(L184=$L$8:$L$101),--(M184=$M$8:$M$101),--(J184=$J$8:$J$101),--(R184&lt;$R$8:$R$101))+COUNTIF($R$8:R184,R184))</f>
        <v/>
      </c>
      <c r="BU184" s="193">
        <v>177</v>
      </c>
      <c r="BV184" s="193" t="str">
        <f>IF(CK184="","",SUMPRODUCT(--(CC184=$CC$8:$CC$358),--(CE184=$CE$8:$CE$358),--(CK184&lt;$CK$8:$CK$358))+COUNTIF($CK$8:CK184,CK184))</f>
        <v/>
      </c>
      <c r="BW184" s="193" t="str">
        <f t="shared" si="106"/>
        <v/>
      </c>
      <c r="BX184" s="193" t="str">
        <f t="shared" si="107"/>
        <v/>
      </c>
      <c r="BY184" s="193" t="str">
        <f t="shared" si="108"/>
        <v/>
      </c>
      <c r="BZ184" s="193" t="str">
        <f t="shared" si="109"/>
        <v/>
      </c>
      <c r="CA184" s="193" t="str">
        <f t="shared" si="110"/>
        <v/>
      </c>
      <c r="CB184" s="193" t="str">
        <f t="shared" si="111"/>
        <v/>
      </c>
      <c r="CC184" s="193" t="str">
        <f t="shared" si="112"/>
        <v/>
      </c>
      <c r="CD184" s="193" t="str">
        <f t="shared" si="113"/>
        <v/>
      </c>
      <c r="CE184" s="193" t="str">
        <f t="shared" si="114"/>
        <v/>
      </c>
      <c r="CF184" s="200" t="str">
        <f t="shared" si="104"/>
        <v/>
      </c>
      <c r="CG184" s="193" t="str">
        <f t="shared" si="115"/>
        <v/>
      </c>
      <c r="CH184" s="192" t="str">
        <f t="shared" si="116"/>
        <v/>
      </c>
      <c r="CI184" s="193" t="str">
        <f t="shared" si="117"/>
        <v/>
      </c>
      <c r="CJ184" s="192" t="str">
        <f t="shared" si="118"/>
        <v/>
      </c>
      <c r="CK184" s="192" t="str">
        <f t="shared" si="119"/>
        <v/>
      </c>
      <c r="CL184" s="193" t="str">
        <f>IF(CK184="","",SUMPRODUCT(--(CC184=$CC$8:$CC$358),--(CE184=$CE$8:$CE$358),--(CK184&lt;$CK$8:$CK$358))+COUNTIF($CK$8:CK184,CK184))</f>
        <v/>
      </c>
      <c r="CM184" s="229" t="str">
        <f>IF(CK184="","",SUMPRODUCT(--(CE184=$CE$8:$CE$101),--(CF184=$CF$8:$CF$101),--(CC184=$CC$8:$CC$101),--(CK184&lt;$CK$8:$CK$101))+COUNTIF($CK$8:CK184,CK184))</f>
        <v/>
      </c>
    </row>
    <row r="185" spans="1:91" ht="29.1" hidden="1" customHeight="1">
      <c r="A185" s="182" t="str">
        <f t="shared" si="105"/>
        <v/>
      </c>
      <c r="B185" s="66">
        <v>178</v>
      </c>
      <c r="C185" s="8" t="str">
        <f t="shared" si="120"/>
        <v/>
      </c>
      <c r="D185" s="112" t="str">
        <f t="shared" si="121"/>
        <v/>
      </c>
      <c r="E185" s="112" t="str">
        <f t="shared" si="122"/>
        <v/>
      </c>
      <c r="F185" s="113" t="str">
        <f t="shared" si="123"/>
        <v/>
      </c>
      <c r="G185" s="113" t="str">
        <f t="shared" si="98"/>
        <v/>
      </c>
      <c r="H185" s="113" t="str">
        <f t="shared" si="99"/>
        <v/>
      </c>
      <c r="I185" s="114" t="str">
        <f t="shared" si="124"/>
        <v/>
      </c>
      <c r="J185" s="114" t="str">
        <f t="shared" si="100"/>
        <v/>
      </c>
      <c r="K185" s="8" t="str">
        <f t="shared" si="101"/>
        <v/>
      </c>
      <c r="L185" s="8" t="str">
        <f t="shared" si="102"/>
        <v/>
      </c>
      <c r="M185" s="114" t="str">
        <f t="shared" si="103"/>
        <v/>
      </c>
      <c r="N185" s="8" t="str">
        <f t="shared" si="125"/>
        <v/>
      </c>
      <c r="O185" s="115" t="str">
        <f t="shared" si="126"/>
        <v/>
      </c>
      <c r="P185" s="8" t="str">
        <f t="shared" si="127"/>
        <v/>
      </c>
      <c r="Q185" s="115" t="str">
        <f t="shared" si="128"/>
        <v/>
      </c>
      <c r="R185" s="115" t="str">
        <f t="shared" si="129"/>
        <v/>
      </c>
      <c r="S185" s="121" t="str">
        <f>IF(R185="","",SUMPRODUCT(--(L185=$L$8:$L$101),--(J185=$J$8:$J$101),--(R185&lt;$R$8:$R$101))+COUNTIF($R$8:R185,R185))</f>
        <v/>
      </c>
      <c r="T185" s="121" t="str">
        <f>IF(R185="","",SUMPRODUCT(--(L185=$L$8:$L$101),--(M185=$M$8:$M$101),--(J185=$J$8:$J$101),--(R185&lt;$R$8:$R$101))+COUNTIF($R$8:R185,R185))</f>
        <v/>
      </c>
      <c r="BU185" s="193">
        <v>178</v>
      </c>
      <c r="BV185" s="193" t="str">
        <f>IF(CK185="","",SUMPRODUCT(--(CC185=$CC$8:$CC$358),--(CE185=$CE$8:$CE$358),--(CK185&lt;$CK$8:$CK$358))+COUNTIF($CK$8:CK185,CK185))</f>
        <v/>
      </c>
      <c r="BW185" s="193" t="str">
        <f t="shared" si="106"/>
        <v/>
      </c>
      <c r="BX185" s="193" t="str">
        <f t="shared" si="107"/>
        <v/>
      </c>
      <c r="BY185" s="193" t="str">
        <f t="shared" si="108"/>
        <v/>
      </c>
      <c r="BZ185" s="193" t="str">
        <f t="shared" si="109"/>
        <v/>
      </c>
      <c r="CA185" s="193" t="str">
        <f t="shared" si="110"/>
        <v/>
      </c>
      <c r="CB185" s="193" t="str">
        <f t="shared" si="111"/>
        <v/>
      </c>
      <c r="CC185" s="193" t="str">
        <f t="shared" si="112"/>
        <v/>
      </c>
      <c r="CD185" s="193" t="str">
        <f t="shared" si="113"/>
        <v/>
      </c>
      <c r="CE185" s="193" t="str">
        <f t="shared" si="114"/>
        <v/>
      </c>
      <c r="CF185" s="200" t="str">
        <f t="shared" si="104"/>
        <v/>
      </c>
      <c r="CG185" s="193" t="str">
        <f t="shared" si="115"/>
        <v/>
      </c>
      <c r="CH185" s="192" t="str">
        <f t="shared" si="116"/>
        <v/>
      </c>
      <c r="CI185" s="193" t="str">
        <f t="shared" si="117"/>
        <v/>
      </c>
      <c r="CJ185" s="192" t="str">
        <f t="shared" si="118"/>
        <v/>
      </c>
      <c r="CK185" s="192" t="str">
        <f t="shared" si="119"/>
        <v/>
      </c>
      <c r="CL185" s="193" t="str">
        <f>IF(CK185="","",SUMPRODUCT(--(CC185=$CC$8:$CC$358),--(CE185=$CE$8:$CE$358),--(CK185&lt;$CK$8:$CK$358))+COUNTIF($CK$8:CK185,CK185))</f>
        <v/>
      </c>
      <c r="CM185" s="229" t="str">
        <f>IF(CK185="","",SUMPRODUCT(--(CE185=$CE$8:$CE$101),--(CF185=$CF$8:$CF$101),--(CC185=$CC$8:$CC$101),--(CK185&lt;$CK$8:$CK$101))+COUNTIF($CK$8:CK185,CK185))</f>
        <v/>
      </c>
    </row>
    <row r="186" spans="1:91" ht="29.1" hidden="1" customHeight="1">
      <c r="A186" s="182" t="str">
        <f t="shared" si="105"/>
        <v/>
      </c>
      <c r="B186" s="66">
        <v>179</v>
      </c>
      <c r="C186" s="8" t="str">
        <f t="shared" si="120"/>
        <v/>
      </c>
      <c r="D186" s="112" t="str">
        <f t="shared" si="121"/>
        <v/>
      </c>
      <c r="E186" s="112" t="str">
        <f t="shared" si="122"/>
        <v/>
      </c>
      <c r="F186" s="113" t="str">
        <f t="shared" si="123"/>
        <v/>
      </c>
      <c r="G186" s="113" t="str">
        <f t="shared" si="98"/>
        <v/>
      </c>
      <c r="H186" s="113" t="str">
        <f t="shared" si="99"/>
        <v/>
      </c>
      <c r="I186" s="114" t="str">
        <f t="shared" si="124"/>
        <v/>
      </c>
      <c r="J186" s="114" t="str">
        <f t="shared" si="100"/>
        <v/>
      </c>
      <c r="K186" s="8" t="str">
        <f t="shared" si="101"/>
        <v/>
      </c>
      <c r="L186" s="8" t="str">
        <f t="shared" si="102"/>
        <v/>
      </c>
      <c r="M186" s="114" t="str">
        <f t="shared" si="103"/>
        <v/>
      </c>
      <c r="N186" s="8" t="str">
        <f t="shared" si="125"/>
        <v/>
      </c>
      <c r="O186" s="115" t="str">
        <f t="shared" si="126"/>
        <v/>
      </c>
      <c r="P186" s="8" t="str">
        <f t="shared" si="127"/>
        <v/>
      </c>
      <c r="Q186" s="115" t="str">
        <f t="shared" si="128"/>
        <v/>
      </c>
      <c r="R186" s="115" t="str">
        <f t="shared" si="129"/>
        <v/>
      </c>
      <c r="S186" s="121" t="str">
        <f>IF(R186="","",SUMPRODUCT(--(L186=$L$8:$L$101),--(J186=$J$8:$J$101),--(R186&lt;$R$8:$R$101))+COUNTIF($R$8:R186,R186))</f>
        <v/>
      </c>
      <c r="T186" s="121" t="str">
        <f>IF(R186="","",SUMPRODUCT(--(L186=$L$8:$L$101),--(M186=$M$8:$M$101),--(J186=$J$8:$J$101),--(R186&lt;$R$8:$R$101))+COUNTIF($R$8:R186,R186))</f>
        <v/>
      </c>
      <c r="BU186" s="193">
        <v>179</v>
      </c>
      <c r="BV186" s="193" t="str">
        <f>IF(CK186="","",SUMPRODUCT(--(CC186=$CC$8:$CC$358),--(CE186=$CE$8:$CE$358),--(CK186&lt;$CK$8:$CK$358))+COUNTIF($CK$8:CK186,CK186))</f>
        <v/>
      </c>
      <c r="BW186" s="193" t="str">
        <f t="shared" si="106"/>
        <v/>
      </c>
      <c r="BX186" s="193" t="str">
        <f t="shared" si="107"/>
        <v/>
      </c>
      <c r="BY186" s="193" t="str">
        <f t="shared" si="108"/>
        <v/>
      </c>
      <c r="BZ186" s="193" t="str">
        <f t="shared" si="109"/>
        <v/>
      </c>
      <c r="CA186" s="193" t="str">
        <f t="shared" si="110"/>
        <v/>
      </c>
      <c r="CB186" s="193" t="str">
        <f t="shared" si="111"/>
        <v/>
      </c>
      <c r="CC186" s="193" t="str">
        <f t="shared" si="112"/>
        <v/>
      </c>
      <c r="CD186" s="193" t="str">
        <f t="shared" si="113"/>
        <v/>
      </c>
      <c r="CE186" s="193" t="str">
        <f t="shared" si="114"/>
        <v/>
      </c>
      <c r="CF186" s="200" t="str">
        <f t="shared" si="104"/>
        <v/>
      </c>
      <c r="CG186" s="193" t="str">
        <f t="shared" si="115"/>
        <v/>
      </c>
      <c r="CH186" s="192" t="str">
        <f t="shared" si="116"/>
        <v/>
      </c>
      <c r="CI186" s="193" t="str">
        <f t="shared" si="117"/>
        <v/>
      </c>
      <c r="CJ186" s="192" t="str">
        <f t="shared" si="118"/>
        <v/>
      </c>
      <c r="CK186" s="192" t="str">
        <f t="shared" si="119"/>
        <v/>
      </c>
      <c r="CL186" s="193" t="str">
        <f>IF(CK186="","",SUMPRODUCT(--(CC186=$CC$8:$CC$358),--(CE186=$CE$8:$CE$358),--(CK186&lt;$CK$8:$CK$358))+COUNTIF($CK$8:CK186,CK186))</f>
        <v/>
      </c>
      <c r="CM186" s="229" t="str">
        <f>IF(CK186="","",SUMPRODUCT(--(CE186=$CE$8:$CE$101),--(CF186=$CF$8:$CF$101),--(CC186=$CC$8:$CC$101),--(CK186&lt;$CK$8:$CK$101))+COUNTIF($CK$8:CK186,CK186))</f>
        <v/>
      </c>
    </row>
    <row r="187" spans="1:91" ht="29.1" hidden="1" customHeight="1">
      <c r="A187" s="182" t="str">
        <f t="shared" si="105"/>
        <v/>
      </c>
      <c r="B187" s="66">
        <v>180</v>
      </c>
      <c r="C187" s="8" t="str">
        <f t="shared" si="120"/>
        <v/>
      </c>
      <c r="D187" s="112" t="str">
        <f t="shared" si="121"/>
        <v/>
      </c>
      <c r="E187" s="112" t="str">
        <f t="shared" si="122"/>
        <v/>
      </c>
      <c r="F187" s="113" t="str">
        <f t="shared" si="123"/>
        <v/>
      </c>
      <c r="G187" s="113" t="str">
        <f t="shared" si="98"/>
        <v/>
      </c>
      <c r="H187" s="113" t="str">
        <f t="shared" si="99"/>
        <v/>
      </c>
      <c r="I187" s="114" t="str">
        <f t="shared" si="124"/>
        <v/>
      </c>
      <c r="J187" s="114" t="str">
        <f t="shared" si="100"/>
        <v/>
      </c>
      <c r="K187" s="8" t="str">
        <f t="shared" si="101"/>
        <v/>
      </c>
      <c r="L187" s="8" t="str">
        <f t="shared" si="102"/>
        <v/>
      </c>
      <c r="M187" s="114" t="str">
        <f t="shared" si="103"/>
        <v/>
      </c>
      <c r="N187" s="8" t="str">
        <f t="shared" si="125"/>
        <v/>
      </c>
      <c r="O187" s="115" t="str">
        <f t="shared" si="126"/>
        <v/>
      </c>
      <c r="P187" s="8" t="str">
        <f t="shared" si="127"/>
        <v/>
      </c>
      <c r="Q187" s="115" t="str">
        <f t="shared" si="128"/>
        <v/>
      </c>
      <c r="R187" s="115" t="str">
        <f t="shared" si="129"/>
        <v/>
      </c>
      <c r="S187" s="121" t="str">
        <f>IF(R187="","",SUMPRODUCT(--(L187=$L$8:$L$101),--(J187=$J$8:$J$101),--(R187&lt;$R$8:$R$101))+COUNTIF($R$8:R187,R187))</f>
        <v/>
      </c>
      <c r="T187" s="121" t="str">
        <f>IF(R187="","",SUMPRODUCT(--(L187=$L$8:$L$101),--(M187=$M$8:$M$101),--(J187=$J$8:$J$101),--(R187&lt;$R$8:$R$101))+COUNTIF($R$8:R187,R187))</f>
        <v/>
      </c>
      <c r="BU187" s="193">
        <v>180</v>
      </c>
      <c r="BV187" s="193" t="str">
        <f>IF(CK187="","",SUMPRODUCT(--(CC187=$CC$8:$CC$358),--(CE187=$CE$8:$CE$358),--(CK187&lt;$CK$8:$CK$358))+COUNTIF($CK$8:CK187,CK187))</f>
        <v/>
      </c>
      <c r="BW187" s="193" t="str">
        <f t="shared" si="106"/>
        <v/>
      </c>
      <c r="BX187" s="193" t="str">
        <f t="shared" si="107"/>
        <v/>
      </c>
      <c r="BY187" s="193" t="str">
        <f t="shared" si="108"/>
        <v/>
      </c>
      <c r="BZ187" s="193" t="str">
        <f t="shared" si="109"/>
        <v/>
      </c>
      <c r="CA187" s="193" t="str">
        <f t="shared" si="110"/>
        <v/>
      </c>
      <c r="CB187" s="193" t="str">
        <f t="shared" si="111"/>
        <v/>
      </c>
      <c r="CC187" s="193" t="str">
        <f t="shared" si="112"/>
        <v/>
      </c>
      <c r="CD187" s="193" t="str">
        <f t="shared" si="113"/>
        <v/>
      </c>
      <c r="CE187" s="193" t="str">
        <f t="shared" si="114"/>
        <v/>
      </c>
      <c r="CF187" s="200" t="str">
        <f t="shared" si="104"/>
        <v/>
      </c>
      <c r="CG187" s="193" t="str">
        <f t="shared" si="115"/>
        <v/>
      </c>
      <c r="CH187" s="192" t="str">
        <f t="shared" si="116"/>
        <v/>
      </c>
      <c r="CI187" s="193" t="str">
        <f t="shared" si="117"/>
        <v/>
      </c>
      <c r="CJ187" s="192" t="str">
        <f t="shared" si="118"/>
        <v/>
      </c>
      <c r="CK187" s="192" t="str">
        <f t="shared" si="119"/>
        <v/>
      </c>
      <c r="CL187" s="193" t="str">
        <f>IF(CK187="","",SUMPRODUCT(--(CC187=$CC$8:$CC$358),--(CE187=$CE$8:$CE$358),--(CK187&lt;$CK$8:$CK$358))+COUNTIF($CK$8:CK187,CK187))</f>
        <v/>
      </c>
      <c r="CM187" s="229" t="str">
        <f>IF(CK187="","",SUMPRODUCT(--(CE187=$CE$8:$CE$101),--(CF187=$CF$8:$CF$101),--(CC187=$CC$8:$CC$101),--(CK187&lt;$CK$8:$CK$101))+COUNTIF($CK$8:CK187,CK187))</f>
        <v/>
      </c>
    </row>
    <row r="188" spans="1:91" ht="29.1" hidden="1" customHeight="1">
      <c r="A188" s="182" t="str">
        <f t="shared" si="105"/>
        <v/>
      </c>
      <c r="B188" s="66">
        <v>181</v>
      </c>
      <c r="C188" s="8" t="str">
        <f t="shared" si="120"/>
        <v/>
      </c>
      <c r="D188" s="112" t="str">
        <f t="shared" si="121"/>
        <v/>
      </c>
      <c r="E188" s="112" t="str">
        <f t="shared" si="122"/>
        <v/>
      </c>
      <c r="F188" s="113" t="str">
        <f t="shared" si="123"/>
        <v/>
      </c>
      <c r="G188" s="113" t="str">
        <f t="shared" si="98"/>
        <v/>
      </c>
      <c r="H188" s="113" t="str">
        <f t="shared" si="99"/>
        <v/>
      </c>
      <c r="I188" s="114" t="str">
        <f t="shared" si="124"/>
        <v/>
      </c>
      <c r="J188" s="114" t="str">
        <f t="shared" si="100"/>
        <v/>
      </c>
      <c r="K188" s="8" t="str">
        <f t="shared" si="101"/>
        <v/>
      </c>
      <c r="L188" s="8" t="str">
        <f t="shared" si="102"/>
        <v/>
      </c>
      <c r="M188" s="114" t="str">
        <f t="shared" si="103"/>
        <v/>
      </c>
      <c r="N188" s="8" t="str">
        <f t="shared" si="125"/>
        <v/>
      </c>
      <c r="O188" s="115" t="str">
        <f t="shared" si="126"/>
        <v/>
      </c>
      <c r="P188" s="8" t="str">
        <f t="shared" si="127"/>
        <v/>
      </c>
      <c r="Q188" s="115" t="str">
        <f t="shared" si="128"/>
        <v/>
      </c>
      <c r="R188" s="115" t="str">
        <f t="shared" si="129"/>
        <v/>
      </c>
      <c r="S188" s="121" t="str">
        <f>IF(R188="","",SUMPRODUCT(--(L188=$L$8:$L$101),--(J188=$J$8:$J$101),--(R188&lt;$R$8:$R$101))+COUNTIF($R$8:R188,R188))</f>
        <v/>
      </c>
      <c r="T188" s="121" t="str">
        <f>IF(R188="","",SUMPRODUCT(--(L188=$L$8:$L$101),--(M188=$M$8:$M$101),--(J188=$J$8:$J$101),--(R188&lt;$R$8:$R$101))+COUNTIF($R$8:R188,R188))</f>
        <v/>
      </c>
      <c r="BU188" s="193">
        <v>181</v>
      </c>
      <c r="BV188" s="193" t="str">
        <f>IF(CK188="","",SUMPRODUCT(--(CC188=$CC$8:$CC$358),--(CE188=$CE$8:$CE$358),--(CK188&lt;$CK$8:$CK$358))+COUNTIF($CK$8:CK188,CK188))</f>
        <v/>
      </c>
      <c r="BW188" s="193" t="str">
        <f t="shared" si="106"/>
        <v/>
      </c>
      <c r="BX188" s="193" t="str">
        <f t="shared" si="107"/>
        <v/>
      </c>
      <c r="BY188" s="193" t="str">
        <f t="shared" si="108"/>
        <v/>
      </c>
      <c r="BZ188" s="193" t="str">
        <f t="shared" si="109"/>
        <v/>
      </c>
      <c r="CA188" s="193" t="str">
        <f t="shared" si="110"/>
        <v/>
      </c>
      <c r="CB188" s="193" t="str">
        <f t="shared" si="111"/>
        <v/>
      </c>
      <c r="CC188" s="193" t="str">
        <f t="shared" si="112"/>
        <v/>
      </c>
      <c r="CD188" s="193" t="str">
        <f t="shared" si="113"/>
        <v/>
      </c>
      <c r="CE188" s="193" t="str">
        <f t="shared" si="114"/>
        <v/>
      </c>
      <c r="CF188" s="200" t="str">
        <f t="shared" si="104"/>
        <v/>
      </c>
      <c r="CG188" s="193" t="str">
        <f t="shared" si="115"/>
        <v/>
      </c>
      <c r="CH188" s="192" t="str">
        <f t="shared" si="116"/>
        <v/>
      </c>
      <c r="CI188" s="193" t="str">
        <f t="shared" si="117"/>
        <v/>
      </c>
      <c r="CJ188" s="192" t="str">
        <f t="shared" si="118"/>
        <v/>
      </c>
      <c r="CK188" s="192" t="str">
        <f t="shared" si="119"/>
        <v/>
      </c>
      <c r="CL188" s="193" t="str">
        <f>IF(CK188="","",SUMPRODUCT(--(CC188=$CC$8:$CC$358),--(CE188=$CE$8:$CE$358),--(CK188&lt;$CK$8:$CK$358))+COUNTIF($CK$8:CK188,CK188))</f>
        <v/>
      </c>
      <c r="CM188" s="229" t="str">
        <f>IF(CK188="","",SUMPRODUCT(--(CE188=$CE$8:$CE$101),--(CF188=$CF$8:$CF$101),--(CC188=$CC$8:$CC$101),--(CK188&lt;$CK$8:$CK$101))+COUNTIF($CK$8:CK188,CK188))</f>
        <v/>
      </c>
    </row>
    <row r="189" spans="1:91" ht="29.1" hidden="1" customHeight="1">
      <c r="A189" s="182" t="str">
        <f t="shared" si="105"/>
        <v/>
      </c>
      <c r="B189" s="66">
        <v>182</v>
      </c>
      <c r="C189" s="8" t="str">
        <f t="shared" si="120"/>
        <v/>
      </c>
      <c r="D189" s="112" t="str">
        <f t="shared" si="121"/>
        <v/>
      </c>
      <c r="E189" s="112" t="str">
        <f t="shared" si="122"/>
        <v/>
      </c>
      <c r="F189" s="113" t="str">
        <f t="shared" si="123"/>
        <v/>
      </c>
      <c r="G189" s="113" t="str">
        <f t="shared" si="98"/>
        <v/>
      </c>
      <c r="H189" s="113" t="str">
        <f t="shared" si="99"/>
        <v/>
      </c>
      <c r="I189" s="114" t="str">
        <f t="shared" si="124"/>
        <v/>
      </c>
      <c r="J189" s="114" t="str">
        <f t="shared" si="100"/>
        <v/>
      </c>
      <c r="K189" s="8" t="str">
        <f t="shared" si="101"/>
        <v/>
      </c>
      <c r="L189" s="8" t="str">
        <f t="shared" si="102"/>
        <v/>
      </c>
      <c r="M189" s="114" t="str">
        <f t="shared" si="103"/>
        <v/>
      </c>
      <c r="N189" s="8" t="str">
        <f t="shared" si="125"/>
        <v/>
      </c>
      <c r="O189" s="115" t="str">
        <f t="shared" si="126"/>
        <v/>
      </c>
      <c r="P189" s="8" t="str">
        <f t="shared" si="127"/>
        <v/>
      </c>
      <c r="Q189" s="115" t="str">
        <f t="shared" si="128"/>
        <v/>
      </c>
      <c r="R189" s="115" t="str">
        <f t="shared" si="129"/>
        <v/>
      </c>
      <c r="S189" s="121" t="str">
        <f>IF(R189="","",SUMPRODUCT(--(L189=$L$8:$L$101),--(J189=$J$8:$J$101),--(R189&lt;$R$8:$R$101))+COUNTIF($R$8:R189,R189))</f>
        <v/>
      </c>
      <c r="T189" s="121" t="str">
        <f>IF(R189="","",SUMPRODUCT(--(L189=$L$8:$L$101),--(M189=$M$8:$M$101),--(J189=$J$8:$J$101),--(R189&lt;$R$8:$R$101))+COUNTIF($R$8:R189,R189))</f>
        <v/>
      </c>
      <c r="BU189" s="193">
        <v>182</v>
      </c>
      <c r="BV189" s="193" t="str">
        <f>IF(CK189="","",SUMPRODUCT(--(CC189=$CC$8:$CC$358),--(CE189=$CE$8:$CE$358),--(CK189&lt;$CK$8:$CK$358))+COUNTIF($CK$8:CK189,CK189))</f>
        <v/>
      </c>
      <c r="BW189" s="193" t="str">
        <f t="shared" si="106"/>
        <v/>
      </c>
      <c r="BX189" s="193" t="str">
        <f t="shared" si="107"/>
        <v/>
      </c>
      <c r="BY189" s="193" t="str">
        <f t="shared" si="108"/>
        <v/>
      </c>
      <c r="BZ189" s="193" t="str">
        <f t="shared" si="109"/>
        <v/>
      </c>
      <c r="CA189" s="193" t="str">
        <f t="shared" si="110"/>
        <v/>
      </c>
      <c r="CB189" s="193" t="str">
        <f t="shared" si="111"/>
        <v/>
      </c>
      <c r="CC189" s="193" t="str">
        <f t="shared" si="112"/>
        <v/>
      </c>
      <c r="CD189" s="193" t="str">
        <f t="shared" si="113"/>
        <v/>
      </c>
      <c r="CE189" s="193" t="str">
        <f t="shared" si="114"/>
        <v/>
      </c>
      <c r="CF189" s="200" t="str">
        <f t="shared" si="104"/>
        <v/>
      </c>
      <c r="CG189" s="193" t="str">
        <f t="shared" si="115"/>
        <v/>
      </c>
      <c r="CH189" s="192" t="str">
        <f t="shared" si="116"/>
        <v/>
      </c>
      <c r="CI189" s="193" t="str">
        <f t="shared" si="117"/>
        <v/>
      </c>
      <c r="CJ189" s="192" t="str">
        <f t="shared" si="118"/>
        <v/>
      </c>
      <c r="CK189" s="192" t="str">
        <f t="shared" si="119"/>
        <v/>
      </c>
      <c r="CL189" s="193" t="str">
        <f>IF(CK189="","",SUMPRODUCT(--(CC189=$CC$8:$CC$358),--(CE189=$CE$8:$CE$358),--(CK189&lt;$CK$8:$CK$358))+COUNTIF($CK$8:CK189,CK189))</f>
        <v/>
      </c>
      <c r="CM189" s="229" t="str">
        <f>IF(CK189="","",SUMPRODUCT(--(CE189=$CE$8:$CE$101),--(CF189=$CF$8:$CF$101),--(CC189=$CC$8:$CC$101),--(CK189&lt;$CK$8:$CK$101))+COUNTIF($CK$8:CK189,CK189))</f>
        <v/>
      </c>
    </row>
    <row r="190" spans="1:91" ht="29.1" hidden="1" customHeight="1">
      <c r="A190" s="182" t="str">
        <f t="shared" si="105"/>
        <v/>
      </c>
      <c r="B190" s="66">
        <v>183</v>
      </c>
      <c r="C190" s="8" t="str">
        <f t="shared" si="120"/>
        <v/>
      </c>
      <c r="D190" s="112" t="str">
        <f t="shared" si="121"/>
        <v/>
      </c>
      <c r="E190" s="112" t="str">
        <f t="shared" si="122"/>
        <v/>
      </c>
      <c r="F190" s="113" t="str">
        <f t="shared" si="123"/>
        <v/>
      </c>
      <c r="G190" s="113" t="str">
        <f t="shared" si="98"/>
        <v/>
      </c>
      <c r="H190" s="113" t="str">
        <f t="shared" si="99"/>
        <v/>
      </c>
      <c r="I190" s="114" t="str">
        <f t="shared" si="124"/>
        <v/>
      </c>
      <c r="J190" s="114" t="str">
        <f t="shared" si="100"/>
        <v/>
      </c>
      <c r="K190" s="8" t="str">
        <f t="shared" si="101"/>
        <v/>
      </c>
      <c r="L190" s="8" t="str">
        <f t="shared" si="102"/>
        <v/>
      </c>
      <c r="M190" s="114" t="str">
        <f t="shared" si="103"/>
        <v/>
      </c>
      <c r="N190" s="8" t="str">
        <f t="shared" si="125"/>
        <v/>
      </c>
      <c r="O190" s="115" t="str">
        <f t="shared" si="126"/>
        <v/>
      </c>
      <c r="P190" s="8" t="str">
        <f t="shared" si="127"/>
        <v/>
      </c>
      <c r="Q190" s="115" t="str">
        <f t="shared" si="128"/>
        <v/>
      </c>
      <c r="R190" s="115" t="str">
        <f t="shared" si="129"/>
        <v/>
      </c>
      <c r="S190" s="121" t="str">
        <f>IF(R190="","",SUMPRODUCT(--(L190=$L$8:$L$101),--(J190=$J$8:$J$101),--(R190&lt;$R$8:$R$101))+COUNTIF($R$8:R190,R190))</f>
        <v/>
      </c>
      <c r="T190" s="121" t="str">
        <f>IF(R190="","",SUMPRODUCT(--(L190=$L$8:$L$101),--(M190=$M$8:$M$101),--(J190=$J$8:$J$101),--(R190&lt;$R$8:$R$101))+COUNTIF($R$8:R190,R190))</f>
        <v/>
      </c>
      <c r="BU190" s="193">
        <v>183</v>
      </c>
      <c r="BV190" s="193" t="str">
        <f>IF(CK190="","",SUMPRODUCT(--(CC190=$CC$8:$CC$358),--(CE190=$CE$8:$CE$358),--(CK190&lt;$CK$8:$CK$358))+COUNTIF($CK$8:CK190,CK190))</f>
        <v/>
      </c>
      <c r="BW190" s="193" t="str">
        <f t="shared" si="106"/>
        <v/>
      </c>
      <c r="BX190" s="193" t="str">
        <f t="shared" si="107"/>
        <v/>
      </c>
      <c r="BY190" s="193" t="str">
        <f t="shared" si="108"/>
        <v/>
      </c>
      <c r="BZ190" s="193" t="str">
        <f t="shared" si="109"/>
        <v/>
      </c>
      <c r="CA190" s="193" t="str">
        <f t="shared" si="110"/>
        <v/>
      </c>
      <c r="CB190" s="193" t="str">
        <f t="shared" si="111"/>
        <v/>
      </c>
      <c r="CC190" s="193" t="str">
        <f t="shared" si="112"/>
        <v/>
      </c>
      <c r="CD190" s="193" t="str">
        <f t="shared" si="113"/>
        <v/>
      </c>
      <c r="CE190" s="193" t="str">
        <f t="shared" si="114"/>
        <v/>
      </c>
      <c r="CF190" s="200" t="str">
        <f t="shared" si="104"/>
        <v/>
      </c>
      <c r="CG190" s="193" t="str">
        <f t="shared" si="115"/>
        <v/>
      </c>
      <c r="CH190" s="192" t="str">
        <f t="shared" si="116"/>
        <v/>
      </c>
      <c r="CI190" s="193" t="str">
        <f t="shared" si="117"/>
        <v/>
      </c>
      <c r="CJ190" s="192" t="str">
        <f t="shared" si="118"/>
        <v/>
      </c>
      <c r="CK190" s="192" t="str">
        <f t="shared" si="119"/>
        <v/>
      </c>
      <c r="CL190" s="193" t="str">
        <f>IF(CK190="","",SUMPRODUCT(--(CC190=$CC$8:$CC$358),--(CE190=$CE$8:$CE$358),--(CK190&lt;$CK$8:$CK$358))+COUNTIF($CK$8:CK190,CK190))</f>
        <v/>
      </c>
      <c r="CM190" s="229" t="str">
        <f>IF(CK190="","",SUMPRODUCT(--(CE190=$CE$8:$CE$101),--(CF190=$CF$8:$CF$101),--(CC190=$CC$8:$CC$101),--(CK190&lt;$CK$8:$CK$101))+COUNTIF($CK$8:CK190,CK190))</f>
        <v/>
      </c>
    </row>
    <row r="191" spans="1:91" ht="29.1" hidden="1" customHeight="1">
      <c r="A191" s="182" t="str">
        <f t="shared" si="105"/>
        <v/>
      </c>
      <c r="B191" s="66">
        <v>184</v>
      </c>
      <c r="C191" s="8" t="str">
        <f t="shared" si="120"/>
        <v/>
      </c>
      <c r="D191" s="112" t="str">
        <f t="shared" si="121"/>
        <v/>
      </c>
      <c r="E191" s="112" t="str">
        <f t="shared" si="122"/>
        <v/>
      </c>
      <c r="F191" s="113" t="str">
        <f t="shared" si="123"/>
        <v/>
      </c>
      <c r="G191" s="113" t="str">
        <f t="shared" si="98"/>
        <v/>
      </c>
      <c r="H191" s="113" t="str">
        <f t="shared" si="99"/>
        <v/>
      </c>
      <c r="I191" s="114" t="str">
        <f t="shared" si="124"/>
        <v/>
      </c>
      <c r="J191" s="114" t="str">
        <f t="shared" si="100"/>
        <v/>
      </c>
      <c r="K191" s="8" t="str">
        <f t="shared" si="101"/>
        <v/>
      </c>
      <c r="L191" s="8" t="str">
        <f t="shared" si="102"/>
        <v/>
      </c>
      <c r="M191" s="114" t="str">
        <f t="shared" si="103"/>
        <v/>
      </c>
      <c r="N191" s="8" t="str">
        <f t="shared" si="125"/>
        <v/>
      </c>
      <c r="O191" s="115" t="str">
        <f t="shared" si="126"/>
        <v/>
      </c>
      <c r="P191" s="8" t="str">
        <f t="shared" si="127"/>
        <v/>
      </c>
      <c r="Q191" s="115" t="str">
        <f t="shared" si="128"/>
        <v/>
      </c>
      <c r="R191" s="115" t="str">
        <f t="shared" si="129"/>
        <v/>
      </c>
      <c r="S191" s="121" t="str">
        <f>IF(R191="","",SUMPRODUCT(--(L191=$L$8:$L$101),--(J191=$J$8:$J$101),--(R191&lt;$R$8:$R$101))+COUNTIF($R$8:R191,R191))</f>
        <v/>
      </c>
      <c r="T191" s="121" t="str">
        <f>IF(R191="","",SUMPRODUCT(--(L191=$L$8:$L$101),--(M191=$M$8:$M$101),--(J191=$J$8:$J$101),--(R191&lt;$R$8:$R$101))+COUNTIF($R$8:R191,R191))</f>
        <v/>
      </c>
      <c r="BU191" s="193">
        <v>184</v>
      </c>
      <c r="BV191" s="193" t="str">
        <f>IF(CK191="","",SUMPRODUCT(--(CC191=$CC$8:$CC$358),--(CE191=$CE$8:$CE$358),--(CK191&lt;$CK$8:$CK$358))+COUNTIF($CK$8:CK191,CK191))</f>
        <v/>
      </c>
      <c r="BW191" s="193" t="str">
        <f t="shared" si="106"/>
        <v/>
      </c>
      <c r="BX191" s="193" t="str">
        <f t="shared" si="107"/>
        <v/>
      </c>
      <c r="BY191" s="193" t="str">
        <f t="shared" si="108"/>
        <v/>
      </c>
      <c r="BZ191" s="193" t="str">
        <f t="shared" si="109"/>
        <v/>
      </c>
      <c r="CA191" s="193" t="str">
        <f t="shared" si="110"/>
        <v/>
      </c>
      <c r="CB191" s="193" t="str">
        <f t="shared" si="111"/>
        <v/>
      </c>
      <c r="CC191" s="193" t="str">
        <f t="shared" si="112"/>
        <v/>
      </c>
      <c r="CD191" s="193" t="str">
        <f t="shared" si="113"/>
        <v/>
      </c>
      <c r="CE191" s="193" t="str">
        <f t="shared" si="114"/>
        <v/>
      </c>
      <c r="CF191" s="200" t="str">
        <f t="shared" si="104"/>
        <v/>
      </c>
      <c r="CG191" s="193" t="str">
        <f t="shared" si="115"/>
        <v/>
      </c>
      <c r="CH191" s="192" t="str">
        <f t="shared" si="116"/>
        <v/>
      </c>
      <c r="CI191" s="193" t="str">
        <f t="shared" si="117"/>
        <v/>
      </c>
      <c r="CJ191" s="192" t="str">
        <f t="shared" si="118"/>
        <v/>
      </c>
      <c r="CK191" s="192" t="str">
        <f t="shared" si="119"/>
        <v/>
      </c>
      <c r="CL191" s="193" t="str">
        <f>IF(CK191="","",SUMPRODUCT(--(CC191=$CC$8:$CC$358),--(CE191=$CE$8:$CE$358),--(CK191&lt;$CK$8:$CK$358))+COUNTIF($CK$8:CK191,CK191))</f>
        <v/>
      </c>
      <c r="CM191" s="229" t="str">
        <f>IF(CK191="","",SUMPRODUCT(--(CE191=$CE$8:$CE$101),--(CF191=$CF$8:$CF$101),--(CC191=$CC$8:$CC$101),--(CK191&lt;$CK$8:$CK$101))+COUNTIF($CK$8:CK191,CK191))</f>
        <v/>
      </c>
    </row>
    <row r="192" spans="1:91" ht="29.1" hidden="1" customHeight="1">
      <c r="A192" s="182" t="str">
        <f t="shared" si="105"/>
        <v/>
      </c>
      <c r="B192" s="66">
        <v>185</v>
      </c>
      <c r="C192" s="8" t="str">
        <f t="shared" si="120"/>
        <v/>
      </c>
      <c r="D192" s="112" t="str">
        <f t="shared" si="121"/>
        <v/>
      </c>
      <c r="E192" s="112" t="str">
        <f t="shared" si="122"/>
        <v/>
      </c>
      <c r="F192" s="113" t="str">
        <f t="shared" si="123"/>
        <v/>
      </c>
      <c r="G192" s="113" t="str">
        <f t="shared" si="98"/>
        <v/>
      </c>
      <c r="H192" s="113" t="str">
        <f t="shared" si="99"/>
        <v/>
      </c>
      <c r="I192" s="114" t="str">
        <f t="shared" si="124"/>
        <v/>
      </c>
      <c r="J192" s="114" t="str">
        <f t="shared" si="100"/>
        <v/>
      </c>
      <c r="K192" s="8" t="str">
        <f t="shared" si="101"/>
        <v/>
      </c>
      <c r="L192" s="8" t="str">
        <f t="shared" si="102"/>
        <v/>
      </c>
      <c r="M192" s="114" t="str">
        <f t="shared" si="103"/>
        <v/>
      </c>
      <c r="N192" s="8" t="str">
        <f t="shared" si="125"/>
        <v/>
      </c>
      <c r="O192" s="115" t="str">
        <f t="shared" si="126"/>
        <v/>
      </c>
      <c r="P192" s="8" t="str">
        <f t="shared" si="127"/>
        <v/>
      </c>
      <c r="Q192" s="115" t="str">
        <f t="shared" si="128"/>
        <v/>
      </c>
      <c r="R192" s="115" t="str">
        <f t="shared" si="129"/>
        <v/>
      </c>
      <c r="S192" s="121" t="str">
        <f>IF(R192="","",SUMPRODUCT(--(L192=$L$8:$L$101),--(J192=$J$8:$J$101),--(R192&lt;$R$8:$R$101))+COUNTIF($R$8:R192,R192))</f>
        <v/>
      </c>
      <c r="T192" s="121" t="str">
        <f>IF(R192="","",SUMPRODUCT(--(L192=$L$8:$L$101),--(M192=$M$8:$M$101),--(J192=$J$8:$J$101),--(R192&lt;$R$8:$R$101))+COUNTIF($R$8:R192,R192))</f>
        <v/>
      </c>
      <c r="BU192" s="193">
        <v>185</v>
      </c>
      <c r="BV192" s="193" t="str">
        <f>IF(CK192="","",SUMPRODUCT(--(CC192=$CC$8:$CC$358),--(CE192=$CE$8:$CE$358),--(CK192&lt;$CK$8:$CK$358))+COUNTIF($CK$8:CK192,CK192))</f>
        <v/>
      </c>
      <c r="BW192" s="193" t="str">
        <f t="shared" si="106"/>
        <v/>
      </c>
      <c r="BX192" s="193" t="str">
        <f t="shared" si="107"/>
        <v/>
      </c>
      <c r="BY192" s="193" t="str">
        <f t="shared" si="108"/>
        <v/>
      </c>
      <c r="BZ192" s="193" t="str">
        <f t="shared" si="109"/>
        <v/>
      </c>
      <c r="CA192" s="193" t="str">
        <f t="shared" si="110"/>
        <v/>
      </c>
      <c r="CB192" s="193" t="str">
        <f t="shared" si="111"/>
        <v/>
      </c>
      <c r="CC192" s="193" t="str">
        <f t="shared" si="112"/>
        <v/>
      </c>
      <c r="CD192" s="193" t="str">
        <f t="shared" si="113"/>
        <v/>
      </c>
      <c r="CE192" s="193" t="str">
        <f t="shared" si="114"/>
        <v/>
      </c>
      <c r="CF192" s="200" t="str">
        <f t="shared" si="104"/>
        <v/>
      </c>
      <c r="CG192" s="193" t="str">
        <f t="shared" si="115"/>
        <v/>
      </c>
      <c r="CH192" s="192" t="str">
        <f t="shared" si="116"/>
        <v/>
      </c>
      <c r="CI192" s="193" t="str">
        <f t="shared" si="117"/>
        <v/>
      </c>
      <c r="CJ192" s="192" t="str">
        <f t="shared" si="118"/>
        <v/>
      </c>
      <c r="CK192" s="192" t="str">
        <f t="shared" si="119"/>
        <v/>
      </c>
      <c r="CL192" s="193" t="str">
        <f>IF(CK192="","",SUMPRODUCT(--(CC192=$CC$8:$CC$358),--(CE192=$CE$8:$CE$358),--(CK192&lt;$CK$8:$CK$358))+COUNTIF($CK$8:CK192,CK192))</f>
        <v/>
      </c>
      <c r="CM192" s="229" t="str">
        <f>IF(CK192="","",SUMPRODUCT(--(CE192=$CE$8:$CE$101),--(CF192=$CF$8:$CF$101),--(CC192=$CC$8:$CC$101),--(CK192&lt;$CK$8:$CK$101))+COUNTIF($CK$8:CK192,CK192))</f>
        <v/>
      </c>
    </row>
    <row r="193" spans="1:91" ht="29.1" hidden="1" customHeight="1">
      <c r="A193" s="182" t="str">
        <f t="shared" si="105"/>
        <v/>
      </c>
      <c r="B193" s="66">
        <v>186</v>
      </c>
      <c r="C193" s="8" t="str">
        <f t="shared" si="120"/>
        <v/>
      </c>
      <c r="D193" s="112" t="str">
        <f t="shared" si="121"/>
        <v/>
      </c>
      <c r="E193" s="112" t="str">
        <f t="shared" si="122"/>
        <v/>
      </c>
      <c r="F193" s="113" t="str">
        <f t="shared" si="123"/>
        <v/>
      </c>
      <c r="G193" s="113" t="str">
        <f t="shared" si="98"/>
        <v/>
      </c>
      <c r="H193" s="113" t="str">
        <f t="shared" si="99"/>
        <v/>
      </c>
      <c r="I193" s="114" t="str">
        <f t="shared" si="124"/>
        <v/>
      </c>
      <c r="J193" s="114" t="str">
        <f t="shared" si="100"/>
        <v/>
      </c>
      <c r="K193" s="8" t="str">
        <f t="shared" si="101"/>
        <v/>
      </c>
      <c r="L193" s="8" t="str">
        <f t="shared" si="102"/>
        <v/>
      </c>
      <c r="M193" s="114" t="str">
        <f t="shared" si="103"/>
        <v/>
      </c>
      <c r="N193" s="8" t="str">
        <f t="shared" si="125"/>
        <v/>
      </c>
      <c r="O193" s="115" t="str">
        <f t="shared" si="126"/>
        <v/>
      </c>
      <c r="P193" s="8" t="str">
        <f t="shared" si="127"/>
        <v/>
      </c>
      <c r="Q193" s="115" t="str">
        <f t="shared" si="128"/>
        <v/>
      </c>
      <c r="R193" s="115" t="str">
        <f t="shared" si="129"/>
        <v/>
      </c>
      <c r="S193" s="121" t="str">
        <f>IF(R193="","",SUMPRODUCT(--(L193=$L$8:$L$101),--(J193=$J$8:$J$101),--(R193&lt;$R$8:$R$101))+COUNTIF($R$8:R193,R193))</f>
        <v/>
      </c>
      <c r="T193" s="121" t="str">
        <f>IF(R193="","",SUMPRODUCT(--(L193=$L$8:$L$101),--(M193=$M$8:$M$101),--(J193=$J$8:$J$101),--(R193&lt;$R$8:$R$101))+COUNTIF($R$8:R193,R193))</f>
        <v/>
      </c>
      <c r="BU193" s="193">
        <v>186</v>
      </c>
      <c r="BV193" s="193" t="str">
        <f>IF(CK193="","",SUMPRODUCT(--(CC193=$CC$8:$CC$358),--(CE193=$CE$8:$CE$358),--(CK193&lt;$CK$8:$CK$358))+COUNTIF($CK$8:CK193,CK193))</f>
        <v/>
      </c>
      <c r="BW193" s="193" t="str">
        <f t="shared" si="106"/>
        <v/>
      </c>
      <c r="BX193" s="193" t="str">
        <f t="shared" si="107"/>
        <v/>
      </c>
      <c r="BY193" s="193" t="str">
        <f t="shared" si="108"/>
        <v/>
      </c>
      <c r="BZ193" s="193" t="str">
        <f t="shared" si="109"/>
        <v/>
      </c>
      <c r="CA193" s="193" t="str">
        <f t="shared" si="110"/>
        <v/>
      </c>
      <c r="CB193" s="193" t="str">
        <f t="shared" si="111"/>
        <v/>
      </c>
      <c r="CC193" s="193" t="str">
        <f t="shared" si="112"/>
        <v/>
      </c>
      <c r="CD193" s="193" t="str">
        <f t="shared" si="113"/>
        <v/>
      </c>
      <c r="CE193" s="193" t="str">
        <f t="shared" si="114"/>
        <v/>
      </c>
      <c r="CF193" s="200" t="str">
        <f t="shared" si="104"/>
        <v/>
      </c>
      <c r="CG193" s="193" t="str">
        <f t="shared" si="115"/>
        <v/>
      </c>
      <c r="CH193" s="192" t="str">
        <f t="shared" si="116"/>
        <v/>
      </c>
      <c r="CI193" s="193" t="str">
        <f t="shared" si="117"/>
        <v/>
      </c>
      <c r="CJ193" s="192" t="str">
        <f t="shared" si="118"/>
        <v/>
      </c>
      <c r="CK193" s="192" t="str">
        <f t="shared" si="119"/>
        <v/>
      </c>
      <c r="CL193" s="193" t="str">
        <f>IF(CK193="","",SUMPRODUCT(--(CC193=$CC$8:$CC$358),--(CE193=$CE$8:$CE$358),--(CK193&lt;$CK$8:$CK$358))+COUNTIF($CK$8:CK193,CK193))</f>
        <v/>
      </c>
      <c r="CM193" s="229" t="str">
        <f>IF(CK193="","",SUMPRODUCT(--(CE193=$CE$8:$CE$101),--(CF193=$CF$8:$CF$101),--(CC193=$CC$8:$CC$101),--(CK193&lt;$CK$8:$CK$101))+COUNTIF($CK$8:CK193,CK193))</f>
        <v/>
      </c>
    </row>
    <row r="194" spans="1:91" ht="29.1" hidden="1" customHeight="1">
      <c r="A194" s="182" t="str">
        <f t="shared" si="105"/>
        <v/>
      </c>
      <c r="B194" s="66">
        <v>187</v>
      </c>
      <c r="C194" s="8" t="str">
        <f t="shared" si="120"/>
        <v/>
      </c>
      <c r="D194" s="112" t="str">
        <f t="shared" si="121"/>
        <v/>
      </c>
      <c r="E194" s="112" t="str">
        <f t="shared" si="122"/>
        <v/>
      </c>
      <c r="F194" s="113" t="str">
        <f t="shared" si="123"/>
        <v/>
      </c>
      <c r="G194" s="113" t="str">
        <f t="shared" si="98"/>
        <v/>
      </c>
      <c r="H194" s="113" t="str">
        <f t="shared" si="99"/>
        <v/>
      </c>
      <c r="I194" s="114" t="str">
        <f t="shared" si="124"/>
        <v/>
      </c>
      <c r="J194" s="114" t="str">
        <f t="shared" si="100"/>
        <v/>
      </c>
      <c r="K194" s="8" t="str">
        <f t="shared" si="101"/>
        <v/>
      </c>
      <c r="L194" s="8" t="str">
        <f t="shared" si="102"/>
        <v/>
      </c>
      <c r="M194" s="114" t="str">
        <f t="shared" si="103"/>
        <v/>
      </c>
      <c r="N194" s="8" t="str">
        <f t="shared" si="125"/>
        <v/>
      </c>
      <c r="O194" s="115" t="str">
        <f t="shared" si="126"/>
        <v/>
      </c>
      <c r="P194" s="8" t="str">
        <f t="shared" si="127"/>
        <v/>
      </c>
      <c r="Q194" s="115" t="str">
        <f t="shared" si="128"/>
        <v/>
      </c>
      <c r="R194" s="115" t="str">
        <f t="shared" si="129"/>
        <v/>
      </c>
      <c r="S194" s="121" t="str">
        <f>IF(R194="","",SUMPRODUCT(--(L194=$L$8:$L$101),--(J194=$J$8:$J$101),--(R194&lt;$R$8:$R$101))+COUNTIF($R$8:R194,R194))</f>
        <v/>
      </c>
      <c r="T194" s="121" t="str">
        <f>IF(R194="","",SUMPRODUCT(--(L194=$L$8:$L$101),--(M194=$M$8:$M$101),--(J194=$J$8:$J$101),--(R194&lt;$R$8:$R$101))+COUNTIF($R$8:R194,R194))</f>
        <v/>
      </c>
      <c r="BU194" s="193">
        <v>187</v>
      </c>
      <c r="BV194" s="193" t="str">
        <f>IF(CK194="","",SUMPRODUCT(--(CC194=$CC$8:$CC$358),--(CE194=$CE$8:$CE$358),--(CK194&lt;$CK$8:$CK$358))+COUNTIF($CK$8:CK194,CK194))</f>
        <v/>
      </c>
      <c r="BW194" s="193" t="str">
        <f t="shared" si="106"/>
        <v/>
      </c>
      <c r="BX194" s="193" t="str">
        <f t="shared" si="107"/>
        <v/>
      </c>
      <c r="BY194" s="193" t="str">
        <f t="shared" si="108"/>
        <v/>
      </c>
      <c r="BZ194" s="193" t="str">
        <f t="shared" si="109"/>
        <v/>
      </c>
      <c r="CA194" s="193" t="str">
        <f t="shared" si="110"/>
        <v/>
      </c>
      <c r="CB194" s="193" t="str">
        <f t="shared" si="111"/>
        <v/>
      </c>
      <c r="CC194" s="193" t="str">
        <f t="shared" si="112"/>
        <v/>
      </c>
      <c r="CD194" s="193" t="str">
        <f t="shared" si="113"/>
        <v/>
      </c>
      <c r="CE194" s="193" t="str">
        <f t="shared" si="114"/>
        <v/>
      </c>
      <c r="CF194" s="200" t="str">
        <f t="shared" si="104"/>
        <v/>
      </c>
      <c r="CG194" s="193" t="str">
        <f t="shared" si="115"/>
        <v/>
      </c>
      <c r="CH194" s="192" t="str">
        <f t="shared" si="116"/>
        <v/>
      </c>
      <c r="CI194" s="193" t="str">
        <f t="shared" si="117"/>
        <v/>
      </c>
      <c r="CJ194" s="192" t="str">
        <f t="shared" si="118"/>
        <v/>
      </c>
      <c r="CK194" s="192" t="str">
        <f t="shared" si="119"/>
        <v/>
      </c>
      <c r="CL194" s="193" t="str">
        <f>IF(CK194="","",SUMPRODUCT(--(CC194=$CC$8:$CC$358),--(CE194=$CE$8:$CE$358),--(CK194&lt;$CK$8:$CK$358))+COUNTIF($CK$8:CK194,CK194))</f>
        <v/>
      </c>
      <c r="CM194" s="229" t="str">
        <f>IF(CK194="","",SUMPRODUCT(--(CE194=$CE$8:$CE$101),--(CF194=$CF$8:$CF$101),--(CC194=$CC$8:$CC$101),--(CK194&lt;$CK$8:$CK$101))+COUNTIF($CK$8:CK194,CK194))</f>
        <v/>
      </c>
    </row>
    <row r="195" spans="1:91" ht="29.1" hidden="1" customHeight="1">
      <c r="A195" s="182" t="str">
        <f t="shared" si="105"/>
        <v/>
      </c>
      <c r="B195" s="66">
        <v>188</v>
      </c>
      <c r="C195" s="8" t="str">
        <f t="shared" si="120"/>
        <v/>
      </c>
      <c r="D195" s="112" t="str">
        <f t="shared" si="121"/>
        <v/>
      </c>
      <c r="E195" s="112" t="str">
        <f t="shared" si="122"/>
        <v/>
      </c>
      <c r="F195" s="113" t="str">
        <f t="shared" si="123"/>
        <v/>
      </c>
      <c r="G195" s="113" t="str">
        <f t="shared" si="98"/>
        <v/>
      </c>
      <c r="H195" s="113" t="str">
        <f t="shared" si="99"/>
        <v/>
      </c>
      <c r="I195" s="114" t="str">
        <f t="shared" si="124"/>
        <v/>
      </c>
      <c r="J195" s="114" t="str">
        <f t="shared" si="100"/>
        <v/>
      </c>
      <c r="K195" s="8" t="str">
        <f t="shared" si="101"/>
        <v/>
      </c>
      <c r="L195" s="8" t="str">
        <f t="shared" si="102"/>
        <v/>
      </c>
      <c r="M195" s="114" t="str">
        <f t="shared" si="103"/>
        <v/>
      </c>
      <c r="N195" s="8" t="str">
        <f t="shared" si="125"/>
        <v/>
      </c>
      <c r="O195" s="115" t="str">
        <f t="shared" si="126"/>
        <v/>
      </c>
      <c r="P195" s="8" t="str">
        <f t="shared" si="127"/>
        <v/>
      </c>
      <c r="Q195" s="115" t="str">
        <f t="shared" si="128"/>
        <v/>
      </c>
      <c r="R195" s="115" t="str">
        <f t="shared" si="129"/>
        <v/>
      </c>
      <c r="S195" s="121" t="str">
        <f>IF(R195="","",SUMPRODUCT(--(L195=$L$8:$L$101),--(J195=$J$8:$J$101),--(R195&lt;$R$8:$R$101))+COUNTIF($R$8:R195,R195))</f>
        <v/>
      </c>
      <c r="T195" s="121" t="str">
        <f>IF(R195="","",SUMPRODUCT(--(L195=$L$8:$L$101),--(M195=$M$8:$M$101),--(J195=$J$8:$J$101),--(R195&lt;$R$8:$R$101))+COUNTIF($R$8:R195,R195))</f>
        <v/>
      </c>
      <c r="BU195" s="193">
        <v>188</v>
      </c>
      <c r="BV195" s="193" t="str">
        <f>IF(CK195="","",SUMPRODUCT(--(CC195=$CC$8:$CC$358),--(CE195=$CE$8:$CE$358),--(CK195&lt;$CK$8:$CK$358))+COUNTIF($CK$8:CK195,CK195))</f>
        <v/>
      </c>
      <c r="BW195" s="193" t="str">
        <f t="shared" si="106"/>
        <v/>
      </c>
      <c r="BX195" s="193" t="str">
        <f t="shared" si="107"/>
        <v/>
      </c>
      <c r="BY195" s="193" t="str">
        <f t="shared" si="108"/>
        <v/>
      </c>
      <c r="BZ195" s="193" t="str">
        <f t="shared" si="109"/>
        <v/>
      </c>
      <c r="CA195" s="193" t="str">
        <f t="shared" si="110"/>
        <v/>
      </c>
      <c r="CB195" s="193" t="str">
        <f t="shared" si="111"/>
        <v/>
      </c>
      <c r="CC195" s="193" t="str">
        <f t="shared" si="112"/>
        <v/>
      </c>
      <c r="CD195" s="193" t="str">
        <f t="shared" si="113"/>
        <v/>
      </c>
      <c r="CE195" s="193" t="str">
        <f t="shared" si="114"/>
        <v/>
      </c>
      <c r="CF195" s="200" t="str">
        <f t="shared" si="104"/>
        <v/>
      </c>
      <c r="CG195" s="193" t="str">
        <f t="shared" si="115"/>
        <v/>
      </c>
      <c r="CH195" s="192" t="str">
        <f t="shared" si="116"/>
        <v/>
      </c>
      <c r="CI195" s="193" t="str">
        <f t="shared" si="117"/>
        <v/>
      </c>
      <c r="CJ195" s="192" t="str">
        <f t="shared" si="118"/>
        <v/>
      </c>
      <c r="CK195" s="192" t="str">
        <f t="shared" si="119"/>
        <v/>
      </c>
      <c r="CL195" s="193" t="str">
        <f>IF(CK195="","",SUMPRODUCT(--(CC195=$CC$8:$CC$358),--(CE195=$CE$8:$CE$358),--(CK195&lt;$CK$8:$CK$358))+COUNTIF($CK$8:CK195,CK195))</f>
        <v/>
      </c>
      <c r="CM195" s="229" t="str">
        <f>IF(CK195="","",SUMPRODUCT(--(CE195=$CE$8:$CE$101),--(CF195=$CF$8:$CF$101),--(CC195=$CC$8:$CC$101),--(CK195&lt;$CK$8:$CK$101))+COUNTIF($CK$8:CK195,CK195))</f>
        <v/>
      </c>
    </row>
    <row r="196" spans="1:91" ht="29.1" hidden="1" customHeight="1">
      <c r="A196" s="182" t="str">
        <f t="shared" si="105"/>
        <v/>
      </c>
      <c r="B196" s="66">
        <v>189</v>
      </c>
      <c r="C196" s="8" t="str">
        <f t="shared" si="120"/>
        <v/>
      </c>
      <c r="D196" s="112" t="str">
        <f t="shared" si="121"/>
        <v/>
      </c>
      <c r="E196" s="112" t="str">
        <f t="shared" si="122"/>
        <v/>
      </c>
      <c r="F196" s="113" t="str">
        <f t="shared" si="123"/>
        <v/>
      </c>
      <c r="G196" s="113" t="str">
        <f t="shared" si="98"/>
        <v/>
      </c>
      <c r="H196" s="113" t="str">
        <f t="shared" si="99"/>
        <v/>
      </c>
      <c r="I196" s="114" t="str">
        <f t="shared" si="124"/>
        <v/>
      </c>
      <c r="J196" s="114" t="str">
        <f t="shared" si="100"/>
        <v/>
      </c>
      <c r="K196" s="8" t="str">
        <f t="shared" si="101"/>
        <v/>
      </c>
      <c r="L196" s="8" t="str">
        <f t="shared" si="102"/>
        <v/>
      </c>
      <c r="M196" s="114" t="str">
        <f t="shared" si="103"/>
        <v/>
      </c>
      <c r="N196" s="8" t="str">
        <f t="shared" si="125"/>
        <v/>
      </c>
      <c r="O196" s="115" t="str">
        <f t="shared" si="126"/>
        <v/>
      </c>
      <c r="P196" s="8" t="str">
        <f t="shared" si="127"/>
        <v/>
      </c>
      <c r="Q196" s="115" t="str">
        <f t="shared" si="128"/>
        <v/>
      </c>
      <c r="R196" s="115" t="str">
        <f t="shared" si="129"/>
        <v/>
      </c>
      <c r="S196" s="121" t="str">
        <f>IF(R196="","",SUMPRODUCT(--(L196=$L$8:$L$101),--(J196=$J$8:$J$101),--(R196&lt;$R$8:$R$101))+COUNTIF($R$8:R196,R196))</f>
        <v/>
      </c>
      <c r="T196" s="121" t="str">
        <f>IF(R196="","",SUMPRODUCT(--(L196=$L$8:$L$101),--(M196=$M$8:$M$101),--(J196=$J$8:$J$101),--(R196&lt;$R$8:$R$101))+COUNTIF($R$8:R196,R196))</f>
        <v/>
      </c>
      <c r="BU196" s="193">
        <v>189</v>
      </c>
      <c r="BV196" s="193" t="str">
        <f>IF(CK196="","",SUMPRODUCT(--(CC196=$CC$8:$CC$358),--(CE196=$CE$8:$CE$358),--(CK196&lt;$CK$8:$CK$358))+COUNTIF($CK$8:CK196,CK196))</f>
        <v/>
      </c>
      <c r="BW196" s="193" t="str">
        <f t="shared" si="106"/>
        <v/>
      </c>
      <c r="BX196" s="193" t="str">
        <f t="shared" si="107"/>
        <v/>
      </c>
      <c r="BY196" s="193" t="str">
        <f t="shared" si="108"/>
        <v/>
      </c>
      <c r="BZ196" s="193" t="str">
        <f t="shared" si="109"/>
        <v/>
      </c>
      <c r="CA196" s="193" t="str">
        <f t="shared" si="110"/>
        <v/>
      </c>
      <c r="CB196" s="193" t="str">
        <f t="shared" si="111"/>
        <v/>
      </c>
      <c r="CC196" s="193" t="str">
        <f t="shared" si="112"/>
        <v/>
      </c>
      <c r="CD196" s="193" t="str">
        <f t="shared" si="113"/>
        <v/>
      </c>
      <c r="CE196" s="193" t="str">
        <f t="shared" si="114"/>
        <v/>
      </c>
      <c r="CF196" s="200" t="str">
        <f t="shared" si="104"/>
        <v/>
      </c>
      <c r="CG196" s="193" t="str">
        <f t="shared" si="115"/>
        <v/>
      </c>
      <c r="CH196" s="192" t="str">
        <f t="shared" si="116"/>
        <v/>
      </c>
      <c r="CI196" s="193" t="str">
        <f t="shared" si="117"/>
        <v/>
      </c>
      <c r="CJ196" s="192" t="str">
        <f t="shared" si="118"/>
        <v/>
      </c>
      <c r="CK196" s="192" t="str">
        <f t="shared" si="119"/>
        <v/>
      </c>
      <c r="CL196" s="193" t="str">
        <f>IF(CK196="","",SUMPRODUCT(--(CC196=$CC$8:$CC$358),--(CE196=$CE$8:$CE$358),--(CK196&lt;$CK$8:$CK$358))+COUNTIF($CK$8:CK196,CK196))</f>
        <v/>
      </c>
      <c r="CM196" s="229" t="str">
        <f>IF(CK196="","",SUMPRODUCT(--(CE196=$CE$8:$CE$101),--(CF196=$CF$8:$CF$101),--(CC196=$CC$8:$CC$101),--(CK196&lt;$CK$8:$CK$101))+COUNTIF($CK$8:CK196,CK196))</f>
        <v/>
      </c>
    </row>
    <row r="197" spans="1:91" ht="29.1" hidden="1" customHeight="1">
      <c r="A197" s="182" t="str">
        <f t="shared" si="105"/>
        <v/>
      </c>
      <c r="B197" s="66">
        <v>190</v>
      </c>
      <c r="C197" s="8" t="str">
        <f t="shared" si="120"/>
        <v/>
      </c>
      <c r="D197" s="112" t="str">
        <f t="shared" si="121"/>
        <v/>
      </c>
      <c r="E197" s="112" t="str">
        <f t="shared" si="122"/>
        <v/>
      </c>
      <c r="F197" s="113" t="str">
        <f t="shared" si="123"/>
        <v/>
      </c>
      <c r="G197" s="113" t="str">
        <f t="shared" si="98"/>
        <v/>
      </c>
      <c r="H197" s="113" t="str">
        <f t="shared" si="99"/>
        <v/>
      </c>
      <c r="I197" s="114" t="str">
        <f t="shared" si="124"/>
        <v/>
      </c>
      <c r="J197" s="114" t="str">
        <f t="shared" si="100"/>
        <v/>
      </c>
      <c r="K197" s="8" t="str">
        <f t="shared" si="101"/>
        <v/>
      </c>
      <c r="L197" s="8" t="str">
        <f t="shared" si="102"/>
        <v/>
      </c>
      <c r="M197" s="114" t="str">
        <f t="shared" si="103"/>
        <v/>
      </c>
      <c r="N197" s="8" t="str">
        <f t="shared" si="125"/>
        <v/>
      </c>
      <c r="O197" s="115" t="str">
        <f t="shared" si="126"/>
        <v/>
      </c>
      <c r="P197" s="8" t="str">
        <f t="shared" si="127"/>
        <v/>
      </c>
      <c r="Q197" s="115" t="str">
        <f t="shared" si="128"/>
        <v/>
      </c>
      <c r="R197" s="115" t="str">
        <f t="shared" si="129"/>
        <v/>
      </c>
      <c r="S197" s="121" t="str">
        <f>IF(R197="","",SUMPRODUCT(--(L197=$L$8:$L$101),--(J197=$J$8:$J$101),--(R197&lt;$R$8:$R$101))+COUNTIF($R$8:R197,R197))</f>
        <v/>
      </c>
      <c r="T197" s="121" t="str">
        <f>IF(R197="","",SUMPRODUCT(--(L197=$L$8:$L$101),--(M197=$M$8:$M$101),--(J197=$J$8:$J$101),--(R197&lt;$R$8:$R$101))+COUNTIF($R$8:R197,R197))</f>
        <v/>
      </c>
      <c r="BU197" s="193">
        <v>190</v>
      </c>
      <c r="BV197" s="193" t="str">
        <f>IF(CK197="","",SUMPRODUCT(--(CC197=$CC$8:$CC$358),--(CE197=$CE$8:$CE$358),--(CK197&lt;$CK$8:$CK$358))+COUNTIF($CK$8:CK197,CK197))</f>
        <v/>
      </c>
      <c r="BW197" s="193" t="str">
        <f t="shared" si="106"/>
        <v/>
      </c>
      <c r="BX197" s="193" t="str">
        <f t="shared" si="107"/>
        <v/>
      </c>
      <c r="BY197" s="193" t="str">
        <f t="shared" si="108"/>
        <v/>
      </c>
      <c r="BZ197" s="193" t="str">
        <f t="shared" si="109"/>
        <v/>
      </c>
      <c r="CA197" s="193" t="str">
        <f t="shared" si="110"/>
        <v/>
      </c>
      <c r="CB197" s="193" t="str">
        <f t="shared" si="111"/>
        <v/>
      </c>
      <c r="CC197" s="193" t="str">
        <f t="shared" si="112"/>
        <v/>
      </c>
      <c r="CD197" s="193" t="str">
        <f t="shared" si="113"/>
        <v/>
      </c>
      <c r="CE197" s="193" t="str">
        <f t="shared" si="114"/>
        <v/>
      </c>
      <c r="CF197" s="200" t="str">
        <f t="shared" si="104"/>
        <v/>
      </c>
      <c r="CG197" s="193" t="str">
        <f t="shared" si="115"/>
        <v/>
      </c>
      <c r="CH197" s="192" t="str">
        <f t="shared" si="116"/>
        <v/>
      </c>
      <c r="CI197" s="193" t="str">
        <f t="shared" si="117"/>
        <v/>
      </c>
      <c r="CJ197" s="192" t="str">
        <f t="shared" si="118"/>
        <v/>
      </c>
      <c r="CK197" s="192" t="str">
        <f t="shared" si="119"/>
        <v/>
      </c>
      <c r="CL197" s="193" t="str">
        <f>IF(CK197="","",SUMPRODUCT(--(CC197=$CC$8:$CC$358),--(CE197=$CE$8:$CE$358),--(CK197&lt;$CK$8:$CK$358))+COUNTIF($CK$8:CK197,CK197))</f>
        <v/>
      </c>
      <c r="CM197" s="229" t="str">
        <f>IF(CK197="","",SUMPRODUCT(--(CE197=$CE$8:$CE$101),--(CF197=$CF$8:$CF$101),--(CC197=$CC$8:$CC$101),--(CK197&lt;$CK$8:$CK$101))+COUNTIF($CK$8:CK197,CK197))</f>
        <v/>
      </c>
    </row>
    <row r="198" spans="1:91" ht="29.1" hidden="1" customHeight="1">
      <c r="A198" s="182" t="str">
        <f t="shared" si="105"/>
        <v/>
      </c>
      <c r="B198" s="66">
        <v>191</v>
      </c>
      <c r="C198" s="8" t="str">
        <f t="shared" si="120"/>
        <v/>
      </c>
      <c r="D198" s="112" t="str">
        <f t="shared" si="121"/>
        <v/>
      </c>
      <c r="E198" s="112" t="str">
        <f t="shared" si="122"/>
        <v/>
      </c>
      <c r="F198" s="113" t="str">
        <f t="shared" si="123"/>
        <v/>
      </c>
      <c r="G198" s="113" t="str">
        <f t="shared" si="98"/>
        <v/>
      </c>
      <c r="H198" s="113" t="str">
        <f t="shared" si="99"/>
        <v/>
      </c>
      <c r="I198" s="114" t="str">
        <f t="shared" si="124"/>
        <v/>
      </c>
      <c r="J198" s="114" t="str">
        <f t="shared" si="100"/>
        <v/>
      </c>
      <c r="K198" s="8" t="str">
        <f t="shared" si="101"/>
        <v/>
      </c>
      <c r="L198" s="8" t="str">
        <f t="shared" si="102"/>
        <v/>
      </c>
      <c r="M198" s="114" t="str">
        <f t="shared" si="103"/>
        <v/>
      </c>
      <c r="N198" s="8" t="str">
        <f t="shared" si="125"/>
        <v/>
      </c>
      <c r="O198" s="115" t="str">
        <f t="shared" si="126"/>
        <v/>
      </c>
      <c r="P198" s="8" t="str">
        <f t="shared" si="127"/>
        <v/>
      </c>
      <c r="Q198" s="115" t="str">
        <f t="shared" si="128"/>
        <v/>
      </c>
      <c r="R198" s="115" t="str">
        <f t="shared" si="129"/>
        <v/>
      </c>
      <c r="S198" s="121" t="str">
        <f>IF(R198="","",SUMPRODUCT(--(L198=$L$8:$L$101),--(J198=$J$8:$J$101),--(R198&lt;$R$8:$R$101))+COUNTIF($R$8:R198,R198))</f>
        <v/>
      </c>
      <c r="T198" s="121" t="str">
        <f>IF(R198="","",SUMPRODUCT(--(L198=$L$8:$L$101),--(M198=$M$8:$M$101),--(J198=$J$8:$J$101),--(R198&lt;$R$8:$R$101))+COUNTIF($R$8:R198,R198))</f>
        <v/>
      </c>
      <c r="BU198" s="193">
        <v>191</v>
      </c>
      <c r="BV198" s="193" t="str">
        <f>IF(CK198="","",SUMPRODUCT(--(CC198=$CC$8:$CC$358),--(CE198=$CE$8:$CE$358),--(CK198&lt;$CK$8:$CK$358))+COUNTIF($CK$8:CK198,CK198))</f>
        <v/>
      </c>
      <c r="BW198" s="193" t="str">
        <f t="shared" si="106"/>
        <v/>
      </c>
      <c r="BX198" s="193" t="str">
        <f t="shared" si="107"/>
        <v/>
      </c>
      <c r="BY198" s="193" t="str">
        <f t="shared" si="108"/>
        <v/>
      </c>
      <c r="BZ198" s="193" t="str">
        <f t="shared" si="109"/>
        <v/>
      </c>
      <c r="CA198" s="193" t="str">
        <f t="shared" si="110"/>
        <v/>
      </c>
      <c r="CB198" s="193" t="str">
        <f t="shared" si="111"/>
        <v/>
      </c>
      <c r="CC198" s="193" t="str">
        <f t="shared" si="112"/>
        <v/>
      </c>
      <c r="CD198" s="193" t="str">
        <f t="shared" si="113"/>
        <v/>
      </c>
      <c r="CE198" s="193" t="str">
        <f t="shared" si="114"/>
        <v/>
      </c>
      <c r="CF198" s="200" t="str">
        <f t="shared" si="104"/>
        <v/>
      </c>
      <c r="CG198" s="193" t="str">
        <f t="shared" si="115"/>
        <v/>
      </c>
      <c r="CH198" s="192" t="str">
        <f t="shared" si="116"/>
        <v/>
      </c>
      <c r="CI198" s="193" t="str">
        <f t="shared" si="117"/>
        <v/>
      </c>
      <c r="CJ198" s="192" t="str">
        <f t="shared" si="118"/>
        <v/>
      </c>
      <c r="CK198" s="192" t="str">
        <f t="shared" si="119"/>
        <v/>
      </c>
      <c r="CL198" s="193" t="str">
        <f>IF(CK198="","",SUMPRODUCT(--(CC198=$CC$8:$CC$358),--(CE198=$CE$8:$CE$358),--(CK198&lt;$CK$8:$CK$358))+COUNTIF($CK$8:CK198,CK198))</f>
        <v/>
      </c>
      <c r="CM198" s="229" t="str">
        <f>IF(CK198="","",SUMPRODUCT(--(CE198=$CE$8:$CE$101),--(CF198=$CF$8:$CF$101),--(CC198=$CC$8:$CC$101),--(CK198&lt;$CK$8:$CK$101))+COUNTIF($CK$8:CK198,CK198))</f>
        <v/>
      </c>
    </row>
    <row r="199" spans="1:91" ht="29.1" hidden="1" customHeight="1">
      <c r="A199" s="182" t="str">
        <f t="shared" si="105"/>
        <v/>
      </c>
      <c r="B199" s="66">
        <v>192</v>
      </c>
      <c r="C199" s="8" t="str">
        <f t="shared" si="120"/>
        <v/>
      </c>
      <c r="D199" s="112" t="str">
        <f t="shared" si="121"/>
        <v/>
      </c>
      <c r="E199" s="112" t="str">
        <f t="shared" si="122"/>
        <v/>
      </c>
      <c r="F199" s="113" t="str">
        <f t="shared" si="123"/>
        <v/>
      </c>
      <c r="G199" s="113" t="str">
        <f t="shared" si="98"/>
        <v/>
      </c>
      <c r="H199" s="113" t="str">
        <f t="shared" si="99"/>
        <v/>
      </c>
      <c r="I199" s="114" t="str">
        <f t="shared" si="124"/>
        <v/>
      </c>
      <c r="J199" s="114" t="str">
        <f t="shared" si="100"/>
        <v/>
      </c>
      <c r="K199" s="8" t="str">
        <f t="shared" si="101"/>
        <v/>
      </c>
      <c r="L199" s="8" t="str">
        <f t="shared" si="102"/>
        <v/>
      </c>
      <c r="M199" s="114" t="str">
        <f t="shared" si="103"/>
        <v/>
      </c>
      <c r="N199" s="8" t="str">
        <f t="shared" si="125"/>
        <v/>
      </c>
      <c r="O199" s="115" t="str">
        <f t="shared" si="126"/>
        <v/>
      </c>
      <c r="P199" s="8" t="str">
        <f t="shared" si="127"/>
        <v/>
      </c>
      <c r="Q199" s="115" t="str">
        <f t="shared" si="128"/>
        <v/>
      </c>
      <c r="R199" s="115" t="str">
        <f t="shared" si="129"/>
        <v/>
      </c>
      <c r="S199" s="121" t="str">
        <f>IF(R199="","",SUMPRODUCT(--(L199=$L$8:$L$101),--(J199=$J$8:$J$101),--(R199&lt;$R$8:$R$101))+COUNTIF($R$8:R199,R199))</f>
        <v/>
      </c>
      <c r="T199" s="121" t="str">
        <f>IF(R199="","",SUMPRODUCT(--(L199=$L$8:$L$101),--(M199=$M$8:$M$101),--(J199=$J$8:$J$101),--(R199&lt;$R$8:$R$101))+COUNTIF($R$8:R199,R199))</f>
        <v/>
      </c>
      <c r="BU199" s="193">
        <v>192</v>
      </c>
      <c r="BV199" s="193" t="str">
        <f>IF(CK199="","",SUMPRODUCT(--(CC199=$CC$8:$CC$358),--(CE199=$CE$8:$CE$358),--(CK199&lt;$CK$8:$CK$358))+COUNTIF($CK$8:CK199,CK199))</f>
        <v/>
      </c>
      <c r="BW199" s="193" t="str">
        <f t="shared" si="106"/>
        <v/>
      </c>
      <c r="BX199" s="193" t="str">
        <f t="shared" si="107"/>
        <v/>
      </c>
      <c r="BY199" s="193" t="str">
        <f t="shared" si="108"/>
        <v/>
      </c>
      <c r="BZ199" s="193" t="str">
        <f t="shared" si="109"/>
        <v/>
      </c>
      <c r="CA199" s="193" t="str">
        <f t="shared" si="110"/>
        <v/>
      </c>
      <c r="CB199" s="193" t="str">
        <f t="shared" si="111"/>
        <v/>
      </c>
      <c r="CC199" s="193" t="str">
        <f t="shared" si="112"/>
        <v/>
      </c>
      <c r="CD199" s="193" t="str">
        <f t="shared" si="113"/>
        <v/>
      </c>
      <c r="CE199" s="193" t="str">
        <f t="shared" si="114"/>
        <v/>
      </c>
      <c r="CF199" s="200" t="str">
        <f t="shared" si="104"/>
        <v/>
      </c>
      <c r="CG199" s="193" t="str">
        <f t="shared" si="115"/>
        <v/>
      </c>
      <c r="CH199" s="192" t="str">
        <f t="shared" si="116"/>
        <v/>
      </c>
      <c r="CI199" s="193" t="str">
        <f t="shared" si="117"/>
        <v/>
      </c>
      <c r="CJ199" s="192" t="str">
        <f t="shared" si="118"/>
        <v/>
      </c>
      <c r="CK199" s="192" t="str">
        <f t="shared" si="119"/>
        <v/>
      </c>
      <c r="CL199" s="193" t="str">
        <f>IF(CK199="","",SUMPRODUCT(--(CC199=$CC$8:$CC$358),--(CE199=$CE$8:$CE$358),--(CK199&lt;$CK$8:$CK$358))+COUNTIF($CK$8:CK199,CK199))</f>
        <v/>
      </c>
      <c r="CM199" s="229" t="str">
        <f>IF(CK199="","",SUMPRODUCT(--(CE199=$CE$8:$CE$101),--(CF199=$CF$8:$CF$101),--(CC199=$CC$8:$CC$101),--(CK199&lt;$CK$8:$CK$101))+COUNTIF($CK$8:CK199,CK199))</f>
        <v/>
      </c>
    </row>
    <row r="200" spans="1:91" ht="29.1" hidden="1" customHeight="1">
      <c r="A200" s="182" t="str">
        <f t="shared" si="105"/>
        <v/>
      </c>
      <c r="B200" s="66">
        <v>193</v>
      </c>
      <c r="C200" s="8" t="str">
        <f t="shared" si="120"/>
        <v/>
      </c>
      <c r="D200" s="112" t="str">
        <f t="shared" si="121"/>
        <v/>
      </c>
      <c r="E200" s="112" t="str">
        <f t="shared" si="122"/>
        <v/>
      </c>
      <c r="F200" s="113" t="str">
        <f t="shared" si="123"/>
        <v/>
      </c>
      <c r="G200" s="113" t="str">
        <f t="shared" ref="G200:G263" si="130">IFERROR(VLOOKUP(B200,subjectwise,18,0),"")</f>
        <v/>
      </c>
      <c r="H200" s="113" t="str">
        <f t="shared" ref="H200:H263" si="131">IFERROR(VLOOKUP(B200,subjectwise,17,0),"")</f>
        <v/>
      </c>
      <c r="I200" s="114" t="str">
        <f t="shared" si="124"/>
        <v/>
      </c>
      <c r="J200" s="114" t="str">
        <f t="shared" ref="J200:J263" si="132">IFERROR(VLOOKUP(B200,subjectwise,20,0),"")</f>
        <v/>
      </c>
      <c r="K200" s="8" t="str">
        <f t="shared" ref="K200:K263" si="133">IFERROR(VLOOKUP(B200,subjectwise,15,0),"")</f>
        <v/>
      </c>
      <c r="L200" s="8" t="str">
        <f t="shared" ref="L200:L263" si="134">IFERROR(VLOOKUP(B200,subjectwise,16,0),"")</f>
        <v/>
      </c>
      <c r="M200" s="114" t="str">
        <f t="shared" ref="M200:M263" si="135">IFERROR(VLOOKUP(B200,subjectwise,14,0),"")</f>
        <v/>
      </c>
      <c r="N200" s="8" t="str">
        <f t="shared" si="125"/>
        <v/>
      </c>
      <c r="O200" s="115" t="str">
        <f t="shared" si="126"/>
        <v/>
      </c>
      <c r="P200" s="8" t="str">
        <f t="shared" si="127"/>
        <v/>
      </c>
      <c r="Q200" s="115" t="str">
        <f t="shared" si="128"/>
        <v/>
      </c>
      <c r="R200" s="115" t="str">
        <f t="shared" si="129"/>
        <v/>
      </c>
      <c r="S200" s="121" t="str">
        <f>IF(R200="","",SUMPRODUCT(--(L200=$L$8:$L$101),--(J200=$J$8:$J$101),--(R200&lt;$R$8:$R$101))+COUNTIF($R$8:R200,R200))</f>
        <v/>
      </c>
      <c r="T200" s="121" t="str">
        <f>IF(R200="","",SUMPRODUCT(--(L200=$L$8:$L$101),--(M200=$M$8:$M$101),--(J200=$J$8:$J$101),--(R200&lt;$R$8:$R$101))+COUNTIF($R$8:R200,R200))</f>
        <v/>
      </c>
      <c r="BU200" s="193">
        <v>193</v>
      </c>
      <c r="BV200" s="193" t="str">
        <f>IF(CK200="","",SUMPRODUCT(--(CC200=$CC$8:$CC$358),--(CE200=$CE$8:$CE$358),--(CK200&lt;$CK$8:$CK$358))+COUNTIF($CK$8:CK200,CK200))</f>
        <v/>
      </c>
      <c r="BW200" s="193" t="str">
        <f t="shared" si="106"/>
        <v/>
      </c>
      <c r="BX200" s="193" t="str">
        <f t="shared" si="107"/>
        <v/>
      </c>
      <c r="BY200" s="193" t="str">
        <f t="shared" si="108"/>
        <v/>
      </c>
      <c r="BZ200" s="193" t="str">
        <f t="shared" si="109"/>
        <v/>
      </c>
      <c r="CA200" s="193" t="str">
        <f t="shared" si="110"/>
        <v/>
      </c>
      <c r="CB200" s="193" t="str">
        <f t="shared" si="111"/>
        <v/>
      </c>
      <c r="CC200" s="193" t="str">
        <f t="shared" si="112"/>
        <v/>
      </c>
      <c r="CD200" s="193" t="str">
        <f t="shared" si="113"/>
        <v/>
      </c>
      <c r="CE200" s="193" t="str">
        <f t="shared" si="114"/>
        <v/>
      </c>
      <c r="CF200" s="200" t="str">
        <f t="shared" ref="CF200:CF263" si="136">IFERROR(VLOOKUP(BU200,selection,13,0),"")</f>
        <v/>
      </c>
      <c r="CG200" s="193" t="str">
        <f t="shared" si="115"/>
        <v/>
      </c>
      <c r="CH200" s="192" t="str">
        <f t="shared" si="116"/>
        <v/>
      </c>
      <c r="CI200" s="193" t="str">
        <f t="shared" si="117"/>
        <v/>
      </c>
      <c r="CJ200" s="192" t="str">
        <f t="shared" si="118"/>
        <v/>
      </c>
      <c r="CK200" s="192" t="str">
        <f t="shared" si="119"/>
        <v/>
      </c>
      <c r="CL200" s="193" t="str">
        <f>IF(CK200="","",SUMPRODUCT(--(CC200=$CC$8:$CC$358),--(CE200=$CE$8:$CE$358),--(CK200&lt;$CK$8:$CK$358))+COUNTIF($CK$8:CK200,CK200))</f>
        <v/>
      </c>
      <c r="CM200" s="229" t="str">
        <f>IF(CK200="","",SUMPRODUCT(--(CE200=$CE$8:$CE$101),--(CF200=$CF$8:$CF$101),--(CC200=$CC$8:$CC$101),--(CK200&lt;$CK$8:$CK$101))+COUNTIF($CK$8:CK200,CK200))</f>
        <v/>
      </c>
    </row>
    <row r="201" spans="1:91" ht="29.1" hidden="1" customHeight="1">
      <c r="A201" s="182" t="str">
        <f t="shared" ref="A201:A264" si="137">IF(T201="","",VALUE(T201))</f>
        <v/>
      </c>
      <c r="B201" s="66">
        <v>194</v>
      </c>
      <c r="C201" s="8" t="str">
        <f t="shared" si="120"/>
        <v/>
      </c>
      <c r="D201" s="112" t="str">
        <f t="shared" si="121"/>
        <v/>
      </c>
      <c r="E201" s="112" t="str">
        <f t="shared" si="122"/>
        <v/>
      </c>
      <c r="F201" s="113" t="str">
        <f t="shared" si="123"/>
        <v/>
      </c>
      <c r="G201" s="113" t="str">
        <f t="shared" si="130"/>
        <v/>
      </c>
      <c r="H201" s="113" t="str">
        <f t="shared" si="131"/>
        <v/>
      </c>
      <c r="I201" s="114" t="str">
        <f t="shared" si="124"/>
        <v/>
      </c>
      <c r="J201" s="114" t="str">
        <f t="shared" si="132"/>
        <v/>
      </c>
      <c r="K201" s="8" t="str">
        <f t="shared" si="133"/>
        <v/>
      </c>
      <c r="L201" s="8" t="str">
        <f t="shared" si="134"/>
        <v/>
      </c>
      <c r="M201" s="114" t="str">
        <f t="shared" si="135"/>
        <v/>
      </c>
      <c r="N201" s="8" t="str">
        <f t="shared" si="125"/>
        <v/>
      </c>
      <c r="O201" s="115" t="str">
        <f t="shared" si="126"/>
        <v/>
      </c>
      <c r="P201" s="8" t="str">
        <f t="shared" si="127"/>
        <v/>
      </c>
      <c r="Q201" s="115" t="str">
        <f t="shared" si="128"/>
        <v/>
      </c>
      <c r="R201" s="115" t="str">
        <f t="shared" si="129"/>
        <v/>
      </c>
      <c r="S201" s="121" t="str">
        <f>IF(R201="","",SUMPRODUCT(--(L201=$L$8:$L$101),--(J201=$J$8:$J$101),--(R201&lt;$R$8:$R$101))+COUNTIF($R$8:R201,R201))</f>
        <v/>
      </c>
      <c r="T201" s="121" t="str">
        <f>IF(R201="","",SUMPRODUCT(--(L201=$L$8:$L$101),--(M201=$M$8:$M$101),--(J201=$J$8:$J$101),--(R201&lt;$R$8:$R$101))+COUNTIF($R$8:R201,R201))</f>
        <v/>
      </c>
      <c r="BU201" s="193">
        <v>194</v>
      </c>
      <c r="BV201" s="193" t="str">
        <f>IF(CK201="","",SUMPRODUCT(--(CC201=$CC$8:$CC$358),--(CE201=$CE$8:$CE$358),--(CK201&lt;$CK$8:$CK$358))+COUNTIF($CK$8:CK201,CK201))</f>
        <v/>
      </c>
      <c r="BW201" s="193" t="str">
        <f t="shared" si="106"/>
        <v/>
      </c>
      <c r="BX201" s="193" t="str">
        <f t="shared" si="107"/>
        <v/>
      </c>
      <c r="BY201" s="193" t="str">
        <f t="shared" si="108"/>
        <v/>
      </c>
      <c r="BZ201" s="193" t="str">
        <f t="shared" si="109"/>
        <v/>
      </c>
      <c r="CA201" s="193" t="str">
        <f t="shared" si="110"/>
        <v/>
      </c>
      <c r="CB201" s="193" t="str">
        <f t="shared" si="111"/>
        <v/>
      </c>
      <c r="CC201" s="193" t="str">
        <f t="shared" si="112"/>
        <v/>
      </c>
      <c r="CD201" s="193" t="str">
        <f t="shared" si="113"/>
        <v/>
      </c>
      <c r="CE201" s="193" t="str">
        <f t="shared" si="114"/>
        <v/>
      </c>
      <c r="CF201" s="200" t="str">
        <f t="shared" si="136"/>
        <v/>
      </c>
      <c r="CG201" s="193" t="str">
        <f t="shared" si="115"/>
        <v/>
      </c>
      <c r="CH201" s="192" t="str">
        <f t="shared" si="116"/>
        <v/>
      </c>
      <c r="CI201" s="193" t="str">
        <f t="shared" si="117"/>
        <v/>
      </c>
      <c r="CJ201" s="192" t="str">
        <f t="shared" si="118"/>
        <v/>
      </c>
      <c r="CK201" s="192" t="str">
        <f t="shared" si="119"/>
        <v/>
      </c>
      <c r="CL201" s="193" t="str">
        <f>IF(CK201="","",SUMPRODUCT(--(CC201=$CC$8:$CC$358),--(CE201=$CE$8:$CE$358),--(CK201&lt;$CK$8:$CK$358))+COUNTIF($CK$8:CK201,CK201))</f>
        <v/>
      </c>
      <c r="CM201" s="229" t="str">
        <f>IF(CK201="","",SUMPRODUCT(--(CE201=$CE$8:$CE$101),--(CF201=$CF$8:$CF$101),--(CC201=$CC$8:$CC$101),--(CK201&lt;$CK$8:$CK$101))+COUNTIF($CK$8:CK201,CK201))</f>
        <v/>
      </c>
    </row>
    <row r="202" spans="1:91" ht="29.1" hidden="1" customHeight="1">
      <c r="A202" s="182" t="str">
        <f t="shared" si="137"/>
        <v/>
      </c>
      <c r="B202" s="66">
        <v>195</v>
      </c>
      <c r="C202" s="8" t="str">
        <f t="shared" si="120"/>
        <v/>
      </c>
      <c r="D202" s="112" t="str">
        <f t="shared" si="121"/>
        <v/>
      </c>
      <c r="E202" s="112" t="str">
        <f t="shared" si="122"/>
        <v/>
      </c>
      <c r="F202" s="113" t="str">
        <f t="shared" si="123"/>
        <v/>
      </c>
      <c r="G202" s="113" t="str">
        <f t="shared" si="130"/>
        <v/>
      </c>
      <c r="H202" s="113" t="str">
        <f t="shared" si="131"/>
        <v/>
      </c>
      <c r="I202" s="114" t="str">
        <f t="shared" si="124"/>
        <v/>
      </c>
      <c r="J202" s="114" t="str">
        <f t="shared" si="132"/>
        <v/>
      </c>
      <c r="K202" s="8" t="str">
        <f t="shared" si="133"/>
        <v/>
      </c>
      <c r="L202" s="8" t="str">
        <f t="shared" si="134"/>
        <v/>
      </c>
      <c r="M202" s="114" t="str">
        <f t="shared" si="135"/>
        <v/>
      </c>
      <c r="N202" s="8" t="str">
        <f t="shared" si="125"/>
        <v/>
      </c>
      <c r="O202" s="115" t="str">
        <f t="shared" si="126"/>
        <v/>
      </c>
      <c r="P202" s="8" t="str">
        <f t="shared" si="127"/>
        <v/>
      </c>
      <c r="Q202" s="115" t="str">
        <f t="shared" si="128"/>
        <v/>
      </c>
      <c r="R202" s="115" t="str">
        <f t="shared" si="129"/>
        <v/>
      </c>
      <c r="S202" s="121" t="str">
        <f>IF(R202="","",SUMPRODUCT(--(L202=$L$8:$L$101),--(J202=$J$8:$J$101),--(R202&lt;$R$8:$R$101))+COUNTIF($R$8:R202,R202))</f>
        <v/>
      </c>
      <c r="T202" s="121" t="str">
        <f>IF(R202="","",SUMPRODUCT(--(L202=$L$8:$L$101),--(M202=$M$8:$M$101),--(J202=$J$8:$J$101),--(R202&lt;$R$8:$R$101))+COUNTIF($R$8:R202,R202))</f>
        <v/>
      </c>
      <c r="BU202" s="193">
        <v>195</v>
      </c>
      <c r="BV202" s="193" t="str">
        <f>IF(CK202="","",SUMPRODUCT(--(CC202=$CC$8:$CC$358),--(CE202=$CE$8:$CE$358),--(CK202&lt;$CK$8:$CK$358))+COUNTIF($CK$8:CK202,CK202))</f>
        <v/>
      </c>
      <c r="BW202" s="193" t="str">
        <f t="shared" si="106"/>
        <v/>
      </c>
      <c r="BX202" s="193" t="str">
        <f t="shared" si="107"/>
        <v/>
      </c>
      <c r="BY202" s="193" t="str">
        <f t="shared" si="108"/>
        <v/>
      </c>
      <c r="BZ202" s="193" t="str">
        <f t="shared" si="109"/>
        <v/>
      </c>
      <c r="CA202" s="193" t="str">
        <f t="shared" si="110"/>
        <v/>
      </c>
      <c r="CB202" s="193" t="str">
        <f t="shared" si="111"/>
        <v/>
      </c>
      <c r="CC202" s="193" t="str">
        <f t="shared" si="112"/>
        <v/>
      </c>
      <c r="CD202" s="193" t="str">
        <f t="shared" si="113"/>
        <v/>
      </c>
      <c r="CE202" s="193" t="str">
        <f t="shared" si="114"/>
        <v/>
      </c>
      <c r="CF202" s="200" t="str">
        <f t="shared" si="136"/>
        <v/>
      </c>
      <c r="CG202" s="193" t="str">
        <f t="shared" si="115"/>
        <v/>
      </c>
      <c r="CH202" s="192" t="str">
        <f t="shared" si="116"/>
        <v/>
      </c>
      <c r="CI202" s="193" t="str">
        <f t="shared" si="117"/>
        <v/>
      </c>
      <c r="CJ202" s="192" t="str">
        <f t="shared" si="118"/>
        <v/>
      </c>
      <c r="CK202" s="192" t="str">
        <f t="shared" si="119"/>
        <v/>
      </c>
      <c r="CL202" s="193" t="str">
        <f>IF(CK202="","",SUMPRODUCT(--(CC202=$CC$8:$CC$358),--(CE202=$CE$8:$CE$358),--(CK202&lt;$CK$8:$CK$358))+COUNTIF($CK$8:CK202,CK202))</f>
        <v/>
      </c>
      <c r="CM202" s="229" t="str">
        <f>IF(CK202="","",SUMPRODUCT(--(CE202=$CE$8:$CE$101),--(CF202=$CF$8:$CF$101),--(CC202=$CC$8:$CC$101),--(CK202&lt;$CK$8:$CK$101))+COUNTIF($CK$8:CK202,CK202))</f>
        <v/>
      </c>
    </row>
    <row r="203" spans="1:91" ht="29.1" hidden="1" customHeight="1">
      <c r="A203" s="182" t="str">
        <f t="shared" si="137"/>
        <v/>
      </c>
      <c r="B203" s="66">
        <v>196</v>
      </c>
      <c r="C203" s="8" t="str">
        <f t="shared" si="120"/>
        <v/>
      </c>
      <c r="D203" s="112" t="str">
        <f t="shared" si="121"/>
        <v/>
      </c>
      <c r="E203" s="112" t="str">
        <f t="shared" si="122"/>
        <v/>
      </c>
      <c r="F203" s="113" t="str">
        <f t="shared" si="123"/>
        <v/>
      </c>
      <c r="G203" s="113" t="str">
        <f t="shared" si="130"/>
        <v/>
      </c>
      <c r="H203" s="113" t="str">
        <f t="shared" si="131"/>
        <v/>
      </c>
      <c r="I203" s="114" t="str">
        <f t="shared" si="124"/>
        <v/>
      </c>
      <c r="J203" s="114" t="str">
        <f t="shared" si="132"/>
        <v/>
      </c>
      <c r="K203" s="8" t="str">
        <f t="shared" si="133"/>
        <v/>
      </c>
      <c r="L203" s="8" t="str">
        <f t="shared" si="134"/>
        <v/>
      </c>
      <c r="M203" s="114" t="str">
        <f t="shared" si="135"/>
        <v/>
      </c>
      <c r="N203" s="8" t="str">
        <f t="shared" si="125"/>
        <v/>
      </c>
      <c r="O203" s="115" t="str">
        <f t="shared" si="126"/>
        <v/>
      </c>
      <c r="P203" s="8" t="str">
        <f t="shared" si="127"/>
        <v/>
      </c>
      <c r="Q203" s="115" t="str">
        <f t="shared" si="128"/>
        <v/>
      </c>
      <c r="R203" s="115" t="str">
        <f t="shared" si="129"/>
        <v/>
      </c>
      <c r="S203" s="121" t="str">
        <f>IF(R203="","",SUMPRODUCT(--(L203=$L$8:$L$101),--(J203=$J$8:$J$101),--(R203&lt;$R$8:$R$101))+COUNTIF($R$8:R203,R203))</f>
        <v/>
      </c>
      <c r="T203" s="121" t="str">
        <f>IF(R203="","",SUMPRODUCT(--(L203=$L$8:$L$101),--(M203=$M$8:$M$101),--(J203=$J$8:$J$101),--(R203&lt;$R$8:$R$101))+COUNTIF($R$8:R203,R203))</f>
        <v/>
      </c>
      <c r="BU203" s="193">
        <v>196</v>
      </c>
      <c r="BV203" s="193" t="str">
        <f>IF(CK203="","",SUMPRODUCT(--(CC203=$CC$8:$CC$358),--(CE203=$CE$8:$CE$358),--(CK203&lt;$CK$8:$CK$358))+COUNTIF($CK$8:CK203,CK203))</f>
        <v/>
      </c>
      <c r="BW203" s="193" t="str">
        <f t="shared" ref="BW203:BW266" si="138">IFERROR(VLOOKUP(BU203,selection,4,0),"")</f>
        <v/>
      </c>
      <c r="BX203" s="193" t="str">
        <f t="shared" ref="BX203:BX266" si="139">IFERROR(VLOOKUP(BU203,selection,5,0),"")</f>
        <v/>
      </c>
      <c r="BY203" s="193" t="str">
        <f t="shared" ref="BY203:BY266" si="140">IFERROR(VLOOKUP(BU203,selection,6,0),"")</f>
        <v/>
      </c>
      <c r="BZ203" s="193" t="str">
        <f t="shared" ref="BZ203:BZ266" si="141">IFERROR(VLOOKUP(BU203,selection,16,0),"")</f>
        <v/>
      </c>
      <c r="CA203" s="193" t="str">
        <f t="shared" ref="CA203:CA266" si="142">IFERROR(VLOOKUP(BU203,selection,15,0),"")</f>
        <v/>
      </c>
      <c r="CB203" s="193" t="str">
        <f t="shared" ref="CB203:CB266" si="143">IFERROR(VLOOKUP(BU203,selection,7,0),"")</f>
        <v/>
      </c>
      <c r="CC203" s="193" t="str">
        <f t="shared" ref="CC203:CC266" si="144">IFERROR(VLOOKUP(BU203,selection,18,0),"")</f>
        <v/>
      </c>
      <c r="CD203" s="193" t="str">
        <f t="shared" ref="CD203:CD266" si="145">IFERROR(VLOOKUP(BU203,selection,14,0),"")</f>
        <v/>
      </c>
      <c r="CE203" s="193" t="str">
        <f t="shared" ref="CE203:CE266" si="146">IFERROR(VLOOKUP(BU203,selection,19,0),"")</f>
        <v/>
      </c>
      <c r="CF203" s="200" t="str">
        <f t="shared" si="136"/>
        <v/>
      </c>
      <c r="CG203" s="193" t="str">
        <f t="shared" ref="CG203:CG266" si="147">IFERROR(VLOOKUP(BU203,selection,8,0),"")</f>
        <v/>
      </c>
      <c r="CH203" s="192" t="str">
        <f t="shared" ref="CH203:CH266" si="148">IFERROR(VLOOKUP(BU203,selection,9,0)*75%,"")</f>
        <v/>
      </c>
      <c r="CI203" s="193" t="str">
        <f t="shared" ref="CI203:CI266" si="149">IFERROR(VLOOKUP(BU203,selection,10,0),"")</f>
        <v/>
      </c>
      <c r="CJ203" s="192" t="str">
        <f t="shared" ref="CJ203:CJ266" si="150">IFERROR(VLOOKUP(BU203,selection,11,0)*25%,"")</f>
        <v/>
      </c>
      <c r="CK203" s="192" t="str">
        <f t="shared" ref="CK203:CK266" si="151">IFERROR(IF(CB203="","",SUM(CH203+CJ203)),"")</f>
        <v/>
      </c>
      <c r="CL203" s="193" t="str">
        <f>IF(CK203="","",SUMPRODUCT(--(CC203=$CC$8:$CC$358),--(CE203=$CE$8:$CE$358),--(CK203&lt;$CK$8:$CK$358))+COUNTIF($CK$8:CK203,CK203))</f>
        <v/>
      </c>
      <c r="CM203" s="229" t="str">
        <f>IF(CK203="","",SUMPRODUCT(--(CE203=$CE$8:$CE$101),--(CF203=$CF$8:$CF$101),--(CC203=$CC$8:$CC$101),--(CK203&lt;$CK$8:$CK$101))+COUNTIF($CK$8:CK203,CK203))</f>
        <v/>
      </c>
    </row>
    <row r="204" spans="1:91" ht="29.1" hidden="1" customHeight="1">
      <c r="A204" s="182" t="str">
        <f t="shared" si="137"/>
        <v/>
      </c>
      <c r="B204" s="66">
        <v>197</v>
      </c>
      <c r="C204" s="8" t="str">
        <f t="shared" si="120"/>
        <v/>
      </c>
      <c r="D204" s="112" t="str">
        <f t="shared" si="121"/>
        <v/>
      </c>
      <c r="E204" s="112" t="str">
        <f t="shared" si="122"/>
        <v/>
      </c>
      <c r="F204" s="113" t="str">
        <f t="shared" si="123"/>
        <v/>
      </c>
      <c r="G204" s="113" t="str">
        <f t="shared" si="130"/>
        <v/>
      </c>
      <c r="H204" s="113" t="str">
        <f t="shared" si="131"/>
        <v/>
      </c>
      <c r="I204" s="114" t="str">
        <f t="shared" si="124"/>
        <v/>
      </c>
      <c r="J204" s="114" t="str">
        <f t="shared" si="132"/>
        <v/>
      </c>
      <c r="K204" s="8" t="str">
        <f t="shared" si="133"/>
        <v/>
      </c>
      <c r="L204" s="8" t="str">
        <f t="shared" si="134"/>
        <v/>
      </c>
      <c r="M204" s="114" t="str">
        <f t="shared" si="135"/>
        <v/>
      </c>
      <c r="N204" s="8" t="str">
        <f t="shared" si="125"/>
        <v/>
      </c>
      <c r="O204" s="115" t="str">
        <f t="shared" si="126"/>
        <v/>
      </c>
      <c r="P204" s="8" t="str">
        <f t="shared" si="127"/>
        <v/>
      </c>
      <c r="Q204" s="115" t="str">
        <f t="shared" si="128"/>
        <v/>
      </c>
      <c r="R204" s="115" t="str">
        <f t="shared" si="129"/>
        <v/>
      </c>
      <c r="S204" s="121" t="str">
        <f>IF(R204="","",SUMPRODUCT(--(L204=$L$8:$L$101),--(J204=$J$8:$J$101),--(R204&lt;$R$8:$R$101))+COUNTIF($R$8:R204,R204))</f>
        <v/>
      </c>
      <c r="T204" s="121" t="str">
        <f>IF(R204="","",SUMPRODUCT(--(L204=$L$8:$L$101),--(M204=$M$8:$M$101),--(J204=$J$8:$J$101),--(R204&lt;$R$8:$R$101))+COUNTIF($R$8:R204,R204))</f>
        <v/>
      </c>
      <c r="BU204" s="193">
        <v>197</v>
      </c>
      <c r="BV204" s="193" t="str">
        <f>IF(CK204="","",SUMPRODUCT(--(CC204=$CC$8:$CC$358),--(CE204=$CE$8:$CE$358),--(CK204&lt;$CK$8:$CK$358))+COUNTIF($CK$8:CK204,CK204))</f>
        <v/>
      </c>
      <c r="BW204" s="193" t="str">
        <f t="shared" si="138"/>
        <v/>
      </c>
      <c r="BX204" s="193" t="str">
        <f t="shared" si="139"/>
        <v/>
      </c>
      <c r="BY204" s="193" t="str">
        <f t="shared" si="140"/>
        <v/>
      </c>
      <c r="BZ204" s="193" t="str">
        <f t="shared" si="141"/>
        <v/>
      </c>
      <c r="CA204" s="193" t="str">
        <f t="shared" si="142"/>
        <v/>
      </c>
      <c r="CB204" s="193" t="str">
        <f t="shared" si="143"/>
        <v/>
      </c>
      <c r="CC204" s="193" t="str">
        <f t="shared" si="144"/>
        <v/>
      </c>
      <c r="CD204" s="193" t="str">
        <f t="shared" si="145"/>
        <v/>
      </c>
      <c r="CE204" s="193" t="str">
        <f t="shared" si="146"/>
        <v/>
      </c>
      <c r="CF204" s="200" t="str">
        <f t="shared" si="136"/>
        <v/>
      </c>
      <c r="CG204" s="193" t="str">
        <f t="shared" si="147"/>
        <v/>
      </c>
      <c r="CH204" s="192" t="str">
        <f t="shared" si="148"/>
        <v/>
      </c>
      <c r="CI204" s="193" t="str">
        <f t="shared" si="149"/>
        <v/>
      </c>
      <c r="CJ204" s="192" t="str">
        <f t="shared" si="150"/>
        <v/>
      </c>
      <c r="CK204" s="192" t="str">
        <f t="shared" si="151"/>
        <v/>
      </c>
      <c r="CL204" s="193" t="str">
        <f>IF(CK204="","",SUMPRODUCT(--(CC204=$CC$8:$CC$358),--(CE204=$CE$8:$CE$358),--(CK204&lt;$CK$8:$CK$358))+COUNTIF($CK$8:CK204,CK204))</f>
        <v/>
      </c>
      <c r="CM204" s="229" t="str">
        <f>IF(CK204="","",SUMPRODUCT(--(CE204=$CE$8:$CE$101),--(CF204=$CF$8:$CF$101),--(CC204=$CC$8:$CC$101),--(CK204&lt;$CK$8:$CK$101))+COUNTIF($CK$8:CK204,CK204))</f>
        <v/>
      </c>
    </row>
    <row r="205" spans="1:91" ht="29.1" hidden="1" customHeight="1">
      <c r="A205" s="182" t="str">
        <f t="shared" si="137"/>
        <v/>
      </c>
      <c r="B205" s="66">
        <v>198</v>
      </c>
      <c r="C205" s="8" t="str">
        <f t="shared" si="120"/>
        <v/>
      </c>
      <c r="D205" s="112" t="str">
        <f t="shared" si="121"/>
        <v/>
      </c>
      <c r="E205" s="112" t="str">
        <f t="shared" si="122"/>
        <v/>
      </c>
      <c r="F205" s="113" t="str">
        <f t="shared" si="123"/>
        <v/>
      </c>
      <c r="G205" s="113" t="str">
        <f t="shared" si="130"/>
        <v/>
      </c>
      <c r="H205" s="113" t="str">
        <f t="shared" si="131"/>
        <v/>
      </c>
      <c r="I205" s="114" t="str">
        <f t="shared" si="124"/>
        <v/>
      </c>
      <c r="J205" s="114" t="str">
        <f t="shared" si="132"/>
        <v/>
      </c>
      <c r="K205" s="8" t="str">
        <f t="shared" si="133"/>
        <v/>
      </c>
      <c r="L205" s="8" t="str">
        <f t="shared" si="134"/>
        <v/>
      </c>
      <c r="M205" s="114" t="str">
        <f t="shared" si="135"/>
        <v/>
      </c>
      <c r="N205" s="8" t="str">
        <f t="shared" si="125"/>
        <v/>
      </c>
      <c r="O205" s="115" t="str">
        <f t="shared" si="126"/>
        <v/>
      </c>
      <c r="P205" s="8" t="str">
        <f t="shared" si="127"/>
        <v/>
      </c>
      <c r="Q205" s="115" t="str">
        <f t="shared" si="128"/>
        <v/>
      </c>
      <c r="R205" s="115" t="str">
        <f t="shared" si="129"/>
        <v/>
      </c>
      <c r="S205" s="121" t="str">
        <f>IF(R205="","",SUMPRODUCT(--(L205=$L$8:$L$101),--(J205=$J$8:$J$101),--(R205&lt;$R$8:$R$101))+COUNTIF($R$8:R205,R205))</f>
        <v/>
      </c>
      <c r="T205" s="121" t="str">
        <f>IF(R205="","",SUMPRODUCT(--(L205=$L$8:$L$101),--(M205=$M$8:$M$101),--(J205=$J$8:$J$101),--(R205&lt;$R$8:$R$101))+COUNTIF($R$8:R205,R205))</f>
        <v/>
      </c>
      <c r="BU205" s="193">
        <v>198</v>
      </c>
      <c r="BV205" s="193" t="str">
        <f>IF(CK205="","",SUMPRODUCT(--(CC205=$CC$8:$CC$358),--(CE205=$CE$8:$CE$358),--(CK205&lt;$CK$8:$CK$358))+COUNTIF($CK$8:CK205,CK205))</f>
        <v/>
      </c>
      <c r="BW205" s="193" t="str">
        <f t="shared" si="138"/>
        <v/>
      </c>
      <c r="BX205" s="193" t="str">
        <f t="shared" si="139"/>
        <v/>
      </c>
      <c r="BY205" s="193" t="str">
        <f t="shared" si="140"/>
        <v/>
      </c>
      <c r="BZ205" s="193" t="str">
        <f t="shared" si="141"/>
        <v/>
      </c>
      <c r="CA205" s="193" t="str">
        <f t="shared" si="142"/>
        <v/>
      </c>
      <c r="CB205" s="193" t="str">
        <f t="shared" si="143"/>
        <v/>
      </c>
      <c r="CC205" s="193" t="str">
        <f t="shared" si="144"/>
        <v/>
      </c>
      <c r="CD205" s="193" t="str">
        <f t="shared" si="145"/>
        <v/>
      </c>
      <c r="CE205" s="193" t="str">
        <f t="shared" si="146"/>
        <v/>
      </c>
      <c r="CF205" s="200" t="str">
        <f t="shared" si="136"/>
        <v/>
      </c>
      <c r="CG205" s="193" t="str">
        <f t="shared" si="147"/>
        <v/>
      </c>
      <c r="CH205" s="192" t="str">
        <f t="shared" si="148"/>
        <v/>
      </c>
      <c r="CI205" s="193" t="str">
        <f t="shared" si="149"/>
        <v/>
      </c>
      <c r="CJ205" s="192" t="str">
        <f t="shared" si="150"/>
        <v/>
      </c>
      <c r="CK205" s="192" t="str">
        <f t="shared" si="151"/>
        <v/>
      </c>
      <c r="CL205" s="193" t="str">
        <f>IF(CK205="","",SUMPRODUCT(--(CC205=$CC$8:$CC$358),--(CE205=$CE$8:$CE$358),--(CK205&lt;$CK$8:$CK$358))+COUNTIF($CK$8:CK205,CK205))</f>
        <v/>
      </c>
      <c r="CM205" s="229" t="str">
        <f>IF(CK205="","",SUMPRODUCT(--(CE205=$CE$8:$CE$101),--(CF205=$CF$8:$CF$101),--(CC205=$CC$8:$CC$101),--(CK205&lt;$CK$8:$CK$101))+COUNTIF($CK$8:CK205,CK205))</f>
        <v/>
      </c>
    </row>
    <row r="206" spans="1:91" ht="29.1" hidden="1" customHeight="1">
      <c r="A206" s="182" t="str">
        <f t="shared" si="137"/>
        <v/>
      </c>
      <c r="B206" s="66">
        <v>199</v>
      </c>
      <c r="C206" s="8" t="str">
        <f t="shared" ref="C206:C269" si="152">IFERROR(IF(LEN(D206)&gt;=2,C205+1,""),"")</f>
        <v/>
      </c>
      <c r="D206" s="112" t="str">
        <f t="shared" ref="D206:D269" si="153">IFERROR(VLOOKUP(B206,subjectwise,4,0),"")</f>
        <v/>
      </c>
      <c r="E206" s="112" t="str">
        <f t="shared" ref="E206:E269" si="154">IFERROR(VLOOKUP(B206,subjectwise,5,0),"")</f>
        <v/>
      </c>
      <c r="F206" s="113" t="str">
        <f t="shared" ref="F206:F269" si="155">IFERROR(VLOOKUP(B206,subjectwise,6,0),"")</f>
        <v/>
      </c>
      <c r="G206" s="113" t="str">
        <f t="shared" si="130"/>
        <v/>
      </c>
      <c r="H206" s="113" t="str">
        <f t="shared" si="131"/>
        <v/>
      </c>
      <c r="I206" s="114" t="str">
        <f t="shared" ref="I206:I269" si="156">IFERROR(VLOOKUP(B206,subjectwise,7,0),"")</f>
        <v/>
      </c>
      <c r="J206" s="114" t="str">
        <f t="shared" si="132"/>
        <v/>
      </c>
      <c r="K206" s="8" t="str">
        <f t="shared" si="133"/>
        <v/>
      </c>
      <c r="L206" s="8" t="str">
        <f t="shared" si="134"/>
        <v/>
      </c>
      <c r="M206" s="114" t="str">
        <f t="shared" si="135"/>
        <v/>
      </c>
      <c r="N206" s="8" t="str">
        <f t="shared" ref="N206:N269" si="157">IFERROR(VLOOKUP(B206,subjectwise,8,0),"")</f>
        <v/>
      </c>
      <c r="O206" s="115" t="str">
        <f t="shared" ref="O206:O269" si="158">IFERROR(VLOOKUP(B206,subjectwise,9,0)*75%,"")</f>
        <v/>
      </c>
      <c r="P206" s="8" t="str">
        <f t="shared" ref="P206:P269" si="159">IFERROR(VLOOKUP(B206,subjectwise,10,0),"")</f>
        <v/>
      </c>
      <c r="Q206" s="115" t="str">
        <f t="shared" ref="Q206:Q269" si="160">IFERROR(VLOOKUP(B206,subjectwise,11,0)*25%,"")</f>
        <v/>
      </c>
      <c r="R206" s="115" t="str">
        <f t="shared" ref="R206:R269" si="161">IFERROR(IF(I206="","",SUM(O206+Q206)),"")</f>
        <v/>
      </c>
      <c r="S206" s="121" t="str">
        <f>IF(R206="","",SUMPRODUCT(--(L206=$L$8:$L$101),--(J206=$J$8:$J$101),--(R206&lt;$R$8:$R$101))+COUNTIF($R$8:R206,R206))</f>
        <v/>
      </c>
      <c r="T206" s="121" t="str">
        <f>IF(R206="","",SUMPRODUCT(--(L206=$L$8:$L$101),--(M206=$M$8:$M$101),--(J206=$J$8:$J$101),--(R206&lt;$R$8:$R$101))+COUNTIF($R$8:R206,R206))</f>
        <v/>
      </c>
      <c r="BU206" s="193">
        <v>199</v>
      </c>
      <c r="BV206" s="193" t="str">
        <f>IF(CK206="","",SUMPRODUCT(--(CC206=$CC$8:$CC$358),--(CE206=$CE$8:$CE$358),--(CK206&lt;$CK$8:$CK$358))+COUNTIF($CK$8:CK206,CK206))</f>
        <v/>
      </c>
      <c r="BW206" s="193" t="str">
        <f t="shared" si="138"/>
        <v/>
      </c>
      <c r="BX206" s="193" t="str">
        <f t="shared" si="139"/>
        <v/>
      </c>
      <c r="BY206" s="193" t="str">
        <f t="shared" si="140"/>
        <v/>
      </c>
      <c r="BZ206" s="193" t="str">
        <f t="shared" si="141"/>
        <v/>
      </c>
      <c r="CA206" s="193" t="str">
        <f t="shared" si="142"/>
        <v/>
      </c>
      <c r="CB206" s="193" t="str">
        <f t="shared" si="143"/>
        <v/>
      </c>
      <c r="CC206" s="193" t="str">
        <f t="shared" si="144"/>
        <v/>
      </c>
      <c r="CD206" s="193" t="str">
        <f t="shared" si="145"/>
        <v/>
      </c>
      <c r="CE206" s="193" t="str">
        <f t="shared" si="146"/>
        <v/>
      </c>
      <c r="CF206" s="200" t="str">
        <f t="shared" si="136"/>
        <v/>
      </c>
      <c r="CG206" s="193" t="str">
        <f t="shared" si="147"/>
        <v/>
      </c>
      <c r="CH206" s="192" t="str">
        <f t="shared" si="148"/>
        <v/>
      </c>
      <c r="CI206" s="193" t="str">
        <f t="shared" si="149"/>
        <v/>
      </c>
      <c r="CJ206" s="192" t="str">
        <f t="shared" si="150"/>
        <v/>
      </c>
      <c r="CK206" s="192" t="str">
        <f t="shared" si="151"/>
        <v/>
      </c>
      <c r="CL206" s="193" t="str">
        <f>IF(CK206="","",SUMPRODUCT(--(CC206=$CC$8:$CC$358),--(CE206=$CE$8:$CE$358),--(CK206&lt;$CK$8:$CK$358))+COUNTIF($CK$8:CK206,CK206))</f>
        <v/>
      </c>
      <c r="CM206" s="229" t="str">
        <f>IF(CK206="","",SUMPRODUCT(--(CE206=$CE$8:$CE$101),--(CF206=$CF$8:$CF$101),--(CC206=$CC$8:$CC$101),--(CK206&lt;$CK$8:$CK$101))+COUNTIF($CK$8:CK206,CK206))</f>
        <v/>
      </c>
    </row>
    <row r="207" spans="1:91" ht="29.1" hidden="1" customHeight="1">
      <c r="A207" s="182" t="str">
        <f t="shared" si="137"/>
        <v/>
      </c>
      <c r="B207" s="66">
        <v>200</v>
      </c>
      <c r="C207" s="8" t="str">
        <f t="shared" si="152"/>
        <v/>
      </c>
      <c r="D207" s="112" t="str">
        <f t="shared" si="153"/>
        <v/>
      </c>
      <c r="E207" s="112" t="str">
        <f t="shared" si="154"/>
        <v/>
      </c>
      <c r="F207" s="113" t="str">
        <f t="shared" si="155"/>
        <v/>
      </c>
      <c r="G207" s="113" t="str">
        <f t="shared" si="130"/>
        <v/>
      </c>
      <c r="H207" s="113" t="str">
        <f t="shared" si="131"/>
        <v/>
      </c>
      <c r="I207" s="114" t="str">
        <f t="shared" si="156"/>
        <v/>
      </c>
      <c r="J207" s="114" t="str">
        <f t="shared" si="132"/>
        <v/>
      </c>
      <c r="K207" s="8" t="str">
        <f t="shared" si="133"/>
        <v/>
      </c>
      <c r="L207" s="8" t="str">
        <f t="shared" si="134"/>
        <v/>
      </c>
      <c r="M207" s="114" t="str">
        <f t="shared" si="135"/>
        <v/>
      </c>
      <c r="N207" s="8" t="str">
        <f t="shared" si="157"/>
        <v/>
      </c>
      <c r="O207" s="115" t="str">
        <f t="shared" si="158"/>
        <v/>
      </c>
      <c r="P207" s="8" t="str">
        <f t="shared" si="159"/>
        <v/>
      </c>
      <c r="Q207" s="115" t="str">
        <f t="shared" si="160"/>
        <v/>
      </c>
      <c r="R207" s="115" t="str">
        <f t="shared" si="161"/>
        <v/>
      </c>
      <c r="S207" s="121" t="str">
        <f>IF(R207="","",SUMPRODUCT(--(L207=$L$8:$L$101),--(J207=$J$8:$J$101),--(R207&lt;$R$8:$R$101))+COUNTIF($R$8:R207,R207))</f>
        <v/>
      </c>
      <c r="T207" s="121" t="str">
        <f>IF(R207="","",SUMPRODUCT(--(L207=$L$8:$L$101),--(M207=$M$8:$M$101),--(J207=$J$8:$J$101),--(R207&lt;$R$8:$R$101))+COUNTIF($R$8:R207,R207))</f>
        <v/>
      </c>
      <c r="BU207" s="193">
        <v>200</v>
      </c>
      <c r="BV207" s="193" t="str">
        <f>IF(CK207="","",SUMPRODUCT(--(CC207=$CC$8:$CC$358),--(CE207=$CE$8:$CE$358),--(CK207&lt;$CK$8:$CK$358))+COUNTIF($CK$8:CK207,CK207))</f>
        <v/>
      </c>
      <c r="BW207" s="193" t="str">
        <f t="shared" si="138"/>
        <v/>
      </c>
      <c r="BX207" s="193" t="str">
        <f t="shared" si="139"/>
        <v/>
      </c>
      <c r="BY207" s="193" t="str">
        <f t="shared" si="140"/>
        <v/>
      </c>
      <c r="BZ207" s="193" t="str">
        <f t="shared" si="141"/>
        <v/>
      </c>
      <c r="CA207" s="193" t="str">
        <f t="shared" si="142"/>
        <v/>
      </c>
      <c r="CB207" s="193" t="str">
        <f t="shared" si="143"/>
        <v/>
      </c>
      <c r="CC207" s="193" t="str">
        <f t="shared" si="144"/>
        <v/>
      </c>
      <c r="CD207" s="193" t="str">
        <f t="shared" si="145"/>
        <v/>
      </c>
      <c r="CE207" s="193" t="str">
        <f t="shared" si="146"/>
        <v/>
      </c>
      <c r="CF207" s="200" t="str">
        <f t="shared" si="136"/>
        <v/>
      </c>
      <c r="CG207" s="193" t="str">
        <f t="shared" si="147"/>
        <v/>
      </c>
      <c r="CH207" s="192" t="str">
        <f t="shared" si="148"/>
        <v/>
      </c>
      <c r="CI207" s="193" t="str">
        <f t="shared" si="149"/>
        <v/>
      </c>
      <c r="CJ207" s="192" t="str">
        <f t="shared" si="150"/>
        <v/>
      </c>
      <c r="CK207" s="192" t="str">
        <f t="shared" si="151"/>
        <v/>
      </c>
      <c r="CL207" s="193" t="str">
        <f>IF(CK207="","",SUMPRODUCT(--(CC207=$CC$8:$CC$358),--(CE207=$CE$8:$CE$358),--(CK207&lt;$CK$8:$CK$358))+COUNTIF($CK$8:CK207,CK207))</f>
        <v/>
      </c>
      <c r="CM207" s="229" t="str">
        <f>IF(CK207="","",SUMPRODUCT(--(CE207=$CE$8:$CE$101),--(CF207=$CF$8:$CF$101),--(CC207=$CC$8:$CC$101),--(CK207&lt;$CK$8:$CK$101))+COUNTIF($CK$8:CK207,CK207))</f>
        <v/>
      </c>
    </row>
    <row r="208" spans="1:91" ht="29.1" hidden="1" customHeight="1">
      <c r="A208" s="182" t="str">
        <f t="shared" si="137"/>
        <v/>
      </c>
      <c r="B208" s="66">
        <v>201</v>
      </c>
      <c r="C208" s="8" t="str">
        <f t="shared" si="152"/>
        <v/>
      </c>
      <c r="D208" s="112" t="str">
        <f t="shared" si="153"/>
        <v/>
      </c>
      <c r="E208" s="112" t="str">
        <f t="shared" si="154"/>
        <v/>
      </c>
      <c r="F208" s="113" t="str">
        <f t="shared" si="155"/>
        <v/>
      </c>
      <c r="G208" s="113" t="str">
        <f t="shared" si="130"/>
        <v/>
      </c>
      <c r="H208" s="113" t="str">
        <f t="shared" si="131"/>
        <v/>
      </c>
      <c r="I208" s="114" t="str">
        <f t="shared" si="156"/>
        <v/>
      </c>
      <c r="J208" s="114" t="str">
        <f t="shared" si="132"/>
        <v/>
      </c>
      <c r="K208" s="8" t="str">
        <f t="shared" si="133"/>
        <v/>
      </c>
      <c r="L208" s="8" t="str">
        <f t="shared" si="134"/>
        <v/>
      </c>
      <c r="M208" s="114" t="str">
        <f t="shared" si="135"/>
        <v/>
      </c>
      <c r="N208" s="8" t="str">
        <f t="shared" si="157"/>
        <v/>
      </c>
      <c r="O208" s="115" t="str">
        <f t="shared" si="158"/>
        <v/>
      </c>
      <c r="P208" s="8" t="str">
        <f t="shared" si="159"/>
        <v/>
      </c>
      <c r="Q208" s="115" t="str">
        <f t="shared" si="160"/>
        <v/>
      </c>
      <c r="R208" s="115" t="str">
        <f t="shared" si="161"/>
        <v/>
      </c>
      <c r="S208" s="121" t="str">
        <f>IF(R208="","",SUMPRODUCT(--(L208=$L$8:$L$101),--(J208=$J$8:$J$101),--(R208&lt;$R$8:$R$101))+COUNTIF($R$8:R208,R208))</f>
        <v/>
      </c>
      <c r="T208" s="121" t="str">
        <f>IF(R208="","",SUMPRODUCT(--(L208=$L$8:$L$101),--(M208=$M$8:$M$101),--(J208=$J$8:$J$101),--(R208&lt;$R$8:$R$101))+COUNTIF($R$8:R208,R208))</f>
        <v/>
      </c>
      <c r="BU208" s="193">
        <v>201</v>
      </c>
      <c r="BV208" s="193" t="str">
        <f>IF(CK208="","",SUMPRODUCT(--(CC208=$CC$8:$CC$358),--(CE208=$CE$8:$CE$358),--(CK208&lt;$CK$8:$CK$358))+COUNTIF($CK$8:CK208,CK208))</f>
        <v/>
      </c>
      <c r="BW208" s="193" t="str">
        <f t="shared" si="138"/>
        <v/>
      </c>
      <c r="BX208" s="193" t="str">
        <f t="shared" si="139"/>
        <v/>
      </c>
      <c r="BY208" s="193" t="str">
        <f t="shared" si="140"/>
        <v/>
      </c>
      <c r="BZ208" s="193" t="str">
        <f t="shared" si="141"/>
        <v/>
      </c>
      <c r="CA208" s="193" t="str">
        <f t="shared" si="142"/>
        <v/>
      </c>
      <c r="CB208" s="193" t="str">
        <f t="shared" si="143"/>
        <v/>
      </c>
      <c r="CC208" s="193" t="str">
        <f t="shared" si="144"/>
        <v/>
      </c>
      <c r="CD208" s="193" t="str">
        <f t="shared" si="145"/>
        <v/>
      </c>
      <c r="CE208" s="193" t="str">
        <f t="shared" si="146"/>
        <v/>
      </c>
      <c r="CF208" s="200" t="str">
        <f t="shared" si="136"/>
        <v/>
      </c>
      <c r="CG208" s="193" t="str">
        <f t="shared" si="147"/>
        <v/>
      </c>
      <c r="CH208" s="192" t="str">
        <f t="shared" si="148"/>
        <v/>
      </c>
      <c r="CI208" s="193" t="str">
        <f t="shared" si="149"/>
        <v/>
      </c>
      <c r="CJ208" s="192" t="str">
        <f t="shared" si="150"/>
        <v/>
      </c>
      <c r="CK208" s="192" t="str">
        <f t="shared" si="151"/>
        <v/>
      </c>
      <c r="CL208" s="193" t="str">
        <f>IF(CK208="","",SUMPRODUCT(--(CC208=$CC$8:$CC$358),--(CE208=$CE$8:$CE$358),--(CK208&lt;$CK$8:$CK$358))+COUNTIF($CK$8:CK208,CK208))</f>
        <v/>
      </c>
      <c r="CM208" s="229" t="str">
        <f>IF(CK208="","",SUMPRODUCT(--(CE208=$CE$8:$CE$101),--(CF208=$CF$8:$CF$101),--(CC208=$CC$8:$CC$101),--(CK208&lt;$CK$8:$CK$101))+COUNTIF($CK$8:CK208,CK208))</f>
        <v/>
      </c>
    </row>
    <row r="209" spans="1:91" ht="29.1" hidden="1" customHeight="1">
      <c r="A209" s="182" t="str">
        <f t="shared" si="137"/>
        <v/>
      </c>
      <c r="B209" s="66">
        <v>202</v>
      </c>
      <c r="C209" s="8" t="str">
        <f t="shared" si="152"/>
        <v/>
      </c>
      <c r="D209" s="112" t="str">
        <f t="shared" si="153"/>
        <v/>
      </c>
      <c r="E209" s="112" t="str">
        <f t="shared" si="154"/>
        <v/>
      </c>
      <c r="F209" s="113" t="str">
        <f t="shared" si="155"/>
        <v/>
      </c>
      <c r="G209" s="113" t="str">
        <f t="shared" si="130"/>
        <v/>
      </c>
      <c r="H209" s="113" t="str">
        <f t="shared" si="131"/>
        <v/>
      </c>
      <c r="I209" s="114" t="str">
        <f t="shared" si="156"/>
        <v/>
      </c>
      <c r="J209" s="114" t="str">
        <f t="shared" si="132"/>
        <v/>
      </c>
      <c r="K209" s="8" t="str">
        <f t="shared" si="133"/>
        <v/>
      </c>
      <c r="L209" s="8" t="str">
        <f t="shared" si="134"/>
        <v/>
      </c>
      <c r="M209" s="114" t="str">
        <f t="shared" si="135"/>
        <v/>
      </c>
      <c r="N209" s="8" t="str">
        <f t="shared" si="157"/>
        <v/>
      </c>
      <c r="O209" s="115" t="str">
        <f t="shared" si="158"/>
        <v/>
      </c>
      <c r="P209" s="8" t="str">
        <f t="shared" si="159"/>
        <v/>
      </c>
      <c r="Q209" s="115" t="str">
        <f t="shared" si="160"/>
        <v/>
      </c>
      <c r="R209" s="115" t="str">
        <f t="shared" si="161"/>
        <v/>
      </c>
      <c r="S209" s="121" t="str">
        <f>IF(R209="","",SUMPRODUCT(--(L209=$L$8:$L$101),--(J209=$J$8:$J$101),--(R209&lt;$R$8:$R$101))+COUNTIF($R$8:R209,R209))</f>
        <v/>
      </c>
      <c r="T209" s="121" t="str">
        <f>IF(R209="","",SUMPRODUCT(--(L209=$L$8:$L$101),--(M209=$M$8:$M$101),--(J209=$J$8:$J$101),--(R209&lt;$R$8:$R$101))+COUNTIF($R$8:R209,R209))</f>
        <v/>
      </c>
      <c r="BU209" s="193">
        <v>202</v>
      </c>
      <c r="BV209" s="193" t="str">
        <f>IF(CK209="","",SUMPRODUCT(--(CC209=$CC$8:$CC$358),--(CE209=$CE$8:$CE$358),--(CK209&lt;$CK$8:$CK$358))+COUNTIF($CK$8:CK209,CK209))</f>
        <v/>
      </c>
      <c r="BW209" s="193" t="str">
        <f t="shared" si="138"/>
        <v/>
      </c>
      <c r="BX209" s="193" t="str">
        <f t="shared" si="139"/>
        <v/>
      </c>
      <c r="BY209" s="193" t="str">
        <f t="shared" si="140"/>
        <v/>
      </c>
      <c r="BZ209" s="193" t="str">
        <f t="shared" si="141"/>
        <v/>
      </c>
      <c r="CA209" s="193" t="str">
        <f t="shared" si="142"/>
        <v/>
      </c>
      <c r="CB209" s="193" t="str">
        <f t="shared" si="143"/>
        <v/>
      </c>
      <c r="CC209" s="193" t="str">
        <f t="shared" si="144"/>
        <v/>
      </c>
      <c r="CD209" s="193" t="str">
        <f t="shared" si="145"/>
        <v/>
      </c>
      <c r="CE209" s="193" t="str">
        <f t="shared" si="146"/>
        <v/>
      </c>
      <c r="CF209" s="200" t="str">
        <f t="shared" si="136"/>
        <v/>
      </c>
      <c r="CG209" s="193" t="str">
        <f t="shared" si="147"/>
        <v/>
      </c>
      <c r="CH209" s="192" t="str">
        <f t="shared" si="148"/>
        <v/>
      </c>
      <c r="CI209" s="193" t="str">
        <f t="shared" si="149"/>
        <v/>
      </c>
      <c r="CJ209" s="192" t="str">
        <f t="shared" si="150"/>
        <v/>
      </c>
      <c r="CK209" s="192" t="str">
        <f t="shared" si="151"/>
        <v/>
      </c>
      <c r="CL209" s="193" t="str">
        <f>IF(CK209="","",SUMPRODUCT(--(CC209=$CC$8:$CC$358),--(CE209=$CE$8:$CE$358),--(CK209&lt;$CK$8:$CK$358))+COUNTIF($CK$8:CK209,CK209))</f>
        <v/>
      </c>
      <c r="CM209" s="229" t="str">
        <f>IF(CK209="","",SUMPRODUCT(--(CE209=$CE$8:$CE$101),--(CF209=$CF$8:$CF$101),--(CC209=$CC$8:$CC$101),--(CK209&lt;$CK$8:$CK$101))+COUNTIF($CK$8:CK209,CK209))</f>
        <v/>
      </c>
    </row>
    <row r="210" spans="1:91" ht="29.1" hidden="1" customHeight="1">
      <c r="A210" s="182" t="str">
        <f t="shared" si="137"/>
        <v/>
      </c>
      <c r="B210" s="66">
        <v>203</v>
      </c>
      <c r="C210" s="8" t="str">
        <f t="shared" si="152"/>
        <v/>
      </c>
      <c r="D210" s="112" t="str">
        <f t="shared" si="153"/>
        <v/>
      </c>
      <c r="E210" s="112" t="str">
        <f t="shared" si="154"/>
        <v/>
      </c>
      <c r="F210" s="113" t="str">
        <f t="shared" si="155"/>
        <v/>
      </c>
      <c r="G210" s="113" t="str">
        <f t="shared" si="130"/>
        <v/>
      </c>
      <c r="H210" s="113" t="str">
        <f t="shared" si="131"/>
        <v/>
      </c>
      <c r="I210" s="114" t="str">
        <f t="shared" si="156"/>
        <v/>
      </c>
      <c r="J210" s="114" t="str">
        <f t="shared" si="132"/>
        <v/>
      </c>
      <c r="K210" s="8" t="str">
        <f t="shared" si="133"/>
        <v/>
      </c>
      <c r="L210" s="8" t="str">
        <f t="shared" si="134"/>
        <v/>
      </c>
      <c r="M210" s="114" t="str">
        <f t="shared" si="135"/>
        <v/>
      </c>
      <c r="N210" s="8" t="str">
        <f t="shared" si="157"/>
        <v/>
      </c>
      <c r="O210" s="115" t="str">
        <f t="shared" si="158"/>
        <v/>
      </c>
      <c r="P210" s="8" t="str">
        <f t="shared" si="159"/>
        <v/>
      </c>
      <c r="Q210" s="115" t="str">
        <f t="shared" si="160"/>
        <v/>
      </c>
      <c r="R210" s="115" t="str">
        <f t="shared" si="161"/>
        <v/>
      </c>
      <c r="S210" s="121" t="str">
        <f>IF(R210="","",SUMPRODUCT(--(L210=$L$8:$L$101),--(J210=$J$8:$J$101),--(R210&lt;$R$8:$R$101))+COUNTIF($R$8:R210,R210))</f>
        <v/>
      </c>
      <c r="T210" s="121" t="str">
        <f>IF(R210="","",SUMPRODUCT(--(L210=$L$8:$L$101),--(M210=$M$8:$M$101),--(J210=$J$8:$J$101),--(R210&lt;$R$8:$R$101))+COUNTIF($R$8:R210,R210))</f>
        <v/>
      </c>
      <c r="BU210" s="193">
        <v>203</v>
      </c>
      <c r="BV210" s="193" t="str">
        <f>IF(CK210="","",SUMPRODUCT(--(CC210=$CC$8:$CC$358),--(CE210=$CE$8:$CE$358),--(CK210&lt;$CK$8:$CK$358))+COUNTIF($CK$8:CK210,CK210))</f>
        <v/>
      </c>
      <c r="BW210" s="193" t="str">
        <f t="shared" si="138"/>
        <v/>
      </c>
      <c r="BX210" s="193" t="str">
        <f t="shared" si="139"/>
        <v/>
      </c>
      <c r="BY210" s="193" t="str">
        <f t="shared" si="140"/>
        <v/>
      </c>
      <c r="BZ210" s="193" t="str">
        <f t="shared" si="141"/>
        <v/>
      </c>
      <c r="CA210" s="193" t="str">
        <f t="shared" si="142"/>
        <v/>
      </c>
      <c r="CB210" s="193" t="str">
        <f t="shared" si="143"/>
        <v/>
      </c>
      <c r="CC210" s="193" t="str">
        <f t="shared" si="144"/>
        <v/>
      </c>
      <c r="CD210" s="193" t="str">
        <f t="shared" si="145"/>
        <v/>
      </c>
      <c r="CE210" s="193" t="str">
        <f t="shared" si="146"/>
        <v/>
      </c>
      <c r="CF210" s="200" t="str">
        <f t="shared" si="136"/>
        <v/>
      </c>
      <c r="CG210" s="193" t="str">
        <f t="shared" si="147"/>
        <v/>
      </c>
      <c r="CH210" s="192" t="str">
        <f t="shared" si="148"/>
        <v/>
      </c>
      <c r="CI210" s="193" t="str">
        <f t="shared" si="149"/>
        <v/>
      </c>
      <c r="CJ210" s="192" t="str">
        <f t="shared" si="150"/>
        <v/>
      </c>
      <c r="CK210" s="192" t="str">
        <f t="shared" si="151"/>
        <v/>
      </c>
      <c r="CL210" s="193" t="str">
        <f>IF(CK210="","",SUMPRODUCT(--(CC210=$CC$8:$CC$358),--(CE210=$CE$8:$CE$358),--(CK210&lt;$CK$8:$CK$358))+COUNTIF($CK$8:CK210,CK210))</f>
        <v/>
      </c>
      <c r="CM210" s="229" t="str">
        <f>IF(CK210="","",SUMPRODUCT(--(CE210=$CE$8:$CE$101),--(CF210=$CF$8:$CF$101),--(CC210=$CC$8:$CC$101),--(CK210&lt;$CK$8:$CK$101))+COUNTIF($CK$8:CK210,CK210))</f>
        <v/>
      </c>
    </row>
    <row r="211" spans="1:91" ht="29.1" hidden="1" customHeight="1">
      <c r="A211" s="182" t="str">
        <f t="shared" si="137"/>
        <v/>
      </c>
      <c r="B211" s="66">
        <v>204</v>
      </c>
      <c r="C211" s="8" t="str">
        <f t="shared" si="152"/>
        <v/>
      </c>
      <c r="D211" s="112" t="str">
        <f t="shared" si="153"/>
        <v/>
      </c>
      <c r="E211" s="112" t="str">
        <f t="shared" si="154"/>
        <v/>
      </c>
      <c r="F211" s="113" t="str">
        <f t="shared" si="155"/>
        <v/>
      </c>
      <c r="G211" s="113" t="str">
        <f t="shared" si="130"/>
        <v/>
      </c>
      <c r="H211" s="113" t="str">
        <f t="shared" si="131"/>
        <v/>
      </c>
      <c r="I211" s="114" t="str">
        <f t="shared" si="156"/>
        <v/>
      </c>
      <c r="J211" s="114" t="str">
        <f t="shared" si="132"/>
        <v/>
      </c>
      <c r="K211" s="8" t="str">
        <f t="shared" si="133"/>
        <v/>
      </c>
      <c r="L211" s="8" t="str">
        <f t="shared" si="134"/>
        <v/>
      </c>
      <c r="M211" s="114" t="str">
        <f t="shared" si="135"/>
        <v/>
      </c>
      <c r="N211" s="8" t="str">
        <f t="shared" si="157"/>
        <v/>
      </c>
      <c r="O211" s="115" t="str">
        <f t="shared" si="158"/>
        <v/>
      </c>
      <c r="P211" s="8" t="str">
        <f t="shared" si="159"/>
        <v/>
      </c>
      <c r="Q211" s="115" t="str">
        <f t="shared" si="160"/>
        <v/>
      </c>
      <c r="R211" s="115" t="str">
        <f t="shared" si="161"/>
        <v/>
      </c>
      <c r="S211" s="121" t="str">
        <f>IF(R211="","",SUMPRODUCT(--(L211=$L$8:$L$101),--(J211=$J$8:$J$101),--(R211&lt;$R$8:$R$101))+COUNTIF($R$8:R211,R211))</f>
        <v/>
      </c>
      <c r="T211" s="121" t="str">
        <f>IF(R211="","",SUMPRODUCT(--(L211=$L$8:$L$101),--(M211=$M$8:$M$101),--(J211=$J$8:$J$101),--(R211&lt;$R$8:$R$101))+COUNTIF($R$8:R211,R211))</f>
        <v/>
      </c>
      <c r="BU211" s="193">
        <v>204</v>
      </c>
      <c r="BV211" s="193" t="str">
        <f>IF(CK211="","",SUMPRODUCT(--(CC211=$CC$8:$CC$358),--(CE211=$CE$8:$CE$358),--(CK211&lt;$CK$8:$CK$358))+COUNTIF($CK$8:CK211,CK211))</f>
        <v/>
      </c>
      <c r="BW211" s="193" t="str">
        <f t="shared" si="138"/>
        <v/>
      </c>
      <c r="BX211" s="193" t="str">
        <f t="shared" si="139"/>
        <v/>
      </c>
      <c r="BY211" s="193" t="str">
        <f t="shared" si="140"/>
        <v/>
      </c>
      <c r="BZ211" s="193" t="str">
        <f t="shared" si="141"/>
        <v/>
      </c>
      <c r="CA211" s="193" t="str">
        <f t="shared" si="142"/>
        <v/>
      </c>
      <c r="CB211" s="193" t="str">
        <f t="shared" si="143"/>
        <v/>
      </c>
      <c r="CC211" s="193" t="str">
        <f t="shared" si="144"/>
        <v/>
      </c>
      <c r="CD211" s="193" t="str">
        <f t="shared" si="145"/>
        <v/>
      </c>
      <c r="CE211" s="193" t="str">
        <f t="shared" si="146"/>
        <v/>
      </c>
      <c r="CF211" s="200" t="str">
        <f t="shared" si="136"/>
        <v/>
      </c>
      <c r="CG211" s="193" t="str">
        <f t="shared" si="147"/>
        <v/>
      </c>
      <c r="CH211" s="192" t="str">
        <f t="shared" si="148"/>
        <v/>
      </c>
      <c r="CI211" s="193" t="str">
        <f t="shared" si="149"/>
        <v/>
      </c>
      <c r="CJ211" s="192" t="str">
        <f t="shared" si="150"/>
        <v/>
      </c>
      <c r="CK211" s="192" t="str">
        <f t="shared" si="151"/>
        <v/>
      </c>
      <c r="CL211" s="193" t="str">
        <f>IF(CK211="","",SUMPRODUCT(--(CC211=$CC$8:$CC$358),--(CE211=$CE$8:$CE$358),--(CK211&lt;$CK$8:$CK$358))+COUNTIF($CK$8:CK211,CK211))</f>
        <v/>
      </c>
      <c r="CM211" s="229" t="str">
        <f>IF(CK211="","",SUMPRODUCT(--(CE211=$CE$8:$CE$101),--(CF211=$CF$8:$CF$101),--(CC211=$CC$8:$CC$101),--(CK211&lt;$CK$8:$CK$101))+COUNTIF($CK$8:CK211,CK211))</f>
        <v/>
      </c>
    </row>
    <row r="212" spans="1:91" ht="29.1" hidden="1" customHeight="1">
      <c r="A212" s="182" t="str">
        <f t="shared" si="137"/>
        <v/>
      </c>
      <c r="B212" s="66">
        <v>205</v>
      </c>
      <c r="C212" s="8" t="str">
        <f t="shared" si="152"/>
        <v/>
      </c>
      <c r="D212" s="112" t="str">
        <f t="shared" si="153"/>
        <v/>
      </c>
      <c r="E212" s="112" t="str">
        <f t="shared" si="154"/>
        <v/>
      </c>
      <c r="F212" s="113" t="str">
        <f t="shared" si="155"/>
        <v/>
      </c>
      <c r="G212" s="113" t="str">
        <f t="shared" si="130"/>
        <v/>
      </c>
      <c r="H212" s="113" t="str">
        <f t="shared" si="131"/>
        <v/>
      </c>
      <c r="I212" s="114" t="str">
        <f t="shared" si="156"/>
        <v/>
      </c>
      <c r="J212" s="114" t="str">
        <f t="shared" si="132"/>
        <v/>
      </c>
      <c r="K212" s="8" t="str">
        <f t="shared" si="133"/>
        <v/>
      </c>
      <c r="L212" s="8" t="str">
        <f t="shared" si="134"/>
        <v/>
      </c>
      <c r="M212" s="114" t="str">
        <f t="shared" si="135"/>
        <v/>
      </c>
      <c r="N212" s="8" t="str">
        <f t="shared" si="157"/>
        <v/>
      </c>
      <c r="O212" s="115" t="str">
        <f t="shared" si="158"/>
        <v/>
      </c>
      <c r="P212" s="8" t="str">
        <f t="shared" si="159"/>
        <v/>
      </c>
      <c r="Q212" s="115" t="str">
        <f t="shared" si="160"/>
        <v/>
      </c>
      <c r="R212" s="115" t="str">
        <f t="shared" si="161"/>
        <v/>
      </c>
      <c r="S212" s="121" t="str">
        <f>IF(R212="","",SUMPRODUCT(--(L212=$L$8:$L$101),--(J212=$J$8:$J$101),--(R212&lt;$R$8:$R$101))+COUNTIF($R$8:R212,R212))</f>
        <v/>
      </c>
      <c r="T212" s="121" t="str">
        <f>IF(R212="","",SUMPRODUCT(--(L212=$L$8:$L$101),--(M212=$M$8:$M$101),--(J212=$J$8:$J$101),--(R212&lt;$R$8:$R$101))+COUNTIF($R$8:R212,R212))</f>
        <v/>
      </c>
      <c r="BU212" s="193">
        <v>205</v>
      </c>
      <c r="BV212" s="193" t="str">
        <f>IF(CK212="","",SUMPRODUCT(--(CC212=$CC$8:$CC$358),--(CE212=$CE$8:$CE$358),--(CK212&lt;$CK$8:$CK$358))+COUNTIF($CK$8:CK212,CK212))</f>
        <v/>
      </c>
      <c r="BW212" s="193" t="str">
        <f t="shared" si="138"/>
        <v/>
      </c>
      <c r="BX212" s="193" t="str">
        <f t="shared" si="139"/>
        <v/>
      </c>
      <c r="BY212" s="193" t="str">
        <f t="shared" si="140"/>
        <v/>
      </c>
      <c r="BZ212" s="193" t="str">
        <f t="shared" si="141"/>
        <v/>
      </c>
      <c r="CA212" s="193" t="str">
        <f t="shared" si="142"/>
        <v/>
      </c>
      <c r="CB212" s="193" t="str">
        <f t="shared" si="143"/>
        <v/>
      </c>
      <c r="CC212" s="193" t="str">
        <f t="shared" si="144"/>
        <v/>
      </c>
      <c r="CD212" s="193" t="str">
        <f t="shared" si="145"/>
        <v/>
      </c>
      <c r="CE212" s="193" t="str">
        <f t="shared" si="146"/>
        <v/>
      </c>
      <c r="CF212" s="200" t="str">
        <f t="shared" si="136"/>
        <v/>
      </c>
      <c r="CG212" s="193" t="str">
        <f t="shared" si="147"/>
        <v/>
      </c>
      <c r="CH212" s="192" t="str">
        <f t="shared" si="148"/>
        <v/>
      </c>
      <c r="CI212" s="193" t="str">
        <f t="shared" si="149"/>
        <v/>
      </c>
      <c r="CJ212" s="192" t="str">
        <f t="shared" si="150"/>
        <v/>
      </c>
      <c r="CK212" s="192" t="str">
        <f t="shared" si="151"/>
        <v/>
      </c>
      <c r="CL212" s="193" t="str">
        <f>IF(CK212="","",SUMPRODUCT(--(CC212=$CC$8:$CC$358),--(CE212=$CE$8:$CE$358),--(CK212&lt;$CK$8:$CK$358))+COUNTIF($CK$8:CK212,CK212))</f>
        <v/>
      </c>
      <c r="CM212" s="229" t="str">
        <f>IF(CK212="","",SUMPRODUCT(--(CE212=$CE$8:$CE$101),--(CF212=$CF$8:$CF$101),--(CC212=$CC$8:$CC$101),--(CK212&lt;$CK$8:$CK$101))+COUNTIF($CK$8:CK212,CK212))</f>
        <v/>
      </c>
    </row>
    <row r="213" spans="1:91" ht="29.1" hidden="1" customHeight="1">
      <c r="A213" s="182" t="str">
        <f t="shared" si="137"/>
        <v/>
      </c>
      <c r="B213" s="66">
        <v>206</v>
      </c>
      <c r="C213" s="8" t="str">
        <f t="shared" si="152"/>
        <v/>
      </c>
      <c r="D213" s="112" t="str">
        <f t="shared" si="153"/>
        <v/>
      </c>
      <c r="E213" s="112" t="str">
        <f t="shared" si="154"/>
        <v/>
      </c>
      <c r="F213" s="113" t="str">
        <f t="shared" si="155"/>
        <v/>
      </c>
      <c r="G213" s="113" t="str">
        <f t="shared" si="130"/>
        <v/>
      </c>
      <c r="H213" s="113" t="str">
        <f t="shared" si="131"/>
        <v/>
      </c>
      <c r="I213" s="114" t="str">
        <f t="shared" si="156"/>
        <v/>
      </c>
      <c r="J213" s="114" t="str">
        <f t="shared" si="132"/>
        <v/>
      </c>
      <c r="K213" s="8" t="str">
        <f t="shared" si="133"/>
        <v/>
      </c>
      <c r="L213" s="8" t="str">
        <f t="shared" si="134"/>
        <v/>
      </c>
      <c r="M213" s="114" t="str">
        <f t="shared" si="135"/>
        <v/>
      </c>
      <c r="N213" s="8" t="str">
        <f t="shared" si="157"/>
        <v/>
      </c>
      <c r="O213" s="115" t="str">
        <f t="shared" si="158"/>
        <v/>
      </c>
      <c r="P213" s="8" t="str">
        <f t="shared" si="159"/>
        <v/>
      </c>
      <c r="Q213" s="115" t="str">
        <f t="shared" si="160"/>
        <v/>
      </c>
      <c r="R213" s="115" t="str">
        <f t="shared" si="161"/>
        <v/>
      </c>
      <c r="S213" s="121" t="str">
        <f>IF(R213="","",SUMPRODUCT(--(L213=$L$8:$L$101),--(J213=$J$8:$J$101),--(R213&lt;$R$8:$R$101))+COUNTIF($R$8:R213,R213))</f>
        <v/>
      </c>
      <c r="T213" s="121" t="str">
        <f>IF(R213="","",SUMPRODUCT(--(L213=$L$8:$L$101),--(M213=$M$8:$M$101),--(J213=$J$8:$J$101),--(R213&lt;$R$8:$R$101))+COUNTIF($R$8:R213,R213))</f>
        <v/>
      </c>
      <c r="BU213" s="193">
        <v>206</v>
      </c>
      <c r="BV213" s="193" t="str">
        <f>IF(CK213="","",SUMPRODUCT(--(CC213=$CC$8:$CC$358),--(CE213=$CE$8:$CE$358),--(CK213&lt;$CK$8:$CK$358))+COUNTIF($CK$8:CK213,CK213))</f>
        <v/>
      </c>
      <c r="BW213" s="193" t="str">
        <f t="shared" si="138"/>
        <v/>
      </c>
      <c r="BX213" s="193" t="str">
        <f t="shared" si="139"/>
        <v/>
      </c>
      <c r="BY213" s="193" t="str">
        <f t="shared" si="140"/>
        <v/>
      </c>
      <c r="BZ213" s="193" t="str">
        <f t="shared" si="141"/>
        <v/>
      </c>
      <c r="CA213" s="193" t="str">
        <f t="shared" si="142"/>
        <v/>
      </c>
      <c r="CB213" s="193" t="str">
        <f t="shared" si="143"/>
        <v/>
      </c>
      <c r="CC213" s="193" t="str">
        <f t="shared" si="144"/>
        <v/>
      </c>
      <c r="CD213" s="193" t="str">
        <f t="shared" si="145"/>
        <v/>
      </c>
      <c r="CE213" s="193" t="str">
        <f t="shared" si="146"/>
        <v/>
      </c>
      <c r="CF213" s="200" t="str">
        <f t="shared" si="136"/>
        <v/>
      </c>
      <c r="CG213" s="193" t="str">
        <f t="shared" si="147"/>
        <v/>
      </c>
      <c r="CH213" s="192" t="str">
        <f t="shared" si="148"/>
        <v/>
      </c>
      <c r="CI213" s="193" t="str">
        <f t="shared" si="149"/>
        <v/>
      </c>
      <c r="CJ213" s="192" t="str">
        <f t="shared" si="150"/>
        <v/>
      </c>
      <c r="CK213" s="192" t="str">
        <f t="shared" si="151"/>
        <v/>
      </c>
      <c r="CL213" s="193" t="str">
        <f>IF(CK213="","",SUMPRODUCT(--(CC213=$CC$8:$CC$358),--(CE213=$CE$8:$CE$358),--(CK213&lt;$CK$8:$CK$358))+COUNTIF($CK$8:CK213,CK213))</f>
        <v/>
      </c>
      <c r="CM213" s="229" t="str">
        <f>IF(CK213="","",SUMPRODUCT(--(CE213=$CE$8:$CE$101),--(CF213=$CF$8:$CF$101),--(CC213=$CC$8:$CC$101),--(CK213&lt;$CK$8:$CK$101))+COUNTIF($CK$8:CK213,CK213))</f>
        <v/>
      </c>
    </row>
    <row r="214" spans="1:91" ht="29.1" hidden="1" customHeight="1">
      <c r="A214" s="182" t="str">
        <f t="shared" si="137"/>
        <v/>
      </c>
      <c r="B214" s="66">
        <v>207</v>
      </c>
      <c r="C214" s="8" t="str">
        <f t="shared" si="152"/>
        <v/>
      </c>
      <c r="D214" s="112" t="str">
        <f t="shared" si="153"/>
        <v/>
      </c>
      <c r="E214" s="112" t="str">
        <f t="shared" si="154"/>
        <v/>
      </c>
      <c r="F214" s="113" t="str">
        <f t="shared" si="155"/>
        <v/>
      </c>
      <c r="G214" s="113" t="str">
        <f t="shared" si="130"/>
        <v/>
      </c>
      <c r="H214" s="113" t="str">
        <f t="shared" si="131"/>
        <v/>
      </c>
      <c r="I214" s="114" t="str">
        <f t="shared" si="156"/>
        <v/>
      </c>
      <c r="J214" s="114" t="str">
        <f t="shared" si="132"/>
        <v/>
      </c>
      <c r="K214" s="8" t="str">
        <f t="shared" si="133"/>
        <v/>
      </c>
      <c r="L214" s="8" t="str">
        <f t="shared" si="134"/>
        <v/>
      </c>
      <c r="M214" s="114" t="str">
        <f t="shared" si="135"/>
        <v/>
      </c>
      <c r="N214" s="8" t="str">
        <f t="shared" si="157"/>
        <v/>
      </c>
      <c r="O214" s="115" t="str">
        <f t="shared" si="158"/>
        <v/>
      </c>
      <c r="P214" s="8" t="str">
        <f t="shared" si="159"/>
        <v/>
      </c>
      <c r="Q214" s="115" t="str">
        <f t="shared" si="160"/>
        <v/>
      </c>
      <c r="R214" s="115" t="str">
        <f t="shared" si="161"/>
        <v/>
      </c>
      <c r="S214" s="121" t="str">
        <f>IF(R214="","",SUMPRODUCT(--(L214=$L$8:$L$101),--(J214=$J$8:$J$101),--(R214&lt;$R$8:$R$101))+COUNTIF($R$8:R214,R214))</f>
        <v/>
      </c>
      <c r="T214" s="121" t="str">
        <f>IF(R214="","",SUMPRODUCT(--(L214=$L$8:$L$101),--(M214=$M$8:$M$101),--(J214=$J$8:$J$101),--(R214&lt;$R$8:$R$101))+COUNTIF($R$8:R214,R214))</f>
        <v/>
      </c>
      <c r="BU214" s="193">
        <v>207</v>
      </c>
      <c r="BV214" s="193" t="str">
        <f>IF(CK214="","",SUMPRODUCT(--(CC214=$CC$8:$CC$358),--(CE214=$CE$8:$CE$358),--(CK214&lt;$CK$8:$CK$358))+COUNTIF($CK$8:CK214,CK214))</f>
        <v/>
      </c>
      <c r="BW214" s="193" t="str">
        <f t="shared" si="138"/>
        <v/>
      </c>
      <c r="BX214" s="193" t="str">
        <f t="shared" si="139"/>
        <v/>
      </c>
      <c r="BY214" s="193" t="str">
        <f t="shared" si="140"/>
        <v/>
      </c>
      <c r="BZ214" s="193" t="str">
        <f t="shared" si="141"/>
        <v/>
      </c>
      <c r="CA214" s="193" t="str">
        <f t="shared" si="142"/>
        <v/>
      </c>
      <c r="CB214" s="193" t="str">
        <f t="shared" si="143"/>
        <v/>
      </c>
      <c r="CC214" s="193" t="str">
        <f t="shared" si="144"/>
        <v/>
      </c>
      <c r="CD214" s="193" t="str">
        <f t="shared" si="145"/>
        <v/>
      </c>
      <c r="CE214" s="193" t="str">
        <f t="shared" si="146"/>
        <v/>
      </c>
      <c r="CF214" s="200" t="str">
        <f t="shared" si="136"/>
        <v/>
      </c>
      <c r="CG214" s="193" t="str">
        <f t="shared" si="147"/>
        <v/>
      </c>
      <c r="CH214" s="192" t="str">
        <f t="shared" si="148"/>
        <v/>
      </c>
      <c r="CI214" s="193" t="str">
        <f t="shared" si="149"/>
        <v/>
      </c>
      <c r="CJ214" s="192" t="str">
        <f t="shared" si="150"/>
        <v/>
      </c>
      <c r="CK214" s="192" t="str">
        <f t="shared" si="151"/>
        <v/>
      </c>
      <c r="CL214" s="193" t="str">
        <f>IF(CK214="","",SUMPRODUCT(--(CC214=$CC$8:$CC$358),--(CE214=$CE$8:$CE$358),--(CK214&lt;$CK$8:$CK$358))+COUNTIF($CK$8:CK214,CK214))</f>
        <v/>
      </c>
      <c r="CM214" s="229" t="str">
        <f>IF(CK214="","",SUMPRODUCT(--(CE214=$CE$8:$CE$101),--(CF214=$CF$8:$CF$101),--(CC214=$CC$8:$CC$101),--(CK214&lt;$CK$8:$CK$101))+COUNTIF($CK$8:CK214,CK214))</f>
        <v/>
      </c>
    </row>
    <row r="215" spans="1:91" ht="29.1" hidden="1" customHeight="1">
      <c r="A215" s="182" t="str">
        <f t="shared" si="137"/>
        <v/>
      </c>
      <c r="B215" s="66">
        <v>208</v>
      </c>
      <c r="C215" s="8" t="str">
        <f t="shared" si="152"/>
        <v/>
      </c>
      <c r="D215" s="112" t="str">
        <f t="shared" si="153"/>
        <v/>
      </c>
      <c r="E215" s="112" t="str">
        <f t="shared" si="154"/>
        <v/>
      </c>
      <c r="F215" s="113" t="str">
        <f t="shared" si="155"/>
        <v/>
      </c>
      <c r="G215" s="113" t="str">
        <f t="shared" si="130"/>
        <v/>
      </c>
      <c r="H215" s="113" t="str">
        <f t="shared" si="131"/>
        <v/>
      </c>
      <c r="I215" s="114" t="str">
        <f t="shared" si="156"/>
        <v/>
      </c>
      <c r="J215" s="114" t="str">
        <f t="shared" si="132"/>
        <v/>
      </c>
      <c r="K215" s="8" t="str">
        <f t="shared" si="133"/>
        <v/>
      </c>
      <c r="L215" s="8" t="str">
        <f t="shared" si="134"/>
        <v/>
      </c>
      <c r="M215" s="114" t="str">
        <f t="shared" si="135"/>
        <v/>
      </c>
      <c r="N215" s="8" t="str">
        <f t="shared" si="157"/>
        <v/>
      </c>
      <c r="O215" s="115" t="str">
        <f t="shared" si="158"/>
        <v/>
      </c>
      <c r="P215" s="8" t="str">
        <f t="shared" si="159"/>
        <v/>
      </c>
      <c r="Q215" s="115" t="str">
        <f t="shared" si="160"/>
        <v/>
      </c>
      <c r="R215" s="115" t="str">
        <f t="shared" si="161"/>
        <v/>
      </c>
      <c r="S215" s="121" t="str">
        <f>IF(R215="","",SUMPRODUCT(--(L215=$L$8:$L$101),--(J215=$J$8:$J$101),--(R215&lt;$R$8:$R$101))+COUNTIF($R$8:R215,R215))</f>
        <v/>
      </c>
      <c r="T215" s="121" t="str">
        <f>IF(R215="","",SUMPRODUCT(--(L215=$L$8:$L$101),--(M215=$M$8:$M$101),--(J215=$J$8:$J$101),--(R215&lt;$R$8:$R$101))+COUNTIF($R$8:R215,R215))</f>
        <v/>
      </c>
      <c r="BU215" s="193">
        <v>208</v>
      </c>
      <c r="BV215" s="193" t="str">
        <f>IF(CK215="","",SUMPRODUCT(--(CC215=$CC$8:$CC$358),--(CE215=$CE$8:$CE$358),--(CK215&lt;$CK$8:$CK$358))+COUNTIF($CK$8:CK215,CK215))</f>
        <v/>
      </c>
      <c r="BW215" s="193" t="str">
        <f t="shared" si="138"/>
        <v/>
      </c>
      <c r="BX215" s="193" t="str">
        <f t="shared" si="139"/>
        <v/>
      </c>
      <c r="BY215" s="193" t="str">
        <f t="shared" si="140"/>
        <v/>
      </c>
      <c r="BZ215" s="193" t="str">
        <f t="shared" si="141"/>
        <v/>
      </c>
      <c r="CA215" s="193" t="str">
        <f t="shared" si="142"/>
        <v/>
      </c>
      <c r="CB215" s="193" t="str">
        <f t="shared" si="143"/>
        <v/>
      </c>
      <c r="CC215" s="193" t="str">
        <f t="shared" si="144"/>
        <v/>
      </c>
      <c r="CD215" s="193" t="str">
        <f t="shared" si="145"/>
        <v/>
      </c>
      <c r="CE215" s="193" t="str">
        <f t="shared" si="146"/>
        <v/>
      </c>
      <c r="CF215" s="200" t="str">
        <f t="shared" si="136"/>
        <v/>
      </c>
      <c r="CG215" s="193" t="str">
        <f t="shared" si="147"/>
        <v/>
      </c>
      <c r="CH215" s="192" t="str">
        <f t="shared" si="148"/>
        <v/>
      </c>
      <c r="CI215" s="193" t="str">
        <f t="shared" si="149"/>
        <v/>
      </c>
      <c r="CJ215" s="192" t="str">
        <f t="shared" si="150"/>
        <v/>
      </c>
      <c r="CK215" s="192" t="str">
        <f t="shared" si="151"/>
        <v/>
      </c>
      <c r="CL215" s="193" t="str">
        <f>IF(CK215="","",SUMPRODUCT(--(CC215=$CC$8:$CC$358),--(CE215=$CE$8:$CE$358),--(CK215&lt;$CK$8:$CK$358))+COUNTIF($CK$8:CK215,CK215))</f>
        <v/>
      </c>
      <c r="CM215" s="229" t="str">
        <f>IF(CK215="","",SUMPRODUCT(--(CE215=$CE$8:$CE$101),--(CF215=$CF$8:$CF$101),--(CC215=$CC$8:$CC$101),--(CK215&lt;$CK$8:$CK$101))+COUNTIF($CK$8:CK215,CK215))</f>
        <v/>
      </c>
    </row>
    <row r="216" spans="1:91" ht="29.1" hidden="1" customHeight="1">
      <c r="A216" s="182" t="str">
        <f t="shared" si="137"/>
        <v/>
      </c>
      <c r="B216" s="66">
        <v>209</v>
      </c>
      <c r="C216" s="8" t="str">
        <f t="shared" si="152"/>
        <v/>
      </c>
      <c r="D216" s="112" t="str">
        <f t="shared" si="153"/>
        <v/>
      </c>
      <c r="E216" s="112" t="str">
        <f t="shared" si="154"/>
        <v/>
      </c>
      <c r="F216" s="113" t="str">
        <f t="shared" si="155"/>
        <v/>
      </c>
      <c r="G216" s="113" t="str">
        <f t="shared" si="130"/>
        <v/>
      </c>
      <c r="H216" s="113" t="str">
        <f t="shared" si="131"/>
        <v/>
      </c>
      <c r="I216" s="114" t="str">
        <f t="shared" si="156"/>
        <v/>
      </c>
      <c r="J216" s="114" t="str">
        <f t="shared" si="132"/>
        <v/>
      </c>
      <c r="K216" s="8" t="str">
        <f t="shared" si="133"/>
        <v/>
      </c>
      <c r="L216" s="8" t="str">
        <f t="shared" si="134"/>
        <v/>
      </c>
      <c r="M216" s="114" t="str">
        <f t="shared" si="135"/>
        <v/>
      </c>
      <c r="N216" s="8" t="str">
        <f t="shared" si="157"/>
        <v/>
      </c>
      <c r="O216" s="115" t="str">
        <f t="shared" si="158"/>
        <v/>
      </c>
      <c r="P216" s="8" t="str">
        <f t="shared" si="159"/>
        <v/>
      </c>
      <c r="Q216" s="115" t="str">
        <f t="shared" si="160"/>
        <v/>
      </c>
      <c r="R216" s="115" t="str">
        <f t="shared" si="161"/>
        <v/>
      </c>
      <c r="S216" s="121" t="str">
        <f>IF(R216="","",SUMPRODUCT(--(L216=$L$8:$L$101),--(J216=$J$8:$J$101),--(R216&lt;$R$8:$R$101))+COUNTIF($R$8:R216,R216))</f>
        <v/>
      </c>
      <c r="T216" s="121" t="str">
        <f>IF(R216="","",SUMPRODUCT(--(L216=$L$8:$L$101),--(M216=$M$8:$M$101),--(J216=$J$8:$J$101),--(R216&lt;$R$8:$R$101))+COUNTIF($R$8:R216,R216))</f>
        <v/>
      </c>
      <c r="BU216" s="193">
        <v>209</v>
      </c>
      <c r="BV216" s="193" t="str">
        <f>IF(CK216="","",SUMPRODUCT(--(CC216=$CC$8:$CC$358),--(CE216=$CE$8:$CE$358),--(CK216&lt;$CK$8:$CK$358))+COUNTIF($CK$8:CK216,CK216))</f>
        <v/>
      </c>
      <c r="BW216" s="193" t="str">
        <f t="shared" si="138"/>
        <v/>
      </c>
      <c r="BX216" s="193" t="str">
        <f t="shared" si="139"/>
        <v/>
      </c>
      <c r="BY216" s="193" t="str">
        <f t="shared" si="140"/>
        <v/>
      </c>
      <c r="BZ216" s="193" t="str">
        <f t="shared" si="141"/>
        <v/>
      </c>
      <c r="CA216" s="193" t="str">
        <f t="shared" si="142"/>
        <v/>
      </c>
      <c r="CB216" s="193" t="str">
        <f t="shared" si="143"/>
        <v/>
      </c>
      <c r="CC216" s="193" t="str">
        <f t="shared" si="144"/>
        <v/>
      </c>
      <c r="CD216" s="193" t="str">
        <f t="shared" si="145"/>
        <v/>
      </c>
      <c r="CE216" s="193" t="str">
        <f t="shared" si="146"/>
        <v/>
      </c>
      <c r="CF216" s="200" t="str">
        <f t="shared" si="136"/>
        <v/>
      </c>
      <c r="CG216" s="193" t="str">
        <f t="shared" si="147"/>
        <v/>
      </c>
      <c r="CH216" s="192" t="str">
        <f t="shared" si="148"/>
        <v/>
      </c>
      <c r="CI216" s="193" t="str">
        <f t="shared" si="149"/>
        <v/>
      </c>
      <c r="CJ216" s="192" t="str">
        <f t="shared" si="150"/>
        <v/>
      </c>
      <c r="CK216" s="192" t="str">
        <f t="shared" si="151"/>
        <v/>
      </c>
      <c r="CL216" s="193" t="str">
        <f>IF(CK216="","",SUMPRODUCT(--(CC216=$CC$8:$CC$358),--(CE216=$CE$8:$CE$358),--(CK216&lt;$CK$8:$CK$358))+COUNTIF($CK$8:CK216,CK216))</f>
        <v/>
      </c>
      <c r="CM216" s="229" t="str">
        <f>IF(CK216="","",SUMPRODUCT(--(CE216=$CE$8:$CE$101),--(CF216=$CF$8:$CF$101),--(CC216=$CC$8:$CC$101),--(CK216&lt;$CK$8:$CK$101))+COUNTIF($CK$8:CK216,CK216))</f>
        <v/>
      </c>
    </row>
    <row r="217" spans="1:91" ht="29.1" hidden="1" customHeight="1">
      <c r="A217" s="182" t="str">
        <f t="shared" si="137"/>
        <v/>
      </c>
      <c r="B217" s="66">
        <v>210</v>
      </c>
      <c r="C217" s="8" t="str">
        <f t="shared" si="152"/>
        <v/>
      </c>
      <c r="D217" s="112" t="str">
        <f t="shared" si="153"/>
        <v/>
      </c>
      <c r="E217" s="112" t="str">
        <f t="shared" si="154"/>
        <v/>
      </c>
      <c r="F217" s="113" t="str">
        <f t="shared" si="155"/>
        <v/>
      </c>
      <c r="G217" s="113" t="str">
        <f t="shared" si="130"/>
        <v/>
      </c>
      <c r="H217" s="113" t="str">
        <f t="shared" si="131"/>
        <v/>
      </c>
      <c r="I217" s="114" t="str">
        <f t="shared" si="156"/>
        <v/>
      </c>
      <c r="J217" s="114" t="str">
        <f t="shared" si="132"/>
        <v/>
      </c>
      <c r="K217" s="8" t="str">
        <f t="shared" si="133"/>
        <v/>
      </c>
      <c r="L217" s="8" t="str">
        <f t="shared" si="134"/>
        <v/>
      </c>
      <c r="M217" s="114" t="str">
        <f t="shared" si="135"/>
        <v/>
      </c>
      <c r="N217" s="8" t="str">
        <f t="shared" si="157"/>
        <v/>
      </c>
      <c r="O217" s="115" t="str">
        <f t="shared" si="158"/>
        <v/>
      </c>
      <c r="P217" s="8" t="str">
        <f t="shared" si="159"/>
        <v/>
      </c>
      <c r="Q217" s="115" t="str">
        <f t="shared" si="160"/>
        <v/>
      </c>
      <c r="R217" s="115" t="str">
        <f t="shared" si="161"/>
        <v/>
      </c>
      <c r="S217" s="121" t="str">
        <f>IF(R217="","",SUMPRODUCT(--(L217=$L$8:$L$101),--(J217=$J$8:$J$101),--(R217&lt;$R$8:$R$101))+COUNTIF($R$8:R217,R217))</f>
        <v/>
      </c>
      <c r="T217" s="121" t="str">
        <f>IF(R217="","",SUMPRODUCT(--(L217=$L$8:$L$101),--(M217=$M$8:$M$101),--(J217=$J$8:$J$101),--(R217&lt;$R$8:$R$101))+COUNTIF($R$8:R217,R217))</f>
        <v/>
      </c>
      <c r="BU217" s="193">
        <v>210</v>
      </c>
      <c r="BV217" s="193" t="str">
        <f>IF(CK217="","",SUMPRODUCT(--(CC217=$CC$8:$CC$358),--(CE217=$CE$8:$CE$358),--(CK217&lt;$CK$8:$CK$358))+COUNTIF($CK$8:CK217,CK217))</f>
        <v/>
      </c>
      <c r="BW217" s="193" t="str">
        <f t="shared" si="138"/>
        <v/>
      </c>
      <c r="BX217" s="193" t="str">
        <f t="shared" si="139"/>
        <v/>
      </c>
      <c r="BY217" s="193" t="str">
        <f t="shared" si="140"/>
        <v/>
      </c>
      <c r="BZ217" s="193" t="str">
        <f t="shared" si="141"/>
        <v/>
      </c>
      <c r="CA217" s="193" t="str">
        <f t="shared" si="142"/>
        <v/>
      </c>
      <c r="CB217" s="193" t="str">
        <f t="shared" si="143"/>
        <v/>
      </c>
      <c r="CC217" s="193" t="str">
        <f t="shared" si="144"/>
        <v/>
      </c>
      <c r="CD217" s="193" t="str">
        <f t="shared" si="145"/>
        <v/>
      </c>
      <c r="CE217" s="193" t="str">
        <f t="shared" si="146"/>
        <v/>
      </c>
      <c r="CF217" s="200" t="str">
        <f t="shared" si="136"/>
        <v/>
      </c>
      <c r="CG217" s="193" t="str">
        <f t="shared" si="147"/>
        <v/>
      </c>
      <c r="CH217" s="192" t="str">
        <f t="shared" si="148"/>
        <v/>
      </c>
      <c r="CI217" s="193" t="str">
        <f t="shared" si="149"/>
        <v/>
      </c>
      <c r="CJ217" s="192" t="str">
        <f t="shared" si="150"/>
        <v/>
      </c>
      <c r="CK217" s="192" t="str">
        <f t="shared" si="151"/>
        <v/>
      </c>
      <c r="CL217" s="193" t="str">
        <f>IF(CK217="","",SUMPRODUCT(--(CC217=$CC$8:$CC$358),--(CE217=$CE$8:$CE$358),--(CK217&lt;$CK$8:$CK$358))+COUNTIF($CK$8:CK217,CK217))</f>
        <v/>
      </c>
      <c r="CM217" s="229" t="str">
        <f>IF(CK217="","",SUMPRODUCT(--(CE217=$CE$8:$CE$101),--(CF217=$CF$8:$CF$101),--(CC217=$CC$8:$CC$101),--(CK217&lt;$CK$8:$CK$101))+COUNTIF($CK$8:CK217,CK217))</f>
        <v/>
      </c>
    </row>
    <row r="218" spans="1:91" ht="29.1" hidden="1" customHeight="1">
      <c r="A218" s="182" t="str">
        <f t="shared" si="137"/>
        <v/>
      </c>
      <c r="B218" s="66">
        <v>211</v>
      </c>
      <c r="C218" s="8" t="str">
        <f t="shared" si="152"/>
        <v/>
      </c>
      <c r="D218" s="112" t="str">
        <f t="shared" si="153"/>
        <v/>
      </c>
      <c r="E218" s="112" t="str">
        <f t="shared" si="154"/>
        <v/>
      </c>
      <c r="F218" s="113" t="str">
        <f t="shared" si="155"/>
        <v/>
      </c>
      <c r="G218" s="113" t="str">
        <f t="shared" si="130"/>
        <v/>
      </c>
      <c r="H218" s="113" t="str">
        <f t="shared" si="131"/>
        <v/>
      </c>
      <c r="I218" s="114" t="str">
        <f t="shared" si="156"/>
        <v/>
      </c>
      <c r="J218" s="114" t="str">
        <f t="shared" si="132"/>
        <v/>
      </c>
      <c r="K218" s="8" t="str">
        <f t="shared" si="133"/>
        <v/>
      </c>
      <c r="L218" s="8" t="str">
        <f t="shared" si="134"/>
        <v/>
      </c>
      <c r="M218" s="114" t="str">
        <f t="shared" si="135"/>
        <v/>
      </c>
      <c r="N218" s="8" t="str">
        <f t="shared" si="157"/>
        <v/>
      </c>
      <c r="O218" s="115" t="str">
        <f t="shared" si="158"/>
        <v/>
      </c>
      <c r="P218" s="8" t="str">
        <f t="shared" si="159"/>
        <v/>
      </c>
      <c r="Q218" s="115" t="str">
        <f t="shared" si="160"/>
        <v/>
      </c>
      <c r="R218" s="115" t="str">
        <f t="shared" si="161"/>
        <v/>
      </c>
      <c r="S218" s="121" t="str">
        <f>IF(R218="","",SUMPRODUCT(--(L218=$L$8:$L$101),--(J218=$J$8:$J$101),--(R218&lt;$R$8:$R$101))+COUNTIF($R$8:R218,R218))</f>
        <v/>
      </c>
      <c r="T218" s="121" t="str">
        <f>IF(R218="","",SUMPRODUCT(--(L218=$L$8:$L$101),--(M218=$M$8:$M$101),--(J218=$J$8:$J$101),--(R218&lt;$R$8:$R$101))+COUNTIF($R$8:R218,R218))</f>
        <v/>
      </c>
      <c r="BU218" s="193">
        <v>211</v>
      </c>
      <c r="BV218" s="193" t="str">
        <f>IF(CK218="","",SUMPRODUCT(--(CC218=$CC$8:$CC$358),--(CE218=$CE$8:$CE$358),--(CK218&lt;$CK$8:$CK$358))+COUNTIF($CK$8:CK218,CK218))</f>
        <v/>
      </c>
      <c r="BW218" s="193" t="str">
        <f t="shared" si="138"/>
        <v/>
      </c>
      <c r="BX218" s="193" t="str">
        <f t="shared" si="139"/>
        <v/>
      </c>
      <c r="BY218" s="193" t="str">
        <f t="shared" si="140"/>
        <v/>
      </c>
      <c r="BZ218" s="193" t="str">
        <f t="shared" si="141"/>
        <v/>
      </c>
      <c r="CA218" s="193" t="str">
        <f t="shared" si="142"/>
        <v/>
      </c>
      <c r="CB218" s="193" t="str">
        <f t="shared" si="143"/>
        <v/>
      </c>
      <c r="CC218" s="193" t="str">
        <f t="shared" si="144"/>
        <v/>
      </c>
      <c r="CD218" s="193" t="str">
        <f t="shared" si="145"/>
        <v/>
      </c>
      <c r="CE218" s="193" t="str">
        <f t="shared" si="146"/>
        <v/>
      </c>
      <c r="CF218" s="200" t="str">
        <f t="shared" si="136"/>
        <v/>
      </c>
      <c r="CG218" s="193" t="str">
        <f t="shared" si="147"/>
        <v/>
      </c>
      <c r="CH218" s="192" t="str">
        <f t="shared" si="148"/>
        <v/>
      </c>
      <c r="CI218" s="193" t="str">
        <f t="shared" si="149"/>
        <v/>
      </c>
      <c r="CJ218" s="192" t="str">
        <f t="shared" si="150"/>
        <v/>
      </c>
      <c r="CK218" s="192" t="str">
        <f t="shared" si="151"/>
        <v/>
      </c>
      <c r="CL218" s="193" t="str">
        <f>IF(CK218="","",SUMPRODUCT(--(CC218=$CC$8:$CC$358),--(CE218=$CE$8:$CE$358),--(CK218&lt;$CK$8:$CK$358))+COUNTIF($CK$8:CK218,CK218))</f>
        <v/>
      </c>
      <c r="CM218" s="229" t="str">
        <f>IF(CK218="","",SUMPRODUCT(--(CE218=$CE$8:$CE$101),--(CF218=$CF$8:$CF$101),--(CC218=$CC$8:$CC$101),--(CK218&lt;$CK$8:$CK$101))+COUNTIF($CK$8:CK218,CK218))</f>
        <v/>
      </c>
    </row>
    <row r="219" spans="1:91" ht="29.1" hidden="1" customHeight="1">
      <c r="A219" s="182" t="str">
        <f t="shared" si="137"/>
        <v/>
      </c>
      <c r="B219" s="66">
        <v>212</v>
      </c>
      <c r="C219" s="8" t="str">
        <f t="shared" si="152"/>
        <v/>
      </c>
      <c r="D219" s="112" t="str">
        <f t="shared" si="153"/>
        <v/>
      </c>
      <c r="E219" s="112" t="str">
        <f t="shared" si="154"/>
        <v/>
      </c>
      <c r="F219" s="113" t="str">
        <f t="shared" si="155"/>
        <v/>
      </c>
      <c r="G219" s="113" t="str">
        <f t="shared" si="130"/>
        <v/>
      </c>
      <c r="H219" s="113" t="str">
        <f t="shared" si="131"/>
        <v/>
      </c>
      <c r="I219" s="114" t="str">
        <f t="shared" si="156"/>
        <v/>
      </c>
      <c r="J219" s="114" t="str">
        <f t="shared" si="132"/>
        <v/>
      </c>
      <c r="K219" s="8" t="str">
        <f t="shared" si="133"/>
        <v/>
      </c>
      <c r="L219" s="8" t="str">
        <f t="shared" si="134"/>
        <v/>
      </c>
      <c r="M219" s="114" t="str">
        <f t="shared" si="135"/>
        <v/>
      </c>
      <c r="N219" s="8" t="str">
        <f t="shared" si="157"/>
        <v/>
      </c>
      <c r="O219" s="115" t="str">
        <f t="shared" si="158"/>
        <v/>
      </c>
      <c r="P219" s="8" t="str">
        <f t="shared" si="159"/>
        <v/>
      </c>
      <c r="Q219" s="115" t="str">
        <f t="shared" si="160"/>
        <v/>
      </c>
      <c r="R219" s="115" t="str">
        <f t="shared" si="161"/>
        <v/>
      </c>
      <c r="S219" s="121" t="str">
        <f>IF(R219="","",SUMPRODUCT(--(L219=$L$8:$L$101),--(J219=$J$8:$J$101),--(R219&lt;$R$8:$R$101))+COUNTIF($R$8:R219,R219))</f>
        <v/>
      </c>
      <c r="T219" s="121" t="str">
        <f>IF(R219="","",SUMPRODUCT(--(L219=$L$8:$L$101),--(M219=$M$8:$M$101),--(J219=$J$8:$J$101),--(R219&lt;$R$8:$R$101))+COUNTIF($R$8:R219,R219))</f>
        <v/>
      </c>
      <c r="BU219" s="193">
        <v>212</v>
      </c>
      <c r="BV219" s="193" t="str">
        <f>IF(CK219="","",SUMPRODUCT(--(CC219=$CC$8:$CC$358),--(CE219=$CE$8:$CE$358),--(CK219&lt;$CK$8:$CK$358))+COUNTIF($CK$8:CK219,CK219))</f>
        <v/>
      </c>
      <c r="BW219" s="193" t="str">
        <f t="shared" si="138"/>
        <v/>
      </c>
      <c r="BX219" s="193" t="str">
        <f t="shared" si="139"/>
        <v/>
      </c>
      <c r="BY219" s="193" t="str">
        <f t="shared" si="140"/>
        <v/>
      </c>
      <c r="BZ219" s="193" t="str">
        <f t="shared" si="141"/>
        <v/>
      </c>
      <c r="CA219" s="193" t="str">
        <f t="shared" si="142"/>
        <v/>
      </c>
      <c r="CB219" s="193" t="str">
        <f t="shared" si="143"/>
        <v/>
      </c>
      <c r="CC219" s="193" t="str">
        <f t="shared" si="144"/>
        <v/>
      </c>
      <c r="CD219" s="193" t="str">
        <f t="shared" si="145"/>
        <v/>
      </c>
      <c r="CE219" s="193" t="str">
        <f t="shared" si="146"/>
        <v/>
      </c>
      <c r="CF219" s="200" t="str">
        <f t="shared" si="136"/>
        <v/>
      </c>
      <c r="CG219" s="193" t="str">
        <f t="shared" si="147"/>
        <v/>
      </c>
      <c r="CH219" s="192" t="str">
        <f t="shared" si="148"/>
        <v/>
      </c>
      <c r="CI219" s="193" t="str">
        <f t="shared" si="149"/>
        <v/>
      </c>
      <c r="CJ219" s="192" t="str">
        <f t="shared" si="150"/>
        <v/>
      </c>
      <c r="CK219" s="192" t="str">
        <f t="shared" si="151"/>
        <v/>
      </c>
      <c r="CL219" s="193" t="str">
        <f>IF(CK219="","",SUMPRODUCT(--(CC219=$CC$8:$CC$358),--(CE219=$CE$8:$CE$358),--(CK219&lt;$CK$8:$CK$358))+COUNTIF($CK$8:CK219,CK219))</f>
        <v/>
      </c>
      <c r="CM219" s="229" t="str">
        <f>IF(CK219="","",SUMPRODUCT(--(CE219=$CE$8:$CE$101),--(CF219=$CF$8:$CF$101),--(CC219=$CC$8:$CC$101),--(CK219&lt;$CK$8:$CK$101))+COUNTIF($CK$8:CK219,CK219))</f>
        <v/>
      </c>
    </row>
    <row r="220" spans="1:91" ht="29.1" hidden="1" customHeight="1">
      <c r="A220" s="182" t="str">
        <f t="shared" si="137"/>
        <v/>
      </c>
      <c r="B220" s="66">
        <v>213</v>
      </c>
      <c r="C220" s="8" t="str">
        <f t="shared" si="152"/>
        <v/>
      </c>
      <c r="D220" s="112" t="str">
        <f t="shared" si="153"/>
        <v/>
      </c>
      <c r="E220" s="112" t="str">
        <f t="shared" si="154"/>
        <v/>
      </c>
      <c r="F220" s="113" t="str">
        <f t="shared" si="155"/>
        <v/>
      </c>
      <c r="G220" s="113" t="str">
        <f t="shared" si="130"/>
        <v/>
      </c>
      <c r="H220" s="113" t="str">
        <f t="shared" si="131"/>
        <v/>
      </c>
      <c r="I220" s="114" t="str">
        <f t="shared" si="156"/>
        <v/>
      </c>
      <c r="J220" s="114" t="str">
        <f t="shared" si="132"/>
        <v/>
      </c>
      <c r="K220" s="8" t="str">
        <f t="shared" si="133"/>
        <v/>
      </c>
      <c r="L220" s="8" t="str">
        <f t="shared" si="134"/>
        <v/>
      </c>
      <c r="M220" s="114" t="str">
        <f t="shared" si="135"/>
        <v/>
      </c>
      <c r="N220" s="8" t="str">
        <f t="shared" si="157"/>
        <v/>
      </c>
      <c r="O220" s="115" t="str">
        <f t="shared" si="158"/>
        <v/>
      </c>
      <c r="P220" s="8" t="str">
        <f t="shared" si="159"/>
        <v/>
      </c>
      <c r="Q220" s="115" t="str">
        <f t="shared" si="160"/>
        <v/>
      </c>
      <c r="R220" s="115" t="str">
        <f t="shared" si="161"/>
        <v/>
      </c>
      <c r="S220" s="121" t="str">
        <f>IF(R220="","",SUMPRODUCT(--(L220=$L$8:$L$101),--(J220=$J$8:$J$101),--(R220&lt;$R$8:$R$101))+COUNTIF($R$8:R220,R220))</f>
        <v/>
      </c>
      <c r="T220" s="121" t="str">
        <f>IF(R220="","",SUMPRODUCT(--(L220=$L$8:$L$101),--(M220=$M$8:$M$101),--(J220=$J$8:$J$101),--(R220&lt;$R$8:$R$101))+COUNTIF($R$8:R220,R220))</f>
        <v/>
      </c>
      <c r="BU220" s="193">
        <v>213</v>
      </c>
      <c r="BV220" s="193" t="str">
        <f>IF(CK220="","",SUMPRODUCT(--(CC220=$CC$8:$CC$358),--(CE220=$CE$8:$CE$358),--(CK220&lt;$CK$8:$CK$358))+COUNTIF($CK$8:CK220,CK220))</f>
        <v/>
      </c>
      <c r="BW220" s="193" t="str">
        <f t="shared" si="138"/>
        <v/>
      </c>
      <c r="BX220" s="193" t="str">
        <f t="shared" si="139"/>
        <v/>
      </c>
      <c r="BY220" s="193" t="str">
        <f t="shared" si="140"/>
        <v/>
      </c>
      <c r="BZ220" s="193" t="str">
        <f t="shared" si="141"/>
        <v/>
      </c>
      <c r="CA220" s="193" t="str">
        <f t="shared" si="142"/>
        <v/>
      </c>
      <c r="CB220" s="193" t="str">
        <f t="shared" si="143"/>
        <v/>
      </c>
      <c r="CC220" s="193" t="str">
        <f t="shared" si="144"/>
        <v/>
      </c>
      <c r="CD220" s="193" t="str">
        <f t="shared" si="145"/>
        <v/>
      </c>
      <c r="CE220" s="193" t="str">
        <f t="shared" si="146"/>
        <v/>
      </c>
      <c r="CF220" s="200" t="str">
        <f t="shared" si="136"/>
        <v/>
      </c>
      <c r="CG220" s="193" t="str">
        <f t="shared" si="147"/>
        <v/>
      </c>
      <c r="CH220" s="192" t="str">
        <f t="shared" si="148"/>
        <v/>
      </c>
      <c r="CI220" s="193" t="str">
        <f t="shared" si="149"/>
        <v/>
      </c>
      <c r="CJ220" s="192" t="str">
        <f t="shared" si="150"/>
        <v/>
      </c>
      <c r="CK220" s="192" t="str">
        <f t="shared" si="151"/>
        <v/>
      </c>
      <c r="CL220" s="193" t="str">
        <f>IF(CK220="","",SUMPRODUCT(--(CC220=$CC$8:$CC$358),--(CE220=$CE$8:$CE$358),--(CK220&lt;$CK$8:$CK$358))+COUNTIF($CK$8:CK220,CK220))</f>
        <v/>
      </c>
      <c r="CM220" s="229" t="str">
        <f>IF(CK220="","",SUMPRODUCT(--(CE220=$CE$8:$CE$101),--(CF220=$CF$8:$CF$101),--(CC220=$CC$8:$CC$101),--(CK220&lt;$CK$8:$CK$101))+COUNTIF($CK$8:CK220,CK220))</f>
        <v/>
      </c>
    </row>
    <row r="221" spans="1:91" ht="29.1" hidden="1" customHeight="1">
      <c r="A221" s="182" t="str">
        <f t="shared" si="137"/>
        <v/>
      </c>
      <c r="B221" s="66">
        <v>214</v>
      </c>
      <c r="C221" s="8" t="str">
        <f t="shared" si="152"/>
        <v/>
      </c>
      <c r="D221" s="112" t="str">
        <f t="shared" si="153"/>
        <v/>
      </c>
      <c r="E221" s="112" t="str">
        <f t="shared" si="154"/>
        <v/>
      </c>
      <c r="F221" s="113" t="str">
        <f t="shared" si="155"/>
        <v/>
      </c>
      <c r="G221" s="113" t="str">
        <f t="shared" si="130"/>
        <v/>
      </c>
      <c r="H221" s="113" t="str">
        <f t="shared" si="131"/>
        <v/>
      </c>
      <c r="I221" s="114" t="str">
        <f t="shared" si="156"/>
        <v/>
      </c>
      <c r="J221" s="114" t="str">
        <f t="shared" si="132"/>
        <v/>
      </c>
      <c r="K221" s="8" t="str">
        <f t="shared" si="133"/>
        <v/>
      </c>
      <c r="L221" s="8" t="str">
        <f t="shared" si="134"/>
        <v/>
      </c>
      <c r="M221" s="114" t="str">
        <f t="shared" si="135"/>
        <v/>
      </c>
      <c r="N221" s="8" t="str">
        <f t="shared" si="157"/>
        <v/>
      </c>
      <c r="O221" s="115" t="str">
        <f t="shared" si="158"/>
        <v/>
      </c>
      <c r="P221" s="8" t="str">
        <f t="shared" si="159"/>
        <v/>
      </c>
      <c r="Q221" s="115" t="str">
        <f t="shared" si="160"/>
        <v/>
      </c>
      <c r="R221" s="115" t="str">
        <f t="shared" si="161"/>
        <v/>
      </c>
      <c r="S221" s="121" t="str">
        <f>IF(R221="","",SUMPRODUCT(--(L221=$L$8:$L$101),--(J221=$J$8:$J$101),--(R221&lt;$R$8:$R$101))+COUNTIF($R$8:R221,R221))</f>
        <v/>
      </c>
      <c r="T221" s="121" t="str">
        <f>IF(R221="","",SUMPRODUCT(--(L221=$L$8:$L$101),--(M221=$M$8:$M$101),--(J221=$J$8:$J$101),--(R221&lt;$R$8:$R$101))+COUNTIF($R$8:R221,R221))</f>
        <v/>
      </c>
      <c r="BU221" s="193">
        <v>214</v>
      </c>
      <c r="BV221" s="193" t="str">
        <f>IF(CK221="","",SUMPRODUCT(--(CC221=$CC$8:$CC$358),--(CE221=$CE$8:$CE$358),--(CK221&lt;$CK$8:$CK$358))+COUNTIF($CK$8:CK221,CK221))</f>
        <v/>
      </c>
      <c r="BW221" s="193" t="str">
        <f t="shared" si="138"/>
        <v/>
      </c>
      <c r="BX221" s="193" t="str">
        <f t="shared" si="139"/>
        <v/>
      </c>
      <c r="BY221" s="193" t="str">
        <f t="shared" si="140"/>
        <v/>
      </c>
      <c r="BZ221" s="193" t="str">
        <f t="shared" si="141"/>
        <v/>
      </c>
      <c r="CA221" s="193" t="str">
        <f t="shared" si="142"/>
        <v/>
      </c>
      <c r="CB221" s="193" t="str">
        <f t="shared" si="143"/>
        <v/>
      </c>
      <c r="CC221" s="193" t="str">
        <f t="shared" si="144"/>
        <v/>
      </c>
      <c r="CD221" s="193" t="str">
        <f t="shared" si="145"/>
        <v/>
      </c>
      <c r="CE221" s="193" t="str">
        <f t="shared" si="146"/>
        <v/>
      </c>
      <c r="CF221" s="200" t="str">
        <f t="shared" si="136"/>
        <v/>
      </c>
      <c r="CG221" s="193" t="str">
        <f t="shared" si="147"/>
        <v/>
      </c>
      <c r="CH221" s="192" t="str">
        <f t="shared" si="148"/>
        <v/>
      </c>
      <c r="CI221" s="193" t="str">
        <f t="shared" si="149"/>
        <v/>
      </c>
      <c r="CJ221" s="192" t="str">
        <f t="shared" si="150"/>
        <v/>
      </c>
      <c r="CK221" s="192" t="str">
        <f t="shared" si="151"/>
        <v/>
      </c>
      <c r="CL221" s="193" t="str">
        <f>IF(CK221="","",SUMPRODUCT(--(CC221=$CC$8:$CC$358),--(CE221=$CE$8:$CE$358),--(CK221&lt;$CK$8:$CK$358))+COUNTIF($CK$8:CK221,CK221))</f>
        <v/>
      </c>
      <c r="CM221" s="229" t="str">
        <f>IF(CK221="","",SUMPRODUCT(--(CE221=$CE$8:$CE$101),--(CF221=$CF$8:$CF$101),--(CC221=$CC$8:$CC$101),--(CK221&lt;$CK$8:$CK$101))+COUNTIF($CK$8:CK221,CK221))</f>
        <v/>
      </c>
    </row>
    <row r="222" spans="1:91" ht="29.1" hidden="1" customHeight="1">
      <c r="A222" s="182" t="str">
        <f t="shared" si="137"/>
        <v/>
      </c>
      <c r="B222" s="66">
        <v>215</v>
      </c>
      <c r="C222" s="8" t="str">
        <f t="shared" si="152"/>
        <v/>
      </c>
      <c r="D222" s="112" t="str">
        <f t="shared" si="153"/>
        <v/>
      </c>
      <c r="E222" s="112" t="str">
        <f t="shared" si="154"/>
        <v/>
      </c>
      <c r="F222" s="113" t="str">
        <f t="shared" si="155"/>
        <v/>
      </c>
      <c r="G222" s="113" t="str">
        <f t="shared" si="130"/>
        <v/>
      </c>
      <c r="H222" s="113" t="str">
        <f t="shared" si="131"/>
        <v/>
      </c>
      <c r="I222" s="114" t="str">
        <f t="shared" si="156"/>
        <v/>
      </c>
      <c r="J222" s="114" t="str">
        <f t="shared" si="132"/>
        <v/>
      </c>
      <c r="K222" s="8" t="str">
        <f t="shared" si="133"/>
        <v/>
      </c>
      <c r="L222" s="8" t="str">
        <f t="shared" si="134"/>
        <v/>
      </c>
      <c r="M222" s="114" t="str">
        <f t="shared" si="135"/>
        <v/>
      </c>
      <c r="N222" s="8" t="str">
        <f t="shared" si="157"/>
        <v/>
      </c>
      <c r="O222" s="115" t="str">
        <f t="shared" si="158"/>
        <v/>
      </c>
      <c r="P222" s="8" t="str">
        <f t="shared" si="159"/>
        <v/>
      </c>
      <c r="Q222" s="115" t="str">
        <f t="shared" si="160"/>
        <v/>
      </c>
      <c r="R222" s="115" t="str">
        <f t="shared" si="161"/>
        <v/>
      </c>
      <c r="S222" s="121" t="str">
        <f>IF(R222="","",SUMPRODUCT(--(L222=$L$8:$L$101),--(J222=$J$8:$J$101),--(R222&lt;$R$8:$R$101))+COUNTIF($R$8:R222,R222))</f>
        <v/>
      </c>
      <c r="T222" s="121" t="str">
        <f>IF(R222="","",SUMPRODUCT(--(L222=$L$8:$L$101),--(M222=$M$8:$M$101),--(J222=$J$8:$J$101),--(R222&lt;$R$8:$R$101))+COUNTIF($R$8:R222,R222))</f>
        <v/>
      </c>
      <c r="BU222" s="193">
        <v>215</v>
      </c>
      <c r="BV222" s="193" t="str">
        <f>IF(CK222="","",SUMPRODUCT(--(CC222=$CC$8:$CC$358),--(CE222=$CE$8:$CE$358),--(CK222&lt;$CK$8:$CK$358))+COUNTIF($CK$8:CK222,CK222))</f>
        <v/>
      </c>
      <c r="BW222" s="193" t="str">
        <f t="shared" si="138"/>
        <v/>
      </c>
      <c r="BX222" s="193" t="str">
        <f t="shared" si="139"/>
        <v/>
      </c>
      <c r="BY222" s="193" t="str">
        <f t="shared" si="140"/>
        <v/>
      </c>
      <c r="BZ222" s="193" t="str">
        <f t="shared" si="141"/>
        <v/>
      </c>
      <c r="CA222" s="193" t="str">
        <f t="shared" si="142"/>
        <v/>
      </c>
      <c r="CB222" s="193" t="str">
        <f t="shared" si="143"/>
        <v/>
      </c>
      <c r="CC222" s="193" t="str">
        <f t="shared" si="144"/>
        <v/>
      </c>
      <c r="CD222" s="193" t="str">
        <f t="shared" si="145"/>
        <v/>
      </c>
      <c r="CE222" s="193" t="str">
        <f t="shared" si="146"/>
        <v/>
      </c>
      <c r="CF222" s="200" t="str">
        <f t="shared" si="136"/>
        <v/>
      </c>
      <c r="CG222" s="193" t="str">
        <f t="shared" si="147"/>
        <v/>
      </c>
      <c r="CH222" s="192" t="str">
        <f t="shared" si="148"/>
        <v/>
      </c>
      <c r="CI222" s="193" t="str">
        <f t="shared" si="149"/>
        <v/>
      </c>
      <c r="CJ222" s="192" t="str">
        <f t="shared" si="150"/>
        <v/>
      </c>
      <c r="CK222" s="192" t="str">
        <f t="shared" si="151"/>
        <v/>
      </c>
      <c r="CL222" s="193" t="str">
        <f>IF(CK222="","",SUMPRODUCT(--(CC222=$CC$8:$CC$358),--(CE222=$CE$8:$CE$358),--(CK222&lt;$CK$8:$CK$358))+COUNTIF($CK$8:CK222,CK222))</f>
        <v/>
      </c>
      <c r="CM222" s="229" t="str">
        <f>IF(CK222="","",SUMPRODUCT(--(CE222=$CE$8:$CE$101),--(CF222=$CF$8:$CF$101),--(CC222=$CC$8:$CC$101),--(CK222&lt;$CK$8:$CK$101))+COUNTIF($CK$8:CK222,CK222))</f>
        <v/>
      </c>
    </row>
    <row r="223" spans="1:91" ht="29.1" hidden="1" customHeight="1">
      <c r="A223" s="182" t="str">
        <f t="shared" si="137"/>
        <v/>
      </c>
      <c r="B223" s="66">
        <v>216</v>
      </c>
      <c r="C223" s="8" t="str">
        <f t="shared" si="152"/>
        <v/>
      </c>
      <c r="D223" s="112" t="str">
        <f t="shared" si="153"/>
        <v/>
      </c>
      <c r="E223" s="112" t="str">
        <f t="shared" si="154"/>
        <v/>
      </c>
      <c r="F223" s="113" t="str">
        <f t="shared" si="155"/>
        <v/>
      </c>
      <c r="G223" s="113" t="str">
        <f t="shared" si="130"/>
        <v/>
      </c>
      <c r="H223" s="113" t="str">
        <f t="shared" si="131"/>
        <v/>
      </c>
      <c r="I223" s="114" t="str">
        <f t="shared" si="156"/>
        <v/>
      </c>
      <c r="J223" s="114" t="str">
        <f t="shared" si="132"/>
        <v/>
      </c>
      <c r="K223" s="8" t="str">
        <f t="shared" si="133"/>
        <v/>
      </c>
      <c r="L223" s="8" t="str">
        <f t="shared" si="134"/>
        <v/>
      </c>
      <c r="M223" s="114" t="str">
        <f t="shared" si="135"/>
        <v/>
      </c>
      <c r="N223" s="8" t="str">
        <f t="shared" si="157"/>
        <v/>
      </c>
      <c r="O223" s="115" t="str">
        <f t="shared" si="158"/>
        <v/>
      </c>
      <c r="P223" s="8" t="str">
        <f t="shared" si="159"/>
        <v/>
      </c>
      <c r="Q223" s="115" t="str">
        <f t="shared" si="160"/>
        <v/>
      </c>
      <c r="R223" s="115" t="str">
        <f t="shared" si="161"/>
        <v/>
      </c>
      <c r="S223" s="121" t="str">
        <f>IF(R223="","",SUMPRODUCT(--(L223=$L$8:$L$101),--(J223=$J$8:$J$101),--(R223&lt;$R$8:$R$101))+COUNTIF($R$8:R223,R223))</f>
        <v/>
      </c>
      <c r="T223" s="121" t="str">
        <f>IF(R223="","",SUMPRODUCT(--(L223=$L$8:$L$101),--(M223=$M$8:$M$101),--(J223=$J$8:$J$101),--(R223&lt;$R$8:$R$101))+COUNTIF($R$8:R223,R223))</f>
        <v/>
      </c>
      <c r="BU223" s="193">
        <v>216</v>
      </c>
      <c r="BV223" s="193" t="str">
        <f>IF(CK223="","",SUMPRODUCT(--(CC223=$CC$8:$CC$358),--(CE223=$CE$8:$CE$358),--(CK223&lt;$CK$8:$CK$358))+COUNTIF($CK$8:CK223,CK223))</f>
        <v/>
      </c>
      <c r="BW223" s="193" t="str">
        <f t="shared" si="138"/>
        <v/>
      </c>
      <c r="BX223" s="193" t="str">
        <f t="shared" si="139"/>
        <v/>
      </c>
      <c r="BY223" s="193" t="str">
        <f t="shared" si="140"/>
        <v/>
      </c>
      <c r="BZ223" s="193" t="str">
        <f t="shared" si="141"/>
        <v/>
      </c>
      <c r="CA223" s="193" t="str">
        <f t="shared" si="142"/>
        <v/>
      </c>
      <c r="CB223" s="193" t="str">
        <f t="shared" si="143"/>
        <v/>
      </c>
      <c r="CC223" s="193" t="str">
        <f t="shared" si="144"/>
        <v/>
      </c>
      <c r="CD223" s="193" t="str">
        <f t="shared" si="145"/>
        <v/>
      </c>
      <c r="CE223" s="193" t="str">
        <f t="shared" si="146"/>
        <v/>
      </c>
      <c r="CF223" s="200" t="str">
        <f t="shared" si="136"/>
        <v/>
      </c>
      <c r="CG223" s="193" t="str">
        <f t="shared" si="147"/>
        <v/>
      </c>
      <c r="CH223" s="192" t="str">
        <f t="shared" si="148"/>
        <v/>
      </c>
      <c r="CI223" s="193" t="str">
        <f t="shared" si="149"/>
        <v/>
      </c>
      <c r="CJ223" s="192" t="str">
        <f t="shared" si="150"/>
        <v/>
      </c>
      <c r="CK223" s="192" t="str">
        <f t="shared" si="151"/>
        <v/>
      </c>
      <c r="CL223" s="193" t="str">
        <f>IF(CK223="","",SUMPRODUCT(--(CC223=$CC$8:$CC$358),--(CE223=$CE$8:$CE$358),--(CK223&lt;$CK$8:$CK$358))+COUNTIF($CK$8:CK223,CK223))</f>
        <v/>
      </c>
      <c r="CM223" s="229" t="str">
        <f>IF(CK223="","",SUMPRODUCT(--(CE223=$CE$8:$CE$101),--(CF223=$CF$8:$CF$101),--(CC223=$CC$8:$CC$101),--(CK223&lt;$CK$8:$CK$101))+COUNTIF($CK$8:CK223,CK223))</f>
        <v/>
      </c>
    </row>
    <row r="224" spans="1:91" ht="29.1" hidden="1" customHeight="1">
      <c r="A224" s="182" t="str">
        <f t="shared" si="137"/>
        <v/>
      </c>
      <c r="B224" s="66">
        <v>217</v>
      </c>
      <c r="C224" s="8" t="str">
        <f t="shared" si="152"/>
        <v/>
      </c>
      <c r="D224" s="112" t="str">
        <f t="shared" si="153"/>
        <v/>
      </c>
      <c r="E224" s="112" t="str">
        <f t="shared" si="154"/>
        <v/>
      </c>
      <c r="F224" s="113" t="str">
        <f t="shared" si="155"/>
        <v/>
      </c>
      <c r="G224" s="113" t="str">
        <f t="shared" si="130"/>
        <v/>
      </c>
      <c r="H224" s="113" t="str">
        <f t="shared" si="131"/>
        <v/>
      </c>
      <c r="I224" s="114" t="str">
        <f t="shared" si="156"/>
        <v/>
      </c>
      <c r="J224" s="114" t="str">
        <f t="shared" si="132"/>
        <v/>
      </c>
      <c r="K224" s="8" t="str">
        <f t="shared" si="133"/>
        <v/>
      </c>
      <c r="L224" s="8" t="str">
        <f t="shared" si="134"/>
        <v/>
      </c>
      <c r="M224" s="114" t="str">
        <f t="shared" si="135"/>
        <v/>
      </c>
      <c r="N224" s="8" t="str">
        <f t="shared" si="157"/>
        <v/>
      </c>
      <c r="O224" s="115" t="str">
        <f t="shared" si="158"/>
        <v/>
      </c>
      <c r="P224" s="8" t="str">
        <f t="shared" si="159"/>
        <v/>
      </c>
      <c r="Q224" s="115" t="str">
        <f t="shared" si="160"/>
        <v/>
      </c>
      <c r="R224" s="115" t="str">
        <f t="shared" si="161"/>
        <v/>
      </c>
      <c r="S224" s="121" t="str">
        <f>IF(R224="","",SUMPRODUCT(--(L224=$L$8:$L$101),--(J224=$J$8:$J$101),--(R224&lt;$R$8:$R$101))+COUNTIF($R$8:R224,R224))</f>
        <v/>
      </c>
      <c r="T224" s="121" t="str">
        <f>IF(R224="","",SUMPRODUCT(--(L224=$L$8:$L$101),--(M224=$M$8:$M$101),--(J224=$J$8:$J$101),--(R224&lt;$R$8:$R$101))+COUNTIF($R$8:R224,R224))</f>
        <v/>
      </c>
      <c r="BU224" s="193">
        <v>217</v>
      </c>
      <c r="BV224" s="193" t="str">
        <f>IF(CK224="","",SUMPRODUCT(--(CC224=$CC$8:$CC$358),--(CE224=$CE$8:$CE$358),--(CK224&lt;$CK$8:$CK$358))+COUNTIF($CK$8:CK224,CK224))</f>
        <v/>
      </c>
      <c r="BW224" s="193" t="str">
        <f t="shared" si="138"/>
        <v/>
      </c>
      <c r="BX224" s="193" t="str">
        <f t="shared" si="139"/>
        <v/>
      </c>
      <c r="BY224" s="193" t="str">
        <f t="shared" si="140"/>
        <v/>
      </c>
      <c r="BZ224" s="193" t="str">
        <f t="shared" si="141"/>
        <v/>
      </c>
      <c r="CA224" s="193" t="str">
        <f t="shared" si="142"/>
        <v/>
      </c>
      <c r="CB224" s="193" t="str">
        <f t="shared" si="143"/>
        <v/>
      </c>
      <c r="CC224" s="193" t="str">
        <f t="shared" si="144"/>
        <v/>
      </c>
      <c r="CD224" s="193" t="str">
        <f t="shared" si="145"/>
        <v/>
      </c>
      <c r="CE224" s="193" t="str">
        <f t="shared" si="146"/>
        <v/>
      </c>
      <c r="CF224" s="200" t="str">
        <f t="shared" si="136"/>
        <v/>
      </c>
      <c r="CG224" s="193" t="str">
        <f t="shared" si="147"/>
        <v/>
      </c>
      <c r="CH224" s="192" t="str">
        <f t="shared" si="148"/>
        <v/>
      </c>
      <c r="CI224" s="193" t="str">
        <f t="shared" si="149"/>
        <v/>
      </c>
      <c r="CJ224" s="192" t="str">
        <f t="shared" si="150"/>
        <v/>
      </c>
      <c r="CK224" s="192" t="str">
        <f t="shared" si="151"/>
        <v/>
      </c>
      <c r="CL224" s="193" t="str">
        <f>IF(CK224="","",SUMPRODUCT(--(CC224=$CC$8:$CC$358),--(CE224=$CE$8:$CE$358),--(CK224&lt;$CK$8:$CK$358))+COUNTIF($CK$8:CK224,CK224))</f>
        <v/>
      </c>
      <c r="CM224" s="229" t="str">
        <f>IF(CK224="","",SUMPRODUCT(--(CE224=$CE$8:$CE$101),--(CF224=$CF$8:$CF$101),--(CC224=$CC$8:$CC$101),--(CK224&lt;$CK$8:$CK$101))+COUNTIF($CK$8:CK224,CK224))</f>
        <v/>
      </c>
    </row>
    <row r="225" spans="1:91" ht="29.1" hidden="1" customHeight="1">
      <c r="A225" s="182" t="str">
        <f t="shared" si="137"/>
        <v/>
      </c>
      <c r="B225" s="66">
        <v>218</v>
      </c>
      <c r="C225" s="8" t="str">
        <f t="shared" si="152"/>
        <v/>
      </c>
      <c r="D225" s="112" t="str">
        <f t="shared" si="153"/>
        <v/>
      </c>
      <c r="E225" s="112" t="str">
        <f t="shared" si="154"/>
        <v/>
      </c>
      <c r="F225" s="113" t="str">
        <f t="shared" si="155"/>
        <v/>
      </c>
      <c r="G225" s="113" t="str">
        <f t="shared" si="130"/>
        <v/>
      </c>
      <c r="H225" s="113" t="str">
        <f t="shared" si="131"/>
        <v/>
      </c>
      <c r="I225" s="114" t="str">
        <f t="shared" si="156"/>
        <v/>
      </c>
      <c r="J225" s="114" t="str">
        <f t="shared" si="132"/>
        <v/>
      </c>
      <c r="K225" s="8" t="str">
        <f t="shared" si="133"/>
        <v/>
      </c>
      <c r="L225" s="8" t="str">
        <f t="shared" si="134"/>
        <v/>
      </c>
      <c r="M225" s="114" t="str">
        <f t="shared" si="135"/>
        <v/>
      </c>
      <c r="N225" s="8" t="str">
        <f t="shared" si="157"/>
        <v/>
      </c>
      <c r="O225" s="115" t="str">
        <f t="shared" si="158"/>
        <v/>
      </c>
      <c r="P225" s="8" t="str">
        <f t="shared" si="159"/>
        <v/>
      </c>
      <c r="Q225" s="115" t="str">
        <f t="shared" si="160"/>
        <v/>
      </c>
      <c r="R225" s="115" t="str">
        <f t="shared" si="161"/>
        <v/>
      </c>
      <c r="S225" s="121" t="str">
        <f>IF(R225="","",SUMPRODUCT(--(L225=$L$8:$L$101),--(J225=$J$8:$J$101),--(R225&lt;$R$8:$R$101))+COUNTIF($R$8:R225,R225))</f>
        <v/>
      </c>
      <c r="T225" s="121" t="str">
        <f>IF(R225="","",SUMPRODUCT(--(L225=$L$8:$L$101),--(M225=$M$8:$M$101),--(J225=$J$8:$J$101),--(R225&lt;$R$8:$R$101))+COUNTIF($R$8:R225,R225))</f>
        <v/>
      </c>
      <c r="BU225" s="193">
        <v>218</v>
      </c>
      <c r="BV225" s="193" t="str">
        <f>IF(CK225="","",SUMPRODUCT(--(CC225=$CC$8:$CC$358),--(CE225=$CE$8:$CE$358),--(CK225&lt;$CK$8:$CK$358))+COUNTIF($CK$8:CK225,CK225))</f>
        <v/>
      </c>
      <c r="BW225" s="193" t="str">
        <f t="shared" si="138"/>
        <v/>
      </c>
      <c r="BX225" s="193" t="str">
        <f t="shared" si="139"/>
        <v/>
      </c>
      <c r="BY225" s="193" t="str">
        <f t="shared" si="140"/>
        <v/>
      </c>
      <c r="BZ225" s="193" t="str">
        <f t="shared" si="141"/>
        <v/>
      </c>
      <c r="CA225" s="193" t="str">
        <f t="shared" si="142"/>
        <v/>
      </c>
      <c r="CB225" s="193" t="str">
        <f t="shared" si="143"/>
        <v/>
      </c>
      <c r="CC225" s="193" t="str">
        <f t="shared" si="144"/>
        <v/>
      </c>
      <c r="CD225" s="193" t="str">
        <f t="shared" si="145"/>
        <v/>
      </c>
      <c r="CE225" s="193" t="str">
        <f t="shared" si="146"/>
        <v/>
      </c>
      <c r="CF225" s="200" t="str">
        <f t="shared" si="136"/>
        <v/>
      </c>
      <c r="CG225" s="193" t="str">
        <f t="shared" si="147"/>
        <v/>
      </c>
      <c r="CH225" s="192" t="str">
        <f t="shared" si="148"/>
        <v/>
      </c>
      <c r="CI225" s="193" t="str">
        <f t="shared" si="149"/>
        <v/>
      </c>
      <c r="CJ225" s="192" t="str">
        <f t="shared" si="150"/>
        <v/>
      </c>
      <c r="CK225" s="192" t="str">
        <f t="shared" si="151"/>
        <v/>
      </c>
      <c r="CL225" s="193" t="str">
        <f>IF(CK225="","",SUMPRODUCT(--(CC225=$CC$8:$CC$358),--(CE225=$CE$8:$CE$358),--(CK225&lt;$CK$8:$CK$358))+COUNTIF($CK$8:CK225,CK225))</f>
        <v/>
      </c>
      <c r="CM225" s="229" t="str">
        <f>IF(CK225="","",SUMPRODUCT(--(CE225=$CE$8:$CE$101),--(CF225=$CF$8:$CF$101),--(CC225=$CC$8:$CC$101),--(CK225&lt;$CK$8:$CK$101))+COUNTIF($CK$8:CK225,CK225))</f>
        <v/>
      </c>
    </row>
    <row r="226" spans="1:91" ht="29.1" hidden="1" customHeight="1">
      <c r="A226" s="182" t="str">
        <f t="shared" si="137"/>
        <v/>
      </c>
      <c r="B226" s="66">
        <v>219</v>
      </c>
      <c r="C226" s="8" t="str">
        <f t="shared" si="152"/>
        <v/>
      </c>
      <c r="D226" s="112" t="str">
        <f t="shared" si="153"/>
        <v/>
      </c>
      <c r="E226" s="112" t="str">
        <f t="shared" si="154"/>
        <v/>
      </c>
      <c r="F226" s="113" t="str">
        <f t="shared" si="155"/>
        <v/>
      </c>
      <c r="G226" s="113" t="str">
        <f t="shared" si="130"/>
        <v/>
      </c>
      <c r="H226" s="113" t="str">
        <f t="shared" si="131"/>
        <v/>
      </c>
      <c r="I226" s="114" t="str">
        <f t="shared" si="156"/>
        <v/>
      </c>
      <c r="J226" s="114" t="str">
        <f t="shared" si="132"/>
        <v/>
      </c>
      <c r="K226" s="8" t="str">
        <f t="shared" si="133"/>
        <v/>
      </c>
      <c r="L226" s="8" t="str">
        <f t="shared" si="134"/>
        <v/>
      </c>
      <c r="M226" s="114" t="str">
        <f t="shared" si="135"/>
        <v/>
      </c>
      <c r="N226" s="8" t="str">
        <f t="shared" si="157"/>
        <v/>
      </c>
      <c r="O226" s="115" t="str">
        <f t="shared" si="158"/>
        <v/>
      </c>
      <c r="P226" s="8" t="str">
        <f t="shared" si="159"/>
        <v/>
      </c>
      <c r="Q226" s="115" t="str">
        <f t="shared" si="160"/>
        <v/>
      </c>
      <c r="R226" s="115" t="str">
        <f t="shared" si="161"/>
        <v/>
      </c>
      <c r="S226" s="121" t="str">
        <f>IF(R226="","",SUMPRODUCT(--(L226=$L$8:$L$101),--(J226=$J$8:$J$101),--(R226&lt;$R$8:$R$101))+COUNTIF($R$8:R226,R226))</f>
        <v/>
      </c>
      <c r="T226" s="121" t="str">
        <f>IF(R226="","",SUMPRODUCT(--(L226=$L$8:$L$101),--(M226=$M$8:$M$101),--(J226=$J$8:$J$101),--(R226&lt;$R$8:$R$101))+COUNTIF($R$8:R226,R226))</f>
        <v/>
      </c>
      <c r="BU226" s="193">
        <v>219</v>
      </c>
      <c r="BV226" s="193" t="str">
        <f>IF(CK226="","",SUMPRODUCT(--(CC226=$CC$8:$CC$358),--(CE226=$CE$8:$CE$358),--(CK226&lt;$CK$8:$CK$358))+COUNTIF($CK$8:CK226,CK226))</f>
        <v/>
      </c>
      <c r="BW226" s="193" t="str">
        <f t="shared" si="138"/>
        <v/>
      </c>
      <c r="BX226" s="193" t="str">
        <f t="shared" si="139"/>
        <v/>
      </c>
      <c r="BY226" s="193" t="str">
        <f t="shared" si="140"/>
        <v/>
      </c>
      <c r="BZ226" s="193" t="str">
        <f t="shared" si="141"/>
        <v/>
      </c>
      <c r="CA226" s="193" t="str">
        <f t="shared" si="142"/>
        <v/>
      </c>
      <c r="CB226" s="193" t="str">
        <f t="shared" si="143"/>
        <v/>
      </c>
      <c r="CC226" s="193" t="str">
        <f t="shared" si="144"/>
        <v/>
      </c>
      <c r="CD226" s="193" t="str">
        <f t="shared" si="145"/>
        <v/>
      </c>
      <c r="CE226" s="193" t="str">
        <f t="shared" si="146"/>
        <v/>
      </c>
      <c r="CF226" s="200" t="str">
        <f t="shared" si="136"/>
        <v/>
      </c>
      <c r="CG226" s="193" t="str">
        <f t="shared" si="147"/>
        <v/>
      </c>
      <c r="CH226" s="192" t="str">
        <f t="shared" si="148"/>
        <v/>
      </c>
      <c r="CI226" s="193" t="str">
        <f t="shared" si="149"/>
        <v/>
      </c>
      <c r="CJ226" s="192" t="str">
        <f t="shared" si="150"/>
        <v/>
      </c>
      <c r="CK226" s="192" t="str">
        <f t="shared" si="151"/>
        <v/>
      </c>
      <c r="CL226" s="193" t="str">
        <f>IF(CK226="","",SUMPRODUCT(--(CC226=$CC$8:$CC$358),--(CE226=$CE$8:$CE$358),--(CK226&lt;$CK$8:$CK$358))+COUNTIF($CK$8:CK226,CK226))</f>
        <v/>
      </c>
      <c r="CM226" s="229" t="str">
        <f>IF(CK226="","",SUMPRODUCT(--(CE226=$CE$8:$CE$101),--(CF226=$CF$8:$CF$101),--(CC226=$CC$8:$CC$101),--(CK226&lt;$CK$8:$CK$101))+COUNTIF($CK$8:CK226,CK226))</f>
        <v/>
      </c>
    </row>
    <row r="227" spans="1:91" ht="29.1" hidden="1" customHeight="1">
      <c r="A227" s="182" t="str">
        <f t="shared" si="137"/>
        <v/>
      </c>
      <c r="B227" s="66">
        <v>220</v>
      </c>
      <c r="C227" s="8" t="str">
        <f t="shared" si="152"/>
        <v/>
      </c>
      <c r="D227" s="112" t="str">
        <f t="shared" si="153"/>
        <v/>
      </c>
      <c r="E227" s="112" t="str">
        <f t="shared" si="154"/>
        <v/>
      </c>
      <c r="F227" s="113" t="str">
        <f t="shared" si="155"/>
        <v/>
      </c>
      <c r="G227" s="113" t="str">
        <f t="shared" si="130"/>
        <v/>
      </c>
      <c r="H227" s="113" t="str">
        <f t="shared" si="131"/>
        <v/>
      </c>
      <c r="I227" s="114" t="str">
        <f t="shared" si="156"/>
        <v/>
      </c>
      <c r="J227" s="114" t="str">
        <f t="shared" si="132"/>
        <v/>
      </c>
      <c r="K227" s="8" t="str">
        <f t="shared" si="133"/>
        <v/>
      </c>
      <c r="L227" s="8" t="str">
        <f t="shared" si="134"/>
        <v/>
      </c>
      <c r="M227" s="114" t="str">
        <f t="shared" si="135"/>
        <v/>
      </c>
      <c r="N227" s="8" t="str">
        <f t="shared" si="157"/>
        <v/>
      </c>
      <c r="O227" s="115" t="str">
        <f t="shared" si="158"/>
        <v/>
      </c>
      <c r="P227" s="8" t="str">
        <f t="shared" si="159"/>
        <v/>
      </c>
      <c r="Q227" s="115" t="str">
        <f t="shared" si="160"/>
        <v/>
      </c>
      <c r="R227" s="115" t="str">
        <f t="shared" si="161"/>
        <v/>
      </c>
      <c r="S227" s="121" t="str">
        <f>IF(R227="","",SUMPRODUCT(--(L227=$L$8:$L$101),--(J227=$J$8:$J$101),--(R227&lt;$R$8:$R$101))+COUNTIF($R$8:R227,R227))</f>
        <v/>
      </c>
      <c r="T227" s="121" t="str">
        <f>IF(R227="","",SUMPRODUCT(--(L227=$L$8:$L$101),--(M227=$M$8:$M$101),--(J227=$J$8:$J$101),--(R227&lt;$R$8:$R$101))+COUNTIF($R$8:R227,R227))</f>
        <v/>
      </c>
      <c r="BU227" s="193">
        <v>220</v>
      </c>
      <c r="BV227" s="193" t="str">
        <f>IF(CK227="","",SUMPRODUCT(--(CC227=$CC$8:$CC$358),--(CE227=$CE$8:$CE$358),--(CK227&lt;$CK$8:$CK$358))+COUNTIF($CK$8:CK227,CK227))</f>
        <v/>
      </c>
      <c r="BW227" s="193" t="str">
        <f t="shared" si="138"/>
        <v/>
      </c>
      <c r="BX227" s="193" t="str">
        <f t="shared" si="139"/>
        <v/>
      </c>
      <c r="BY227" s="193" t="str">
        <f t="shared" si="140"/>
        <v/>
      </c>
      <c r="BZ227" s="193" t="str">
        <f t="shared" si="141"/>
        <v/>
      </c>
      <c r="CA227" s="193" t="str">
        <f t="shared" si="142"/>
        <v/>
      </c>
      <c r="CB227" s="193" t="str">
        <f t="shared" si="143"/>
        <v/>
      </c>
      <c r="CC227" s="193" t="str">
        <f t="shared" si="144"/>
        <v/>
      </c>
      <c r="CD227" s="193" t="str">
        <f t="shared" si="145"/>
        <v/>
      </c>
      <c r="CE227" s="193" t="str">
        <f t="shared" si="146"/>
        <v/>
      </c>
      <c r="CF227" s="200" t="str">
        <f t="shared" si="136"/>
        <v/>
      </c>
      <c r="CG227" s="193" t="str">
        <f t="shared" si="147"/>
        <v/>
      </c>
      <c r="CH227" s="192" t="str">
        <f t="shared" si="148"/>
        <v/>
      </c>
      <c r="CI227" s="193" t="str">
        <f t="shared" si="149"/>
        <v/>
      </c>
      <c r="CJ227" s="192" t="str">
        <f t="shared" si="150"/>
        <v/>
      </c>
      <c r="CK227" s="192" t="str">
        <f t="shared" si="151"/>
        <v/>
      </c>
      <c r="CL227" s="193" t="str">
        <f>IF(CK227="","",SUMPRODUCT(--(CC227=$CC$8:$CC$358),--(CE227=$CE$8:$CE$358),--(CK227&lt;$CK$8:$CK$358))+COUNTIF($CK$8:CK227,CK227))</f>
        <v/>
      </c>
      <c r="CM227" s="229" t="str">
        <f>IF(CK227="","",SUMPRODUCT(--(CE227=$CE$8:$CE$101),--(CF227=$CF$8:$CF$101),--(CC227=$CC$8:$CC$101),--(CK227&lt;$CK$8:$CK$101))+COUNTIF($CK$8:CK227,CK227))</f>
        <v/>
      </c>
    </row>
    <row r="228" spans="1:91" ht="29.1" hidden="1" customHeight="1">
      <c r="A228" s="182" t="str">
        <f t="shared" si="137"/>
        <v/>
      </c>
      <c r="B228" s="66">
        <v>221</v>
      </c>
      <c r="C228" s="8" t="str">
        <f t="shared" si="152"/>
        <v/>
      </c>
      <c r="D228" s="112" t="str">
        <f t="shared" si="153"/>
        <v/>
      </c>
      <c r="E228" s="112" t="str">
        <f t="shared" si="154"/>
        <v/>
      </c>
      <c r="F228" s="113" t="str">
        <f t="shared" si="155"/>
        <v/>
      </c>
      <c r="G228" s="113" t="str">
        <f t="shared" si="130"/>
        <v/>
      </c>
      <c r="H228" s="113" t="str">
        <f t="shared" si="131"/>
        <v/>
      </c>
      <c r="I228" s="114" t="str">
        <f t="shared" si="156"/>
        <v/>
      </c>
      <c r="J228" s="114" t="str">
        <f t="shared" si="132"/>
        <v/>
      </c>
      <c r="K228" s="8" t="str">
        <f t="shared" si="133"/>
        <v/>
      </c>
      <c r="L228" s="8" t="str">
        <f t="shared" si="134"/>
        <v/>
      </c>
      <c r="M228" s="114" t="str">
        <f t="shared" si="135"/>
        <v/>
      </c>
      <c r="N228" s="8" t="str">
        <f t="shared" si="157"/>
        <v/>
      </c>
      <c r="O228" s="115" t="str">
        <f t="shared" si="158"/>
        <v/>
      </c>
      <c r="P228" s="8" t="str">
        <f t="shared" si="159"/>
        <v/>
      </c>
      <c r="Q228" s="115" t="str">
        <f t="shared" si="160"/>
        <v/>
      </c>
      <c r="R228" s="115" t="str">
        <f t="shared" si="161"/>
        <v/>
      </c>
      <c r="S228" s="121" t="str">
        <f>IF(R228="","",SUMPRODUCT(--(L228=$L$8:$L$101),--(J228=$J$8:$J$101),--(R228&lt;$R$8:$R$101))+COUNTIF($R$8:R228,R228))</f>
        <v/>
      </c>
      <c r="T228" s="121" t="str">
        <f>IF(R228="","",SUMPRODUCT(--(L228=$L$8:$L$101),--(M228=$M$8:$M$101),--(J228=$J$8:$J$101),--(R228&lt;$R$8:$R$101))+COUNTIF($R$8:R228,R228))</f>
        <v/>
      </c>
      <c r="BU228" s="193">
        <v>221</v>
      </c>
      <c r="BV228" s="193" t="str">
        <f>IF(CK228="","",SUMPRODUCT(--(CC228=$CC$8:$CC$358),--(CE228=$CE$8:$CE$358),--(CK228&lt;$CK$8:$CK$358))+COUNTIF($CK$8:CK228,CK228))</f>
        <v/>
      </c>
      <c r="BW228" s="193" t="str">
        <f t="shared" si="138"/>
        <v/>
      </c>
      <c r="BX228" s="193" t="str">
        <f t="shared" si="139"/>
        <v/>
      </c>
      <c r="BY228" s="193" t="str">
        <f t="shared" si="140"/>
        <v/>
      </c>
      <c r="BZ228" s="193" t="str">
        <f t="shared" si="141"/>
        <v/>
      </c>
      <c r="CA228" s="193" t="str">
        <f t="shared" si="142"/>
        <v/>
      </c>
      <c r="CB228" s="193" t="str">
        <f t="shared" si="143"/>
        <v/>
      </c>
      <c r="CC228" s="193" t="str">
        <f t="shared" si="144"/>
        <v/>
      </c>
      <c r="CD228" s="193" t="str">
        <f t="shared" si="145"/>
        <v/>
      </c>
      <c r="CE228" s="193" t="str">
        <f t="shared" si="146"/>
        <v/>
      </c>
      <c r="CF228" s="200" t="str">
        <f t="shared" si="136"/>
        <v/>
      </c>
      <c r="CG228" s="193" t="str">
        <f t="shared" si="147"/>
        <v/>
      </c>
      <c r="CH228" s="192" t="str">
        <f t="shared" si="148"/>
        <v/>
      </c>
      <c r="CI228" s="193" t="str">
        <f t="shared" si="149"/>
        <v/>
      </c>
      <c r="CJ228" s="192" t="str">
        <f t="shared" si="150"/>
        <v/>
      </c>
      <c r="CK228" s="192" t="str">
        <f t="shared" si="151"/>
        <v/>
      </c>
      <c r="CL228" s="193" t="str">
        <f>IF(CK228="","",SUMPRODUCT(--(CC228=$CC$8:$CC$358),--(CE228=$CE$8:$CE$358),--(CK228&lt;$CK$8:$CK$358))+COUNTIF($CK$8:CK228,CK228))</f>
        <v/>
      </c>
      <c r="CM228" s="229" t="str">
        <f>IF(CK228="","",SUMPRODUCT(--(CE228=$CE$8:$CE$101),--(CF228=$CF$8:$CF$101),--(CC228=$CC$8:$CC$101),--(CK228&lt;$CK$8:$CK$101))+COUNTIF($CK$8:CK228,CK228))</f>
        <v/>
      </c>
    </row>
    <row r="229" spans="1:91" ht="29.1" hidden="1" customHeight="1">
      <c r="A229" s="182" t="str">
        <f t="shared" si="137"/>
        <v/>
      </c>
      <c r="B229" s="66">
        <v>222</v>
      </c>
      <c r="C229" s="8" t="str">
        <f t="shared" si="152"/>
        <v/>
      </c>
      <c r="D229" s="112" t="str">
        <f t="shared" si="153"/>
        <v/>
      </c>
      <c r="E229" s="112" t="str">
        <f t="shared" si="154"/>
        <v/>
      </c>
      <c r="F229" s="113" t="str">
        <f t="shared" si="155"/>
        <v/>
      </c>
      <c r="G229" s="113" t="str">
        <f t="shared" si="130"/>
        <v/>
      </c>
      <c r="H229" s="113" t="str">
        <f t="shared" si="131"/>
        <v/>
      </c>
      <c r="I229" s="114" t="str">
        <f t="shared" si="156"/>
        <v/>
      </c>
      <c r="J229" s="114" t="str">
        <f t="shared" si="132"/>
        <v/>
      </c>
      <c r="K229" s="8" t="str">
        <f t="shared" si="133"/>
        <v/>
      </c>
      <c r="L229" s="8" t="str">
        <f t="shared" si="134"/>
        <v/>
      </c>
      <c r="M229" s="114" t="str">
        <f t="shared" si="135"/>
        <v/>
      </c>
      <c r="N229" s="8" t="str">
        <f t="shared" si="157"/>
        <v/>
      </c>
      <c r="O229" s="115" t="str">
        <f t="shared" si="158"/>
        <v/>
      </c>
      <c r="P229" s="8" t="str">
        <f t="shared" si="159"/>
        <v/>
      </c>
      <c r="Q229" s="115" t="str">
        <f t="shared" si="160"/>
        <v/>
      </c>
      <c r="R229" s="115" t="str">
        <f t="shared" si="161"/>
        <v/>
      </c>
      <c r="S229" s="121" t="str">
        <f>IF(R229="","",SUMPRODUCT(--(L229=$L$8:$L$101),--(J229=$J$8:$J$101),--(R229&lt;$R$8:$R$101))+COUNTIF($R$8:R229,R229))</f>
        <v/>
      </c>
      <c r="T229" s="121" t="str">
        <f>IF(R229="","",SUMPRODUCT(--(L229=$L$8:$L$101),--(M229=$M$8:$M$101),--(J229=$J$8:$J$101),--(R229&lt;$R$8:$R$101))+COUNTIF($R$8:R229,R229))</f>
        <v/>
      </c>
      <c r="BU229" s="193">
        <v>222</v>
      </c>
      <c r="BV229" s="193" t="str">
        <f>IF(CK229="","",SUMPRODUCT(--(CC229=$CC$8:$CC$358),--(CE229=$CE$8:$CE$358),--(CK229&lt;$CK$8:$CK$358))+COUNTIF($CK$8:CK229,CK229))</f>
        <v/>
      </c>
      <c r="BW229" s="193" t="str">
        <f t="shared" si="138"/>
        <v/>
      </c>
      <c r="BX229" s="193" t="str">
        <f t="shared" si="139"/>
        <v/>
      </c>
      <c r="BY229" s="193" t="str">
        <f t="shared" si="140"/>
        <v/>
      </c>
      <c r="BZ229" s="193" t="str">
        <f t="shared" si="141"/>
        <v/>
      </c>
      <c r="CA229" s="193" t="str">
        <f t="shared" si="142"/>
        <v/>
      </c>
      <c r="CB229" s="193" t="str">
        <f t="shared" si="143"/>
        <v/>
      </c>
      <c r="CC229" s="193" t="str">
        <f t="shared" si="144"/>
        <v/>
      </c>
      <c r="CD229" s="193" t="str">
        <f t="shared" si="145"/>
        <v/>
      </c>
      <c r="CE229" s="193" t="str">
        <f t="shared" si="146"/>
        <v/>
      </c>
      <c r="CF229" s="200" t="str">
        <f t="shared" si="136"/>
        <v/>
      </c>
      <c r="CG229" s="193" t="str">
        <f t="shared" si="147"/>
        <v/>
      </c>
      <c r="CH229" s="192" t="str">
        <f t="shared" si="148"/>
        <v/>
      </c>
      <c r="CI229" s="193" t="str">
        <f t="shared" si="149"/>
        <v/>
      </c>
      <c r="CJ229" s="192" t="str">
        <f t="shared" si="150"/>
        <v/>
      </c>
      <c r="CK229" s="192" t="str">
        <f t="shared" si="151"/>
        <v/>
      </c>
      <c r="CL229" s="193" t="str">
        <f>IF(CK229="","",SUMPRODUCT(--(CC229=$CC$8:$CC$358),--(CE229=$CE$8:$CE$358),--(CK229&lt;$CK$8:$CK$358))+COUNTIF($CK$8:CK229,CK229))</f>
        <v/>
      </c>
      <c r="CM229" s="229" t="str">
        <f>IF(CK229="","",SUMPRODUCT(--(CE229=$CE$8:$CE$101),--(CF229=$CF$8:$CF$101),--(CC229=$CC$8:$CC$101),--(CK229&lt;$CK$8:$CK$101))+COUNTIF($CK$8:CK229,CK229))</f>
        <v/>
      </c>
    </row>
    <row r="230" spans="1:91" ht="29.1" hidden="1" customHeight="1">
      <c r="A230" s="182" t="str">
        <f t="shared" si="137"/>
        <v/>
      </c>
      <c r="B230" s="66">
        <v>223</v>
      </c>
      <c r="C230" s="8" t="str">
        <f t="shared" si="152"/>
        <v/>
      </c>
      <c r="D230" s="112" t="str">
        <f t="shared" si="153"/>
        <v/>
      </c>
      <c r="E230" s="112" t="str">
        <f t="shared" si="154"/>
        <v/>
      </c>
      <c r="F230" s="113" t="str">
        <f t="shared" si="155"/>
        <v/>
      </c>
      <c r="G230" s="113" t="str">
        <f t="shared" si="130"/>
        <v/>
      </c>
      <c r="H230" s="113" t="str">
        <f t="shared" si="131"/>
        <v/>
      </c>
      <c r="I230" s="114" t="str">
        <f t="shared" si="156"/>
        <v/>
      </c>
      <c r="J230" s="114" t="str">
        <f t="shared" si="132"/>
        <v/>
      </c>
      <c r="K230" s="8" t="str">
        <f t="shared" si="133"/>
        <v/>
      </c>
      <c r="L230" s="8" t="str">
        <f t="shared" si="134"/>
        <v/>
      </c>
      <c r="M230" s="114" t="str">
        <f t="shared" si="135"/>
        <v/>
      </c>
      <c r="N230" s="8" t="str">
        <f t="shared" si="157"/>
        <v/>
      </c>
      <c r="O230" s="115" t="str">
        <f t="shared" si="158"/>
        <v/>
      </c>
      <c r="P230" s="8" t="str">
        <f t="shared" si="159"/>
        <v/>
      </c>
      <c r="Q230" s="115" t="str">
        <f t="shared" si="160"/>
        <v/>
      </c>
      <c r="R230" s="115" t="str">
        <f t="shared" si="161"/>
        <v/>
      </c>
      <c r="S230" s="121" t="str">
        <f>IF(R230="","",SUMPRODUCT(--(L230=$L$8:$L$101),--(J230=$J$8:$J$101),--(R230&lt;$R$8:$R$101))+COUNTIF($R$8:R230,R230))</f>
        <v/>
      </c>
      <c r="T230" s="121" t="str">
        <f>IF(R230="","",SUMPRODUCT(--(L230=$L$8:$L$101),--(M230=$M$8:$M$101),--(J230=$J$8:$J$101),--(R230&lt;$R$8:$R$101))+COUNTIF($R$8:R230,R230))</f>
        <v/>
      </c>
      <c r="BU230" s="193">
        <v>223</v>
      </c>
      <c r="BV230" s="193" t="str">
        <f>IF(CK230="","",SUMPRODUCT(--(CC230=$CC$8:$CC$358),--(CE230=$CE$8:$CE$358),--(CK230&lt;$CK$8:$CK$358))+COUNTIF($CK$8:CK230,CK230))</f>
        <v/>
      </c>
      <c r="BW230" s="193" t="str">
        <f t="shared" si="138"/>
        <v/>
      </c>
      <c r="BX230" s="193" t="str">
        <f t="shared" si="139"/>
        <v/>
      </c>
      <c r="BY230" s="193" t="str">
        <f t="shared" si="140"/>
        <v/>
      </c>
      <c r="BZ230" s="193" t="str">
        <f t="shared" si="141"/>
        <v/>
      </c>
      <c r="CA230" s="193" t="str">
        <f t="shared" si="142"/>
        <v/>
      </c>
      <c r="CB230" s="193" t="str">
        <f t="shared" si="143"/>
        <v/>
      </c>
      <c r="CC230" s="193" t="str">
        <f t="shared" si="144"/>
        <v/>
      </c>
      <c r="CD230" s="193" t="str">
        <f t="shared" si="145"/>
        <v/>
      </c>
      <c r="CE230" s="193" t="str">
        <f t="shared" si="146"/>
        <v/>
      </c>
      <c r="CF230" s="200" t="str">
        <f t="shared" si="136"/>
        <v/>
      </c>
      <c r="CG230" s="193" t="str">
        <f t="shared" si="147"/>
        <v/>
      </c>
      <c r="CH230" s="192" t="str">
        <f t="shared" si="148"/>
        <v/>
      </c>
      <c r="CI230" s="193" t="str">
        <f t="shared" si="149"/>
        <v/>
      </c>
      <c r="CJ230" s="192" t="str">
        <f t="shared" si="150"/>
        <v/>
      </c>
      <c r="CK230" s="192" t="str">
        <f t="shared" si="151"/>
        <v/>
      </c>
      <c r="CL230" s="193" t="str">
        <f>IF(CK230="","",SUMPRODUCT(--(CC230=$CC$8:$CC$358),--(CE230=$CE$8:$CE$358),--(CK230&lt;$CK$8:$CK$358))+COUNTIF($CK$8:CK230,CK230))</f>
        <v/>
      </c>
      <c r="CM230" s="229" t="str">
        <f>IF(CK230="","",SUMPRODUCT(--(CE230=$CE$8:$CE$101),--(CF230=$CF$8:$CF$101),--(CC230=$CC$8:$CC$101),--(CK230&lt;$CK$8:$CK$101))+COUNTIF($CK$8:CK230,CK230))</f>
        <v/>
      </c>
    </row>
    <row r="231" spans="1:91" ht="29.1" hidden="1" customHeight="1">
      <c r="A231" s="182" t="str">
        <f t="shared" si="137"/>
        <v/>
      </c>
      <c r="B231" s="66">
        <v>224</v>
      </c>
      <c r="C231" s="8" t="str">
        <f t="shared" si="152"/>
        <v/>
      </c>
      <c r="D231" s="112" t="str">
        <f t="shared" si="153"/>
        <v/>
      </c>
      <c r="E231" s="112" t="str">
        <f t="shared" si="154"/>
        <v/>
      </c>
      <c r="F231" s="113" t="str">
        <f t="shared" si="155"/>
        <v/>
      </c>
      <c r="G231" s="113" t="str">
        <f t="shared" si="130"/>
        <v/>
      </c>
      <c r="H231" s="113" t="str">
        <f t="shared" si="131"/>
        <v/>
      </c>
      <c r="I231" s="114" t="str">
        <f t="shared" si="156"/>
        <v/>
      </c>
      <c r="J231" s="114" t="str">
        <f t="shared" si="132"/>
        <v/>
      </c>
      <c r="K231" s="8" t="str">
        <f t="shared" si="133"/>
        <v/>
      </c>
      <c r="L231" s="8" t="str">
        <f t="shared" si="134"/>
        <v/>
      </c>
      <c r="M231" s="114" t="str">
        <f t="shared" si="135"/>
        <v/>
      </c>
      <c r="N231" s="8" t="str">
        <f t="shared" si="157"/>
        <v/>
      </c>
      <c r="O231" s="115" t="str">
        <f t="shared" si="158"/>
        <v/>
      </c>
      <c r="P231" s="8" t="str">
        <f t="shared" si="159"/>
        <v/>
      </c>
      <c r="Q231" s="115" t="str">
        <f t="shared" si="160"/>
        <v/>
      </c>
      <c r="R231" s="115" t="str">
        <f t="shared" si="161"/>
        <v/>
      </c>
      <c r="S231" s="121" t="str">
        <f>IF(R231="","",SUMPRODUCT(--(L231=$L$8:$L$101),--(J231=$J$8:$J$101),--(R231&lt;$R$8:$R$101))+COUNTIF($R$8:R231,R231))</f>
        <v/>
      </c>
      <c r="T231" s="121" t="str">
        <f>IF(R231="","",SUMPRODUCT(--(L231=$L$8:$L$101),--(M231=$M$8:$M$101),--(J231=$J$8:$J$101),--(R231&lt;$R$8:$R$101))+COUNTIF($R$8:R231,R231))</f>
        <v/>
      </c>
      <c r="BU231" s="193">
        <v>224</v>
      </c>
      <c r="BV231" s="193" t="str">
        <f>IF(CK231="","",SUMPRODUCT(--(CC231=$CC$8:$CC$358),--(CE231=$CE$8:$CE$358),--(CK231&lt;$CK$8:$CK$358))+COUNTIF($CK$8:CK231,CK231))</f>
        <v/>
      </c>
      <c r="BW231" s="193" t="str">
        <f t="shared" si="138"/>
        <v/>
      </c>
      <c r="BX231" s="193" t="str">
        <f t="shared" si="139"/>
        <v/>
      </c>
      <c r="BY231" s="193" t="str">
        <f t="shared" si="140"/>
        <v/>
      </c>
      <c r="BZ231" s="193" t="str">
        <f t="shared" si="141"/>
        <v/>
      </c>
      <c r="CA231" s="193" t="str">
        <f t="shared" si="142"/>
        <v/>
      </c>
      <c r="CB231" s="193" t="str">
        <f t="shared" si="143"/>
        <v/>
      </c>
      <c r="CC231" s="193" t="str">
        <f t="shared" si="144"/>
        <v/>
      </c>
      <c r="CD231" s="193" t="str">
        <f t="shared" si="145"/>
        <v/>
      </c>
      <c r="CE231" s="193" t="str">
        <f t="shared" si="146"/>
        <v/>
      </c>
      <c r="CF231" s="200" t="str">
        <f t="shared" si="136"/>
        <v/>
      </c>
      <c r="CG231" s="193" t="str">
        <f t="shared" si="147"/>
        <v/>
      </c>
      <c r="CH231" s="192" t="str">
        <f t="shared" si="148"/>
        <v/>
      </c>
      <c r="CI231" s="193" t="str">
        <f t="shared" si="149"/>
        <v/>
      </c>
      <c r="CJ231" s="192" t="str">
        <f t="shared" si="150"/>
        <v/>
      </c>
      <c r="CK231" s="192" t="str">
        <f t="shared" si="151"/>
        <v/>
      </c>
      <c r="CL231" s="193" t="str">
        <f>IF(CK231="","",SUMPRODUCT(--(CC231=$CC$8:$CC$358),--(CE231=$CE$8:$CE$358),--(CK231&lt;$CK$8:$CK$358))+COUNTIF($CK$8:CK231,CK231))</f>
        <v/>
      </c>
      <c r="CM231" s="229" t="str">
        <f>IF(CK231="","",SUMPRODUCT(--(CE231=$CE$8:$CE$101),--(CF231=$CF$8:$CF$101),--(CC231=$CC$8:$CC$101),--(CK231&lt;$CK$8:$CK$101))+COUNTIF($CK$8:CK231,CK231))</f>
        <v/>
      </c>
    </row>
    <row r="232" spans="1:91" ht="29.1" hidden="1" customHeight="1">
      <c r="A232" s="182" t="str">
        <f t="shared" si="137"/>
        <v/>
      </c>
      <c r="B232" s="66">
        <v>225</v>
      </c>
      <c r="C232" s="8" t="str">
        <f t="shared" si="152"/>
        <v/>
      </c>
      <c r="D232" s="112" t="str">
        <f t="shared" si="153"/>
        <v/>
      </c>
      <c r="E232" s="112" t="str">
        <f t="shared" si="154"/>
        <v/>
      </c>
      <c r="F232" s="113" t="str">
        <f t="shared" si="155"/>
        <v/>
      </c>
      <c r="G232" s="113" t="str">
        <f t="shared" si="130"/>
        <v/>
      </c>
      <c r="H232" s="113" t="str">
        <f t="shared" si="131"/>
        <v/>
      </c>
      <c r="I232" s="114" t="str">
        <f t="shared" si="156"/>
        <v/>
      </c>
      <c r="J232" s="114" t="str">
        <f t="shared" si="132"/>
        <v/>
      </c>
      <c r="K232" s="8" t="str">
        <f t="shared" si="133"/>
        <v/>
      </c>
      <c r="L232" s="8" t="str">
        <f t="shared" si="134"/>
        <v/>
      </c>
      <c r="M232" s="114" t="str">
        <f t="shared" si="135"/>
        <v/>
      </c>
      <c r="N232" s="8" t="str">
        <f t="shared" si="157"/>
        <v/>
      </c>
      <c r="O232" s="115" t="str">
        <f t="shared" si="158"/>
        <v/>
      </c>
      <c r="P232" s="8" t="str">
        <f t="shared" si="159"/>
        <v/>
      </c>
      <c r="Q232" s="115" t="str">
        <f t="shared" si="160"/>
        <v/>
      </c>
      <c r="R232" s="115" t="str">
        <f t="shared" si="161"/>
        <v/>
      </c>
      <c r="S232" s="121" t="str">
        <f>IF(R232="","",SUMPRODUCT(--(L232=$L$8:$L$101),--(J232=$J$8:$J$101),--(R232&lt;$R$8:$R$101))+COUNTIF($R$8:R232,R232))</f>
        <v/>
      </c>
      <c r="T232" s="121" t="str">
        <f>IF(R232="","",SUMPRODUCT(--(L232=$L$8:$L$101),--(M232=$M$8:$M$101),--(J232=$J$8:$J$101),--(R232&lt;$R$8:$R$101))+COUNTIF($R$8:R232,R232))</f>
        <v/>
      </c>
      <c r="BU232" s="193">
        <v>225</v>
      </c>
      <c r="BV232" s="193" t="str">
        <f>IF(CK232="","",SUMPRODUCT(--(CC232=$CC$8:$CC$358),--(CE232=$CE$8:$CE$358),--(CK232&lt;$CK$8:$CK$358))+COUNTIF($CK$8:CK232,CK232))</f>
        <v/>
      </c>
      <c r="BW232" s="193" t="str">
        <f t="shared" si="138"/>
        <v/>
      </c>
      <c r="BX232" s="193" t="str">
        <f t="shared" si="139"/>
        <v/>
      </c>
      <c r="BY232" s="193" t="str">
        <f t="shared" si="140"/>
        <v/>
      </c>
      <c r="BZ232" s="193" t="str">
        <f t="shared" si="141"/>
        <v/>
      </c>
      <c r="CA232" s="193" t="str">
        <f t="shared" si="142"/>
        <v/>
      </c>
      <c r="CB232" s="193" t="str">
        <f t="shared" si="143"/>
        <v/>
      </c>
      <c r="CC232" s="193" t="str">
        <f t="shared" si="144"/>
        <v/>
      </c>
      <c r="CD232" s="193" t="str">
        <f t="shared" si="145"/>
        <v/>
      </c>
      <c r="CE232" s="193" t="str">
        <f t="shared" si="146"/>
        <v/>
      </c>
      <c r="CF232" s="200" t="str">
        <f t="shared" si="136"/>
        <v/>
      </c>
      <c r="CG232" s="193" t="str">
        <f t="shared" si="147"/>
        <v/>
      </c>
      <c r="CH232" s="192" t="str">
        <f t="shared" si="148"/>
        <v/>
      </c>
      <c r="CI232" s="193" t="str">
        <f t="shared" si="149"/>
        <v/>
      </c>
      <c r="CJ232" s="192" t="str">
        <f t="shared" si="150"/>
        <v/>
      </c>
      <c r="CK232" s="192" t="str">
        <f t="shared" si="151"/>
        <v/>
      </c>
      <c r="CL232" s="193" t="str">
        <f>IF(CK232="","",SUMPRODUCT(--(CC232=$CC$8:$CC$358),--(CE232=$CE$8:$CE$358),--(CK232&lt;$CK$8:$CK$358))+COUNTIF($CK$8:CK232,CK232))</f>
        <v/>
      </c>
      <c r="CM232" s="229" t="str">
        <f>IF(CK232="","",SUMPRODUCT(--(CE232=$CE$8:$CE$101),--(CF232=$CF$8:$CF$101),--(CC232=$CC$8:$CC$101),--(CK232&lt;$CK$8:$CK$101))+COUNTIF($CK$8:CK232,CK232))</f>
        <v/>
      </c>
    </row>
    <row r="233" spans="1:91" ht="29.1" hidden="1" customHeight="1">
      <c r="A233" s="182" t="str">
        <f t="shared" si="137"/>
        <v/>
      </c>
      <c r="B233" s="66">
        <v>226</v>
      </c>
      <c r="C233" s="8" t="str">
        <f t="shared" si="152"/>
        <v/>
      </c>
      <c r="D233" s="112" t="str">
        <f t="shared" si="153"/>
        <v/>
      </c>
      <c r="E233" s="112" t="str">
        <f t="shared" si="154"/>
        <v/>
      </c>
      <c r="F233" s="113" t="str">
        <f t="shared" si="155"/>
        <v/>
      </c>
      <c r="G233" s="113" t="str">
        <f t="shared" si="130"/>
        <v/>
      </c>
      <c r="H233" s="113" t="str">
        <f t="shared" si="131"/>
        <v/>
      </c>
      <c r="I233" s="114" t="str">
        <f t="shared" si="156"/>
        <v/>
      </c>
      <c r="J233" s="114" t="str">
        <f t="shared" si="132"/>
        <v/>
      </c>
      <c r="K233" s="8" t="str">
        <f t="shared" si="133"/>
        <v/>
      </c>
      <c r="L233" s="8" t="str">
        <f t="shared" si="134"/>
        <v/>
      </c>
      <c r="M233" s="114" t="str">
        <f t="shared" si="135"/>
        <v/>
      </c>
      <c r="N233" s="8" t="str">
        <f t="shared" si="157"/>
        <v/>
      </c>
      <c r="O233" s="115" t="str">
        <f t="shared" si="158"/>
        <v/>
      </c>
      <c r="P233" s="8" t="str">
        <f t="shared" si="159"/>
        <v/>
      </c>
      <c r="Q233" s="115" t="str">
        <f t="shared" si="160"/>
        <v/>
      </c>
      <c r="R233" s="115" t="str">
        <f t="shared" si="161"/>
        <v/>
      </c>
      <c r="S233" s="121" t="str">
        <f>IF(R233="","",SUMPRODUCT(--(L233=$L$8:$L$101),--(J233=$J$8:$J$101),--(R233&lt;$R$8:$R$101))+COUNTIF($R$8:R233,R233))</f>
        <v/>
      </c>
      <c r="T233" s="121" t="str">
        <f>IF(R233="","",SUMPRODUCT(--(L233=$L$8:$L$101),--(M233=$M$8:$M$101),--(J233=$J$8:$J$101),--(R233&lt;$R$8:$R$101))+COUNTIF($R$8:R233,R233))</f>
        <v/>
      </c>
      <c r="BU233" s="193">
        <v>226</v>
      </c>
      <c r="BV233" s="193" t="str">
        <f>IF(CK233="","",SUMPRODUCT(--(CC233=$CC$8:$CC$358),--(CE233=$CE$8:$CE$358),--(CK233&lt;$CK$8:$CK$358))+COUNTIF($CK$8:CK233,CK233))</f>
        <v/>
      </c>
      <c r="BW233" s="193" t="str">
        <f t="shared" si="138"/>
        <v/>
      </c>
      <c r="BX233" s="193" t="str">
        <f t="shared" si="139"/>
        <v/>
      </c>
      <c r="BY233" s="193" t="str">
        <f t="shared" si="140"/>
        <v/>
      </c>
      <c r="BZ233" s="193" t="str">
        <f t="shared" si="141"/>
        <v/>
      </c>
      <c r="CA233" s="193" t="str">
        <f t="shared" si="142"/>
        <v/>
      </c>
      <c r="CB233" s="193" t="str">
        <f t="shared" si="143"/>
        <v/>
      </c>
      <c r="CC233" s="193" t="str">
        <f t="shared" si="144"/>
        <v/>
      </c>
      <c r="CD233" s="193" t="str">
        <f t="shared" si="145"/>
        <v/>
      </c>
      <c r="CE233" s="193" t="str">
        <f t="shared" si="146"/>
        <v/>
      </c>
      <c r="CF233" s="200" t="str">
        <f t="shared" si="136"/>
        <v/>
      </c>
      <c r="CG233" s="193" t="str">
        <f t="shared" si="147"/>
        <v/>
      </c>
      <c r="CH233" s="192" t="str">
        <f t="shared" si="148"/>
        <v/>
      </c>
      <c r="CI233" s="193" t="str">
        <f t="shared" si="149"/>
        <v/>
      </c>
      <c r="CJ233" s="192" t="str">
        <f t="shared" si="150"/>
        <v/>
      </c>
      <c r="CK233" s="192" t="str">
        <f t="shared" si="151"/>
        <v/>
      </c>
      <c r="CL233" s="193" t="str">
        <f>IF(CK233="","",SUMPRODUCT(--(CC233=$CC$8:$CC$358),--(CE233=$CE$8:$CE$358),--(CK233&lt;$CK$8:$CK$358))+COUNTIF($CK$8:CK233,CK233))</f>
        <v/>
      </c>
      <c r="CM233" s="229" t="str">
        <f>IF(CK233="","",SUMPRODUCT(--(CE233=$CE$8:$CE$101),--(CF233=$CF$8:$CF$101),--(CC233=$CC$8:$CC$101),--(CK233&lt;$CK$8:$CK$101))+COUNTIF($CK$8:CK233,CK233))</f>
        <v/>
      </c>
    </row>
    <row r="234" spans="1:91" ht="29.1" hidden="1" customHeight="1">
      <c r="A234" s="182" t="str">
        <f t="shared" si="137"/>
        <v/>
      </c>
      <c r="B234" s="66">
        <v>227</v>
      </c>
      <c r="C234" s="8" t="str">
        <f t="shared" si="152"/>
        <v/>
      </c>
      <c r="D234" s="112" t="str">
        <f t="shared" si="153"/>
        <v/>
      </c>
      <c r="E234" s="112" t="str">
        <f t="shared" si="154"/>
        <v/>
      </c>
      <c r="F234" s="113" t="str">
        <f t="shared" si="155"/>
        <v/>
      </c>
      <c r="G234" s="113" t="str">
        <f t="shared" si="130"/>
        <v/>
      </c>
      <c r="H234" s="113" t="str">
        <f t="shared" si="131"/>
        <v/>
      </c>
      <c r="I234" s="114" t="str">
        <f t="shared" si="156"/>
        <v/>
      </c>
      <c r="J234" s="114" t="str">
        <f t="shared" si="132"/>
        <v/>
      </c>
      <c r="K234" s="8" t="str">
        <f t="shared" si="133"/>
        <v/>
      </c>
      <c r="L234" s="8" t="str">
        <f t="shared" si="134"/>
        <v/>
      </c>
      <c r="M234" s="114" t="str">
        <f t="shared" si="135"/>
        <v/>
      </c>
      <c r="N234" s="8" t="str">
        <f t="shared" si="157"/>
        <v/>
      </c>
      <c r="O234" s="115" t="str">
        <f t="shared" si="158"/>
        <v/>
      </c>
      <c r="P234" s="8" t="str">
        <f t="shared" si="159"/>
        <v/>
      </c>
      <c r="Q234" s="115" t="str">
        <f t="shared" si="160"/>
        <v/>
      </c>
      <c r="R234" s="115" t="str">
        <f t="shared" si="161"/>
        <v/>
      </c>
      <c r="S234" s="121" t="str">
        <f>IF(R234="","",SUMPRODUCT(--(L234=$L$8:$L$101),--(J234=$J$8:$J$101),--(R234&lt;$R$8:$R$101))+COUNTIF($R$8:R234,R234))</f>
        <v/>
      </c>
      <c r="T234" s="121" t="str">
        <f>IF(R234="","",SUMPRODUCT(--(L234=$L$8:$L$101),--(M234=$M$8:$M$101),--(J234=$J$8:$J$101),--(R234&lt;$R$8:$R$101))+COUNTIF($R$8:R234,R234))</f>
        <v/>
      </c>
      <c r="BU234" s="193">
        <v>227</v>
      </c>
      <c r="BV234" s="193" t="str">
        <f>IF(CK234="","",SUMPRODUCT(--(CC234=$CC$8:$CC$358),--(CE234=$CE$8:$CE$358),--(CK234&lt;$CK$8:$CK$358))+COUNTIF($CK$8:CK234,CK234))</f>
        <v/>
      </c>
      <c r="BW234" s="193" t="str">
        <f t="shared" si="138"/>
        <v/>
      </c>
      <c r="BX234" s="193" t="str">
        <f t="shared" si="139"/>
        <v/>
      </c>
      <c r="BY234" s="193" t="str">
        <f t="shared" si="140"/>
        <v/>
      </c>
      <c r="BZ234" s="193" t="str">
        <f t="shared" si="141"/>
        <v/>
      </c>
      <c r="CA234" s="193" t="str">
        <f t="shared" si="142"/>
        <v/>
      </c>
      <c r="CB234" s="193" t="str">
        <f t="shared" si="143"/>
        <v/>
      </c>
      <c r="CC234" s="193" t="str">
        <f t="shared" si="144"/>
        <v/>
      </c>
      <c r="CD234" s="193" t="str">
        <f t="shared" si="145"/>
        <v/>
      </c>
      <c r="CE234" s="193" t="str">
        <f t="shared" si="146"/>
        <v/>
      </c>
      <c r="CF234" s="200" t="str">
        <f t="shared" si="136"/>
        <v/>
      </c>
      <c r="CG234" s="193" t="str">
        <f t="shared" si="147"/>
        <v/>
      </c>
      <c r="CH234" s="192" t="str">
        <f t="shared" si="148"/>
        <v/>
      </c>
      <c r="CI234" s="193" t="str">
        <f t="shared" si="149"/>
        <v/>
      </c>
      <c r="CJ234" s="192" t="str">
        <f t="shared" si="150"/>
        <v/>
      </c>
      <c r="CK234" s="192" t="str">
        <f t="shared" si="151"/>
        <v/>
      </c>
      <c r="CL234" s="193" t="str">
        <f>IF(CK234="","",SUMPRODUCT(--(CC234=$CC$8:$CC$358),--(CE234=$CE$8:$CE$358),--(CK234&lt;$CK$8:$CK$358))+COUNTIF($CK$8:CK234,CK234))</f>
        <v/>
      </c>
      <c r="CM234" s="229" t="str">
        <f>IF(CK234="","",SUMPRODUCT(--(CE234=$CE$8:$CE$101),--(CF234=$CF$8:$CF$101),--(CC234=$CC$8:$CC$101),--(CK234&lt;$CK$8:$CK$101))+COUNTIF($CK$8:CK234,CK234))</f>
        <v/>
      </c>
    </row>
    <row r="235" spans="1:91" ht="29.1" hidden="1" customHeight="1">
      <c r="A235" s="182" t="str">
        <f t="shared" si="137"/>
        <v/>
      </c>
      <c r="B235" s="66">
        <v>228</v>
      </c>
      <c r="C235" s="8" t="str">
        <f t="shared" si="152"/>
        <v/>
      </c>
      <c r="D235" s="112" t="str">
        <f t="shared" si="153"/>
        <v/>
      </c>
      <c r="E235" s="112" t="str">
        <f t="shared" si="154"/>
        <v/>
      </c>
      <c r="F235" s="113" t="str">
        <f t="shared" si="155"/>
        <v/>
      </c>
      <c r="G235" s="113" t="str">
        <f t="shared" si="130"/>
        <v/>
      </c>
      <c r="H235" s="113" t="str">
        <f t="shared" si="131"/>
        <v/>
      </c>
      <c r="I235" s="114" t="str">
        <f t="shared" si="156"/>
        <v/>
      </c>
      <c r="J235" s="114" t="str">
        <f t="shared" si="132"/>
        <v/>
      </c>
      <c r="K235" s="8" t="str">
        <f t="shared" si="133"/>
        <v/>
      </c>
      <c r="L235" s="8" t="str">
        <f t="shared" si="134"/>
        <v/>
      </c>
      <c r="M235" s="114" t="str">
        <f t="shared" si="135"/>
        <v/>
      </c>
      <c r="N235" s="8" t="str">
        <f t="shared" si="157"/>
        <v/>
      </c>
      <c r="O235" s="115" t="str">
        <f t="shared" si="158"/>
        <v/>
      </c>
      <c r="P235" s="8" t="str">
        <f t="shared" si="159"/>
        <v/>
      </c>
      <c r="Q235" s="115" t="str">
        <f t="shared" si="160"/>
        <v/>
      </c>
      <c r="R235" s="115" t="str">
        <f t="shared" si="161"/>
        <v/>
      </c>
      <c r="S235" s="121" t="str">
        <f>IF(R235="","",SUMPRODUCT(--(L235=$L$8:$L$101),--(J235=$J$8:$J$101),--(R235&lt;$R$8:$R$101))+COUNTIF($R$8:R235,R235))</f>
        <v/>
      </c>
      <c r="T235" s="121" t="str">
        <f>IF(R235="","",SUMPRODUCT(--(L235=$L$8:$L$101),--(M235=$M$8:$M$101),--(J235=$J$8:$J$101),--(R235&lt;$R$8:$R$101))+COUNTIF($R$8:R235,R235))</f>
        <v/>
      </c>
      <c r="BU235" s="193">
        <v>228</v>
      </c>
      <c r="BV235" s="193" t="str">
        <f>IF(CK235="","",SUMPRODUCT(--(CC235=$CC$8:$CC$358),--(CE235=$CE$8:$CE$358),--(CK235&lt;$CK$8:$CK$358))+COUNTIF($CK$8:CK235,CK235))</f>
        <v/>
      </c>
      <c r="BW235" s="193" t="str">
        <f t="shared" si="138"/>
        <v/>
      </c>
      <c r="BX235" s="193" t="str">
        <f t="shared" si="139"/>
        <v/>
      </c>
      <c r="BY235" s="193" t="str">
        <f t="shared" si="140"/>
        <v/>
      </c>
      <c r="BZ235" s="193" t="str">
        <f t="shared" si="141"/>
        <v/>
      </c>
      <c r="CA235" s="193" t="str">
        <f t="shared" si="142"/>
        <v/>
      </c>
      <c r="CB235" s="193" t="str">
        <f t="shared" si="143"/>
        <v/>
      </c>
      <c r="CC235" s="193" t="str">
        <f t="shared" si="144"/>
        <v/>
      </c>
      <c r="CD235" s="193" t="str">
        <f t="shared" si="145"/>
        <v/>
      </c>
      <c r="CE235" s="193" t="str">
        <f t="shared" si="146"/>
        <v/>
      </c>
      <c r="CF235" s="200" t="str">
        <f t="shared" si="136"/>
        <v/>
      </c>
      <c r="CG235" s="193" t="str">
        <f t="shared" si="147"/>
        <v/>
      </c>
      <c r="CH235" s="192" t="str">
        <f t="shared" si="148"/>
        <v/>
      </c>
      <c r="CI235" s="193" t="str">
        <f t="shared" si="149"/>
        <v/>
      </c>
      <c r="CJ235" s="192" t="str">
        <f t="shared" si="150"/>
        <v/>
      </c>
      <c r="CK235" s="192" t="str">
        <f t="shared" si="151"/>
        <v/>
      </c>
      <c r="CL235" s="193" t="str">
        <f>IF(CK235="","",SUMPRODUCT(--(CC235=$CC$8:$CC$358),--(CE235=$CE$8:$CE$358),--(CK235&lt;$CK$8:$CK$358))+COUNTIF($CK$8:CK235,CK235))</f>
        <v/>
      </c>
      <c r="CM235" s="229" t="str">
        <f>IF(CK235="","",SUMPRODUCT(--(CE235=$CE$8:$CE$101),--(CF235=$CF$8:$CF$101),--(CC235=$CC$8:$CC$101),--(CK235&lt;$CK$8:$CK$101))+COUNTIF($CK$8:CK235,CK235))</f>
        <v/>
      </c>
    </row>
    <row r="236" spans="1:91" ht="29.1" hidden="1" customHeight="1">
      <c r="A236" s="182" t="str">
        <f t="shared" si="137"/>
        <v/>
      </c>
      <c r="B236" s="66">
        <v>229</v>
      </c>
      <c r="C236" s="8" t="str">
        <f t="shared" si="152"/>
        <v/>
      </c>
      <c r="D236" s="112" t="str">
        <f t="shared" si="153"/>
        <v/>
      </c>
      <c r="E236" s="112" t="str">
        <f t="shared" si="154"/>
        <v/>
      </c>
      <c r="F236" s="113" t="str">
        <f t="shared" si="155"/>
        <v/>
      </c>
      <c r="G236" s="113" t="str">
        <f t="shared" si="130"/>
        <v/>
      </c>
      <c r="H236" s="113" t="str">
        <f t="shared" si="131"/>
        <v/>
      </c>
      <c r="I236" s="114" t="str">
        <f t="shared" si="156"/>
        <v/>
      </c>
      <c r="J236" s="114" t="str">
        <f t="shared" si="132"/>
        <v/>
      </c>
      <c r="K236" s="8" t="str">
        <f t="shared" si="133"/>
        <v/>
      </c>
      <c r="L236" s="8" t="str">
        <f t="shared" si="134"/>
        <v/>
      </c>
      <c r="M236" s="114" t="str">
        <f t="shared" si="135"/>
        <v/>
      </c>
      <c r="N236" s="8" t="str">
        <f t="shared" si="157"/>
        <v/>
      </c>
      <c r="O236" s="115" t="str">
        <f t="shared" si="158"/>
        <v/>
      </c>
      <c r="P236" s="8" t="str">
        <f t="shared" si="159"/>
        <v/>
      </c>
      <c r="Q236" s="115" t="str">
        <f t="shared" si="160"/>
        <v/>
      </c>
      <c r="R236" s="115" t="str">
        <f t="shared" si="161"/>
        <v/>
      </c>
      <c r="S236" s="121" t="str">
        <f>IF(R236="","",SUMPRODUCT(--(L236=$L$8:$L$101),--(J236=$J$8:$J$101),--(R236&lt;$R$8:$R$101))+COUNTIF($R$8:R236,R236))</f>
        <v/>
      </c>
      <c r="T236" s="121" t="str">
        <f>IF(R236="","",SUMPRODUCT(--(L236=$L$8:$L$101),--(M236=$M$8:$M$101),--(J236=$J$8:$J$101),--(R236&lt;$R$8:$R$101))+COUNTIF($R$8:R236,R236))</f>
        <v/>
      </c>
      <c r="BU236" s="193">
        <v>229</v>
      </c>
      <c r="BV236" s="193" t="str">
        <f>IF(CK236="","",SUMPRODUCT(--(CC236=$CC$8:$CC$358),--(CE236=$CE$8:$CE$358),--(CK236&lt;$CK$8:$CK$358))+COUNTIF($CK$8:CK236,CK236))</f>
        <v/>
      </c>
      <c r="BW236" s="193" t="str">
        <f t="shared" si="138"/>
        <v/>
      </c>
      <c r="BX236" s="193" t="str">
        <f t="shared" si="139"/>
        <v/>
      </c>
      <c r="BY236" s="193" t="str">
        <f t="shared" si="140"/>
        <v/>
      </c>
      <c r="BZ236" s="193" t="str">
        <f t="shared" si="141"/>
        <v/>
      </c>
      <c r="CA236" s="193" t="str">
        <f t="shared" si="142"/>
        <v/>
      </c>
      <c r="CB236" s="193" t="str">
        <f t="shared" si="143"/>
        <v/>
      </c>
      <c r="CC236" s="193" t="str">
        <f t="shared" si="144"/>
        <v/>
      </c>
      <c r="CD236" s="193" t="str">
        <f t="shared" si="145"/>
        <v/>
      </c>
      <c r="CE236" s="193" t="str">
        <f t="shared" si="146"/>
        <v/>
      </c>
      <c r="CF236" s="200" t="str">
        <f t="shared" si="136"/>
        <v/>
      </c>
      <c r="CG236" s="193" t="str">
        <f t="shared" si="147"/>
        <v/>
      </c>
      <c r="CH236" s="192" t="str">
        <f t="shared" si="148"/>
        <v/>
      </c>
      <c r="CI236" s="193" t="str">
        <f t="shared" si="149"/>
        <v/>
      </c>
      <c r="CJ236" s="192" t="str">
        <f t="shared" si="150"/>
        <v/>
      </c>
      <c r="CK236" s="192" t="str">
        <f t="shared" si="151"/>
        <v/>
      </c>
      <c r="CL236" s="193" t="str">
        <f>IF(CK236="","",SUMPRODUCT(--(CC236=$CC$8:$CC$358),--(CE236=$CE$8:$CE$358),--(CK236&lt;$CK$8:$CK$358))+COUNTIF($CK$8:CK236,CK236))</f>
        <v/>
      </c>
      <c r="CM236" s="229" t="str">
        <f>IF(CK236="","",SUMPRODUCT(--(CE236=$CE$8:$CE$101),--(CF236=$CF$8:$CF$101),--(CC236=$CC$8:$CC$101),--(CK236&lt;$CK$8:$CK$101))+COUNTIF($CK$8:CK236,CK236))</f>
        <v/>
      </c>
    </row>
    <row r="237" spans="1:91" ht="29.1" hidden="1" customHeight="1">
      <c r="A237" s="182" t="str">
        <f t="shared" si="137"/>
        <v/>
      </c>
      <c r="B237" s="66">
        <v>230</v>
      </c>
      <c r="C237" s="8" t="str">
        <f t="shared" si="152"/>
        <v/>
      </c>
      <c r="D237" s="112" t="str">
        <f t="shared" si="153"/>
        <v/>
      </c>
      <c r="E237" s="112" t="str">
        <f t="shared" si="154"/>
        <v/>
      </c>
      <c r="F237" s="113" t="str">
        <f t="shared" si="155"/>
        <v/>
      </c>
      <c r="G237" s="113" t="str">
        <f t="shared" si="130"/>
        <v/>
      </c>
      <c r="H237" s="113" t="str">
        <f t="shared" si="131"/>
        <v/>
      </c>
      <c r="I237" s="114" t="str">
        <f t="shared" si="156"/>
        <v/>
      </c>
      <c r="J237" s="114" t="str">
        <f t="shared" si="132"/>
        <v/>
      </c>
      <c r="K237" s="8" t="str">
        <f t="shared" si="133"/>
        <v/>
      </c>
      <c r="L237" s="8" t="str">
        <f t="shared" si="134"/>
        <v/>
      </c>
      <c r="M237" s="114" t="str">
        <f t="shared" si="135"/>
        <v/>
      </c>
      <c r="N237" s="8" t="str">
        <f t="shared" si="157"/>
        <v/>
      </c>
      <c r="O237" s="115" t="str">
        <f t="shared" si="158"/>
        <v/>
      </c>
      <c r="P237" s="8" t="str">
        <f t="shared" si="159"/>
        <v/>
      </c>
      <c r="Q237" s="115" t="str">
        <f t="shared" si="160"/>
        <v/>
      </c>
      <c r="R237" s="115" t="str">
        <f t="shared" si="161"/>
        <v/>
      </c>
      <c r="S237" s="121" t="str">
        <f>IF(R237="","",SUMPRODUCT(--(L237=$L$8:$L$101),--(J237=$J$8:$J$101),--(R237&lt;$R$8:$R$101))+COUNTIF($R$8:R237,R237))</f>
        <v/>
      </c>
      <c r="T237" s="121" t="str">
        <f>IF(R237="","",SUMPRODUCT(--(L237=$L$8:$L$101),--(M237=$M$8:$M$101),--(J237=$J$8:$J$101),--(R237&lt;$R$8:$R$101))+COUNTIF($R$8:R237,R237))</f>
        <v/>
      </c>
      <c r="BU237" s="193">
        <v>230</v>
      </c>
      <c r="BV237" s="193" t="str">
        <f>IF(CK237="","",SUMPRODUCT(--(CC237=$CC$8:$CC$358),--(CE237=$CE$8:$CE$358),--(CK237&lt;$CK$8:$CK$358))+COUNTIF($CK$8:CK237,CK237))</f>
        <v/>
      </c>
      <c r="BW237" s="193" t="str">
        <f t="shared" si="138"/>
        <v/>
      </c>
      <c r="BX237" s="193" t="str">
        <f t="shared" si="139"/>
        <v/>
      </c>
      <c r="BY237" s="193" t="str">
        <f t="shared" si="140"/>
        <v/>
      </c>
      <c r="BZ237" s="193" t="str">
        <f t="shared" si="141"/>
        <v/>
      </c>
      <c r="CA237" s="193" t="str">
        <f t="shared" si="142"/>
        <v/>
      </c>
      <c r="CB237" s="193" t="str">
        <f t="shared" si="143"/>
        <v/>
      </c>
      <c r="CC237" s="193" t="str">
        <f t="shared" si="144"/>
        <v/>
      </c>
      <c r="CD237" s="193" t="str">
        <f t="shared" si="145"/>
        <v/>
      </c>
      <c r="CE237" s="193" t="str">
        <f t="shared" si="146"/>
        <v/>
      </c>
      <c r="CF237" s="200" t="str">
        <f t="shared" si="136"/>
        <v/>
      </c>
      <c r="CG237" s="193" t="str">
        <f t="shared" si="147"/>
        <v/>
      </c>
      <c r="CH237" s="192" t="str">
        <f t="shared" si="148"/>
        <v/>
      </c>
      <c r="CI237" s="193" t="str">
        <f t="shared" si="149"/>
        <v/>
      </c>
      <c r="CJ237" s="192" t="str">
        <f t="shared" si="150"/>
        <v/>
      </c>
      <c r="CK237" s="192" t="str">
        <f t="shared" si="151"/>
        <v/>
      </c>
      <c r="CL237" s="193" t="str">
        <f>IF(CK237="","",SUMPRODUCT(--(CC237=$CC$8:$CC$358),--(CE237=$CE$8:$CE$358),--(CK237&lt;$CK$8:$CK$358))+COUNTIF($CK$8:CK237,CK237))</f>
        <v/>
      </c>
      <c r="CM237" s="229" t="str">
        <f>IF(CK237="","",SUMPRODUCT(--(CE237=$CE$8:$CE$101),--(CF237=$CF$8:$CF$101),--(CC237=$CC$8:$CC$101),--(CK237&lt;$CK$8:$CK$101))+COUNTIF($CK$8:CK237,CK237))</f>
        <v/>
      </c>
    </row>
    <row r="238" spans="1:91" ht="29.1" hidden="1" customHeight="1">
      <c r="A238" s="182" t="str">
        <f t="shared" si="137"/>
        <v/>
      </c>
      <c r="B238" s="66">
        <v>231</v>
      </c>
      <c r="C238" s="8" t="str">
        <f t="shared" si="152"/>
        <v/>
      </c>
      <c r="D238" s="112" t="str">
        <f t="shared" si="153"/>
        <v/>
      </c>
      <c r="E238" s="112" t="str">
        <f t="shared" si="154"/>
        <v/>
      </c>
      <c r="F238" s="113" t="str">
        <f t="shared" si="155"/>
        <v/>
      </c>
      <c r="G238" s="113" t="str">
        <f t="shared" si="130"/>
        <v/>
      </c>
      <c r="H238" s="113" t="str">
        <f t="shared" si="131"/>
        <v/>
      </c>
      <c r="I238" s="114" t="str">
        <f t="shared" si="156"/>
        <v/>
      </c>
      <c r="J238" s="114" t="str">
        <f t="shared" si="132"/>
        <v/>
      </c>
      <c r="K238" s="8" t="str">
        <f t="shared" si="133"/>
        <v/>
      </c>
      <c r="L238" s="8" t="str">
        <f t="shared" si="134"/>
        <v/>
      </c>
      <c r="M238" s="114" t="str">
        <f t="shared" si="135"/>
        <v/>
      </c>
      <c r="N238" s="8" t="str">
        <f t="shared" si="157"/>
        <v/>
      </c>
      <c r="O238" s="115" t="str">
        <f t="shared" si="158"/>
        <v/>
      </c>
      <c r="P238" s="8" t="str">
        <f t="shared" si="159"/>
        <v/>
      </c>
      <c r="Q238" s="115" t="str">
        <f t="shared" si="160"/>
        <v/>
      </c>
      <c r="R238" s="115" t="str">
        <f t="shared" si="161"/>
        <v/>
      </c>
      <c r="S238" s="121" t="str">
        <f>IF(R238="","",SUMPRODUCT(--(L238=$L$8:$L$101),--(J238=$J$8:$J$101),--(R238&lt;$R$8:$R$101))+COUNTIF($R$8:R238,R238))</f>
        <v/>
      </c>
      <c r="T238" s="121" t="str">
        <f>IF(R238="","",SUMPRODUCT(--(L238=$L$8:$L$101),--(M238=$M$8:$M$101),--(J238=$J$8:$J$101),--(R238&lt;$R$8:$R$101))+COUNTIF($R$8:R238,R238))</f>
        <v/>
      </c>
      <c r="BU238" s="193">
        <v>231</v>
      </c>
      <c r="BV238" s="193" t="str">
        <f>IF(CK238="","",SUMPRODUCT(--(CC238=$CC$8:$CC$358),--(CE238=$CE$8:$CE$358),--(CK238&lt;$CK$8:$CK$358))+COUNTIF($CK$8:CK238,CK238))</f>
        <v/>
      </c>
      <c r="BW238" s="193" t="str">
        <f t="shared" si="138"/>
        <v/>
      </c>
      <c r="BX238" s="193" t="str">
        <f t="shared" si="139"/>
        <v/>
      </c>
      <c r="BY238" s="193" t="str">
        <f t="shared" si="140"/>
        <v/>
      </c>
      <c r="BZ238" s="193" t="str">
        <f t="shared" si="141"/>
        <v/>
      </c>
      <c r="CA238" s="193" t="str">
        <f t="shared" si="142"/>
        <v/>
      </c>
      <c r="CB238" s="193" t="str">
        <f t="shared" si="143"/>
        <v/>
      </c>
      <c r="CC238" s="193" t="str">
        <f t="shared" si="144"/>
        <v/>
      </c>
      <c r="CD238" s="193" t="str">
        <f t="shared" si="145"/>
        <v/>
      </c>
      <c r="CE238" s="193" t="str">
        <f t="shared" si="146"/>
        <v/>
      </c>
      <c r="CF238" s="200" t="str">
        <f t="shared" si="136"/>
        <v/>
      </c>
      <c r="CG238" s="193" t="str">
        <f t="shared" si="147"/>
        <v/>
      </c>
      <c r="CH238" s="192" t="str">
        <f t="shared" si="148"/>
        <v/>
      </c>
      <c r="CI238" s="193" t="str">
        <f t="shared" si="149"/>
        <v/>
      </c>
      <c r="CJ238" s="192" t="str">
        <f t="shared" si="150"/>
        <v/>
      </c>
      <c r="CK238" s="192" t="str">
        <f t="shared" si="151"/>
        <v/>
      </c>
      <c r="CL238" s="193" t="str">
        <f>IF(CK238="","",SUMPRODUCT(--(CC238=$CC$8:$CC$358),--(CE238=$CE$8:$CE$358),--(CK238&lt;$CK$8:$CK$358))+COUNTIF($CK$8:CK238,CK238))</f>
        <v/>
      </c>
      <c r="CM238" s="229" t="str">
        <f>IF(CK238="","",SUMPRODUCT(--(CE238=$CE$8:$CE$101),--(CF238=$CF$8:$CF$101),--(CC238=$CC$8:$CC$101),--(CK238&lt;$CK$8:$CK$101))+COUNTIF($CK$8:CK238,CK238))</f>
        <v/>
      </c>
    </row>
    <row r="239" spans="1:91" ht="29.1" hidden="1" customHeight="1">
      <c r="A239" s="182" t="str">
        <f t="shared" si="137"/>
        <v/>
      </c>
      <c r="B239" s="66">
        <v>232</v>
      </c>
      <c r="C239" s="8" t="str">
        <f t="shared" si="152"/>
        <v/>
      </c>
      <c r="D239" s="112" t="str">
        <f t="shared" si="153"/>
        <v/>
      </c>
      <c r="E239" s="112" t="str">
        <f t="shared" si="154"/>
        <v/>
      </c>
      <c r="F239" s="113" t="str">
        <f t="shared" si="155"/>
        <v/>
      </c>
      <c r="G239" s="113" t="str">
        <f t="shared" si="130"/>
        <v/>
      </c>
      <c r="H239" s="113" t="str">
        <f t="shared" si="131"/>
        <v/>
      </c>
      <c r="I239" s="114" t="str">
        <f t="shared" si="156"/>
        <v/>
      </c>
      <c r="J239" s="114" t="str">
        <f t="shared" si="132"/>
        <v/>
      </c>
      <c r="K239" s="8" t="str">
        <f t="shared" si="133"/>
        <v/>
      </c>
      <c r="L239" s="8" t="str">
        <f t="shared" si="134"/>
        <v/>
      </c>
      <c r="M239" s="114" t="str">
        <f t="shared" si="135"/>
        <v/>
      </c>
      <c r="N239" s="8" t="str">
        <f t="shared" si="157"/>
        <v/>
      </c>
      <c r="O239" s="115" t="str">
        <f t="shared" si="158"/>
        <v/>
      </c>
      <c r="P239" s="8" t="str">
        <f t="shared" si="159"/>
        <v/>
      </c>
      <c r="Q239" s="115" t="str">
        <f t="shared" si="160"/>
        <v/>
      </c>
      <c r="R239" s="115" t="str">
        <f t="shared" si="161"/>
        <v/>
      </c>
      <c r="S239" s="121" t="str">
        <f>IF(R239="","",SUMPRODUCT(--(L239=$L$8:$L$101),--(J239=$J$8:$J$101),--(R239&lt;$R$8:$R$101))+COUNTIF($R$8:R239,R239))</f>
        <v/>
      </c>
      <c r="T239" s="121" t="str">
        <f>IF(R239="","",SUMPRODUCT(--(L239=$L$8:$L$101),--(M239=$M$8:$M$101),--(J239=$J$8:$J$101),--(R239&lt;$R$8:$R$101))+COUNTIF($R$8:R239,R239))</f>
        <v/>
      </c>
      <c r="BU239" s="193">
        <v>232</v>
      </c>
      <c r="BV239" s="193" t="str">
        <f>IF(CK239="","",SUMPRODUCT(--(CC239=$CC$8:$CC$358),--(CE239=$CE$8:$CE$358),--(CK239&lt;$CK$8:$CK$358))+COUNTIF($CK$8:CK239,CK239))</f>
        <v/>
      </c>
      <c r="BW239" s="193" t="str">
        <f t="shared" si="138"/>
        <v/>
      </c>
      <c r="BX239" s="193" t="str">
        <f t="shared" si="139"/>
        <v/>
      </c>
      <c r="BY239" s="193" t="str">
        <f t="shared" si="140"/>
        <v/>
      </c>
      <c r="BZ239" s="193" t="str">
        <f t="shared" si="141"/>
        <v/>
      </c>
      <c r="CA239" s="193" t="str">
        <f t="shared" si="142"/>
        <v/>
      </c>
      <c r="CB239" s="193" t="str">
        <f t="shared" si="143"/>
        <v/>
      </c>
      <c r="CC239" s="193" t="str">
        <f t="shared" si="144"/>
        <v/>
      </c>
      <c r="CD239" s="193" t="str">
        <f t="shared" si="145"/>
        <v/>
      </c>
      <c r="CE239" s="193" t="str">
        <f t="shared" si="146"/>
        <v/>
      </c>
      <c r="CF239" s="200" t="str">
        <f t="shared" si="136"/>
        <v/>
      </c>
      <c r="CG239" s="193" t="str">
        <f t="shared" si="147"/>
        <v/>
      </c>
      <c r="CH239" s="192" t="str">
        <f t="shared" si="148"/>
        <v/>
      </c>
      <c r="CI239" s="193" t="str">
        <f t="shared" si="149"/>
        <v/>
      </c>
      <c r="CJ239" s="192" t="str">
        <f t="shared" si="150"/>
        <v/>
      </c>
      <c r="CK239" s="192" t="str">
        <f t="shared" si="151"/>
        <v/>
      </c>
      <c r="CL239" s="193" t="str">
        <f>IF(CK239="","",SUMPRODUCT(--(CC239=$CC$8:$CC$358),--(CE239=$CE$8:$CE$358),--(CK239&lt;$CK$8:$CK$358))+COUNTIF($CK$8:CK239,CK239))</f>
        <v/>
      </c>
      <c r="CM239" s="229" t="str">
        <f>IF(CK239="","",SUMPRODUCT(--(CE239=$CE$8:$CE$101),--(CF239=$CF$8:$CF$101),--(CC239=$CC$8:$CC$101),--(CK239&lt;$CK$8:$CK$101))+COUNTIF($CK$8:CK239,CK239))</f>
        <v/>
      </c>
    </row>
    <row r="240" spans="1:91" ht="29.1" hidden="1" customHeight="1">
      <c r="A240" s="182" t="str">
        <f t="shared" si="137"/>
        <v/>
      </c>
      <c r="B240" s="66">
        <v>233</v>
      </c>
      <c r="C240" s="8" t="str">
        <f t="shared" si="152"/>
        <v/>
      </c>
      <c r="D240" s="112" t="str">
        <f t="shared" si="153"/>
        <v/>
      </c>
      <c r="E240" s="112" t="str">
        <f t="shared" si="154"/>
        <v/>
      </c>
      <c r="F240" s="113" t="str">
        <f t="shared" si="155"/>
        <v/>
      </c>
      <c r="G240" s="113" t="str">
        <f t="shared" si="130"/>
        <v/>
      </c>
      <c r="H240" s="113" t="str">
        <f t="shared" si="131"/>
        <v/>
      </c>
      <c r="I240" s="114" t="str">
        <f t="shared" si="156"/>
        <v/>
      </c>
      <c r="J240" s="114" t="str">
        <f t="shared" si="132"/>
        <v/>
      </c>
      <c r="K240" s="8" t="str">
        <f t="shared" si="133"/>
        <v/>
      </c>
      <c r="L240" s="8" t="str">
        <f t="shared" si="134"/>
        <v/>
      </c>
      <c r="M240" s="114" t="str">
        <f t="shared" si="135"/>
        <v/>
      </c>
      <c r="N240" s="8" t="str">
        <f t="shared" si="157"/>
        <v/>
      </c>
      <c r="O240" s="115" t="str">
        <f t="shared" si="158"/>
        <v/>
      </c>
      <c r="P240" s="8" t="str">
        <f t="shared" si="159"/>
        <v/>
      </c>
      <c r="Q240" s="115" t="str">
        <f t="shared" si="160"/>
        <v/>
      </c>
      <c r="R240" s="115" t="str">
        <f t="shared" si="161"/>
        <v/>
      </c>
      <c r="S240" s="121" t="str">
        <f>IF(R240="","",SUMPRODUCT(--(L240=$L$8:$L$101),--(J240=$J$8:$J$101),--(R240&lt;$R$8:$R$101))+COUNTIF($R$8:R240,R240))</f>
        <v/>
      </c>
      <c r="T240" s="121" t="str">
        <f>IF(R240="","",SUMPRODUCT(--(L240=$L$8:$L$101),--(M240=$M$8:$M$101),--(J240=$J$8:$J$101),--(R240&lt;$R$8:$R$101))+COUNTIF($R$8:R240,R240))</f>
        <v/>
      </c>
      <c r="BU240" s="193">
        <v>233</v>
      </c>
      <c r="BV240" s="193" t="str">
        <f>IF(CK240="","",SUMPRODUCT(--(CC240=$CC$8:$CC$358),--(CE240=$CE$8:$CE$358),--(CK240&lt;$CK$8:$CK$358))+COUNTIF($CK$8:CK240,CK240))</f>
        <v/>
      </c>
      <c r="BW240" s="193" t="str">
        <f t="shared" si="138"/>
        <v/>
      </c>
      <c r="BX240" s="193" t="str">
        <f t="shared" si="139"/>
        <v/>
      </c>
      <c r="BY240" s="193" t="str">
        <f t="shared" si="140"/>
        <v/>
      </c>
      <c r="BZ240" s="193" t="str">
        <f t="shared" si="141"/>
        <v/>
      </c>
      <c r="CA240" s="193" t="str">
        <f t="shared" si="142"/>
        <v/>
      </c>
      <c r="CB240" s="193" t="str">
        <f t="shared" si="143"/>
        <v/>
      </c>
      <c r="CC240" s="193" t="str">
        <f t="shared" si="144"/>
        <v/>
      </c>
      <c r="CD240" s="193" t="str">
        <f t="shared" si="145"/>
        <v/>
      </c>
      <c r="CE240" s="193" t="str">
        <f t="shared" si="146"/>
        <v/>
      </c>
      <c r="CF240" s="200" t="str">
        <f t="shared" si="136"/>
        <v/>
      </c>
      <c r="CG240" s="193" t="str">
        <f t="shared" si="147"/>
        <v/>
      </c>
      <c r="CH240" s="192" t="str">
        <f t="shared" si="148"/>
        <v/>
      </c>
      <c r="CI240" s="193" t="str">
        <f t="shared" si="149"/>
        <v/>
      </c>
      <c r="CJ240" s="192" t="str">
        <f t="shared" si="150"/>
        <v/>
      </c>
      <c r="CK240" s="192" t="str">
        <f t="shared" si="151"/>
        <v/>
      </c>
      <c r="CL240" s="193" t="str">
        <f>IF(CK240="","",SUMPRODUCT(--(CC240=$CC$8:$CC$358),--(CE240=$CE$8:$CE$358),--(CK240&lt;$CK$8:$CK$358))+COUNTIF($CK$8:CK240,CK240))</f>
        <v/>
      </c>
      <c r="CM240" s="229" t="str">
        <f>IF(CK240="","",SUMPRODUCT(--(CE240=$CE$8:$CE$101),--(CF240=$CF$8:$CF$101),--(CC240=$CC$8:$CC$101),--(CK240&lt;$CK$8:$CK$101))+COUNTIF($CK$8:CK240,CK240))</f>
        <v/>
      </c>
    </row>
    <row r="241" spans="1:91" ht="29.1" hidden="1" customHeight="1">
      <c r="A241" s="182" t="str">
        <f t="shared" si="137"/>
        <v/>
      </c>
      <c r="B241" s="66">
        <v>234</v>
      </c>
      <c r="C241" s="8" t="str">
        <f t="shared" si="152"/>
        <v/>
      </c>
      <c r="D241" s="112" t="str">
        <f t="shared" si="153"/>
        <v/>
      </c>
      <c r="E241" s="112" t="str">
        <f t="shared" si="154"/>
        <v/>
      </c>
      <c r="F241" s="113" t="str">
        <f t="shared" si="155"/>
        <v/>
      </c>
      <c r="G241" s="113" t="str">
        <f t="shared" si="130"/>
        <v/>
      </c>
      <c r="H241" s="113" t="str">
        <f t="shared" si="131"/>
        <v/>
      </c>
      <c r="I241" s="114" t="str">
        <f t="shared" si="156"/>
        <v/>
      </c>
      <c r="J241" s="114" t="str">
        <f t="shared" si="132"/>
        <v/>
      </c>
      <c r="K241" s="8" t="str">
        <f t="shared" si="133"/>
        <v/>
      </c>
      <c r="L241" s="8" t="str">
        <f t="shared" si="134"/>
        <v/>
      </c>
      <c r="M241" s="114" t="str">
        <f t="shared" si="135"/>
        <v/>
      </c>
      <c r="N241" s="8" t="str">
        <f t="shared" si="157"/>
        <v/>
      </c>
      <c r="O241" s="115" t="str">
        <f t="shared" si="158"/>
        <v/>
      </c>
      <c r="P241" s="8" t="str">
        <f t="shared" si="159"/>
        <v/>
      </c>
      <c r="Q241" s="115" t="str">
        <f t="shared" si="160"/>
        <v/>
      </c>
      <c r="R241" s="115" t="str">
        <f t="shared" si="161"/>
        <v/>
      </c>
      <c r="S241" s="121" t="str">
        <f>IF(R241="","",SUMPRODUCT(--(L241=$L$8:$L$101),--(J241=$J$8:$J$101),--(R241&lt;$R$8:$R$101))+COUNTIF($R$8:R241,R241))</f>
        <v/>
      </c>
      <c r="T241" s="121" t="str">
        <f>IF(R241="","",SUMPRODUCT(--(L241=$L$8:$L$101),--(M241=$M$8:$M$101),--(J241=$J$8:$J$101),--(R241&lt;$R$8:$R$101))+COUNTIF($R$8:R241,R241))</f>
        <v/>
      </c>
      <c r="BU241" s="193">
        <v>234</v>
      </c>
      <c r="BV241" s="193" t="str">
        <f>IF(CK241="","",SUMPRODUCT(--(CC241=$CC$8:$CC$358),--(CE241=$CE$8:$CE$358),--(CK241&lt;$CK$8:$CK$358))+COUNTIF($CK$8:CK241,CK241))</f>
        <v/>
      </c>
      <c r="BW241" s="193" t="str">
        <f t="shared" si="138"/>
        <v/>
      </c>
      <c r="BX241" s="193" t="str">
        <f t="shared" si="139"/>
        <v/>
      </c>
      <c r="BY241" s="193" t="str">
        <f t="shared" si="140"/>
        <v/>
      </c>
      <c r="BZ241" s="193" t="str">
        <f t="shared" si="141"/>
        <v/>
      </c>
      <c r="CA241" s="193" t="str">
        <f t="shared" si="142"/>
        <v/>
      </c>
      <c r="CB241" s="193" t="str">
        <f t="shared" si="143"/>
        <v/>
      </c>
      <c r="CC241" s="193" t="str">
        <f t="shared" si="144"/>
        <v/>
      </c>
      <c r="CD241" s="193" t="str">
        <f t="shared" si="145"/>
        <v/>
      </c>
      <c r="CE241" s="193" t="str">
        <f t="shared" si="146"/>
        <v/>
      </c>
      <c r="CF241" s="200" t="str">
        <f t="shared" si="136"/>
        <v/>
      </c>
      <c r="CG241" s="193" t="str">
        <f t="shared" si="147"/>
        <v/>
      </c>
      <c r="CH241" s="192" t="str">
        <f t="shared" si="148"/>
        <v/>
      </c>
      <c r="CI241" s="193" t="str">
        <f t="shared" si="149"/>
        <v/>
      </c>
      <c r="CJ241" s="192" t="str">
        <f t="shared" si="150"/>
        <v/>
      </c>
      <c r="CK241" s="192" t="str">
        <f t="shared" si="151"/>
        <v/>
      </c>
      <c r="CL241" s="193" t="str">
        <f>IF(CK241="","",SUMPRODUCT(--(CC241=$CC$8:$CC$358),--(CE241=$CE$8:$CE$358),--(CK241&lt;$CK$8:$CK$358))+COUNTIF($CK$8:CK241,CK241))</f>
        <v/>
      </c>
      <c r="CM241" s="229" t="str">
        <f>IF(CK241="","",SUMPRODUCT(--(CE241=$CE$8:$CE$101),--(CF241=$CF$8:$CF$101),--(CC241=$CC$8:$CC$101),--(CK241&lt;$CK$8:$CK$101))+COUNTIF($CK$8:CK241,CK241))</f>
        <v/>
      </c>
    </row>
    <row r="242" spans="1:91" ht="29.1" hidden="1" customHeight="1">
      <c r="A242" s="182" t="str">
        <f t="shared" si="137"/>
        <v/>
      </c>
      <c r="B242" s="66">
        <v>235</v>
      </c>
      <c r="C242" s="8" t="str">
        <f t="shared" si="152"/>
        <v/>
      </c>
      <c r="D242" s="112" t="str">
        <f t="shared" si="153"/>
        <v/>
      </c>
      <c r="E242" s="112" t="str">
        <f t="shared" si="154"/>
        <v/>
      </c>
      <c r="F242" s="113" t="str">
        <f t="shared" si="155"/>
        <v/>
      </c>
      <c r="G242" s="113" t="str">
        <f t="shared" si="130"/>
        <v/>
      </c>
      <c r="H242" s="113" t="str">
        <f t="shared" si="131"/>
        <v/>
      </c>
      <c r="I242" s="114" t="str">
        <f t="shared" si="156"/>
        <v/>
      </c>
      <c r="J242" s="114" t="str">
        <f t="shared" si="132"/>
        <v/>
      </c>
      <c r="K242" s="8" t="str">
        <f t="shared" si="133"/>
        <v/>
      </c>
      <c r="L242" s="8" t="str">
        <f t="shared" si="134"/>
        <v/>
      </c>
      <c r="M242" s="114" t="str">
        <f t="shared" si="135"/>
        <v/>
      </c>
      <c r="N242" s="8" t="str">
        <f t="shared" si="157"/>
        <v/>
      </c>
      <c r="O242" s="115" t="str">
        <f t="shared" si="158"/>
        <v/>
      </c>
      <c r="P242" s="8" t="str">
        <f t="shared" si="159"/>
        <v/>
      </c>
      <c r="Q242" s="115" t="str">
        <f t="shared" si="160"/>
        <v/>
      </c>
      <c r="R242" s="115" t="str">
        <f t="shared" si="161"/>
        <v/>
      </c>
      <c r="S242" s="121" t="str">
        <f>IF(R242="","",SUMPRODUCT(--(L242=$L$8:$L$101),--(J242=$J$8:$J$101),--(R242&lt;$R$8:$R$101))+COUNTIF($R$8:R242,R242))</f>
        <v/>
      </c>
      <c r="T242" s="121" t="str">
        <f>IF(R242="","",SUMPRODUCT(--(L242=$L$8:$L$101),--(M242=$M$8:$M$101),--(J242=$J$8:$J$101),--(R242&lt;$R$8:$R$101))+COUNTIF($R$8:R242,R242))</f>
        <v/>
      </c>
      <c r="BU242" s="193">
        <v>235</v>
      </c>
      <c r="BV242" s="193" t="str">
        <f>IF(CK242="","",SUMPRODUCT(--(CC242=$CC$8:$CC$358),--(CE242=$CE$8:$CE$358),--(CK242&lt;$CK$8:$CK$358))+COUNTIF($CK$8:CK242,CK242))</f>
        <v/>
      </c>
      <c r="BW242" s="193" t="str">
        <f t="shared" si="138"/>
        <v/>
      </c>
      <c r="BX242" s="193" t="str">
        <f t="shared" si="139"/>
        <v/>
      </c>
      <c r="BY242" s="193" t="str">
        <f t="shared" si="140"/>
        <v/>
      </c>
      <c r="BZ242" s="193" t="str">
        <f t="shared" si="141"/>
        <v/>
      </c>
      <c r="CA242" s="193" t="str">
        <f t="shared" si="142"/>
        <v/>
      </c>
      <c r="CB242" s="193" t="str">
        <f t="shared" si="143"/>
        <v/>
      </c>
      <c r="CC242" s="193" t="str">
        <f t="shared" si="144"/>
        <v/>
      </c>
      <c r="CD242" s="193" t="str">
        <f t="shared" si="145"/>
        <v/>
      </c>
      <c r="CE242" s="193" t="str">
        <f t="shared" si="146"/>
        <v/>
      </c>
      <c r="CF242" s="200" t="str">
        <f t="shared" si="136"/>
        <v/>
      </c>
      <c r="CG242" s="193" t="str">
        <f t="shared" si="147"/>
        <v/>
      </c>
      <c r="CH242" s="192" t="str">
        <f t="shared" si="148"/>
        <v/>
      </c>
      <c r="CI242" s="193" t="str">
        <f t="shared" si="149"/>
        <v/>
      </c>
      <c r="CJ242" s="192" t="str">
        <f t="shared" si="150"/>
        <v/>
      </c>
      <c r="CK242" s="192" t="str">
        <f t="shared" si="151"/>
        <v/>
      </c>
      <c r="CL242" s="193" t="str">
        <f>IF(CK242="","",SUMPRODUCT(--(CC242=$CC$8:$CC$358),--(CE242=$CE$8:$CE$358),--(CK242&lt;$CK$8:$CK$358))+COUNTIF($CK$8:CK242,CK242))</f>
        <v/>
      </c>
      <c r="CM242" s="229" t="str">
        <f>IF(CK242="","",SUMPRODUCT(--(CE242=$CE$8:$CE$101),--(CF242=$CF$8:$CF$101),--(CC242=$CC$8:$CC$101),--(CK242&lt;$CK$8:$CK$101))+COUNTIF($CK$8:CK242,CK242))</f>
        <v/>
      </c>
    </row>
    <row r="243" spans="1:91" ht="29.1" hidden="1" customHeight="1">
      <c r="A243" s="182" t="str">
        <f t="shared" si="137"/>
        <v/>
      </c>
      <c r="B243" s="66">
        <v>236</v>
      </c>
      <c r="C243" s="8" t="str">
        <f t="shared" si="152"/>
        <v/>
      </c>
      <c r="D243" s="112" t="str">
        <f t="shared" si="153"/>
        <v/>
      </c>
      <c r="E243" s="112" t="str">
        <f t="shared" si="154"/>
        <v/>
      </c>
      <c r="F243" s="113" t="str">
        <f t="shared" si="155"/>
        <v/>
      </c>
      <c r="G243" s="113" t="str">
        <f t="shared" si="130"/>
        <v/>
      </c>
      <c r="H243" s="113" t="str">
        <f t="shared" si="131"/>
        <v/>
      </c>
      <c r="I243" s="114" t="str">
        <f t="shared" si="156"/>
        <v/>
      </c>
      <c r="J243" s="114" t="str">
        <f t="shared" si="132"/>
        <v/>
      </c>
      <c r="K243" s="8" t="str">
        <f t="shared" si="133"/>
        <v/>
      </c>
      <c r="L243" s="8" t="str">
        <f t="shared" si="134"/>
        <v/>
      </c>
      <c r="M243" s="114" t="str">
        <f t="shared" si="135"/>
        <v/>
      </c>
      <c r="N243" s="8" t="str">
        <f t="shared" si="157"/>
        <v/>
      </c>
      <c r="O243" s="115" t="str">
        <f t="shared" si="158"/>
        <v/>
      </c>
      <c r="P243" s="8" t="str">
        <f t="shared" si="159"/>
        <v/>
      </c>
      <c r="Q243" s="115" t="str">
        <f t="shared" si="160"/>
        <v/>
      </c>
      <c r="R243" s="115" t="str">
        <f t="shared" si="161"/>
        <v/>
      </c>
      <c r="S243" s="121" t="str">
        <f>IF(R243="","",SUMPRODUCT(--(L243=$L$8:$L$101),--(J243=$J$8:$J$101),--(R243&lt;$R$8:$R$101))+COUNTIF($R$8:R243,R243))</f>
        <v/>
      </c>
      <c r="T243" s="121" t="str">
        <f>IF(R243="","",SUMPRODUCT(--(L243=$L$8:$L$101),--(M243=$M$8:$M$101),--(J243=$J$8:$J$101),--(R243&lt;$R$8:$R$101))+COUNTIF($R$8:R243,R243))</f>
        <v/>
      </c>
      <c r="BU243" s="193">
        <v>236</v>
      </c>
      <c r="BV243" s="193" t="str">
        <f>IF(CK243="","",SUMPRODUCT(--(CC243=$CC$8:$CC$358),--(CE243=$CE$8:$CE$358),--(CK243&lt;$CK$8:$CK$358))+COUNTIF($CK$8:CK243,CK243))</f>
        <v/>
      </c>
      <c r="BW243" s="193" t="str">
        <f t="shared" si="138"/>
        <v/>
      </c>
      <c r="BX243" s="193" t="str">
        <f t="shared" si="139"/>
        <v/>
      </c>
      <c r="BY243" s="193" t="str">
        <f t="shared" si="140"/>
        <v/>
      </c>
      <c r="BZ243" s="193" t="str">
        <f t="shared" si="141"/>
        <v/>
      </c>
      <c r="CA243" s="193" t="str">
        <f t="shared" si="142"/>
        <v/>
      </c>
      <c r="CB243" s="193" t="str">
        <f t="shared" si="143"/>
        <v/>
      </c>
      <c r="CC243" s="193" t="str">
        <f t="shared" si="144"/>
        <v/>
      </c>
      <c r="CD243" s="193" t="str">
        <f t="shared" si="145"/>
        <v/>
      </c>
      <c r="CE243" s="193" t="str">
        <f t="shared" si="146"/>
        <v/>
      </c>
      <c r="CF243" s="200" t="str">
        <f t="shared" si="136"/>
        <v/>
      </c>
      <c r="CG243" s="193" t="str">
        <f t="shared" si="147"/>
        <v/>
      </c>
      <c r="CH243" s="192" t="str">
        <f t="shared" si="148"/>
        <v/>
      </c>
      <c r="CI243" s="193" t="str">
        <f t="shared" si="149"/>
        <v/>
      </c>
      <c r="CJ243" s="192" t="str">
        <f t="shared" si="150"/>
        <v/>
      </c>
      <c r="CK243" s="192" t="str">
        <f t="shared" si="151"/>
        <v/>
      </c>
      <c r="CL243" s="193" t="str">
        <f>IF(CK243="","",SUMPRODUCT(--(CC243=$CC$8:$CC$358),--(CE243=$CE$8:$CE$358),--(CK243&lt;$CK$8:$CK$358))+COUNTIF($CK$8:CK243,CK243))</f>
        <v/>
      </c>
      <c r="CM243" s="229" t="str">
        <f>IF(CK243="","",SUMPRODUCT(--(CE243=$CE$8:$CE$101),--(CF243=$CF$8:$CF$101),--(CC243=$CC$8:$CC$101),--(CK243&lt;$CK$8:$CK$101))+COUNTIF($CK$8:CK243,CK243))</f>
        <v/>
      </c>
    </row>
    <row r="244" spans="1:91" ht="29.1" hidden="1" customHeight="1">
      <c r="A244" s="182" t="str">
        <f t="shared" si="137"/>
        <v/>
      </c>
      <c r="B244" s="66">
        <v>237</v>
      </c>
      <c r="C244" s="8" t="str">
        <f t="shared" si="152"/>
        <v/>
      </c>
      <c r="D244" s="112" t="str">
        <f t="shared" si="153"/>
        <v/>
      </c>
      <c r="E244" s="112" t="str">
        <f t="shared" si="154"/>
        <v/>
      </c>
      <c r="F244" s="113" t="str">
        <f t="shared" si="155"/>
        <v/>
      </c>
      <c r="G244" s="113" t="str">
        <f t="shared" si="130"/>
        <v/>
      </c>
      <c r="H244" s="113" t="str">
        <f t="shared" si="131"/>
        <v/>
      </c>
      <c r="I244" s="114" t="str">
        <f t="shared" si="156"/>
        <v/>
      </c>
      <c r="J244" s="114" t="str">
        <f t="shared" si="132"/>
        <v/>
      </c>
      <c r="K244" s="8" t="str">
        <f t="shared" si="133"/>
        <v/>
      </c>
      <c r="L244" s="8" t="str">
        <f t="shared" si="134"/>
        <v/>
      </c>
      <c r="M244" s="114" t="str">
        <f t="shared" si="135"/>
        <v/>
      </c>
      <c r="N244" s="8" t="str">
        <f t="shared" si="157"/>
        <v/>
      </c>
      <c r="O244" s="115" t="str">
        <f t="shared" si="158"/>
        <v/>
      </c>
      <c r="P244" s="8" t="str">
        <f t="shared" si="159"/>
        <v/>
      </c>
      <c r="Q244" s="115" t="str">
        <f t="shared" si="160"/>
        <v/>
      </c>
      <c r="R244" s="115" t="str">
        <f t="shared" si="161"/>
        <v/>
      </c>
      <c r="S244" s="121" t="str">
        <f>IF(R244="","",SUMPRODUCT(--(L244=$L$8:$L$101),--(J244=$J$8:$J$101),--(R244&lt;$R$8:$R$101))+COUNTIF($R$8:R244,R244))</f>
        <v/>
      </c>
      <c r="T244" s="121" t="str">
        <f>IF(R244="","",SUMPRODUCT(--(L244=$L$8:$L$101),--(M244=$M$8:$M$101),--(J244=$J$8:$J$101),--(R244&lt;$R$8:$R$101))+COUNTIF($R$8:R244,R244))</f>
        <v/>
      </c>
      <c r="BU244" s="193">
        <v>237</v>
      </c>
      <c r="BV244" s="193" t="str">
        <f>IF(CK244="","",SUMPRODUCT(--(CC244=$CC$8:$CC$358),--(CE244=$CE$8:$CE$358),--(CK244&lt;$CK$8:$CK$358))+COUNTIF($CK$8:CK244,CK244))</f>
        <v/>
      </c>
      <c r="BW244" s="193" t="str">
        <f t="shared" si="138"/>
        <v/>
      </c>
      <c r="BX244" s="193" t="str">
        <f t="shared" si="139"/>
        <v/>
      </c>
      <c r="BY244" s="193" t="str">
        <f t="shared" si="140"/>
        <v/>
      </c>
      <c r="BZ244" s="193" t="str">
        <f t="shared" si="141"/>
        <v/>
      </c>
      <c r="CA244" s="193" t="str">
        <f t="shared" si="142"/>
        <v/>
      </c>
      <c r="CB244" s="193" t="str">
        <f t="shared" si="143"/>
        <v/>
      </c>
      <c r="CC244" s="193" t="str">
        <f t="shared" si="144"/>
        <v/>
      </c>
      <c r="CD244" s="193" t="str">
        <f t="shared" si="145"/>
        <v/>
      </c>
      <c r="CE244" s="193" t="str">
        <f t="shared" si="146"/>
        <v/>
      </c>
      <c r="CF244" s="200" t="str">
        <f t="shared" si="136"/>
        <v/>
      </c>
      <c r="CG244" s="193" t="str">
        <f t="shared" si="147"/>
        <v/>
      </c>
      <c r="CH244" s="192" t="str">
        <f t="shared" si="148"/>
        <v/>
      </c>
      <c r="CI244" s="193" t="str">
        <f t="shared" si="149"/>
        <v/>
      </c>
      <c r="CJ244" s="192" t="str">
        <f t="shared" si="150"/>
        <v/>
      </c>
      <c r="CK244" s="192" t="str">
        <f t="shared" si="151"/>
        <v/>
      </c>
      <c r="CL244" s="193" t="str">
        <f>IF(CK244="","",SUMPRODUCT(--(CC244=$CC$8:$CC$358),--(CE244=$CE$8:$CE$358),--(CK244&lt;$CK$8:$CK$358))+COUNTIF($CK$8:CK244,CK244))</f>
        <v/>
      </c>
      <c r="CM244" s="229" t="str">
        <f>IF(CK244="","",SUMPRODUCT(--(CE244=$CE$8:$CE$101),--(CF244=$CF$8:$CF$101),--(CC244=$CC$8:$CC$101),--(CK244&lt;$CK$8:$CK$101))+COUNTIF($CK$8:CK244,CK244))</f>
        <v/>
      </c>
    </row>
    <row r="245" spans="1:91" ht="29.1" hidden="1" customHeight="1">
      <c r="A245" s="182" t="str">
        <f t="shared" si="137"/>
        <v/>
      </c>
      <c r="B245" s="66">
        <v>238</v>
      </c>
      <c r="C245" s="8" t="str">
        <f t="shared" si="152"/>
        <v/>
      </c>
      <c r="D245" s="112" t="str">
        <f t="shared" si="153"/>
        <v/>
      </c>
      <c r="E245" s="112" t="str">
        <f t="shared" si="154"/>
        <v/>
      </c>
      <c r="F245" s="113" t="str">
        <f t="shared" si="155"/>
        <v/>
      </c>
      <c r="G245" s="113" t="str">
        <f t="shared" si="130"/>
        <v/>
      </c>
      <c r="H245" s="113" t="str">
        <f t="shared" si="131"/>
        <v/>
      </c>
      <c r="I245" s="114" t="str">
        <f t="shared" si="156"/>
        <v/>
      </c>
      <c r="J245" s="114" t="str">
        <f t="shared" si="132"/>
        <v/>
      </c>
      <c r="K245" s="8" t="str">
        <f t="shared" si="133"/>
        <v/>
      </c>
      <c r="L245" s="8" t="str">
        <f t="shared" si="134"/>
        <v/>
      </c>
      <c r="M245" s="114" t="str">
        <f t="shared" si="135"/>
        <v/>
      </c>
      <c r="N245" s="8" t="str">
        <f t="shared" si="157"/>
        <v/>
      </c>
      <c r="O245" s="115" t="str">
        <f t="shared" si="158"/>
        <v/>
      </c>
      <c r="P245" s="8" t="str">
        <f t="shared" si="159"/>
        <v/>
      </c>
      <c r="Q245" s="115" t="str">
        <f t="shared" si="160"/>
        <v/>
      </c>
      <c r="R245" s="115" t="str">
        <f t="shared" si="161"/>
        <v/>
      </c>
      <c r="S245" s="121" t="str">
        <f>IF(R245="","",SUMPRODUCT(--(L245=$L$8:$L$101),--(J245=$J$8:$J$101),--(R245&lt;$R$8:$R$101))+COUNTIF($R$8:R245,R245))</f>
        <v/>
      </c>
      <c r="T245" s="121" t="str">
        <f>IF(R245="","",SUMPRODUCT(--(L245=$L$8:$L$101),--(M245=$M$8:$M$101),--(J245=$J$8:$J$101),--(R245&lt;$R$8:$R$101))+COUNTIF($R$8:R245,R245))</f>
        <v/>
      </c>
      <c r="BU245" s="193">
        <v>238</v>
      </c>
      <c r="BV245" s="193" t="str">
        <f>IF(CK245="","",SUMPRODUCT(--(CC245=$CC$8:$CC$358),--(CE245=$CE$8:$CE$358),--(CK245&lt;$CK$8:$CK$358))+COUNTIF($CK$8:CK245,CK245))</f>
        <v/>
      </c>
      <c r="BW245" s="193" t="str">
        <f t="shared" si="138"/>
        <v/>
      </c>
      <c r="BX245" s="193" t="str">
        <f t="shared" si="139"/>
        <v/>
      </c>
      <c r="BY245" s="193" t="str">
        <f t="shared" si="140"/>
        <v/>
      </c>
      <c r="BZ245" s="193" t="str">
        <f t="shared" si="141"/>
        <v/>
      </c>
      <c r="CA245" s="193" t="str">
        <f t="shared" si="142"/>
        <v/>
      </c>
      <c r="CB245" s="193" t="str">
        <f t="shared" si="143"/>
        <v/>
      </c>
      <c r="CC245" s="193" t="str">
        <f t="shared" si="144"/>
        <v/>
      </c>
      <c r="CD245" s="193" t="str">
        <f t="shared" si="145"/>
        <v/>
      </c>
      <c r="CE245" s="193" t="str">
        <f t="shared" si="146"/>
        <v/>
      </c>
      <c r="CF245" s="200" t="str">
        <f t="shared" si="136"/>
        <v/>
      </c>
      <c r="CG245" s="193" t="str">
        <f t="shared" si="147"/>
        <v/>
      </c>
      <c r="CH245" s="192" t="str">
        <f t="shared" si="148"/>
        <v/>
      </c>
      <c r="CI245" s="193" t="str">
        <f t="shared" si="149"/>
        <v/>
      </c>
      <c r="CJ245" s="192" t="str">
        <f t="shared" si="150"/>
        <v/>
      </c>
      <c r="CK245" s="192" t="str">
        <f t="shared" si="151"/>
        <v/>
      </c>
      <c r="CL245" s="193" t="str">
        <f>IF(CK245="","",SUMPRODUCT(--(CC245=$CC$8:$CC$358),--(CE245=$CE$8:$CE$358),--(CK245&lt;$CK$8:$CK$358))+COUNTIF($CK$8:CK245,CK245))</f>
        <v/>
      </c>
      <c r="CM245" s="229" t="str">
        <f>IF(CK245="","",SUMPRODUCT(--(CE245=$CE$8:$CE$101),--(CF245=$CF$8:$CF$101),--(CC245=$CC$8:$CC$101),--(CK245&lt;$CK$8:$CK$101))+COUNTIF($CK$8:CK245,CK245))</f>
        <v/>
      </c>
    </row>
    <row r="246" spans="1:91" ht="29.1" hidden="1" customHeight="1">
      <c r="A246" s="182" t="str">
        <f t="shared" si="137"/>
        <v/>
      </c>
      <c r="B246" s="66">
        <v>239</v>
      </c>
      <c r="C246" s="8" t="str">
        <f t="shared" si="152"/>
        <v/>
      </c>
      <c r="D246" s="112" t="str">
        <f t="shared" si="153"/>
        <v/>
      </c>
      <c r="E246" s="112" t="str">
        <f t="shared" si="154"/>
        <v/>
      </c>
      <c r="F246" s="113" t="str">
        <f t="shared" si="155"/>
        <v/>
      </c>
      <c r="G246" s="113" t="str">
        <f t="shared" si="130"/>
        <v/>
      </c>
      <c r="H246" s="113" t="str">
        <f t="shared" si="131"/>
        <v/>
      </c>
      <c r="I246" s="114" t="str">
        <f t="shared" si="156"/>
        <v/>
      </c>
      <c r="J246" s="114" t="str">
        <f t="shared" si="132"/>
        <v/>
      </c>
      <c r="K246" s="8" t="str">
        <f t="shared" si="133"/>
        <v/>
      </c>
      <c r="L246" s="8" t="str">
        <f t="shared" si="134"/>
        <v/>
      </c>
      <c r="M246" s="114" t="str">
        <f t="shared" si="135"/>
        <v/>
      </c>
      <c r="N246" s="8" t="str">
        <f t="shared" si="157"/>
        <v/>
      </c>
      <c r="O246" s="115" t="str">
        <f t="shared" si="158"/>
        <v/>
      </c>
      <c r="P246" s="8" t="str">
        <f t="shared" si="159"/>
        <v/>
      </c>
      <c r="Q246" s="115" t="str">
        <f t="shared" si="160"/>
        <v/>
      </c>
      <c r="R246" s="115" t="str">
        <f t="shared" si="161"/>
        <v/>
      </c>
      <c r="S246" s="121" t="str">
        <f>IF(R246="","",SUMPRODUCT(--(L246=$L$8:$L$101),--(J246=$J$8:$J$101),--(R246&lt;$R$8:$R$101))+COUNTIF($R$8:R246,R246))</f>
        <v/>
      </c>
      <c r="T246" s="121" t="str">
        <f>IF(R246="","",SUMPRODUCT(--(L246=$L$8:$L$101),--(M246=$M$8:$M$101),--(J246=$J$8:$J$101),--(R246&lt;$R$8:$R$101))+COUNTIF($R$8:R246,R246))</f>
        <v/>
      </c>
      <c r="BU246" s="193">
        <v>239</v>
      </c>
      <c r="BV246" s="193" t="str">
        <f>IF(CK246="","",SUMPRODUCT(--(CC246=$CC$8:$CC$358),--(CE246=$CE$8:$CE$358),--(CK246&lt;$CK$8:$CK$358))+COUNTIF($CK$8:CK246,CK246))</f>
        <v/>
      </c>
      <c r="BW246" s="193" t="str">
        <f t="shared" si="138"/>
        <v/>
      </c>
      <c r="BX246" s="193" t="str">
        <f t="shared" si="139"/>
        <v/>
      </c>
      <c r="BY246" s="193" t="str">
        <f t="shared" si="140"/>
        <v/>
      </c>
      <c r="BZ246" s="193" t="str">
        <f t="shared" si="141"/>
        <v/>
      </c>
      <c r="CA246" s="193" t="str">
        <f t="shared" si="142"/>
        <v/>
      </c>
      <c r="CB246" s="193" t="str">
        <f t="shared" si="143"/>
        <v/>
      </c>
      <c r="CC246" s="193" t="str">
        <f t="shared" si="144"/>
        <v/>
      </c>
      <c r="CD246" s="193" t="str">
        <f t="shared" si="145"/>
        <v/>
      </c>
      <c r="CE246" s="193" t="str">
        <f t="shared" si="146"/>
        <v/>
      </c>
      <c r="CF246" s="200" t="str">
        <f t="shared" si="136"/>
        <v/>
      </c>
      <c r="CG246" s="193" t="str">
        <f t="shared" si="147"/>
        <v/>
      </c>
      <c r="CH246" s="192" t="str">
        <f t="shared" si="148"/>
        <v/>
      </c>
      <c r="CI246" s="193" t="str">
        <f t="shared" si="149"/>
        <v/>
      </c>
      <c r="CJ246" s="192" t="str">
        <f t="shared" si="150"/>
        <v/>
      </c>
      <c r="CK246" s="192" t="str">
        <f t="shared" si="151"/>
        <v/>
      </c>
      <c r="CL246" s="193" t="str">
        <f>IF(CK246="","",SUMPRODUCT(--(CC246=$CC$8:$CC$358),--(CE246=$CE$8:$CE$358),--(CK246&lt;$CK$8:$CK$358))+COUNTIF($CK$8:CK246,CK246))</f>
        <v/>
      </c>
      <c r="CM246" s="229" t="str">
        <f>IF(CK246="","",SUMPRODUCT(--(CE246=$CE$8:$CE$101),--(CF246=$CF$8:$CF$101),--(CC246=$CC$8:$CC$101),--(CK246&lt;$CK$8:$CK$101))+COUNTIF($CK$8:CK246,CK246))</f>
        <v/>
      </c>
    </row>
    <row r="247" spans="1:91" ht="29.1" hidden="1" customHeight="1">
      <c r="A247" s="182" t="str">
        <f t="shared" si="137"/>
        <v/>
      </c>
      <c r="B247" s="66">
        <v>240</v>
      </c>
      <c r="C247" s="8" t="str">
        <f t="shared" si="152"/>
        <v/>
      </c>
      <c r="D247" s="112" t="str">
        <f t="shared" si="153"/>
        <v/>
      </c>
      <c r="E247" s="112" t="str">
        <f t="shared" si="154"/>
        <v/>
      </c>
      <c r="F247" s="113" t="str">
        <f t="shared" si="155"/>
        <v/>
      </c>
      <c r="G247" s="113" t="str">
        <f t="shared" si="130"/>
        <v/>
      </c>
      <c r="H247" s="113" t="str">
        <f t="shared" si="131"/>
        <v/>
      </c>
      <c r="I247" s="114" t="str">
        <f t="shared" si="156"/>
        <v/>
      </c>
      <c r="J247" s="114" t="str">
        <f t="shared" si="132"/>
        <v/>
      </c>
      <c r="K247" s="8" t="str">
        <f t="shared" si="133"/>
        <v/>
      </c>
      <c r="L247" s="8" t="str">
        <f t="shared" si="134"/>
        <v/>
      </c>
      <c r="M247" s="114" t="str">
        <f t="shared" si="135"/>
        <v/>
      </c>
      <c r="N247" s="8" t="str">
        <f t="shared" si="157"/>
        <v/>
      </c>
      <c r="O247" s="115" t="str">
        <f t="shared" si="158"/>
        <v/>
      </c>
      <c r="P247" s="8" t="str">
        <f t="shared" si="159"/>
        <v/>
      </c>
      <c r="Q247" s="115" t="str">
        <f t="shared" si="160"/>
        <v/>
      </c>
      <c r="R247" s="115" t="str">
        <f t="shared" si="161"/>
        <v/>
      </c>
      <c r="S247" s="121" t="str">
        <f>IF(R247="","",SUMPRODUCT(--(L247=$L$8:$L$101),--(J247=$J$8:$J$101),--(R247&lt;$R$8:$R$101))+COUNTIF($R$8:R247,R247))</f>
        <v/>
      </c>
      <c r="T247" s="121" t="str">
        <f>IF(R247="","",SUMPRODUCT(--(L247=$L$8:$L$101),--(M247=$M$8:$M$101),--(J247=$J$8:$J$101),--(R247&lt;$R$8:$R$101))+COUNTIF($R$8:R247,R247))</f>
        <v/>
      </c>
      <c r="BU247" s="193">
        <v>240</v>
      </c>
      <c r="BV247" s="193" t="str">
        <f>IF(CK247="","",SUMPRODUCT(--(CC247=$CC$8:$CC$358),--(CE247=$CE$8:$CE$358),--(CK247&lt;$CK$8:$CK$358))+COUNTIF($CK$8:CK247,CK247))</f>
        <v/>
      </c>
      <c r="BW247" s="193" t="str">
        <f t="shared" si="138"/>
        <v/>
      </c>
      <c r="BX247" s="193" t="str">
        <f t="shared" si="139"/>
        <v/>
      </c>
      <c r="BY247" s="193" t="str">
        <f t="shared" si="140"/>
        <v/>
      </c>
      <c r="BZ247" s="193" t="str">
        <f t="shared" si="141"/>
        <v/>
      </c>
      <c r="CA247" s="193" t="str">
        <f t="shared" si="142"/>
        <v/>
      </c>
      <c r="CB247" s="193" t="str">
        <f t="shared" si="143"/>
        <v/>
      </c>
      <c r="CC247" s="193" t="str">
        <f t="shared" si="144"/>
        <v/>
      </c>
      <c r="CD247" s="193" t="str">
        <f t="shared" si="145"/>
        <v/>
      </c>
      <c r="CE247" s="193" t="str">
        <f t="shared" si="146"/>
        <v/>
      </c>
      <c r="CF247" s="200" t="str">
        <f t="shared" si="136"/>
        <v/>
      </c>
      <c r="CG247" s="193" t="str">
        <f t="shared" si="147"/>
        <v/>
      </c>
      <c r="CH247" s="192" t="str">
        <f t="shared" si="148"/>
        <v/>
      </c>
      <c r="CI247" s="193" t="str">
        <f t="shared" si="149"/>
        <v/>
      </c>
      <c r="CJ247" s="192" t="str">
        <f t="shared" si="150"/>
        <v/>
      </c>
      <c r="CK247" s="192" t="str">
        <f t="shared" si="151"/>
        <v/>
      </c>
      <c r="CL247" s="193" t="str">
        <f>IF(CK247="","",SUMPRODUCT(--(CC247=$CC$8:$CC$358),--(CE247=$CE$8:$CE$358),--(CK247&lt;$CK$8:$CK$358))+COUNTIF($CK$8:CK247,CK247))</f>
        <v/>
      </c>
      <c r="CM247" s="229" t="str">
        <f>IF(CK247="","",SUMPRODUCT(--(CE247=$CE$8:$CE$101),--(CF247=$CF$8:$CF$101),--(CC247=$CC$8:$CC$101),--(CK247&lt;$CK$8:$CK$101))+COUNTIF($CK$8:CK247,CK247))</f>
        <v/>
      </c>
    </row>
    <row r="248" spans="1:91" ht="29.1" hidden="1" customHeight="1">
      <c r="A248" s="182" t="str">
        <f t="shared" si="137"/>
        <v/>
      </c>
      <c r="B248" s="66">
        <v>241</v>
      </c>
      <c r="C248" s="8" t="str">
        <f t="shared" si="152"/>
        <v/>
      </c>
      <c r="D248" s="112" t="str">
        <f t="shared" si="153"/>
        <v/>
      </c>
      <c r="E248" s="112" t="str">
        <f t="shared" si="154"/>
        <v/>
      </c>
      <c r="F248" s="113" t="str">
        <f t="shared" si="155"/>
        <v/>
      </c>
      <c r="G248" s="113" t="str">
        <f t="shared" si="130"/>
        <v/>
      </c>
      <c r="H248" s="113" t="str">
        <f t="shared" si="131"/>
        <v/>
      </c>
      <c r="I248" s="114" t="str">
        <f t="shared" si="156"/>
        <v/>
      </c>
      <c r="J248" s="114" t="str">
        <f t="shared" si="132"/>
        <v/>
      </c>
      <c r="K248" s="8" t="str">
        <f t="shared" si="133"/>
        <v/>
      </c>
      <c r="L248" s="8" t="str">
        <f t="shared" si="134"/>
        <v/>
      </c>
      <c r="M248" s="114" t="str">
        <f t="shared" si="135"/>
        <v/>
      </c>
      <c r="N248" s="8" t="str">
        <f t="shared" si="157"/>
        <v/>
      </c>
      <c r="O248" s="115" t="str">
        <f t="shared" si="158"/>
        <v/>
      </c>
      <c r="P248" s="8" t="str">
        <f t="shared" si="159"/>
        <v/>
      </c>
      <c r="Q248" s="115" t="str">
        <f t="shared" si="160"/>
        <v/>
      </c>
      <c r="R248" s="115" t="str">
        <f t="shared" si="161"/>
        <v/>
      </c>
      <c r="S248" s="121" t="str">
        <f>IF(R248="","",SUMPRODUCT(--(L248=$L$8:$L$101),--(J248=$J$8:$J$101),--(R248&lt;$R$8:$R$101))+COUNTIF($R$8:R248,R248))</f>
        <v/>
      </c>
      <c r="T248" s="121" t="str">
        <f>IF(R248="","",SUMPRODUCT(--(L248=$L$8:$L$101),--(M248=$M$8:$M$101),--(J248=$J$8:$J$101),--(R248&lt;$R$8:$R$101))+COUNTIF($R$8:R248,R248))</f>
        <v/>
      </c>
      <c r="BU248" s="193">
        <v>241</v>
      </c>
      <c r="BV248" s="193" t="str">
        <f>IF(CK248="","",SUMPRODUCT(--(CC248=$CC$8:$CC$358),--(CE248=$CE$8:$CE$358),--(CK248&lt;$CK$8:$CK$358))+COUNTIF($CK$8:CK248,CK248))</f>
        <v/>
      </c>
      <c r="BW248" s="193" t="str">
        <f t="shared" si="138"/>
        <v/>
      </c>
      <c r="BX248" s="193" t="str">
        <f t="shared" si="139"/>
        <v/>
      </c>
      <c r="BY248" s="193" t="str">
        <f t="shared" si="140"/>
        <v/>
      </c>
      <c r="BZ248" s="193" t="str">
        <f t="shared" si="141"/>
        <v/>
      </c>
      <c r="CA248" s="193" t="str">
        <f t="shared" si="142"/>
        <v/>
      </c>
      <c r="CB248" s="193" t="str">
        <f t="shared" si="143"/>
        <v/>
      </c>
      <c r="CC248" s="193" t="str">
        <f t="shared" si="144"/>
        <v/>
      </c>
      <c r="CD248" s="193" t="str">
        <f t="shared" si="145"/>
        <v/>
      </c>
      <c r="CE248" s="193" t="str">
        <f t="shared" si="146"/>
        <v/>
      </c>
      <c r="CF248" s="200" t="str">
        <f t="shared" si="136"/>
        <v/>
      </c>
      <c r="CG248" s="193" t="str">
        <f t="shared" si="147"/>
        <v/>
      </c>
      <c r="CH248" s="192" t="str">
        <f t="shared" si="148"/>
        <v/>
      </c>
      <c r="CI248" s="193" t="str">
        <f t="shared" si="149"/>
        <v/>
      </c>
      <c r="CJ248" s="192" t="str">
        <f t="shared" si="150"/>
        <v/>
      </c>
      <c r="CK248" s="192" t="str">
        <f t="shared" si="151"/>
        <v/>
      </c>
      <c r="CL248" s="193" t="str">
        <f>IF(CK248="","",SUMPRODUCT(--(CC248=$CC$8:$CC$358),--(CE248=$CE$8:$CE$358),--(CK248&lt;$CK$8:$CK$358))+COUNTIF($CK$8:CK248,CK248))</f>
        <v/>
      </c>
      <c r="CM248" s="229" t="str">
        <f>IF(CK248="","",SUMPRODUCT(--(CE248=$CE$8:$CE$101),--(CF248=$CF$8:$CF$101),--(CC248=$CC$8:$CC$101),--(CK248&lt;$CK$8:$CK$101))+COUNTIF($CK$8:CK248,CK248))</f>
        <v/>
      </c>
    </row>
    <row r="249" spans="1:91" ht="29.1" hidden="1" customHeight="1">
      <c r="A249" s="182" t="str">
        <f t="shared" si="137"/>
        <v/>
      </c>
      <c r="B249" s="66">
        <v>242</v>
      </c>
      <c r="C249" s="8" t="str">
        <f t="shared" si="152"/>
        <v/>
      </c>
      <c r="D249" s="112" t="str">
        <f t="shared" si="153"/>
        <v/>
      </c>
      <c r="E249" s="112" t="str">
        <f t="shared" si="154"/>
        <v/>
      </c>
      <c r="F249" s="113" t="str">
        <f t="shared" si="155"/>
        <v/>
      </c>
      <c r="G249" s="113" t="str">
        <f t="shared" si="130"/>
        <v/>
      </c>
      <c r="H249" s="113" t="str">
        <f t="shared" si="131"/>
        <v/>
      </c>
      <c r="I249" s="114" t="str">
        <f t="shared" si="156"/>
        <v/>
      </c>
      <c r="J249" s="114" t="str">
        <f t="shared" si="132"/>
        <v/>
      </c>
      <c r="K249" s="8" t="str">
        <f t="shared" si="133"/>
        <v/>
      </c>
      <c r="L249" s="8" t="str">
        <f t="shared" si="134"/>
        <v/>
      </c>
      <c r="M249" s="114" t="str">
        <f t="shared" si="135"/>
        <v/>
      </c>
      <c r="N249" s="8" t="str">
        <f t="shared" si="157"/>
        <v/>
      </c>
      <c r="O249" s="115" t="str">
        <f t="shared" si="158"/>
        <v/>
      </c>
      <c r="P249" s="8" t="str">
        <f t="shared" si="159"/>
        <v/>
      </c>
      <c r="Q249" s="115" t="str">
        <f t="shared" si="160"/>
        <v/>
      </c>
      <c r="R249" s="115" t="str">
        <f t="shared" si="161"/>
        <v/>
      </c>
      <c r="S249" s="121" t="str">
        <f>IF(R249="","",SUMPRODUCT(--(L249=$L$8:$L$101),--(J249=$J$8:$J$101),--(R249&lt;$R$8:$R$101))+COUNTIF($R$8:R249,R249))</f>
        <v/>
      </c>
      <c r="T249" s="121" t="str">
        <f>IF(R249="","",SUMPRODUCT(--(L249=$L$8:$L$101),--(M249=$M$8:$M$101),--(J249=$J$8:$J$101),--(R249&lt;$R$8:$R$101))+COUNTIF($R$8:R249,R249))</f>
        <v/>
      </c>
      <c r="BU249" s="193">
        <v>242</v>
      </c>
      <c r="BV249" s="193" t="str">
        <f>IF(CK249="","",SUMPRODUCT(--(CC249=$CC$8:$CC$358),--(CE249=$CE$8:$CE$358),--(CK249&lt;$CK$8:$CK$358))+COUNTIF($CK$8:CK249,CK249))</f>
        <v/>
      </c>
      <c r="BW249" s="193" t="str">
        <f t="shared" si="138"/>
        <v/>
      </c>
      <c r="BX249" s="193" t="str">
        <f t="shared" si="139"/>
        <v/>
      </c>
      <c r="BY249" s="193" t="str">
        <f t="shared" si="140"/>
        <v/>
      </c>
      <c r="BZ249" s="193" t="str">
        <f t="shared" si="141"/>
        <v/>
      </c>
      <c r="CA249" s="193" t="str">
        <f t="shared" si="142"/>
        <v/>
      </c>
      <c r="CB249" s="193" t="str">
        <f t="shared" si="143"/>
        <v/>
      </c>
      <c r="CC249" s="193" t="str">
        <f t="shared" si="144"/>
        <v/>
      </c>
      <c r="CD249" s="193" t="str">
        <f t="shared" si="145"/>
        <v/>
      </c>
      <c r="CE249" s="193" t="str">
        <f t="shared" si="146"/>
        <v/>
      </c>
      <c r="CF249" s="200" t="str">
        <f t="shared" si="136"/>
        <v/>
      </c>
      <c r="CG249" s="193" t="str">
        <f t="shared" si="147"/>
        <v/>
      </c>
      <c r="CH249" s="192" t="str">
        <f t="shared" si="148"/>
        <v/>
      </c>
      <c r="CI249" s="193" t="str">
        <f t="shared" si="149"/>
        <v/>
      </c>
      <c r="CJ249" s="192" t="str">
        <f t="shared" si="150"/>
        <v/>
      </c>
      <c r="CK249" s="192" t="str">
        <f t="shared" si="151"/>
        <v/>
      </c>
      <c r="CL249" s="193" t="str">
        <f>IF(CK249="","",SUMPRODUCT(--(CC249=$CC$8:$CC$358),--(CE249=$CE$8:$CE$358),--(CK249&lt;$CK$8:$CK$358))+COUNTIF($CK$8:CK249,CK249))</f>
        <v/>
      </c>
      <c r="CM249" s="229" t="str">
        <f>IF(CK249="","",SUMPRODUCT(--(CE249=$CE$8:$CE$101),--(CF249=$CF$8:$CF$101),--(CC249=$CC$8:$CC$101),--(CK249&lt;$CK$8:$CK$101))+COUNTIF($CK$8:CK249,CK249))</f>
        <v/>
      </c>
    </row>
    <row r="250" spans="1:91" ht="29.1" hidden="1" customHeight="1">
      <c r="A250" s="182" t="str">
        <f t="shared" si="137"/>
        <v/>
      </c>
      <c r="B250" s="66">
        <v>243</v>
      </c>
      <c r="C250" s="8" t="str">
        <f t="shared" si="152"/>
        <v/>
      </c>
      <c r="D250" s="112" t="str">
        <f t="shared" si="153"/>
        <v/>
      </c>
      <c r="E250" s="112" t="str">
        <f t="shared" si="154"/>
        <v/>
      </c>
      <c r="F250" s="113" t="str">
        <f t="shared" si="155"/>
        <v/>
      </c>
      <c r="G250" s="113" t="str">
        <f t="shared" si="130"/>
        <v/>
      </c>
      <c r="H250" s="113" t="str">
        <f t="shared" si="131"/>
        <v/>
      </c>
      <c r="I250" s="114" t="str">
        <f t="shared" si="156"/>
        <v/>
      </c>
      <c r="J250" s="114" t="str">
        <f t="shared" si="132"/>
        <v/>
      </c>
      <c r="K250" s="8" t="str">
        <f t="shared" si="133"/>
        <v/>
      </c>
      <c r="L250" s="8" t="str">
        <f t="shared" si="134"/>
        <v/>
      </c>
      <c r="M250" s="114" t="str">
        <f t="shared" si="135"/>
        <v/>
      </c>
      <c r="N250" s="8" t="str">
        <f t="shared" si="157"/>
        <v/>
      </c>
      <c r="O250" s="115" t="str">
        <f t="shared" si="158"/>
        <v/>
      </c>
      <c r="P250" s="8" t="str">
        <f t="shared" si="159"/>
        <v/>
      </c>
      <c r="Q250" s="115" t="str">
        <f t="shared" si="160"/>
        <v/>
      </c>
      <c r="R250" s="115" t="str">
        <f t="shared" si="161"/>
        <v/>
      </c>
      <c r="S250" s="121" t="str">
        <f>IF(R250="","",SUMPRODUCT(--(L250=$L$8:$L$101),--(J250=$J$8:$J$101),--(R250&lt;$R$8:$R$101))+COUNTIF($R$8:R250,R250))</f>
        <v/>
      </c>
      <c r="T250" s="121" t="str">
        <f>IF(R250="","",SUMPRODUCT(--(L250=$L$8:$L$101),--(M250=$M$8:$M$101),--(J250=$J$8:$J$101),--(R250&lt;$R$8:$R$101))+COUNTIF($R$8:R250,R250))</f>
        <v/>
      </c>
      <c r="BU250" s="193">
        <v>243</v>
      </c>
      <c r="BV250" s="193" t="str">
        <f>IF(CK250="","",SUMPRODUCT(--(CC250=$CC$8:$CC$358),--(CE250=$CE$8:$CE$358),--(CK250&lt;$CK$8:$CK$358))+COUNTIF($CK$8:CK250,CK250))</f>
        <v/>
      </c>
      <c r="BW250" s="193" t="str">
        <f t="shared" si="138"/>
        <v/>
      </c>
      <c r="BX250" s="193" t="str">
        <f t="shared" si="139"/>
        <v/>
      </c>
      <c r="BY250" s="193" t="str">
        <f t="shared" si="140"/>
        <v/>
      </c>
      <c r="BZ250" s="193" t="str">
        <f t="shared" si="141"/>
        <v/>
      </c>
      <c r="CA250" s="193" t="str">
        <f t="shared" si="142"/>
        <v/>
      </c>
      <c r="CB250" s="193" t="str">
        <f t="shared" si="143"/>
        <v/>
      </c>
      <c r="CC250" s="193" t="str">
        <f t="shared" si="144"/>
        <v/>
      </c>
      <c r="CD250" s="193" t="str">
        <f t="shared" si="145"/>
        <v/>
      </c>
      <c r="CE250" s="193" t="str">
        <f t="shared" si="146"/>
        <v/>
      </c>
      <c r="CF250" s="200" t="str">
        <f t="shared" si="136"/>
        <v/>
      </c>
      <c r="CG250" s="193" t="str">
        <f t="shared" si="147"/>
        <v/>
      </c>
      <c r="CH250" s="192" t="str">
        <f t="shared" si="148"/>
        <v/>
      </c>
      <c r="CI250" s="193" t="str">
        <f t="shared" si="149"/>
        <v/>
      </c>
      <c r="CJ250" s="192" t="str">
        <f t="shared" si="150"/>
        <v/>
      </c>
      <c r="CK250" s="192" t="str">
        <f t="shared" si="151"/>
        <v/>
      </c>
      <c r="CL250" s="193" t="str">
        <f>IF(CK250="","",SUMPRODUCT(--(CC250=$CC$8:$CC$358),--(CE250=$CE$8:$CE$358),--(CK250&lt;$CK$8:$CK$358))+COUNTIF($CK$8:CK250,CK250))</f>
        <v/>
      </c>
      <c r="CM250" s="229" t="str">
        <f>IF(CK250="","",SUMPRODUCT(--(CE250=$CE$8:$CE$101),--(CF250=$CF$8:$CF$101),--(CC250=$CC$8:$CC$101),--(CK250&lt;$CK$8:$CK$101))+COUNTIF($CK$8:CK250,CK250))</f>
        <v/>
      </c>
    </row>
    <row r="251" spans="1:91" ht="29.1" hidden="1" customHeight="1">
      <c r="A251" s="182" t="str">
        <f t="shared" si="137"/>
        <v/>
      </c>
      <c r="B251" s="66">
        <v>244</v>
      </c>
      <c r="C251" s="8" t="str">
        <f t="shared" si="152"/>
        <v/>
      </c>
      <c r="D251" s="112" t="str">
        <f t="shared" si="153"/>
        <v/>
      </c>
      <c r="E251" s="112" t="str">
        <f t="shared" si="154"/>
        <v/>
      </c>
      <c r="F251" s="113" t="str">
        <f t="shared" si="155"/>
        <v/>
      </c>
      <c r="G251" s="113" t="str">
        <f t="shared" si="130"/>
        <v/>
      </c>
      <c r="H251" s="113" t="str">
        <f t="shared" si="131"/>
        <v/>
      </c>
      <c r="I251" s="114" t="str">
        <f t="shared" si="156"/>
        <v/>
      </c>
      <c r="J251" s="114" t="str">
        <f t="shared" si="132"/>
        <v/>
      </c>
      <c r="K251" s="8" t="str">
        <f t="shared" si="133"/>
        <v/>
      </c>
      <c r="L251" s="8" t="str">
        <f t="shared" si="134"/>
        <v/>
      </c>
      <c r="M251" s="114" t="str">
        <f t="shared" si="135"/>
        <v/>
      </c>
      <c r="N251" s="8" t="str">
        <f t="shared" si="157"/>
        <v/>
      </c>
      <c r="O251" s="115" t="str">
        <f t="shared" si="158"/>
        <v/>
      </c>
      <c r="P251" s="8" t="str">
        <f t="shared" si="159"/>
        <v/>
      </c>
      <c r="Q251" s="115" t="str">
        <f t="shared" si="160"/>
        <v/>
      </c>
      <c r="R251" s="115" t="str">
        <f t="shared" si="161"/>
        <v/>
      </c>
      <c r="S251" s="121" t="str">
        <f>IF(R251="","",SUMPRODUCT(--(L251=$L$8:$L$101),--(J251=$J$8:$J$101),--(R251&lt;$R$8:$R$101))+COUNTIF($R$8:R251,R251))</f>
        <v/>
      </c>
      <c r="T251" s="121" t="str">
        <f>IF(R251="","",SUMPRODUCT(--(L251=$L$8:$L$101),--(M251=$M$8:$M$101),--(J251=$J$8:$J$101),--(R251&lt;$R$8:$R$101))+COUNTIF($R$8:R251,R251))</f>
        <v/>
      </c>
      <c r="BU251" s="193">
        <v>244</v>
      </c>
      <c r="BV251" s="193" t="str">
        <f>IF(CK251="","",SUMPRODUCT(--(CC251=$CC$8:$CC$358),--(CE251=$CE$8:$CE$358),--(CK251&lt;$CK$8:$CK$358))+COUNTIF($CK$8:CK251,CK251))</f>
        <v/>
      </c>
      <c r="BW251" s="193" t="str">
        <f t="shared" si="138"/>
        <v/>
      </c>
      <c r="BX251" s="193" t="str">
        <f t="shared" si="139"/>
        <v/>
      </c>
      <c r="BY251" s="193" t="str">
        <f t="shared" si="140"/>
        <v/>
      </c>
      <c r="BZ251" s="193" t="str">
        <f t="shared" si="141"/>
        <v/>
      </c>
      <c r="CA251" s="193" t="str">
        <f t="shared" si="142"/>
        <v/>
      </c>
      <c r="CB251" s="193" t="str">
        <f t="shared" si="143"/>
        <v/>
      </c>
      <c r="CC251" s="193" t="str">
        <f t="shared" si="144"/>
        <v/>
      </c>
      <c r="CD251" s="193" t="str">
        <f t="shared" si="145"/>
        <v/>
      </c>
      <c r="CE251" s="193" t="str">
        <f t="shared" si="146"/>
        <v/>
      </c>
      <c r="CF251" s="200" t="str">
        <f t="shared" si="136"/>
        <v/>
      </c>
      <c r="CG251" s="193" t="str">
        <f t="shared" si="147"/>
        <v/>
      </c>
      <c r="CH251" s="192" t="str">
        <f t="shared" si="148"/>
        <v/>
      </c>
      <c r="CI251" s="193" t="str">
        <f t="shared" si="149"/>
        <v/>
      </c>
      <c r="CJ251" s="192" t="str">
        <f t="shared" si="150"/>
        <v/>
      </c>
      <c r="CK251" s="192" t="str">
        <f t="shared" si="151"/>
        <v/>
      </c>
      <c r="CL251" s="193" t="str">
        <f>IF(CK251="","",SUMPRODUCT(--(CC251=$CC$8:$CC$358),--(CE251=$CE$8:$CE$358),--(CK251&lt;$CK$8:$CK$358))+COUNTIF($CK$8:CK251,CK251))</f>
        <v/>
      </c>
      <c r="CM251" s="229" t="str">
        <f>IF(CK251="","",SUMPRODUCT(--(CE251=$CE$8:$CE$101),--(CF251=$CF$8:$CF$101),--(CC251=$CC$8:$CC$101),--(CK251&lt;$CK$8:$CK$101))+COUNTIF($CK$8:CK251,CK251))</f>
        <v/>
      </c>
    </row>
    <row r="252" spans="1:91" ht="29.1" hidden="1" customHeight="1">
      <c r="A252" s="182" t="str">
        <f t="shared" si="137"/>
        <v/>
      </c>
      <c r="B252" s="66">
        <v>245</v>
      </c>
      <c r="C252" s="8" t="str">
        <f t="shared" si="152"/>
        <v/>
      </c>
      <c r="D252" s="112" t="str">
        <f t="shared" si="153"/>
        <v/>
      </c>
      <c r="E252" s="112" t="str">
        <f t="shared" si="154"/>
        <v/>
      </c>
      <c r="F252" s="113" t="str">
        <f t="shared" si="155"/>
        <v/>
      </c>
      <c r="G252" s="113" t="str">
        <f t="shared" si="130"/>
        <v/>
      </c>
      <c r="H252" s="113" t="str">
        <f t="shared" si="131"/>
        <v/>
      </c>
      <c r="I252" s="114" t="str">
        <f t="shared" si="156"/>
        <v/>
      </c>
      <c r="J252" s="114" t="str">
        <f t="shared" si="132"/>
        <v/>
      </c>
      <c r="K252" s="8" t="str">
        <f t="shared" si="133"/>
        <v/>
      </c>
      <c r="L252" s="8" t="str">
        <f t="shared" si="134"/>
        <v/>
      </c>
      <c r="M252" s="114" t="str">
        <f t="shared" si="135"/>
        <v/>
      </c>
      <c r="N252" s="8" t="str">
        <f t="shared" si="157"/>
        <v/>
      </c>
      <c r="O252" s="115" t="str">
        <f t="shared" si="158"/>
        <v/>
      </c>
      <c r="P252" s="8" t="str">
        <f t="shared" si="159"/>
        <v/>
      </c>
      <c r="Q252" s="115" t="str">
        <f t="shared" si="160"/>
        <v/>
      </c>
      <c r="R252" s="115" t="str">
        <f t="shared" si="161"/>
        <v/>
      </c>
      <c r="S252" s="121" t="str">
        <f>IF(R252="","",SUMPRODUCT(--(L252=$L$8:$L$101),--(J252=$J$8:$J$101),--(R252&lt;$R$8:$R$101))+COUNTIF($R$8:R252,R252))</f>
        <v/>
      </c>
      <c r="T252" s="121" t="str">
        <f>IF(R252="","",SUMPRODUCT(--(L252=$L$8:$L$101),--(M252=$M$8:$M$101),--(J252=$J$8:$J$101),--(R252&lt;$R$8:$R$101))+COUNTIF($R$8:R252,R252))</f>
        <v/>
      </c>
      <c r="BU252" s="193">
        <v>245</v>
      </c>
      <c r="BV252" s="193" t="str">
        <f>IF(CK252="","",SUMPRODUCT(--(CC252=$CC$8:$CC$358),--(CE252=$CE$8:$CE$358),--(CK252&lt;$CK$8:$CK$358))+COUNTIF($CK$8:CK252,CK252))</f>
        <v/>
      </c>
      <c r="BW252" s="193" t="str">
        <f t="shared" si="138"/>
        <v/>
      </c>
      <c r="BX252" s="193" t="str">
        <f t="shared" si="139"/>
        <v/>
      </c>
      <c r="BY252" s="193" t="str">
        <f t="shared" si="140"/>
        <v/>
      </c>
      <c r="BZ252" s="193" t="str">
        <f t="shared" si="141"/>
        <v/>
      </c>
      <c r="CA252" s="193" t="str">
        <f t="shared" si="142"/>
        <v/>
      </c>
      <c r="CB252" s="193" t="str">
        <f t="shared" si="143"/>
        <v/>
      </c>
      <c r="CC252" s="193" t="str">
        <f t="shared" si="144"/>
        <v/>
      </c>
      <c r="CD252" s="193" t="str">
        <f t="shared" si="145"/>
        <v/>
      </c>
      <c r="CE252" s="193" t="str">
        <f t="shared" si="146"/>
        <v/>
      </c>
      <c r="CF252" s="200" t="str">
        <f t="shared" si="136"/>
        <v/>
      </c>
      <c r="CG252" s="193" t="str">
        <f t="shared" si="147"/>
        <v/>
      </c>
      <c r="CH252" s="192" t="str">
        <f t="shared" si="148"/>
        <v/>
      </c>
      <c r="CI252" s="193" t="str">
        <f t="shared" si="149"/>
        <v/>
      </c>
      <c r="CJ252" s="192" t="str">
        <f t="shared" si="150"/>
        <v/>
      </c>
      <c r="CK252" s="192" t="str">
        <f t="shared" si="151"/>
        <v/>
      </c>
      <c r="CL252" s="193" t="str">
        <f>IF(CK252="","",SUMPRODUCT(--(CC252=$CC$8:$CC$358),--(CE252=$CE$8:$CE$358),--(CK252&lt;$CK$8:$CK$358))+COUNTIF($CK$8:CK252,CK252))</f>
        <v/>
      </c>
      <c r="CM252" s="229" t="str">
        <f>IF(CK252="","",SUMPRODUCT(--(CE252=$CE$8:$CE$101),--(CF252=$CF$8:$CF$101),--(CC252=$CC$8:$CC$101),--(CK252&lt;$CK$8:$CK$101))+COUNTIF($CK$8:CK252,CK252))</f>
        <v/>
      </c>
    </row>
    <row r="253" spans="1:91" ht="29.1" hidden="1" customHeight="1">
      <c r="A253" s="182" t="str">
        <f t="shared" si="137"/>
        <v/>
      </c>
      <c r="B253" s="66">
        <v>246</v>
      </c>
      <c r="C253" s="8" t="str">
        <f t="shared" si="152"/>
        <v/>
      </c>
      <c r="D253" s="112" t="str">
        <f t="shared" si="153"/>
        <v/>
      </c>
      <c r="E253" s="112" t="str">
        <f t="shared" si="154"/>
        <v/>
      </c>
      <c r="F253" s="113" t="str">
        <f t="shared" si="155"/>
        <v/>
      </c>
      <c r="G253" s="113" t="str">
        <f t="shared" si="130"/>
        <v/>
      </c>
      <c r="H253" s="113" t="str">
        <f t="shared" si="131"/>
        <v/>
      </c>
      <c r="I253" s="114" t="str">
        <f t="shared" si="156"/>
        <v/>
      </c>
      <c r="J253" s="114" t="str">
        <f t="shared" si="132"/>
        <v/>
      </c>
      <c r="K253" s="8" t="str">
        <f t="shared" si="133"/>
        <v/>
      </c>
      <c r="L253" s="8" t="str">
        <f t="shared" si="134"/>
        <v/>
      </c>
      <c r="M253" s="114" t="str">
        <f t="shared" si="135"/>
        <v/>
      </c>
      <c r="N253" s="8" t="str">
        <f t="shared" si="157"/>
        <v/>
      </c>
      <c r="O253" s="115" t="str">
        <f t="shared" si="158"/>
        <v/>
      </c>
      <c r="P253" s="8" t="str">
        <f t="shared" si="159"/>
        <v/>
      </c>
      <c r="Q253" s="115" t="str">
        <f t="shared" si="160"/>
        <v/>
      </c>
      <c r="R253" s="115" t="str">
        <f t="shared" si="161"/>
        <v/>
      </c>
      <c r="S253" s="121" t="str">
        <f>IF(R253="","",SUMPRODUCT(--(L253=$L$8:$L$101),--(J253=$J$8:$J$101),--(R253&lt;$R$8:$R$101))+COUNTIF($R$8:R253,R253))</f>
        <v/>
      </c>
      <c r="T253" s="121" t="str">
        <f>IF(R253="","",SUMPRODUCT(--(L253=$L$8:$L$101),--(M253=$M$8:$M$101),--(J253=$J$8:$J$101),--(R253&lt;$R$8:$R$101))+COUNTIF($R$8:R253,R253))</f>
        <v/>
      </c>
      <c r="BU253" s="193">
        <v>246</v>
      </c>
      <c r="BV253" s="193" t="str">
        <f>IF(CK253="","",SUMPRODUCT(--(CC253=$CC$8:$CC$358),--(CE253=$CE$8:$CE$358),--(CK253&lt;$CK$8:$CK$358))+COUNTIF($CK$8:CK253,CK253))</f>
        <v/>
      </c>
      <c r="BW253" s="193" t="str">
        <f t="shared" si="138"/>
        <v/>
      </c>
      <c r="BX253" s="193" t="str">
        <f t="shared" si="139"/>
        <v/>
      </c>
      <c r="BY253" s="193" t="str">
        <f t="shared" si="140"/>
        <v/>
      </c>
      <c r="BZ253" s="193" t="str">
        <f t="shared" si="141"/>
        <v/>
      </c>
      <c r="CA253" s="193" t="str">
        <f t="shared" si="142"/>
        <v/>
      </c>
      <c r="CB253" s="193" t="str">
        <f t="shared" si="143"/>
        <v/>
      </c>
      <c r="CC253" s="193" t="str">
        <f t="shared" si="144"/>
        <v/>
      </c>
      <c r="CD253" s="193" t="str">
        <f t="shared" si="145"/>
        <v/>
      </c>
      <c r="CE253" s="193" t="str">
        <f t="shared" si="146"/>
        <v/>
      </c>
      <c r="CF253" s="200" t="str">
        <f t="shared" si="136"/>
        <v/>
      </c>
      <c r="CG253" s="193" t="str">
        <f t="shared" si="147"/>
        <v/>
      </c>
      <c r="CH253" s="192" t="str">
        <f t="shared" si="148"/>
        <v/>
      </c>
      <c r="CI253" s="193" t="str">
        <f t="shared" si="149"/>
        <v/>
      </c>
      <c r="CJ253" s="192" t="str">
        <f t="shared" si="150"/>
        <v/>
      </c>
      <c r="CK253" s="192" t="str">
        <f t="shared" si="151"/>
        <v/>
      </c>
      <c r="CL253" s="193" t="str">
        <f>IF(CK253="","",SUMPRODUCT(--(CC253=$CC$8:$CC$358),--(CE253=$CE$8:$CE$358),--(CK253&lt;$CK$8:$CK$358))+COUNTIF($CK$8:CK253,CK253))</f>
        <v/>
      </c>
      <c r="CM253" s="229" t="str">
        <f>IF(CK253="","",SUMPRODUCT(--(CE253=$CE$8:$CE$101),--(CF253=$CF$8:$CF$101),--(CC253=$CC$8:$CC$101),--(CK253&lt;$CK$8:$CK$101))+COUNTIF($CK$8:CK253,CK253))</f>
        <v/>
      </c>
    </row>
    <row r="254" spans="1:91" ht="29.1" hidden="1" customHeight="1">
      <c r="A254" s="182" t="str">
        <f t="shared" si="137"/>
        <v/>
      </c>
      <c r="B254" s="66">
        <v>247</v>
      </c>
      <c r="C254" s="8" t="str">
        <f t="shared" si="152"/>
        <v/>
      </c>
      <c r="D254" s="112" t="str">
        <f t="shared" si="153"/>
        <v/>
      </c>
      <c r="E254" s="112" t="str">
        <f t="shared" si="154"/>
        <v/>
      </c>
      <c r="F254" s="113" t="str">
        <f t="shared" si="155"/>
        <v/>
      </c>
      <c r="G254" s="113" t="str">
        <f t="shared" si="130"/>
        <v/>
      </c>
      <c r="H254" s="113" t="str">
        <f t="shared" si="131"/>
        <v/>
      </c>
      <c r="I254" s="114" t="str">
        <f t="shared" si="156"/>
        <v/>
      </c>
      <c r="J254" s="114" t="str">
        <f t="shared" si="132"/>
        <v/>
      </c>
      <c r="K254" s="8" t="str">
        <f t="shared" si="133"/>
        <v/>
      </c>
      <c r="L254" s="8" t="str">
        <f t="shared" si="134"/>
        <v/>
      </c>
      <c r="M254" s="114" t="str">
        <f t="shared" si="135"/>
        <v/>
      </c>
      <c r="N254" s="8" t="str">
        <f t="shared" si="157"/>
        <v/>
      </c>
      <c r="O254" s="115" t="str">
        <f t="shared" si="158"/>
        <v/>
      </c>
      <c r="P254" s="8" t="str">
        <f t="shared" si="159"/>
        <v/>
      </c>
      <c r="Q254" s="115" t="str">
        <f t="shared" si="160"/>
        <v/>
      </c>
      <c r="R254" s="115" t="str">
        <f t="shared" si="161"/>
        <v/>
      </c>
      <c r="S254" s="121" t="str">
        <f>IF(R254="","",SUMPRODUCT(--(L254=$L$8:$L$101),--(J254=$J$8:$J$101),--(R254&lt;$R$8:$R$101))+COUNTIF($R$8:R254,R254))</f>
        <v/>
      </c>
      <c r="T254" s="121" t="str">
        <f>IF(R254="","",SUMPRODUCT(--(L254=$L$8:$L$101),--(M254=$M$8:$M$101),--(J254=$J$8:$J$101),--(R254&lt;$R$8:$R$101))+COUNTIF($R$8:R254,R254))</f>
        <v/>
      </c>
      <c r="BU254" s="193">
        <v>247</v>
      </c>
      <c r="BV254" s="193" t="str">
        <f>IF(CK254="","",SUMPRODUCT(--(CC254=$CC$8:$CC$358),--(CE254=$CE$8:$CE$358),--(CK254&lt;$CK$8:$CK$358))+COUNTIF($CK$8:CK254,CK254))</f>
        <v/>
      </c>
      <c r="BW254" s="193" t="str">
        <f t="shared" si="138"/>
        <v/>
      </c>
      <c r="BX254" s="193" t="str">
        <f t="shared" si="139"/>
        <v/>
      </c>
      <c r="BY254" s="193" t="str">
        <f t="shared" si="140"/>
        <v/>
      </c>
      <c r="BZ254" s="193" t="str">
        <f t="shared" si="141"/>
        <v/>
      </c>
      <c r="CA254" s="193" t="str">
        <f t="shared" si="142"/>
        <v/>
      </c>
      <c r="CB254" s="193" t="str">
        <f t="shared" si="143"/>
        <v/>
      </c>
      <c r="CC254" s="193" t="str">
        <f t="shared" si="144"/>
        <v/>
      </c>
      <c r="CD254" s="193" t="str">
        <f t="shared" si="145"/>
        <v/>
      </c>
      <c r="CE254" s="193" t="str">
        <f t="shared" si="146"/>
        <v/>
      </c>
      <c r="CF254" s="200" t="str">
        <f t="shared" si="136"/>
        <v/>
      </c>
      <c r="CG254" s="193" t="str">
        <f t="shared" si="147"/>
        <v/>
      </c>
      <c r="CH254" s="192" t="str">
        <f t="shared" si="148"/>
        <v/>
      </c>
      <c r="CI254" s="193" t="str">
        <f t="shared" si="149"/>
        <v/>
      </c>
      <c r="CJ254" s="192" t="str">
        <f t="shared" si="150"/>
        <v/>
      </c>
      <c r="CK254" s="192" t="str">
        <f t="shared" si="151"/>
        <v/>
      </c>
      <c r="CL254" s="193" t="str">
        <f>IF(CK254="","",SUMPRODUCT(--(CC254=$CC$8:$CC$358),--(CE254=$CE$8:$CE$358),--(CK254&lt;$CK$8:$CK$358))+COUNTIF($CK$8:CK254,CK254))</f>
        <v/>
      </c>
      <c r="CM254" s="229" t="str">
        <f>IF(CK254="","",SUMPRODUCT(--(CE254=$CE$8:$CE$101),--(CF254=$CF$8:$CF$101),--(CC254=$CC$8:$CC$101),--(CK254&lt;$CK$8:$CK$101))+COUNTIF($CK$8:CK254,CK254))</f>
        <v/>
      </c>
    </row>
    <row r="255" spans="1:91" ht="29.1" hidden="1" customHeight="1">
      <c r="A255" s="182" t="str">
        <f t="shared" si="137"/>
        <v/>
      </c>
      <c r="B255" s="66">
        <v>248</v>
      </c>
      <c r="C255" s="8" t="str">
        <f t="shared" si="152"/>
        <v/>
      </c>
      <c r="D255" s="112" t="str">
        <f t="shared" si="153"/>
        <v/>
      </c>
      <c r="E255" s="112" t="str">
        <f t="shared" si="154"/>
        <v/>
      </c>
      <c r="F255" s="113" t="str">
        <f t="shared" si="155"/>
        <v/>
      </c>
      <c r="G255" s="113" t="str">
        <f t="shared" si="130"/>
        <v/>
      </c>
      <c r="H255" s="113" t="str">
        <f t="shared" si="131"/>
        <v/>
      </c>
      <c r="I255" s="114" t="str">
        <f t="shared" si="156"/>
        <v/>
      </c>
      <c r="J255" s="114" t="str">
        <f t="shared" si="132"/>
        <v/>
      </c>
      <c r="K255" s="8" t="str">
        <f t="shared" si="133"/>
        <v/>
      </c>
      <c r="L255" s="8" t="str">
        <f t="shared" si="134"/>
        <v/>
      </c>
      <c r="M255" s="114" t="str">
        <f t="shared" si="135"/>
        <v/>
      </c>
      <c r="N255" s="8" t="str">
        <f t="shared" si="157"/>
        <v/>
      </c>
      <c r="O255" s="115" t="str">
        <f t="shared" si="158"/>
        <v/>
      </c>
      <c r="P255" s="8" t="str">
        <f t="shared" si="159"/>
        <v/>
      </c>
      <c r="Q255" s="115" t="str">
        <f t="shared" si="160"/>
        <v/>
      </c>
      <c r="R255" s="115" t="str">
        <f t="shared" si="161"/>
        <v/>
      </c>
      <c r="S255" s="121" t="str">
        <f>IF(R255="","",SUMPRODUCT(--(L255=$L$8:$L$101),--(J255=$J$8:$J$101),--(R255&lt;$R$8:$R$101))+COUNTIF($R$8:R255,R255))</f>
        <v/>
      </c>
      <c r="T255" s="121" t="str">
        <f>IF(R255="","",SUMPRODUCT(--(L255=$L$8:$L$101),--(M255=$M$8:$M$101),--(J255=$J$8:$J$101),--(R255&lt;$R$8:$R$101))+COUNTIF($R$8:R255,R255))</f>
        <v/>
      </c>
      <c r="BU255" s="193">
        <v>248</v>
      </c>
      <c r="BV255" s="193" t="str">
        <f>IF(CK255="","",SUMPRODUCT(--(CC255=$CC$8:$CC$358),--(CE255=$CE$8:$CE$358),--(CK255&lt;$CK$8:$CK$358))+COUNTIF($CK$8:CK255,CK255))</f>
        <v/>
      </c>
      <c r="BW255" s="193" t="str">
        <f t="shared" si="138"/>
        <v/>
      </c>
      <c r="BX255" s="193" t="str">
        <f t="shared" si="139"/>
        <v/>
      </c>
      <c r="BY255" s="193" t="str">
        <f t="shared" si="140"/>
        <v/>
      </c>
      <c r="BZ255" s="193" t="str">
        <f t="shared" si="141"/>
        <v/>
      </c>
      <c r="CA255" s="193" t="str">
        <f t="shared" si="142"/>
        <v/>
      </c>
      <c r="CB255" s="193" t="str">
        <f t="shared" si="143"/>
        <v/>
      </c>
      <c r="CC255" s="193" t="str">
        <f t="shared" si="144"/>
        <v/>
      </c>
      <c r="CD255" s="193" t="str">
        <f t="shared" si="145"/>
        <v/>
      </c>
      <c r="CE255" s="193" t="str">
        <f t="shared" si="146"/>
        <v/>
      </c>
      <c r="CF255" s="200" t="str">
        <f t="shared" si="136"/>
        <v/>
      </c>
      <c r="CG255" s="193" t="str">
        <f t="shared" si="147"/>
        <v/>
      </c>
      <c r="CH255" s="192" t="str">
        <f t="shared" si="148"/>
        <v/>
      </c>
      <c r="CI255" s="193" t="str">
        <f t="shared" si="149"/>
        <v/>
      </c>
      <c r="CJ255" s="192" t="str">
        <f t="shared" si="150"/>
        <v/>
      </c>
      <c r="CK255" s="192" t="str">
        <f t="shared" si="151"/>
        <v/>
      </c>
      <c r="CL255" s="193" t="str">
        <f>IF(CK255="","",SUMPRODUCT(--(CC255=$CC$8:$CC$358),--(CE255=$CE$8:$CE$358),--(CK255&lt;$CK$8:$CK$358))+COUNTIF($CK$8:CK255,CK255))</f>
        <v/>
      </c>
      <c r="CM255" s="229" t="str">
        <f>IF(CK255="","",SUMPRODUCT(--(CE255=$CE$8:$CE$101),--(CF255=$CF$8:$CF$101),--(CC255=$CC$8:$CC$101),--(CK255&lt;$CK$8:$CK$101))+COUNTIF($CK$8:CK255,CK255))</f>
        <v/>
      </c>
    </row>
    <row r="256" spans="1:91" ht="29.1" hidden="1" customHeight="1">
      <c r="A256" s="182" t="str">
        <f t="shared" si="137"/>
        <v/>
      </c>
      <c r="B256" s="66">
        <v>249</v>
      </c>
      <c r="C256" s="8" t="str">
        <f t="shared" si="152"/>
        <v/>
      </c>
      <c r="D256" s="112" t="str">
        <f t="shared" si="153"/>
        <v/>
      </c>
      <c r="E256" s="112" t="str">
        <f t="shared" si="154"/>
        <v/>
      </c>
      <c r="F256" s="113" t="str">
        <f t="shared" si="155"/>
        <v/>
      </c>
      <c r="G256" s="113" t="str">
        <f t="shared" si="130"/>
        <v/>
      </c>
      <c r="H256" s="113" t="str">
        <f t="shared" si="131"/>
        <v/>
      </c>
      <c r="I256" s="114" t="str">
        <f t="shared" si="156"/>
        <v/>
      </c>
      <c r="J256" s="114" t="str">
        <f t="shared" si="132"/>
        <v/>
      </c>
      <c r="K256" s="8" t="str">
        <f t="shared" si="133"/>
        <v/>
      </c>
      <c r="L256" s="8" t="str">
        <f t="shared" si="134"/>
        <v/>
      </c>
      <c r="M256" s="114" t="str">
        <f t="shared" si="135"/>
        <v/>
      </c>
      <c r="N256" s="8" t="str">
        <f t="shared" si="157"/>
        <v/>
      </c>
      <c r="O256" s="115" t="str">
        <f t="shared" si="158"/>
        <v/>
      </c>
      <c r="P256" s="8" t="str">
        <f t="shared" si="159"/>
        <v/>
      </c>
      <c r="Q256" s="115" t="str">
        <f t="shared" si="160"/>
        <v/>
      </c>
      <c r="R256" s="115" t="str">
        <f t="shared" si="161"/>
        <v/>
      </c>
      <c r="S256" s="121" t="str">
        <f>IF(R256="","",SUMPRODUCT(--(L256=$L$8:$L$101),--(J256=$J$8:$J$101),--(R256&lt;$R$8:$R$101))+COUNTIF($R$8:R256,R256))</f>
        <v/>
      </c>
      <c r="T256" s="121" t="str">
        <f>IF(R256="","",SUMPRODUCT(--(L256=$L$8:$L$101),--(M256=$M$8:$M$101),--(J256=$J$8:$J$101),--(R256&lt;$R$8:$R$101))+COUNTIF($R$8:R256,R256))</f>
        <v/>
      </c>
      <c r="BU256" s="193">
        <v>249</v>
      </c>
      <c r="BV256" s="193" t="str">
        <f>IF(CK256="","",SUMPRODUCT(--(CC256=$CC$8:$CC$358),--(CE256=$CE$8:$CE$358),--(CK256&lt;$CK$8:$CK$358))+COUNTIF($CK$8:CK256,CK256))</f>
        <v/>
      </c>
      <c r="BW256" s="193" t="str">
        <f t="shared" si="138"/>
        <v/>
      </c>
      <c r="BX256" s="193" t="str">
        <f t="shared" si="139"/>
        <v/>
      </c>
      <c r="BY256" s="193" t="str">
        <f t="shared" si="140"/>
        <v/>
      </c>
      <c r="BZ256" s="193" t="str">
        <f t="shared" si="141"/>
        <v/>
      </c>
      <c r="CA256" s="193" t="str">
        <f t="shared" si="142"/>
        <v/>
      </c>
      <c r="CB256" s="193" t="str">
        <f t="shared" si="143"/>
        <v/>
      </c>
      <c r="CC256" s="193" t="str">
        <f t="shared" si="144"/>
        <v/>
      </c>
      <c r="CD256" s="193" t="str">
        <f t="shared" si="145"/>
        <v/>
      </c>
      <c r="CE256" s="193" t="str">
        <f t="shared" si="146"/>
        <v/>
      </c>
      <c r="CF256" s="200" t="str">
        <f t="shared" si="136"/>
        <v/>
      </c>
      <c r="CG256" s="193" t="str">
        <f t="shared" si="147"/>
        <v/>
      </c>
      <c r="CH256" s="192" t="str">
        <f t="shared" si="148"/>
        <v/>
      </c>
      <c r="CI256" s="193" t="str">
        <f t="shared" si="149"/>
        <v/>
      </c>
      <c r="CJ256" s="192" t="str">
        <f t="shared" si="150"/>
        <v/>
      </c>
      <c r="CK256" s="192" t="str">
        <f t="shared" si="151"/>
        <v/>
      </c>
      <c r="CL256" s="193" t="str">
        <f>IF(CK256="","",SUMPRODUCT(--(CC256=$CC$8:$CC$358),--(CE256=$CE$8:$CE$358),--(CK256&lt;$CK$8:$CK$358))+COUNTIF($CK$8:CK256,CK256))</f>
        <v/>
      </c>
      <c r="CM256" s="229" t="str">
        <f>IF(CK256="","",SUMPRODUCT(--(CE256=$CE$8:$CE$101),--(CF256=$CF$8:$CF$101),--(CC256=$CC$8:$CC$101),--(CK256&lt;$CK$8:$CK$101))+COUNTIF($CK$8:CK256,CK256))</f>
        <v/>
      </c>
    </row>
    <row r="257" spans="1:91" ht="29.1" hidden="1" customHeight="1">
      <c r="A257" s="182" t="str">
        <f t="shared" si="137"/>
        <v/>
      </c>
      <c r="B257" s="66">
        <v>250</v>
      </c>
      <c r="C257" s="8" t="str">
        <f t="shared" si="152"/>
        <v/>
      </c>
      <c r="D257" s="112" t="str">
        <f t="shared" si="153"/>
        <v/>
      </c>
      <c r="E257" s="112" t="str">
        <f t="shared" si="154"/>
        <v/>
      </c>
      <c r="F257" s="113" t="str">
        <f t="shared" si="155"/>
        <v/>
      </c>
      <c r="G257" s="113" t="str">
        <f t="shared" si="130"/>
        <v/>
      </c>
      <c r="H257" s="113" t="str">
        <f t="shared" si="131"/>
        <v/>
      </c>
      <c r="I257" s="114" t="str">
        <f t="shared" si="156"/>
        <v/>
      </c>
      <c r="J257" s="114" t="str">
        <f t="shared" si="132"/>
        <v/>
      </c>
      <c r="K257" s="8" t="str">
        <f t="shared" si="133"/>
        <v/>
      </c>
      <c r="L257" s="8" t="str">
        <f t="shared" si="134"/>
        <v/>
      </c>
      <c r="M257" s="114" t="str">
        <f t="shared" si="135"/>
        <v/>
      </c>
      <c r="N257" s="8" t="str">
        <f t="shared" si="157"/>
        <v/>
      </c>
      <c r="O257" s="115" t="str">
        <f t="shared" si="158"/>
        <v/>
      </c>
      <c r="P257" s="8" t="str">
        <f t="shared" si="159"/>
        <v/>
      </c>
      <c r="Q257" s="115" t="str">
        <f t="shared" si="160"/>
        <v/>
      </c>
      <c r="R257" s="115" t="str">
        <f t="shared" si="161"/>
        <v/>
      </c>
      <c r="S257" s="121" t="str">
        <f>IF(R257="","",SUMPRODUCT(--(L257=$L$8:$L$101),--(J257=$J$8:$J$101),--(R257&lt;$R$8:$R$101))+COUNTIF($R$8:R257,R257))</f>
        <v/>
      </c>
      <c r="T257" s="121" t="str">
        <f>IF(R257="","",SUMPRODUCT(--(L257=$L$8:$L$101),--(M257=$M$8:$M$101),--(J257=$J$8:$J$101),--(R257&lt;$R$8:$R$101))+COUNTIF($R$8:R257,R257))</f>
        <v/>
      </c>
      <c r="BU257" s="193">
        <v>250</v>
      </c>
      <c r="BV257" s="193" t="str">
        <f>IF(CK257="","",SUMPRODUCT(--(CC257=$CC$8:$CC$358),--(CE257=$CE$8:$CE$358),--(CK257&lt;$CK$8:$CK$358))+COUNTIF($CK$8:CK257,CK257))</f>
        <v/>
      </c>
      <c r="BW257" s="193" t="str">
        <f t="shared" si="138"/>
        <v/>
      </c>
      <c r="BX257" s="193" t="str">
        <f t="shared" si="139"/>
        <v/>
      </c>
      <c r="BY257" s="193" t="str">
        <f t="shared" si="140"/>
        <v/>
      </c>
      <c r="BZ257" s="193" t="str">
        <f t="shared" si="141"/>
        <v/>
      </c>
      <c r="CA257" s="193" t="str">
        <f t="shared" si="142"/>
        <v/>
      </c>
      <c r="CB257" s="193" t="str">
        <f t="shared" si="143"/>
        <v/>
      </c>
      <c r="CC257" s="193" t="str">
        <f t="shared" si="144"/>
        <v/>
      </c>
      <c r="CD257" s="193" t="str">
        <f t="shared" si="145"/>
        <v/>
      </c>
      <c r="CE257" s="193" t="str">
        <f t="shared" si="146"/>
        <v/>
      </c>
      <c r="CF257" s="200" t="str">
        <f t="shared" si="136"/>
        <v/>
      </c>
      <c r="CG257" s="193" t="str">
        <f t="shared" si="147"/>
        <v/>
      </c>
      <c r="CH257" s="192" t="str">
        <f t="shared" si="148"/>
        <v/>
      </c>
      <c r="CI257" s="193" t="str">
        <f t="shared" si="149"/>
        <v/>
      </c>
      <c r="CJ257" s="192" t="str">
        <f t="shared" si="150"/>
        <v/>
      </c>
      <c r="CK257" s="192" t="str">
        <f t="shared" si="151"/>
        <v/>
      </c>
      <c r="CL257" s="193" t="str">
        <f>IF(CK257="","",SUMPRODUCT(--(CC257=$CC$8:$CC$358),--(CE257=$CE$8:$CE$358),--(CK257&lt;$CK$8:$CK$358))+COUNTIF($CK$8:CK257,CK257))</f>
        <v/>
      </c>
      <c r="CM257" s="229" t="str">
        <f>IF(CK257="","",SUMPRODUCT(--(CE257=$CE$8:$CE$101),--(CF257=$CF$8:$CF$101),--(CC257=$CC$8:$CC$101),--(CK257&lt;$CK$8:$CK$101))+COUNTIF($CK$8:CK257,CK257))</f>
        <v/>
      </c>
    </row>
    <row r="258" spans="1:91" ht="29.1" hidden="1" customHeight="1">
      <c r="A258" s="182" t="str">
        <f t="shared" si="137"/>
        <v/>
      </c>
      <c r="B258" s="66">
        <v>251</v>
      </c>
      <c r="C258" s="8" t="str">
        <f t="shared" si="152"/>
        <v/>
      </c>
      <c r="D258" s="112" t="str">
        <f t="shared" si="153"/>
        <v/>
      </c>
      <c r="E258" s="112" t="str">
        <f t="shared" si="154"/>
        <v/>
      </c>
      <c r="F258" s="113" t="str">
        <f t="shared" si="155"/>
        <v/>
      </c>
      <c r="G258" s="113" t="str">
        <f t="shared" si="130"/>
        <v/>
      </c>
      <c r="H258" s="113" t="str">
        <f t="shared" si="131"/>
        <v/>
      </c>
      <c r="I258" s="114" t="str">
        <f t="shared" si="156"/>
        <v/>
      </c>
      <c r="J258" s="114" t="str">
        <f t="shared" si="132"/>
        <v/>
      </c>
      <c r="K258" s="8" t="str">
        <f t="shared" si="133"/>
        <v/>
      </c>
      <c r="L258" s="8" t="str">
        <f t="shared" si="134"/>
        <v/>
      </c>
      <c r="M258" s="114" t="str">
        <f t="shared" si="135"/>
        <v/>
      </c>
      <c r="N258" s="8" t="str">
        <f t="shared" si="157"/>
        <v/>
      </c>
      <c r="O258" s="115" t="str">
        <f t="shared" si="158"/>
        <v/>
      </c>
      <c r="P258" s="8" t="str">
        <f t="shared" si="159"/>
        <v/>
      </c>
      <c r="Q258" s="115" t="str">
        <f t="shared" si="160"/>
        <v/>
      </c>
      <c r="R258" s="115" t="str">
        <f t="shared" si="161"/>
        <v/>
      </c>
      <c r="S258" s="121" t="str">
        <f>IF(R258="","",SUMPRODUCT(--(L258=$L$8:$L$101),--(J258=$J$8:$J$101),--(R258&lt;$R$8:$R$101))+COUNTIF($R$8:R258,R258))</f>
        <v/>
      </c>
      <c r="T258" s="121" t="str">
        <f>IF(R258="","",SUMPRODUCT(--(L258=$L$8:$L$101),--(M258=$M$8:$M$101),--(J258=$J$8:$J$101),--(R258&lt;$R$8:$R$101))+COUNTIF($R$8:R258,R258))</f>
        <v/>
      </c>
      <c r="BU258" s="193">
        <v>251</v>
      </c>
      <c r="BV258" s="193" t="str">
        <f>IF(CK258="","",SUMPRODUCT(--(CC258=$CC$8:$CC$358),--(CE258=$CE$8:$CE$358),--(CK258&lt;$CK$8:$CK$358))+COUNTIF($CK$8:CK258,CK258))</f>
        <v/>
      </c>
      <c r="BW258" s="193" t="str">
        <f t="shared" si="138"/>
        <v/>
      </c>
      <c r="BX258" s="193" t="str">
        <f t="shared" si="139"/>
        <v/>
      </c>
      <c r="BY258" s="193" t="str">
        <f t="shared" si="140"/>
        <v/>
      </c>
      <c r="BZ258" s="193" t="str">
        <f t="shared" si="141"/>
        <v/>
      </c>
      <c r="CA258" s="193" t="str">
        <f t="shared" si="142"/>
        <v/>
      </c>
      <c r="CB258" s="193" t="str">
        <f t="shared" si="143"/>
        <v/>
      </c>
      <c r="CC258" s="193" t="str">
        <f t="shared" si="144"/>
        <v/>
      </c>
      <c r="CD258" s="193" t="str">
        <f t="shared" si="145"/>
        <v/>
      </c>
      <c r="CE258" s="193" t="str">
        <f t="shared" si="146"/>
        <v/>
      </c>
      <c r="CF258" s="200" t="str">
        <f t="shared" si="136"/>
        <v/>
      </c>
      <c r="CG258" s="193" t="str">
        <f t="shared" si="147"/>
        <v/>
      </c>
      <c r="CH258" s="192" t="str">
        <f t="shared" si="148"/>
        <v/>
      </c>
      <c r="CI258" s="193" t="str">
        <f t="shared" si="149"/>
        <v/>
      </c>
      <c r="CJ258" s="192" t="str">
        <f t="shared" si="150"/>
        <v/>
      </c>
      <c r="CK258" s="192" t="str">
        <f t="shared" si="151"/>
        <v/>
      </c>
      <c r="CL258" s="193" t="str">
        <f>IF(CK258="","",SUMPRODUCT(--(CC258=$CC$8:$CC$358),--(CE258=$CE$8:$CE$358),--(CK258&lt;$CK$8:$CK$358))+COUNTIF($CK$8:CK258,CK258))</f>
        <v/>
      </c>
      <c r="CM258" s="229" t="str">
        <f>IF(CK258="","",SUMPRODUCT(--(CE258=$CE$8:$CE$101),--(CF258=$CF$8:$CF$101),--(CC258=$CC$8:$CC$101),--(CK258&lt;$CK$8:$CK$101))+COUNTIF($CK$8:CK258,CK258))</f>
        <v/>
      </c>
    </row>
    <row r="259" spans="1:91" ht="29.1" hidden="1" customHeight="1">
      <c r="A259" s="182" t="str">
        <f t="shared" si="137"/>
        <v/>
      </c>
      <c r="B259" s="66">
        <v>252</v>
      </c>
      <c r="C259" s="8" t="str">
        <f t="shared" si="152"/>
        <v/>
      </c>
      <c r="D259" s="112" t="str">
        <f t="shared" si="153"/>
        <v/>
      </c>
      <c r="E259" s="112" t="str">
        <f t="shared" si="154"/>
        <v/>
      </c>
      <c r="F259" s="113" t="str">
        <f t="shared" si="155"/>
        <v/>
      </c>
      <c r="G259" s="113" t="str">
        <f t="shared" si="130"/>
        <v/>
      </c>
      <c r="H259" s="113" t="str">
        <f t="shared" si="131"/>
        <v/>
      </c>
      <c r="I259" s="114" t="str">
        <f t="shared" si="156"/>
        <v/>
      </c>
      <c r="J259" s="114" t="str">
        <f t="shared" si="132"/>
        <v/>
      </c>
      <c r="K259" s="8" t="str">
        <f t="shared" si="133"/>
        <v/>
      </c>
      <c r="L259" s="8" t="str">
        <f t="shared" si="134"/>
        <v/>
      </c>
      <c r="M259" s="114" t="str">
        <f t="shared" si="135"/>
        <v/>
      </c>
      <c r="N259" s="8" t="str">
        <f t="shared" si="157"/>
        <v/>
      </c>
      <c r="O259" s="115" t="str">
        <f t="shared" si="158"/>
        <v/>
      </c>
      <c r="P259" s="8" t="str">
        <f t="shared" si="159"/>
        <v/>
      </c>
      <c r="Q259" s="115" t="str">
        <f t="shared" si="160"/>
        <v/>
      </c>
      <c r="R259" s="115" t="str">
        <f t="shared" si="161"/>
        <v/>
      </c>
      <c r="S259" s="121" t="str">
        <f>IF(R259="","",SUMPRODUCT(--(L259=$L$8:$L$101),--(J259=$J$8:$J$101),--(R259&lt;$R$8:$R$101))+COUNTIF($R$8:R259,R259))</f>
        <v/>
      </c>
      <c r="T259" s="121" t="str">
        <f>IF(R259="","",SUMPRODUCT(--(L259=$L$8:$L$101),--(M259=$M$8:$M$101),--(J259=$J$8:$J$101),--(R259&lt;$R$8:$R$101))+COUNTIF($R$8:R259,R259))</f>
        <v/>
      </c>
      <c r="BU259" s="193">
        <v>252</v>
      </c>
      <c r="BV259" s="193" t="str">
        <f>IF(CK259="","",SUMPRODUCT(--(CC259=$CC$8:$CC$358),--(CE259=$CE$8:$CE$358),--(CK259&lt;$CK$8:$CK$358))+COUNTIF($CK$8:CK259,CK259))</f>
        <v/>
      </c>
      <c r="BW259" s="193" t="str">
        <f t="shared" si="138"/>
        <v/>
      </c>
      <c r="BX259" s="193" t="str">
        <f t="shared" si="139"/>
        <v/>
      </c>
      <c r="BY259" s="193" t="str">
        <f t="shared" si="140"/>
        <v/>
      </c>
      <c r="BZ259" s="193" t="str">
        <f t="shared" si="141"/>
        <v/>
      </c>
      <c r="CA259" s="193" t="str">
        <f t="shared" si="142"/>
        <v/>
      </c>
      <c r="CB259" s="193" t="str">
        <f t="shared" si="143"/>
        <v/>
      </c>
      <c r="CC259" s="193" t="str">
        <f t="shared" si="144"/>
        <v/>
      </c>
      <c r="CD259" s="193" t="str">
        <f t="shared" si="145"/>
        <v/>
      </c>
      <c r="CE259" s="193" t="str">
        <f t="shared" si="146"/>
        <v/>
      </c>
      <c r="CF259" s="200" t="str">
        <f t="shared" si="136"/>
        <v/>
      </c>
      <c r="CG259" s="193" t="str">
        <f t="shared" si="147"/>
        <v/>
      </c>
      <c r="CH259" s="192" t="str">
        <f t="shared" si="148"/>
        <v/>
      </c>
      <c r="CI259" s="193" t="str">
        <f t="shared" si="149"/>
        <v/>
      </c>
      <c r="CJ259" s="192" t="str">
        <f t="shared" si="150"/>
        <v/>
      </c>
      <c r="CK259" s="192" t="str">
        <f t="shared" si="151"/>
        <v/>
      </c>
      <c r="CL259" s="193" t="str">
        <f>IF(CK259="","",SUMPRODUCT(--(CC259=$CC$8:$CC$358),--(CE259=$CE$8:$CE$358),--(CK259&lt;$CK$8:$CK$358))+COUNTIF($CK$8:CK259,CK259))</f>
        <v/>
      </c>
      <c r="CM259" s="229" t="str">
        <f>IF(CK259="","",SUMPRODUCT(--(CE259=$CE$8:$CE$101),--(CF259=$CF$8:$CF$101),--(CC259=$CC$8:$CC$101),--(CK259&lt;$CK$8:$CK$101))+COUNTIF($CK$8:CK259,CK259))</f>
        <v/>
      </c>
    </row>
    <row r="260" spans="1:91" ht="29.1" hidden="1" customHeight="1">
      <c r="A260" s="182" t="str">
        <f t="shared" si="137"/>
        <v/>
      </c>
      <c r="B260" s="66">
        <v>253</v>
      </c>
      <c r="C260" s="8" t="str">
        <f t="shared" si="152"/>
        <v/>
      </c>
      <c r="D260" s="112" t="str">
        <f t="shared" si="153"/>
        <v/>
      </c>
      <c r="E260" s="112" t="str">
        <f t="shared" si="154"/>
        <v/>
      </c>
      <c r="F260" s="113" t="str">
        <f t="shared" si="155"/>
        <v/>
      </c>
      <c r="G260" s="113" t="str">
        <f t="shared" si="130"/>
        <v/>
      </c>
      <c r="H260" s="113" t="str">
        <f t="shared" si="131"/>
        <v/>
      </c>
      <c r="I260" s="114" t="str">
        <f t="shared" si="156"/>
        <v/>
      </c>
      <c r="J260" s="114" t="str">
        <f t="shared" si="132"/>
        <v/>
      </c>
      <c r="K260" s="8" t="str">
        <f t="shared" si="133"/>
        <v/>
      </c>
      <c r="L260" s="8" t="str">
        <f t="shared" si="134"/>
        <v/>
      </c>
      <c r="M260" s="114" t="str">
        <f t="shared" si="135"/>
        <v/>
      </c>
      <c r="N260" s="8" t="str">
        <f t="shared" si="157"/>
        <v/>
      </c>
      <c r="O260" s="115" t="str">
        <f t="shared" si="158"/>
        <v/>
      </c>
      <c r="P260" s="8" t="str">
        <f t="shared" si="159"/>
        <v/>
      </c>
      <c r="Q260" s="115" t="str">
        <f t="shared" si="160"/>
        <v/>
      </c>
      <c r="R260" s="115" t="str">
        <f t="shared" si="161"/>
        <v/>
      </c>
      <c r="S260" s="121" t="str">
        <f>IF(R260="","",SUMPRODUCT(--(L260=$L$8:$L$101),--(J260=$J$8:$J$101),--(R260&lt;$R$8:$R$101))+COUNTIF($R$8:R260,R260))</f>
        <v/>
      </c>
      <c r="T260" s="121" t="str">
        <f>IF(R260="","",SUMPRODUCT(--(L260=$L$8:$L$101),--(M260=$M$8:$M$101),--(J260=$J$8:$J$101),--(R260&lt;$R$8:$R$101))+COUNTIF($R$8:R260,R260))</f>
        <v/>
      </c>
      <c r="BU260" s="193">
        <v>253</v>
      </c>
      <c r="BV260" s="193" t="str">
        <f>IF(CK260="","",SUMPRODUCT(--(CC260=$CC$8:$CC$358),--(CE260=$CE$8:$CE$358),--(CK260&lt;$CK$8:$CK$358))+COUNTIF($CK$8:CK260,CK260))</f>
        <v/>
      </c>
      <c r="BW260" s="193" t="str">
        <f t="shared" si="138"/>
        <v/>
      </c>
      <c r="BX260" s="193" t="str">
        <f t="shared" si="139"/>
        <v/>
      </c>
      <c r="BY260" s="193" t="str">
        <f t="shared" si="140"/>
        <v/>
      </c>
      <c r="BZ260" s="193" t="str">
        <f t="shared" si="141"/>
        <v/>
      </c>
      <c r="CA260" s="193" t="str">
        <f t="shared" si="142"/>
        <v/>
      </c>
      <c r="CB260" s="193" t="str">
        <f t="shared" si="143"/>
        <v/>
      </c>
      <c r="CC260" s="193" t="str">
        <f t="shared" si="144"/>
        <v/>
      </c>
      <c r="CD260" s="193" t="str">
        <f t="shared" si="145"/>
        <v/>
      </c>
      <c r="CE260" s="193" t="str">
        <f t="shared" si="146"/>
        <v/>
      </c>
      <c r="CF260" s="200" t="str">
        <f t="shared" si="136"/>
        <v/>
      </c>
      <c r="CG260" s="193" t="str">
        <f t="shared" si="147"/>
        <v/>
      </c>
      <c r="CH260" s="192" t="str">
        <f t="shared" si="148"/>
        <v/>
      </c>
      <c r="CI260" s="193" t="str">
        <f t="shared" si="149"/>
        <v/>
      </c>
      <c r="CJ260" s="192" t="str">
        <f t="shared" si="150"/>
        <v/>
      </c>
      <c r="CK260" s="192" t="str">
        <f t="shared" si="151"/>
        <v/>
      </c>
      <c r="CL260" s="193" t="str">
        <f>IF(CK260="","",SUMPRODUCT(--(CC260=$CC$8:$CC$358),--(CE260=$CE$8:$CE$358),--(CK260&lt;$CK$8:$CK$358))+COUNTIF($CK$8:CK260,CK260))</f>
        <v/>
      </c>
      <c r="CM260" s="229" t="str">
        <f>IF(CK260="","",SUMPRODUCT(--(CE260=$CE$8:$CE$101),--(CF260=$CF$8:$CF$101),--(CC260=$CC$8:$CC$101),--(CK260&lt;$CK$8:$CK$101))+COUNTIF($CK$8:CK260,CK260))</f>
        <v/>
      </c>
    </row>
    <row r="261" spans="1:91" ht="29.1" hidden="1" customHeight="1">
      <c r="A261" s="182" t="str">
        <f t="shared" si="137"/>
        <v/>
      </c>
      <c r="B261" s="66">
        <v>254</v>
      </c>
      <c r="C261" s="8" t="str">
        <f t="shared" si="152"/>
        <v/>
      </c>
      <c r="D261" s="112" t="str">
        <f t="shared" si="153"/>
        <v/>
      </c>
      <c r="E261" s="112" t="str">
        <f t="shared" si="154"/>
        <v/>
      </c>
      <c r="F261" s="113" t="str">
        <f t="shared" si="155"/>
        <v/>
      </c>
      <c r="G261" s="113" t="str">
        <f t="shared" si="130"/>
        <v/>
      </c>
      <c r="H261" s="113" t="str">
        <f t="shared" si="131"/>
        <v/>
      </c>
      <c r="I261" s="114" t="str">
        <f t="shared" si="156"/>
        <v/>
      </c>
      <c r="J261" s="114" t="str">
        <f t="shared" si="132"/>
        <v/>
      </c>
      <c r="K261" s="8" t="str">
        <f t="shared" si="133"/>
        <v/>
      </c>
      <c r="L261" s="8" t="str">
        <f t="shared" si="134"/>
        <v/>
      </c>
      <c r="M261" s="114" t="str">
        <f t="shared" si="135"/>
        <v/>
      </c>
      <c r="N261" s="8" t="str">
        <f t="shared" si="157"/>
        <v/>
      </c>
      <c r="O261" s="115" t="str">
        <f t="shared" si="158"/>
        <v/>
      </c>
      <c r="P261" s="8" t="str">
        <f t="shared" si="159"/>
        <v/>
      </c>
      <c r="Q261" s="115" t="str">
        <f t="shared" si="160"/>
        <v/>
      </c>
      <c r="R261" s="115" t="str">
        <f t="shared" si="161"/>
        <v/>
      </c>
      <c r="S261" s="121" t="str">
        <f>IF(R261="","",SUMPRODUCT(--(L261=$L$8:$L$101),--(J261=$J$8:$J$101),--(R261&lt;$R$8:$R$101))+COUNTIF($R$8:R261,R261))</f>
        <v/>
      </c>
      <c r="T261" s="121" t="str">
        <f>IF(R261="","",SUMPRODUCT(--(L261=$L$8:$L$101),--(M261=$M$8:$M$101),--(J261=$J$8:$J$101),--(R261&lt;$R$8:$R$101))+COUNTIF($R$8:R261,R261))</f>
        <v/>
      </c>
      <c r="BU261" s="193">
        <v>254</v>
      </c>
      <c r="BV261" s="193" t="str">
        <f>IF(CK261="","",SUMPRODUCT(--(CC261=$CC$8:$CC$358),--(CE261=$CE$8:$CE$358),--(CK261&lt;$CK$8:$CK$358))+COUNTIF($CK$8:CK261,CK261))</f>
        <v/>
      </c>
      <c r="BW261" s="193" t="str">
        <f t="shared" si="138"/>
        <v/>
      </c>
      <c r="BX261" s="193" t="str">
        <f t="shared" si="139"/>
        <v/>
      </c>
      <c r="BY261" s="193" t="str">
        <f t="shared" si="140"/>
        <v/>
      </c>
      <c r="BZ261" s="193" t="str">
        <f t="shared" si="141"/>
        <v/>
      </c>
      <c r="CA261" s="193" t="str">
        <f t="shared" si="142"/>
        <v/>
      </c>
      <c r="CB261" s="193" t="str">
        <f t="shared" si="143"/>
        <v/>
      </c>
      <c r="CC261" s="193" t="str">
        <f t="shared" si="144"/>
        <v/>
      </c>
      <c r="CD261" s="193" t="str">
        <f t="shared" si="145"/>
        <v/>
      </c>
      <c r="CE261" s="193" t="str">
        <f t="shared" si="146"/>
        <v/>
      </c>
      <c r="CF261" s="200" t="str">
        <f t="shared" si="136"/>
        <v/>
      </c>
      <c r="CG261" s="193" t="str">
        <f t="shared" si="147"/>
        <v/>
      </c>
      <c r="CH261" s="192" t="str">
        <f t="shared" si="148"/>
        <v/>
      </c>
      <c r="CI261" s="193" t="str">
        <f t="shared" si="149"/>
        <v/>
      </c>
      <c r="CJ261" s="192" t="str">
        <f t="shared" si="150"/>
        <v/>
      </c>
      <c r="CK261" s="192" t="str">
        <f t="shared" si="151"/>
        <v/>
      </c>
      <c r="CL261" s="193" t="str">
        <f>IF(CK261="","",SUMPRODUCT(--(CC261=$CC$8:$CC$358),--(CE261=$CE$8:$CE$358),--(CK261&lt;$CK$8:$CK$358))+COUNTIF($CK$8:CK261,CK261))</f>
        <v/>
      </c>
      <c r="CM261" s="229" t="str">
        <f>IF(CK261="","",SUMPRODUCT(--(CE261=$CE$8:$CE$101),--(CF261=$CF$8:$CF$101),--(CC261=$CC$8:$CC$101),--(CK261&lt;$CK$8:$CK$101))+COUNTIF($CK$8:CK261,CK261))</f>
        <v/>
      </c>
    </row>
    <row r="262" spans="1:91" ht="29.1" hidden="1" customHeight="1">
      <c r="A262" s="182" t="str">
        <f t="shared" si="137"/>
        <v/>
      </c>
      <c r="B262" s="66">
        <v>255</v>
      </c>
      <c r="C262" s="8" t="str">
        <f t="shared" si="152"/>
        <v/>
      </c>
      <c r="D262" s="112" t="str">
        <f t="shared" si="153"/>
        <v/>
      </c>
      <c r="E262" s="112" t="str">
        <f t="shared" si="154"/>
        <v/>
      </c>
      <c r="F262" s="113" t="str">
        <f t="shared" si="155"/>
        <v/>
      </c>
      <c r="G262" s="113" t="str">
        <f t="shared" si="130"/>
        <v/>
      </c>
      <c r="H262" s="113" t="str">
        <f t="shared" si="131"/>
        <v/>
      </c>
      <c r="I262" s="114" t="str">
        <f t="shared" si="156"/>
        <v/>
      </c>
      <c r="J262" s="114" t="str">
        <f t="shared" si="132"/>
        <v/>
      </c>
      <c r="K262" s="8" t="str">
        <f t="shared" si="133"/>
        <v/>
      </c>
      <c r="L262" s="8" t="str">
        <f t="shared" si="134"/>
        <v/>
      </c>
      <c r="M262" s="114" t="str">
        <f t="shared" si="135"/>
        <v/>
      </c>
      <c r="N262" s="8" t="str">
        <f t="shared" si="157"/>
        <v/>
      </c>
      <c r="O262" s="115" t="str">
        <f t="shared" si="158"/>
        <v/>
      </c>
      <c r="P262" s="8" t="str">
        <f t="shared" si="159"/>
        <v/>
      </c>
      <c r="Q262" s="115" t="str">
        <f t="shared" si="160"/>
        <v/>
      </c>
      <c r="R262" s="115" t="str">
        <f t="shared" si="161"/>
        <v/>
      </c>
      <c r="S262" s="121" t="str">
        <f>IF(R262="","",SUMPRODUCT(--(L262=$L$8:$L$101),--(J262=$J$8:$J$101),--(R262&lt;$R$8:$R$101))+COUNTIF($R$8:R262,R262))</f>
        <v/>
      </c>
      <c r="T262" s="121" t="str">
        <f>IF(R262="","",SUMPRODUCT(--(L262=$L$8:$L$101),--(M262=$M$8:$M$101),--(J262=$J$8:$J$101),--(R262&lt;$R$8:$R$101))+COUNTIF($R$8:R262,R262))</f>
        <v/>
      </c>
      <c r="BU262" s="193">
        <v>255</v>
      </c>
      <c r="BV262" s="193" t="str">
        <f>IF(CK262="","",SUMPRODUCT(--(CC262=$CC$8:$CC$358),--(CE262=$CE$8:$CE$358),--(CK262&lt;$CK$8:$CK$358))+COUNTIF($CK$8:CK262,CK262))</f>
        <v/>
      </c>
      <c r="BW262" s="193" t="str">
        <f t="shared" si="138"/>
        <v/>
      </c>
      <c r="BX262" s="193" t="str">
        <f t="shared" si="139"/>
        <v/>
      </c>
      <c r="BY262" s="193" t="str">
        <f t="shared" si="140"/>
        <v/>
      </c>
      <c r="BZ262" s="193" t="str">
        <f t="shared" si="141"/>
        <v/>
      </c>
      <c r="CA262" s="193" t="str">
        <f t="shared" si="142"/>
        <v/>
      </c>
      <c r="CB262" s="193" t="str">
        <f t="shared" si="143"/>
        <v/>
      </c>
      <c r="CC262" s="193" t="str">
        <f t="shared" si="144"/>
        <v/>
      </c>
      <c r="CD262" s="193" t="str">
        <f t="shared" si="145"/>
        <v/>
      </c>
      <c r="CE262" s="193" t="str">
        <f t="shared" si="146"/>
        <v/>
      </c>
      <c r="CF262" s="200" t="str">
        <f t="shared" si="136"/>
        <v/>
      </c>
      <c r="CG262" s="193" t="str">
        <f t="shared" si="147"/>
        <v/>
      </c>
      <c r="CH262" s="192" t="str">
        <f t="shared" si="148"/>
        <v/>
      </c>
      <c r="CI262" s="193" t="str">
        <f t="shared" si="149"/>
        <v/>
      </c>
      <c r="CJ262" s="192" t="str">
        <f t="shared" si="150"/>
        <v/>
      </c>
      <c r="CK262" s="192" t="str">
        <f t="shared" si="151"/>
        <v/>
      </c>
      <c r="CL262" s="193" t="str">
        <f>IF(CK262="","",SUMPRODUCT(--(CC262=$CC$8:$CC$358),--(CE262=$CE$8:$CE$358),--(CK262&lt;$CK$8:$CK$358))+COUNTIF($CK$8:CK262,CK262))</f>
        <v/>
      </c>
      <c r="CM262" s="229" t="str">
        <f>IF(CK262="","",SUMPRODUCT(--(CE262=$CE$8:$CE$101),--(CF262=$CF$8:$CF$101),--(CC262=$CC$8:$CC$101),--(CK262&lt;$CK$8:$CK$101))+COUNTIF($CK$8:CK262,CK262))</f>
        <v/>
      </c>
    </row>
    <row r="263" spans="1:91" ht="29.1" hidden="1" customHeight="1">
      <c r="A263" s="182" t="str">
        <f t="shared" si="137"/>
        <v/>
      </c>
      <c r="B263" s="66">
        <v>256</v>
      </c>
      <c r="C263" s="8" t="str">
        <f t="shared" si="152"/>
        <v/>
      </c>
      <c r="D263" s="112" t="str">
        <f t="shared" si="153"/>
        <v/>
      </c>
      <c r="E263" s="112" t="str">
        <f t="shared" si="154"/>
        <v/>
      </c>
      <c r="F263" s="113" t="str">
        <f t="shared" si="155"/>
        <v/>
      </c>
      <c r="G263" s="113" t="str">
        <f t="shared" si="130"/>
        <v/>
      </c>
      <c r="H263" s="113" t="str">
        <f t="shared" si="131"/>
        <v/>
      </c>
      <c r="I263" s="114" t="str">
        <f t="shared" si="156"/>
        <v/>
      </c>
      <c r="J263" s="114" t="str">
        <f t="shared" si="132"/>
        <v/>
      </c>
      <c r="K263" s="8" t="str">
        <f t="shared" si="133"/>
        <v/>
      </c>
      <c r="L263" s="8" t="str">
        <f t="shared" si="134"/>
        <v/>
      </c>
      <c r="M263" s="114" t="str">
        <f t="shared" si="135"/>
        <v/>
      </c>
      <c r="N263" s="8" t="str">
        <f t="shared" si="157"/>
        <v/>
      </c>
      <c r="O263" s="115" t="str">
        <f t="shared" si="158"/>
        <v/>
      </c>
      <c r="P263" s="8" t="str">
        <f t="shared" si="159"/>
        <v/>
      </c>
      <c r="Q263" s="115" t="str">
        <f t="shared" si="160"/>
        <v/>
      </c>
      <c r="R263" s="115" t="str">
        <f t="shared" si="161"/>
        <v/>
      </c>
      <c r="S263" s="121" t="str">
        <f>IF(R263="","",SUMPRODUCT(--(L263=$L$8:$L$101),--(J263=$J$8:$J$101),--(R263&lt;$R$8:$R$101))+COUNTIF($R$8:R263,R263))</f>
        <v/>
      </c>
      <c r="T263" s="121" t="str">
        <f>IF(R263="","",SUMPRODUCT(--(L263=$L$8:$L$101),--(M263=$M$8:$M$101),--(J263=$J$8:$J$101),--(R263&lt;$R$8:$R$101))+COUNTIF($R$8:R263,R263))</f>
        <v/>
      </c>
      <c r="BU263" s="193">
        <v>256</v>
      </c>
      <c r="BV263" s="193" t="str">
        <f>IF(CK263="","",SUMPRODUCT(--(CC263=$CC$8:$CC$358),--(CE263=$CE$8:$CE$358),--(CK263&lt;$CK$8:$CK$358))+COUNTIF($CK$8:CK263,CK263))</f>
        <v/>
      </c>
      <c r="BW263" s="193" t="str">
        <f t="shared" si="138"/>
        <v/>
      </c>
      <c r="BX263" s="193" t="str">
        <f t="shared" si="139"/>
        <v/>
      </c>
      <c r="BY263" s="193" t="str">
        <f t="shared" si="140"/>
        <v/>
      </c>
      <c r="BZ263" s="193" t="str">
        <f t="shared" si="141"/>
        <v/>
      </c>
      <c r="CA263" s="193" t="str">
        <f t="shared" si="142"/>
        <v/>
      </c>
      <c r="CB263" s="193" t="str">
        <f t="shared" si="143"/>
        <v/>
      </c>
      <c r="CC263" s="193" t="str">
        <f t="shared" si="144"/>
        <v/>
      </c>
      <c r="CD263" s="193" t="str">
        <f t="shared" si="145"/>
        <v/>
      </c>
      <c r="CE263" s="193" t="str">
        <f t="shared" si="146"/>
        <v/>
      </c>
      <c r="CF263" s="200" t="str">
        <f t="shared" si="136"/>
        <v/>
      </c>
      <c r="CG263" s="193" t="str">
        <f t="shared" si="147"/>
        <v/>
      </c>
      <c r="CH263" s="192" t="str">
        <f t="shared" si="148"/>
        <v/>
      </c>
      <c r="CI263" s="193" t="str">
        <f t="shared" si="149"/>
        <v/>
      </c>
      <c r="CJ263" s="192" t="str">
        <f t="shared" si="150"/>
        <v/>
      </c>
      <c r="CK263" s="192" t="str">
        <f t="shared" si="151"/>
        <v/>
      </c>
      <c r="CL263" s="193" t="str">
        <f>IF(CK263="","",SUMPRODUCT(--(CC263=$CC$8:$CC$358),--(CE263=$CE$8:$CE$358),--(CK263&lt;$CK$8:$CK$358))+COUNTIF($CK$8:CK263,CK263))</f>
        <v/>
      </c>
      <c r="CM263" s="229" t="str">
        <f>IF(CK263="","",SUMPRODUCT(--(CE263=$CE$8:$CE$101),--(CF263=$CF$8:$CF$101),--(CC263=$CC$8:$CC$101),--(CK263&lt;$CK$8:$CK$101))+COUNTIF($CK$8:CK263,CK263))</f>
        <v/>
      </c>
    </row>
    <row r="264" spans="1:91" ht="29.1" hidden="1" customHeight="1">
      <c r="A264" s="182" t="str">
        <f t="shared" si="137"/>
        <v/>
      </c>
      <c r="B264" s="66">
        <v>257</v>
      </c>
      <c r="C264" s="8" t="str">
        <f t="shared" si="152"/>
        <v/>
      </c>
      <c r="D264" s="112" t="str">
        <f t="shared" si="153"/>
        <v/>
      </c>
      <c r="E264" s="112" t="str">
        <f t="shared" si="154"/>
        <v/>
      </c>
      <c r="F264" s="113" t="str">
        <f t="shared" si="155"/>
        <v/>
      </c>
      <c r="G264" s="113" t="str">
        <f t="shared" ref="G264:G327" si="162">IFERROR(VLOOKUP(B264,subjectwise,18,0),"")</f>
        <v/>
      </c>
      <c r="H264" s="113" t="str">
        <f t="shared" ref="H264:H327" si="163">IFERROR(VLOOKUP(B264,subjectwise,17,0),"")</f>
        <v/>
      </c>
      <c r="I264" s="114" t="str">
        <f t="shared" si="156"/>
        <v/>
      </c>
      <c r="J264" s="114" t="str">
        <f t="shared" ref="J264:J327" si="164">IFERROR(VLOOKUP(B264,subjectwise,20,0),"")</f>
        <v/>
      </c>
      <c r="K264" s="8" t="str">
        <f t="shared" ref="K264:K327" si="165">IFERROR(VLOOKUP(B264,subjectwise,15,0),"")</f>
        <v/>
      </c>
      <c r="L264" s="8" t="str">
        <f t="shared" ref="L264:L327" si="166">IFERROR(VLOOKUP(B264,subjectwise,16,0),"")</f>
        <v/>
      </c>
      <c r="M264" s="114" t="str">
        <f t="shared" ref="M264:M327" si="167">IFERROR(VLOOKUP(B264,subjectwise,14,0),"")</f>
        <v/>
      </c>
      <c r="N264" s="8" t="str">
        <f t="shared" si="157"/>
        <v/>
      </c>
      <c r="O264" s="115" t="str">
        <f t="shared" si="158"/>
        <v/>
      </c>
      <c r="P264" s="8" t="str">
        <f t="shared" si="159"/>
        <v/>
      </c>
      <c r="Q264" s="115" t="str">
        <f t="shared" si="160"/>
        <v/>
      </c>
      <c r="R264" s="115" t="str">
        <f t="shared" si="161"/>
        <v/>
      </c>
      <c r="S264" s="121" t="str">
        <f>IF(R264="","",SUMPRODUCT(--(L264=$L$8:$L$101),--(J264=$J$8:$J$101),--(R264&lt;$R$8:$R$101))+COUNTIF($R$8:R264,R264))</f>
        <v/>
      </c>
      <c r="T264" s="121" t="str">
        <f>IF(R264="","",SUMPRODUCT(--(L264=$L$8:$L$101),--(M264=$M$8:$M$101),--(J264=$J$8:$J$101),--(R264&lt;$R$8:$R$101))+COUNTIF($R$8:R264,R264))</f>
        <v/>
      </c>
      <c r="BU264" s="193">
        <v>257</v>
      </c>
      <c r="BV264" s="193" t="str">
        <f>IF(CK264="","",SUMPRODUCT(--(CC264=$CC$8:$CC$358),--(CE264=$CE$8:$CE$358),--(CK264&lt;$CK$8:$CK$358))+COUNTIF($CK$8:CK264,CK264))</f>
        <v/>
      </c>
      <c r="BW264" s="193" t="str">
        <f t="shared" si="138"/>
        <v/>
      </c>
      <c r="BX264" s="193" t="str">
        <f t="shared" si="139"/>
        <v/>
      </c>
      <c r="BY264" s="193" t="str">
        <f t="shared" si="140"/>
        <v/>
      </c>
      <c r="BZ264" s="193" t="str">
        <f t="shared" si="141"/>
        <v/>
      </c>
      <c r="CA264" s="193" t="str">
        <f t="shared" si="142"/>
        <v/>
      </c>
      <c r="CB264" s="193" t="str">
        <f t="shared" si="143"/>
        <v/>
      </c>
      <c r="CC264" s="193" t="str">
        <f t="shared" si="144"/>
        <v/>
      </c>
      <c r="CD264" s="193" t="str">
        <f t="shared" si="145"/>
        <v/>
      </c>
      <c r="CE264" s="193" t="str">
        <f t="shared" si="146"/>
        <v/>
      </c>
      <c r="CF264" s="200" t="str">
        <f t="shared" ref="CF264:CF327" si="168">IFERROR(VLOOKUP(BU264,selection,13,0),"")</f>
        <v/>
      </c>
      <c r="CG264" s="193" t="str">
        <f t="shared" si="147"/>
        <v/>
      </c>
      <c r="CH264" s="192" t="str">
        <f t="shared" si="148"/>
        <v/>
      </c>
      <c r="CI264" s="193" t="str">
        <f t="shared" si="149"/>
        <v/>
      </c>
      <c r="CJ264" s="192" t="str">
        <f t="shared" si="150"/>
        <v/>
      </c>
      <c r="CK264" s="192" t="str">
        <f t="shared" si="151"/>
        <v/>
      </c>
      <c r="CL264" s="193" t="str">
        <f>IF(CK264="","",SUMPRODUCT(--(CC264=$CC$8:$CC$358),--(CE264=$CE$8:$CE$358),--(CK264&lt;$CK$8:$CK$358))+COUNTIF($CK$8:CK264,CK264))</f>
        <v/>
      </c>
      <c r="CM264" s="229" t="str">
        <f>IF(CK264="","",SUMPRODUCT(--(CE264=$CE$8:$CE$101),--(CF264=$CF$8:$CF$101),--(CC264=$CC$8:$CC$101),--(CK264&lt;$CK$8:$CK$101))+COUNTIF($CK$8:CK264,CK264))</f>
        <v/>
      </c>
    </row>
    <row r="265" spans="1:91" ht="29.1" hidden="1" customHeight="1">
      <c r="A265" s="182" t="str">
        <f t="shared" ref="A265:A328" si="169">IF(T265="","",VALUE(T265))</f>
        <v/>
      </c>
      <c r="B265" s="66">
        <v>258</v>
      </c>
      <c r="C265" s="8" t="str">
        <f t="shared" si="152"/>
        <v/>
      </c>
      <c r="D265" s="112" t="str">
        <f t="shared" si="153"/>
        <v/>
      </c>
      <c r="E265" s="112" t="str">
        <f t="shared" si="154"/>
        <v/>
      </c>
      <c r="F265" s="113" t="str">
        <f t="shared" si="155"/>
        <v/>
      </c>
      <c r="G265" s="113" t="str">
        <f t="shared" si="162"/>
        <v/>
      </c>
      <c r="H265" s="113" t="str">
        <f t="shared" si="163"/>
        <v/>
      </c>
      <c r="I265" s="114" t="str">
        <f t="shared" si="156"/>
        <v/>
      </c>
      <c r="J265" s="114" t="str">
        <f t="shared" si="164"/>
        <v/>
      </c>
      <c r="K265" s="8" t="str">
        <f t="shared" si="165"/>
        <v/>
      </c>
      <c r="L265" s="8" t="str">
        <f t="shared" si="166"/>
        <v/>
      </c>
      <c r="M265" s="114" t="str">
        <f t="shared" si="167"/>
        <v/>
      </c>
      <c r="N265" s="8" t="str">
        <f t="shared" si="157"/>
        <v/>
      </c>
      <c r="O265" s="115" t="str">
        <f t="shared" si="158"/>
        <v/>
      </c>
      <c r="P265" s="8" t="str">
        <f t="shared" si="159"/>
        <v/>
      </c>
      <c r="Q265" s="115" t="str">
        <f t="shared" si="160"/>
        <v/>
      </c>
      <c r="R265" s="115" t="str">
        <f t="shared" si="161"/>
        <v/>
      </c>
      <c r="S265" s="121" t="str">
        <f>IF(R265="","",SUMPRODUCT(--(L265=$L$8:$L$101),--(J265=$J$8:$J$101),--(R265&lt;$R$8:$R$101))+COUNTIF($R$8:R265,R265))</f>
        <v/>
      </c>
      <c r="T265" s="121" t="str">
        <f>IF(R265="","",SUMPRODUCT(--(L265=$L$8:$L$101),--(M265=$M$8:$M$101),--(J265=$J$8:$J$101),--(R265&lt;$R$8:$R$101))+COUNTIF($R$8:R265,R265))</f>
        <v/>
      </c>
      <c r="BU265" s="193">
        <v>258</v>
      </c>
      <c r="BV265" s="193" t="str">
        <f>IF(CK265="","",SUMPRODUCT(--(CC265=$CC$8:$CC$358),--(CE265=$CE$8:$CE$358),--(CK265&lt;$CK$8:$CK$358))+COUNTIF($CK$8:CK265,CK265))</f>
        <v/>
      </c>
      <c r="BW265" s="193" t="str">
        <f t="shared" si="138"/>
        <v/>
      </c>
      <c r="BX265" s="193" t="str">
        <f t="shared" si="139"/>
        <v/>
      </c>
      <c r="BY265" s="193" t="str">
        <f t="shared" si="140"/>
        <v/>
      </c>
      <c r="BZ265" s="193" t="str">
        <f t="shared" si="141"/>
        <v/>
      </c>
      <c r="CA265" s="193" t="str">
        <f t="shared" si="142"/>
        <v/>
      </c>
      <c r="CB265" s="193" t="str">
        <f t="shared" si="143"/>
        <v/>
      </c>
      <c r="CC265" s="193" t="str">
        <f t="shared" si="144"/>
        <v/>
      </c>
      <c r="CD265" s="193" t="str">
        <f t="shared" si="145"/>
        <v/>
      </c>
      <c r="CE265" s="193" t="str">
        <f t="shared" si="146"/>
        <v/>
      </c>
      <c r="CF265" s="200" t="str">
        <f t="shared" si="168"/>
        <v/>
      </c>
      <c r="CG265" s="193" t="str">
        <f t="shared" si="147"/>
        <v/>
      </c>
      <c r="CH265" s="192" t="str">
        <f t="shared" si="148"/>
        <v/>
      </c>
      <c r="CI265" s="193" t="str">
        <f t="shared" si="149"/>
        <v/>
      </c>
      <c r="CJ265" s="192" t="str">
        <f t="shared" si="150"/>
        <v/>
      </c>
      <c r="CK265" s="192" t="str">
        <f t="shared" si="151"/>
        <v/>
      </c>
      <c r="CL265" s="193" t="str">
        <f>IF(CK265="","",SUMPRODUCT(--(CC265=$CC$8:$CC$358),--(CE265=$CE$8:$CE$358),--(CK265&lt;$CK$8:$CK$358))+COUNTIF($CK$8:CK265,CK265))</f>
        <v/>
      </c>
      <c r="CM265" s="229" t="str">
        <f>IF(CK265="","",SUMPRODUCT(--(CE265=$CE$8:$CE$101),--(CF265=$CF$8:$CF$101),--(CC265=$CC$8:$CC$101),--(CK265&lt;$CK$8:$CK$101))+COUNTIF($CK$8:CK265,CK265))</f>
        <v/>
      </c>
    </row>
    <row r="266" spans="1:91" ht="29.1" hidden="1" customHeight="1">
      <c r="A266" s="182" t="str">
        <f t="shared" si="169"/>
        <v/>
      </c>
      <c r="B266" s="66">
        <v>259</v>
      </c>
      <c r="C266" s="8" t="str">
        <f t="shared" si="152"/>
        <v/>
      </c>
      <c r="D266" s="112" t="str">
        <f t="shared" si="153"/>
        <v/>
      </c>
      <c r="E266" s="112" t="str">
        <f t="shared" si="154"/>
        <v/>
      </c>
      <c r="F266" s="113" t="str">
        <f t="shared" si="155"/>
        <v/>
      </c>
      <c r="G266" s="113" t="str">
        <f t="shared" si="162"/>
        <v/>
      </c>
      <c r="H266" s="113" t="str">
        <f t="shared" si="163"/>
        <v/>
      </c>
      <c r="I266" s="114" t="str">
        <f t="shared" si="156"/>
        <v/>
      </c>
      <c r="J266" s="114" t="str">
        <f t="shared" si="164"/>
        <v/>
      </c>
      <c r="K266" s="8" t="str">
        <f t="shared" si="165"/>
        <v/>
      </c>
      <c r="L266" s="8" t="str">
        <f t="shared" si="166"/>
        <v/>
      </c>
      <c r="M266" s="114" t="str">
        <f t="shared" si="167"/>
        <v/>
      </c>
      <c r="N266" s="8" t="str">
        <f t="shared" si="157"/>
        <v/>
      </c>
      <c r="O266" s="115" t="str">
        <f t="shared" si="158"/>
        <v/>
      </c>
      <c r="P266" s="8" t="str">
        <f t="shared" si="159"/>
        <v/>
      </c>
      <c r="Q266" s="115" t="str">
        <f t="shared" si="160"/>
        <v/>
      </c>
      <c r="R266" s="115" t="str">
        <f t="shared" si="161"/>
        <v/>
      </c>
      <c r="S266" s="121" t="str">
        <f>IF(R266="","",SUMPRODUCT(--(L266=$L$8:$L$101),--(J266=$J$8:$J$101),--(R266&lt;$R$8:$R$101))+COUNTIF($R$8:R266,R266))</f>
        <v/>
      </c>
      <c r="T266" s="121" t="str">
        <f>IF(R266="","",SUMPRODUCT(--(L266=$L$8:$L$101),--(M266=$M$8:$M$101),--(J266=$J$8:$J$101),--(R266&lt;$R$8:$R$101))+COUNTIF($R$8:R266,R266))</f>
        <v/>
      </c>
      <c r="BU266" s="193">
        <v>259</v>
      </c>
      <c r="BV266" s="193" t="str">
        <f>IF(CK266="","",SUMPRODUCT(--(CC266=$CC$8:$CC$358),--(CE266=$CE$8:$CE$358),--(CK266&lt;$CK$8:$CK$358))+COUNTIF($CK$8:CK266,CK266))</f>
        <v/>
      </c>
      <c r="BW266" s="193" t="str">
        <f t="shared" si="138"/>
        <v/>
      </c>
      <c r="BX266" s="193" t="str">
        <f t="shared" si="139"/>
        <v/>
      </c>
      <c r="BY266" s="193" t="str">
        <f t="shared" si="140"/>
        <v/>
      </c>
      <c r="BZ266" s="193" t="str">
        <f t="shared" si="141"/>
        <v/>
      </c>
      <c r="CA266" s="193" t="str">
        <f t="shared" si="142"/>
        <v/>
      </c>
      <c r="CB266" s="193" t="str">
        <f t="shared" si="143"/>
        <v/>
      </c>
      <c r="CC266" s="193" t="str">
        <f t="shared" si="144"/>
        <v/>
      </c>
      <c r="CD266" s="193" t="str">
        <f t="shared" si="145"/>
        <v/>
      </c>
      <c r="CE266" s="193" t="str">
        <f t="shared" si="146"/>
        <v/>
      </c>
      <c r="CF266" s="200" t="str">
        <f t="shared" si="168"/>
        <v/>
      </c>
      <c r="CG266" s="193" t="str">
        <f t="shared" si="147"/>
        <v/>
      </c>
      <c r="CH266" s="192" t="str">
        <f t="shared" si="148"/>
        <v/>
      </c>
      <c r="CI266" s="193" t="str">
        <f t="shared" si="149"/>
        <v/>
      </c>
      <c r="CJ266" s="192" t="str">
        <f t="shared" si="150"/>
        <v/>
      </c>
      <c r="CK266" s="192" t="str">
        <f t="shared" si="151"/>
        <v/>
      </c>
      <c r="CL266" s="193" t="str">
        <f>IF(CK266="","",SUMPRODUCT(--(CC266=$CC$8:$CC$358),--(CE266=$CE$8:$CE$358),--(CK266&lt;$CK$8:$CK$358))+COUNTIF($CK$8:CK266,CK266))</f>
        <v/>
      </c>
      <c r="CM266" s="229" t="str">
        <f>IF(CK266="","",SUMPRODUCT(--(CE266=$CE$8:$CE$101),--(CF266=$CF$8:$CF$101),--(CC266=$CC$8:$CC$101),--(CK266&lt;$CK$8:$CK$101))+COUNTIF($CK$8:CK266,CK266))</f>
        <v/>
      </c>
    </row>
    <row r="267" spans="1:91" ht="29.1" hidden="1" customHeight="1">
      <c r="A267" s="182" t="str">
        <f t="shared" si="169"/>
        <v/>
      </c>
      <c r="B267" s="66">
        <v>260</v>
      </c>
      <c r="C267" s="8" t="str">
        <f t="shared" si="152"/>
        <v/>
      </c>
      <c r="D267" s="112" t="str">
        <f t="shared" si="153"/>
        <v/>
      </c>
      <c r="E267" s="112" t="str">
        <f t="shared" si="154"/>
        <v/>
      </c>
      <c r="F267" s="113" t="str">
        <f t="shared" si="155"/>
        <v/>
      </c>
      <c r="G267" s="113" t="str">
        <f t="shared" si="162"/>
        <v/>
      </c>
      <c r="H267" s="113" t="str">
        <f t="shared" si="163"/>
        <v/>
      </c>
      <c r="I267" s="114" t="str">
        <f t="shared" si="156"/>
        <v/>
      </c>
      <c r="J267" s="114" t="str">
        <f t="shared" si="164"/>
        <v/>
      </c>
      <c r="K267" s="8" t="str">
        <f t="shared" si="165"/>
        <v/>
      </c>
      <c r="L267" s="8" t="str">
        <f t="shared" si="166"/>
        <v/>
      </c>
      <c r="M267" s="114" t="str">
        <f t="shared" si="167"/>
        <v/>
      </c>
      <c r="N267" s="8" t="str">
        <f t="shared" si="157"/>
        <v/>
      </c>
      <c r="O267" s="115" t="str">
        <f t="shared" si="158"/>
        <v/>
      </c>
      <c r="P267" s="8" t="str">
        <f t="shared" si="159"/>
        <v/>
      </c>
      <c r="Q267" s="115" t="str">
        <f t="shared" si="160"/>
        <v/>
      </c>
      <c r="R267" s="115" t="str">
        <f t="shared" si="161"/>
        <v/>
      </c>
      <c r="S267" s="121" t="str">
        <f>IF(R267="","",SUMPRODUCT(--(L267=$L$8:$L$101),--(J267=$J$8:$J$101),--(R267&lt;$R$8:$R$101))+COUNTIF($R$8:R267,R267))</f>
        <v/>
      </c>
      <c r="T267" s="121" t="str">
        <f>IF(R267="","",SUMPRODUCT(--(L267=$L$8:$L$101),--(M267=$M$8:$M$101),--(J267=$J$8:$J$101),--(R267&lt;$R$8:$R$101))+COUNTIF($R$8:R267,R267))</f>
        <v/>
      </c>
      <c r="BU267" s="193">
        <v>260</v>
      </c>
      <c r="BV267" s="193" t="str">
        <f>IF(CK267="","",SUMPRODUCT(--(CC267=$CC$8:$CC$358),--(CE267=$CE$8:$CE$358),--(CK267&lt;$CK$8:$CK$358))+COUNTIF($CK$8:CK267,CK267))</f>
        <v/>
      </c>
      <c r="BW267" s="193" t="str">
        <f t="shared" ref="BW267:BW330" si="170">IFERROR(VLOOKUP(BU267,selection,4,0),"")</f>
        <v/>
      </c>
      <c r="BX267" s="193" t="str">
        <f t="shared" ref="BX267:BX330" si="171">IFERROR(VLOOKUP(BU267,selection,5,0),"")</f>
        <v/>
      </c>
      <c r="BY267" s="193" t="str">
        <f t="shared" ref="BY267:BY330" si="172">IFERROR(VLOOKUP(BU267,selection,6,0),"")</f>
        <v/>
      </c>
      <c r="BZ267" s="193" t="str">
        <f t="shared" ref="BZ267:BZ330" si="173">IFERROR(VLOOKUP(BU267,selection,16,0),"")</f>
        <v/>
      </c>
      <c r="CA267" s="193" t="str">
        <f t="shared" ref="CA267:CA330" si="174">IFERROR(VLOOKUP(BU267,selection,15,0),"")</f>
        <v/>
      </c>
      <c r="CB267" s="193" t="str">
        <f t="shared" ref="CB267:CB330" si="175">IFERROR(VLOOKUP(BU267,selection,7,0),"")</f>
        <v/>
      </c>
      <c r="CC267" s="193" t="str">
        <f t="shared" ref="CC267:CC330" si="176">IFERROR(VLOOKUP(BU267,selection,18,0),"")</f>
        <v/>
      </c>
      <c r="CD267" s="193" t="str">
        <f t="shared" ref="CD267:CD330" si="177">IFERROR(VLOOKUP(BU267,selection,14,0),"")</f>
        <v/>
      </c>
      <c r="CE267" s="193" t="str">
        <f t="shared" ref="CE267:CE330" si="178">IFERROR(VLOOKUP(BU267,selection,19,0),"")</f>
        <v/>
      </c>
      <c r="CF267" s="200" t="str">
        <f t="shared" si="168"/>
        <v/>
      </c>
      <c r="CG267" s="193" t="str">
        <f t="shared" ref="CG267:CG330" si="179">IFERROR(VLOOKUP(BU267,selection,8,0),"")</f>
        <v/>
      </c>
      <c r="CH267" s="192" t="str">
        <f t="shared" ref="CH267:CH330" si="180">IFERROR(VLOOKUP(BU267,selection,9,0)*75%,"")</f>
        <v/>
      </c>
      <c r="CI267" s="193" t="str">
        <f t="shared" ref="CI267:CI330" si="181">IFERROR(VLOOKUP(BU267,selection,10,0),"")</f>
        <v/>
      </c>
      <c r="CJ267" s="192" t="str">
        <f t="shared" ref="CJ267:CJ330" si="182">IFERROR(VLOOKUP(BU267,selection,11,0)*25%,"")</f>
        <v/>
      </c>
      <c r="CK267" s="192" t="str">
        <f t="shared" ref="CK267:CK330" si="183">IFERROR(IF(CB267="","",SUM(CH267+CJ267)),"")</f>
        <v/>
      </c>
      <c r="CL267" s="193" t="str">
        <f>IF(CK267="","",SUMPRODUCT(--(CC267=$CC$8:$CC$358),--(CE267=$CE$8:$CE$358),--(CK267&lt;$CK$8:$CK$358))+COUNTIF($CK$8:CK267,CK267))</f>
        <v/>
      </c>
      <c r="CM267" s="229" t="str">
        <f>IF(CK267="","",SUMPRODUCT(--(CE267=$CE$8:$CE$101),--(CF267=$CF$8:$CF$101),--(CC267=$CC$8:$CC$101),--(CK267&lt;$CK$8:$CK$101))+COUNTIF($CK$8:CK267,CK267))</f>
        <v/>
      </c>
    </row>
    <row r="268" spans="1:91" ht="29.1" hidden="1" customHeight="1">
      <c r="A268" s="182" t="str">
        <f t="shared" si="169"/>
        <v/>
      </c>
      <c r="B268" s="66">
        <v>261</v>
      </c>
      <c r="C268" s="8" t="str">
        <f t="shared" si="152"/>
        <v/>
      </c>
      <c r="D268" s="112" t="str">
        <f t="shared" si="153"/>
        <v/>
      </c>
      <c r="E268" s="112" t="str">
        <f t="shared" si="154"/>
        <v/>
      </c>
      <c r="F268" s="113" t="str">
        <f t="shared" si="155"/>
        <v/>
      </c>
      <c r="G268" s="113" t="str">
        <f t="shared" si="162"/>
        <v/>
      </c>
      <c r="H268" s="113" t="str">
        <f t="shared" si="163"/>
        <v/>
      </c>
      <c r="I268" s="114" t="str">
        <f t="shared" si="156"/>
        <v/>
      </c>
      <c r="J268" s="114" t="str">
        <f t="shared" si="164"/>
        <v/>
      </c>
      <c r="K268" s="8" t="str">
        <f t="shared" si="165"/>
        <v/>
      </c>
      <c r="L268" s="8" t="str">
        <f t="shared" si="166"/>
        <v/>
      </c>
      <c r="M268" s="114" t="str">
        <f t="shared" si="167"/>
        <v/>
      </c>
      <c r="N268" s="8" t="str">
        <f t="shared" si="157"/>
        <v/>
      </c>
      <c r="O268" s="115" t="str">
        <f t="shared" si="158"/>
        <v/>
      </c>
      <c r="P268" s="8" t="str">
        <f t="shared" si="159"/>
        <v/>
      </c>
      <c r="Q268" s="115" t="str">
        <f t="shared" si="160"/>
        <v/>
      </c>
      <c r="R268" s="115" t="str">
        <f t="shared" si="161"/>
        <v/>
      </c>
      <c r="S268" s="121" t="str">
        <f>IF(R268="","",SUMPRODUCT(--(L268=$L$8:$L$101),--(J268=$J$8:$J$101),--(R268&lt;$R$8:$R$101))+COUNTIF($R$8:R268,R268))</f>
        <v/>
      </c>
      <c r="T268" s="121" t="str">
        <f>IF(R268="","",SUMPRODUCT(--(L268=$L$8:$L$101),--(M268=$M$8:$M$101),--(J268=$J$8:$J$101),--(R268&lt;$R$8:$R$101))+COUNTIF($R$8:R268,R268))</f>
        <v/>
      </c>
      <c r="BU268" s="193">
        <v>261</v>
      </c>
      <c r="BV268" s="193" t="str">
        <f>IF(CK268="","",SUMPRODUCT(--(CC268=$CC$8:$CC$358),--(CE268=$CE$8:$CE$358),--(CK268&lt;$CK$8:$CK$358))+COUNTIF($CK$8:CK268,CK268))</f>
        <v/>
      </c>
      <c r="BW268" s="193" t="str">
        <f t="shared" si="170"/>
        <v/>
      </c>
      <c r="BX268" s="193" t="str">
        <f t="shared" si="171"/>
        <v/>
      </c>
      <c r="BY268" s="193" t="str">
        <f t="shared" si="172"/>
        <v/>
      </c>
      <c r="BZ268" s="193" t="str">
        <f t="shared" si="173"/>
        <v/>
      </c>
      <c r="CA268" s="193" t="str">
        <f t="shared" si="174"/>
        <v/>
      </c>
      <c r="CB268" s="193" t="str">
        <f t="shared" si="175"/>
        <v/>
      </c>
      <c r="CC268" s="193" t="str">
        <f t="shared" si="176"/>
        <v/>
      </c>
      <c r="CD268" s="193" t="str">
        <f t="shared" si="177"/>
        <v/>
      </c>
      <c r="CE268" s="193" t="str">
        <f t="shared" si="178"/>
        <v/>
      </c>
      <c r="CF268" s="200" t="str">
        <f t="shared" si="168"/>
        <v/>
      </c>
      <c r="CG268" s="193" t="str">
        <f t="shared" si="179"/>
        <v/>
      </c>
      <c r="CH268" s="192" t="str">
        <f t="shared" si="180"/>
        <v/>
      </c>
      <c r="CI268" s="193" t="str">
        <f t="shared" si="181"/>
        <v/>
      </c>
      <c r="CJ268" s="192" t="str">
        <f t="shared" si="182"/>
        <v/>
      </c>
      <c r="CK268" s="192" t="str">
        <f t="shared" si="183"/>
        <v/>
      </c>
      <c r="CL268" s="193" t="str">
        <f>IF(CK268="","",SUMPRODUCT(--(CC268=$CC$8:$CC$358),--(CE268=$CE$8:$CE$358),--(CK268&lt;$CK$8:$CK$358))+COUNTIF($CK$8:CK268,CK268))</f>
        <v/>
      </c>
      <c r="CM268" s="229" t="str">
        <f>IF(CK268="","",SUMPRODUCT(--(CE268=$CE$8:$CE$101),--(CF268=$CF$8:$CF$101),--(CC268=$CC$8:$CC$101),--(CK268&lt;$CK$8:$CK$101))+COUNTIF($CK$8:CK268,CK268))</f>
        <v/>
      </c>
    </row>
    <row r="269" spans="1:91" ht="29.1" hidden="1" customHeight="1">
      <c r="A269" s="182" t="str">
        <f t="shared" si="169"/>
        <v/>
      </c>
      <c r="B269" s="66">
        <v>262</v>
      </c>
      <c r="C269" s="8" t="str">
        <f t="shared" si="152"/>
        <v/>
      </c>
      <c r="D269" s="112" t="str">
        <f t="shared" si="153"/>
        <v/>
      </c>
      <c r="E269" s="112" t="str">
        <f t="shared" si="154"/>
        <v/>
      </c>
      <c r="F269" s="113" t="str">
        <f t="shared" si="155"/>
        <v/>
      </c>
      <c r="G269" s="113" t="str">
        <f t="shared" si="162"/>
        <v/>
      </c>
      <c r="H269" s="113" t="str">
        <f t="shared" si="163"/>
        <v/>
      </c>
      <c r="I269" s="114" t="str">
        <f t="shared" si="156"/>
        <v/>
      </c>
      <c r="J269" s="114" t="str">
        <f t="shared" si="164"/>
        <v/>
      </c>
      <c r="K269" s="8" t="str">
        <f t="shared" si="165"/>
        <v/>
      </c>
      <c r="L269" s="8" t="str">
        <f t="shared" si="166"/>
        <v/>
      </c>
      <c r="M269" s="114" t="str">
        <f t="shared" si="167"/>
        <v/>
      </c>
      <c r="N269" s="8" t="str">
        <f t="shared" si="157"/>
        <v/>
      </c>
      <c r="O269" s="115" t="str">
        <f t="shared" si="158"/>
        <v/>
      </c>
      <c r="P269" s="8" t="str">
        <f t="shared" si="159"/>
        <v/>
      </c>
      <c r="Q269" s="115" t="str">
        <f t="shared" si="160"/>
        <v/>
      </c>
      <c r="R269" s="115" t="str">
        <f t="shared" si="161"/>
        <v/>
      </c>
      <c r="S269" s="121" t="str">
        <f>IF(R269="","",SUMPRODUCT(--(L269=$L$8:$L$101),--(J269=$J$8:$J$101),--(R269&lt;$R$8:$R$101))+COUNTIF($R$8:R269,R269))</f>
        <v/>
      </c>
      <c r="T269" s="121" t="str">
        <f>IF(R269="","",SUMPRODUCT(--(L269=$L$8:$L$101),--(M269=$M$8:$M$101),--(J269=$J$8:$J$101),--(R269&lt;$R$8:$R$101))+COUNTIF($R$8:R269,R269))</f>
        <v/>
      </c>
      <c r="BU269" s="193">
        <v>262</v>
      </c>
      <c r="BV269" s="193" t="str">
        <f>IF(CK269="","",SUMPRODUCT(--(CC269=$CC$8:$CC$358),--(CE269=$CE$8:$CE$358),--(CK269&lt;$CK$8:$CK$358))+COUNTIF($CK$8:CK269,CK269))</f>
        <v/>
      </c>
      <c r="BW269" s="193" t="str">
        <f t="shared" si="170"/>
        <v/>
      </c>
      <c r="BX269" s="193" t="str">
        <f t="shared" si="171"/>
        <v/>
      </c>
      <c r="BY269" s="193" t="str">
        <f t="shared" si="172"/>
        <v/>
      </c>
      <c r="BZ269" s="193" t="str">
        <f t="shared" si="173"/>
        <v/>
      </c>
      <c r="CA269" s="193" t="str">
        <f t="shared" si="174"/>
        <v/>
      </c>
      <c r="CB269" s="193" t="str">
        <f t="shared" si="175"/>
        <v/>
      </c>
      <c r="CC269" s="193" t="str">
        <f t="shared" si="176"/>
        <v/>
      </c>
      <c r="CD269" s="193" t="str">
        <f t="shared" si="177"/>
        <v/>
      </c>
      <c r="CE269" s="193" t="str">
        <f t="shared" si="178"/>
        <v/>
      </c>
      <c r="CF269" s="200" t="str">
        <f t="shared" si="168"/>
        <v/>
      </c>
      <c r="CG269" s="193" t="str">
        <f t="shared" si="179"/>
        <v/>
      </c>
      <c r="CH269" s="192" t="str">
        <f t="shared" si="180"/>
        <v/>
      </c>
      <c r="CI269" s="193" t="str">
        <f t="shared" si="181"/>
        <v/>
      </c>
      <c r="CJ269" s="192" t="str">
        <f t="shared" si="182"/>
        <v/>
      </c>
      <c r="CK269" s="192" t="str">
        <f t="shared" si="183"/>
        <v/>
      </c>
      <c r="CL269" s="193" t="str">
        <f>IF(CK269="","",SUMPRODUCT(--(CC269=$CC$8:$CC$358),--(CE269=$CE$8:$CE$358),--(CK269&lt;$CK$8:$CK$358))+COUNTIF($CK$8:CK269,CK269))</f>
        <v/>
      </c>
      <c r="CM269" s="229" t="str">
        <f>IF(CK269="","",SUMPRODUCT(--(CE269=$CE$8:$CE$101),--(CF269=$CF$8:$CF$101),--(CC269=$CC$8:$CC$101),--(CK269&lt;$CK$8:$CK$101))+COUNTIF($CK$8:CK269,CK269))</f>
        <v/>
      </c>
    </row>
    <row r="270" spans="1:91" ht="29.1" hidden="1" customHeight="1">
      <c r="A270" s="182" t="str">
        <f t="shared" si="169"/>
        <v/>
      </c>
      <c r="B270" s="66">
        <v>263</v>
      </c>
      <c r="C270" s="8" t="str">
        <f t="shared" ref="C270:C333" si="184">IFERROR(IF(LEN(D270)&gt;=2,C269+1,""),"")</f>
        <v/>
      </c>
      <c r="D270" s="112" t="str">
        <f t="shared" ref="D270:D333" si="185">IFERROR(VLOOKUP(B270,subjectwise,4,0),"")</f>
        <v/>
      </c>
      <c r="E270" s="112" t="str">
        <f t="shared" ref="E270:E333" si="186">IFERROR(VLOOKUP(B270,subjectwise,5,0),"")</f>
        <v/>
      </c>
      <c r="F270" s="113" t="str">
        <f t="shared" ref="F270:F333" si="187">IFERROR(VLOOKUP(B270,subjectwise,6,0),"")</f>
        <v/>
      </c>
      <c r="G270" s="113" t="str">
        <f t="shared" si="162"/>
        <v/>
      </c>
      <c r="H270" s="113" t="str">
        <f t="shared" si="163"/>
        <v/>
      </c>
      <c r="I270" s="114" t="str">
        <f t="shared" ref="I270:I333" si="188">IFERROR(VLOOKUP(B270,subjectwise,7,0),"")</f>
        <v/>
      </c>
      <c r="J270" s="114" t="str">
        <f t="shared" si="164"/>
        <v/>
      </c>
      <c r="K270" s="8" t="str">
        <f t="shared" si="165"/>
        <v/>
      </c>
      <c r="L270" s="8" t="str">
        <f t="shared" si="166"/>
        <v/>
      </c>
      <c r="M270" s="114" t="str">
        <f t="shared" si="167"/>
        <v/>
      </c>
      <c r="N270" s="8" t="str">
        <f t="shared" ref="N270:N333" si="189">IFERROR(VLOOKUP(B270,subjectwise,8,0),"")</f>
        <v/>
      </c>
      <c r="O270" s="115" t="str">
        <f t="shared" ref="O270:O333" si="190">IFERROR(VLOOKUP(B270,subjectwise,9,0)*75%,"")</f>
        <v/>
      </c>
      <c r="P270" s="8" t="str">
        <f t="shared" ref="P270:P333" si="191">IFERROR(VLOOKUP(B270,subjectwise,10,0),"")</f>
        <v/>
      </c>
      <c r="Q270" s="115" t="str">
        <f t="shared" ref="Q270:Q333" si="192">IFERROR(VLOOKUP(B270,subjectwise,11,0)*25%,"")</f>
        <v/>
      </c>
      <c r="R270" s="115" t="str">
        <f t="shared" ref="R270:R333" si="193">IFERROR(IF(I270="","",SUM(O270+Q270)),"")</f>
        <v/>
      </c>
      <c r="S270" s="121" t="str">
        <f>IF(R270="","",SUMPRODUCT(--(L270=$L$8:$L$101),--(J270=$J$8:$J$101),--(R270&lt;$R$8:$R$101))+COUNTIF($R$8:R270,R270))</f>
        <v/>
      </c>
      <c r="T270" s="121" t="str">
        <f>IF(R270="","",SUMPRODUCT(--(L270=$L$8:$L$101),--(M270=$M$8:$M$101),--(J270=$J$8:$J$101),--(R270&lt;$R$8:$R$101))+COUNTIF($R$8:R270,R270))</f>
        <v/>
      </c>
      <c r="BU270" s="193">
        <v>263</v>
      </c>
      <c r="BV270" s="193" t="str">
        <f>IF(CK270="","",SUMPRODUCT(--(CC270=$CC$8:$CC$358),--(CE270=$CE$8:$CE$358),--(CK270&lt;$CK$8:$CK$358))+COUNTIF($CK$8:CK270,CK270))</f>
        <v/>
      </c>
      <c r="BW270" s="193" t="str">
        <f t="shared" si="170"/>
        <v/>
      </c>
      <c r="BX270" s="193" t="str">
        <f t="shared" si="171"/>
        <v/>
      </c>
      <c r="BY270" s="193" t="str">
        <f t="shared" si="172"/>
        <v/>
      </c>
      <c r="BZ270" s="193" t="str">
        <f t="shared" si="173"/>
        <v/>
      </c>
      <c r="CA270" s="193" t="str">
        <f t="shared" si="174"/>
        <v/>
      </c>
      <c r="CB270" s="193" t="str">
        <f t="shared" si="175"/>
        <v/>
      </c>
      <c r="CC270" s="193" t="str">
        <f t="shared" si="176"/>
        <v/>
      </c>
      <c r="CD270" s="193" t="str">
        <f t="shared" si="177"/>
        <v/>
      </c>
      <c r="CE270" s="193" t="str">
        <f t="shared" si="178"/>
        <v/>
      </c>
      <c r="CF270" s="200" t="str">
        <f t="shared" si="168"/>
        <v/>
      </c>
      <c r="CG270" s="193" t="str">
        <f t="shared" si="179"/>
        <v/>
      </c>
      <c r="CH270" s="192" t="str">
        <f t="shared" si="180"/>
        <v/>
      </c>
      <c r="CI270" s="193" t="str">
        <f t="shared" si="181"/>
        <v/>
      </c>
      <c r="CJ270" s="192" t="str">
        <f t="shared" si="182"/>
        <v/>
      </c>
      <c r="CK270" s="192" t="str">
        <f t="shared" si="183"/>
        <v/>
      </c>
      <c r="CL270" s="193" t="str">
        <f>IF(CK270="","",SUMPRODUCT(--(CC270=$CC$8:$CC$358),--(CE270=$CE$8:$CE$358),--(CK270&lt;$CK$8:$CK$358))+COUNTIF($CK$8:CK270,CK270))</f>
        <v/>
      </c>
      <c r="CM270" s="229" t="str">
        <f>IF(CK270="","",SUMPRODUCT(--(CE270=$CE$8:$CE$101),--(CF270=$CF$8:$CF$101),--(CC270=$CC$8:$CC$101),--(CK270&lt;$CK$8:$CK$101))+COUNTIF($CK$8:CK270,CK270))</f>
        <v/>
      </c>
    </row>
    <row r="271" spans="1:91" ht="29.1" hidden="1" customHeight="1">
      <c r="A271" s="182" t="str">
        <f t="shared" si="169"/>
        <v/>
      </c>
      <c r="B271" s="66">
        <v>264</v>
      </c>
      <c r="C271" s="8" t="str">
        <f t="shared" si="184"/>
        <v/>
      </c>
      <c r="D271" s="112" t="str">
        <f t="shared" si="185"/>
        <v/>
      </c>
      <c r="E271" s="112" t="str">
        <f t="shared" si="186"/>
        <v/>
      </c>
      <c r="F271" s="113" t="str">
        <f t="shared" si="187"/>
        <v/>
      </c>
      <c r="G271" s="113" t="str">
        <f t="shared" si="162"/>
        <v/>
      </c>
      <c r="H271" s="113" t="str">
        <f t="shared" si="163"/>
        <v/>
      </c>
      <c r="I271" s="114" t="str">
        <f t="shared" si="188"/>
        <v/>
      </c>
      <c r="J271" s="114" t="str">
        <f t="shared" si="164"/>
        <v/>
      </c>
      <c r="K271" s="8" t="str">
        <f t="shared" si="165"/>
        <v/>
      </c>
      <c r="L271" s="8" t="str">
        <f t="shared" si="166"/>
        <v/>
      </c>
      <c r="M271" s="114" t="str">
        <f t="shared" si="167"/>
        <v/>
      </c>
      <c r="N271" s="8" t="str">
        <f t="shared" si="189"/>
        <v/>
      </c>
      <c r="O271" s="115" t="str">
        <f t="shared" si="190"/>
        <v/>
      </c>
      <c r="P271" s="8" t="str">
        <f t="shared" si="191"/>
        <v/>
      </c>
      <c r="Q271" s="115" t="str">
        <f t="shared" si="192"/>
        <v/>
      </c>
      <c r="R271" s="115" t="str">
        <f t="shared" si="193"/>
        <v/>
      </c>
      <c r="S271" s="121" t="str">
        <f>IF(R271="","",SUMPRODUCT(--(L271=$L$8:$L$101),--(J271=$J$8:$J$101),--(R271&lt;$R$8:$R$101))+COUNTIF($R$8:R271,R271))</f>
        <v/>
      </c>
      <c r="T271" s="121" t="str">
        <f>IF(R271="","",SUMPRODUCT(--(L271=$L$8:$L$101),--(M271=$M$8:$M$101),--(J271=$J$8:$J$101),--(R271&lt;$R$8:$R$101))+COUNTIF($R$8:R271,R271))</f>
        <v/>
      </c>
      <c r="BU271" s="193">
        <v>264</v>
      </c>
      <c r="BV271" s="193" t="str">
        <f>IF(CK271="","",SUMPRODUCT(--(CC271=$CC$8:$CC$358),--(CE271=$CE$8:$CE$358),--(CK271&lt;$CK$8:$CK$358))+COUNTIF($CK$8:CK271,CK271))</f>
        <v/>
      </c>
      <c r="BW271" s="193" t="str">
        <f t="shared" si="170"/>
        <v/>
      </c>
      <c r="BX271" s="193" t="str">
        <f t="shared" si="171"/>
        <v/>
      </c>
      <c r="BY271" s="193" t="str">
        <f t="shared" si="172"/>
        <v/>
      </c>
      <c r="BZ271" s="193" t="str">
        <f t="shared" si="173"/>
        <v/>
      </c>
      <c r="CA271" s="193" t="str">
        <f t="shared" si="174"/>
        <v/>
      </c>
      <c r="CB271" s="193" t="str">
        <f t="shared" si="175"/>
        <v/>
      </c>
      <c r="CC271" s="193" t="str">
        <f t="shared" si="176"/>
        <v/>
      </c>
      <c r="CD271" s="193" t="str">
        <f t="shared" si="177"/>
        <v/>
      </c>
      <c r="CE271" s="193" t="str">
        <f t="shared" si="178"/>
        <v/>
      </c>
      <c r="CF271" s="200" t="str">
        <f t="shared" si="168"/>
        <v/>
      </c>
      <c r="CG271" s="193" t="str">
        <f t="shared" si="179"/>
        <v/>
      </c>
      <c r="CH271" s="192" t="str">
        <f t="shared" si="180"/>
        <v/>
      </c>
      <c r="CI271" s="193" t="str">
        <f t="shared" si="181"/>
        <v/>
      </c>
      <c r="CJ271" s="192" t="str">
        <f t="shared" si="182"/>
        <v/>
      </c>
      <c r="CK271" s="192" t="str">
        <f t="shared" si="183"/>
        <v/>
      </c>
      <c r="CL271" s="193" t="str">
        <f>IF(CK271="","",SUMPRODUCT(--(CC271=$CC$8:$CC$358),--(CE271=$CE$8:$CE$358),--(CK271&lt;$CK$8:$CK$358))+COUNTIF($CK$8:CK271,CK271))</f>
        <v/>
      </c>
      <c r="CM271" s="229" t="str">
        <f>IF(CK271="","",SUMPRODUCT(--(CE271=$CE$8:$CE$101),--(CF271=$CF$8:$CF$101),--(CC271=$CC$8:$CC$101),--(CK271&lt;$CK$8:$CK$101))+COUNTIF($CK$8:CK271,CK271))</f>
        <v/>
      </c>
    </row>
    <row r="272" spans="1:91" ht="29.1" hidden="1" customHeight="1">
      <c r="A272" s="182" t="str">
        <f t="shared" si="169"/>
        <v/>
      </c>
      <c r="B272" s="66">
        <v>265</v>
      </c>
      <c r="C272" s="8" t="str">
        <f t="shared" si="184"/>
        <v/>
      </c>
      <c r="D272" s="112" t="str">
        <f t="shared" si="185"/>
        <v/>
      </c>
      <c r="E272" s="112" t="str">
        <f t="shared" si="186"/>
        <v/>
      </c>
      <c r="F272" s="113" t="str">
        <f t="shared" si="187"/>
        <v/>
      </c>
      <c r="G272" s="113" t="str">
        <f t="shared" si="162"/>
        <v/>
      </c>
      <c r="H272" s="113" t="str">
        <f t="shared" si="163"/>
        <v/>
      </c>
      <c r="I272" s="114" t="str">
        <f t="shared" si="188"/>
        <v/>
      </c>
      <c r="J272" s="114" t="str">
        <f t="shared" si="164"/>
        <v/>
      </c>
      <c r="K272" s="8" t="str">
        <f t="shared" si="165"/>
        <v/>
      </c>
      <c r="L272" s="8" t="str">
        <f t="shared" si="166"/>
        <v/>
      </c>
      <c r="M272" s="114" t="str">
        <f t="shared" si="167"/>
        <v/>
      </c>
      <c r="N272" s="8" t="str">
        <f t="shared" si="189"/>
        <v/>
      </c>
      <c r="O272" s="115" t="str">
        <f t="shared" si="190"/>
        <v/>
      </c>
      <c r="P272" s="8" t="str">
        <f t="shared" si="191"/>
        <v/>
      </c>
      <c r="Q272" s="115" t="str">
        <f t="shared" si="192"/>
        <v/>
      </c>
      <c r="R272" s="115" t="str">
        <f t="shared" si="193"/>
        <v/>
      </c>
      <c r="S272" s="121" t="str">
        <f>IF(R272="","",SUMPRODUCT(--(L272=$L$8:$L$101),--(J272=$J$8:$J$101),--(R272&lt;$R$8:$R$101))+COUNTIF($R$8:R272,R272))</f>
        <v/>
      </c>
      <c r="T272" s="121" t="str">
        <f>IF(R272="","",SUMPRODUCT(--(L272=$L$8:$L$101),--(M272=$M$8:$M$101),--(J272=$J$8:$J$101),--(R272&lt;$R$8:$R$101))+COUNTIF($R$8:R272,R272))</f>
        <v/>
      </c>
      <c r="BU272" s="193">
        <v>265</v>
      </c>
      <c r="BV272" s="193" t="str">
        <f>IF(CK272="","",SUMPRODUCT(--(CC272=$CC$8:$CC$358),--(CE272=$CE$8:$CE$358),--(CK272&lt;$CK$8:$CK$358))+COUNTIF($CK$8:CK272,CK272))</f>
        <v/>
      </c>
      <c r="BW272" s="193" t="str">
        <f t="shared" si="170"/>
        <v/>
      </c>
      <c r="BX272" s="193" t="str">
        <f t="shared" si="171"/>
        <v/>
      </c>
      <c r="BY272" s="193" t="str">
        <f t="shared" si="172"/>
        <v/>
      </c>
      <c r="BZ272" s="193" t="str">
        <f t="shared" si="173"/>
        <v/>
      </c>
      <c r="CA272" s="193" t="str">
        <f t="shared" si="174"/>
        <v/>
      </c>
      <c r="CB272" s="193" t="str">
        <f t="shared" si="175"/>
        <v/>
      </c>
      <c r="CC272" s="193" t="str">
        <f t="shared" si="176"/>
        <v/>
      </c>
      <c r="CD272" s="193" t="str">
        <f t="shared" si="177"/>
        <v/>
      </c>
      <c r="CE272" s="193" t="str">
        <f t="shared" si="178"/>
        <v/>
      </c>
      <c r="CF272" s="200" t="str">
        <f t="shared" si="168"/>
        <v/>
      </c>
      <c r="CG272" s="193" t="str">
        <f t="shared" si="179"/>
        <v/>
      </c>
      <c r="CH272" s="192" t="str">
        <f t="shared" si="180"/>
        <v/>
      </c>
      <c r="CI272" s="193" t="str">
        <f t="shared" si="181"/>
        <v/>
      </c>
      <c r="CJ272" s="192" t="str">
        <f t="shared" si="182"/>
        <v/>
      </c>
      <c r="CK272" s="192" t="str">
        <f t="shared" si="183"/>
        <v/>
      </c>
      <c r="CL272" s="193" t="str">
        <f>IF(CK272="","",SUMPRODUCT(--(CC272=$CC$8:$CC$358),--(CE272=$CE$8:$CE$358),--(CK272&lt;$CK$8:$CK$358))+COUNTIF($CK$8:CK272,CK272))</f>
        <v/>
      </c>
      <c r="CM272" s="229" t="str">
        <f>IF(CK272="","",SUMPRODUCT(--(CE272=$CE$8:$CE$101),--(CF272=$CF$8:$CF$101),--(CC272=$CC$8:$CC$101),--(CK272&lt;$CK$8:$CK$101))+COUNTIF($CK$8:CK272,CK272))</f>
        <v/>
      </c>
    </row>
    <row r="273" spans="1:91" ht="29.1" hidden="1" customHeight="1">
      <c r="A273" s="182" t="str">
        <f t="shared" si="169"/>
        <v/>
      </c>
      <c r="B273" s="66">
        <v>266</v>
      </c>
      <c r="C273" s="8" t="str">
        <f t="shared" si="184"/>
        <v/>
      </c>
      <c r="D273" s="112" t="str">
        <f t="shared" si="185"/>
        <v/>
      </c>
      <c r="E273" s="112" t="str">
        <f t="shared" si="186"/>
        <v/>
      </c>
      <c r="F273" s="113" t="str">
        <f t="shared" si="187"/>
        <v/>
      </c>
      <c r="G273" s="113" t="str">
        <f t="shared" si="162"/>
        <v/>
      </c>
      <c r="H273" s="113" t="str">
        <f t="shared" si="163"/>
        <v/>
      </c>
      <c r="I273" s="114" t="str">
        <f t="shared" si="188"/>
        <v/>
      </c>
      <c r="J273" s="114" t="str">
        <f t="shared" si="164"/>
        <v/>
      </c>
      <c r="K273" s="8" t="str">
        <f t="shared" si="165"/>
        <v/>
      </c>
      <c r="L273" s="8" t="str">
        <f t="shared" si="166"/>
        <v/>
      </c>
      <c r="M273" s="114" t="str">
        <f t="shared" si="167"/>
        <v/>
      </c>
      <c r="N273" s="8" t="str">
        <f t="shared" si="189"/>
        <v/>
      </c>
      <c r="O273" s="115" t="str">
        <f t="shared" si="190"/>
        <v/>
      </c>
      <c r="P273" s="8" t="str">
        <f t="shared" si="191"/>
        <v/>
      </c>
      <c r="Q273" s="115" t="str">
        <f t="shared" si="192"/>
        <v/>
      </c>
      <c r="R273" s="115" t="str">
        <f t="shared" si="193"/>
        <v/>
      </c>
      <c r="S273" s="121" t="str">
        <f>IF(R273="","",SUMPRODUCT(--(L273=$L$8:$L$101),--(J273=$J$8:$J$101),--(R273&lt;$R$8:$R$101))+COUNTIF($R$8:R273,R273))</f>
        <v/>
      </c>
      <c r="T273" s="121" t="str">
        <f>IF(R273="","",SUMPRODUCT(--(L273=$L$8:$L$101),--(M273=$M$8:$M$101),--(J273=$J$8:$J$101),--(R273&lt;$R$8:$R$101))+COUNTIF($R$8:R273,R273))</f>
        <v/>
      </c>
      <c r="BU273" s="193">
        <v>266</v>
      </c>
      <c r="BV273" s="193" t="str">
        <f>IF(CK273="","",SUMPRODUCT(--(CC273=$CC$8:$CC$358),--(CE273=$CE$8:$CE$358),--(CK273&lt;$CK$8:$CK$358))+COUNTIF($CK$8:CK273,CK273))</f>
        <v/>
      </c>
      <c r="BW273" s="193" t="str">
        <f t="shared" si="170"/>
        <v/>
      </c>
      <c r="BX273" s="193" t="str">
        <f t="shared" si="171"/>
        <v/>
      </c>
      <c r="BY273" s="193" t="str">
        <f t="shared" si="172"/>
        <v/>
      </c>
      <c r="BZ273" s="193" t="str">
        <f t="shared" si="173"/>
        <v/>
      </c>
      <c r="CA273" s="193" t="str">
        <f t="shared" si="174"/>
        <v/>
      </c>
      <c r="CB273" s="193" t="str">
        <f t="shared" si="175"/>
        <v/>
      </c>
      <c r="CC273" s="193" t="str">
        <f t="shared" si="176"/>
        <v/>
      </c>
      <c r="CD273" s="193" t="str">
        <f t="shared" si="177"/>
        <v/>
      </c>
      <c r="CE273" s="193" t="str">
        <f t="shared" si="178"/>
        <v/>
      </c>
      <c r="CF273" s="200" t="str">
        <f t="shared" si="168"/>
        <v/>
      </c>
      <c r="CG273" s="193" t="str">
        <f t="shared" si="179"/>
        <v/>
      </c>
      <c r="CH273" s="192" t="str">
        <f t="shared" si="180"/>
        <v/>
      </c>
      <c r="CI273" s="193" t="str">
        <f t="shared" si="181"/>
        <v/>
      </c>
      <c r="CJ273" s="192" t="str">
        <f t="shared" si="182"/>
        <v/>
      </c>
      <c r="CK273" s="192" t="str">
        <f t="shared" si="183"/>
        <v/>
      </c>
      <c r="CL273" s="193" t="str">
        <f>IF(CK273="","",SUMPRODUCT(--(CC273=$CC$8:$CC$358),--(CE273=$CE$8:$CE$358),--(CK273&lt;$CK$8:$CK$358))+COUNTIF($CK$8:CK273,CK273))</f>
        <v/>
      </c>
      <c r="CM273" s="229" t="str">
        <f>IF(CK273="","",SUMPRODUCT(--(CE273=$CE$8:$CE$101),--(CF273=$CF$8:$CF$101),--(CC273=$CC$8:$CC$101),--(CK273&lt;$CK$8:$CK$101))+COUNTIF($CK$8:CK273,CK273))</f>
        <v/>
      </c>
    </row>
    <row r="274" spans="1:91" ht="29.1" hidden="1" customHeight="1">
      <c r="A274" s="182" t="str">
        <f t="shared" si="169"/>
        <v/>
      </c>
      <c r="B274" s="66">
        <v>267</v>
      </c>
      <c r="C274" s="8" t="str">
        <f t="shared" si="184"/>
        <v/>
      </c>
      <c r="D274" s="112" t="str">
        <f t="shared" si="185"/>
        <v/>
      </c>
      <c r="E274" s="112" t="str">
        <f t="shared" si="186"/>
        <v/>
      </c>
      <c r="F274" s="113" t="str">
        <f t="shared" si="187"/>
        <v/>
      </c>
      <c r="G274" s="113" t="str">
        <f t="shared" si="162"/>
        <v/>
      </c>
      <c r="H274" s="113" t="str">
        <f t="shared" si="163"/>
        <v/>
      </c>
      <c r="I274" s="114" t="str">
        <f t="shared" si="188"/>
        <v/>
      </c>
      <c r="J274" s="114" t="str">
        <f t="shared" si="164"/>
        <v/>
      </c>
      <c r="K274" s="8" t="str">
        <f t="shared" si="165"/>
        <v/>
      </c>
      <c r="L274" s="8" t="str">
        <f t="shared" si="166"/>
        <v/>
      </c>
      <c r="M274" s="114" t="str">
        <f t="shared" si="167"/>
        <v/>
      </c>
      <c r="N274" s="8" t="str">
        <f t="shared" si="189"/>
        <v/>
      </c>
      <c r="O274" s="115" t="str">
        <f t="shared" si="190"/>
        <v/>
      </c>
      <c r="P274" s="8" t="str">
        <f t="shared" si="191"/>
        <v/>
      </c>
      <c r="Q274" s="115" t="str">
        <f t="shared" si="192"/>
        <v/>
      </c>
      <c r="R274" s="115" t="str">
        <f t="shared" si="193"/>
        <v/>
      </c>
      <c r="S274" s="121" t="str">
        <f>IF(R274="","",SUMPRODUCT(--(L274=$L$8:$L$101),--(J274=$J$8:$J$101),--(R274&lt;$R$8:$R$101))+COUNTIF($R$8:R274,R274))</f>
        <v/>
      </c>
      <c r="T274" s="121" t="str">
        <f>IF(R274="","",SUMPRODUCT(--(L274=$L$8:$L$101),--(M274=$M$8:$M$101),--(J274=$J$8:$J$101),--(R274&lt;$R$8:$R$101))+COUNTIF($R$8:R274,R274))</f>
        <v/>
      </c>
      <c r="BU274" s="193">
        <v>267</v>
      </c>
      <c r="BV274" s="193" t="str">
        <f>IF(CK274="","",SUMPRODUCT(--(CC274=$CC$8:$CC$358),--(CE274=$CE$8:$CE$358),--(CK274&lt;$CK$8:$CK$358))+COUNTIF($CK$8:CK274,CK274))</f>
        <v/>
      </c>
      <c r="BW274" s="193" t="str">
        <f t="shared" si="170"/>
        <v/>
      </c>
      <c r="BX274" s="193" t="str">
        <f t="shared" si="171"/>
        <v/>
      </c>
      <c r="BY274" s="193" t="str">
        <f t="shared" si="172"/>
        <v/>
      </c>
      <c r="BZ274" s="193" t="str">
        <f t="shared" si="173"/>
        <v/>
      </c>
      <c r="CA274" s="193" t="str">
        <f t="shared" si="174"/>
        <v/>
      </c>
      <c r="CB274" s="193" t="str">
        <f t="shared" si="175"/>
        <v/>
      </c>
      <c r="CC274" s="193" t="str">
        <f t="shared" si="176"/>
        <v/>
      </c>
      <c r="CD274" s="193" t="str">
        <f t="shared" si="177"/>
        <v/>
      </c>
      <c r="CE274" s="193" t="str">
        <f t="shared" si="178"/>
        <v/>
      </c>
      <c r="CF274" s="200" t="str">
        <f t="shared" si="168"/>
        <v/>
      </c>
      <c r="CG274" s="193" t="str">
        <f t="shared" si="179"/>
        <v/>
      </c>
      <c r="CH274" s="192" t="str">
        <f t="shared" si="180"/>
        <v/>
      </c>
      <c r="CI274" s="193" t="str">
        <f t="shared" si="181"/>
        <v/>
      </c>
      <c r="CJ274" s="192" t="str">
        <f t="shared" si="182"/>
        <v/>
      </c>
      <c r="CK274" s="192" t="str">
        <f t="shared" si="183"/>
        <v/>
      </c>
      <c r="CL274" s="193" t="str">
        <f>IF(CK274="","",SUMPRODUCT(--(CC274=$CC$8:$CC$358),--(CE274=$CE$8:$CE$358),--(CK274&lt;$CK$8:$CK$358))+COUNTIF($CK$8:CK274,CK274))</f>
        <v/>
      </c>
      <c r="CM274" s="229" t="str">
        <f>IF(CK274="","",SUMPRODUCT(--(CE274=$CE$8:$CE$101),--(CF274=$CF$8:$CF$101),--(CC274=$CC$8:$CC$101),--(CK274&lt;$CK$8:$CK$101))+COUNTIF($CK$8:CK274,CK274))</f>
        <v/>
      </c>
    </row>
    <row r="275" spans="1:91" ht="29.1" hidden="1" customHeight="1">
      <c r="A275" s="182" t="str">
        <f t="shared" si="169"/>
        <v/>
      </c>
      <c r="B275" s="66">
        <v>268</v>
      </c>
      <c r="C275" s="8" t="str">
        <f t="shared" si="184"/>
        <v/>
      </c>
      <c r="D275" s="112" t="str">
        <f t="shared" si="185"/>
        <v/>
      </c>
      <c r="E275" s="112" t="str">
        <f t="shared" si="186"/>
        <v/>
      </c>
      <c r="F275" s="113" t="str">
        <f t="shared" si="187"/>
        <v/>
      </c>
      <c r="G275" s="113" t="str">
        <f t="shared" si="162"/>
        <v/>
      </c>
      <c r="H275" s="113" t="str">
        <f t="shared" si="163"/>
        <v/>
      </c>
      <c r="I275" s="114" t="str">
        <f t="shared" si="188"/>
        <v/>
      </c>
      <c r="J275" s="114" t="str">
        <f t="shared" si="164"/>
        <v/>
      </c>
      <c r="K275" s="8" t="str">
        <f t="shared" si="165"/>
        <v/>
      </c>
      <c r="L275" s="8" t="str">
        <f t="shared" si="166"/>
        <v/>
      </c>
      <c r="M275" s="114" t="str">
        <f t="shared" si="167"/>
        <v/>
      </c>
      <c r="N275" s="8" t="str">
        <f t="shared" si="189"/>
        <v/>
      </c>
      <c r="O275" s="115" t="str">
        <f t="shared" si="190"/>
        <v/>
      </c>
      <c r="P275" s="8" t="str">
        <f t="shared" si="191"/>
        <v/>
      </c>
      <c r="Q275" s="115" t="str">
        <f t="shared" si="192"/>
        <v/>
      </c>
      <c r="R275" s="115" t="str">
        <f t="shared" si="193"/>
        <v/>
      </c>
      <c r="S275" s="121" t="str">
        <f>IF(R275="","",SUMPRODUCT(--(L275=$L$8:$L$101),--(J275=$J$8:$J$101),--(R275&lt;$R$8:$R$101))+COUNTIF($R$8:R275,R275))</f>
        <v/>
      </c>
      <c r="T275" s="121" t="str">
        <f>IF(R275="","",SUMPRODUCT(--(L275=$L$8:$L$101),--(M275=$M$8:$M$101),--(J275=$J$8:$J$101),--(R275&lt;$R$8:$R$101))+COUNTIF($R$8:R275,R275))</f>
        <v/>
      </c>
      <c r="BU275" s="193">
        <v>268</v>
      </c>
      <c r="BV275" s="193" t="str">
        <f>IF(CK275="","",SUMPRODUCT(--(CC275=$CC$8:$CC$358),--(CE275=$CE$8:$CE$358),--(CK275&lt;$CK$8:$CK$358))+COUNTIF($CK$8:CK275,CK275))</f>
        <v/>
      </c>
      <c r="BW275" s="193" t="str">
        <f t="shared" si="170"/>
        <v/>
      </c>
      <c r="BX275" s="193" t="str">
        <f t="shared" si="171"/>
        <v/>
      </c>
      <c r="BY275" s="193" t="str">
        <f t="shared" si="172"/>
        <v/>
      </c>
      <c r="BZ275" s="193" t="str">
        <f t="shared" si="173"/>
        <v/>
      </c>
      <c r="CA275" s="193" t="str">
        <f t="shared" si="174"/>
        <v/>
      </c>
      <c r="CB275" s="193" t="str">
        <f t="shared" si="175"/>
        <v/>
      </c>
      <c r="CC275" s="193" t="str">
        <f t="shared" si="176"/>
        <v/>
      </c>
      <c r="CD275" s="193" t="str">
        <f t="shared" si="177"/>
        <v/>
      </c>
      <c r="CE275" s="193" t="str">
        <f t="shared" si="178"/>
        <v/>
      </c>
      <c r="CF275" s="200" t="str">
        <f t="shared" si="168"/>
        <v/>
      </c>
      <c r="CG275" s="193" t="str">
        <f t="shared" si="179"/>
        <v/>
      </c>
      <c r="CH275" s="192" t="str">
        <f t="shared" si="180"/>
        <v/>
      </c>
      <c r="CI275" s="193" t="str">
        <f t="shared" si="181"/>
        <v/>
      </c>
      <c r="CJ275" s="192" t="str">
        <f t="shared" si="182"/>
        <v/>
      </c>
      <c r="CK275" s="192" t="str">
        <f t="shared" si="183"/>
        <v/>
      </c>
      <c r="CL275" s="193" t="str">
        <f>IF(CK275="","",SUMPRODUCT(--(CC275=$CC$8:$CC$358),--(CE275=$CE$8:$CE$358),--(CK275&lt;$CK$8:$CK$358))+COUNTIF($CK$8:CK275,CK275))</f>
        <v/>
      </c>
      <c r="CM275" s="229" t="str">
        <f>IF(CK275="","",SUMPRODUCT(--(CE275=$CE$8:$CE$101),--(CF275=$CF$8:$CF$101),--(CC275=$CC$8:$CC$101),--(CK275&lt;$CK$8:$CK$101))+COUNTIF($CK$8:CK275,CK275))</f>
        <v/>
      </c>
    </row>
    <row r="276" spans="1:91" ht="29.1" hidden="1" customHeight="1">
      <c r="A276" s="182" t="str">
        <f t="shared" si="169"/>
        <v/>
      </c>
      <c r="B276" s="66">
        <v>269</v>
      </c>
      <c r="C276" s="8" t="str">
        <f t="shared" si="184"/>
        <v/>
      </c>
      <c r="D276" s="112" t="str">
        <f t="shared" si="185"/>
        <v/>
      </c>
      <c r="E276" s="112" t="str">
        <f t="shared" si="186"/>
        <v/>
      </c>
      <c r="F276" s="113" t="str">
        <f t="shared" si="187"/>
        <v/>
      </c>
      <c r="G276" s="113" t="str">
        <f t="shared" si="162"/>
        <v/>
      </c>
      <c r="H276" s="113" t="str">
        <f t="shared" si="163"/>
        <v/>
      </c>
      <c r="I276" s="114" t="str">
        <f t="shared" si="188"/>
        <v/>
      </c>
      <c r="J276" s="114" t="str">
        <f t="shared" si="164"/>
        <v/>
      </c>
      <c r="K276" s="8" t="str">
        <f t="shared" si="165"/>
        <v/>
      </c>
      <c r="L276" s="8" t="str">
        <f t="shared" si="166"/>
        <v/>
      </c>
      <c r="M276" s="114" t="str">
        <f t="shared" si="167"/>
        <v/>
      </c>
      <c r="N276" s="8" t="str">
        <f t="shared" si="189"/>
        <v/>
      </c>
      <c r="O276" s="115" t="str">
        <f t="shared" si="190"/>
        <v/>
      </c>
      <c r="P276" s="8" t="str">
        <f t="shared" si="191"/>
        <v/>
      </c>
      <c r="Q276" s="115" t="str">
        <f t="shared" si="192"/>
        <v/>
      </c>
      <c r="R276" s="115" t="str">
        <f t="shared" si="193"/>
        <v/>
      </c>
      <c r="S276" s="121" t="str">
        <f>IF(R276="","",SUMPRODUCT(--(L276=$L$8:$L$101),--(J276=$J$8:$J$101),--(R276&lt;$R$8:$R$101))+COUNTIF($R$8:R276,R276))</f>
        <v/>
      </c>
      <c r="T276" s="121" t="str">
        <f>IF(R276="","",SUMPRODUCT(--(L276=$L$8:$L$101),--(M276=$M$8:$M$101),--(J276=$J$8:$J$101),--(R276&lt;$R$8:$R$101))+COUNTIF($R$8:R276,R276))</f>
        <v/>
      </c>
      <c r="BU276" s="193">
        <v>269</v>
      </c>
      <c r="BV276" s="193" t="str">
        <f>IF(CK276="","",SUMPRODUCT(--(CC276=$CC$8:$CC$358),--(CE276=$CE$8:$CE$358),--(CK276&lt;$CK$8:$CK$358))+COUNTIF($CK$8:CK276,CK276))</f>
        <v/>
      </c>
      <c r="BW276" s="193" t="str">
        <f t="shared" si="170"/>
        <v/>
      </c>
      <c r="BX276" s="193" t="str">
        <f t="shared" si="171"/>
        <v/>
      </c>
      <c r="BY276" s="193" t="str">
        <f t="shared" si="172"/>
        <v/>
      </c>
      <c r="BZ276" s="193" t="str">
        <f t="shared" si="173"/>
        <v/>
      </c>
      <c r="CA276" s="193" t="str">
        <f t="shared" si="174"/>
        <v/>
      </c>
      <c r="CB276" s="193" t="str">
        <f t="shared" si="175"/>
        <v/>
      </c>
      <c r="CC276" s="193" t="str">
        <f t="shared" si="176"/>
        <v/>
      </c>
      <c r="CD276" s="193" t="str">
        <f t="shared" si="177"/>
        <v/>
      </c>
      <c r="CE276" s="193" t="str">
        <f t="shared" si="178"/>
        <v/>
      </c>
      <c r="CF276" s="200" t="str">
        <f t="shared" si="168"/>
        <v/>
      </c>
      <c r="CG276" s="193" t="str">
        <f t="shared" si="179"/>
        <v/>
      </c>
      <c r="CH276" s="192" t="str">
        <f t="shared" si="180"/>
        <v/>
      </c>
      <c r="CI276" s="193" t="str">
        <f t="shared" si="181"/>
        <v/>
      </c>
      <c r="CJ276" s="192" t="str">
        <f t="shared" si="182"/>
        <v/>
      </c>
      <c r="CK276" s="192" t="str">
        <f t="shared" si="183"/>
        <v/>
      </c>
      <c r="CL276" s="193" t="str">
        <f>IF(CK276="","",SUMPRODUCT(--(CC276=$CC$8:$CC$358),--(CE276=$CE$8:$CE$358),--(CK276&lt;$CK$8:$CK$358))+COUNTIF($CK$8:CK276,CK276))</f>
        <v/>
      </c>
      <c r="CM276" s="229" t="str">
        <f>IF(CK276="","",SUMPRODUCT(--(CE276=$CE$8:$CE$101),--(CF276=$CF$8:$CF$101),--(CC276=$CC$8:$CC$101),--(CK276&lt;$CK$8:$CK$101))+COUNTIF($CK$8:CK276,CK276))</f>
        <v/>
      </c>
    </row>
    <row r="277" spans="1:91" ht="29.1" hidden="1" customHeight="1">
      <c r="A277" s="182" t="str">
        <f t="shared" si="169"/>
        <v/>
      </c>
      <c r="B277" s="66">
        <v>270</v>
      </c>
      <c r="C277" s="8" t="str">
        <f t="shared" si="184"/>
        <v/>
      </c>
      <c r="D277" s="112" t="str">
        <f t="shared" si="185"/>
        <v/>
      </c>
      <c r="E277" s="112" t="str">
        <f t="shared" si="186"/>
        <v/>
      </c>
      <c r="F277" s="113" t="str">
        <f t="shared" si="187"/>
        <v/>
      </c>
      <c r="G277" s="113" t="str">
        <f t="shared" si="162"/>
        <v/>
      </c>
      <c r="H277" s="113" t="str">
        <f t="shared" si="163"/>
        <v/>
      </c>
      <c r="I277" s="114" t="str">
        <f t="shared" si="188"/>
        <v/>
      </c>
      <c r="J277" s="114" t="str">
        <f t="shared" si="164"/>
        <v/>
      </c>
      <c r="K277" s="8" t="str">
        <f t="shared" si="165"/>
        <v/>
      </c>
      <c r="L277" s="8" t="str">
        <f t="shared" si="166"/>
        <v/>
      </c>
      <c r="M277" s="114" t="str">
        <f t="shared" si="167"/>
        <v/>
      </c>
      <c r="N277" s="8" t="str">
        <f t="shared" si="189"/>
        <v/>
      </c>
      <c r="O277" s="115" t="str">
        <f t="shared" si="190"/>
        <v/>
      </c>
      <c r="P277" s="8" t="str">
        <f t="shared" si="191"/>
        <v/>
      </c>
      <c r="Q277" s="115" t="str">
        <f t="shared" si="192"/>
        <v/>
      </c>
      <c r="R277" s="115" t="str">
        <f t="shared" si="193"/>
        <v/>
      </c>
      <c r="S277" s="121" t="str">
        <f>IF(R277="","",SUMPRODUCT(--(L277=$L$8:$L$101),--(J277=$J$8:$J$101),--(R277&lt;$R$8:$R$101))+COUNTIF($R$8:R277,R277))</f>
        <v/>
      </c>
      <c r="T277" s="121" t="str">
        <f>IF(R277="","",SUMPRODUCT(--(L277=$L$8:$L$101),--(M277=$M$8:$M$101),--(J277=$J$8:$J$101),--(R277&lt;$R$8:$R$101))+COUNTIF($R$8:R277,R277))</f>
        <v/>
      </c>
      <c r="BU277" s="193">
        <v>270</v>
      </c>
      <c r="BV277" s="193" t="str">
        <f>IF(CK277="","",SUMPRODUCT(--(CC277=$CC$8:$CC$358),--(CE277=$CE$8:$CE$358),--(CK277&lt;$CK$8:$CK$358))+COUNTIF($CK$8:CK277,CK277))</f>
        <v/>
      </c>
      <c r="BW277" s="193" t="str">
        <f t="shared" si="170"/>
        <v/>
      </c>
      <c r="BX277" s="193" t="str">
        <f t="shared" si="171"/>
        <v/>
      </c>
      <c r="BY277" s="193" t="str">
        <f t="shared" si="172"/>
        <v/>
      </c>
      <c r="BZ277" s="193" t="str">
        <f t="shared" si="173"/>
        <v/>
      </c>
      <c r="CA277" s="193" t="str">
        <f t="shared" si="174"/>
        <v/>
      </c>
      <c r="CB277" s="193" t="str">
        <f t="shared" si="175"/>
        <v/>
      </c>
      <c r="CC277" s="193" t="str">
        <f t="shared" si="176"/>
        <v/>
      </c>
      <c r="CD277" s="193" t="str">
        <f t="shared" si="177"/>
        <v/>
      </c>
      <c r="CE277" s="193" t="str">
        <f t="shared" si="178"/>
        <v/>
      </c>
      <c r="CF277" s="200" t="str">
        <f t="shared" si="168"/>
        <v/>
      </c>
      <c r="CG277" s="193" t="str">
        <f t="shared" si="179"/>
        <v/>
      </c>
      <c r="CH277" s="192" t="str">
        <f t="shared" si="180"/>
        <v/>
      </c>
      <c r="CI277" s="193" t="str">
        <f t="shared" si="181"/>
        <v/>
      </c>
      <c r="CJ277" s="192" t="str">
        <f t="shared" si="182"/>
        <v/>
      </c>
      <c r="CK277" s="192" t="str">
        <f t="shared" si="183"/>
        <v/>
      </c>
      <c r="CL277" s="193" t="str">
        <f>IF(CK277="","",SUMPRODUCT(--(CC277=$CC$8:$CC$358),--(CE277=$CE$8:$CE$358),--(CK277&lt;$CK$8:$CK$358))+COUNTIF($CK$8:CK277,CK277))</f>
        <v/>
      </c>
      <c r="CM277" s="229" t="str">
        <f>IF(CK277="","",SUMPRODUCT(--(CE277=$CE$8:$CE$101),--(CF277=$CF$8:$CF$101),--(CC277=$CC$8:$CC$101),--(CK277&lt;$CK$8:$CK$101))+COUNTIF($CK$8:CK277,CK277))</f>
        <v/>
      </c>
    </row>
    <row r="278" spans="1:91" ht="29.1" hidden="1" customHeight="1">
      <c r="A278" s="182" t="str">
        <f t="shared" si="169"/>
        <v/>
      </c>
      <c r="B278" s="66">
        <v>271</v>
      </c>
      <c r="C278" s="8" t="str">
        <f t="shared" si="184"/>
        <v/>
      </c>
      <c r="D278" s="112" t="str">
        <f t="shared" si="185"/>
        <v/>
      </c>
      <c r="E278" s="112" t="str">
        <f t="shared" si="186"/>
        <v/>
      </c>
      <c r="F278" s="113" t="str">
        <f t="shared" si="187"/>
        <v/>
      </c>
      <c r="G278" s="113" t="str">
        <f t="shared" si="162"/>
        <v/>
      </c>
      <c r="H278" s="113" t="str">
        <f t="shared" si="163"/>
        <v/>
      </c>
      <c r="I278" s="114" t="str">
        <f t="shared" si="188"/>
        <v/>
      </c>
      <c r="J278" s="114" t="str">
        <f t="shared" si="164"/>
        <v/>
      </c>
      <c r="K278" s="8" t="str">
        <f t="shared" si="165"/>
        <v/>
      </c>
      <c r="L278" s="8" t="str">
        <f t="shared" si="166"/>
        <v/>
      </c>
      <c r="M278" s="114" t="str">
        <f t="shared" si="167"/>
        <v/>
      </c>
      <c r="N278" s="8" t="str">
        <f t="shared" si="189"/>
        <v/>
      </c>
      <c r="O278" s="115" t="str">
        <f t="shared" si="190"/>
        <v/>
      </c>
      <c r="P278" s="8" t="str">
        <f t="shared" si="191"/>
        <v/>
      </c>
      <c r="Q278" s="115" t="str">
        <f t="shared" si="192"/>
        <v/>
      </c>
      <c r="R278" s="115" t="str">
        <f t="shared" si="193"/>
        <v/>
      </c>
      <c r="S278" s="121" t="str">
        <f>IF(R278="","",SUMPRODUCT(--(L278=$L$8:$L$101),--(J278=$J$8:$J$101),--(R278&lt;$R$8:$R$101))+COUNTIF($R$8:R278,R278))</f>
        <v/>
      </c>
      <c r="T278" s="121" t="str">
        <f>IF(R278="","",SUMPRODUCT(--(L278=$L$8:$L$101),--(M278=$M$8:$M$101),--(J278=$J$8:$J$101),--(R278&lt;$R$8:$R$101))+COUNTIF($R$8:R278,R278))</f>
        <v/>
      </c>
      <c r="BU278" s="193">
        <v>271</v>
      </c>
      <c r="BV278" s="193" t="str">
        <f>IF(CK278="","",SUMPRODUCT(--(CC278=$CC$8:$CC$358),--(CE278=$CE$8:$CE$358),--(CK278&lt;$CK$8:$CK$358))+COUNTIF($CK$8:CK278,CK278))</f>
        <v/>
      </c>
      <c r="BW278" s="193" t="str">
        <f t="shared" si="170"/>
        <v/>
      </c>
      <c r="BX278" s="193" t="str">
        <f t="shared" si="171"/>
        <v/>
      </c>
      <c r="BY278" s="193" t="str">
        <f t="shared" si="172"/>
        <v/>
      </c>
      <c r="BZ278" s="193" t="str">
        <f t="shared" si="173"/>
        <v/>
      </c>
      <c r="CA278" s="193" t="str">
        <f t="shared" si="174"/>
        <v/>
      </c>
      <c r="CB278" s="193" t="str">
        <f t="shared" si="175"/>
        <v/>
      </c>
      <c r="CC278" s="193" t="str">
        <f t="shared" si="176"/>
        <v/>
      </c>
      <c r="CD278" s="193" t="str">
        <f t="shared" si="177"/>
        <v/>
      </c>
      <c r="CE278" s="193" t="str">
        <f t="shared" si="178"/>
        <v/>
      </c>
      <c r="CF278" s="200" t="str">
        <f t="shared" si="168"/>
        <v/>
      </c>
      <c r="CG278" s="193" t="str">
        <f t="shared" si="179"/>
        <v/>
      </c>
      <c r="CH278" s="192" t="str">
        <f t="shared" si="180"/>
        <v/>
      </c>
      <c r="CI278" s="193" t="str">
        <f t="shared" si="181"/>
        <v/>
      </c>
      <c r="CJ278" s="192" t="str">
        <f t="shared" si="182"/>
        <v/>
      </c>
      <c r="CK278" s="192" t="str">
        <f t="shared" si="183"/>
        <v/>
      </c>
      <c r="CL278" s="193" t="str">
        <f>IF(CK278="","",SUMPRODUCT(--(CC278=$CC$8:$CC$358),--(CE278=$CE$8:$CE$358),--(CK278&lt;$CK$8:$CK$358))+COUNTIF($CK$8:CK278,CK278))</f>
        <v/>
      </c>
      <c r="CM278" s="229" t="str">
        <f>IF(CK278="","",SUMPRODUCT(--(CE278=$CE$8:$CE$101),--(CF278=$CF$8:$CF$101),--(CC278=$CC$8:$CC$101),--(CK278&lt;$CK$8:$CK$101))+COUNTIF($CK$8:CK278,CK278))</f>
        <v/>
      </c>
    </row>
    <row r="279" spans="1:91" ht="29.1" hidden="1" customHeight="1">
      <c r="A279" s="182" t="str">
        <f t="shared" si="169"/>
        <v/>
      </c>
      <c r="B279" s="66">
        <v>272</v>
      </c>
      <c r="C279" s="8" t="str">
        <f t="shared" si="184"/>
        <v/>
      </c>
      <c r="D279" s="112" t="str">
        <f t="shared" si="185"/>
        <v/>
      </c>
      <c r="E279" s="112" t="str">
        <f t="shared" si="186"/>
        <v/>
      </c>
      <c r="F279" s="113" t="str">
        <f t="shared" si="187"/>
        <v/>
      </c>
      <c r="G279" s="113" t="str">
        <f t="shared" si="162"/>
        <v/>
      </c>
      <c r="H279" s="113" t="str">
        <f t="shared" si="163"/>
        <v/>
      </c>
      <c r="I279" s="114" t="str">
        <f t="shared" si="188"/>
        <v/>
      </c>
      <c r="J279" s="114" t="str">
        <f t="shared" si="164"/>
        <v/>
      </c>
      <c r="K279" s="8" t="str">
        <f t="shared" si="165"/>
        <v/>
      </c>
      <c r="L279" s="8" t="str">
        <f t="shared" si="166"/>
        <v/>
      </c>
      <c r="M279" s="114" t="str">
        <f t="shared" si="167"/>
        <v/>
      </c>
      <c r="N279" s="8" t="str">
        <f t="shared" si="189"/>
        <v/>
      </c>
      <c r="O279" s="115" t="str">
        <f t="shared" si="190"/>
        <v/>
      </c>
      <c r="P279" s="8" t="str">
        <f t="shared" si="191"/>
        <v/>
      </c>
      <c r="Q279" s="115" t="str">
        <f t="shared" si="192"/>
        <v/>
      </c>
      <c r="R279" s="115" t="str">
        <f t="shared" si="193"/>
        <v/>
      </c>
      <c r="S279" s="121" t="str">
        <f>IF(R279="","",SUMPRODUCT(--(L279=$L$8:$L$101),--(J279=$J$8:$J$101),--(R279&lt;$R$8:$R$101))+COUNTIF($R$8:R279,R279))</f>
        <v/>
      </c>
      <c r="T279" s="121" t="str">
        <f>IF(R279="","",SUMPRODUCT(--(L279=$L$8:$L$101),--(M279=$M$8:$M$101),--(J279=$J$8:$J$101),--(R279&lt;$R$8:$R$101))+COUNTIF($R$8:R279,R279))</f>
        <v/>
      </c>
      <c r="BU279" s="193">
        <v>272</v>
      </c>
      <c r="BV279" s="193" t="str">
        <f>IF(CK279="","",SUMPRODUCT(--(CC279=$CC$8:$CC$358),--(CE279=$CE$8:$CE$358),--(CK279&lt;$CK$8:$CK$358))+COUNTIF($CK$8:CK279,CK279))</f>
        <v/>
      </c>
      <c r="BW279" s="193" t="str">
        <f t="shared" si="170"/>
        <v/>
      </c>
      <c r="BX279" s="193" t="str">
        <f t="shared" si="171"/>
        <v/>
      </c>
      <c r="BY279" s="193" t="str">
        <f t="shared" si="172"/>
        <v/>
      </c>
      <c r="BZ279" s="193" t="str">
        <f t="shared" si="173"/>
        <v/>
      </c>
      <c r="CA279" s="193" t="str">
        <f t="shared" si="174"/>
        <v/>
      </c>
      <c r="CB279" s="193" t="str">
        <f t="shared" si="175"/>
        <v/>
      </c>
      <c r="CC279" s="193" t="str">
        <f t="shared" si="176"/>
        <v/>
      </c>
      <c r="CD279" s="193" t="str">
        <f t="shared" si="177"/>
        <v/>
      </c>
      <c r="CE279" s="193" t="str">
        <f t="shared" si="178"/>
        <v/>
      </c>
      <c r="CF279" s="200" t="str">
        <f t="shared" si="168"/>
        <v/>
      </c>
      <c r="CG279" s="193" t="str">
        <f t="shared" si="179"/>
        <v/>
      </c>
      <c r="CH279" s="192" t="str">
        <f t="shared" si="180"/>
        <v/>
      </c>
      <c r="CI279" s="193" t="str">
        <f t="shared" si="181"/>
        <v/>
      </c>
      <c r="CJ279" s="192" t="str">
        <f t="shared" si="182"/>
        <v/>
      </c>
      <c r="CK279" s="192" t="str">
        <f t="shared" si="183"/>
        <v/>
      </c>
      <c r="CL279" s="193" t="str">
        <f>IF(CK279="","",SUMPRODUCT(--(CC279=$CC$8:$CC$358),--(CE279=$CE$8:$CE$358),--(CK279&lt;$CK$8:$CK$358))+COUNTIF($CK$8:CK279,CK279))</f>
        <v/>
      </c>
      <c r="CM279" s="229" t="str">
        <f>IF(CK279="","",SUMPRODUCT(--(CE279=$CE$8:$CE$101),--(CF279=$CF$8:$CF$101),--(CC279=$CC$8:$CC$101),--(CK279&lt;$CK$8:$CK$101))+COUNTIF($CK$8:CK279,CK279))</f>
        <v/>
      </c>
    </row>
    <row r="280" spans="1:91" ht="29.1" hidden="1" customHeight="1">
      <c r="A280" s="182" t="str">
        <f t="shared" si="169"/>
        <v/>
      </c>
      <c r="B280" s="66">
        <v>273</v>
      </c>
      <c r="C280" s="8" t="str">
        <f t="shared" si="184"/>
        <v/>
      </c>
      <c r="D280" s="112" t="str">
        <f t="shared" si="185"/>
        <v/>
      </c>
      <c r="E280" s="112" t="str">
        <f t="shared" si="186"/>
        <v/>
      </c>
      <c r="F280" s="113" t="str">
        <f t="shared" si="187"/>
        <v/>
      </c>
      <c r="G280" s="113" t="str">
        <f t="shared" si="162"/>
        <v/>
      </c>
      <c r="H280" s="113" t="str">
        <f t="shared" si="163"/>
        <v/>
      </c>
      <c r="I280" s="114" t="str">
        <f t="shared" si="188"/>
        <v/>
      </c>
      <c r="J280" s="114" t="str">
        <f t="shared" si="164"/>
        <v/>
      </c>
      <c r="K280" s="8" t="str">
        <f t="shared" si="165"/>
        <v/>
      </c>
      <c r="L280" s="8" t="str">
        <f t="shared" si="166"/>
        <v/>
      </c>
      <c r="M280" s="114" t="str">
        <f t="shared" si="167"/>
        <v/>
      </c>
      <c r="N280" s="8" t="str">
        <f t="shared" si="189"/>
        <v/>
      </c>
      <c r="O280" s="115" t="str">
        <f t="shared" si="190"/>
        <v/>
      </c>
      <c r="P280" s="8" t="str">
        <f t="shared" si="191"/>
        <v/>
      </c>
      <c r="Q280" s="115" t="str">
        <f t="shared" si="192"/>
        <v/>
      </c>
      <c r="R280" s="115" t="str">
        <f t="shared" si="193"/>
        <v/>
      </c>
      <c r="S280" s="121" t="str">
        <f>IF(R280="","",SUMPRODUCT(--(L280=$L$8:$L$101),--(J280=$J$8:$J$101),--(R280&lt;$R$8:$R$101))+COUNTIF($R$8:R280,R280))</f>
        <v/>
      </c>
      <c r="T280" s="121" t="str">
        <f>IF(R280="","",SUMPRODUCT(--(L280=$L$8:$L$101),--(M280=$M$8:$M$101),--(J280=$J$8:$J$101),--(R280&lt;$R$8:$R$101))+COUNTIF($R$8:R280,R280))</f>
        <v/>
      </c>
      <c r="BU280" s="193">
        <v>273</v>
      </c>
      <c r="BV280" s="193" t="str">
        <f>IF(CK280="","",SUMPRODUCT(--(CC280=$CC$8:$CC$358),--(CE280=$CE$8:$CE$358),--(CK280&lt;$CK$8:$CK$358))+COUNTIF($CK$8:CK280,CK280))</f>
        <v/>
      </c>
      <c r="BW280" s="193" t="str">
        <f t="shared" si="170"/>
        <v/>
      </c>
      <c r="BX280" s="193" t="str">
        <f t="shared" si="171"/>
        <v/>
      </c>
      <c r="BY280" s="193" t="str">
        <f t="shared" si="172"/>
        <v/>
      </c>
      <c r="BZ280" s="193" t="str">
        <f t="shared" si="173"/>
        <v/>
      </c>
      <c r="CA280" s="193" t="str">
        <f t="shared" si="174"/>
        <v/>
      </c>
      <c r="CB280" s="193" t="str">
        <f t="shared" si="175"/>
        <v/>
      </c>
      <c r="CC280" s="193" t="str">
        <f t="shared" si="176"/>
        <v/>
      </c>
      <c r="CD280" s="193" t="str">
        <f t="shared" si="177"/>
        <v/>
      </c>
      <c r="CE280" s="193" t="str">
        <f t="shared" si="178"/>
        <v/>
      </c>
      <c r="CF280" s="200" t="str">
        <f t="shared" si="168"/>
        <v/>
      </c>
      <c r="CG280" s="193" t="str">
        <f t="shared" si="179"/>
        <v/>
      </c>
      <c r="CH280" s="192" t="str">
        <f t="shared" si="180"/>
        <v/>
      </c>
      <c r="CI280" s="193" t="str">
        <f t="shared" si="181"/>
        <v/>
      </c>
      <c r="CJ280" s="192" t="str">
        <f t="shared" si="182"/>
        <v/>
      </c>
      <c r="CK280" s="192" t="str">
        <f t="shared" si="183"/>
        <v/>
      </c>
      <c r="CL280" s="193" t="str">
        <f>IF(CK280="","",SUMPRODUCT(--(CC280=$CC$8:$CC$358),--(CE280=$CE$8:$CE$358),--(CK280&lt;$CK$8:$CK$358))+COUNTIF($CK$8:CK280,CK280))</f>
        <v/>
      </c>
      <c r="CM280" s="229" t="str">
        <f>IF(CK280="","",SUMPRODUCT(--(CE280=$CE$8:$CE$101),--(CF280=$CF$8:$CF$101),--(CC280=$CC$8:$CC$101),--(CK280&lt;$CK$8:$CK$101))+COUNTIF($CK$8:CK280,CK280))</f>
        <v/>
      </c>
    </row>
    <row r="281" spans="1:91" ht="29.1" hidden="1" customHeight="1">
      <c r="A281" s="182" t="str">
        <f t="shared" si="169"/>
        <v/>
      </c>
      <c r="B281" s="66">
        <v>274</v>
      </c>
      <c r="C281" s="8" t="str">
        <f t="shared" si="184"/>
        <v/>
      </c>
      <c r="D281" s="112" t="str">
        <f t="shared" si="185"/>
        <v/>
      </c>
      <c r="E281" s="112" t="str">
        <f t="shared" si="186"/>
        <v/>
      </c>
      <c r="F281" s="113" t="str">
        <f t="shared" si="187"/>
        <v/>
      </c>
      <c r="G281" s="113" t="str">
        <f t="shared" si="162"/>
        <v/>
      </c>
      <c r="H281" s="113" t="str">
        <f t="shared" si="163"/>
        <v/>
      </c>
      <c r="I281" s="114" t="str">
        <f t="shared" si="188"/>
        <v/>
      </c>
      <c r="J281" s="114" t="str">
        <f t="shared" si="164"/>
        <v/>
      </c>
      <c r="K281" s="8" t="str">
        <f t="shared" si="165"/>
        <v/>
      </c>
      <c r="L281" s="8" t="str">
        <f t="shared" si="166"/>
        <v/>
      </c>
      <c r="M281" s="114" t="str">
        <f t="shared" si="167"/>
        <v/>
      </c>
      <c r="N281" s="8" t="str">
        <f t="shared" si="189"/>
        <v/>
      </c>
      <c r="O281" s="115" t="str">
        <f t="shared" si="190"/>
        <v/>
      </c>
      <c r="P281" s="8" t="str">
        <f t="shared" si="191"/>
        <v/>
      </c>
      <c r="Q281" s="115" t="str">
        <f t="shared" si="192"/>
        <v/>
      </c>
      <c r="R281" s="115" t="str">
        <f t="shared" si="193"/>
        <v/>
      </c>
      <c r="S281" s="121" t="str">
        <f>IF(R281="","",SUMPRODUCT(--(L281=$L$8:$L$101),--(J281=$J$8:$J$101),--(R281&lt;$R$8:$R$101))+COUNTIF($R$8:R281,R281))</f>
        <v/>
      </c>
      <c r="T281" s="121" t="str">
        <f>IF(R281="","",SUMPRODUCT(--(L281=$L$8:$L$101),--(M281=$M$8:$M$101),--(J281=$J$8:$J$101),--(R281&lt;$R$8:$R$101))+COUNTIF($R$8:R281,R281))</f>
        <v/>
      </c>
      <c r="BU281" s="193">
        <v>274</v>
      </c>
      <c r="BV281" s="193" t="str">
        <f>IF(CK281="","",SUMPRODUCT(--(CC281=$CC$8:$CC$358),--(CE281=$CE$8:$CE$358),--(CK281&lt;$CK$8:$CK$358))+COUNTIF($CK$8:CK281,CK281))</f>
        <v/>
      </c>
      <c r="BW281" s="193" t="str">
        <f t="shared" si="170"/>
        <v/>
      </c>
      <c r="BX281" s="193" t="str">
        <f t="shared" si="171"/>
        <v/>
      </c>
      <c r="BY281" s="193" t="str">
        <f t="shared" si="172"/>
        <v/>
      </c>
      <c r="BZ281" s="193" t="str">
        <f t="shared" si="173"/>
        <v/>
      </c>
      <c r="CA281" s="193" t="str">
        <f t="shared" si="174"/>
        <v/>
      </c>
      <c r="CB281" s="193" t="str">
        <f t="shared" si="175"/>
        <v/>
      </c>
      <c r="CC281" s="193" t="str">
        <f t="shared" si="176"/>
        <v/>
      </c>
      <c r="CD281" s="193" t="str">
        <f t="shared" si="177"/>
        <v/>
      </c>
      <c r="CE281" s="193" t="str">
        <f t="shared" si="178"/>
        <v/>
      </c>
      <c r="CF281" s="200" t="str">
        <f t="shared" si="168"/>
        <v/>
      </c>
      <c r="CG281" s="193" t="str">
        <f t="shared" si="179"/>
        <v/>
      </c>
      <c r="CH281" s="192" t="str">
        <f t="shared" si="180"/>
        <v/>
      </c>
      <c r="CI281" s="193" t="str">
        <f t="shared" si="181"/>
        <v/>
      </c>
      <c r="CJ281" s="192" t="str">
        <f t="shared" si="182"/>
        <v/>
      </c>
      <c r="CK281" s="192" t="str">
        <f t="shared" si="183"/>
        <v/>
      </c>
      <c r="CL281" s="193" t="str">
        <f>IF(CK281="","",SUMPRODUCT(--(CC281=$CC$8:$CC$358),--(CE281=$CE$8:$CE$358),--(CK281&lt;$CK$8:$CK$358))+COUNTIF($CK$8:CK281,CK281))</f>
        <v/>
      </c>
      <c r="CM281" s="229" t="str">
        <f>IF(CK281="","",SUMPRODUCT(--(CE281=$CE$8:$CE$101),--(CF281=$CF$8:$CF$101),--(CC281=$CC$8:$CC$101),--(CK281&lt;$CK$8:$CK$101))+COUNTIF($CK$8:CK281,CK281))</f>
        <v/>
      </c>
    </row>
    <row r="282" spans="1:91" ht="29.1" hidden="1" customHeight="1">
      <c r="A282" s="182" t="str">
        <f t="shared" si="169"/>
        <v/>
      </c>
      <c r="B282" s="66">
        <v>275</v>
      </c>
      <c r="C282" s="8" t="str">
        <f t="shared" si="184"/>
        <v/>
      </c>
      <c r="D282" s="112" t="str">
        <f t="shared" si="185"/>
        <v/>
      </c>
      <c r="E282" s="112" t="str">
        <f t="shared" si="186"/>
        <v/>
      </c>
      <c r="F282" s="113" t="str">
        <f t="shared" si="187"/>
        <v/>
      </c>
      <c r="G282" s="113" t="str">
        <f t="shared" si="162"/>
        <v/>
      </c>
      <c r="H282" s="113" t="str">
        <f t="shared" si="163"/>
        <v/>
      </c>
      <c r="I282" s="114" t="str">
        <f t="shared" si="188"/>
        <v/>
      </c>
      <c r="J282" s="114" t="str">
        <f t="shared" si="164"/>
        <v/>
      </c>
      <c r="K282" s="8" t="str">
        <f t="shared" si="165"/>
        <v/>
      </c>
      <c r="L282" s="8" t="str">
        <f t="shared" si="166"/>
        <v/>
      </c>
      <c r="M282" s="114" t="str">
        <f t="shared" si="167"/>
        <v/>
      </c>
      <c r="N282" s="8" t="str">
        <f t="shared" si="189"/>
        <v/>
      </c>
      <c r="O282" s="115" t="str">
        <f t="shared" si="190"/>
        <v/>
      </c>
      <c r="P282" s="8" t="str">
        <f t="shared" si="191"/>
        <v/>
      </c>
      <c r="Q282" s="115" t="str">
        <f t="shared" si="192"/>
        <v/>
      </c>
      <c r="R282" s="115" t="str">
        <f t="shared" si="193"/>
        <v/>
      </c>
      <c r="S282" s="121" t="str">
        <f>IF(R282="","",SUMPRODUCT(--(L282=$L$8:$L$101),--(J282=$J$8:$J$101),--(R282&lt;$R$8:$R$101))+COUNTIF($R$8:R282,R282))</f>
        <v/>
      </c>
      <c r="T282" s="121" t="str">
        <f>IF(R282="","",SUMPRODUCT(--(L282=$L$8:$L$101),--(M282=$M$8:$M$101),--(J282=$J$8:$J$101),--(R282&lt;$R$8:$R$101))+COUNTIF($R$8:R282,R282))</f>
        <v/>
      </c>
      <c r="BU282" s="193">
        <v>275</v>
      </c>
      <c r="BV282" s="193" t="str">
        <f>IF(CK282="","",SUMPRODUCT(--(CC282=$CC$8:$CC$358),--(CE282=$CE$8:$CE$358),--(CK282&lt;$CK$8:$CK$358))+COUNTIF($CK$8:CK282,CK282))</f>
        <v/>
      </c>
      <c r="BW282" s="193" t="str">
        <f t="shared" si="170"/>
        <v/>
      </c>
      <c r="BX282" s="193" t="str">
        <f t="shared" si="171"/>
        <v/>
      </c>
      <c r="BY282" s="193" t="str">
        <f t="shared" si="172"/>
        <v/>
      </c>
      <c r="BZ282" s="193" t="str">
        <f t="shared" si="173"/>
        <v/>
      </c>
      <c r="CA282" s="193" t="str">
        <f t="shared" si="174"/>
        <v/>
      </c>
      <c r="CB282" s="193" t="str">
        <f t="shared" si="175"/>
        <v/>
      </c>
      <c r="CC282" s="193" t="str">
        <f t="shared" si="176"/>
        <v/>
      </c>
      <c r="CD282" s="193" t="str">
        <f t="shared" si="177"/>
        <v/>
      </c>
      <c r="CE282" s="193" t="str">
        <f t="shared" si="178"/>
        <v/>
      </c>
      <c r="CF282" s="200" t="str">
        <f t="shared" si="168"/>
        <v/>
      </c>
      <c r="CG282" s="193" t="str">
        <f t="shared" si="179"/>
        <v/>
      </c>
      <c r="CH282" s="192" t="str">
        <f t="shared" si="180"/>
        <v/>
      </c>
      <c r="CI282" s="193" t="str">
        <f t="shared" si="181"/>
        <v/>
      </c>
      <c r="CJ282" s="192" t="str">
        <f t="shared" si="182"/>
        <v/>
      </c>
      <c r="CK282" s="192" t="str">
        <f t="shared" si="183"/>
        <v/>
      </c>
      <c r="CL282" s="193" t="str">
        <f>IF(CK282="","",SUMPRODUCT(--(CC282=$CC$8:$CC$358),--(CE282=$CE$8:$CE$358),--(CK282&lt;$CK$8:$CK$358))+COUNTIF($CK$8:CK282,CK282))</f>
        <v/>
      </c>
      <c r="CM282" s="229" t="str">
        <f>IF(CK282="","",SUMPRODUCT(--(CE282=$CE$8:$CE$101),--(CF282=$CF$8:$CF$101),--(CC282=$CC$8:$CC$101),--(CK282&lt;$CK$8:$CK$101))+COUNTIF($CK$8:CK282,CK282))</f>
        <v/>
      </c>
    </row>
    <row r="283" spans="1:91" ht="29.1" hidden="1" customHeight="1">
      <c r="A283" s="182" t="str">
        <f t="shared" si="169"/>
        <v/>
      </c>
      <c r="B283" s="66">
        <v>276</v>
      </c>
      <c r="C283" s="8" t="str">
        <f t="shared" si="184"/>
        <v/>
      </c>
      <c r="D283" s="112" t="str">
        <f t="shared" si="185"/>
        <v/>
      </c>
      <c r="E283" s="112" t="str">
        <f t="shared" si="186"/>
        <v/>
      </c>
      <c r="F283" s="113" t="str">
        <f t="shared" si="187"/>
        <v/>
      </c>
      <c r="G283" s="113" t="str">
        <f t="shared" si="162"/>
        <v/>
      </c>
      <c r="H283" s="113" t="str">
        <f t="shared" si="163"/>
        <v/>
      </c>
      <c r="I283" s="114" t="str">
        <f t="shared" si="188"/>
        <v/>
      </c>
      <c r="J283" s="114" t="str">
        <f t="shared" si="164"/>
        <v/>
      </c>
      <c r="K283" s="8" t="str">
        <f t="shared" si="165"/>
        <v/>
      </c>
      <c r="L283" s="8" t="str">
        <f t="shared" si="166"/>
        <v/>
      </c>
      <c r="M283" s="114" t="str">
        <f t="shared" si="167"/>
        <v/>
      </c>
      <c r="N283" s="8" t="str">
        <f t="shared" si="189"/>
        <v/>
      </c>
      <c r="O283" s="115" t="str">
        <f t="shared" si="190"/>
        <v/>
      </c>
      <c r="P283" s="8" t="str">
        <f t="shared" si="191"/>
        <v/>
      </c>
      <c r="Q283" s="115" t="str">
        <f t="shared" si="192"/>
        <v/>
      </c>
      <c r="R283" s="115" t="str">
        <f t="shared" si="193"/>
        <v/>
      </c>
      <c r="S283" s="121" t="str">
        <f>IF(R283="","",SUMPRODUCT(--(L283=$L$8:$L$101),--(J283=$J$8:$J$101),--(R283&lt;$R$8:$R$101))+COUNTIF($R$8:R283,R283))</f>
        <v/>
      </c>
      <c r="T283" s="121" t="str">
        <f>IF(R283="","",SUMPRODUCT(--(L283=$L$8:$L$101),--(M283=$M$8:$M$101),--(J283=$J$8:$J$101),--(R283&lt;$R$8:$R$101))+COUNTIF($R$8:R283,R283))</f>
        <v/>
      </c>
      <c r="BU283" s="193">
        <v>276</v>
      </c>
      <c r="BV283" s="193" t="str">
        <f>IF(CK283="","",SUMPRODUCT(--(CC283=$CC$8:$CC$358),--(CE283=$CE$8:$CE$358),--(CK283&lt;$CK$8:$CK$358))+COUNTIF($CK$8:CK283,CK283))</f>
        <v/>
      </c>
      <c r="BW283" s="193" t="str">
        <f t="shared" si="170"/>
        <v/>
      </c>
      <c r="BX283" s="193" t="str">
        <f t="shared" si="171"/>
        <v/>
      </c>
      <c r="BY283" s="193" t="str">
        <f t="shared" si="172"/>
        <v/>
      </c>
      <c r="BZ283" s="193" t="str">
        <f t="shared" si="173"/>
        <v/>
      </c>
      <c r="CA283" s="193" t="str">
        <f t="shared" si="174"/>
        <v/>
      </c>
      <c r="CB283" s="193" t="str">
        <f t="shared" si="175"/>
        <v/>
      </c>
      <c r="CC283" s="193" t="str">
        <f t="shared" si="176"/>
        <v/>
      </c>
      <c r="CD283" s="193" t="str">
        <f t="shared" si="177"/>
        <v/>
      </c>
      <c r="CE283" s="193" t="str">
        <f t="shared" si="178"/>
        <v/>
      </c>
      <c r="CF283" s="200" t="str">
        <f t="shared" si="168"/>
        <v/>
      </c>
      <c r="CG283" s="193" t="str">
        <f t="shared" si="179"/>
        <v/>
      </c>
      <c r="CH283" s="192" t="str">
        <f t="shared" si="180"/>
        <v/>
      </c>
      <c r="CI283" s="193" t="str">
        <f t="shared" si="181"/>
        <v/>
      </c>
      <c r="CJ283" s="192" t="str">
        <f t="shared" si="182"/>
        <v/>
      </c>
      <c r="CK283" s="192" t="str">
        <f t="shared" si="183"/>
        <v/>
      </c>
      <c r="CL283" s="193" t="str">
        <f>IF(CK283="","",SUMPRODUCT(--(CC283=$CC$8:$CC$358),--(CE283=$CE$8:$CE$358),--(CK283&lt;$CK$8:$CK$358))+COUNTIF($CK$8:CK283,CK283))</f>
        <v/>
      </c>
      <c r="CM283" s="229" t="str">
        <f>IF(CK283="","",SUMPRODUCT(--(CE283=$CE$8:$CE$101),--(CF283=$CF$8:$CF$101),--(CC283=$CC$8:$CC$101),--(CK283&lt;$CK$8:$CK$101))+COUNTIF($CK$8:CK283,CK283))</f>
        <v/>
      </c>
    </row>
    <row r="284" spans="1:91" ht="29.1" hidden="1" customHeight="1">
      <c r="A284" s="182" t="str">
        <f t="shared" si="169"/>
        <v/>
      </c>
      <c r="B284" s="66">
        <v>277</v>
      </c>
      <c r="C284" s="8" t="str">
        <f t="shared" si="184"/>
        <v/>
      </c>
      <c r="D284" s="112" t="str">
        <f t="shared" si="185"/>
        <v/>
      </c>
      <c r="E284" s="112" t="str">
        <f t="shared" si="186"/>
        <v/>
      </c>
      <c r="F284" s="113" t="str">
        <f t="shared" si="187"/>
        <v/>
      </c>
      <c r="G284" s="113" t="str">
        <f t="shared" si="162"/>
        <v/>
      </c>
      <c r="H284" s="113" t="str">
        <f t="shared" si="163"/>
        <v/>
      </c>
      <c r="I284" s="114" t="str">
        <f t="shared" si="188"/>
        <v/>
      </c>
      <c r="J284" s="114" t="str">
        <f t="shared" si="164"/>
        <v/>
      </c>
      <c r="K284" s="8" t="str">
        <f t="shared" si="165"/>
        <v/>
      </c>
      <c r="L284" s="8" t="str">
        <f t="shared" si="166"/>
        <v/>
      </c>
      <c r="M284" s="114" t="str">
        <f t="shared" si="167"/>
        <v/>
      </c>
      <c r="N284" s="8" t="str">
        <f t="shared" si="189"/>
        <v/>
      </c>
      <c r="O284" s="115" t="str">
        <f t="shared" si="190"/>
        <v/>
      </c>
      <c r="P284" s="8" t="str">
        <f t="shared" si="191"/>
        <v/>
      </c>
      <c r="Q284" s="115" t="str">
        <f t="shared" si="192"/>
        <v/>
      </c>
      <c r="R284" s="115" t="str">
        <f t="shared" si="193"/>
        <v/>
      </c>
      <c r="S284" s="121" t="str">
        <f>IF(R284="","",SUMPRODUCT(--(L284=$L$8:$L$101),--(J284=$J$8:$J$101),--(R284&lt;$R$8:$R$101))+COUNTIF($R$8:R284,R284))</f>
        <v/>
      </c>
      <c r="T284" s="121" t="str">
        <f>IF(R284="","",SUMPRODUCT(--(L284=$L$8:$L$101),--(M284=$M$8:$M$101),--(J284=$J$8:$J$101),--(R284&lt;$R$8:$R$101))+COUNTIF($R$8:R284,R284))</f>
        <v/>
      </c>
      <c r="BU284" s="193">
        <v>277</v>
      </c>
      <c r="BV284" s="193" t="str">
        <f>IF(CK284="","",SUMPRODUCT(--(CC284=$CC$8:$CC$358),--(CE284=$CE$8:$CE$358),--(CK284&lt;$CK$8:$CK$358))+COUNTIF($CK$8:CK284,CK284))</f>
        <v/>
      </c>
      <c r="BW284" s="193" t="str">
        <f t="shared" si="170"/>
        <v/>
      </c>
      <c r="BX284" s="193" t="str">
        <f t="shared" si="171"/>
        <v/>
      </c>
      <c r="BY284" s="193" t="str">
        <f t="shared" si="172"/>
        <v/>
      </c>
      <c r="BZ284" s="193" t="str">
        <f t="shared" si="173"/>
        <v/>
      </c>
      <c r="CA284" s="193" t="str">
        <f t="shared" si="174"/>
        <v/>
      </c>
      <c r="CB284" s="193" t="str">
        <f t="shared" si="175"/>
        <v/>
      </c>
      <c r="CC284" s="193" t="str">
        <f t="shared" si="176"/>
        <v/>
      </c>
      <c r="CD284" s="193" t="str">
        <f t="shared" si="177"/>
        <v/>
      </c>
      <c r="CE284" s="193" t="str">
        <f t="shared" si="178"/>
        <v/>
      </c>
      <c r="CF284" s="200" t="str">
        <f t="shared" si="168"/>
        <v/>
      </c>
      <c r="CG284" s="193" t="str">
        <f t="shared" si="179"/>
        <v/>
      </c>
      <c r="CH284" s="192" t="str">
        <f t="shared" si="180"/>
        <v/>
      </c>
      <c r="CI284" s="193" t="str">
        <f t="shared" si="181"/>
        <v/>
      </c>
      <c r="CJ284" s="192" t="str">
        <f t="shared" si="182"/>
        <v/>
      </c>
      <c r="CK284" s="192" t="str">
        <f t="shared" si="183"/>
        <v/>
      </c>
      <c r="CL284" s="193" t="str">
        <f>IF(CK284="","",SUMPRODUCT(--(CC284=$CC$8:$CC$358),--(CE284=$CE$8:$CE$358),--(CK284&lt;$CK$8:$CK$358))+COUNTIF($CK$8:CK284,CK284))</f>
        <v/>
      </c>
      <c r="CM284" s="229" t="str">
        <f>IF(CK284="","",SUMPRODUCT(--(CE284=$CE$8:$CE$101),--(CF284=$CF$8:$CF$101),--(CC284=$CC$8:$CC$101),--(CK284&lt;$CK$8:$CK$101))+COUNTIF($CK$8:CK284,CK284))</f>
        <v/>
      </c>
    </row>
    <row r="285" spans="1:91" ht="29.1" hidden="1" customHeight="1">
      <c r="A285" s="182" t="str">
        <f t="shared" si="169"/>
        <v/>
      </c>
      <c r="B285" s="66">
        <v>278</v>
      </c>
      <c r="C285" s="8" t="str">
        <f t="shared" si="184"/>
        <v/>
      </c>
      <c r="D285" s="112" t="str">
        <f t="shared" si="185"/>
        <v/>
      </c>
      <c r="E285" s="112" t="str">
        <f t="shared" si="186"/>
        <v/>
      </c>
      <c r="F285" s="113" t="str">
        <f t="shared" si="187"/>
        <v/>
      </c>
      <c r="G285" s="113" t="str">
        <f t="shared" si="162"/>
        <v/>
      </c>
      <c r="H285" s="113" t="str">
        <f t="shared" si="163"/>
        <v/>
      </c>
      <c r="I285" s="114" t="str">
        <f t="shared" si="188"/>
        <v/>
      </c>
      <c r="J285" s="114" t="str">
        <f t="shared" si="164"/>
        <v/>
      </c>
      <c r="K285" s="8" t="str">
        <f t="shared" si="165"/>
        <v/>
      </c>
      <c r="L285" s="8" t="str">
        <f t="shared" si="166"/>
        <v/>
      </c>
      <c r="M285" s="114" t="str">
        <f t="shared" si="167"/>
        <v/>
      </c>
      <c r="N285" s="8" t="str">
        <f t="shared" si="189"/>
        <v/>
      </c>
      <c r="O285" s="115" t="str">
        <f t="shared" si="190"/>
        <v/>
      </c>
      <c r="P285" s="8" t="str">
        <f t="shared" si="191"/>
        <v/>
      </c>
      <c r="Q285" s="115" t="str">
        <f t="shared" si="192"/>
        <v/>
      </c>
      <c r="R285" s="115" t="str">
        <f t="shared" si="193"/>
        <v/>
      </c>
      <c r="S285" s="121" t="str">
        <f>IF(R285="","",SUMPRODUCT(--(L285=$L$8:$L$101),--(J285=$J$8:$J$101),--(R285&lt;$R$8:$R$101))+COUNTIF($R$8:R285,R285))</f>
        <v/>
      </c>
      <c r="T285" s="121" t="str">
        <f>IF(R285="","",SUMPRODUCT(--(L285=$L$8:$L$101),--(M285=$M$8:$M$101),--(J285=$J$8:$J$101),--(R285&lt;$R$8:$R$101))+COUNTIF($R$8:R285,R285))</f>
        <v/>
      </c>
      <c r="BU285" s="193">
        <v>278</v>
      </c>
      <c r="BV285" s="193" t="str">
        <f>IF(CK285="","",SUMPRODUCT(--(CC285=$CC$8:$CC$358),--(CE285=$CE$8:$CE$358),--(CK285&lt;$CK$8:$CK$358))+COUNTIF($CK$8:CK285,CK285))</f>
        <v/>
      </c>
      <c r="BW285" s="193" t="str">
        <f t="shared" si="170"/>
        <v/>
      </c>
      <c r="BX285" s="193" t="str">
        <f t="shared" si="171"/>
        <v/>
      </c>
      <c r="BY285" s="193" t="str">
        <f t="shared" si="172"/>
        <v/>
      </c>
      <c r="BZ285" s="193" t="str">
        <f t="shared" si="173"/>
        <v/>
      </c>
      <c r="CA285" s="193" t="str">
        <f t="shared" si="174"/>
        <v/>
      </c>
      <c r="CB285" s="193" t="str">
        <f t="shared" si="175"/>
        <v/>
      </c>
      <c r="CC285" s="193" t="str">
        <f t="shared" si="176"/>
        <v/>
      </c>
      <c r="CD285" s="193" t="str">
        <f t="shared" si="177"/>
        <v/>
      </c>
      <c r="CE285" s="193" t="str">
        <f t="shared" si="178"/>
        <v/>
      </c>
      <c r="CF285" s="200" t="str">
        <f t="shared" si="168"/>
        <v/>
      </c>
      <c r="CG285" s="193" t="str">
        <f t="shared" si="179"/>
        <v/>
      </c>
      <c r="CH285" s="192" t="str">
        <f t="shared" si="180"/>
        <v/>
      </c>
      <c r="CI285" s="193" t="str">
        <f t="shared" si="181"/>
        <v/>
      </c>
      <c r="CJ285" s="192" t="str">
        <f t="shared" si="182"/>
        <v/>
      </c>
      <c r="CK285" s="192" t="str">
        <f t="shared" si="183"/>
        <v/>
      </c>
      <c r="CL285" s="193" t="str">
        <f>IF(CK285="","",SUMPRODUCT(--(CC285=$CC$8:$CC$358),--(CE285=$CE$8:$CE$358),--(CK285&lt;$CK$8:$CK$358))+COUNTIF($CK$8:CK285,CK285))</f>
        <v/>
      </c>
      <c r="CM285" s="229" t="str">
        <f>IF(CK285="","",SUMPRODUCT(--(CE285=$CE$8:$CE$101),--(CF285=$CF$8:$CF$101),--(CC285=$CC$8:$CC$101),--(CK285&lt;$CK$8:$CK$101))+COUNTIF($CK$8:CK285,CK285))</f>
        <v/>
      </c>
    </row>
    <row r="286" spans="1:91" ht="29.1" hidden="1" customHeight="1">
      <c r="A286" s="182" t="str">
        <f t="shared" si="169"/>
        <v/>
      </c>
      <c r="B286" s="66">
        <v>279</v>
      </c>
      <c r="C286" s="8" t="str">
        <f t="shared" si="184"/>
        <v/>
      </c>
      <c r="D286" s="112" t="str">
        <f t="shared" si="185"/>
        <v/>
      </c>
      <c r="E286" s="112" t="str">
        <f t="shared" si="186"/>
        <v/>
      </c>
      <c r="F286" s="113" t="str">
        <f t="shared" si="187"/>
        <v/>
      </c>
      <c r="G286" s="113" t="str">
        <f t="shared" si="162"/>
        <v/>
      </c>
      <c r="H286" s="113" t="str">
        <f t="shared" si="163"/>
        <v/>
      </c>
      <c r="I286" s="114" t="str">
        <f t="shared" si="188"/>
        <v/>
      </c>
      <c r="J286" s="114" t="str">
        <f t="shared" si="164"/>
        <v/>
      </c>
      <c r="K286" s="8" t="str">
        <f t="shared" si="165"/>
        <v/>
      </c>
      <c r="L286" s="8" t="str">
        <f t="shared" si="166"/>
        <v/>
      </c>
      <c r="M286" s="114" t="str">
        <f t="shared" si="167"/>
        <v/>
      </c>
      <c r="N286" s="8" t="str">
        <f t="shared" si="189"/>
        <v/>
      </c>
      <c r="O286" s="115" t="str">
        <f t="shared" si="190"/>
        <v/>
      </c>
      <c r="P286" s="8" t="str">
        <f t="shared" si="191"/>
        <v/>
      </c>
      <c r="Q286" s="115" t="str">
        <f t="shared" si="192"/>
        <v/>
      </c>
      <c r="R286" s="115" t="str">
        <f t="shared" si="193"/>
        <v/>
      </c>
      <c r="S286" s="121" t="str">
        <f>IF(R286="","",SUMPRODUCT(--(L286=$L$8:$L$101),--(J286=$J$8:$J$101),--(R286&lt;$R$8:$R$101))+COUNTIF($R$8:R286,R286))</f>
        <v/>
      </c>
      <c r="T286" s="121" t="str">
        <f>IF(R286="","",SUMPRODUCT(--(L286=$L$8:$L$101),--(M286=$M$8:$M$101),--(J286=$J$8:$J$101),--(R286&lt;$R$8:$R$101))+COUNTIF($R$8:R286,R286))</f>
        <v/>
      </c>
      <c r="BU286" s="193">
        <v>279</v>
      </c>
      <c r="BV286" s="193" t="str">
        <f>IF(CK286="","",SUMPRODUCT(--(CC286=$CC$8:$CC$358),--(CE286=$CE$8:$CE$358),--(CK286&lt;$CK$8:$CK$358))+COUNTIF($CK$8:CK286,CK286))</f>
        <v/>
      </c>
      <c r="BW286" s="193" t="str">
        <f t="shared" si="170"/>
        <v/>
      </c>
      <c r="BX286" s="193" t="str">
        <f t="shared" si="171"/>
        <v/>
      </c>
      <c r="BY286" s="193" t="str">
        <f t="shared" si="172"/>
        <v/>
      </c>
      <c r="BZ286" s="193" t="str">
        <f t="shared" si="173"/>
        <v/>
      </c>
      <c r="CA286" s="193" t="str">
        <f t="shared" si="174"/>
        <v/>
      </c>
      <c r="CB286" s="193" t="str">
        <f t="shared" si="175"/>
        <v/>
      </c>
      <c r="CC286" s="193" t="str">
        <f t="shared" si="176"/>
        <v/>
      </c>
      <c r="CD286" s="193" t="str">
        <f t="shared" si="177"/>
        <v/>
      </c>
      <c r="CE286" s="193" t="str">
        <f t="shared" si="178"/>
        <v/>
      </c>
      <c r="CF286" s="200" t="str">
        <f t="shared" si="168"/>
        <v/>
      </c>
      <c r="CG286" s="193" t="str">
        <f t="shared" si="179"/>
        <v/>
      </c>
      <c r="CH286" s="192" t="str">
        <f t="shared" si="180"/>
        <v/>
      </c>
      <c r="CI286" s="193" t="str">
        <f t="shared" si="181"/>
        <v/>
      </c>
      <c r="CJ286" s="192" t="str">
        <f t="shared" si="182"/>
        <v/>
      </c>
      <c r="CK286" s="192" t="str">
        <f t="shared" si="183"/>
        <v/>
      </c>
      <c r="CL286" s="193" t="str">
        <f>IF(CK286="","",SUMPRODUCT(--(CC286=$CC$8:$CC$358),--(CE286=$CE$8:$CE$358),--(CK286&lt;$CK$8:$CK$358))+COUNTIF($CK$8:CK286,CK286))</f>
        <v/>
      </c>
      <c r="CM286" s="229" t="str">
        <f>IF(CK286="","",SUMPRODUCT(--(CE286=$CE$8:$CE$101),--(CF286=$CF$8:$CF$101),--(CC286=$CC$8:$CC$101),--(CK286&lt;$CK$8:$CK$101))+COUNTIF($CK$8:CK286,CK286))</f>
        <v/>
      </c>
    </row>
    <row r="287" spans="1:91" ht="29.1" hidden="1" customHeight="1">
      <c r="A287" s="182" t="str">
        <f t="shared" si="169"/>
        <v/>
      </c>
      <c r="B287" s="66">
        <v>280</v>
      </c>
      <c r="C287" s="8" t="str">
        <f t="shared" si="184"/>
        <v/>
      </c>
      <c r="D287" s="112" t="str">
        <f t="shared" si="185"/>
        <v/>
      </c>
      <c r="E287" s="112" t="str">
        <f t="shared" si="186"/>
        <v/>
      </c>
      <c r="F287" s="113" t="str">
        <f t="shared" si="187"/>
        <v/>
      </c>
      <c r="G287" s="113" t="str">
        <f t="shared" si="162"/>
        <v/>
      </c>
      <c r="H287" s="113" t="str">
        <f t="shared" si="163"/>
        <v/>
      </c>
      <c r="I287" s="114" t="str">
        <f t="shared" si="188"/>
        <v/>
      </c>
      <c r="J287" s="114" t="str">
        <f t="shared" si="164"/>
        <v/>
      </c>
      <c r="K287" s="8" t="str">
        <f t="shared" si="165"/>
        <v/>
      </c>
      <c r="L287" s="8" t="str">
        <f t="shared" si="166"/>
        <v/>
      </c>
      <c r="M287" s="114" t="str">
        <f t="shared" si="167"/>
        <v/>
      </c>
      <c r="N287" s="8" t="str">
        <f t="shared" si="189"/>
        <v/>
      </c>
      <c r="O287" s="115" t="str">
        <f t="shared" si="190"/>
        <v/>
      </c>
      <c r="P287" s="8" t="str">
        <f t="shared" si="191"/>
        <v/>
      </c>
      <c r="Q287" s="115" t="str">
        <f t="shared" si="192"/>
        <v/>
      </c>
      <c r="R287" s="115" t="str">
        <f t="shared" si="193"/>
        <v/>
      </c>
      <c r="S287" s="121" t="str">
        <f>IF(R287="","",SUMPRODUCT(--(L287=$L$8:$L$101),--(J287=$J$8:$J$101),--(R287&lt;$R$8:$R$101))+COUNTIF($R$8:R287,R287))</f>
        <v/>
      </c>
      <c r="T287" s="121" t="str">
        <f>IF(R287="","",SUMPRODUCT(--(L287=$L$8:$L$101),--(M287=$M$8:$M$101),--(J287=$J$8:$J$101),--(R287&lt;$R$8:$R$101))+COUNTIF($R$8:R287,R287))</f>
        <v/>
      </c>
      <c r="BU287" s="193">
        <v>280</v>
      </c>
      <c r="BV287" s="193" t="str">
        <f>IF(CK287="","",SUMPRODUCT(--(CC287=$CC$8:$CC$358),--(CE287=$CE$8:$CE$358),--(CK287&lt;$CK$8:$CK$358))+COUNTIF($CK$8:CK287,CK287))</f>
        <v/>
      </c>
      <c r="BW287" s="193" t="str">
        <f t="shared" si="170"/>
        <v/>
      </c>
      <c r="BX287" s="193" t="str">
        <f t="shared" si="171"/>
        <v/>
      </c>
      <c r="BY287" s="193" t="str">
        <f t="shared" si="172"/>
        <v/>
      </c>
      <c r="BZ287" s="193" t="str">
        <f t="shared" si="173"/>
        <v/>
      </c>
      <c r="CA287" s="193" t="str">
        <f t="shared" si="174"/>
        <v/>
      </c>
      <c r="CB287" s="193" t="str">
        <f t="shared" si="175"/>
        <v/>
      </c>
      <c r="CC287" s="193" t="str">
        <f t="shared" si="176"/>
        <v/>
      </c>
      <c r="CD287" s="193" t="str">
        <f t="shared" si="177"/>
        <v/>
      </c>
      <c r="CE287" s="193" t="str">
        <f t="shared" si="178"/>
        <v/>
      </c>
      <c r="CF287" s="200" t="str">
        <f t="shared" si="168"/>
        <v/>
      </c>
      <c r="CG287" s="193" t="str">
        <f t="shared" si="179"/>
        <v/>
      </c>
      <c r="CH287" s="192" t="str">
        <f t="shared" si="180"/>
        <v/>
      </c>
      <c r="CI287" s="193" t="str">
        <f t="shared" si="181"/>
        <v/>
      </c>
      <c r="CJ287" s="192" t="str">
        <f t="shared" si="182"/>
        <v/>
      </c>
      <c r="CK287" s="192" t="str">
        <f t="shared" si="183"/>
        <v/>
      </c>
      <c r="CL287" s="193" t="str">
        <f>IF(CK287="","",SUMPRODUCT(--(CC287=$CC$8:$CC$358),--(CE287=$CE$8:$CE$358),--(CK287&lt;$CK$8:$CK$358))+COUNTIF($CK$8:CK287,CK287))</f>
        <v/>
      </c>
      <c r="CM287" s="229" t="str">
        <f>IF(CK287="","",SUMPRODUCT(--(CE287=$CE$8:$CE$101),--(CF287=$CF$8:$CF$101),--(CC287=$CC$8:$CC$101),--(CK287&lt;$CK$8:$CK$101))+COUNTIF($CK$8:CK287,CK287))</f>
        <v/>
      </c>
    </row>
    <row r="288" spans="1:91" ht="29.1" hidden="1" customHeight="1">
      <c r="A288" s="182" t="str">
        <f t="shared" si="169"/>
        <v/>
      </c>
      <c r="B288" s="66">
        <v>281</v>
      </c>
      <c r="C288" s="8" t="str">
        <f t="shared" si="184"/>
        <v/>
      </c>
      <c r="D288" s="112" t="str">
        <f t="shared" si="185"/>
        <v/>
      </c>
      <c r="E288" s="112" t="str">
        <f t="shared" si="186"/>
        <v/>
      </c>
      <c r="F288" s="113" t="str">
        <f t="shared" si="187"/>
        <v/>
      </c>
      <c r="G288" s="113" t="str">
        <f t="shared" si="162"/>
        <v/>
      </c>
      <c r="H288" s="113" t="str">
        <f t="shared" si="163"/>
        <v/>
      </c>
      <c r="I288" s="114" t="str">
        <f t="shared" si="188"/>
        <v/>
      </c>
      <c r="J288" s="114" t="str">
        <f t="shared" si="164"/>
        <v/>
      </c>
      <c r="K288" s="8" t="str">
        <f t="shared" si="165"/>
        <v/>
      </c>
      <c r="L288" s="8" t="str">
        <f t="shared" si="166"/>
        <v/>
      </c>
      <c r="M288" s="114" t="str">
        <f t="shared" si="167"/>
        <v/>
      </c>
      <c r="N288" s="8" t="str">
        <f t="shared" si="189"/>
        <v/>
      </c>
      <c r="O288" s="115" t="str">
        <f t="shared" si="190"/>
        <v/>
      </c>
      <c r="P288" s="8" t="str">
        <f t="shared" si="191"/>
        <v/>
      </c>
      <c r="Q288" s="115" t="str">
        <f t="shared" si="192"/>
        <v/>
      </c>
      <c r="R288" s="115" t="str">
        <f t="shared" si="193"/>
        <v/>
      </c>
      <c r="S288" s="121" t="str">
        <f>IF(R288="","",SUMPRODUCT(--(L288=$L$8:$L$101),--(J288=$J$8:$J$101),--(R288&lt;$R$8:$R$101))+COUNTIF($R$8:R288,R288))</f>
        <v/>
      </c>
      <c r="T288" s="121" t="str">
        <f>IF(R288="","",SUMPRODUCT(--(L288=$L$8:$L$101),--(M288=$M$8:$M$101),--(J288=$J$8:$J$101),--(R288&lt;$R$8:$R$101))+COUNTIF($R$8:R288,R288))</f>
        <v/>
      </c>
      <c r="BU288" s="193">
        <v>281</v>
      </c>
      <c r="BV288" s="193" t="str">
        <f>IF(CK288="","",SUMPRODUCT(--(CC288=$CC$8:$CC$358),--(CE288=$CE$8:$CE$358),--(CK288&lt;$CK$8:$CK$358))+COUNTIF($CK$8:CK288,CK288))</f>
        <v/>
      </c>
      <c r="BW288" s="193" t="str">
        <f t="shared" si="170"/>
        <v/>
      </c>
      <c r="BX288" s="193" t="str">
        <f t="shared" si="171"/>
        <v/>
      </c>
      <c r="BY288" s="193" t="str">
        <f t="shared" si="172"/>
        <v/>
      </c>
      <c r="BZ288" s="193" t="str">
        <f t="shared" si="173"/>
        <v/>
      </c>
      <c r="CA288" s="193" t="str">
        <f t="shared" si="174"/>
        <v/>
      </c>
      <c r="CB288" s="193" t="str">
        <f t="shared" si="175"/>
        <v/>
      </c>
      <c r="CC288" s="193" t="str">
        <f t="shared" si="176"/>
        <v/>
      </c>
      <c r="CD288" s="193" t="str">
        <f t="shared" si="177"/>
        <v/>
      </c>
      <c r="CE288" s="193" t="str">
        <f t="shared" si="178"/>
        <v/>
      </c>
      <c r="CF288" s="200" t="str">
        <f t="shared" si="168"/>
        <v/>
      </c>
      <c r="CG288" s="193" t="str">
        <f t="shared" si="179"/>
        <v/>
      </c>
      <c r="CH288" s="192" t="str">
        <f t="shared" si="180"/>
        <v/>
      </c>
      <c r="CI288" s="193" t="str">
        <f t="shared" si="181"/>
        <v/>
      </c>
      <c r="CJ288" s="192" t="str">
        <f t="shared" si="182"/>
        <v/>
      </c>
      <c r="CK288" s="192" t="str">
        <f t="shared" si="183"/>
        <v/>
      </c>
      <c r="CL288" s="193" t="str">
        <f>IF(CK288="","",SUMPRODUCT(--(CC288=$CC$8:$CC$358),--(CE288=$CE$8:$CE$358),--(CK288&lt;$CK$8:$CK$358))+COUNTIF($CK$8:CK288,CK288))</f>
        <v/>
      </c>
      <c r="CM288" s="229" t="str">
        <f>IF(CK288="","",SUMPRODUCT(--(CE288=$CE$8:$CE$101),--(CF288=$CF$8:$CF$101),--(CC288=$CC$8:$CC$101),--(CK288&lt;$CK$8:$CK$101))+COUNTIF($CK$8:CK288,CK288))</f>
        <v/>
      </c>
    </row>
    <row r="289" spans="1:91" ht="29.1" hidden="1" customHeight="1">
      <c r="A289" s="182" t="str">
        <f t="shared" si="169"/>
        <v/>
      </c>
      <c r="B289" s="66">
        <v>282</v>
      </c>
      <c r="C289" s="8" t="str">
        <f t="shared" si="184"/>
        <v/>
      </c>
      <c r="D289" s="112" t="str">
        <f t="shared" si="185"/>
        <v/>
      </c>
      <c r="E289" s="112" t="str">
        <f t="shared" si="186"/>
        <v/>
      </c>
      <c r="F289" s="113" t="str">
        <f t="shared" si="187"/>
        <v/>
      </c>
      <c r="G289" s="113" t="str">
        <f t="shared" si="162"/>
        <v/>
      </c>
      <c r="H289" s="113" t="str">
        <f t="shared" si="163"/>
        <v/>
      </c>
      <c r="I289" s="114" t="str">
        <f t="shared" si="188"/>
        <v/>
      </c>
      <c r="J289" s="114" t="str">
        <f t="shared" si="164"/>
        <v/>
      </c>
      <c r="K289" s="8" t="str">
        <f t="shared" si="165"/>
        <v/>
      </c>
      <c r="L289" s="8" t="str">
        <f t="shared" si="166"/>
        <v/>
      </c>
      <c r="M289" s="114" t="str">
        <f t="shared" si="167"/>
        <v/>
      </c>
      <c r="N289" s="8" t="str">
        <f t="shared" si="189"/>
        <v/>
      </c>
      <c r="O289" s="115" t="str">
        <f t="shared" si="190"/>
        <v/>
      </c>
      <c r="P289" s="8" t="str">
        <f t="shared" si="191"/>
        <v/>
      </c>
      <c r="Q289" s="115" t="str">
        <f t="shared" si="192"/>
        <v/>
      </c>
      <c r="R289" s="115" t="str">
        <f t="shared" si="193"/>
        <v/>
      </c>
      <c r="S289" s="121" t="str">
        <f>IF(R289="","",SUMPRODUCT(--(L289=$L$8:$L$101),--(J289=$J$8:$J$101),--(R289&lt;$R$8:$R$101))+COUNTIF($R$8:R289,R289))</f>
        <v/>
      </c>
      <c r="T289" s="121" t="str">
        <f>IF(R289="","",SUMPRODUCT(--(L289=$L$8:$L$101),--(M289=$M$8:$M$101),--(J289=$J$8:$J$101),--(R289&lt;$R$8:$R$101))+COUNTIF($R$8:R289,R289))</f>
        <v/>
      </c>
      <c r="BU289" s="193">
        <v>282</v>
      </c>
      <c r="BV289" s="193" t="str">
        <f>IF(CK289="","",SUMPRODUCT(--(CC289=$CC$8:$CC$358),--(CE289=$CE$8:$CE$358),--(CK289&lt;$CK$8:$CK$358))+COUNTIF($CK$8:CK289,CK289))</f>
        <v/>
      </c>
      <c r="BW289" s="193" t="str">
        <f t="shared" si="170"/>
        <v/>
      </c>
      <c r="BX289" s="193" t="str">
        <f t="shared" si="171"/>
        <v/>
      </c>
      <c r="BY289" s="193" t="str">
        <f t="shared" si="172"/>
        <v/>
      </c>
      <c r="BZ289" s="193" t="str">
        <f t="shared" si="173"/>
        <v/>
      </c>
      <c r="CA289" s="193" t="str">
        <f t="shared" si="174"/>
        <v/>
      </c>
      <c r="CB289" s="193" t="str">
        <f t="shared" si="175"/>
        <v/>
      </c>
      <c r="CC289" s="193" t="str">
        <f t="shared" si="176"/>
        <v/>
      </c>
      <c r="CD289" s="193" t="str">
        <f t="shared" si="177"/>
        <v/>
      </c>
      <c r="CE289" s="193" t="str">
        <f t="shared" si="178"/>
        <v/>
      </c>
      <c r="CF289" s="200" t="str">
        <f t="shared" si="168"/>
        <v/>
      </c>
      <c r="CG289" s="193" t="str">
        <f t="shared" si="179"/>
        <v/>
      </c>
      <c r="CH289" s="192" t="str">
        <f t="shared" si="180"/>
        <v/>
      </c>
      <c r="CI289" s="193" t="str">
        <f t="shared" si="181"/>
        <v/>
      </c>
      <c r="CJ289" s="192" t="str">
        <f t="shared" si="182"/>
        <v/>
      </c>
      <c r="CK289" s="192" t="str">
        <f t="shared" si="183"/>
        <v/>
      </c>
      <c r="CL289" s="193" t="str">
        <f>IF(CK289="","",SUMPRODUCT(--(CC289=$CC$8:$CC$358),--(CE289=$CE$8:$CE$358),--(CK289&lt;$CK$8:$CK$358))+COUNTIF($CK$8:CK289,CK289))</f>
        <v/>
      </c>
      <c r="CM289" s="229" t="str">
        <f>IF(CK289="","",SUMPRODUCT(--(CE289=$CE$8:$CE$101),--(CF289=$CF$8:$CF$101),--(CC289=$CC$8:$CC$101),--(CK289&lt;$CK$8:$CK$101))+COUNTIF($CK$8:CK289,CK289))</f>
        <v/>
      </c>
    </row>
    <row r="290" spans="1:91" ht="29.1" hidden="1" customHeight="1">
      <c r="A290" s="182" t="str">
        <f t="shared" si="169"/>
        <v/>
      </c>
      <c r="B290" s="66">
        <v>283</v>
      </c>
      <c r="C290" s="8" t="str">
        <f t="shared" si="184"/>
        <v/>
      </c>
      <c r="D290" s="112" t="str">
        <f t="shared" si="185"/>
        <v/>
      </c>
      <c r="E290" s="112" t="str">
        <f t="shared" si="186"/>
        <v/>
      </c>
      <c r="F290" s="113" t="str">
        <f t="shared" si="187"/>
        <v/>
      </c>
      <c r="G290" s="113" t="str">
        <f t="shared" si="162"/>
        <v/>
      </c>
      <c r="H290" s="113" t="str">
        <f t="shared" si="163"/>
        <v/>
      </c>
      <c r="I290" s="114" t="str">
        <f t="shared" si="188"/>
        <v/>
      </c>
      <c r="J290" s="114" t="str">
        <f t="shared" si="164"/>
        <v/>
      </c>
      <c r="K290" s="8" t="str">
        <f t="shared" si="165"/>
        <v/>
      </c>
      <c r="L290" s="8" t="str">
        <f t="shared" si="166"/>
        <v/>
      </c>
      <c r="M290" s="114" t="str">
        <f t="shared" si="167"/>
        <v/>
      </c>
      <c r="N290" s="8" t="str">
        <f t="shared" si="189"/>
        <v/>
      </c>
      <c r="O290" s="115" t="str">
        <f t="shared" si="190"/>
        <v/>
      </c>
      <c r="P290" s="8" t="str">
        <f t="shared" si="191"/>
        <v/>
      </c>
      <c r="Q290" s="115" t="str">
        <f t="shared" si="192"/>
        <v/>
      </c>
      <c r="R290" s="115" t="str">
        <f t="shared" si="193"/>
        <v/>
      </c>
      <c r="S290" s="121" t="str">
        <f>IF(R290="","",SUMPRODUCT(--(L290=$L$8:$L$101),--(J290=$J$8:$J$101),--(R290&lt;$R$8:$R$101))+COUNTIF($R$8:R290,R290))</f>
        <v/>
      </c>
      <c r="T290" s="121" t="str">
        <f>IF(R290="","",SUMPRODUCT(--(L290=$L$8:$L$101),--(M290=$M$8:$M$101),--(J290=$J$8:$J$101),--(R290&lt;$R$8:$R$101))+COUNTIF($R$8:R290,R290))</f>
        <v/>
      </c>
      <c r="BU290" s="193">
        <v>283</v>
      </c>
      <c r="BV290" s="193" t="str">
        <f>IF(CK290="","",SUMPRODUCT(--(CC290=$CC$8:$CC$358),--(CE290=$CE$8:$CE$358),--(CK290&lt;$CK$8:$CK$358))+COUNTIF($CK$8:CK290,CK290))</f>
        <v/>
      </c>
      <c r="BW290" s="193" t="str">
        <f t="shared" si="170"/>
        <v/>
      </c>
      <c r="BX290" s="193" t="str">
        <f t="shared" si="171"/>
        <v/>
      </c>
      <c r="BY290" s="193" t="str">
        <f t="shared" si="172"/>
        <v/>
      </c>
      <c r="BZ290" s="193" t="str">
        <f t="shared" si="173"/>
        <v/>
      </c>
      <c r="CA290" s="193" t="str">
        <f t="shared" si="174"/>
        <v/>
      </c>
      <c r="CB290" s="193" t="str">
        <f t="shared" si="175"/>
        <v/>
      </c>
      <c r="CC290" s="193" t="str">
        <f t="shared" si="176"/>
        <v/>
      </c>
      <c r="CD290" s="193" t="str">
        <f t="shared" si="177"/>
        <v/>
      </c>
      <c r="CE290" s="193" t="str">
        <f t="shared" si="178"/>
        <v/>
      </c>
      <c r="CF290" s="200" t="str">
        <f t="shared" si="168"/>
        <v/>
      </c>
      <c r="CG290" s="193" t="str">
        <f t="shared" si="179"/>
        <v/>
      </c>
      <c r="CH290" s="192" t="str">
        <f t="shared" si="180"/>
        <v/>
      </c>
      <c r="CI290" s="193" t="str">
        <f t="shared" si="181"/>
        <v/>
      </c>
      <c r="CJ290" s="192" t="str">
        <f t="shared" si="182"/>
        <v/>
      </c>
      <c r="CK290" s="192" t="str">
        <f t="shared" si="183"/>
        <v/>
      </c>
      <c r="CL290" s="193" t="str">
        <f>IF(CK290="","",SUMPRODUCT(--(CC290=$CC$8:$CC$358),--(CE290=$CE$8:$CE$358),--(CK290&lt;$CK$8:$CK$358))+COUNTIF($CK$8:CK290,CK290))</f>
        <v/>
      </c>
      <c r="CM290" s="229" t="str">
        <f>IF(CK290="","",SUMPRODUCT(--(CE290=$CE$8:$CE$101),--(CF290=$CF$8:$CF$101),--(CC290=$CC$8:$CC$101),--(CK290&lt;$CK$8:$CK$101))+COUNTIF($CK$8:CK290,CK290))</f>
        <v/>
      </c>
    </row>
    <row r="291" spans="1:91" ht="29.1" hidden="1" customHeight="1">
      <c r="A291" s="182" t="str">
        <f t="shared" si="169"/>
        <v/>
      </c>
      <c r="B291" s="66">
        <v>284</v>
      </c>
      <c r="C291" s="8" t="str">
        <f t="shared" si="184"/>
        <v/>
      </c>
      <c r="D291" s="112" t="str">
        <f t="shared" si="185"/>
        <v/>
      </c>
      <c r="E291" s="112" t="str">
        <f t="shared" si="186"/>
        <v/>
      </c>
      <c r="F291" s="113" t="str">
        <f t="shared" si="187"/>
        <v/>
      </c>
      <c r="G291" s="113" t="str">
        <f t="shared" si="162"/>
        <v/>
      </c>
      <c r="H291" s="113" t="str">
        <f t="shared" si="163"/>
        <v/>
      </c>
      <c r="I291" s="114" t="str">
        <f t="shared" si="188"/>
        <v/>
      </c>
      <c r="J291" s="114" t="str">
        <f t="shared" si="164"/>
        <v/>
      </c>
      <c r="K291" s="8" t="str">
        <f t="shared" si="165"/>
        <v/>
      </c>
      <c r="L291" s="8" t="str">
        <f t="shared" si="166"/>
        <v/>
      </c>
      <c r="M291" s="114" t="str">
        <f t="shared" si="167"/>
        <v/>
      </c>
      <c r="N291" s="8" t="str">
        <f t="shared" si="189"/>
        <v/>
      </c>
      <c r="O291" s="115" t="str">
        <f t="shared" si="190"/>
        <v/>
      </c>
      <c r="P291" s="8" t="str">
        <f t="shared" si="191"/>
        <v/>
      </c>
      <c r="Q291" s="115" t="str">
        <f t="shared" si="192"/>
        <v/>
      </c>
      <c r="R291" s="115" t="str">
        <f t="shared" si="193"/>
        <v/>
      </c>
      <c r="S291" s="121" t="str">
        <f>IF(R291="","",SUMPRODUCT(--(L291=$L$8:$L$101),--(J291=$J$8:$J$101),--(R291&lt;$R$8:$R$101))+COUNTIF($R$8:R291,R291))</f>
        <v/>
      </c>
      <c r="T291" s="121" t="str">
        <f>IF(R291="","",SUMPRODUCT(--(L291=$L$8:$L$101),--(M291=$M$8:$M$101),--(J291=$J$8:$J$101),--(R291&lt;$R$8:$R$101))+COUNTIF($R$8:R291,R291))</f>
        <v/>
      </c>
      <c r="BU291" s="193">
        <v>284</v>
      </c>
      <c r="BV291" s="193" t="str">
        <f>IF(CK291="","",SUMPRODUCT(--(CC291=$CC$8:$CC$358),--(CE291=$CE$8:$CE$358),--(CK291&lt;$CK$8:$CK$358))+COUNTIF($CK$8:CK291,CK291))</f>
        <v/>
      </c>
      <c r="BW291" s="193" t="str">
        <f t="shared" si="170"/>
        <v/>
      </c>
      <c r="BX291" s="193" t="str">
        <f t="shared" si="171"/>
        <v/>
      </c>
      <c r="BY291" s="193" t="str">
        <f t="shared" si="172"/>
        <v/>
      </c>
      <c r="BZ291" s="193" t="str">
        <f t="shared" si="173"/>
        <v/>
      </c>
      <c r="CA291" s="193" t="str">
        <f t="shared" si="174"/>
        <v/>
      </c>
      <c r="CB291" s="193" t="str">
        <f t="shared" si="175"/>
        <v/>
      </c>
      <c r="CC291" s="193" t="str">
        <f t="shared" si="176"/>
        <v/>
      </c>
      <c r="CD291" s="193" t="str">
        <f t="shared" si="177"/>
        <v/>
      </c>
      <c r="CE291" s="193" t="str">
        <f t="shared" si="178"/>
        <v/>
      </c>
      <c r="CF291" s="200" t="str">
        <f t="shared" si="168"/>
        <v/>
      </c>
      <c r="CG291" s="193" t="str">
        <f t="shared" si="179"/>
        <v/>
      </c>
      <c r="CH291" s="192" t="str">
        <f t="shared" si="180"/>
        <v/>
      </c>
      <c r="CI291" s="193" t="str">
        <f t="shared" si="181"/>
        <v/>
      </c>
      <c r="CJ291" s="192" t="str">
        <f t="shared" si="182"/>
        <v/>
      </c>
      <c r="CK291" s="192" t="str">
        <f t="shared" si="183"/>
        <v/>
      </c>
      <c r="CL291" s="193" t="str">
        <f>IF(CK291="","",SUMPRODUCT(--(CC291=$CC$8:$CC$358),--(CE291=$CE$8:$CE$358),--(CK291&lt;$CK$8:$CK$358))+COUNTIF($CK$8:CK291,CK291))</f>
        <v/>
      </c>
      <c r="CM291" s="229" t="str">
        <f>IF(CK291="","",SUMPRODUCT(--(CE291=$CE$8:$CE$101),--(CF291=$CF$8:$CF$101),--(CC291=$CC$8:$CC$101),--(CK291&lt;$CK$8:$CK$101))+COUNTIF($CK$8:CK291,CK291))</f>
        <v/>
      </c>
    </row>
    <row r="292" spans="1:91" ht="29.1" hidden="1" customHeight="1">
      <c r="A292" s="182" t="str">
        <f t="shared" si="169"/>
        <v/>
      </c>
      <c r="B292" s="66">
        <v>285</v>
      </c>
      <c r="C292" s="8" t="str">
        <f t="shared" si="184"/>
        <v/>
      </c>
      <c r="D292" s="112" t="str">
        <f t="shared" si="185"/>
        <v/>
      </c>
      <c r="E292" s="112" t="str">
        <f t="shared" si="186"/>
        <v/>
      </c>
      <c r="F292" s="113" t="str">
        <f t="shared" si="187"/>
        <v/>
      </c>
      <c r="G292" s="113" t="str">
        <f t="shared" si="162"/>
        <v/>
      </c>
      <c r="H292" s="113" t="str">
        <f t="shared" si="163"/>
        <v/>
      </c>
      <c r="I292" s="114" t="str">
        <f t="shared" si="188"/>
        <v/>
      </c>
      <c r="J292" s="114" t="str">
        <f t="shared" si="164"/>
        <v/>
      </c>
      <c r="K292" s="8" t="str">
        <f t="shared" si="165"/>
        <v/>
      </c>
      <c r="L292" s="8" t="str">
        <f t="shared" si="166"/>
        <v/>
      </c>
      <c r="M292" s="114" t="str">
        <f t="shared" si="167"/>
        <v/>
      </c>
      <c r="N292" s="8" t="str">
        <f t="shared" si="189"/>
        <v/>
      </c>
      <c r="O292" s="115" t="str">
        <f t="shared" si="190"/>
        <v/>
      </c>
      <c r="P292" s="8" t="str">
        <f t="shared" si="191"/>
        <v/>
      </c>
      <c r="Q292" s="115" t="str">
        <f t="shared" si="192"/>
        <v/>
      </c>
      <c r="R292" s="115" t="str">
        <f t="shared" si="193"/>
        <v/>
      </c>
      <c r="S292" s="121" t="str">
        <f>IF(R292="","",SUMPRODUCT(--(L292=$L$8:$L$101),--(J292=$J$8:$J$101),--(R292&lt;$R$8:$R$101))+COUNTIF($R$8:R292,R292))</f>
        <v/>
      </c>
      <c r="T292" s="121" t="str">
        <f>IF(R292="","",SUMPRODUCT(--(L292=$L$8:$L$101),--(M292=$M$8:$M$101),--(J292=$J$8:$J$101),--(R292&lt;$R$8:$R$101))+COUNTIF($R$8:R292,R292))</f>
        <v/>
      </c>
      <c r="BU292" s="193">
        <v>285</v>
      </c>
      <c r="BV292" s="193" t="str">
        <f>IF(CK292="","",SUMPRODUCT(--(CC292=$CC$8:$CC$358),--(CE292=$CE$8:$CE$358),--(CK292&lt;$CK$8:$CK$358))+COUNTIF($CK$8:CK292,CK292))</f>
        <v/>
      </c>
      <c r="BW292" s="193" t="str">
        <f t="shared" si="170"/>
        <v/>
      </c>
      <c r="BX292" s="193" t="str">
        <f t="shared" si="171"/>
        <v/>
      </c>
      <c r="BY292" s="193" t="str">
        <f t="shared" si="172"/>
        <v/>
      </c>
      <c r="BZ292" s="193" t="str">
        <f t="shared" si="173"/>
        <v/>
      </c>
      <c r="CA292" s="193" t="str">
        <f t="shared" si="174"/>
        <v/>
      </c>
      <c r="CB292" s="193" t="str">
        <f t="shared" si="175"/>
        <v/>
      </c>
      <c r="CC292" s="193" t="str">
        <f t="shared" si="176"/>
        <v/>
      </c>
      <c r="CD292" s="193" t="str">
        <f t="shared" si="177"/>
        <v/>
      </c>
      <c r="CE292" s="193" t="str">
        <f t="shared" si="178"/>
        <v/>
      </c>
      <c r="CF292" s="200" t="str">
        <f t="shared" si="168"/>
        <v/>
      </c>
      <c r="CG292" s="193" t="str">
        <f t="shared" si="179"/>
        <v/>
      </c>
      <c r="CH292" s="192" t="str">
        <f t="shared" si="180"/>
        <v/>
      </c>
      <c r="CI292" s="193" t="str">
        <f t="shared" si="181"/>
        <v/>
      </c>
      <c r="CJ292" s="192" t="str">
        <f t="shared" si="182"/>
        <v/>
      </c>
      <c r="CK292" s="192" t="str">
        <f t="shared" si="183"/>
        <v/>
      </c>
      <c r="CL292" s="193" t="str">
        <f>IF(CK292="","",SUMPRODUCT(--(CC292=$CC$8:$CC$358),--(CE292=$CE$8:$CE$358),--(CK292&lt;$CK$8:$CK$358))+COUNTIF($CK$8:CK292,CK292))</f>
        <v/>
      </c>
      <c r="CM292" s="229" t="str">
        <f>IF(CK292="","",SUMPRODUCT(--(CE292=$CE$8:$CE$101),--(CF292=$CF$8:$CF$101),--(CC292=$CC$8:$CC$101),--(CK292&lt;$CK$8:$CK$101))+COUNTIF($CK$8:CK292,CK292))</f>
        <v/>
      </c>
    </row>
    <row r="293" spans="1:91" ht="29.1" hidden="1" customHeight="1">
      <c r="A293" s="182" t="str">
        <f t="shared" si="169"/>
        <v/>
      </c>
      <c r="B293" s="66">
        <v>286</v>
      </c>
      <c r="C293" s="8" t="str">
        <f t="shared" si="184"/>
        <v/>
      </c>
      <c r="D293" s="112" t="str">
        <f t="shared" si="185"/>
        <v/>
      </c>
      <c r="E293" s="112" t="str">
        <f t="shared" si="186"/>
        <v/>
      </c>
      <c r="F293" s="113" t="str">
        <f t="shared" si="187"/>
        <v/>
      </c>
      <c r="G293" s="113" t="str">
        <f t="shared" si="162"/>
        <v/>
      </c>
      <c r="H293" s="113" t="str">
        <f t="shared" si="163"/>
        <v/>
      </c>
      <c r="I293" s="114" t="str">
        <f t="shared" si="188"/>
        <v/>
      </c>
      <c r="J293" s="114" t="str">
        <f t="shared" si="164"/>
        <v/>
      </c>
      <c r="K293" s="8" t="str">
        <f t="shared" si="165"/>
        <v/>
      </c>
      <c r="L293" s="8" t="str">
        <f t="shared" si="166"/>
        <v/>
      </c>
      <c r="M293" s="114" t="str">
        <f t="shared" si="167"/>
        <v/>
      </c>
      <c r="N293" s="8" t="str">
        <f t="shared" si="189"/>
        <v/>
      </c>
      <c r="O293" s="115" t="str">
        <f t="shared" si="190"/>
        <v/>
      </c>
      <c r="P293" s="8" t="str">
        <f t="shared" si="191"/>
        <v/>
      </c>
      <c r="Q293" s="115" t="str">
        <f t="shared" si="192"/>
        <v/>
      </c>
      <c r="R293" s="115" t="str">
        <f t="shared" si="193"/>
        <v/>
      </c>
      <c r="S293" s="121" t="str">
        <f>IF(R293="","",SUMPRODUCT(--(L293=$L$8:$L$101),--(J293=$J$8:$J$101),--(R293&lt;$R$8:$R$101))+COUNTIF($R$8:R293,R293))</f>
        <v/>
      </c>
      <c r="T293" s="121" t="str">
        <f>IF(R293="","",SUMPRODUCT(--(L293=$L$8:$L$101),--(M293=$M$8:$M$101),--(J293=$J$8:$J$101),--(R293&lt;$R$8:$R$101))+COUNTIF($R$8:R293,R293))</f>
        <v/>
      </c>
      <c r="BU293" s="193">
        <v>286</v>
      </c>
      <c r="BV293" s="193" t="str">
        <f>IF(CK293="","",SUMPRODUCT(--(CC293=$CC$8:$CC$358),--(CE293=$CE$8:$CE$358),--(CK293&lt;$CK$8:$CK$358))+COUNTIF($CK$8:CK293,CK293))</f>
        <v/>
      </c>
      <c r="BW293" s="193" t="str">
        <f t="shared" si="170"/>
        <v/>
      </c>
      <c r="BX293" s="193" t="str">
        <f t="shared" si="171"/>
        <v/>
      </c>
      <c r="BY293" s="193" t="str">
        <f t="shared" si="172"/>
        <v/>
      </c>
      <c r="BZ293" s="193" t="str">
        <f t="shared" si="173"/>
        <v/>
      </c>
      <c r="CA293" s="193" t="str">
        <f t="shared" si="174"/>
        <v/>
      </c>
      <c r="CB293" s="193" t="str">
        <f t="shared" si="175"/>
        <v/>
      </c>
      <c r="CC293" s="193" t="str">
        <f t="shared" si="176"/>
        <v/>
      </c>
      <c r="CD293" s="193" t="str">
        <f t="shared" si="177"/>
        <v/>
      </c>
      <c r="CE293" s="193" t="str">
        <f t="shared" si="178"/>
        <v/>
      </c>
      <c r="CF293" s="200" t="str">
        <f t="shared" si="168"/>
        <v/>
      </c>
      <c r="CG293" s="193" t="str">
        <f t="shared" si="179"/>
        <v/>
      </c>
      <c r="CH293" s="192" t="str">
        <f t="shared" si="180"/>
        <v/>
      </c>
      <c r="CI293" s="193" t="str">
        <f t="shared" si="181"/>
        <v/>
      </c>
      <c r="CJ293" s="192" t="str">
        <f t="shared" si="182"/>
        <v/>
      </c>
      <c r="CK293" s="192" t="str">
        <f t="shared" si="183"/>
        <v/>
      </c>
      <c r="CL293" s="193" t="str">
        <f>IF(CK293="","",SUMPRODUCT(--(CC293=$CC$8:$CC$358),--(CE293=$CE$8:$CE$358),--(CK293&lt;$CK$8:$CK$358))+COUNTIF($CK$8:CK293,CK293))</f>
        <v/>
      </c>
      <c r="CM293" s="229" t="str">
        <f>IF(CK293="","",SUMPRODUCT(--(CE293=$CE$8:$CE$101),--(CF293=$CF$8:$CF$101),--(CC293=$CC$8:$CC$101),--(CK293&lt;$CK$8:$CK$101))+COUNTIF($CK$8:CK293,CK293))</f>
        <v/>
      </c>
    </row>
    <row r="294" spans="1:91" ht="29.1" hidden="1" customHeight="1">
      <c r="A294" s="182" t="str">
        <f t="shared" si="169"/>
        <v/>
      </c>
      <c r="B294" s="66">
        <v>287</v>
      </c>
      <c r="C294" s="8" t="str">
        <f t="shared" si="184"/>
        <v/>
      </c>
      <c r="D294" s="112" t="str">
        <f t="shared" si="185"/>
        <v/>
      </c>
      <c r="E294" s="112" t="str">
        <f t="shared" si="186"/>
        <v/>
      </c>
      <c r="F294" s="113" t="str">
        <f t="shared" si="187"/>
        <v/>
      </c>
      <c r="G294" s="113" t="str">
        <f t="shared" si="162"/>
        <v/>
      </c>
      <c r="H294" s="113" t="str">
        <f t="shared" si="163"/>
        <v/>
      </c>
      <c r="I294" s="114" t="str">
        <f t="shared" si="188"/>
        <v/>
      </c>
      <c r="J294" s="114" t="str">
        <f t="shared" si="164"/>
        <v/>
      </c>
      <c r="K294" s="8" t="str">
        <f t="shared" si="165"/>
        <v/>
      </c>
      <c r="L294" s="8" t="str">
        <f t="shared" si="166"/>
        <v/>
      </c>
      <c r="M294" s="114" t="str">
        <f t="shared" si="167"/>
        <v/>
      </c>
      <c r="N294" s="8" t="str">
        <f t="shared" si="189"/>
        <v/>
      </c>
      <c r="O294" s="115" t="str">
        <f t="shared" si="190"/>
        <v/>
      </c>
      <c r="P294" s="8" t="str">
        <f t="shared" si="191"/>
        <v/>
      </c>
      <c r="Q294" s="115" t="str">
        <f t="shared" si="192"/>
        <v/>
      </c>
      <c r="R294" s="115" t="str">
        <f t="shared" si="193"/>
        <v/>
      </c>
      <c r="S294" s="121" t="str">
        <f>IF(R294="","",SUMPRODUCT(--(L294=$L$8:$L$101),--(J294=$J$8:$J$101),--(R294&lt;$R$8:$R$101))+COUNTIF($R$8:R294,R294))</f>
        <v/>
      </c>
      <c r="T294" s="121" t="str">
        <f>IF(R294="","",SUMPRODUCT(--(L294=$L$8:$L$101),--(M294=$M$8:$M$101),--(J294=$J$8:$J$101),--(R294&lt;$R$8:$R$101))+COUNTIF($R$8:R294,R294))</f>
        <v/>
      </c>
      <c r="BU294" s="193">
        <v>287</v>
      </c>
      <c r="BV294" s="193" t="str">
        <f>IF(CK294="","",SUMPRODUCT(--(CC294=$CC$8:$CC$358),--(CE294=$CE$8:$CE$358),--(CK294&lt;$CK$8:$CK$358))+COUNTIF($CK$8:CK294,CK294))</f>
        <v/>
      </c>
      <c r="BW294" s="193" t="str">
        <f t="shared" si="170"/>
        <v/>
      </c>
      <c r="BX294" s="193" t="str">
        <f t="shared" si="171"/>
        <v/>
      </c>
      <c r="BY294" s="193" t="str">
        <f t="shared" si="172"/>
        <v/>
      </c>
      <c r="BZ294" s="193" t="str">
        <f t="shared" si="173"/>
        <v/>
      </c>
      <c r="CA294" s="193" t="str">
        <f t="shared" si="174"/>
        <v/>
      </c>
      <c r="CB294" s="193" t="str">
        <f t="shared" si="175"/>
        <v/>
      </c>
      <c r="CC294" s="193" t="str">
        <f t="shared" si="176"/>
        <v/>
      </c>
      <c r="CD294" s="193" t="str">
        <f t="shared" si="177"/>
        <v/>
      </c>
      <c r="CE294" s="193" t="str">
        <f t="shared" si="178"/>
        <v/>
      </c>
      <c r="CF294" s="200" t="str">
        <f t="shared" si="168"/>
        <v/>
      </c>
      <c r="CG294" s="193" t="str">
        <f t="shared" si="179"/>
        <v/>
      </c>
      <c r="CH294" s="192" t="str">
        <f t="shared" si="180"/>
        <v/>
      </c>
      <c r="CI294" s="193" t="str">
        <f t="shared" si="181"/>
        <v/>
      </c>
      <c r="CJ294" s="192" t="str">
        <f t="shared" si="182"/>
        <v/>
      </c>
      <c r="CK294" s="192" t="str">
        <f t="shared" si="183"/>
        <v/>
      </c>
      <c r="CL294" s="193" t="str">
        <f>IF(CK294="","",SUMPRODUCT(--(CC294=$CC$8:$CC$358),--(CE294=$CE$8:$CE$358),--(CK294&lt;$CK$8:$CK$358))+COUNTIF($CK$8:CK294,CK294))</f>
        <v/>
      </c>
      <c r="CM294" s="229" t="str">
        <f>IF(CK294="","",SUMPRODUCT(--(CE294=$CE$8:$CE$101),--(CF294=$CF$8:$CF$101),--(CC294=$CC$8:$CC$101),--(CK294&lt;$CK$8:$CK$101))+COUNTIF($CK$8:CK294,CK294))</f>
        <v/>
      </c>
    </row>
    <row r="295" spans="1:91" ht="29.1" hidden="1" customHeight="1">
      <c r="A295" s="182" t="str">
        <f t="shared" si="169"/>
        <v/>
      </c>
      <c r="B295" s="66">
        <v>288</v>
      </c>
      <c r="C295" s="8" t="str">
        <f t="shared" si="184"/>
        <v/>
      </c>
      <c r="D295" s="112" t="str">
        <f t="shared" si="185"/>
        <v/>
      </c>
      <c r="E295" s="112" t="str">
        <f t="shared" si="186"/>
        <v/>
      </c>
      <c r="F295" s="113" t="str">
        <f t="shared" si="187"/>
        <v/>
      </c>
      <c r="G295" s="113" t="str">
        <f t="shared" si="162"/>
        <v/>
      </c>
      <c r="H295" s="113" t="str">
        <f t="shared" si="163"/>
        <v/>
      </c>
      <c r="I295" s="114" t="str">
        <f t="shared" si="188"/>
        <v/>
      </c>
      <c r="J295" s="114" t="str">
        <f t="shared" si="164"/>
        <v/>
      </c>
      <c r="K295" s="8" t="str">
        <f t="shared" si="165"/>
        <v/>
      </c>
      <c r="L295" s="8" t="str">
        <f t="shared" si="166"/>
        <v/>
      </c>
      <c r="M295" s="114" t="str">
        <f t="shared" si="167"/>
        <v/>
      </c>
      <c r="N295" s="8" t="str">
        <f t="shared" si="189"/>
        <v/>
      </c>
      <c r="O295" s="115" t="str">
        <f t="shared" si="190"/>
        <v/>
      </c>
      <c r="P295" s="8" t="str">
        <f t="shared" si="191"/>
        <v/>
      </c>
      <c r="Q295" s="115" t="str">
        <f t="shared" si="192"/>
        <v/>
      </c>
      <c r="R295" s="115" t="str">
        <f t="shared" si="193"/>
        <v/>
      </c>
      <c r="S295" s="121" t="str">
        <f>IF(R295="","",SUMPRODUCT(--(L295=$L$8:$L$101),--(J295=$J$8:$J$101),--(R295&lt;$R$8:$R$101))+COUNTIF($R$8:R295,R295))</f>
        <v/>
      </c>
      <c r="T295" s="121" t="str">
        <f>IF(R295="","",SUMPRODUCT(--(L295=$L$8:$L$101),--(M295=$M$8:$M$101),--(J295=$J$8:$J$101),--(R295&lt;$R$8:$R$101))+COUNTIF($R$8:R295,R295))</f>
        <v/>
      </c>
      <c r="BU295" s="193">
        <v>288</v>
      </c>
      <c r="BV295" s="193" t="str">
        <f>IF(CK295="","",SUMPRODUCT(--(CC295=$CC$8:$CC$358),--(CE295=$CE$8:$CE$358),--(CK295&lt;$CK$8:$CK$358))+COUNTIF($CK$8:CK295,CK295))</f>
        <v/>
      </c>
      <c r="BW295" s="193" t="str">
        <f t="shared" si="170"/>
        <v/>
      </c>
      <c r="BX295" s="193" t="str">
        <f t="shared" si="171"/>
        <v/>
      </c>
      <c r="BY295" s="193" t="str">
        <f t="shared" si="172"/>
        <v/>
      </c>
      <c r="BZ295" s="193" t="str">
        <f t="shared" si="173"/>
        <v/>
      </c>
      <c r="CA295" s="193" t="str">
        <f t="shared" si="174"/>
        <v/>
      </c>
      <c r="CB295" s="193" t="str">
        <f t="shared" si="175"/>
        <v/>
      </c>
      <c r="CC295" s="193" t="str">
        <f t="shared" si="176"/>
        <v/>
      </c>
      <c r="CD295" s="193" t="str">
        <f t="shared" si="177"/>
        <v/>
      </c>
      <c r="CE295" s="193" t="str">
        <f t="shared" si="178"/>
        <v/>
      </c>
      <c r="CF295" s="200" t="str">
        <f t="shared" si="168"/>
        <v/>
      </c>
      <c r="CG295" s="193" t="str">
        <f t="shared" si="179"/>
        <v/>
      </c>
      <c r="CH295" s="192" t="str">
        <f t="shared" si="180"/>
        <v/>
      </c>
      <c r="CI295" s="193" t="str">
        <f t="shared" si="181"/>
        <v/>
      </c>
      <c r="CJ295" s="192" t="str">
        <f t="shared" si="182"/>
        <v/>
      </c>
      <c r="CK295" s="192" t="str">
        <f t="shared" si="183"/>
        <v/>
      </c>
      <c r="CL295" s="193" t="str">
        <f>IF(CK295="","",SUMPRODUCT(--(CC295=$CC$8:$CC$358),--(CE295=$CE$8:$CE$358),--(CK295&lt;$CK$8:$CK$358))+COUNTIF($CK$8:CK295,CK295))</f>
        <v/>
      </c>
      <c r="CM295" s="229" t="str">
        <f>IF(CK295="","",SUMPRODUCT(--(CE295=$CE$8:$CE$101),--(CF295=$CF$8:$CF$101),--(CC295=$CC$8:$CC$101),--(CK295&lt;$CK$8:$CK$101))+COUNTIF($CK$8:CK295,CK295))</f>
        <v/>
      </c>
    </row>
    <row r="296" spans="1:91" ht="29.1" hidden="1" customHeight="1">
      <c r="A296" s="182" t="str">
        <f t="shared" si="169"/>
        <v/>
      </c>
      <c r="B296" s="66">
        <v>289</v>
      </c>
      <c r="C296" s="8" t="str">
        <f t="shared" si="184"/>
        <v/>
      </c>
      <c r="D296" s="112" t="str">
        <f t="shared" si="185"/>
        <v/>
      </c>
      <c r="E296" s="112" t="str">
        <f t="shared" si="186"/>
        <v/>
      </c>
      <c r="F296" s="113" t="str">
        <f t="shared" si="187"/>
        <v/>
      </c>
      <c r="G296" s="113" t="str">
        <f t="shared" si="162"/>
        <v/>
      </c>
      <c r="H296" s="113" t="str">
        <f t="shared" si="163"/>
        <v/>
      </c>
      <c r="I296" s="114" t="str">
        <f t="shared" si="188"/>
        <v/>
      </c>
      <c r="J296" s="114" t="str">
        <f t="shared" si="164"/>
        <v/>
      </c>
      <c r="K296" s="8" t="str">
        <f t="shared" si="165"/>
        <v/>
      </c>
      <c r="L296" s="8" t="str">
        <f t="shared" si="166"/>
        <v/>
      </c>
      <c r="M296" s="114" t="str">
        <f t="shared" si="167"/>
        <v/>
      </c>
      <c r="N296" s="8" t="str">
        <f t="shared" si="189"/>
        <v/>
      </c>
      <c r="O296" s="115" t="str">
        <f t="shared" si="190"/>
        <v/>
      </c>
      <c r="P296" s="8" t="str">
        <f t="shared" si="191"/>
        <v/>
      </c>
      <c r="Q296" s="115" t="str">
        <f t="shared" si="192"/>
        <v/>
      </c>
      <c r="R296" s="115" t="str">
        <f t="shared" si="193"/>
        <v/>
      </c>
      <c r="S296" s="121" t="str">
        <f>IF(R296="","",SUMPRODUCT(--(L296=$L$8:$L$101),--(J296=$J$8:$J$101),--(R296&lt;$R$8:$R$101))+COUNTIF($R$8:R296,R296))</f>
        <v/>
      </c>
      <c r="T296" s="121" t="str">
        <f>IF(R296="","",SUMPRODUCT(--(L296=$L$8:$L$101),--(M296=$M$8:$M$101),--(J296=$J$8:$J$101),--(R296&lt;$R$8:$R$101))+COUNTIF($R$8:R296,R296))</f>
        <v/>
      </c>
      <c r="BU296" s="193">
        <v>289</v>
      </c>
      <c r="BV296" s="193" t="str">
        <f>IF(CK296="","",SUMPRODUCT(--(CC296=$CC$8:$CC$358),--(CE296=$CE$8:$CE$358),--(CK296&lt;$CK$8:$CK$358))+COUNTIF($CK$8:CK296,CK296))</f>
        <v/>
      </c>
      <c r="BW296" s="193" t="str">
        <f t="shared" si="170"/>
        <v/>
      </c>
      <c r="BX296" s="193" t="str">
        <f t="shared" si="171"/>
        <v/>
      </c>
      <c r="BY296" s="193" t="str">
        <f t="shared" si="172"/>
        <v/>
      </c>
      <c r="BZ296" s="193" t="str">
        <f t="shared" si="173"/>
        <v/>
      </c>
      <c r="CA296" s="193" t="str">
        <f t="shared" si="174"/>
        <v/>
      </c>
      <c r="CB296" s="193" t="str">
        <f t="shared" si="175"/>
        <v/>
      </c>
      <c r="CC296" s="193" t="str">
        <f t="shared" si="176"/>
        <v/>
      </c>
      <c r="CD296" s="193" t="str">
        <f t="shared" si="177"/>
        <v/>
      </c>
      <c r="CE296" s="193" t="str">
        <f t="shared" si="178"/>
        <v/>
      </c>
      <c r="CF296" s="200" t="str">
        <f t="shared" si="168"/>
        <v/>
      </c>
      <c r="CG296" s="193" t="str">
        <f t="shared" si="179"/>
        <v/>
      </c>
      <c r="CH296" s="192" t="str">
        <f t="shared" si="180"/>
        <v/>
      </c>
      <c r="CI296" s="193" t="str">
        <f t="shared" si="181"/>
        <v/>
      </c>
      <c r="CJ296" s="192" t="str">
        <f t="shared" si="182"/>
        <v/>
      </c>
      <c r="CK296" s="192" t="str">
        <f t="shared" si="183"/>
        <v/>
      </c>
      <c r="CL296" s="193" t="str">
        <f>IF(CK296="","",SUMPRODUCT(--(CC296=$CC$8:$CC$358),--(CE296=$CE$8:$CE$358),--(CK296&lt;$CK$8:$CK$358))+COUNTIF($CK$8:CK296,CK296))</f>
        <v/>
      </c>
      <c r="CM296" s="229" t="str">
        <f>IF(CK296="","",SUMPRODUCT(--(CE296=$CE$8:$CE$101),--(CF296=$CF$8:$CF$101),--(CC296=$CC$8:$CC$101),--(CK296&lt;$CK$8:$CK$101))+COUNTIF($CK$8:CK296,CK296))</f>
        <v/>
      </c>
    </row>
    <row r="297" spans="1:91" ht="29.1" hidden="1" customHeight="1">
      <c r="A297" s="182" t="str">
        <f t="shared" si="169"/>
        <v/>
      </c>
      <c r="B297" s="66">
        <v>290</v>
      </c>
      <c r="C297" s="8" t="str">
        <f t="shared" si="184"/>
        <v/>
      </c>
      <c r="D297" s="112" t="str">
        <f t="shared" si="185"/>
        <v/>
      </c>
      <c r="E297" s="112" t="str">
        <f t="shared" si="186"/>
        <v/>
      </c>
      <c r="F297" s="113" t="str">
        <f t="shared" si="187"/>
        <v/>
      </c>
      <c r="G297" s="113" t="str">
        <f t="shared" si="162"/>
        <v/>
      </c>
      <c r="H297" s="113" t="str">
        <f t="shared" si="163"/>
        <v/>
      </c>
      <c r="I297" s="114" t="str">
        <f t="shared" si="188"/>
        <v/>
      </c>
      <c r="J297" s="114" t="str">
        <f t="shared" si="164"/>
        <v/>
      </c>
      <c r="K297" s="8" t="str">
        <f t="shared" si="165"/>
        <v/>
      </c>
      <c r="L297" s="8" t="str">
        <f t="shared" si="166"/>
        <v/>
      </c>
      <c r="M297" s="114" t="str">
        <f t="shared" si="167"/>
        <v/>
      </c>
      <c r="N297" s="8" t="str">
        <f t="shared" si="189"/>
        <v/>
      </c>
      <c r="O297" s="115" t="str">
        <f t="shared" si="190"/>
        <v/>
      </c>
      <c r="P297" s="8" t="str">
        <f t="shared" si="191"/>
        <v/>
      </c>
      <c r="Q297" s="115" t="str">
        <f t="shared" si="192"/>
        <v/>
      </c>
      <c r="R297" s="115" t="str">
        <f t="shared" si="193"/>
        <v/>
      </c>
      <c r="S297" s="121" t="str">
        <f>IF(R297="","",SUMPRODUCT(--(L297=$L$8:$L$101),--(J297=$J$8:$J$101),--(R297&lt;$R$8:$R$101))+COUNTIF($R$8:R297,R297))</f>
        <v/>
      </c>
      <c r="T297" s="121" t="str">
        <f>IF(R297="","",SUMPRODUCT(--(L297=$L$8:$L$101),--(M297=$M$8:$M$101),--(J297=$J$8:$J$101),--(R297&lt;$R$8:$R$101))+COUNTIF($R$8:R297,R297))</f>
        <v/>
      </c>
      <c r="BU297" s="193">
        <v>290</v>
      </c>
      <c r="BV297" s="193" t="str">
        <f>IF(CK297="","",SUMPRODUCT(--(CC297=$CC$8:$CC$358),--(CE297=$CE$8:$CE$358),--(CK297&lt;$CK$8:$CK$358))+COUNTIF($CK$8:CK297,CK297))</f>
        <v/>
      </c>
      <c r="BW297" s="193" t="str">
        <f t="shared" si="170"/>
        <v/>
      </c>
      <c r="BX297" s="193" t="str">
        <f t="shared" si="171"/>
        <v/>
      </c>
      <c r="BY297" s="193" t="str">
        <f t="shared" si="172"/>
        <v/>
      </c>
      <c r="BZ297" s="193" t="str">
        <f t="shared" si="173"/>
        <v/>
      </c>
      <c r="CA297" s="193" t="str">
        <f t="shared" si="174"/>
        <v/>
      </c>
      <c r="CB297" s="193" t="str">
        <f t="shared" si="175"/>
        <v/>
      </c>
      <c r="CC297" s="193" t="str">
        <f t="shared" si="176"/>
        <v/>
      </c>
      <c r="CD297" s="193" t="str">
        <f t="shared" si="177"/>
        <v/>
      </c>
      <c r="CE297" s="193" t="str">
        <f t="shared" si="178"/>
        <v/>
      </c>
      <c r="CF297" s="200" t="str">
        <f t="shared" si="168"/>
        <v/>
      </c>
      <c r="CG297" s="193" t="str">
        <f t="shared" si="179"/>
        <v/>
      </c>
      <c r="CH297" s="192" t="str">
        <f t="shared" si="180"/>
        <v/>
      </c>
      <c r="CI297" s="193" t="str">
        <f t="shared" si="181"/>
        <v/>
      </c>
      <c r="CJ297" s="192" t="str">
        <f t="shared" si="182"/>
        <v/>
      </c>
      <c r="CK297" s="192" t="str">
        <f t="shared" si="183"/>
        <v/>
      </c>
      <c r="CL297" s="193" t="str">
        <f>IF(CK297="","",SUMPRODUCT(--(CC297=$CC$8:$CC$358),--(CE297=$CE$8:$CE$358),--(CK297&lt;$CK$8:$CK$358))+COUNTIF($CK$8:CK297,CK297))</f>
        <v/>
      </c>
      <c r="CM297" s="229" t="str">
        <f>IF(CK297="","",SUMPRODUCT(--(CE297=$CE$8:$CE$101),--(CF297=$CF$8:$CF$101),--(CC297=$CC$8:$CC$101),--(CK297&lt;$CK$8:$CK$101))+COUNTIF($CK$8:CK297,CK297))</f>
        <v/>
      </c>
    </row>
    <row r="298" spans="1:91" ht="29.1" hidden="1" customHeight="1">
      <c r="A298" s="182" t="str">
        <f t="shared" si="169"/>
        <v/>
      </c>
      <c r="B298" s="66">
        <v>291</v>
      </c>
      <c r="C298" s="8" t="str">
        <f t="shared" si="184"/>
        <v/>
      </c>
      <c r="D298" s="112" t="str">
        <f t="shared" si="185"/>
        <v/>
      </c>
      <c r="E298" s="112" t="str">
        <f t="shared" si="186"/>
        <v/>
      </c>
      <c r="F298" s="113" t="str">
        <f t="shared" si="187"/>
        <v/>
      </c>
      <c r="G298" s="113" t="str">
        <f t="shared" si="162"/>
        <v/>
      </c>
      <c r="H298" s="113" t="str">
        <f t="shared" si="163"/>
        <v/>
      </c>
      <c r="I298" s="114" t="str">
        <f t="shared" si="188"/>
        <v/>
      </c>
      <c r="J298" s="114" t="str">
        <f t="shared" si="164"/>
        <v/>
      </c>
      <c r="K298" s="8" t="str">
        <f t="shared" si="165"/>
        <v/>
      </c>
      <c r="L298" s="8" t="str">
        <f t="shared" si="166"/>
        <v/>
      </c>
      <c r="M298" s="114" t="str">
        <f t="shared" si="167"/>
        <v/>
      </c>
      <c r="N298" s="8" t="str">
        <f t="shared" si="189"/>
        <v/>
      </c>
      <c r="O298" s="115" t="str">
        <f t="shared" si="190"/>
        <v/>
      </c>
      <c r="P298" s="8" t="str">
        <f t="shared" si="191"/>
        <v/>
      </c>
      <c r="Q298" s="115" t="str">
        <f t="shared" si="192"/>
        <v/>
      </c>
      <c r="R298" s="115" t="str">
        <f t="shared" si="193"/>
        <v/>
      </c>
      <c r="S298" s="121" t="str">
        <f>IF(R298="","",SUMPRODUCT(--(L298=$L$8:$L$101),--(J298=$J$8:$J$101),--(R298&lt;$R$8:$R$101))+COUNTIF($R$8:R298,R298))</f>
        <v/>
      </c>
      <c r="T298" s="121" t="str">
        <f>IF(R298="","",SUMPRODUCT(--(L298=$L$8:$L$101),--(M298=$M$8:$M$101),--(J298=$J$8:$J$101),--(R298&lt;$R$8:$R$101))+COUNTIF($R$8:R298,R298))</f>
        <v/>
      </c>
      <c r="BU298" s="193">
        <v>291</v>
      </c>
      <c r="BV298" s="193" t="str">
        <f>IF(CK298="","",SUMPRODUCT(--(CC298=$CC$8:$CC$358),--(CE298=$CE$8:$CE$358),--(CK298&lt;$CK$8:$CK$358))+COUNTIF($CK$8:CK298,CK298))</f>
        <v/>
      </c>
      <c r="BW298" s="193" t="str">
        <f t="shared" si="170"/>
        <v/>
      </c>
      <c r="BX298" s="193" t="str">
        <f t="shared" si="171"/>
        <v/>
      </c>
      <c r="BY298" s="193" t="str">
        <f t="shared" si="172"/>
        <v/>
      </c>
      <c r="BZ298" s="193" t="str">
        <f t="shared" si="173"/>
        <v/>
      </c>
      <c r="CA298" s="193" t="str">
        <f t="shared" si="174"/>
        <v/>
      </c>
      <c r="CB298" s="193" t="str">
        <f t="shared" si="175"/>
        <v/>
      </c>
      <c r="CC298" s="193" t="str">
        <f t="shared" si="176"/>
        <v/>
      </c>
      <c r="CD298" s="193" t="str">
        <f t="shared" si="177"/>
        <v/>
      </c>
      <c r="CE298" s="193" t="str">
        <f t="shared" si="178"/>
        <v/>
      </c>
      <c r="CF298" s="200" t="str">
        <f t="shared" si="168"/>
        <v/>
      </c>
      <c r="CG298" s="193" t="str">
        <f t="shared" si="179"/>
        <v/>
      </c>
      <c r="CH298" s="192" t="str">
        <f t="shared" si="180"/>
        <v/>
      </c>
      <c r="CI298" s="193" t="str">
        <f t="shared" si="181"/>
        <v/>
      </c>
      <c r="CJ298" s="192" t="str">
        <f t="shared" si="182"/>
        <v/>
      </c>
      <c r="CK298" s="192" t="str">
        <f t="shared" si="183"/>
        <v/>
      </c>
      <c r="CL298" s="193" t="str">
        <f>IF(CK298="","",SUMPRODUCT(--(CC298=$CC$8:$CC$358),--(CE298=$CE$8:$CE$358),--(CK298&lt;$CK$8:$CK$358))+COUNTIF($CK$8:CK298,CK298))</f>
        <v/>
      </c>
      <c r="CM298" s="229" t="str">
        <f>IF(CK298="","",SUMPRODUCT(--(CE298=$CE$8:$CE$101),--(CF298=$CF$8:$CF$101),--(CC298=$CC$8:$CC$101),--(CK298&lt;$CK$8:$CK$101))+COUNTIF($CK$8:CK298,CK298))</f>
        <v/>
      </c>
    </row>
    <row r="299" spans="1:91" ht="29.1" hidden="1" customHeight="1">
      <c r="A299" s="182" t="str">
        <f t="shared" si="169"/>
        <v/>
      </c>
      <c r="B299" s="66">
        <v>292</v>
      </c>
      <c r="C299" s="8" t="str">
        <f t="shared" si="184"/>
        <v/>
      </c>
      <c r="D299" s="112" t="str">
        <f t="shared" si="185"/>
        <v/>
      </c>
      <c r="E299" s="112" t="str">
        <f t="shared" si="186"/>
        <v/>
      </c>
      <c r="F299" s="113" t="str">
        <f t="shared" si="187"/>
        <v/>
      </c>
      <c r="G299" s="113" t="str">
        <f t="shared" si="162"/>
        <v/>
      </c>
      <c r="H299" s="113" t="str">
        <f t="shared" si="163"/>
        <v/>
      </c>
      <c r="I299" s="114" t="str">
        <f t="shared" si="188"/>
        <v/>
      </c>
      <c r="J299" s="114" t="str">
        <f t="shared" si="164"/>
        <v/>
      </c>
      <c r="K299" s="8" t="str">
        <f t="shared" si="165"/>
        <v/>
      </c>
      <c r="L299" s="8" t="str">
        <f t="shared" si="166"/>
        <v/>
      </c>
      <c r="M299" s="114" t="str">
        <f t="shared" si="167"/>
        <v/>
      </c>
      <c r="N299" s="8" t="str">
        <f t="shared" si="189"/>
        <v/>
      </c>
      <c r="O299" s="115" t="str">
        <f t="shared" si="190"/>
        <v/>
      </c>
      <c r="P299" s="8" t="str">
        <f t="shared" si="191"/>
        <v/>
      </c>
      <c r="Q299" s="115" t="str">
        <f t="shared" si="192"/>
        <v/>
      </c>
      <c r="R299" s="115" t="str">
        <f t="shared" si="193"/>
        <v/>
      </c>
      <c r="S299" s="121" t="str">
        <f>IF(R299="","",SUMPRODUCT(--(L299=$L$8:$L$101),--(J299=$J$8:$J$101),--(R299&lt;$R$8:$R$101))+COUNTIF($R$8:R299,R299))</f>
        <v/>
      </c>
      <c r="T299" s="121" t="str">
        <f>IF(R299="","",SUMPRODUCT(--(L299=$L$8:$L$101),--(M299=$M$8:$M$101),--(J299=$J$8:$J$101),--(R299&lt;$R$8:$R$101))+COUNTIF($R$8:R299,R299))</f>
        <v/>
      </c>
      <c r="BU299" s="193">
        <v>292</v>
      </c>
      <c r="BV299" s="193" t="str">
        <f>IF(CK299="","",SUMPRODUCT(--(CC299=$CC$8:$CC$358),--(CE299=$CE$8:$CE$358),--(CK299&lt;$CK$8:$CK$358))+COUNTIF($CK$8:CK299,CK299))</f>
        <v/>
      </c>
      <c r="BW299" s="193" t="str">
        <f t="shared" si="170"/>
        <v/>
      </c>
      <c r="BX299" s="193" t="str">
        <f t="shared" si="171"/>
        <v/>
      </c>
      <c r="BY299" s="193" t="str">
        <f t="shared" si="172"/>
        <v/>
      </c>
      <c r="BZ299" s="193" t="str">
        <f t="shared" si="173"/>
        <v/>
      </c>
      <c r="CA299" s="193" t="str">
        <f t="shared" si="174"/>
        <v/>
      </c>
      <c r="CB299" s="193" t="str">
        <f t="shared" si="175"/>
        <v/>
      </c>
      <c r="CC299" s="193" t="str">
        <f t="shared" si="176"/>
        <v/>
      </c>
      <c r="CD299" s="193" t="str">
        <f t="shared" si="177"/>
        <v/>
      </c>
      <c r="CE299" s="193" t="str">
        <f t="shared" si="178"/>
        <v/>
      </c>
      <c r="CF299" s="200" t="str">
        <f t="shared" si="168"/>
        <v/>
      </c>
      <c r="CG299" s="193" t="str">
        <f t="shared" si="179"/>
        <v/>
      </c>
      <c r="CH299" s="192" t="str">
        <f t="shared" si="180"/>
        <v/>
      </c>
      <c r="CI299" s="193" t="str">
        <f t="shared" si="181"/>
        <v/>
      </c>
      <c r="CJ299" s="192" t="str">
        <f t="shared" si="182"/>
        <v/>
      </c>
      <c r="CK299" s="192" t="str">
        <f t="shared" si="183"/>
        <v/>
      </c>
      <c r="CL299" s="193" t="str">
        <f>IF(CK299="","",SUMPRODUCT(--(CC299=$CC$8:$CC$358),--(CE299=$CE$8:$CE$358),--(CK299&lt;$CK$8:$CK$358))+COUNTIF($CK$8:CK299,CK299))</f>
        <v/>
      </c>
      <c r="CM299" s="229" t="str">
        <f>IF(CK299="","",SUMPRODUCT(--(CE299=$CE$8:$CE$101),--(CF299=$CF$8:$CF$101),--(CC299=$CC$8:$CC$101),--(CK299&lt;$CK$8:$CK$101))+COUNTIF($CK$8:CK299,CK299))</f>
        <v/>
      </c>
    </row>
    <row r="300" spans="1:91" ht="29.1" hidden="1" customHeight="1">
      <c r="A300" s="182" t="str">
        <f t="shared" si="169"/>
        <v/>
      </c>
      <c r="B300" s="66">
        <v>293</v>
      </c>
      <c r="C300" s="8" t="str">
        <f t="shared" si="184"/>
        <v/>
      </c>
      <c r="D300" s="112" t="str">
        <f t="shared" si="185"/>
        <v/>
      </c>
      <c r="E300" s="112" t="str">
        <f t="shared" si="186"/>
        <v/>
      </c>
      <c r="F300" s="113" t="str">
        <f t="shared" si="187"/>
        <v/>
      </c>
      <c r="G300" s="113" t="str">
        <f t="shared" si="162"/>
        <v/>
      </c>
      <c r="H300" s="113" t="str">
        <f t="shared" si="163"/>
        <v/>
      </c>
      <c r="I300" s="114" t="str">
        <f t="shared" si="188"/>
        <v/>
      </c>
      <c r="J300" s="114" t="str">
        <f t="shared" si="164"/>
        <v/>
      </c>
      <c r="K300" s="8" t="str">
        <f t="shared" si="165"/>
        <v/>
      </c>
      <c r="L300" s="8" t="str">
        <f t="shared" si="166"/>
        <v/>
      </c>
      <c r="M300" s="114" t="str">
        <f t="shared" si="167"/>
        <v/>
      </c>
      <c r="N300" s="8" t="str">
        <f t="shared" si="189"/>
        <v/>
      </c>
      <c r="O300" s="115" t="str">
        <f t="shared" si="190"/>
        <v/>
      </c>
      <c r="P300" s="8" t="str">
        <f t="shared" si="191"/>
        <v/>
      </c>
      <c r="Q300" s="115" t="str">
        <f t="shared" si="192"/>
        <v/>
      </c>
      <c r="R300" s="115" t="str">
        <f t="shared" si="193"/>
        <v/>
      </c>
      <c r="S300" s="121" t="str">
        <f>IF(R300="","",SUMPRODUCT(--(L300=$L$8:$L$101),--(J300=$J$8:$J$101),--(R300&lt;$R$8:$R$101))+COUNTIF($R$8:R300,R300))</f>
        <v/>
      </c>
      <c r="T300" s="121" t="str">
        <f>IF(R300="","",SUMPRODUCT(--(L300=$L$8:$L$101),--(M300=$M$8:$M$101),--(J300=$J$8:$J$101),--(R300&lt;$R$8:$R$101))+COUNTIF($R$8:R300,R300))</f>
        <v/>
      </c>
      <c r="BU300" s="193">
        <v>293</v>
      </c>
      <c r="BV300" s="193" t="str">
        <f>IF(CK300="","",SUMPRODUCT(--(CC300=$CC$8:$CC$358),--(CE300=$CE$8:$CE$358),--(CK300&lt;$CK$8:$CK$358))+COUNTIF($CK$8:CK300,CK300))</f>
        <v/>
      </c>
      <c r="BW300" s="193" t="str">
        <f t="shared" si="170"/>
        <v/>
      </c>
      <c r="BX300" s="193" t="str">
        <f t="shared" si="171"/>
        <v/>
      </c>
      <c r="BY300" s="193" t="str">
        <f t="shared" si="172"/>
        <v/>
      </c>
      <c r="BZ300" s="193" t="str">
        <f t="shared" si="173"/>
        <v/>
      </c>
      <c r="CA300" s="193" t="str">
        <f t="shared" si="174"/>
        <v/>
      </c>
      <c r="CB300" s="193" t="str">
        <f t="shared" si="175"/>
        <v/>
      </c>
      <c r="CC300" s="193" t="str">
        <f t="shared" si="176"/>
        <v/>
      </c>
      <c r="CD300" s="193" t="str">
        <f t="shared" si="177"/>
        <v/>
      </c>
      <c r="CE300" s="193" t="str">
        <f t="shared" si="178"/>
        <v/>
      </c>
      <c r="CF300" s="200" t="str">
        <f t="shared" si="168"/>
        <v/>
      </c>
      <c r="CG300" s="193" t="str">
        <f t="shared" si="179"/>
        <v/>
      </c>
      <c r="CH300" s="192" t="str">
        <f t="shared" si="180"/>
        <v/>
      </c>
      <c r="CI300" s="193" t="str">
        <f t="shared" si="181"/>
        <v/>
      </c>
      <c r="CJ300" s="192" t="str">
        <f t="shared" si="182"/>
        <v/>
      </c>
      <c r="CK300" s="192" t="str">
        <f t="shared" si="183"/>
        <v/>
      </c>
      <c r="CL300" s="193" t="str">
        <f>IF(CK300="","",SUMPRODUCT(--(CC300=$CC$8:$CC$358),--(CE300=$CE$8:$CE$358),--(CK300&lt;$CK$8:$CK$358))+COUNTIF($CK$8:CK300,CK300))</f>
        <v/>
      </c>
      <c r="CM300" s="229" t="str">
        <f>IF(CK300="","",SUMPRODUCT(--(CE300=$CE$8:$CE$101),--(CF300=$CF$8:$CF$101),--(CC300=$CC$8:$CC$101),--(CK300&lt;$CK$8:$CK$101))+COUNTIF($CK$8:CK300,CK300))</f>
        <v/>
      </c>
    </row>
    <row r="301" spans="1:91" ht="29.1" hidden="1" customHeight="1">
      <c r="A301" s="182" t="str">
        <f t="shared" si="169"/>
        <v/>
      </c>
      <c r="B301" s="66">
        <v>294</v>
      </c>
      <c r="C301" s="8" t="str">
        <f t="shared" si="184"/>
        <v/>
      </c>
      <c r="D301" s="112" t="str">
        <f t="shared" si="185"/>
        <v/>
      </c>
      <c r="E301" s="112" t="str">
        <f t="shared" si="186"/>
        <v/>
      </c>
      <c r="F301" s="113" t="str">
        <f t="shared" si="187"/>
        <v/>
      </c>
      <c r="G301" s="113" t="str">
        <f t="shared" si="162"/>
        <v/>
      </c>
      <c r="H301" s="113" t="str">
        <f t="shared" si="163"/>
        <v/>
      </c>
      <c r="I301" s="114" t="str">
        <f t="shared" si="188"/>
        <v/>
      </c>
      <c r="J301" s="114" t="str">
        <f t="shared" si="164"/>
        <v/>
      </c>
      <c r="K301" s="8" t="str">
        <f t="shared" si="165"/>
        <v/>
      </c>
      <c r="L301" s="8" t="str">
        <f t="shared" si="166"/>
        <v/>
      </c>
      <c r="M301" s="114" t="str">
        <f t="shared" si="167"/>
        <v/>
      </c>
      <c r="N301" s="8" t="str">
        <f t="shared" si="189"/>
        <v/>
      </c>
      <c r="O301" s="115" t="str">
        <f t="shared" si="190"/>
        <v/>
      </c>
      <c r="P301" s="8" t="str">
        <f t="shared" si="191"/>
        <v/>
      </c>
      <c r="Q301" s="115" t="str">
        <f t="shared" si="192"/>
        <v/>
      </c>
      <c r="R301" s="115" t="str">
        <f t="shared" si="193"/>
        <v/>
      </c>
      <c r="S301" s="121" t="str">
        <f>IF(R301="","",SUMPRODUCT(--(L301=$L$8:$L$101),--(J301=$J$8:$J$101),--(R301&lt;$R$8:$R$101))+COUNTIF($R$8:R301,R301))</f>
        <v/>
      </c>
      <c r="T301" s="121" t="str">
        <f>IF(R301="","",SUMPRODUCT(--(L301=$L$8:$L$101),--(M301=$M$8:$M$101),--(J301=$J$8:$J$101),--(R301&lt;$R$8:$R$101))+COUNTIF($R$8:R301,R301))</f>
        <v/>
      </c>
      <c r="BU301" s="193">
        <v>294</v>
      </c>
      <c r="BV301" s="193" t="str">
        <f>IF(CK301="","",SUMPRODUCT(--(CC301=$CC$8:$CC$358),--(CE301=$CE$8:$CE$358),--(CK301&lt;$CK$8:$CK$358))+COUNTIF($CK$8:CK301,CK301))</f>
        <v/>
      </c>
      <c r="BW301" s="193" t="str">
        <f t="shared" si="170"/>
        <v/>
      </c>
      <c r="BX301" s="193" t="str">
        <f t="shared" si="171"/>
        <v/>
      </c>
      <c r="BY301" s="193" t="str">
        <f t="shared" si="172"/>
        <v/>
      </c>
      <c r="BZ301" s="193" t="str">
        <f t="shared" si="173"/>
        <v/>
      </c>
      <c r="CA301" s="193" t="str">
        <f t="shared" si="174"/>
        <v/>
      </c>
      <c r="CB301" s="193" t="str">
        <f t="shared" si="175"/>
        <v/>
      </c>
      <c r="CC301" s="193" t="str">
        <f t="shared" si="176"/>
        <v/>
      </c>
      <c r="CD301" s="193" t="str">
        <f t="shared" si="177"/>
        <v/>
      </c>
      <c r="CE301" s="193" t="str">
        <f t="shared" si="178"/>
        <v/>
      </c>
      <c r="CF301" s="200" t="str">
        <f t="shared" si="168"/>
        <v/>
      </c>
      <c r="CG301" s="193" t="str">
        <f t="shared" si="179"/>
        <v/>
      </c>
      <c r="CH301" s="192" t="str">
        <f t="shared" si="180"/>
        <v/>
      </c>
      <c r="CI301" s="193" t="str">
        <f t="shared" si="181"/>
        <v/>
      </c>
      <c r="CJ301" s="192" t="str">
        <f t="shared" si="182"/>
        <v/>
      </c>
      <c r="CK301" s="192" t="str">
        <f t="shared" si="183"/>
        <v/>
      </c>
      <c r="CL301" s="193" t="str">
        <f>IF(CK301="","",SUMPRODUCT(--(CC301=$CC$8:$CC$358),--(CE301=$CE$8:$CE$358),--(CK301&lt;$CK$8:$CK$358))+COUNTIF($CK$8:CK301,CK301))</f>
        <v/>
      </c>
      <c r="CM301" s="229" t="str">
        <f>IF(CK301="","",SUMPRODUCT(--(CE301=$CE$8:$CE$101),--(CF301=$CF$8:$CF$101),--(CC301=$CC$8:$CC$101),--(CK301&lt;$CK$8:$CK$101))+COUNTIF($CK$8:CK301,CK301))</f>
        <v/>
      </c>
    </row>
    <row r="302" spans="1:91" ht="29.1" hidden="1" customHeight="1">
      <c r="A302" s="182" t="str">
        <f t="shared" si="169"/>
        <v/>
      </c>
      <c r="B302" s="66">
        <v>295</v>
      </c>
      <c r="C302" s="8" t="str">
        <f t="shared" si="184"/>
        <v/>
      </c>
      <c r="D302" s="112" t="str">
        <f t="shared" si="185"/>
        <v/>
      </c>
      <c r="E302" s="112" t="str">
        <f t="shared" si="186"/>
        <v/>
      </c>
      <c r="F302" s="113" t="str">
        <f t="shared" si="187"/>
        <v/>
      </c>
      <c r="G302" s="113" t="str">
        <f t="shared" si="162"/>
        <v/>
      </c>
      <c r="H302" s="113" t="str">
        <f t="shared" si="163"/>
        <v/>
      </c>
      <c r="I302" s="114" t="str">
        <f t="shared" si="188"/>
        <v/>
      </c>
      <c r="J302" s="114" t="str">
        <f t="shared" si="164"/>
        <v/>
      </c>
      <c r="K302" s="8" t="str">
        <f t="shared" si="165"/>
        <v/>
      </c>
      <c r="L302" s="8" t="str">
        <f t="shared" si="166"/>
        <v/>
      </c>
      <c r="M302" s="114" t="str">
        <f t="shared" si="167"/>
        <v/>
      </c>
      <c r="N302" s="8" t="str">
        <f t="shared" si="189"/>
        <v/>
      </c>
      <c r="O302" s="115" t="str">
        <f t="shared" si="190"/>
        <v/>
      </c>
      <c r="P302" s="8" t="str">
        <f t="shared" si="191"/>
        <v/>
      </c>
      <c r="Q302" s="115" t="str">
        <f t="shared" si="192"/>
        <v/>
      </c>
      <c r="R302" s="115" t="str">
        <f t="shared" si="193"/>
        <v/>
      </c>
      <c r="S302" s="121" t="str">
        <f>IF(R302="","",SUMPRODUCT(--(L302=$L$8:$L$101),--(J302=$J$8:$J$101),--(R302&lt;$R$8:$R$101))+COUNTIF($R$8:R302,R302))</f>
        <v/>
      </c>
      <c r="T302" s="121" t="str">
        <f>IF(R302="","",SUMPRODUCT(--(L302=$L$8:$L$101),--(M302=$M$8:$M$101),--(J302=$J$8:$J$101),--(R302&lt;$R$8:$R$101))+COUNTIF($R$8:R302,R302))</f>
        <v/>
      </c>
      <c r="BU302" s="193">
        <v>295</v>
      </c>
      <c r="BV302" s="193" t="str">
        <f>IF(CK302="","",SUMPRODUCT(--(CC302=$CC$8:$CC$358),--(CE302=$CE$8:$CE$358),--(CK302&lt;$CK$8:$CK$358))+COUNTIF($CK$8:CK302,CK302))</f>
        <v/>
      </c>
      <c r="BW302" s="193" t="str">
        <f t="shared" si="170"/>
        <v/>
      </c>
      <c r="BX302" s="193" t="str">
        <f t="shared" si="171"/>
        <v/>
      </c>
      <c r="BY302" s="193" t="str">
        <f t="shared" si="172"/>
        <v/>
      </c>
      <c r="BZ302" s="193" t="str">
        <f t="shared" si="173"/>
        <v/>
      </c>
      <c r="CA302" s="193" t="str">
        <f t="shared" si="174"/>
        <v/>
      </c>
      <c r="CB302" s="193" t="str">
        <f t="shared" si="175"/>
        <v/>
      </c>
      <c r="CC302" s="193" t="str">
        <f t="shared" si="176"/>
        <v/>
      </c>
      <c r="CD302" s="193" t="str">
        <f t="shared" si="177"/>
        <v/>
      </c>
      <c r="CE302" s="193" t="str">
        <f t="shared" si="178"/>
        <v/>
      </c>
      <c r="CF302" s="200" t="str">
        <f t="shared" si="168"/>
        <v/>
      </c>
      <c r="CG302" s="193" t="str">
        <f t="shared" si="179"/>
        <v/>
      </c>
      <c r="CH302" s="192" t="str">
        <f t="shared" si="180"/>
        <v/>
      </c>
      <c r="CI302" s="193" t="str">
        <f t="shared" si="181"/>
        <v/>
      </c>
      <c r="CJ302" s="192" t="str">
        <f t="shared" si="182"/>
        <v/>
      </c>
      <c r="CK302" s="192" t="str">
        <f t="shared" si="183"/>
        <v/>
      </c>
      <c r="CL302" s="193" t="str">
        <f>IF(CK302="","",SUMPRODUCT(--(CC302=$CC$8:$CC$358),--(CE302=$CE$8:$CE$358),--(CK302&lt;$CK$8:$CK$358))+COUNTIF($CK$8:CK302,CK302))</f>
        <v/>
      </c>
      <c r="CM302" s="229" t="str">
        <f>IF(CK302="","",SUMPRODUCT(--(CE302=$CE$8:$CE$101),--(CF302=$CF$8:$CF$101),--(CC302=$CC$8:$CC$101),--(CK302&lt;$CK$8:$CK$101))+COUNTIF($CK$8:CK302,CK302))</f>
        <v/>
      </c>
    </row>
    <row r="303" spans="1:91" ht="29.1" hidden="1" customHeight="1">
      <c r="A303" s="182" t="str">
        <f t="shared" si="169"/>
        <v/>
      </c>
      <c r="B303" s="66">
        <v>296</v>
      </c>
      <c r="C303" s="8" t="str">
        <f t="shared" si="184"/>
        <v/>
      </c>
      <c r="D303" s="112" t="str">
        <f t="shared" si="185"/>
        <v/>
      </c>
      <c r="E303" s="112" t="str">
        <f t="shared" si="186"/>
        <v/>
      </c>
      <c r="F303" s="113" t="str">
        <f t="shared" si="187"/>
        <v/>
      </c>
      <c r="G303" s="113" t="str">
        <f t="shared" si="162"/>
        <v/>
      </c>
      <c r="H303" s="113" t="str">
        <f t="shared" si="163"/>
        <v/>
      </c>
      <c r="I303" s="114" t="str">
        <f t="shared" si="188"/>
        <v/>
      </c>
      <c r="J303" s="114" t="str">
        <f t="shared" si="164"/>
        <v/>
      </c>
      <c r="K303" s="8" t="str">
        <f t="shared" si="165"/>
        <v/>
      </c>
      <c r="L303" s="8" t="str">
        <f t="shared" si="166"/>
        <v/>
      </c>
      <c r="M303" s="114" t="str">
        <f t="shared" si="167"/>
        <v/>
      </c>
      <c r="N303" s="8" t="str">
        <f t="shared" si="189"/>
        <v/>
      </c>
      <c r="O303" s="115" t="str">
        <f t="shared" si="190"/>
        <v/>
      </c>
      <c r="P303" s="8" t="str">
        <f t="shared" si="191"/>
        <v/>
      </c>
      <c r="Q303" s="115" t="str">
        <f t="shared" si="192"/>
        <v/>
      </c>
      <c r="R303" s="115" t="str">
        <f t="shared" si="193"/>
        <v/>
      </c>
      <c r="S303" s="121" t="str">
        <f>IF(R303="","",SUMPRODUCT(--(L303=$L$8:$L$101),--(J303=$J$8:$J$101),--(R303&lt;$R$8:$R$101))+COUNTIF($R$8:R303,R303))</f>
        <v/>
      </c>
      <c r="T303" s="121" t="str">
        <f>IF(R303="","",SUMPRODUCT(--(L303=$L$8:$L$101),--(M303=$M$8:$M$101),--(J303=$J$8:$J$101),--(R303&lt;$R$8:$R$101))+COUNTIF($R$8:R303,R303))</f>
        <v/>
      </c>
      <c r="BU303" s="193">
        <v>296</v>
      </c>
      <c r="BV303" s="193" t="str">
        <f>IF(CK303="","",SUMPRODUCT(--(CC303=$CC$8:$CC$358),--(CE303=$CE$8:$CE$358),--(CK303&lt;$CK$8:$CK$358))+COUNTIF($CK$8:CK303,CK303))</f>
        <v/>
      </c>
      <c r="BW303" s="193" t="str">
        <f t="shared" si="170"/>
        <v/>
      </c>
      <c r="BX303" s="193" t="str">
        <f t="shared" si="171"/>
        <v/>
      </c>
      <c r="BY303" s="193" t="str">
        <f t="shared" si="172"/>
        <v/>
      </c>
      <c r="BZ303" s="193" t="str">
        <f t="shared" si="173"/>
        <v/>
      </c>
      <c r="CA303" s="193" t="str">
        <f t="shared" si="174"/>
        <v/>
      </c>
      <c r="CB303" s="193" t="str">
        <f t="shared" si="175"/>
        <v/>
      </c>
      <c r="CC303" s="193" t="str">
        <f t="shared" si="176"/>
        <v/>
      </c>
      <c r="CD303" s="193" t="str">
        <f t="shared" si="177"/>
        <v/>
      </c>
      <c r="CE303" s="193" t="str">
        <f t="shared" si="178"/>
        <v/>
      </c>
      <c r="CF303" s="200" t="str">
        <f t="shared" si="168"/>
        <v/>
      </c>
      <c r="CG303" s="193" t="str">
        <f t="shared" si="179"/>
        <v/>
      </c>
      <c r="CH303" s="192" t="str">
        <f t="shared" si="180"/>
        <v/>
      </c>
      <c r="CI303" s="193" t="str">
        <f t="shared" si="181"/>
        <v/>
      </c>
      <c r="CJ303" s="192" t="str">
        <f t="shared" si="182"/>
        <v/>
      </c>
      <c r="CK303" s="192" t="str">
        <f t="shared" si="183"/>
        <v/>
      </c>
      <c r="CL303" s="193" t="str">
        <f>IF(CK303="","",SUMPRODUCT(--(CC303=$CC$8:$CC$358),--(CE303=$CE$8:$CE$358),--(CK303&lt;$CK$8:$CK$358))+COUNTIF($CK$8:CK303,CK303))</f>
        <v/>
      </c>
      <c r="CM303" s="229" t="str">
        <f>IF(CK303="","",SUMPRODUCT(--(CE303=$CE$8:$CE$101),--(CF303=$CF$8:$CF$101),--(CC303=$CC$8:$CC$101),--(CK303&lt;$CK$8:$CK$101))+COUNTIF($CK$8:CK303,CK303))</f>
        <v/>
      </c>
    </row>
    <row r="304" spans="1:91" ht="29.1" hidden="1" customHeight="1">
      <c r="A304" s="182" t="str">
        <f t="shared" si="169"/>
        <v/>
      </c>
      <c r="B304" s="66">
        <v>297</v>
      </c>
      <c r="C304" s="8" t="str">
        <f t="shared" si="184"/>
        <v/>
      </c>
      <c r="D304" s="112" t="str">
        <f t="shared" si="185"/>
        <v/>
      </c>
      <c r="E304" s="112" t="str">
        <f t="shared" si="186"/>
        <v/>
      </c>
      <c r="F304" s="113" t="str">
        <f t="shared" si="187"/>
        <v/>
      </c>
      <c r="G304" s="113" t="str">
        <f t="shared" si="162"/>
        <v/>
      </c>
      <c r="H304" s="113" t="str">
        <f t="shared" si="163"/>
        <v/>
      </c>
      <c r="I304" s="114" t="str">
        <f t="shared" si="188"/>
        <v/>
      </c>
      <c r="J304" s="114" t="str">
        <f t="shared" si="164"/>
        <v/>
      </c>
      <c r="K304" s="8" t="str">
        <f t="shared" si="165"/>
        <v/>
      </c>
      <c r="L304" s="8" t="str">
        <f t="shared" si="166"/>
        <v/>
      </c>
      <c r="M304" s="114" t="str">
        <f t="shared" si="167"/>
        <v/>
      </c>
      <c r="N304" s="8" t="str">
        <f t="shared" si="189"/>
        <v/>
      </c>
      <c r="O304" s="115" t="str">
        <f t="shared" si="190"/>
        <v/>
      </c>
      <c r="P304" s="8" t="str">
        <f t="shared" si="191"/>
        <v/>
      </c>
      <c r="Q304" s="115" t="str">
        <f t="shared" si="192"/>
        <v/>
      </c>
      <c r="R304" s="115" t="str">
        <f t="shared" si="193"/>
        <v/>
      </c>
      <c r="S304" s="121" t="str">
        <f>IF(R304="","",SUMPRODUCT(--(L304=$L$8:$L$101),--(J304=$J$8:$J$101),--(R304&lt;$R$8:$R$101))+COUNTIF($R$8:R304,R304))</f>
        <v/>
      </c>
      <c r="T304" s="121" t="str">
        <f>IF(R304="","",SUMPRODUCT(--(L304=$L$8:$L$101),--(M304=$M$8:$M$101),--(J304=$J$8:$J$101),--(R304&lt;$R$8:$R$101))+COUNTIF($R$8:R304,R304))</f>
        <v/>
      </c>
      <c r="BU304" s="193">
        <v>297</v>
      </c>
      <c r="BV304" s="193" t="str">
        <f>IF(CK304="","",SUMPRODUCT(--(CC304=$CC$8:$CC$358),--(CE304=$CE$8:$CE$358),--(CK304&lt;$CK$8:$CK$358))+COUNTIF($CK$8:CK304,CK304))</f>
        <v/>
      </c>
      <c r="BW304" s="193" t="str">
        <f t="shared" si="170"/>
        <v/>
      </c>
      <c r="BX304" s="193" t="str">
        <f t="shared" si="171"/>
        <v/>
      </c>
      <c r="BY304" s="193" t="str">
        <f t="shared" si="172"/>
        <v/>
      </c>
      <c r="BZ304" s="193" t="str">
        <f t="shared" si="173"/>
        <v/>
      </c>
      <c r="CA304" s="193" t="str">
        <f t="shared" si="174"/>
        <v/>
      </c>
      <c r="CB304" s="193" t="str">
        <f t="shared" si="175"/>
        <v/>
      </c>
      <c r="CC304" s="193" t="str">
        <f t="shared" si="176"/>
        <v/>
      </c>
      <c r="CD304" s="193" t="str">
        <f t="shared" si="177"/>
        <v/>
      </c>
      <c r="CE304" s="193" t="str">
        <f t="shared" si="178"/>
        <v/>
      </c>
      <c r="CF304" s="200" t="str">
        <f t="shared" si="168"/>
        <v/>
      </c>
      <c r="CG304" s="193" t="str">
        <f t="shared" si="179"/>
        <v/>
      </c>
      <c r="CH304" s="192" t="str">
        <f t="shared" si="180"/>
        <v/>
      </c>
      <c r="CI304" s="193" t="str">
        <f t="shared" si="181"/>
        <v/>
      </c>
      <c r="CJ304" s="192" t="str">
        <f t="shared" si="182"/>
        <v/>
      </c>
      <c r="CK304" s="192" t="str">
        <f t="shared" si="183"/>
        <v/>
      </c>
      <c r="CL304" s="193" t="str">
        <f>IF(CK304="","",SUMPRODUCT(--(CC304=$CC$8:$CC$358),--(CE304=$CE$8:$CE$358),--(CK304&lt;$CK$8:$CK$358))+COUNTIF($CK$8:CK304,CK304))</f>
        <v/>
      </c>
      <c r="CM304" s="229" t="str">
        <f>IF(CK304="","",SUMPRODUCT(--(CE304=$CE$8:$CE$101),--(CF304=$CF$8:$CF$101),--(CC304=$CC$8:$CC$101),--(CK304&lt;$CK$8:$CK$101))+COUNTIF($CK$8:CK304,CK304))</f>
        <v/>
      </c>
    </row>
    <row r="305" spans="1:91" ht="29.1" hidden="1" customHeight="1">
      <c r="A305" s="182" t="str">
        <f t="shared" si="169"/>
        <v/>
      </c>
      <c r="B305" s="66">
        <v>298</v>
      </c>
      <c r="C305" s="8" t="str">
        <f t="shared" si="184"/>
        <v/>
      </c>
      <c r="D305" s="112" t="str">
        <f t="shared" si="185"/>
        <v/>
      </c>
      <c r="E305" s="112" t="str">
        <f t="shared" si="186"/>
        <v/>
      </c>
      <c r="F305" s="113" t="str">
        <f t="shared" si="187"/>
        <v/>
      </c>
      <c r="G305" s="113" t="str">
        <f t="shared" si="162"/>
        <v/>
      </c>
      <c r="H305" s="113" t="str">
        <f t="shared" si="163"/>
        <v/>
      </c>
      <c r="I305" s="114" t="str">
        <f t="shared" si="188"/>
        <v/>
      </c>
      <c r="J305" s="114" t="str">
        <f t="shared" si="164"/>
        <v/>
      </c>
      <c r="K305" s="8" t="str">
        <f t="shared" si="165"/>
        <v/>
      </c>
      <c r="L305" s="8" t="str">
        <f t="shared" si="166"/>
        <v/>
      </c>
      <c r="M305" s="114" t="str">
        <f t="shared" si="167"/>
        <v/>
      </c>
      <c r="N305" s="8" t="str">
        <f t="shared" si="189"/>
        <v/>
      </c>
      <c r="O305" s="115" t="str">
        <f t="shared" si="190"/>
        <v/>
      </c>
      <c r="P305" s="8" t="str">
        <f t="shared" si="191"/>
        <v/>
      </c>
      <c r="Q305" s="115" t="str">
        <f t="shared" si="192"/>
        <v/>
      </c>
      <c r="R305" s="115" t="str">
        <f t="shared" si="193"/>
        <v/>
      </c>
      <c r="S305" s="121" t="str">
        <f>IF(R305="","",SUMPRODUCT(--(L305=$L$8:$L$101),--(J305=$J$8:$J$101),--(R305&lt;$R$8:$R$101))+COUNTIF($R$8:R305,R305))</f>
        <v/>
      </c>
      <c r="T305" s="121" t="str">
        <f>IF(R305="","",SUMPRODUCT(--(L305=$L$8:$L$101),--(M305=$M$8:$M$101),--(J305=$J$8:$J$101),--(R305&lt;$R$8:$R$101))+COUNTIF($R$8:R305,R305))</f>
        <v/>
      </c>
      <c r="BU305" s="193">
        <v>298</v>
      </c>
      <c r="BV305" s="193" t="str">
        <f>IF(CK305="","",SUMPRODUCT(--(CC305=$CC$8:$CC$358),--(CE305=$CE$8:$CE$358),--(CK305&lt;$CK$8:$CK$358))+COUNTIF($CK$8:CK305,CK305))</f>
        <v/>
      </c>
      <c r="BW305" s="193" t="str">
        <f t="shared" si="170"/>
        <v/>
      </c>
      <c r="BX305" s="193" t="str">
        <f t="shared" si="171"/>
        <v/>
      </c>
      <c r="BY305" s="193" t="str">
        <f t="shared" si="172"/>
        <v/>
      </c>
      <c r="BZ305" s="193" t="str">
        <f t="shared" si="173"/>
        <v/>
      </c>
      <c r="CA305" s="193" t="str">
        <f t="shared" si="174"/>
        <v/>
      </c>
      <c r="CB305" s="193" t="str">
        <f t="shared" si="175"/>
        <v/>
      </c>
      <c r="CC305" s="193" t="str">
        <f t="shared" si="176"/>
        <v/>
      </c>
      <c r="CD305" s="193" t="str">
        <f t="shared" si="177"/>
        <v/>
      </c>
      <c r="CE305" s="193" t="str">
        <f t="shared" si="178"/>
        <v/>
      </c>
      <c r="CF305" s="200" t="str">
        <f t="shared" si="168"/>
        <v/>
      </c>
      <c r="CG305" s="193" t="str">
        <f t="shared" si="179"/>
        <v/>
      </c>
      <c r="CH305" s="192" t="str">
        <f t="shared" si="180"/>
        <v/>
      </c>
      <c r="CI305" s="193" t="str">
        <f t="shared" si="181"/>
        <v/>
      </c>
      <c r="CJ305" s="192" t="str">
        <f t="shared" si="182"/>
        <v/>
      </c>
      <c r="CK305" s="192" t="str">
        <f t="shared" si="183"/>
        <v/>
      </c>
      <c r="CL305" s="193" t="str">
        <f>IF(CK305="","",SUMPRODUCT(--(CC305=$CC$8:$CC$358),--(CE305=$CE$8:$CE$358),--(CK305&lt;$CK$8:$CK$358))+COUNTIF($CK$8:CK305,CK305))</f>
        <v/>
      </c>
      <c r="CM305" s="229" t="str">
        <f>IF(CK305="","",SUMPRODUCT(--(CE305=$CE$8:$CE$101),--(CF305=$CF$8:$CF$101),--(CC305=$CC$8:$CC$101),--(CK305&lt;$CK$8:$CK$101))+COUNTIF($CK$8:CK305,CK305))</f>
        <v/>
      </c>
    </row>
    <row r="306" spans="1:91" ht="29.1" hidden="1" customHeight="1">
      <c r="A306" s="182" t="str">
        <f t="shared" si="169"/>
        <v/>
      </c>
      <c r="B306" s="66">
        <v>299</v>
      </c>
      <c r="C306" s="8" t="str">
        <f t="shared" si="184"/>
        <v/>
      </c>
      <c r="D306" s="112" t="str">
        <f t="shared" si="185"/>
        <v/>
      </c>
      <c r="E306" s="112" t="str">
        <f t="shared" si="186"/>
        <v/>
      </c>
      <c r="F306" s="113" t="str">
        <f t="shared" si="187"/>
        <v/>
      </c>
      <c r="G306" s="113" t="str">
        <f t="shared" si="162"/>
        <v/>
      </c>
      <c r="H306" s="113" t="str">
        <f t="shared" si="163"/>
        <v/>
      </c>
      <c r="I306" s="114" t="str">
        <f t="shared" si="188"/>
        <v/>
      </c>
      <c r="J306" s="114" t="str">
        <f t="shared" si="164"/>
        <v/>
      </c>
      <c r="K306" s="8" t="str">
        <f t="shared" si="165"/>
        <v/>
      </c>
      <c r="L306" s="8" t="str">
        <f t="shared" si="166"/>
        <v/>
      </c>
      <c r="M306" s="114" t="str">
        <f t="shared" si="167"/>
        <v/>
      </c>
      <c r="N306" s="8" t="str">
        <f t="shared" si="189"/>
        <v/>
      </c>
      <c r="O306" s="115" t="str">
        <f t="shared" si="190"/>
        <v/>
      </c>
      <c r="P306" s="8" t="str">
        <f t="shared" si="191"/>
        <v/>
      </c>
      <c r="Q306" s="115" t="str">
        <f t="shared" si="192"/>
        <v/>
      </c>
      <c r="R306" s="115" t="str">
        <f t="shared" si="193"/>
        <v/>
      </c>
      <c r="S306" s="121" t="str">
        <f>IF(R306="","",SUMPRODUCT(--(L306=$L$8:$L$101),--(J306=$J$8:$J$101),--(R306&lt;$R$8:$R$101))+COUNTIF($R$8:R306,R306))</f>
        <v/>
      </c>
      <c r="T306" s="121" t="str">
        <f>IF(R306="","",SUMPRODUCT(--(L306=$L$8:$L$101),--(M306=$M$8:$M$101),--(J306=$J$8:$J$101),--(R306&lt;$R$8:$R$101))+COUNTIF($R$8:R306,R306))</f>
        <v/>
      </c>
      <c r="BU306" s="193">
        <v>299</v>
      </c>
      <c r="BV306" s="193" t="str">
        <f>IF(CK306="","",SUMPRODUCT(--(CC306=$CC$8:$CC$358),--(CE306=$CE$8:$CE$358),--(CK306&lt;$CK$8:$CK$358))+COUNTIF($CK$8:CK306,CK306))</f>
        <v/>
      </c>
      <c r="BW306" s="193" t="str">
        <f t="shared" si="170"/>
        <v/>
      </c>
      <c r="BX306" s="193" t="str">
        <f t="shared" si="171"/>
        <v/>
      </c>
      <c r="BY306" s="193" t="str">
        <f t="shared" si="172"/>
        <v/>
      </c>
      <c r="BZ306" s="193" t="str">
        <f t="shared" si="173"/>
        <v/>
      </c>
      <c r="CA306" s="193" t="str">
        <f t="shared" si="174"/>
        <v/>
      </c>
      <c r="CB306" s="193" t="str">
        <f t="shared" si="175"/>
        <v/>
      </c>
      <c r="CC306" s="193" t="str">
        <f t="shared" si="176"/>
        <v/>
      </c>
      <c r="CD306" s="193" t="str">
        <f t="shared" si="177"/>
        <v/>
      </c>
      <c r="CE306" s="193" t="str">
        <f t="shared" si="178"/>
        <v/>
      </c>
      <c r="CF306" s="200" t="str">
        <f t="shared" si="168"/>
        <v/>
      </c>
      <c r="CG306" s="193" t="str">
        <f t="shared" si="179"/>
        <v/>
      </c>
      <c r="CH306" s="192" t="str">
        <f t="shared" si="180"/>
        <v/>
      </c>
      <c r="CI306" s="193" t="str">
        <f t="shared" si="181"/>
        <v/>
      </c>
      <c r="CJ306" s="192" t="str">
        <f t="shared" si="182"/>
        <v/>
      </c>
      <c r="CK306" s="192" t="str">
        <f t="shared" si="183"/>
        <v/>
      </c>
      <c r="CL306" s="193" t="str">
        <f>IF(CK306="","",SUMPRODUCT(--(CC306=$CC$8:$CC$358),--(CE306=$CE$8:$CE$358),--(CK306&lt;$CK$8:$CK$358))+COUNTIF($CK$8:CK306,CK306))</f>
        <v/>
      </c>
      <c r="CM306" s="229" t="str">
        <f>IF(CK306="","",SUMPRODUCT(--(CE306=$CE$8:$CE$101),--(CF306=$CF$8:$CF$101),--(CC306=$CC$8:$CC$101),--(CK306&lt;$CK$8:$CK$101))+COUNTIF($CK$8:CK306,CK306))</f>
        <v/>
      </c>
    </row>
    <row r="307" spans="1:91" ht="29.1" hidden="1" customHeight="1">
      <c r="A307" s="182" t="str">
        <f t="shared" si="169"/>
        <v/>
      </c>
      <c r="B307" s="66">
        <v>300</v>
      </c>
      <c r="C307" s="8" t="str">
        <f t="shared" si="184"/>
        <v/>
      </c>
      <c r="D307" s="112" t="str">
        <f t="shared" si="185"/>
        <v/>
      </c>
      <c r="E307" s="112" t="str">
        <f t="shared" si="186"/>
        <v/>
      </c>
      <c r="F307" s="113" t="str">
        <f t="shared" si="187"/>
        <v/>
      </c>
      <c r="G307" s="113" t="str">
        <f t="shared" si="162"/>
        <v/>
      </c>
      <c r="H307" s="113" t="str">
        <f t="shared" si="163"/>
        <v/>
      </c>
      <c r="I307" s="114" t="str">
        <f t="shared" si="188"/>
        <v/>
      </c>
      <c r="J307" s="114" t="str">
        <f t="shared" si="164"/>
        <v/>
      </c>
      <c r="K307" s="8" t="str">
        <f t="shared" si="165"/>
        <v/>
      </c>
      <c r="L307" s="8" t="str">
        <f t="shared" si="166"/>
        <v/>
      </c>
      <c r="M307" s="114" t="str">
        <f t="shared" si="167"/>
        <v/>
      </c>
      <c r="N307" s="8" t="str">
        <f t="shared" si="189"/>
        <v/>
      </c>
      <c r="O307" s="115" t="str">
        <f t="shared" si="190"/>
        <v/>
      </c>
      <c r="P307" s="8" t="str">
        <f t="shared" si="191"/>
        <v/>
      </c>
      <c r="Q307" s="115" t="str">
        <f t="shared" si="192"/>
        <v/>
      </c>
      <c r="R307" s="115" t="str">
        <f t="shared" si="193"/>
        <v/>
      </c>
      <c r="S307" s="121" t="str">
        <f>IF(R307="","",SUMPRODUCT(--(L307=$L$8:$L$101),--(J307=$J$8:$J$101),--(R307&lt;$R$8:$R$101))+COUNTIF($R$8:R307,R307))</f>
        <v/>
      </c>
      <c r="T307" s="121" t="str">
        <f>IF(R307="","",SUMPRODUCT(--(L307=$L$8:$L$101),--(M307=$M$8:$M$101),--(J307=$J$8:$J$101),--(R307&lt;$R$8:$R$101))+COUNTIF($R$8:R307,R307))</f>
        <v/>
      </c>
      <c r="BU307" s="193">
        <v>300</v>
      </c>
      <c r="BV307" s="193" t="str">
        <f>IF(CK307="","",SUMPRODUCT(--(CC307=$CC$8:$CC$358),--(CE307=$CE$8:$CE$358),--(CK307&lt;$CK$8:$CK$358))+COUNTIF($CK$8:CK307,CK307))</f>
        <v/>
      </c>
      <c r="BW307" s="193" t="str">
        <f t="shared" si="170"/>
        <v/>
      </c>
      <c r="BX307" s="193" t="str">
        <f t="shared" si="171"/>
        <v/>
      </c>
      <c r="BY307" s="193" t="str">
        <f t="shared" si="172"/>
        <v/>
      </c>
      <c r="BZ307" s="193" t="str">
        <f t="shared" si="173"/>
        <v/>
      </c>
      <c r="CA307" s="193" t="str">
        <f t="shared" si="174"/>
        <v/>
      </c>
      <c r="CB307" s="193" t="str">
        <f t="shared" si="175"/>
        <v/>
      </c>
      <c r="CC307" s="193" t="str">
        <f t="shared" si="176"/>
        <v/>
      </c>
      <c r="CD307" s="193" t="str">
        <f t="shared" si="177"/>
        <v/>
      </c>
      <c r="CE307" s="193" t="str">
        <f t="shared" si="178"/>
        <v/>
      </c>
      <c r="CF307" s="200" t="str">
        <f t="shared" si="168"/>
        <v/>
      </c>
      <c r="CG307" s="193" t="str">
        <f t="shared" si="179"/>
        <v/>
      </c>
      <c r="CH307" s="192" t="str">
        <f t="shared" si="180"/>
        <v/>
      </c>
      <c r="CI307" s="193" t="str">
        <f t="shared" si="181"/>
        <v/>
      </c>
      <c r="CJ307" s="192" t="str">
        <f t="shared" si="182"/>
        <v/>
      </c>
      <c r="CK307" s="192" t="str">
        <f t="shared" si="183"/>
        <v/>
      </c>
      <c r="CL307" s="193" t="str">
        <f>IF(CK307="","",SUMPRODUCT(--(CC307=$CC$8:$CC$358),--(CE307=$CE$8:$CE$358),--(CK307&lt;$CK$8:$CK$358))+COUNTIF($CK$8:CK307,CK307))</f>
        <v/>
      </c>
      <c r="CM307" s="229" t="str">
        <f>IF(CK307="","",SUMPRODUCT(--(CE307=$CE$8:$CE$101),--(CF307=$CF$8:$CF$101),--(CC307=$CC$8:$CC$101),--(CK307&lt;$CK$8:$CK$101))+COUNTIF($CK$8:CK307,CK307))</f>
        <v/>
      </c>
    </row>
    <row r="308" spans="1:91" ht="29.1" hidden="1" customHeight="1">
      <c r="A308" s="182" t="str">
        <f t="shared" si="169"/>
        <v/>
      </c>
      <c r="B308" s="66">
        <v>301</v>
      </c>
      <c r="C308" s="8" t="str">
        <f t="shared" si="184"/>
        <v/>
      </c>
      <c r="D308" s="112" t="str">
        <f t="shared" si="185"/>
        <v/>
      </c>
      <c r="E308" s="112" t="str">
        <f t="shared" si="186"/>
        <v/>
      </c>
      <c r="F308" s="113" t="str">
        <f t="shared" si="187"/>
        <v/>
      </c>
      <c r="G308" s="113" t="str">
        <f t="shared" si="162"/>
        <v/>
      </c>
      <c r="H308" s="113" t="str">
        <f t="shared" si="163"/>
        <v/>
      </c>
      <c r="I308" s="114" t="str">
        <f t="shared" si="188"/>
        <v/>
      </c>
      <c r="J308" s="114" t="str">
        <f t="shared" si="164"/>
        <v/>
      </c>
      <c r="K308" s="8" t="str">
        <f t="shared" si="165"/>
        <v/>
      </c>
      <c r="L308" s="8" t="str">
        <f t="shared" si="166"/>
        <v/>
      </c>
      <c r="M308" s="114" t="str">
        <f t="shared" si="167"/>
        <v/>
      </c>
      <c r="N308" s="8" t="str">
        <f t="shared" si="189"/>
        <v/>
      </c>
      <c r="O308" s="115" t="str">
        <f t="shared" si="190"/>
        <v/>
      </c>
      <c r="P308" s="8" t="str">
        <f t="shared" si="191"/>
        <v/>
      </c>
      <c r="Q308" s="115" t="str">
        <f t="shared" si="192"/>
        <v/>
      </c>
      <c r="R308" s="115" t="str">
        <f t="shared" si="193"/>
        <v/>
      </c>
      <c r="S308" s="121" t="str">
        <f>IF(R308="","",SUMPRODUCT(--(L308=$L$8:$L$101),--(J308=$J$8:$J$101),--(R308&lt;$R$8:$R$101))+COUNTIF($R$8:R308,R308))</f>
        <v/>
      </c>
      <c r="T308" s="121" t="str">
        <f>IF(R308="","",SUMPRODUCT(--(L308=$L$8:$L$101),--(M308=$M$8:$M$101),--(J308=$J$8:$J$101),--(R308&lt;$R$8:$R$101))+COUNTIF($R$8:R308,R308))</f>
        <v/>
      </c>
      <c r="BU308" s="193">
        <v>301</v>
      </c>
      <c r="BV308" s="193" t="str">
        <f>IF(CK308="","",SUMPRODUCT(--(CC308=$CC$8:$CC$358),--(CE308=$CE$8:$CE$358),--(CK308&lt;$CK$8:$CK$358))+COUNTIF($CK$8:CK308,CK308))</f>
        <v/>
      </c>
      <c r="BW308" s="193" t="str">
        <f t="shared" si="170"/>
        <v/>
      </c>
      <c r="BX308" s="193" t="str">
        <f t="shared" si="171"/>
        <v/>
      </c>
      <c r="BY308" s="193" t="str">
        <f t="shared" si="172"/>
        <v/>
      </c>
      <c r="BZ308" s="193" t="str">
        <f t="shared" si="173"/>
        <v/>
      </c>
      <c r="CA308" s="193" t="str">
        <f t="shared" si="174"/>
        <v/>
      </c>
      <c r="CB308" s="193" t="str">
        <f t="shared" si="175"/>
        <v/>
      </c>
      <c r="CC308" s="193" t="str">
        <f t="shared" si="176"/>
        <v/>
      </c>
      <c r="CD308" s="193" t="str">
        <f t="shared" si="177"/>
        <v/>
      </c>
      <c r="CE308" s="193" t="str">
        <f t="shared" si="178"/>
        <v/>
      </c>
      <c r="CF308" s="200" t="str">
        <f t="shared" si="168"/>
        <v/>
      </c>
      <c r="CG308" s="193" t="str">
        <f t="shared" si="179"/>
        <v/>
      </c>
      <c r="CH308" s="192" t="str">
        <f t="shared" si="180"/>
        <v/>
      </c>
      <c r="CI308" s="193" t="str">
        <f t="shared" si="181"/>
        <v/>
      </c>
      <c r="CJ308" s="192" t="str">
        <f t="shared" si="182"/>
        <v/>
      </c>
      <c r="CK308" s="192" t="str">
        <f t="shared" si="183"/>
        <v/>
      </c>
      <c r="CL308" s="193" t="str">
        <f>IF(CK308="","",SUMPRODUCT(--(CC308=$CC$8:$CC$358),--(CE308=$CE$8:$CE$358),--(CK308&lt;$CK$8:$CK$358))+COUNTIF($CK$8:CK308,CK308))</f>
        <v/>
      </c>
      <c r="CM308" s="229" t="str">
        <f>IF(CK308="","",SUMPRODUCT(--(CE308=$CE$8:$CE$101),--(CF308=$CF$8:$CF$101),--(CC308=$CC$8:$CC$101),--(CK308&lt;$CK$8:$CK$101))+COUNTIF($CK$8:CK308,CK308))</f>
        <v/>
      </c>
    </row>
    <row r="309" spans="1:91" ht="29.1" hidden="1" customHeight="1">
      <c r="A309" s="182" t="str">
        <f t="shared" si="169"/>
        <v/>
      </c>
      <c r="B309" s="66">
        <v>302</v>
      </c>
      <c r="C309" s="8" t="str">
        <f t="shared" si="184"/>
        <v/>
      </c>
      <c r="D309" s="112" t="str">
        <f t="shared" si="185"/>
        <v/>
      </c>
      <c r="E309" s="112" t="str">
        <f t="shared" si="186"/>
        <v/>
      </c>
      <c r="F309" s="113" t="str">
        <f t="shared" si="187"/>
        <v/>
      </c>
      <c r="G309" s="113" t="str">
        <f t="shared" si="162"/>
        <v/>
      </c>
      <c r="H309" s="113" t="str">
        <f t="shared" si="163"/>
        <v/>
      </c>
      <c r="I309" s="114" t="str">
        <f t="shared" si="188"/>
        <v/>
      </c>
      <c r="J309" s="114" t="str">
        <f t="shared" si="164"/>
        <v/>
      </c>
      <c r="K309" s="8" t="str">
        <f t="shared" si="165"/>
        <v/>
      </c>
      <c r="L309" s="8" t="str">
        <f t="shared" si="166"/>
        <v/>
      </c>
      <c r="M309" s="114" t="str">
        <f t="shared" si="167"/>
        <v/>
      </c>
      <c r="N309" s="8" t="str">
        <f t="shared" si="189"/>
        <v/>
      </c>
      <c r="O309" s="115" t="str">
        <f t="shared" si="190"/>
        <v/>
      </c>
      <c r="P309" s="8" t="str">
        <f t="shared" si="191"/>
        <v/>
      </c>
      <c r="Q309" s="115" t="str">
        <f t="shared" si="192"/>
        <v/>
      </c>
      <c r="R309" s="115" t="str">
        <f t="shared" si="193"/>
        <v/>
      </c>
      <c r="S309" s="121" t="str">
        <f>IF(R309="","",SUMPRODUCT(--(L309=$L$8:$L$101),--(J309=$J$8:$J$101),--(R309&lt;$R$8:$R$101))+COUNTIF($R$8:R309,R309))</f>
        <v/>
      </c>
      <c r="T309" s="121" t="str">
        <f>IF(R309="","",SUMPRODUCT(--(L309=$L$8:$L$101),--(M309=$M$8:$M$101),--(J309=$J$8:$J$101),--(R309&lt;$R$8:$R$101))+COUNTIF($R$8:R309,R309))</f>
        <v/>
      </c>
      <c r="BU309" s="193">
        <v>302</v>
      </c>
      <c r="BV309" s="193" t="str">
        <f>IF(CK309="","",SUMPRODUCT(--(CC309=$CC$8:$CC$358),--(CE309=$CE$8:$CE$358),--(CK309&lt;$CK$8:$CK$358))+COUNTIF($CK$8:CK309,CK309))</f>
        <v/>
      </c>
      <c r="BW309" s="193" t="str">
        <f t="shared" si="170"/>
        <v/>
      </c>
      <c r="BX309" s="193" t="str">
        <f t="shared" si="171"/>
        <v/>
      </c>
      <c r="BY309" s="193" t="str">
        <f t="shared" si="172"/>
        <v/>
      </c>
      <c r="BZ309" s="193" t="str">
        <f t="shared" si="173"/>
        <v/>
      </c>
      <c r="CA309" s="193" t="str">
        <f t="shared" si="174"/>
        <v/>
      </c>
      <c r="CB309" s="193" t="str">
        <f t="shared" si="175"/>
        <v/>
      </c>
      <c r="CC309" s="193" t="str">
        <f t="shared" si="176"/>
        <v/>
      </c>
      <c r="CD309" s="193" t="str">
        <f t="shared" si="177"/>
        <v/>
      </c>
      <c r="CE309" s="193" t="str">
        <f t="shared" si="178"/>
        <v/>
      </c>
      <c r="CF309" s="200" t="str">
        <f t="shared" si="168"/>
        <v/>
      </c>
      <c r="CG309" s="193" t="str">
        <f t="shared" si="179"/>
        <v/>
      </c>
      <c r="CH309" s="192" t="str">
        <f t="shared" si="180"/>
        <v/>
      </c>
      <c r="CI309" s="193" t="str">
        <f t="shared" si="181"/>
        <v/>
      </c>
      <c r="CJ309" s="192" t="str">
        <f t="shared" si="182"/>
        <v/>
      </c>
      <c r="CK309" s="192" t="str">
        <f t="shared" si="183"/>
        <v/>
      </c>
      <c r="CL309" s="193" t="str">
        <f>IF(CK309="","",SUMPRODUCT(--(CC309=$CC$8:$CC$358),--(CE309=$CE$8:$CE$358),--(CK309&lt;$CK$8:$CK$358))+COUNTIF($CK$8:CK309,CK309))</f>
        <v/>
      </c>
      <c r="CM309" s="229" t="str">
        <f>IF(CK309="","",SUMPRODUCT(--(CE309=$CE$8:$CE$101),--(CF309=$CF$8:$CF$101),--(CC309=$CC$8:$CC$101),--(CK309&lt;$CK$8:$CK$101))+COUNTIF($CK$8:CK309,CK309))</f>
        <v/>
      </c>
    </row>
    <row r="310" spans="1:91" ht="29.1" hidden="1" customHeight="1">
      <c r="A310" s="182" t="str">
        <f t="shared" si="169"/>
        <v/>
      </c>
      <c r="B310" s="66">
        <v>303</v>
      </c>
      <c r="C310" s="8" t="str">
        <f t="shared" si="184"/>
        <v/>
      </c>
      <c r="D310" s="112" t="str">
        <f t="shared" si="185"/>
        <v/>
      </c>
      <c r="E310" s="112" t="str">
        <f t="shared" si="186"/>
        <v/>
      </c>
      <c r="F310" s="113" t="str">
        <f t="shared" si="187"/>
        <v/>
      </c>
      <c r="G310" s="113" t="str">
        <f t="shared" si="162"/>
        <v/>
      </c>
      <c r="H310" s="113" t="str">
        <f t="shared" si="163"/>
        <v/>
      </c>
      <c r="I310" s="114" t="str">
        <f t="shared" si="188"/>
        <v/>
      </c>
      <c r="J310" s="114" t="str">
        <f t="shared" si="164"/>
        <v/>
      </c>
      <c r="K310" s="8" t="str">
        <f t="shared" si="165"/>
        <v/>
      </c>
      <c r="L310" s="8" t="str">
        <f t="shared" si="166"/>
        <v/>
      </c>
      <c r="M310" s="114" t="str">
        <f t="shared" si="167"/>
        <v/>
      </c>
      <c r="N310" s="8" t="str">
        <f t="shared" si="189"/>
        <v/>
      </c>
      <c r="O310" s="115" t="str">
        <f t="shared" si="190"/>
        <v/>
      </c>
      <c r="P310" s="8" t="str">
        <f t="shared" si="191"/>
        <v/>
      </c>
      <c r="Q310" s="115" t="str">
        <f t="shared" si="192"/>
        <v/>
      </c>
      <c r="R310" s="115" t="str">
        <f t="shared" si="193"/>
        <v/>
      </c>
      <c r="S310" s="121" t="str">
        <f>IF(R310="","",SUMPRODUCT(--(L310=$L$8:$L$101),--(J310=$J$8:$J$101),--(R310&lt;$R$8:$R$101))+COUNTIF($R$8:R310,R310))</f>
        <v/>
      </c>
      <c r="T310" s="121" t="str">
        <f>IF(R310="","",SUMPRODUCT(--(L310=$L$8:$L$101),--(M310=$M$8:$M$101),--(J310=$J$8:$J$101),--(R310&lt;$R$8:$R$101))+COUNTIF($R$8:R310,R310))</f>
        <v/>
      </c>
      <c r="BU310" s="193">
        <v>303</v>
      </c>
      <c r="BV310" s="193" t="str">
        <f>IF(CK310="","",SUMPRODUCT(--(CC310=$CC$8:$CC$358),--(CE310=$CE$8:$CE$358),--(CK310&lt;$CK$8:$CK$358))+COUNTIF($CK$8:CK310,CK310))</f>
        <v/>
      </c>
      <c r="BW310" s="193" t="str">
        <f t="shared" si="170"/>
        <v/>
      </c>
      <c r="BX310" s="193" t="str">
        <f t="shared" si="171"/>
        <v/>
      </c>
      <c r="BY310" s="193" t="str">
        <f t="shared" si="172"/>
        <v/>
      </c>
      <c r="BZ310" s="193" t="str">
        <f t="shared" si="173"/>
        <v/>
      </c>
      <c r="CA310" s="193" t="str">
        <f t="shared" si="174"/>
        <v/>
      </c>
      <c r="CB310" s="193" t="str">
        <f t="shared" si="175"/>
        <v/>
      </c>
      <c r="CC310" s="193" t="str">
        <f t="shared" si="176"/>
        <v/>
      </c>
      <c r="CD310" s="193" t="str">
        <f t="shared" si="177"/>
        <v/>
      </c>
      <c r="CE310" s="193" t="str">
        <f t="shared" si="178"/>
        <v/>
      </c>
      <c r="CF310" s="200" t="str">
        <f t="shared" si="168"/>
        <v/>
      </c>
      <c r="CG310" s="193" t="str">
        <f t="shared" si="179"/>
        <v/>
      </c>
      <c r="CH310" s="192" t="str">
        <f t="shared" si="180"/>
        <v/>
      </c>
      <c r="CI310" s="193" t="str">
        <f t="shared" si="181"/>
        <v/>
      </c>
      <c r="CJ310" s="192" t="str">
        <f t="shared" si="182"/>
        <v/>
      </c>
      <c r="CK310" s="192" t="str">
        <f t="shared" si="183"/>
        <v/>
      </c>
      <c r="CL310" s="193" t="str">
        <f>IF(CK310="","",SUMPRODUCT(--(CC310=$CC$8:$CC$358),--(CE310=$CE$8:$CE$358),--(CK310&lt;$CK$8:$CK$358))+COUNTIF($CK$8:CK310,CK310))</f>
        <v/>
      </c>
      <c r="CM310" s="229" t="str">
        <f>IF(CK310="","",SUMPRODUCT(--(CE310=$CE$8:$CE$101),--(CF310=$CF$8:$CF$101),--(CC310=$CC$8:$CC$101),--(CK310&lt;$CK$8:$CK$101))+COUNTIF($CK$8:CK310,CK310))</f>
        <v/>
      </c>
    </row>
    <row r="311" spans="1:91" ht="29.1" hidden="1" customHeight="1">
      <c r="A311" s="182" t="str">
        <f t="shared" si="169"/>
        <v/>
      </c>
      <c r="B311" s="66">
        <v>304</v>
      </c>
      <c r="C311" s="8" t="str">
        <f t="shared" si="184"/>
        <v/>
      </c>
      <c r="D311" s="112" t="str">
        <f t="shared" si="185"/>
        <v/>
      </c>
      <c r="E311" s="112" t="str">
        <f t="shared" si="186"/>
        <v/>
      </c>
      <c r="F311" s="113" t="str">
        <f t="shared" si="187"/>
        <v/>
      </c>
      <c r="G311" s="113" t="str">
        <f t="shared" si="162"/>
        <v/>
      </c>
      <c r="H311" s="113" t="str">
        <f t="shared" si="163"/>
        <v/>
      </c>
      <c r="I311" s="114" t="str">
        <f t="shared" si="188"/>
        <v/>
      </c>
      <c r="J311" s="114" t="str">
        <f t="shared" si="164"/>
        <v/>
      </c>
      <c r="K311" s="8" t="str">
        <f t="shared" si="165"/>
        <v/>
      </c>
      <c r="L311" s="8" t="str">
        <f t="shared" si="166"/>
        <v/>
      </c>
      <c r="M311" s="114" t="str">
        <f t="shared" si="167"/>
        <v/>
      </c>
      <c r="N311" s="8" t="str">
        <f t="shared" si="189"/>
        <v/>
      </c>
      <c r="O311" s="115" t="str">
        <f t="shared" si="190"/>
        <v/>
      </c>
      <c r="P311" s="8" t="str">
        <f t="shared" si="191"/>
        <v/>
      </c>
      <c r="Q311" s="115" t="str">
        <f t="shared" si="192"/>
        <v/>
      </c>
      <c r="R311" s="115" t="str">
        <f t="shared" si="193"/>
        <v/>
      </c>
      <c r="S311" s="121" t="str">
        <f>IF(R311="","",SUMPRODUCT(--(L311=$L$8:$L$101),--(J311=$J$8:$J$101),--(R311&lt;$R$8:$R$101))+COUNTIF($R$8:R311,R311))</f>
        <v/>
      </c>
      <c r="T311" s="121" t="str">
        <f>IF(R311="","",SUMPRODUCT(--(L311=$L$8:$L$101),--(M311=$M$8:$M$101),--(J311=$J$8:$J$101),--(R311&lt;$R$8:$R$101))+COUNTIF($R$8:R311,R311))</f>
        <v/>
      </c>
      <c r="BU311" s="193">
        <v>304</v>
      </c>
      <c r="BV311" s="193" t="str">
        <f>IF(CK311="","",SUMPRODUCT(--(CC311=$CC$8:$CC$358),--(CE311=$CE$8:$CE$358),--(CK311&lt;$CK$8:$CK$358))+COUNTIF($CK$8:CK311,CK311))</f>
        <v/>
      </c>
      <c r="BW311" s="193" t="str">
        <f t="shared" si="170"/>
        <v/>
      </c>
      <c r="BX311" s="193" t="str">
        <f t="shared" si="171"/>
        <v/>
      </c>
      <c r="BY311" s="193" t="str">
        <f t="shared" si="172"/>
        <v/>
      </c>
      <c r="BZ311" s="193" t="str">
        <f t="shared" si="173"/>
        <v/>
      </c>
      <c r="CA311" s="193" t="str">
        <f t="shared" si="174"/>
        <v/>
      </c>
      <c r="CB311" s="193" t="str">
        <f t="shared" si="175"/>
        <v/>
      </c>
      <c r="CC311" s="193" t="str">
        <f t="shared" si="176"/>
        <v/>
      </c>
      <c r="CD311" s="193" t="str">
        <f t="shared" si="177"/>
        <v/>
      </c>
      <c r="CE311" s="193" t="str">
        <f t="shared" si="178"/>
        <v/>
      </c>
      <c r="CF311" s="200" t="str">
        <f t="shared" si="168"/>
        <v/>
      </c>
      <c r="CG311" s="193" t="str">
        <f t="shared" si="179"/>
        <v/>
      </c>
      <c r="CH311" s="192" t="str">
        <f t="shared" si="180"/>
        <v/>
      </c>
      <c r="CI311" s="193" t="str">
        <f t="shared" si="181"/>
        <v/>
      </c>
      <c r="CJ311" s="192" t="str">
        <f t="shared" si="182"/>
        <v/>
      </c>
      <c r="CK311" s="192" t="str">
        <f t="shared" si="183"/>
        <v/>
      </c>
      <c r="CL311" s="193" t="str">
        <f>IF(CK311="","",SUMPRODUCT(--(CC311=$CC$8:$CC$358),--(CE311=$CE$8:$CE$358),--(CK311&lt;$CK$8:$CK$358))+COUNTIF($CK$8:CK311,CK311))</f>
        <v/>
      </c>
      <c r="CM311" s="229" t="str">
        <f>IF(CK311="","",SUMPRODUCT(--(CE311=$CE$8:$CE$101),--(CF311=$CF$8:$CF$101),--(CC311=$CC$8:$CC$101),--(CK311&lt;$CK$8:$CK$101))+COUNTIF($CK$8:CK311,CK311))</f>
        <v/>
      </c>
    </row>
    <row r="312" spans="1:91" ht="29.1" hidden="1" customHeight="1">
      <c r="A312" s="182" t="str">
        <f t="shared" si="169"/>
        <v/>
      </c>
      <c r="B312" s="66">
        <v>305</v>
      </c>
      <c r="C312" s="8" t="str">
        <f t="shared" si="184"/>
        <v/>
      </c>
      <c r="D312" s="112" t="str">
        <f t="shared" si="185"/>
        <v/>
      </c>
      <c r="E312" s="112" t="str">
        <f t="shared" si="186"/>
        <v/>
      </c>
      <c r="F312" s="113" t="str">
        <f t="shared" si="187"/>
        <v/>
      </c>
      <c r="G312" s="113" t="str">
        <f t="shared" si="162"/>
        <v/>
      </c>
      <c r="H312" s="113" t="str">
        <f t="shared" si="163"/>
        <v/>
      </c>
      <c r="I312" s="114" t="str">
        <f t="shared" si="188"/>
        <v/>
      </c>
      <c r="J312" s="114" t="str">
        <f t="shared" si="164"/>
        <v/>
      </c>
      <c r="K312" s="8" t="str">
        <f t="shared" si="165"/>
        <v/>
      </c>
      <c r="L312" s="8" t="str">
        <f t="shared" si="166"/>
        <v/>
      </c>
      <c r="M312" s="114" t="str">
        <f t="shared" si="167"/>
        <v/>
      </c>
      <c r="N312" s="8" t="str">
        <f t="shared" si="189"/>
        <v/>
      </c>
      <c r="O312" s="115" t="str">
        <f t="shared" si="190"/>
        <v/>
      </c>
      <c r="P312" s="8" t="str">
        <f t="shared" si="191"/>
        <v/>
      </c>
      <c r="Q312" s="115" t="str">
        <f t="shared" si="192"/>
        <v/>
      </c>
      <c r="R312" s="115" t="str">
        <f t="shared" si="193"/>
        <v/>
      </c>
      <c r="S312" s="121" t="str">
        <f>IF(R312="","",SUMPRODUCT(--(L312=$L$8:$L$101),--(J312=$J$8:$J$101),--(R312&lt;$R$8:$R$101))+COUNTIF($R$8:R312,R312))</f>
        <v/>
      </c>
      <c r="T312" s="121" t="str">
        <f>IF(R312="","",SUMPRODUCT(--(L312=$L$8:$L$101),--(M312=$M$8:$M$101),--(J312=$J$8:$J$101),--(R312&lt;$R$8:$R$101))+COUNTIF($R$8:R312,R312))</f>
        <v/>
      </c>
      <c r="BU312" s="193">
        <v>305</v>
      </c>
      <c r="BV312" s="193" t="str">
        <f>IF(CK312="","",SUMPRODUCT(--(CC312=$CC$8:$CC$358),--(CE312=$CE$8:$CE$358),--(CK312&lt;$CK$8:$CK$358))+COUNTIF($CK$8:CK312,CK312))</f>
        <v/>
      </c>
      <c r="BW312" s="193" t="str">
        <f t="shared" si="170"/>
        <v/>
      </c>
      <c r="BX312" s="193" t="str">
        <f t="shared" si="171"/>
        <v/>
      </c>
      <c r="BY312" s="193" t="str">
        <f t="shared" si="172"/>
        <v/>
      </c>
      <c r="BZ312" s="193" t="str">
        <f t="shared" si="173"/>
        <v/>
      </c>
      <c r="CA312" s="193" t="str">
        <f t="shared" si="174"/>
        <v/>
      </c>
      <c r="CB312" s="193" t="str">
        <f t="shared" si="175"/>
        <v/>
      </c>
      <c r="CC312" s="193" t="str">
        <f t="shared" si="176"/>
        <v/>
      </c>
      <c r="CD312" s="193" t="str">
        <f t="shared" si="177"/>
        <v/>
      </c>
      <c r="CE312" s="193" t="str">
        <f t="shared" si="178"/>
        <v/>
      </c>
      <c r="CF312" s="200" t="str">
        <f t="shared" si="168"/>
        <v/>
      </c>
      <c r="CG312" s="193" t="str">
        <f t="shared" si="179"/>
        <v/>
      </c>
      <c r="CH312" s="192" t="str">
        <f t="shared" si="180"/>
        <v/>
      </c>
      <c r="CI312" s="193" t="str">
        <f t="shared" si="181"/>
        <v/>
      </c>
      <c r="CJ312" s="192" t="str">
        <f t="shared" si="182"/>
        <v/>
      </c>
      <c r="CK312" s="192" t="str">
        <f t="shared" si="183"/>
        <v/>
      </c>
      <c r="CL312" s="193" t="str">
        <f>IF(CK312="","",SUMPRODUCT(--(CC312=$CC$8:$CC$358),--(CE312=$CE$8:$CE$358),--(CK312&lt;$CK$8:$CK$358))+COUNTIF($CK$8:CK312,CK312))</f>
        <v/>
      </c>
      <c r="CM312" s="229" t="str">
        <f>IF(CK312="","",SUMPRODUCT(--(CE312=$CE$8:$CE$101),--(CF312=$CF$8:$CF$101),--(CC312=$CC$8:$CC$101),--(CK312&lt;$CK$8:$CK$101))+COUNTIF($CK$8:CK312,CK312))</f>
        <v/>
      </c>
    </row>
    <row r="313" spans="1:91" ht="29.1" hidden="1" customHeight="1">
      <c r="A313" s="182" t="str">
        <f t="shared" si="169"/>
        <v/>
      </c>
      <c r="B313" s="66">
        <v>306</v>
      </c>
      <c r="C313" s="8" t="str">
        <f t="shared" si="184"/>
        <v/>
      </c>
      <c r="D313" s="112" t="str">
        <f t="shared" si="185"/>
        <v/>
      </c>
      <c r="E313" s="112" t="str">
        <f t="shared" si="186"/>
        <v/>
      </c>
      <c r="F313" s="113" t="str">
        <f t="shared" si="187"/>
        <v/>
      </c>
      <c r="G313" s="113" t="str">
        <f t="shared" si="162"/>
        <v/>
      </c>
      <c r="H313" s="113" t="str">
        <f t="shared" si="163"/>
        <v/>
      </c>
      <c r="I313" s="114" t="str">
        <f t="shared" si="188"/>
        <v/>
      </c>
      <c r="J313" s="114" t="str">
        <f t="shared" si="164"/>
        <v/>
      </c>
      <c r="K313" s="8" t="str">
        <f t="shared" si="165"/>
        <v/>
      </c>
      <c r="L313" s="8" t="str">
        <f t="shared" si="166"/>
        <v/>
      </c>
      <c r="M313" s="114" t="str">
        <f t="shared" si="167"/>
        <v/>
      </c>
      <c r="N313" s="8" t="str">
        <f t="shared" si="189"/>
        <v/>
      </c>
      <c r="O313" s="115" t="str">
        <f t="shared" si="190"/>
        <v/>
      </c>
      <c r="P313" s="8" t="str">
        <f t="shared" si="191"/>
        <v/>
      </c>
      <c r="Q313" s="115" t="str">
        <f t="shared" si="192"/>
        <v/>
      </c>
      <c r="R313" s="115" t="str">
        <f t="shared" si="193"/>
        <v/>
      </c>
      <c r="S313" s="121" t="str">
        <f>IF(R313="","",SUMPRODUCT(--(L313=$L$8:$L$101),--(J313=$J$8:$J$101),--(R313&lt;$R$8:$R$101))+COUNTIF($R$8:R313,R313))</f>
        <v/>
      </c>
      <c r="T313" s="121" t="str">
        <f>IF(R313="","",SUMPRODUCT(--(L313=$L$8:$L$101),--(M313=$M$8:$M$101),--(J313=$J$8:$J$101),--(R313&lt;$R$8:$R$101))+COUNTIF($R$8:R313,R313))</f>
        <v/>
      </c>
      <c r="BU313" s="193">
        <v>306</v>
      </c>
      <c r="BV313" s="193" t="str">
        <f>IF(CK313="","",SUMPRODUCT(--(CC313=$CC$8:$CC$358),--(CE313=$CE$8:$CE$358),--(CK313&lt;$CK$8:$CK$358))+COUNTIF($CK$8:CK313,CK313))</f>
        <v/>
      </c>
      <c r="BW313" s="193" t="str">
        <f t="shared" si="170"/>
        <v/>
      </c>
      <c r="BX313" s="193" t="str">
        <f t="shared" si="171"/>
        <v/>
      </c>
      <c r="BY313" s="193" t="str">
        <f t="shared" si="172"/>
        <v/>
      </c>
      <c r="BZ313" s="193" t="str">
        <f t="shared" si="173"/>
        <v/>
      </c>
      <c r="CA313" s="193" t="str">
        <f t="shared" si="174"/>
        <v/>
      </c>
      <c r="CB313" s="193" t="str">
        <f t="shared" si="175"/>
        <v/>
      </c>
      <c r="CC313" s="193" t="str">
        <f t="shared" si="176"/>
        <v/>
      </c>
      <c r="CD313" s="193" t="str">
        <f t="shared" si="177"/>
        <v/>
      </c>
      <c r="CE313" s="193" t="str">
        <f t="shared" si="178"/>
        <v/>
      </c>
      <c r="CF313" s="200" t="str">
        <f t="shared" si="168"/>
        <v/>
      </c>
      <c r="CG313" s="193" t="str">
        <f t="shared" si="179"/>
        <v/>
      </c>
      <c r="CH313" s="192" t="str">
        <f t="shared" si="180"/>
        <v/>
      </c>
      <c r="CI313" s="193" t="str">
        <f t="shared" si="181"/>
        <v/>
      </c>
      <c r="CJ313" s="192" t="str">
        <f t="shared" si="182"/>
        <v/>
      </c>
      <c r="CK313" s="192" t="str">
        <f t="shared" si="183"/>
        <v/>
      </c>
      <c r="CL313" s="193" t="str">
        <f>IF(CK313="","",SUMPRODUCT(--(CC313=$CC$8:$CC$358),--(CE313=$CE$8:$CE$358),--(CK313&lt;$CK$8:$CK$358))+COUNTIF($CK$8:CK313,CK313))</f>
        <v/>
      </c>
      <c r="CM313" s="229" t="str">
        <f>IF(CK313="","",SUMPRODUCT(--(CE313=$CE$8:$CE$101),--(CF313=$CF$8:$CF$101),--(CC313=$CC$8:$CC$101),--(CK313&lt;$CK$8:$CK$101))+COUNTIF($CK$8:CK313,CK313))</f>
        <v/>
      </c>
    </row>
    <row r="314" spans="1:91" ht="29.1" hidden="1" customHeight="1">
      <c r="A314" s="182" t="str">
        <f t="shared" si="169"/>
        <v/>
      </c>
      <c r="B314" s="66">
        <v>307</v>
      </c>
      <c r="C314" s="8" t="str">
        <f t="shared" si="184"/>
        <v/>
      </c>
      <c r="D314" s="112" t="str">
        <f t="shared" si="185"/>
        <v/>
      </c>
      <c r="E314" s="112" t="str">
        <f t="shared" si="186"/>
        <v/>
      </c>
      <c r="F314" s="113" t="str">
        <f t="shared" si="187"/>
        <v/>
      </c>
      <c r="G314" s="113" t="str">
        <f t="shared" si="162"/>
        <v/>
      </c>
      <c r="H314" s="113" t="str">
        <f t="shared" si="163"/>
        <v/>
      </c>
      <c r="I314" s="114" t="str">
        <f t="shared" si="188"/>
        <v/>
      </c>
      <c r="J314" s="114" t="str">
        <f t="shared" si="164"/>
        <v/>
      </c>
      <c r="K314" s="8" t="str">
        <f t="shared" si="165"/>
        <v/>
      </c>
      <c r="L314" s="8" t="str">
        <f t="shared" si="166"/>
        <v/>
      </c>
      <c r="M314" s="114" t="str">
        <f t="shared" si="167"/>
        <v/>
      </c>
      <c r="N314" s="8" t="str">
        <f t="shared" si="189"/>
        <v/>
      </c>
      <c r="O314" s="115" t="str">
        <f t="shared" si="190"/>
        <v/>
      </c>
      <c r="P314" s="8" t="str">
        <f t="shared" si="191"/>
        <v/>
      </c>
      <c r="Q314" s="115" t="str">
        <f t="shared" si="192"/>
        <v/>
      </c>
      <c r="R314" s="115" t="str">
        <f t="shared" si="193"/>
        <v/>
      </c>
      <c r="S314" s="121" t="str">
        <f>IF(R314="","",SUMPRODUCT(--(L314=$L$8:$L$101),--(J314=$J$8:$J$101),--(R314&lt;$R$8:$R$101))+COUNTIF($R$8:R314,R314))</f>
        <v/>
      </c>
      <c r="T314" s="121" t="str">
        <f>IF(R314="","",SUMPRODUCT(--(L314=$L$8:$L$101),--(M314=$M$8:$M$101),--(J314=$J$8:$J$101),--(R314&lt;$R$8:$R$101))+COUNTIF($R$8:R314,R314))</f>
        <v/>
      </c>
      <c r="BU314" s="193">
        <v>307</v>
      </c>
      <c r="BV314" s="193" t="str">
        <f>IF(CK314="","",SUMPRODUCT(--(CC314=$CC$8:$CC$358),--(CE314=$CE$8:$CE$358),--(CK314&lt;$CK$8:$CK$358))+COUNTIF($CK$8:CK314,CK314))</f>
        <v/>
      </c>
      <c r="BW314" s="193" t="str">
        <f t="shared" si="170"/>
        <v/>
      </c>
      <c r="BX314" s="193" t="str">
        <f t="shared" si="171"/>
        <v/>
      </c>
      <c r="BY314" s="193" t="str">
        <f t="shared" si="172"/>
        <v/>
      </c>
      <c r="BZ314" s="193" t="str">
        <f t="shared" si="173"/>
        <v/>
      </c>
      <c r="CA314" s="193" t="str">
        <f t="shared" si="174"/>
        <v/>
      </c>
      <c r="CB314" s="193" t="str">
        <f t="shared" si="175"/>
        <v/>
      </c>
      <c r="CC314" s="193" t="str">
        <f t="shared" si="176"/>
        <v/>
      </c>
      <c r="CD314" s="193" t="str">
        <f t="shared" si="177"/>
        <v/>
      </c>
      <c r="CE314" s="193" t="str">
        <f t="shared" si="178"/>
        <v/>
      </c>
      <c r="CF314" s="200" t="str">
        <f t="shared" si="168"/>
        <v/>
      </c>
      <c r="CG314" s="193" t="str">
        <f t="shared" si="179"/>
        <v/>
      </c>
      <c r="CH314" s="192" t="str">
        <f t="shared" si="180"/>
        <v/>
      </c>
      <c r="CI314" s="193" t="str">
        <f t="shared" si="181"/>
        <v/>
      </c>
      <c r="CJ314" s="192" t="str">
        <f t="shared" si="182"/>
        <v/>
      </c>
      <c r="CK314" s="192" t="str">
        <f t="shared" si="183"/>
        <v/>
      </c>
      <c r="CL314" s="193" t="str">
        <f>IF(CK314="","",SUMPRODUCT(--(CC314=$CC$8:$CC$358),--(CE314=$CE$8:$CE$358),--(CK314&lt;$CK$8:$CK$358))+COUNTIF($CK$8:CK314,CK314))</f>
        <v/>
      </c>
      <c r="CM314" s="229" t="str">
        <f>IF(CK314="","",SUMPRODUCT(--(CE314=$CE$8:$CE$101),--(CF314=$CF$8:$CF$101),--(CC314=$CC$8:$CC$101),--(CK314&lt;$CK$8:$CK$101))+COUNTIF($CK$8:CK314,CK314))</f>
        <v/>
      </c>
    </row>
    <row r="315" spans="1:91" ht="29.1" hidden="1" customHeight="1">
      <c r="A315" s="182" t="str">
        <f t="shared" si="169"/>
        <v/>
      </c>
      <c r="B315" s="66">
        <v>308</v>
      </c>
      <c r="C315" s="8" t="str">
        <f t="shared" si="184"/>
        <v/>
      </c>
      <c r="D315" s="112" t="str">
        <f t="shared" si="185"/>
        <v/>
      </c>
      <c r="E315" s="112" t="str">
        <f t="shared" si="186"/>
        <v/>
      </c>
      <c r="F315" s="113" t="str">
        <f t="shared" si="187"/>
        <v/>
      </c>
      <c r="G315" s="113" t="str">
        <f t="shared" si="162"/>
        <v/>
      </c>
      <c r="H315" s="113" t="str">
        <f t="shared" si="163"/>
        <v/>
      </c>
      <c r="I315" s="114" t="str">
        <f t="shared" si="188"/>
        <v/>
      </c>
      <c r="J315" s="114" t="str">
        <f t="shared" si="164"/>
        <v/>
      </c>
      <c r="K315" s="8" t="str">
        <f t="shared" si="165"/>
        <v/>
      </c>
      <c r="L315" s="8" t="str">
        <f t="shared" si="166"/>
        <v/>
      </c>
      <c r="M315" s="114" t="str">
        <f t="shared" si="167"/>
        <v/>
      </c>
      <c r="N315" s="8" t="str">
        <f t="shared" si="189"/>
        <v/>
      </c>
      <c r="O315" s="115" t="str">
        <f t="shared" si="190"/>
        <v/>
      </c>
      <c r="P315" s="8" t="str">
        <f t="shared" si="191"/>
        <v/>
      </c>
      <c r="Q315" s="115" t="str">
        <f t="shared" si="192"/>
        <v/>
      </c>
      <c r="R315" s="115" t="str">
        <f t="shared" si="193"/>
        <v/>
      </c>
      <c r="S315" s="121" t="str">
        <f>IF(R315="","",SUMPRODUCT(--(L315=$L$8:$L$101),--(J315=$J$8:$J$101),--(R315&lt;$R$8:$R$101))+COUNTIF($R$8:R315,R315))</f>
        <v/>
      </c>
      <c r="T315" s="121" t="str">
        <f>IF(R315="","",SUMPRODUCT(--(L315=$L$8:$L$101),--(M315=$M$8:$M$101),--(J315=$J$8:$J$101),--(R315&lt;$R$8:$R$101))+COUNTIF($R$8:R315,R315))</f>
        <v/>
      </c>
      <c r="BU315" s="193">
        <v>308</v>
      </c>
      <c r="BV315" s="193" t="str">
        <f>IF(CK315="","",SUMPRODUCT(--(CC315=$CC$8:$CC$358),--(CE315=$CE$8:$CE$358),--(CK315&lt;$CK$8:$CK$358))+COUNTIF($CK$8:CK315,CK315))</f>
        <v/>
      </c>
      <c r="BW315" s="193" t="str">
        <f t="shared" si="170"/>
        <v/>
      </c>
      <c r="BX315" s="193" t="str">
        <f t="shared" si="171"/>
        <v/>
      </c>
      <c r="BY315" s="193" t="str">
        <f t="shared" si="172"/>
        <v/>
      </c>
      <c r="BZ315" s="193" t="str">
        <f t="shared" si="173"/>
        <v/>
      </c>
      <c r="CA315" s="193" t="str">
        <f t="shared" si="174"/>
        <v/>
      </c>
      <c r="CB315" s="193" t="str">
        <f t="shared" si="175"/>
        <v/>
      </c>
      <c r="CC315" s="193" t="str">
        <f t="shared" si="176"/>
        <v/>
      </c>
      <c r="CD315" s="193" t="str">
        <f t="shared" si="177"/>
        <v/>
      </c>
      <c r="CE315" s="193" t="str">
        <f t="shared" si="178"/>
        <v/>
      </c>
      <c r="CF315" s="200" t="str">
        <f t="shared" si="168"/>
        <v/>
      </c>
      <c r="CG315" s="193" t="str">
        <f t="shared" si="179"/>
        <v/>
      </c>
      <c r="CH315" s="192" t="str">
        <f t="shared" si="180"/>
        <v/>
      </c>
      <c r="CI315" s="193" t="str">
        <f t="shared" si="181"/>
        <v/>
      </c>
      <c r="CJ315" s="192" t="str">
        <f t="shared" si="182"/>
        <v/>
      </c>
      <c r="CK315" s="192" t="str">
        <f t="shared" si="183"/>
        <v/>
      </c>
      <c r="CL315" s="193" t="str">
        <f>IF(CK315="","",SUMPRODUCT(--(CC315=$CC$8:$CC$358),--(CE315=$CE$8:$CE$358),--(CK315&lt;$CK$8:$CK$358))+COUNTIF($CK$8:CK315,CK315))</f>
        <v/>
      </c>
      <c r="CM315" s="229" t="str">
        <f>IF(CK315="","",SUMPRODUCT(--(CE315=$CE$8:$CE$101),--(CF315=$CF$8:$CF$101),--(CC315=$CC$8:$CC$101),--(CK315&lt;$CK$8:$CK$101))+COUNTIF($CK$8:CK315,CK315))</f>
        <v/>
      </c>
    </row>
    <row r="316" spans="1:91" ht="29.1" hidden="1" customHeight="1">
      <c r="A316" s="182" t="str">
        <f t="shared" si="169"/>
        <v/>
      </c>
      <c r="B316" s="66">
        <v>309</v>
      </c>
      <c r="C316" s="8" t="str">
        <f t="shared" si="184"/>
        <v/>
      </c>
      <c r="D316" s="112" t="str">
        <f t="shared" si="185"/>
        <v/>
      </c>
      <c r="E316" s="112" t="str">
        <f t="shared" si="186"/>
        <v/>
      </c>
      <c r="F316" s="113" t="str">
        <f t="shared" si="187"/>
        <v/>
      </c>
      <c r="G316" s="113" t="str">
        <f t="shared" si="162"/>
        <v/>
      </c>
      <c r="H316" s="113" t="str">
        <f t="shared" si="163"/>
        <v/>
      </c>
      <c r="I316" s="114" t="str">
        <f t="shared" si="188"/>
        <v/>
      </c>
      <c r="J316" s="114" t="str">
        <f t="shared" si="164"/>
        <v/>
      </c>
      <c r="K316" s="8" t="str">
        <f t="shared" si="165"/>
        <v/>
      </c>
      <c r="L316" s="8" t="str">
        <f t="shared" si="166"/>
        <v/>
      </c>
      <c r="M316" s="114" t="str">
        <f t="shared" si="167"/>
        <v/>
      </c>
      <c r="N316" s="8" t="str">
        <f t="shared" si="189"/>
        <v/>
      </c>
      <c r="O316" s="115" t="str">
        <f t="shared" si="190"/>
        <v/>
      </c>
      <c r="P316" s="8" t="str">
        <f t="shared" si="191"/>
        <v/>
      </c>
      <c r="Q316" s="115" t="str">
        <f t="shared" si="192"/>
        <v/>
      </c>
      <c r="R316" s="115" t="str">
        <f t="shared" si="193"/>
        <v/>
      </c>
      <c r="S316" s="121" t="str">
        <f>IF(R316="","",SUMPRODUCT(--(L316=$L$8:$L$101),--(J316=$J$8:$J$101),--(R316&lt;$R$8:$R$101))+COUNTIF($R$8:R316,R316))</f>
        <v/>
      </c>
      <c r="T316" s="121" t="str">
        <f>IF(R316="","",SUMPRODUCT(--(L316=$L$8:$L$101),--(M316=$M$8:$M$101),--(J316=$J$8:$J$101),--(R316&lt;$R$8:$R$101))+COUNTIF($R$8:R316,R316))</f>
        <v/>
      </c>
      <c r="BU316" s="193">
        <v>309</v>
      </c>
      <c r="BV316" s="193" t="str">
        <f>IF(CK316="","",SUMPRODUCT(--(CC316=$CC$8:$CC$358),--(CE316=$CE$8:$CE$358),--(CK316&lt;$CK$8:$CK$358))+COUNTIF($CK$8:CK316,CK316))</f>
        <v/>
      </c>
      <c r="BW316" s="193" t="str">
        <f t="shared" si="170"/>
        <v/>
      </c>
      <c r="BX316" s="193" t="str">
        <f t="shared" si="171"/>
        <v/>
      </c>
      <c r="BY316" s="193" t="str">
        <f t="shared" si="172"/>
        <v/>
      </c>
      <c r="BZ316" s="193" t="str">
        <f t="shared" si="173"/>
        <v/>
      </c>
      <c r="CA316" s="193" t="str">
        <f t="shared" si="174"/>
        <v/>
      </c>
      <c r="CB316" s="193" t="str">
        <f t="shared" si="175"/>
        <v/>
      </c>
      <c r="CC316" s="193" t="str">
        <f t="shared" si="176"/>
        <v/>
      </c>
      <c r="CD316" s="193" t="str">
        <f t="shared" si="177"/>
        <v/>
      </c>
      <c r="CE316" s="193" t="str">
        <f t="shared" si="178"/>
        <v/>
      </c>
      <c r="CF316" s="200" t="str">
        <f t="shared" si="168"/>
        <v/>
      </c>
      <c r="CG316" s="193" t="str">
        <f t="shared" si="179"/>
        <v/>
      </c>
      <c r="CH316" s="192" t="str">
        <f t="shared" si="180"/>
        <v/>
      </c>
      <c r="CI316" s="193" t="str">
        <f t="shared" si="181"/>
        <v/>
      </c>
      <c r="CJ316" s="192" t="str">
        <f t="shared" si="182"/>
        <v/>
      </c>
      <c r="CK316" s="192" t="str">
        <f t="shared" si="183"/>
        <v/>
      </c>
      <c r="CL316" s="193" t="str">
        <f>IF(CK316="","",SUMPRODUCT(--(CC316=$CC$8:$CC$358),--(CE316=$CE$8:$CE$358),--(CK316&lt;$CK$8:$CK$358))+COUNTIF($CK$8:CK316,CK316))</f>
        <v/>
      </c>
      <c r="CM316" s="229" t="str">
        <f>IF(CK316="","",SUMPRODUCT(--(CE316=$CE$8:$CE$101),--(CF316=$CF$8:$CF$101),--(CC316=$CC$8:$CC$101),--(CK316&lt;$CK$8:$CK$101))+COUNTIF($CK$8:CK316,CK316))</f>
        <v/>
      </c>
    </row>
    <row r="317" spans="1:91" ht="29.1" hidden="1" customHeight="1">
      <c r="A317" s="182" t="str">
        <f t="shared" si="169"/>
        <v/>
      </c>
      <c r="B317" s="66">
        <v>310</v>
      </c>
      <c r="C317" s="8" t="str">
        <f t="shared" si="184"/>
        <v/>
      </c>
      <c r="D317" s="112" t="str">
        <f t="shared" si="185"/>
        <v/>
      </c>
      <c r="E317" s="112" t="str">
        <f t="shared" si="186"/>
        <v/>
      </c>
      <c r="F317" s="113" t="str">
        <f t="shared" si="187"/>
        <v/>
      </c>
      <c r="G317" s="113" t="str">
        <f t="shared" si="162"/>
        <v/>
      </c>
      <c r="H317" s="113" t="str">
        <f t="shared" si="163"/>
        <v/>
      </c>
      <c r="I317" s="114" t="str">
        <f t="shared" si="188"/>
        <v/>
      </c>
      <c r="J317" s="114" t="str">
        <f t="shared" si="164"/>
        <v/>
      </c>
      <c r="K317" s="8" t="str">
        <f t="shared" si="165"/>
        <v/>
      </c>
      <c r="L317" s="8" t="str">
        <f t="shared" si="166"/>
        <v/>
      </c>
      <c r="M317" s="114" t="str">
        <f t="shared" si="167"/>
        <v/>
      </c>
      <c r="N317" s="8" t="str">
        <f t="shared" si="189"/>
        <v/>
      </c>
      <c r="O317" s="115" t="str">
        <f t="shared" si="190"/>
        <v/>
      </c>
      <c r="P317" s="8" t="str">
        <f t="shared" si="191"/>
        <v/>
      </c>
      <c r="Q317" s="115" t="str">
        <f t="shared" si="192"/>
        <v/>
      </c>
      <c r="R317" s="115" t="str">
        <f t="shared" si="193"/>
        <v/>
      </c>
      <c r="S317" s="121" t="str">
        <f>IF(R317="","",SUMPRODUCT(--(L317=$L$8:$L$101),--(J317=$J$8:$J$101),--(R317&lt;$R$8:$R$101))+COUNTIF($R$8:R317,R317))</f>
        <v/>
      </c>
      <c r="T317" s="121" t="str">
        <f>IF(R317="","",SUMPRODUCT(--(L317=$L$8:$L$101),--(M317=$M$8:$M$101),--(J317=$J$8:$J$101),--(R317&lt;$R$8:$R$101))+COUNTIF($R$8:R317,R317))</f>
        <v/>
      </c>
      <c r="BU317" s="193">
        <v>310</v>
      </c>
      <c r="BV317" s="193" t="str">
        <f>IF(CK317="","",SUMPRODUCT(--(CC317=$CC$8:$CC$358),--(CE317=$CE$8:$CE$358),--(CK317&lt;$CK$8:$CK$358))+COUNTIF($CK$8:CK317,CK317))</f>
        <v/>
      </c>
      <c r="BW317" s="193" t="str">
        <f t="shared" si="170"/>
        <v/>
      </c>
      <c r="BX317" s="193" t="str">
        <f t="shared" si="171"/>
        <v/>
      </c>
      <c r="BY317" s="193" t="str">
        <f t="shared" si="172"/>
        <v/>
      </c>
      <c r="BZ317" s="193" t="str">
        <f t="shared" si="173"/>
        <v/>
      </c>
      <c r="CA317" s="193" t="str">
        <f t="shared" si="174"/>
        <v/>
      </c>
      <c r="CB317" s="193" t="str">
        <f t="shared" si="175"/>
        <v/>
      </c>
      <c r="CC317" s="193" t="str">
        <f t="shared" si="176"/>
        <v/>
      </c>
      <c r="CD317" s="193" t="str">
        <f t="shared" si="177"/>
        <v/>
      </c>
      <c r="CE317" s="193" t="str">
        <f t="shared" si="178"/>
        <v/>
      </c>
      <c r="CF317" s="200" t="str">
        <f t="shared" si="168"/>
        <v/>
      </c>
      <c r="CG317" s="193" t="str">
        <f t="shared" si="179"/>
        <v/>
      </c>
      <c r="CH317" s="192" t="str">
        <f t="shared" si="180"/>
        <v/>
      </c>
      <c r="CI317" s="193" t="str">
        <f t="shared" si="181"/>
        <v/>
      </c>
      <c r="CJ317" s="192" t="str">
        <f t="shared" si="182"/>
        <v/>
      </c>
      <c r="CK317" s="192" t="str">
        <f t="shared" si="183"/>
        <v/>
      </c>
      <c r="CL317" s="193" t="str">
        <f>IF(CK317="","",SUMPRODUCT(--(CC317=$CC$8:$CC$358),--(CE317=$CE$8:$CE$358),--(CK317&lt;$CK$8:$CK$358))+COUNTIF($CK$8:CK317,CK317))</f>
        <v/>
      </c>
      <c r="CM317" s="229" t="str">
        <f>IF(CK317="","",SUMPRODUCT(--(CE317=$CE$8:$CE$101),--(CF317=$CF$8:$CF$101),--(CC317=$CC$8:$CC$101),--(CK317&lt;$CK$8:$CK$101))+COUNTIF($CK$8:CK317,CK317))</f>
        <v/>
      </c>
    </row>
    <row r="318" spans="1:91" ht="29.1" hidden="1" customHeight="1">
      <c r="A318" s="182" t="str">
        <f t="shared" si="169"/>
        <v/>
      </c>
      <c r="B318" s="66">
        <v>311</v>
      </c>
      <c r="C318" s="8" t="str">
        <f t="shared" si="184"/>
        <v/>
      </c>
      <c r="D318" s="112" t="str">
        <f t="shared" si="185"/>
        <v/>
      </c>
      <c r="E318" s="112" t="str">
        <f t="shared" si="186"/>
        <v/>
      </c>
      <c r="F318" s="113" t="str">
        <f t="shared" si="187"/>
        <v/>
      </c>
      <c r="G318" s="113" t="str">
        <f t="shared" si="162"/>
        <v/>
      </c>
      <c r="H318" s="113" t="str">
        <f t="shared" si="163"/>
        <v/>
      </c>
      <c r="I318" s="114" t="str">
        <f t="shared" si="188"/>
        <v/>
      </c>
      <c r="J318" s="114" t="str">
        <f t="shared" si="164"/>
        <v/>
      </c>
      <c r="K318" s="8" t="str">
        <f t="shared" si="165"/>
        <v/>
      </c>
      <c r="L318" s="8" t="str">
        <f t="shared" si="166"/>
        <v/>
      </c>
      <c r="M318" s="114" t="str">
        <f t="shared" si="167"/>
        <v/>
      </c>
      <c r="N318" s="8" t="str">
        <f t="shared" si="189"/>
        <v/>
      </c>
      <c r="O318" s="115" t="str">
        <f t="shared" si="190"/>
        <v/>
      </c>
      <c r="P318" s="8" t="str">
        <f t="shared" si="191"/>
        <v/>
      </c>
      <c r="Q318" s="115" t="str">
        <f t="shared" si="192"/>
        <v/>
      </c>
      <c r="R318" s="115" t="str">
        <f t="shared" si="193"/>
        <v/>
      </c>
      <c r="S318" s="121" t="str">
        <f>IF(R318="","",SUMPRODUCT(--(L318=$L$8:$L$101),--(J318=$J$8:$J$101),--(R318&lt;$R$8:$R$101))+COUNTIF($R$8:R318,R318))</f>
        <v/>
      </c>
      <c r="T318" s="121" t="str">
        <f>IF(R318="","",SUMPRODUCT(--(L318=$L$8:$L$101),--(M318=$M$8:$M$101),--(J318=$J$8:$J$101),--(R318&lt;$R$8:$R$101))+COUNTIF($R$8:R318,R318))</f>
        <v/>
      </c>
      <c r="BU318" s="193">
        <v>311</v>
      </c>
      <c r="BV318" s="193" t="str">
        <f>IF(CK318="","",SUMPRODUCT(--(CC318=$CC$8:$CC$358),--(CE318=$CE$8:$CE$358),--(CK318&lt;$CK$8:$CK$358))+COUNTIF($CK$8:CK318,CK318))</f>
        <v/>
      </c>
      <c r="BW318" s="193" t="str">
        <f t="shared" si="170"/>
        <v/>
      </c>
      <c r="BX318" s="193" t="str">
        <f t="shared" si="171"/>
        <v/>
      </c>
      <c r="BY318" s="193" t="str">
        <f t="shared" si="172"/>
        <v/>
      </c>
      <c r="BZ318" s="193" t="str">
        <f t="shared" si="173"/>
        <v/>
      </c>
      <c r="CA318" s="193" t="str">
        <f t="shared" si="174"/>
        <v/>
      </c>
      <c r="CB318" s="193" t="str">
        <f t="shared" si="175"/>
        <v/>
      </c>
      <c r="CC318" s="193" t="str">
        <f t="shared" si="176"/>
        <v/>
      </c>
      <c r="CD318" s="193" t="str">
        <f t="shared" si="177"/>
        <v/>
      </c>
      <c r="CE318" s="193" t="str">
        <f t="shared" si="178"/>
        <v/>
      </c>
      <c r="CF318" s="200" t="str">
        <f t="shared" si="168"/>
        <v/>
      </c>
      <c r="CG318" s="193" t="str">
        <f t="shared" si="179"/>
        <v/>
      </c>
      <c r="CH318" s="192" t="str">
        <f t="shared" si="180"/>
        <v/>
      </c>
      <c r="CI318" s="193" t="str">
        <f t="shared" si="181"/>
        <v/>
      </c>
      <c r="CJ318" s="192" t="str">
        <f t="shared" si="182"/>
        <v/>
      </c>
      <c r="CK318" s="192" t="str">
        <f t="shared" si="183"/>
        <v/>
      </c>
      <c r="CL318" s="193" t="str">
        <f>IF(CK318="","",SUMPRODUCT(--(CC318=$CC$8:$CC$358),--(CE318=$CE$8:$CE$358),--(CK318&lt;$CK$8:$CK$358))+COUNTIF($CK$8:CK318,CK318))</f>
        <v/>
      </c>
      <c r="CM318" s="229" t="str">
        <f>IF(CK318="","",SUMPRODUCT(--(CE318=$CE$8:$CE$101),--(CF318=$CF$8:$CF$101),--(CC318=$CC$8:$CC$101),--(CK318&lt;$CK$8:$CK$101))+COUNTIF($CK$8:CK318,CK318))</f>
        <v/>
      </c>
    </row>
    <row r="319" spans="1:91" ht="29.1" hidden="1" customHeight="1">
      <c r="A319" s="182" t="str">
        <f t="shared" si="169"/>
        <v/>
      </c>
      <c r="B319" s="66">
        <v>312</v>
      </c>
      <c r="C319" s="8" t="str">
        <f t="shared" si="184"/>
        <v/>
      </c>
      <c r="D319" s="112" t="str">
        <f t="shared" si="185"/>
        <v/>
      </c>
      <c r="E319" s="112" t="str">
        <f t="shared" si="186"/>
        <v/>
      </c>
      <c r="F319" s="113" t="str">
        <f t="shared" si="187"/>
        <v/>
      </c>
      <c r="G319" s="113" t="str">
        <f t="shared" si="162"/>
        <v/>
      </c>
      <c r="H319" s="113" t="str">
        <f t="shared" si="163"/>
        <v/>
      </c>
      <c r="I319" s="114" t="str">
        <f t="shared" si="188"/>
        <v/>
      </c>
      <c r="J319" s="114" t="str">
        <f t="shared" si="164"/>
        <v/>
      </c>
      <c r="K319" s="8" t="str">
        <f t="shared" si="165"/>
        <v/>
      </c>
      <c r="L319" s="8" t="str">
        <f t="shared" si="166"/>
        <v/>
      </c>
      <c r="M319" s="114" t="str">
        <f t="shared" si="167"/>
        <v/>
      </c>
      <c r="N319" s="8" t="str">
        <f t="shared" si="189"/>
        <v/>
      </c>
      <c r="O319" s="115" t="str">
        <f t="shared" si="190"/>
        <v/>
      </c>
      <c r="P319" s="8" t="str">
        <f t="shared" si="191"/>
        <v/>
      </c>
      <c r="Q319" s="115" t="str">
        <f t="shared" si="192"/>
        <v/>
      </c>
      <c r="R319" s="115" t="str">
        <f t="shared" si="193"/>
        <v/>
      </c>
      <c r="S319" s="121" t="str">
        <f>IF(R319="","",SUMPRODUCT(--(L319=$L$8:$L$101),--(J319=$J$8:$J$101),--(R319&lt;$R$8:$R$101))+COUNTIF($R$8:R319,R319))</f>
        <v/>
      </c>
      <c r="T319" s="121" t="str">
        <f>IF(R319="","",SUMPRODUCT(--(L319=$L$8:$L$101),--(M319=$M$8:$M$101),--(J319=$J$8:$J$101),--(R319&lt;$R$8:$R$101))+COUNTIF($R$8:R319,R319))</f>
        <v/>
      </c>
      <c r="BU319" s="193">
        <v>312</v>
      </c>
      <c r="BV319" s="193" t="str">
        <f>IF(CK319="","",SUMPRODUCT(--(CC319=$CC$8:$CC$358),--(CE319=$CE$8:$CE$358),--(CK319&lt;$CK$8:$CK$358))+COUNTIF($CK$8:CK319,CK319))</f>
        <v/>
      </c>
      <c r="BW319" s="193" t="str">
        <f t="shared" si="170"/>
        <v/>
      </c>
      <c r="BX319" s="193" t="str">
        <f t="shared" si="171"/>
        <v/>
      </c>
      <c r="BY319" s="193" t="str">
        <f t="shared" si="172"/>
        <v/>
      </c>
      <c r="BZ319" s="193" t="str">
        <f t="shared" si="173"/>
        <v/>
      </c>
      <c r="CA319" s="193" t="str">
        <f t="shared" si="174"/>
        <v/>
      </c>
      <c r="CB319" s="193" t="str">
        <f t="shared" si="175"/>
        <v/>
      </c>
      <c r="CC319" s="193" t="str">
        <f t="shared" si="176"/>
        <v/>
      </c>
      <c r="CD319" s="193" t="str">
        <f t="shared" si="177"/>
        <v/>
      </c>
      <c r="CE319" s="193" t="str">
        <f t="shared" si="178"/>
        <v/>
      </c>
      <c r="CF319" s="200" t="str">
        <f t="shared" si="168"/>
        <v/>
      </c>
      <c r="CG319" s="193" t="str">
        <f t="shared" si="179"/>
        <v/>
      </c>
      <c r="CH319" s="192" t="str">
        <f t="shared" si="180"/>
        <v/>
      </c>
      <c r="CI319" s="193" t="str">
        <f t="shared" si="181"/>
        <v/>
      </c>
      <c r="CJ319" s="192" t="str">
        <f t="shared" si="182"/>
        <v/>
      </c>
      <c r="CK319" s="192" t="str">
        <f t="shared" si="183"/>
        <v/>
      </c>
      <c r="CL319" s="193" t="str">
        <f>IF(CK319="","",SUMPRODUCT(--(CC319=$CC$8:$CC$358),--(CE319=$CE$8:$CE$358),--(CK319&lt;$CK$8:$CK$358))+COUNTIF($CK$8:CK319,CK319))</f>
        <v/>
      </c>
      <c r="CM319" s="229" t="str">
        <f>IF(CK319="","",SUMPRODUCT(--(CE319=$CE$8:$CE$101),--(CF319=$CF$8:$CF$101),--(CC319=$CC$8:$CC$101),--(CK319&lt;$CK$8:$CK$101))+COUNTIF($CK$8:CK319,CK319))</f>
        <v/>
      </c>
    </row>
    <row r="320" spans="1:91" ht="29.1" hidden="1" customHeight="1">
      <c r="A320" s="182" t="str">
        <f t="shared" si="169"/>
        <v/>
      </c>
      <c r="B320" s="66">
        <v>313</v>
      </c>
      <c r="C320" s="8" t="str">
        <f t="shared" si="184"/>
        <v/>
      </c>
      <c r="D320" s="112" t="str">
        <f t="shared" si="185"/>
        <v/>
      </c>
      <c r="E320" s="112" t="str">
        <f t="shared" si="186"/>
        <v/>
      </c>
      <c r="F320" s="113" t="str">
        <f t="shared" si="187"/>
        <v/>
      </c>
      <c r="G320" s="113" t="str">
        <f t="shared" si="162"/>
        <v/>
      </c>
      <c r="H320" s="113" t="str">
        <f t="shared" si="163"/>
        <v/>
      </c>
      <c r="I320" s="114" t="str">
        <f t="shared" si="188"/>
        <v/>
      </c>
      <c r="J320" s="114" t="str">
        <f t="shared" si="164"/>
        <v/>
      </c>
      <c r="K320" s="8" t="str">
        <f t="shared" si="165"/>
        <v/>
      </c>
      <c r="L320" s="8" t="str">
        <f t="shared" si="166"/>
        <v/>
      </c>
      <c r="M320" s="114" t="str">
        <f t="shared" si="167"/>
        <v/>
      </c>
      <c r="N320" s="8" t="str">
        <f t="shared" si="189"/>
        <v/>
      </c>
      <c r="O320" s="115" t="str">
        <f t="shared" si="190"/>
        <v/>
      </c>
      <c r="P320" s="8" t="str">
        <f t="shared" si="191"/>
        <v/>
      </c>
      <c r="Q320" s="115" t="str">
        <f t="shared" si="192"/>
        <v/>
      </c>
      <c r="R320" s="115" t="str">
        <f t="shared" si="193"/>
        <v/>
      </c>
      <c r="S320" s="121" t="str">
        <f>IF(R320="","",SUMPRODUCT(--(L320=$L$8:$L$101),--(J320=$J$8:$J$101),--(R320&lt;$R$8:$R$101))+COUNTIF($R$8:R320,R320))</f>
        <v/>
      </c>
      <c r="T320" s="121" t="str">
        <f>IF(R320="","",SUMPRODUCT(--(L320=$L$8:$L$101),--(M320=$M$8:$M$101),--(J320=$J$8:$J$101),--(R320&lt;$R$8:$R$101))+COUNTIF($R$8:R320,R320))</f>
        <v/>
      </c>
      <c r="BU320" s="193">
        <v>313</v>
      </c>
      <c r="BV320" s="193" t="str">
        <f>IF(CK320="","",SUMPRODUCT(--(CC320=$CC$8:$CC$358),--(CE320=$CE$8:$CE$358),--(CK320&lt;$CK$8:$CK$358))+COUNTIF($CK$8:CK320,CK320))</f>
        <v/>
      </c>
      <c r="BW320" s="193" t="str">
        <f t="shared" si="170"/>
        <v/>
      </c>
      <c r="BX320" s="193" t="str">
        <f t="shared" si="171"/>
        <v/>
      </c>
      <c r="BY320" s="193" t="str">
        <f t="shared" si="172"/>
        <v/>
      </c>
      <c r="BZ320" s="193" t="str">
        <f t="shared" si="173"/>
        <v/>
      </c>
      <c r="CA320" s="193" t="str">
        <f t="shared" si="174"/>
        <v/>
      </c>
      <c r="CB320" s="193" t="str">
        <f t="shared" si="175"/>
        <v/>
      </c>
      <c r="CC320" s="193" t="str">
        <f t="shared" si="176"/>
        <v/>
      </c>
      <c r="CD320" s="193" t="str">
        <f t="shared" si="177"/>
        <v/>
      </c>
      <c r="CE320" s="193" t="str">
        <f t="shared" si="178"/>
        <v/>
      </c>
      <c r="CF320" s="200" t="str">
        <f t="shared" si="168"/>
        <v/>
      </c>
      <c r="CG320" s="193" t="str">
        <f t="shared" si="179"/>
        <v/>
      </c>
      <c r="CH320" s="192" t="str">
        <f t="shared" si="180"/>
        <v/>
      </c>
      <c r="CI320" s="193" t="str">
        <f t="shared" si="181"/>
        <v/>
      </c>
      <c r="CJ320" s="192" t="str">
        <f t="shared" si="182"/>
        <v/>
      </c>
      <c r="CK320" s="192" t="str">
        <f t="shared" si="183"/>
        <v/>
      </c>
      <c r="CL320" s="193" t="str">
        <f>IF(CK320="","",SUMPRODUCT(--(CC320=$CC$8:$CC$358),--(CE320=$CE$8:$CE$358),--(CK320&lt;$CK$8:$CK$358))+COUNTIF($CK$8:CK320,CK320))</f>
        <v/>
      </c>
      <c r="CM320" s="229" t="str">
        <f>IF(CK320="","",SUMPRODUCT(--(CE320=$CE$8:$CE$101),--(CF320=$CF$8:$CF$101),--(CC320=$CC$8:$CC$101),--(CK320&lt;$CK$8:$CK$101))+COUNTIF($CK$8:CK320,CK320))</f>
        <v/>
      </c>
    </row>
    <row r="321" spans="1:91" ht="29.1" hidden="1" customHeight="1">
      <c r="A321" s="182" t="str">
        <f t="shared" si="169"/>
        <v/>
      </c>
      <c r="B321" s="66">
        <v>314</v>
      </c>
      <c r="C321" s="8" t="str">
        <f t="shared" si="184"/>
        <v/>
      </c>
      <c r="D321" s="112" t="str">
        <f t="shared" si="185"/>
        <v/>
      </c>
      <c r="E321" s="112" t="str">
        <f t="shared" si="186"/>
        <v/>
      </c>
      <c r="F321" s="113" t="str">
        <f t="shared" si="187"/>
        <v/>
      </c>
      <c r="G321" s="113" t="str">
        <f t="shared" si="162"/>
        <v/>
      </c>
      <c r="H321" s="113" t="str">
        <f t="shared" si="163"/>
        <v/>
      </c>
      <c r="I321" s="114" t="str">
        <f t="shared" si="188"/>
        <v/>
      </c>
      <c r="J321" s="114" t="str">
        <f t="shared" si="164"/>
        <v/>
      </c>
      <c r="K321" s="8" t="str">
        <f t="shared" si="165"/>
        <v/>
      </c>
      <c r="L321" s="8" t="str">
        <f t="shared" si="166"/>
        <v/>
      </c>
      <c r="M321" s="114" t="str">
        <f t="shared" si="167"/>
        <v/>
      </c>
      <c r="N321" s="8" t="str">
        <f t="shared" si="189"/>
        <v/>
      </c>
      <c r="O321" s="115" t="str">
        <f t="shared" si="190"/>
        <v/>
      </c>
      <c r="P321" s="8" t="str">
        <f t="shared" si="191"/>
        <v/>
      </c>
      <c r="Q321" s="115" t="str">
        <f t="shared" si="192"/>
        <v/>
      </c>
      <c r="R321" s="115" t="str">
        <f t="shared" si="193"/>
        <v/>
      </c>
      <c r="S321" s="121" t="str">
        <f>IF(R321="","",SUMPRODUCT(--(L321=$L$8:$L$101),--(J321=$J$8:$J$101),--(R321&lt;$R$8:$R$101))+COUNTIF($R$8:R321,R321))</f>
        <v/>
      </c>
      <c r="T321" s="121" t="str">
        <f>IF(R321="","",SUMPRODUCT(--(L321=$L$8:$L$101),--(M321=$M$8:$M$101),--(J321=$J$8:$J$101),--(R321&lt;$R$8:$R$101))+COUNTIF($R$8:R321,R321))</f>
        <v/>
      </c>
      <c r="BU321" s="193">
        <v>314</v>
      </c>
      <c r="BV321" s="193" t="str">
        <f>IF(CK321="","",SUMPRODUCT(--(CC321=$CC$8:$CC$358),--(CE321=$CE$8:$CE$358),--(CK321&lt;$CK$8:$CK$358))+COUNTIF($CK$8:CK321,CK321))</f>
        <v/>
      </c>
      <c r="BW321" s="193" t="str">
        <f t="shared" si="170"/>
        <v/>
      </c>
      <c r="BX321" s="193" t="str">
        <f t="shared" si="171"/>
        <v/>
      </c>
      <c r="BY321" s="193" t="str">
        <f t="shared" si="172"/>
        <v/>
      </c>
      <c r="BZ321" s="193" t="str">
        <f t="shared" si="173"/>
        <v/>
      </c>
      <c r="CA321" s="193" t="str">
        <f t="shared" si="174"/>
        <v/>
      </c>
      <c r="CB321" s="193" t="str">
        <f t="shared" si="175"/>
        <v/>
      </c>
      <c r="CC321" s="193" t="str">
        <f t="shared" si="176"/>
        <v/>
      </c>
      <c r="CD321" s="193" t="str">
        <f t="shared" si="177"/>
        <v/>
      </c>
      <c r="CE321" s="193" t="str">
        <f t="shared" si="178"/>
        <v/>
      </c>
      <c r="CF321" s="200" t="str">
        <f t="shared" si="168"/>
        <v/>
      </c>
      <c r="CG321" s="193" t="str">
        <f t="shared" si="179"/>
        <v/>
      </c>
      <c r="CH321" s="192" t="str">
        <f t="shared" si="180"/>
        <v/>
      </c>
      <c r="CI321" s="193" t="str">
        <f t="shared" si="181"/>
        <v/>
      </c>
      <c r="CJ321" s="192" t="str">
        <f t="shared" si="182"/>
        <v/>
      </c>
      <c r="CK321" s="192" t="str">
        <f t="shared" si="183"/>
        <v/>
      </c>
      <c r="CL321" s="193" t="str">
        <f>IF(CK321="","",SUMPRODUCT(--(CC321=$CC$8:$CC$358),--(CE321=$CE$8:$CE$358),--(CK321&lt;$CK$8:$CK$358))+COUNTIF($CK$8:CK321,CK321))</f>
        <v/>
      </c>
      <c r="CM321" s="229" t="str">
        <f>IF(CK321="","",SUMPRODUCT(--(CE321=$CE$8:$CE$101),--(CF321=$CF$8:$CF$101),--(CC321=$CC$8:$CC$101),--(CK321&lt;$CK$8:$CK$101))+COUNTIF($CK$8:CK321,CK321))</f>
        <v/>
      </c>
    </row>
    <row r="322" spans="1:91" ht="29.1" hidden="1" customHeight="1">
      <c r="A322" s="182" t="str">
        <f t="shared" si="169"/>
        <v/>
      </c>
      <c r="B322" s="66">
        <v>315</v>
      </c>
      <c r="C322" s="8" t="str">
        <f t="shared" si="184"/>
        <v/>
      </c>
      <c r="D322" s="112" t="str">
        <f t="shared" si="185"/>
        <v/>
      </c>
      <c r="E322" s="112" t="str">
        <f t="shared" si="186"/>
        <v/>
      </c>
      <c r="F322" s="113" t="str">
        <f t="shared" si="187"/>
        <v/>
      </c>
      <c r="G322" s="113" t="str">
        <f t="shared" si="162"/>
        <v/>
      </c>
      <c r="H322" s="113" t="str">
        <f t="shared" si="163"/>
        <v/>
      </c>
      <c r="I322" s="114" t="str">
        <f t="shared" si="188"/>
        <v/>
      </c>
      <c r="J322" s="114" t="str">
        <f t="shared" si="164"/>
        <v/>
      </c>
      <c r="K322" s="8" t="str">
        <f t="shared" si="165"/>
        <v/>
      </c>
      <c r="L322" s="8" t="str">
        <f t="shared" si="166"/>
        <v/>
      </c>
      <c r="M322" s="114" t="str">
        <f t="shared" si="167"/>
        <v/>
      </c>
      <c r="N322" s="8" t="str">
        <f t="shared" si="189"/>
        <v/>
      </c>
      <c r="O322" s="115" t="str">
        <f t="shared" si="190"/>
        <v/>
      </c>
      <c r="P322" s="8" t="str">
        <f t="shared" si="191"/>
        <v/>
      </c>
      <c r="Q322" s="115" t="str">
        <f t="shared" si="192"/>
        <v/>
      </c>
      <c r="R322" s="115" t="str">
        <f t="shared" si="193"/>
        <v/>
      </c>
      <c r="S322" s="121" t="str">
        <f>IF(R322="","",SUMPRODUCT(--(L322=$L$8:$L$101),--(J322=$J$8:$J$101),--(R322&lt;$R$8:$R$101))+COUNTIF($R$8:R322,R322))</f>
        <v/>
      </c>
      <c r="T322" s="121" t="str">
        <f>IF(R322="","",SUMPRODUCT(--(L322=$L$8:$L$101),--(M322=$M$8:$M$101),--(J322=$J$8:$J$101),--(R322&lt;$R$8:$R$101))+COUNTIF($R$8:R322,R322))</f>
        <v/>
      </c>
      <c r="BU322" s="193">
        <v>315</v>
      </c>
      <c r="BV322" s="193" t="str">
        <f>IF(CK322="","",SUMPRODUCT(--(CC322=$CC$8:$CC$358),--(CE322=$CE$8:$CE$358),--(CK322&lt;$CK$8:$CK$358))+COUNTIF($CK$8:CK322,CK322))</f>
        <v/>
      </c>
      <c r="BW322" s="193" t="str">
        <f t="shared" si="170"/>
        <v/>
      </c>
      <c r="BX322" s="193" t="str">
        <f t="shared" si="171"/>
        <v/>
      </c>
      <c r="BY322" s="193" t="str">
        <f t="shared" si="172"/>
        <v/>
      </c>
      <c r="BZ322" s="193" t="str">
        <f t="shared" si="173"/>
        <v/>
      </c>
      <c r="CA322" s="193" t="str">
        <f t="shared" si="174"/>
        <v/>
      </c>
      <c r="CB322" s="193" t="str">
        <f t="shared" si="175"/>
        <v/>
      </c>
      <c r="CC322" s="193" t="str">
        <f t="shared" si="176"/>
        <v/>
      </c>
      <c r="CD322" s="193" t="str">
        <f t="shared" si="177"/>
        <v/>
      </c>
      <c r="CE322" s="193" t="str">
        <f t="shared" si="178"/>
        <v/>
      </c>
      <c r="CF322" s="200" t="str">
        <f t="shared" si="168"/>
        <v/>
      </c>
      <c r="CG322" s="193" t="str">
        <f t="shared" si="179"/>
        <v/>
      </c>
      <c r="CH322" s="192" t="str">
        <f t="shared" si="180"/>
        <v/>
      </c>
      <c r="CI322" s="193" t="str">
        <f t="shared" si="181"/>
        <v/>
      </c>
      <c r="CJ322" s="192" t="str">
        <f t="shared" si="182"/>
        <v/>
      </c>
      <c r="CK322" s="192" t="str">
        <f t="shared" si="183"/>
        <v/>
      </c>
      <c r="CL322" s="193" t="str">
        <f>IF(CK322="","",SUMPRODUCT(--(CC322=$CC$8:$CC$358),--(CE322=$CE$8:$CE$358),--(CK322&lt;$CK$8:$CK$358))+COUNTIF($CK$8:CK322,CK322))</f>
        <v/>
      </c>
      <c r="CM322" s="229" t="str">
        <f>IF(CK322="","",SUMPRODUCT(--(CE322=$CE$8:$CE$101),--(CF322=$CF$8:$CF$101),--(CC322=$CC$8:$CC$101),--(CK322&lt;$CK$8:$CK$101))+COUNTIF($CK$8:CK322,CK322))</f>
        <v/>
      </c>
    </row>
    <row r="323" spans="1:91" ht="29.1" hidden="1" customHeight="1">
      <c r="A323" s="182" t="str">
        <f t="shared" si="169"/>
        <v/>
      </c>
      <c r="B323" s="66">
        <v>316</v>
      </c>
      <c r="C323" s="8" t="str">
        <f t="shared" si="184"/>
        <v/>
      </c>
      <c r="D323" s="112" t="str">
        <f t="shared" si="185"/>
        <v/>
      </c>
      <c r="E323" s="112" t="str">
        <f t="shared" si="186"/>
        <v/>
      </c>
      <c r="F323" s="113" t="str">
        <f t="shared" si="187"/>
        <v/>
      </c>
      <c r="G323" s="113" t="str">
        <f t="shared" si="162"/>
        <v/>
      </c>
      <c r="H323" s="113" t="str">
        <f t="shared" si="163"/>
        <v/>
      </c>
      <c r="I323" s="114" t="str">
        <f t="shared" si="188"/>
        <v/>
      </c>
      <c r="J323" s="114" t="str">
        <f t="shared" si="164"/>
        <v/>
      </c>
      <c r="K323" s="8" t="str">
        <f t="shared" si="165"/>
        <v/>
      </c>
      <c r="L323" s="8" t="str">
        <f t="shared" si="166"/>
        <v/>
      </c>
      <c r="M323" s="114" t="str">
        <f t="shared" si="167"/>
        <v/>
      </c>
      <c r="N323" s="8" t="str">
        <f t="shared" si="189"/>
        <v/>
      </c>
      <c r="O323" s="115" t="str">
        <f t="shared" si="190"/>
        <v/>
      </c>
      <c r="P323" s="8" t="str">
        <f t="shared" si="191"/>
        <v/>
      </c>
      <c r="Q323" s="115" t="str">
        <f t="shared" si="192"/>
        <v/>
      </c>
      <c r="R323" s="115" t="str">
        <f t="shared" si="193"/>
        <v/>
      </c>
      <c r="S323" s="121" t="str">
        <f>IF(R323="","",SUMPRODUCT(--(L323=$L$8:$L$101),--(J323=$J$8:$J$101),--(R323&lt;$R$8:$R$101))+COUNTIF($R$8:R323,R323))</f>
        <v/>
      </c>
      <c r="T323" s="121" t="str">
        <f>IF(R323="","",SUMPRODUCT(--(L323=$L$8:$L$101),--(M323=$M$8:$M$101),--(J323=$J$8:$J$101),--(R323&lt;$R$8:$R$101))+COUNTIF($R$8:R323,R323))</f>
        <v/>
      </c>
      <c r="BU323" s="193">
        <v>316</v>
      </c>
      <c r="BV323" s="193" t="str">
        <f>IF(CK323="","",SUMPRODUCT(--(CC323=$CC$8:$CC$358),--(CE323=$CE$8:$CE$358),--(CK323&lt;$CK$8:$CK$358))+COUNTIF($CK$8:CK323,CK323))</f>
        <v/>
      </c>
      <c r="BW323" s="193" t="str">
        <f t="shared" si="170"/>
        <v/>
      </c>
      <c r="BX323" s="193" t="str">
        <f t="shared" si="171"/>
        <v/>
      </c>
      <c r="BY323" s="193" t="str">
        <f t="shared" si="172"/>
        <v/>
      </c>
      <c r="BZ323" s="193" t="str">
        <f t="shared" si="173"/>
        <v/>
      </c>
      <c r="CA323" s="193" t="str">
        <f t="shared" si="174"/>
        <v/>
      </c>
      <c r="CB323" s="193" t="str">
        <f t="shared" si="175"/>
        <v/>
      </c>
      <c r="CC323" s="193" t="str">
        <f t="shared" si="176"/>
        <v/>
      </c>
      <c r="CD323" s="193" t="str">
        <f t="shared" si="177"/>
        <v/>
      </c>
      <c r="CE323" s="193" t="str">
        <f t="shared" si="178"/>
        <v/>
      </c>
      <c r="CF323" s="200" t="str">
        <f t="shared" si="168"/>
        <v/>
      </c>
      <c r="CG323" s="193" t="str">
        <f t="shared" si="179"/>
        <v/>
      </c>
      <c r="CH323" s="192" t="str">
        <f t="shared" si="180"/>
        <v/>
      </c>
      <c r="CI323" s="193" t="str">
        <f t="shared" si="181"/>
        <v/>
      </c>
      <c r="CJ323" s="192" t="str">
        <f t="shared" si="182"/>
        <v/>
      </c>
      <c r="CK323" s="192" t="str">
        <f t="shared" si="183"/>
        <v/>
      </c>
      <c r="CL323" s="193" t="str">
        <f>IF(CK323="","",SUMPRODUCT(--(CC323=$CC$8:$CC$358),--(CE323=$CE$8:$CE$358),--(CK323&lt;$CK$8:$CK$358))+COUNTIF($CK$8:CK323,CK323))</f>
        <v/>
      </c>
      <c r="CM323" s="229" t="str">
        <f>IF(CK323="","",SUMPRODUCT(--(CE323=$CE$8:$CE$101),--(CF323=$CF$8:$CF$101),--(CC323=$CC$8:$CC$101),--(CK323&lt;$CK$8:$CK$101))+COUNTIF($CK$8:CK323,CK323))</f>
        <v/>
      </c>
    </row>
    <row r="324" spans="1:91" ht="29.1" hidden="1" customHeight="1">
      <c r="A324" s="182" t="str">
        <f t="shared" si="169"/>
        <v/>
      </c>
      <c r="B324" s="66">
        <v>317</v>
      </c>
      <c r="C324" s="8" t="str">
        <f t="shared" si="184"/>
        <v/>
      </c>
      <c r="D324" s="112" t="str">
        <f t="shared" si="185"/>
        <v/>
      </c>
      <c r="E324" s="112" t="str">
        <f t="shared" si="186"/>
        <v/>
      </c>
      <c r="F324" s="113" t="str">
        <f t="shared" si="187"/>
        <v/>
      </c>
      <c r="G324" s="113" t="str">
        <f t="shared" si="162"/>
        <v/>
      </c>
      <c r="H324" s="113" t="str">
        <f t="shared" si="163"/>
        <v/>
      </c>
      <c r="I324" s="114" t="str">
        <f t="shared" si="188"/>
        <v/>
      </c>
      <c r="J324" s="114" t="str">
        <f t="shared" si="164"/>
        <v/>
      </c>
      <c r="K324" s="8" t="str">
        <f t="shared" si="165"/>
        <v/>
      </c>
      <c r="L324" s="8" t="str">
        <f t="shared" si="166"/>
        <v/>
      </c>
      <c r="M324" s="114" t="str">
        <f t="shared" si="167"/>
        <v/>
      </c>
      <c r="N324" s="8" t="str">
        <f t="shared" si="189"/>
        <v/>
      </c>
      <c r="O324" s="115" t="str">
        <f t="shared" si="190"/>
        <v/>
      </c>
      <c r="P324" s="8" t="str">
        <f t="shared" si="191"/>
        <v/>
      </c>
      <c r="Q324" s="115" t="str">
        <f t="shared" si="192"/>
        <v/>
      </c>
      <c r="R324" s="115" t="str">
        <f t="shared" si="193"/>
        <v/>
      </c>
      <c r="S324" s="121" t="str">
        <f>IF(R324="","",SUMPRODUCT(--(L324=$L$8:$L$101),--(J324=$J$8:$J$101),--(R324&lt;$R$8:$R$101))+COUNTIF($R$8:R324,R324))</f>
        <v/>
      </c>
      <c r="T324" s="121" t="str">
        <f>IF(R324="","",SUMPRODUCT(--(L324=$L$8:$L$101),--(M324=$M$8:$M$101),--(J324=$J$8:$J$101),--(R324&lt;$R$8:$R$101))+COUNTIF($R$8:R324,R324))</f>
        <v/>
      </c>
      <c r="BU324" s="193">
        <v>317</v>
      </c>
      <c r="BV324" s="193" t="str">
        <f>IF(CK324="","",SUMPRODUCT(--(CC324=$CC$8:$CC$358),--(CE324=$CE$8:$CE$358),--(CK324&lt;$CK$8:$CK$358))+COUNTIF($CK$8:CK324,CK324))</f>
        <v/>
      </c>
      <c r="BW324" s="193" t="str">
        <f t="shared" si="170"/>
        <v/>
      </c>
      <c r="BX324" s="193" t="str">
        <f t="shared" si="171"/>
        <v/>
      </c>
      <c r="BY324" s="193" t="str">
        <f t="shared" si="172"/>
        <v/>
      </c>
      <c r="BZ324" s="193" t="str">
        <f t="shared" si="173"/>
        <v/>
      </c>
      <c r="CA324" s="193" t="str">
        <f t="shared" si="174"/>
        <v/>
      </c>
      <c r="CB324" s="193" t="str">
        <f t="shared" si="175"/>
        <v/>
      </c>
      <c r="CC324" s="193" t="str">
        <f t="shared" si="176"/>
        <v/>
      </c>
      <c r="CD324" s="193" t="str">
        <f t="shared" si="177"/>
        <v/>
      </c>
      <c r="CE324" s="193" t="str">
        <f t="shared" si="178"/>
        <v/>
      </c>
      <c r="CF324" s="200" t="str">
        <f t="shared" si="168"/>
        <v/>
      </c>
      <c r="CG324" s="193" t="str">
        <f t="shared" si="179"/>
        <v/>
      </c>
      <c r="CH324" s="192" t="str">
        <f t="shared" si="180"/>
        <v/>
      </c>
      <c r="CI324" s="193" t="str">
        <f t="shared" si="181"/>
        <v/>
      </c>
      <c r="CJ324" s="192" t="str">
        <f t="shared" si="182"/>
        <v/>
      </c>
      <c r="CK324" s="192" t="str">
        <f t="shared" si="183"/>
        <v/>
      </c>
      <c r="CL324" s="193" t="str">
        <f>IF(CK324="","",SUMPRODUCT(--(CC324=$CC$8:$CC$358),--(CE324=$CE$8:$CE$358),--(CK324&lt;$CK$8:$CK$358))+COUNTIF($CK$8:CK324,CK324))</f>
        <v/>
      </c>
      <c r="CM324" s="229" t="str">
        <f>IF(CK324="","",SUMPRODUCT(--(CE324=$CE$8:$CE$101),--(CF324=$CF$8:$CF$101),--(CC324=$CC$8:$CC$101),--(CK324&lt;$CK$8:$CK$101))+COUNTIF($CK$8:CK324,CK324))</f>
        <v/>
      </c>
    </row>
    <row r="325" spans="1:91" ht="29.1" hidden="1" customHeight="1">
      <c r="A325" s="182" t="str">
        <f t="shared" si="169"/>
        <v/>
      </c>
      <c r="B325" s="66">
        <v>318</v>
      </c>
      <c r="C325" s="8" t="str">
        <f t="shared" si="184"/>
        <v/>
      </c>
      <c r="D325" s="112" t="str">
        <f t="shared" si="185"/>
        <v/>
      </c>
      <c r="E325" s="112" t="str">
        <f t="shared" si="186"/>
        <v/>
      </c>
      <c r="F325" s="113" t="str">
        <f t="shared" si="187"/>
        <v/>
      </c>
      <c r="G325" s="113" t="str">
        <f t="shared" si="162"/>
        <v/>
      </c>
      <c r="H325" s="113" t="str">
        <f t="shared" si="163"/>
        <v/>
      </c>
      <c r="I325" s="114" t="str">
        <f t="shared" si="188"/>
        <v/>
      </c>
      <c r="J325" s="114" t="str">
        <f t="shared" si="164"/>
        <v/>
      </c>
      <c r="K325" s="8" t="str">
        <f t="shared" si="165"/>
        <v/>
      </c>
      <c r="L325" s="8" t="str">
        <f t="shared" si="166"/>
        <v/>
      </c>
      <c r="M325" s="114" t="str">
        <f t="shared" si="167"/>
        <v/>
      </c>
      <c r="N325" s="8" t="str">
        <f t="shared" si="189"/>
        <v/>
      </c>
      <c r="O325" s="115" t="str">
        <f t="shared" si="190"/>
        <v/>
      </c>
      <c r="P325" s="8" t="str">
        <f t="shared" si="191"/>
        <v/>
      </c>
      <c r="Q325" s="115" t="str">
        <f t="shared" si="192"/>
        <v/>
      </c>
      <c r="R325" s="115" t="str">
        <f t="shared" si="193"/>
        <v/>
      </c>
      <c r="S325" s="121" t="str">
        <f>IF(R325="","",SUMPRODUCT(--(L325=$L$8:$L$101),--(J325=$J$8:$J$101),--(R325&lt;$R$8:$R$101))+COUNTIF($R$8:R325,R325))</f>
        <v/>
      </c>
      <c r="T325" s="121" t="str">
        <f>IF(R325="","",SUMPRODUCT(--(L325=$L$8:$L$101),--(M325=$M$8:$M$101),--(J325=$J$8:$J$101),--(R325&lt;$R$8:$R$101))+COUNTIF($R$8:R325,R325))</f>
        <v/>
      </c>
      <c r="BU325" s="193">
        <v>318</v>
      </c>
      <c r="BV325" s="193" t="str">
        <f>IF(CK325="","",SUMPRODUCT(--(CC325=$CC$8:$CC$358),--(CE325=$CE$8:$CE$358),--(CK325&lt;$CK$8:$CK$358))+COUNTIF($CK$8:CK325,CK325))</f>
        <v/>
      </c>
      <c r="BW325" s="193" t="str">
        <f t="shared" si="170"/>
        <v/>
      </c>
      <c r="BX325" s="193" t="str">
        <f t="shared" si="171"/>
        <v/>
      </c>
      <c r="BY325" s="193" t="str">
        <f t="shared" si="172"/>
        <v/>
      </c>
      <c r="BZ325" s="193" t="str">
        <f t="shared" si="173"/>
        <v/>
      </c>
      <c r="CA325" s="193" t="str">
        <f t="shared" si="174"/>
        <v/>
      </c>
      <c r="CB325" s="193" t="str">
        <f t="shared" si="175"/>
        <v/>
      </c>
      <c r="CC325" s="193" t="str">
        <f t="shared" si="176"/>
        <v/>
      </c>
      <c r="CD325" s="193" t="str">
        <f t="shared" si="177"/>
        <v/>
      </c>
      <c r="CE325" s="193" t="str">
        <f t="shared" si="178"/>
        <v/>
      </c>
      <c r="CF325" s="200" t="str">
        <f t="shared" si="168"/>
        <v/>
      </c>
      <c r="CG325" s="193" t="str">
        <f t="shared" si="179"/>
        <v/>
      </c>
      <c r="CH325" s="192" t="str">
        <f t="shared" si="180"/>
        <v/>
      </c>
      <c r="CI325" s="193" t="str">
        <f t="shared" si="181"/>
        <v/>
      </c>
      <c r="CJ325" s="192" t="str">
        <f t="shared" si="182"/>
        <v/>
      </c>
      <c r="CK325" s="192" t="str">
        <f t="shared" si="183"/>
        <v/>
      </c>
      <c r="CL325" s="193" t="str">
        <f>IF(CK325="","",SUMPRODUCT(--(CC325=$CC$8:$CC$358),--(CE325=$CE$8:$CE$358),--(CK325&lt;$CK$8:$CK$358))+COUNTIF($CK$8:CK325,CK325))</f>
        <v/>
      </c>
      <c r="CM325" s="229" t="str">
        <f>IF(CK325="","",SUMPRODUCT(--(CE325=$CE$8:$CE$101),--(CF325=$CF$8:$CF$101),--(CC325=$CC$8:$CC$101),--(CK325&lt;$CK$8:$CK$101))+COUNTIF($CK$8:CK325,CK325))</f>
        <v/>
      </c>
    </row>
    <row r="326" spans="1:91" ht="29.1" hidden="1" customHeight="1">
      <c r="A326" s="182" t="str">
        <f t="shared" si="169"/>
        <v/>
      </c>
      <c r="B326" s="66">
        <v>319</v>
      </c>
      <c r="C326" s="8" t="str">
        <f t="shared" si="184"/>
        <v/>
      </c>
      <c r="D326" s="112" t="str">
        <f t="shared" si="185"/>
        <v/>
      </c>
      <c r="E326" s="112" t="str">
        <f t="shared" si="186"/>
        <v/>
      </c>
      <c r="F326" s="113" t="str">
        <f t="shared" si="187"/>
        <v/>
      </c>
      <c r="G326" s="113" t="str">
        <f t="shared" si="162"/>
        <v/>
      </c>
      <c r="H326" s="113" t="str">
        <f t="shared" si="163"/>
        <v/>
      </c>
      <c r="I326" s="114" t="str">
        <f t="shared" si="188"/>
        <v/>
      </c>
      <c r="J326" s="114" t="str">
        <f t="shared" si="164"/>
        <v/>
      </c>
      <c r="K326" s="8" t="str">
        <f t="shared" si="165"/>
        <v/>
      </c>
      <c r="L326" s="8" t="str">
        <f t="shared" si="166"/>
        <v/>
      </c>
      <c r="M326" s="114" t="str">
        <f t="shared" si="167"/>
        <v/>
      </c>
      <c r="N326" s="8" t="str">
        <f t="shared" si="189"/>
        <v/>
      </c>
      <c r="O326" s="115" t="str">
        <f t="shared" si="190"/>
        <v/>
      </c>
      <c r="P326" s="8" t="str">
        <f t="shared" si="191"/>
        <v/>
      </c>
      <c r="Q326" s="115" t="str">
        <f t="shared" si="192"/>
        <v/>
      </c>
      <c r="R326" s="115" t="str">
        <f t="shared" si="193"/>
        <v/>
      </c>
      <c r="S326" s="121" t="str">
        <f>IF(R326="","",SUMPRODUCT(--(L326=$L$8:$L$101),--(J326=$J$8:$J$101),--(R326&lt;$R$8:$R$101))+COUNTIF($R$8:R326,R326))</f>
        <v/>
      </c>
      <c r="T326" s="121" t="str">
        <f>IF(R326="","",SUMPRODUCT(--(L326=$L$8:$L$101),--(M326=$M$8:$M$101),--(J326=$J$8:$J$101),--(R326&lt;$R$8:$R$101))+COUNTIF($R$8:R326,R326))</f>
        <v/>
      </c>
      <c r="BU326" s="193">
        <v>319</v>
      </c>
      <c r="BV326" s="193" t="str">
        <f>IF(CK326="","",SUMPRODUCT(--(CC326=$CC$8:$CC$358),--(CE326=$CE$8:$CE$358),--(CK326&lt;$CK$8:$CK$358))+COUNTIF($CK$8:CK326,CK326))</f>
        <v/>
      </c>
      <c r="BW326" s="193" t="str">
        <f t="shared" si="170"/>
        <v/>
      </c>
      <c r="BX326" s="193" t="str">
        <f t="shared" si="171"/>
        <v/>
      </c>
      <c r="BY326" s="193" t="str">
        <f t="shared" si="172"/>
        <v/>
      </c>
      <c r="BZ326" s="193" t="str">
        <f t="shared" si="173"/>
        <v/>
      </c>
      <c r="CA326" s="193" t="str">
        <f t="shared" si="174"/>
        <v/>
      </c>
      <c r="CB326" s="193" t="str">
        <f t="shared" si="175"/>
        <v/>
      </c>
      <c r="CC326" s="193" t="str">
        <f t="shared" si="176"/>
        <v/>
      </c>
      <c r="CD326" s="193" t="str">
        <f t="shared" si="177"/>
        <v/>
      </c>
      <c r="CE326" s="193" t="str">
        <f t="shared" si="178"/>
        <v/>
      </c>
      <c r="CF326" s="200" t="str">
        <f t="shared" si="168"/>
        <v/>
      </c>
      <c r="CG326" s="193" t="str">
        <f t="shared" si="179"/>
        <v/>
      </c>
      <c r="CH326" s="192" t="str">
        <f t="shared" si="180"/>
        <v/>
      </c>
      <c r="CI326" s="193" t="str">
        <f t="shared" si="181"/>
        <v/>
      </c>
      <c r="CJ326" s="192" t="str">
        <f t="shared" si="182"/>
        <v/>
      </c>
      <c r="CK326" s="192" t="str">
        <f t="shared" si="183"/>
        <v/>
      </c>
      <c r="CL326" s="193" t="str">
        <f>IF(CK326="","",SUMPRODUCT(--(CC326=$CC$8:$CC$358),--(CE326=$CE$8:$CE$358),--(CK326&lt;$CK$8:$CK$358))+COUNTIF($CK$8:CK326,CK326))</f>
        <v/>
      </c>
      <c r="CM326" s="229" t="str">
        <f>IF(CK326="","",SUMPRODUCT(--(CE326=$CE$8:$CE$101),--(CF326=$CF$8:$CF$101),--(CC326=$CC$8:$CC$101),--(CK326&lt;$CK$8:$CK$101))+COUNTIF($CK$8:CK326,CK326))</f>
        <v/>
      </c>
    </row>
    <row r="327" spans="1:91" ht="29.1" hidden="1" customHeight="1">
      <c r="A327" s="182" t="str">
        <f t="shared" si="169"/>
        <v/>
      </c>
      <c r="B327" s="66">
        <v>320</v>
      </c>
      <c r="C327" s="8" t="str">
        <f t="shared" si="184"/>
        <v/>
      </c>
      <c r="D327" s="112" t="str">
        <f t="shared" si="185"/>
        <v/>
      </c>
      <c r="E327" s="112" t="str">
        <f t="shared" si="186"/>
        <v/>
      </c>
      <c r="F327" s="113" t="str">
        <f t="shared" si="187"/>
        <v/>
      </c>
      <c r="G327" s="113" t="str">
        <f t="shared" si="162"/>
        <v/>
      </c>
      <c r="H327" s="113" t="str">
        <f t="shared" si="163"/>
        <v/>
      </c>
      <c r="I327" s="114" t="str">
        <f t="shared" si="188"/>
        <v/>
      </c>
      <c r="J327" s="114" t="str">
        <f t="shared" si="164"/>
        <v/>
      </c>
      <c r="K327" s="8" t="str">
        <f t="shared" si="165"/>
        <v/>
      </c>
      <c r="L327" s="8" t="str">
        <f t="shared" si="166"/>
        <v/>
      </c>
      <c r="M327" s="114" t="str">
        <f t="shared" si="167"/>
        <v/>
      </c>
      <c r="N327" s="8" t="str">
        <f t="shared" si="189"/>
        <v/>
      </c>
      <c r="O327" s="115" t="str">
        <f t="shared" si="190"/>
        <v/>
      </c>
      <c r="P327" s="8" t="str">
        <f t="shared" si="191"/>
        <v/>
      </c>
      <c r="Q327" s="115" t="str">
        <f t="shared" si="192"/>
        <v/>
      </c>
      <c r="R327" s="115" t="str">
        <f t="shared" si="193"/>
        <v/>
      </c>
      <c r="S327" s="121" t="str">
        <f>IF(R327="","",SUMPRODUCT(--(L327=$L$8:$L$101),--(J327=$J$8:$J$101),--(R327&lt;$R$8:$R$101))+COUNTIF($R$8:R327,R327))</f>
        <v/>
      </c>
      <c r="T327" s="121" t="str">
        <f>IF(R327="","",SUMPRODUCT(--(L327=$L$8:$L$101),--(M327=$M$8:$M$101),--(J327=$J$8:$J$101),--(R327&lt;$R$8:$R$101))+COUNTIF($R$8:R327,R327))</f>
        <v/>
      </c>
      <c r="BU327" s="193">
        <v>320</v>
      </c>
      <c r="BV327" s="193" t="str">
        <f>IF(CK327="","",SUMPRODUCT(--(CC327=$CC$8:$CC$358),--(CE327=$CE$8:$CE$358),--(CK327&lt;$CK$8:$CK$358))+COUNTIF($CK$8:CK327,CK327))</f>
        <v/>
      </c>
      <c r="BW327" s="193" t="str">
        <f t="shared" si="170"/>
        <v/>
      </c>
      <c r="BX327" s="193" t="str">
        <f t="shared" si="171"/>
        <v/>
      </c>
      <c r="BY327" s="193" t="str">
        <f t="shared" si="172"/>
        <v/>
      </c>
      <c r="BZ327" s="193" t="str">
        <f t="shared" si="173"/>
        <v/>
      </c>
      <c r="CA327" s="193" t="str">
        <f t="shared" si="174"/>
        <v/>
      </c>
      <c r="CB327" s="193" t="str">
        <f t="shared" si="175"/>
        <v/>
      </c>
      <c r="CC327" s="193" t="str">
        <f t="shared" si="176"/>
        <v/>
      </c>
      <c r="CD327" s="193" t="str">
        <f t="shared" si="177"/>
        <v/>
      </c>
      <c r="CE327" s="193" t="str">
        <f t="shared" si="178"/>
        <v/>
      </c>
      <c r="CF327" s="200" t="str">
        <f t="shared" si="168"/>
        <v/>
      </c>
      <c r="CG327" s="193" t="str">
        <f t="shared" si="179"/>
        <v/>
      </c>
      <c r="CH327" s="192" t="str">
        <f t="shared" si="180"/>
        <v/>
      </c>
      <c r="CI327" s="193" t="str">
        <f t="shared" si="181"/>
        <v/>
      </c>
      <c r="CJ327" s="192" t="str">
        <f t="shared" si="182"/>
        <v/>
      </c>
      <c r="CK327" s="192" t="str">
        <f t="shared" si="183"/>
        <v/>
      </c>
      <c r="CL327" s="193" t="str">
        <f>IF(CK327="","",SUMPRODUCT(--(CC327=$CC$8:$CC$358),--(CE327=$CE$8:$CE$358),--(CK327&lt;$CK$8:$CK$358))+COUNTIF($CK$8:CK327,CK327))</f>
        <v/>
      </c>
      <c r="CM327" s="229" t="str">
        <f>IF(CK327="","",SUMPRODUCT(--(CE327=$CE$8:$CE$101),--(CF327=$CF$8:$CF$101),--(CC327=$CC$8:$CC$101),--(CK327&lt;$CK$8:$CK$101))+COUNTIF($CK$8:CK327,CK327))</f>
        <v/>
      </c>
    </row>
    <row r="328" spans="1:91" ht="29.1" hidden="1" customHeight="1">
      <c r="A328" s="182" t="str">
        <f t="shared" si="169"/>
        <v/>
      </c>
      <c r="B328" s="66">
        <v>321</v>
      </c>
      <c r="C328" s="8" t="str">
        <f t="shared" si="184"/>
        <v/>
      </c>
      <c r="D328" s="112" t="str">
        <f t="shared" si="185"/>
        <v/>
      </c>
      <c r="E328" s="112" t="str">
        <f t="shared" si="186"/>
        <v/>
      </c>
      <c r="F328" s="113" t="str">
        <f t="shared" si="187"/>
        <v/>
      </c>
      <c r="G328" s="113" t="str">
        <f t="shared" ref="G328:G358" si="194">IFERROR(VLOOKUP(B328,subjectwise,18,0),"")</f>
        <v/>
      </c>
      <c r="H328" s="113" t="str">
        <f t="shared" ref="H328:H358" si="195">IFERROR(VLOOKUP(B328,subjectwise,17,0),"")</f>
        <v/>
      </c>
      <c r="I328" s="114" t="str">
        <f t="shared" si="188"/>
        <v/>
      </c>
      <c r="J328" s="114" t="str">
        <f t="shared" ref="J328:J358" si="196">IFERROR(VLOOKUP(B328,subjectwise,20,0),"")</f>
        <v/>
      </c>
      <c r="K328" s="8" t="str">
        <f t="shared" ref="K328:K358" si="197">IFERROR(VLOOKUP(B328,subjectwise,15,0),"")</f>
        <v/>
      </c>
      <c r="L328" s="8" t="str">
        <f t="shared" ref="L328:L358" si="198">IFERROR(VLOOKUP(B328,subjectwise,16,0),"")</f>
        <v/>
      </c>
      <c r="M328" s="114" t="str">
        <f t="shared" ref="M328:M358" si="199">IFERROR(VLOOKUP(B328,subjectwise,14,0),"")</f>
        <v/>
      </c>
      <c r="N328" s="8" t="str">
        <f t="shared" si="189"/>
        <v/>
      </c>
      <c r="O328" s="115" t="str">
        <f t="shared" si="190"/>
        <v/>
      </c>
      <c r="P328" s="8" t="str">
        <f t="shared" si="191"/>
        <v/>
      </c>
      <c r="Q328" s="115" t="str">
        <f t="shared" si="192"/>
        <v/>
      </c>
      <c r="R328" s="115" t="str">
        <f t="shared" si="193"/>
        <v/>
      </c>
      <c r="S328" s="121" t="str">
        <f>IF(R328="","",SUMPRODUCT(--(L328=$L$8:$L$101),--(J328=$J$8:$J$101),--(R328&lt;$R$8:$R$101))+COUNTIF($R$8:R328,R328))</f>
        <v/>
      </c>
      <c r="T328" s="121" t="str">
        <f>IF(R328="","",SUMPRODUCT(--(L328=$L$8:$L$101),--(M328=$M$8:$M$101),--(J328=$J$8:$J$101),--(R328&lt;$R$8:$R$101))+COUNTIF($R$8:R328,R328))</f>
        <v/>
      </c>
      <c r="BU328" s="193">
        <v>321</v>
      </c>
      <c r="BV328" s="193" t="str">
        <f>IF(CK328="","",SUMPRODUCT(--(CC328=$CC$8:$CC$358),--(CE328=$CE$8:$CE$358),--(CK328&lt;$CK$8:$CK$358))+COUNTIF($CK$8:CK328,CK328))</f>
        <v/>
      </c>
      <c r="BW328" s="193" t="str">
        <f t="shared" si="170"/>
        <v/>
      </c>
      <c r="BX328" s="193" t="str">
        <f t="shared" si="171"/>
        <v/>
      </c>
      <c r="BY328" s="193" t="str">
        <f t="shared" si="172"/>
        <v/>
      </c>
      <c r="BZ328" s="193" t="str">
        <f t="shared" si="173"/>
        <v/>
      </c>
      <c r="CA328" s="193" t="str">
        <f t="shared" si="174"/>
        <v/>
      </c>
      <c r="CB328" s="193" t="str">
        <f t="shared" si="175"/>
        <v/>
      </c>
      <c r="CC328" s="193" t="str">
        <f t="shared" si="176"/>
        <v/>
      </c>
      <c r="CD328" s="193" t="str">
        <f t="shared" si="177"/>
        <v/>
      </c>
      <c r="CE328" s="193" t="str">
        <f t="shared" si="178"/>
        <v/>
      </c>
      <c r="CF328" s="200" t="str">
        <f t="shared" ref="CF328:CF391" si="200">IFERROR(VLOOKUP(BU328,selection,13,0),"")</f>
        <v/>
      </c>
      <c r="CG328" s="193" t="str">
        <f t="shared" si="179"/>
        <v/>
      </c>
      <c r="CH328" s="192" t="str">
        <f t="shared" si="180"/>
        <v/>
      </c>
      <c r="CI328" s="193" t="str">
        <f t="shared" si="181"/>
        <v/>
      </c>
      <c r="CJ328" s="192" t="str">
        <f t="shared" si="182"/>
        <v/>
      </c>
      <c r="CK328" s="192" t="str">
        <f t="shared" si="183"/>
        <v/>
      </c>
      <c r="CL328" s="193" t="str">
        <f>IF(CK328="","",SUMPRODUCT(--(CC328=$CC$8:$CC$358),--(CE328=$CE$8:$CE$358),--(CK328&lt;$CK$8:$CK$358))+COUNTIF($CK$8:CK328,CK328))</f>
        <v/>
      </c>
      <c r="CM328" s="229" t="str">
        <f>IF(CK328="","",SUMPRODUCT(--(CE328=$CE$8:$CE$101),--(CF328=$CF$8:$CF$101),--(CC328=$CC$8:$CC$101),--(CK328&lt;$CK$8:$CK$101))+COUNTIF($CK$8:CK328,CK328))</f>
        <v/>
      </c>
    </row>
    <row r="329" spans="1:91" ht="29.1" hidden="1" customHeight="1">
      <c r="A329" s="182" t="str">
        <f t="shared" ref="A329:A358" si="201">IF(T329="","",VALUE(T329))</f>
        <v/>
      </c>
      <c r="B329" s="66">
        <v>322</v>
      </c>
      <c r="C329" s="8" t="str">
        <f t="shared" si="184"/>
        <v/>
      </c>
      <c r="D329" s="112" t="str">
        <f t="shared" si="185"/>
        <v/>
      </c>
      <c r="E329" s="112" t="str">
        <f t="shared" si="186"/>
        <v/>
      </c>
      <c r="F329" s="113" t="str">
        <f t="shared" si="187"/>
        <v/>
      </c>
      <c r="G329" s="113" t="str">
        <f t="shared" si="194"/>
        <v/>
      </c>
      <c r="H329" s="113" t="str">
        <f t="shared" si="195"/>
        <v/>
      </c>
      <c r="I329" s="114" t="str">
        <f t="shared" si="188"/>
        <v/>
      </c>
      <c r="J329" s="114" t="str">
        <f t="shared" si="196"/>
        <v/>
      </c>
      <c r="K329" s="8" t="str">
        <f t="shared" si="197"/>
        <v/>
      </c>
      <c r="L329" s="8" t="str">
        <f t="shared" si="198"/>
        <v/>
      </c>
      <c r="M329" s="114" t="str">
        <f t="shared" si="199"/>
        <v/>
      </c>
      <c r="N329" s="8" t="str">
        <f t="shared" si="189"/>
        <v/>
      </c>
      <c r="O329" s="115" t="str">
        <f t="shared" si="190"/>
        <v/>
      </c>
      <c r="P329" s="8" t="str">
        <f t="shared" si="191"/>
        <v/>
      </c>
      <c r="Q329" s="115" t="str">
        <f t="shared" si="192"/>
        <v/>
      </c>
      <c r="R329" s="115" t="str">
        <f t="shared" si="193"/>
        <v/>
      </c>
      <c r="S329" s="121" t="str">
        <f>IF(R329="","",SUMPRODUCT(--(L329=$L$8:$L$101),--(J329=$J$8:$J$101),--(R329&lt;$R$8:$R$101))+COUNTIF($R$8:R329,R329))</f>
        <v/>
      </c>
      <c r="T329" s="121" t="str">
        <f>IF(R329="","",SUMPRODUCT(--(L329=$L$8:$L$101),--(M329=$M$8:$M$101),--(J329=$J$8:$J$101),--(R329&lt;$R$8:$R$101))+COUNTIF($R$8:R329,R329))</f>
        <v/>
      </c>
      <c r="BU329" s="193">
        <v>322</v>
      </c>
      <c r="BV329" s="193" t="str">
        <f>IF(CK329="","",SUMPRODUCT(--(CC329=$CC$8:$CC$358),--(CE329=$CE$8:$CE$358),--(CK329&lt;$CK$8:$CK$358))+COUNTIF($CK$8:CK329,CK329))</f>
        <v/>
      </c>
      <c r="BW329" s="193" t="str">
        <f t="shared" si="170"/>
        <v/>
      </c>
      <c r="BX329" s="193" t="str">
        <f t="shared" si="171"/>
        <v/>
      </c>
      <c r="BY329" s="193" t="str">
        <f t="shared" si="172"/>
        <v/>
      </c>
      <c r="BZ329" s="193" t="str">
        <f t="shared" si="173"/>
        <v/>
      </c>
      <c r="CA329" s="193" t="str">
        <f t="shared" si="174"/>
        <v/>
      </c>
      <c r="CB329" s="193" t="str">
        <f t="shared" si="175"/>
        <v/>
      </c>
      <c r="CC329" s="193" t="str">
        <f t="shared" si="176"/>
        <v/>
      </c>
      <c r="CD329" s="193" t="str">
        <f t="shared" si="177"/>
        <v/>
      </c>
      <c r="CE329" s="193" t="str">
        <f t="shared" si="178"/>
        <v/>
      </c>
      <c r="CF329" s="200" t="str">
        <f t="shared" si="200"/>
        <v/>
      </c>
      <c r="CG329" s="193" t="str">
        <f t="shared" si="179"/>
        <v/>
      </c>
      <c r="CH329" s="192" t="str">
        <f t="shared" si="180"/>
        <v/>
      </c>
      <c r="CI329" s="193" t="str">
        <f t="shared" si="181"/>
        <v/>
      </c>
      <c r="CJ329" s="192" t="str">
        <f t="shared" si="182"/>
        <v/>
      </c>
      <c r="CK329" s="192" t="str">
        <f t="shared" si="183"/>
        <v/>
      </c>
      <c r="CL329" s="193" t="str">
        <f>IF(CK329="","",SUMPRODUCT(--(CC329=$CC$8:$CC$358),--(CE329=$CE$8:$CE$358),--(CK329&lt;$CK$8:$CK$358))+COUNTIF($CK$8:CK329,CK329))</f>
        <v/>
      </c>
      <c r="CM329" s="229" t="str">
        <f>IF(CK329="","",SUMPRODUCT(--(CE329=$CE$8:$CE$101),--(CF329=$CF$8:$CF$101),--(CC329=$CC$8:$CC$101),--(CK329&lt;$CK$8:$CK$101))+COUNTIF($CK$8:CK329,CK329))</f>
        <v/>
      </c>
    </row>
    <row r="330" spans="1:91" ht="29.1" hidden="1" customHeight="1">
      <c r="A330" s="182" t="str">
        <f t="shared" si="201"/>
        <v/>
      </c>
      <c r="B330" s="66">
        <v>323</v>
      </c>
      <c r="C330" s="8" t="str">
        <f t="shared" si="184"/>
        <v/>
      </c>
      <c r="D330" s="112" t="str">
        <f t="shared" si="185"/>
        <v/>
      </c>
      <c r="E330" s="112" t="str">
        <f t="shared" si="186"/>
        <v/>
      </c>
      <c r="F330" s="113" t="str">
        <f t="shared" si="187"/>
        <v/>
      </c>
      <c r="G330" s="113" t="str">
        <f t="shared" si="194"/>
        <v/>
      </c>
      <c r="H330" s="113" t="str">
        <f t="shared" si="195"/>
        <v/>
      </c>
      <c r="I330" s="114" t="str">
        <f t="shared" si="188"/>
        <v/>
      </c>
      <c r="J330" s="114" t="str">
        <f t="shared" si="196"/>
        <v/>
      </c>
      <c r="K330" s="8" t="str">
        <f t="shared" si="197"/>
        <v/>
      </c>
      <c r="L330" s="8" t="str">
        <f t="shared" si="198"/>
        <v/>
      </c>
      <c r="M330" s="114" t="str">
        <f t="shared" si="199"/>
        <v/>
      </c>
      <c r="N330" s="8" t="str">
        <f t="shared" si="189"/>
        <v/>
      </c>
      <c r="O330" s="115" t="str">
        <f t="shared" si="190"/>
        <v/>
      </c>
      <c r="P330" s="8" t="str">
        <f t="shared" si="191"/>
        <v/>
      </c>
      <c r="Q330" s="115" t="str">
        <f t="shared" si="192"/>
        <v/>
      </c>
      <c r="R330" s="115" t="str">
        <f t="shared" si="193"/>
        <v/>
      </c>
      <c r="S330" s="121" t="str">
        <f>IF(R330="","",SUMPRODUCT(--(L330=$L$8:$L$101),--(J330=$J$8:$J$101),--(R330&lt;$R$8:$R$101))+COUNTIF($R$8:R330,R330))</f>
        <v/>
      </c>
      <c r="T330" s="121" t="str">
        <f>IF(R330="","",SUMPRODUCT(--(L330=$L$8:$L$101),--(M330=$M$8:$M$101),--(J330=$J$8:$J$101),--(R330&lt;$R$8:$R$101))+COUNTIF($R$8:R330,R330))</f>
        <v/>
      </c>
      <c r="BU330" s="193">
        <v>323</v>
      </c>
      <c r="BV330" s="193" t="str">
        <f>IF(CK330="","",SUMPRODUCT(--(CC330=$CC$8:$CC$358),--(CE330=$CE$8:$CE$358),--(CK330&lt;$CK$8:$CK$358))+COUNTIF($CK$8:CK330,CK330))</f>
        <v/>
      </c>
      <c r="BW330" s="193" t="str">
        <f t="shared" si="170"/>
        <v/>
      </c>
      <c r="BX330" s="193" t="str">
        <f t="shared" si="171"/>
        <v/>
      </c>
      <c r="BY330" s="193" t="str">
        <f t="shared" si="172"/>
        <v/>
      </c>
      <c r="BZ330" s="193" t="str">
        <f t="shared" si="173"/>
        <v/>
      </c>
      <c r="CA330" s="193" t="str">
        <f t="shared" si="174"/>
        <v/>
      </c>
      <c r="CB330" s="193" t="str">
        <f t="shared" si="175"/>
        <v/>
      </c>
      <c r="CC330" s="193" t="str">
        <f t="shared" si="176"/>
        <v/>
      </c>
      <c r="CD330" s="193" t="str">
        <f t="shared" si="177"/>
        <v/>
      </c>
      <c r="CE330" s="193" t="str">
        <f t="shared" si="178"/>
        <v/>
      </c>
      <c r="CF330" s="200" t="str">
        <f t="shared" si="200"/>
        <v/>
      </c>
      <c r="CG330" s="193" t="str">
        <f t="shared" si="179"/>
        <v/>
      </c>
      <c r="CH330" s="192" t="str">
        <f t="shared" si="180"/>
        <v/>
      </c>
      <c r="CI330" s="193" t="str">
        <f t="shared" si="181"/>
        <v/>
      </c>
      <c r="CJ330" s="192" t="str">
        <f t="shared" si="182"/>
        <v/>
      </c>
      <c r="CK330" s="192" t="str">
        <f t="shared" si="183"/>
        <v/>
      </c>
      <c r="CL330" s="193" t="str">
        <f>IF(CK330="","",SUMPRODUCT(--(CC330=$CC$8:$CC$358),--(CE330=$CE$8:$CE$358),--(CK330&lt;$CK$8:$CK$358))+COUNTIF($CK$8:CK330,CK330))</f>
        <v/>
      </c>
      <c r="CM330" s="229" t="str">
        <f>IF(CK330="","",SUMPRODUCT(--(CE330=$CE$8:$CE$101),--(CF330=$CF$8:$CF$101),--(CC330=$CC$8:$CC$101),--(CK330&lt;$CK$8:$CK$101))+COUNTIF($CK$8:CK330,CK330))</f>
        <v/>
      </c>
    </row>
    <row r="331" spans="1:91" ht="29.1" hidden="1" customHeight="1">
      <c r="A331" s="182" t="str">
        <f t="shared" si="201"/>
        <v/>
      </c>
      <c r="B331" s="66">
        <v>324</v>
      </c>
      <c r="C331" s="8" t="str">
        <f t="shared" si="184"/>
        <v/>
      </c>
      <c r="D331" s="112" t="str">
        <f t="shared" si="185"/>
        <v/>
      </c>
      <c r="E331" s="112" t="str">
        <f t="shared" si="186"/>
        <v/>
      </c>
      <c r="F331" s="113" t="str">
        <f t="shared" si="187"/>
        <v/>
      </c>
      <c r="G331" s="113" t="str">
        <f t="shared" si="194"/>
        <v/>
      </c>
      <c r="H331" s="113" t="str">
        <f t="shared" si="195"/>
        <v/>
      </c>
      <c r="I331" s="114" t="str">
        <f t="shared" si="188"/>
        <v/>
      </c>
      <c r="J331" s="114" t="str">
        <f t="shared" si="196"/>
        <v/>
      </c>
      <c r="K331" s="8" t="str">
        <f t="shared" si="197"/>
        <v/>
      </c>
      <c r="L331" s="8" t="str">
        <f t="shared" si="198"/>
        <v/>
      </c>
      <c r="M331" s="114" t="str">
        <f t="shared" si="199"/>
        <v/>
      </c>
      <c r="N331" s="8" t="str">
        <f t="shared" si="189"/>
        <v/>
      </c>
      <c r="O331" s="115" t="str">
        <f t="shared" si="190"/>
        <v/>
      </c>
      <c r="P331" s="8" t="str">
        <f t="shared" si="191"/>
        <v/>
      </c>
      <c r="Q331" s="115" t="str">
        <f t="shared" si="192"/>
        <v/>
      </c>
      <c r="R331" s="115" t="str">
        <f t="shared" si="193"/>
        <v/>
      </c>
      <c r="S331" s="121" t="str">
        <f>IF(R331="","",SUMPRODUCT(--(L331=$L$8:$L$101),--(J331=$J$8:$J$101),--(R331&lt;$R$8:$R$101))+COUNTIF($R$8:R331,R331))</f>
        <v/>
      </c>
      <c r="T331" s="121" t="str">
        <f>IF(R331="","",SUMPRODUCT(--(L331=$L$8:$L$101),--(M331=$M$8:$M$101),--(J331=$J$8:$J$101),--(R331&lt;$R$8:$R$101))+COUNTIF($R$8:R331,R331))</f>
        <v/>
      </c>
      <c r="BU331" s="193">
        <v>324</v>
      </c>
      <c r="BV331" s="193" t="str">
        <f>IF(CK331="","",SUMPRODUCT(--(CC331=$CC$8:$CC$358),--(CE331=$CE$8:$CE$358),--(CK331&lt;$CK$8:$CK$358))+COUNTIF($CK$8:CK331,CK331))</f>
        <v/>
      </c>
      <c r="BW331" s="193" t="str">
        <f t="shared" ref="BW331:BW394" si="202">IFERROR(VLOOKUP(BU331,selection,4,0),"")</f>
        <v/>
      </c>
      <c r="BX331" s="193" t="str">
        <f t="shared" ref="BX331:BX394" si="203">IFERROR(VLOOKUP(BU331,selection,5,0),"")</f>
        <v/>
      </c>
      <c r="BY331" s="193" t="str">
        <f t="shared" ref="BY331:BY394" si="204">IFERROR(VLOOKUP(BU331,selection,6,0),"")</f>
        <v/>
      </c>
      <c r="BZ331" s="193" t="str">
        <f t="shared" ref="BZ331:BZ394" si="205">IFERROR(VLOOKUP(BU331,selection,16,0),"")</f>
        <v/>
      </c>
      <c r="CA331" s="193" t="str">
        <f t="shared" ref="CA331:CA394" si="206">IFERROR(VLOOKUP(BU331,selection,15,0),"")</f>
        <v/>
      </c>
      <c r="CB331" s="193" t="str">
        <f t="shared" ref="CB331:CB394" si="207">IFERROR(VLOOKUP(BU331,selection,7,0),"")</f>
        <v/>
      </c>
      <c r="CC331" s="193" t="str">
        <f t="shared" ref="CC331:CC394" si="208">IFERROR(VLOOKUP(BU331,selection,18,0),"")</f>
        <v/>
      </c>
      <c r="CD331" s="193" t="str">
        <f t="shared" ref="CD331:CD394" si="209">IFERROR(VLOOKUP(BU331,selection,14,0),"")</f>
        <v/>
      </c>
      <c r="CE331" s="193" t="str">
        <f t="shared" ref="CE331:CE394" si="210">IFERROR(VLOOKUP(BU331,selection,19,0),"")</f>
        <v/>
      </c>
      <c r="CF331" s="200" t="str">
        <f t="shared" si="200"/>
        <v/>
      </c>
      <c r="CG331" s="193" t="str">
        <f t="shared" ref="CG331:CG394" si="211">IFERROR(VLOOKUP(BU331,selection,8,0),"")</f>
        <v/>
      </c>
      <c r="CH331" s="192" t="str">
        <f t="shared" ref="CH331:CH394" si="212">IFERROR(VLOOKUP(BU331,selection,9,0)*75%,"")</f>
        <v/>
      </c>
      <c r="CI331" s="193" t="str">
        <f t="shared" ref="CI331:CI394" si="213">IFERROR(VLOOKUP(BU331,selection,10,0),"")</f>
        <v/>
      </c>
      <c r="CJ331" s="192" t="str">
        <f t="shared" ref="CJ331:CJ394" si="214">IFERROR(VLOOKUP(BU331,selection,11,0)*25%,"")</f>
        <v/>
      </c>
      <c r="CK331" s="192" t="str">
        <f t="shared" ref="CK331:CK394" si="215">IFERROR(IF(CB331="","",SUM(CH331+CJ331)),"")</f>
        <v/>
      </c>
      <c r="CL331" s="193" t="str">
        <f>IF(CK331="","",SUMPRODUCT(--(CC331=$CC$8:$CC$358),--(CE331=$CE$8:$CE$358),--(CK331&lt;$CK$8:$CK$358))+COUNTIF($CK$8:CK331,CK331))</f>
        <v/>
      </c>
      <c r="CM331" s="229" t="str">
        <f>IF(CK331="","",SUMPRODUCT(--(CE331=$CE$8:$CE$101),--(CF331=$CF$8:$CF$101),--(CC331=$CC$8:$CC$101),--(CK331&lt;$CK$8:$CK$101))+COUNTIF($CK$8:CK331,CK331))</f>
        <v/>
      </c>
    </row>
    <row r="332" spans="1:91" ht="29.1" hidden="1" customHeight="1">
      <c r="A332" s="182" t="str">
        <f t="shared" si="201"/>
        <v/>
      </c>
      <c r="B332" s="66">
        <v>325</v>
      </c>
      <c r="C332" s="8" t="str">
        <f t="shared" si="184"/>
        <v/>
      </c>
      <c r="D332" s="112" t="str">
        <f t="shared" si="185"/>
        <v/>
      </c>
      <c r="E332" s="112" t="str">
        <f t="shared" si="186"/>
        <v/>
      </c>
      <c r="F332" s="113" t="str">
        <f t="shared" si="187"/>
        <v/>
      </c>
      <c r="G332" s="113" t="str">
        <f t="shared" si="194"/>
        <v/>
      </c>
      <c r="H332" s="113" t="str">
        <f t="shared" si="195"/>
        <v/>
      </c>
      <c r="I332" s="114" t="str">
        <f t="shared" si="188"/>
        <v/>
      </c>
      <c r="J332" s="114" t="str">
        <f t="shared" si="196"/>
        <v/>
      </c>
      <c r="K332" s="8" t="str">
        <f t="shared" si="197"/>
        <v/>
      </c>
      <c r="L332" s="8" t="str">
        <f t="shared" si="198"/>
        <v/>
      </c>
      <c r="M332" s="114" t="str">
        <f t="shared" si="199"/>
        <v/>
      </c>
      <c r="N332" s="8" t="str">
        <f t="shared" si="189"/>
        <v/>
      </c>
      <c r="O332" s="115" t="str">
        <f t="shared" si="190"/>
        <v/>
      </c>
      <c r="P332" s="8" t="str">
        <f t="shared" si="191"/>
        <v/>
      </c>
      <c r="Q332" s="115" t="str">
        <f t="shared" si="192"/>
        <v/>
      </c>
      <c r="R332" s="115" t="str">
        <f t="shared" si="193"/>
        <v/>
      </c>
      <c r="S332" s="121" t="str">
        <f>IF(R332="","",SUMPRODUCT(--(L332=$L$8:$L$101),--(J332=$J$8:$J$101),--(R332&lt;$R$8:$R$101))+COUNTIF($R$8:R332,R332))</f>
        <v/>
      </c>
      <c r="T332" s="121" t="str">
        <f>IF(R332="","",SUMPRODUCT(--(L332=$L$8:$L$101),--(M332=$M$8:$M$101),--(J332=$J$8:$J$101),--(R332&lt;$R$8:$R$101))+COUNTIF($R$8:R332,R332))</f>
        <v/>
      </c>
      <c r="BU332" s="193">
        <v>325</v>
      </c>
      <c r="BV332" s="193" t="str">
        <f>IF(CK332="","",SUMPRODUCT(--(CC332=$CC$8:$CC$358),--(CE332=$CE$8:$CE$358),--(CK332&lt;$CK$8:$CK$358))+COUNTIF($CK$8:CK332,CK332))</f>
        <v/>
      </c>
      <c r="BW332" s="193" t="str">
        <f t="shared" si="202"/>
        <v/>
      </c>
      <c r="BX332" s="193" t="str">
        <f t="shared" si="203"/>
        <v/>
      </c>
      <c r="BY332" s="193" t="str">
        <f t="shared" si="204"/>
        <v/>
      </c>
      <c r="BZ332" s="193" t="str">
        <f t="shared" si="205"/>
        <v/>
      </c>
      <c r="CA332" s="193" t="str">
        <f t="shared" si="206"/>
        <v/>
      </c>
      <c r="CB332" s="193" t="str">
        <f t="shared" si="207"/>
        <v/>
      </c>
      <c r="CC332" s="193" t="str">
        <f t="shared" si="208"/>
        <v/>
      </c>
      <c r="CD332" s="193" t="str">
        <f t="shared" si="209"/>
        <v/>
      </c>
      <c r="CE332" s="193" t="str">
        <f t="shared" si="210"/>
        <v/>
      </c>
      <c r="CF332" s="200" t="str">
        <f t="shared" si="200"/>
        <v/>
      </c>
      <c r="CG332" s="193" t="str">
        <f t="shared" si="211"/>
        <v/>
      </c>
      <c r="CH332" s="192" t="str">
        <f t="shared" si="212"/>
        <v/>
      </c>
      <c r="CI332" s="193" t="str">
        <f t="shared" si="213"/>
        <v/>
      </c>
      <c r="CJ332" s="192" t="str">
        <f t="shared" si="214"/>
        <v/>
      </c>
      <c r="CK332" s="192" t="str">
        <f t="shared" si="215"/>
        <v/>
      </c>
      <c r="CL332" s="193" t="str">
        <f>IF(CK332="","",SUMPRODUCT(--(CC332=$CC$8:$CC$358),--(CE332=$CE$8:$CE$358),--(CK332&lt;$CK$8:$CK$358))+COUNTIF($CK$8:CK332,CK332))</f>
        <v/>
      </c>
      <c r="CM332" s="229" t="str">
        <f>IF(CK332="","",SUMPRODUCT(--(CE332=$CE$8:$CE$101),--(CF332=$CF$8:$CF$101),--(CC332=$CC$8:$CC$101),--(CK332&lt;$CK$8:$CK$101))+COUNTIF($CK$8:CK332,CK332))</f>
        <v/>
      </c>
    </row>
    <row r="333" spans="1:91" ht="29.1" hidden="1" customHeight="1">
      <c r="A333" s="182" t="str">
        <f t="shared" si="201"/>
        <v/>
      </c>
      <c r="B333" s="66">
        <v>326</v>
      </c>
      <c r="C333" s="8" t="str">
        <f t="shared" si="184"/>
        <v/>
      </c>
      <c r="D333" s="112" t="str">
        <f t="shared" si="185"/>
        <v/>
      </c>
      <c r="E333" s="112" t="str">
        <f t="shared" si="186"/>
        <v/>
      </c>
      <c r="F333" s="113" t="str">
        <f t="shared" si="187"/>
        <v/>
      </c>
      <c r="G333" s="113" t="str">
        <f t="shared" si="194"/>
        <v/>
      </c>
      <c r="H333" s="113" t="str">
        <f t="shared" si="195"/>
        <v/>
      </c>
      <c r="I333" s="114" t="str">
        <f t="shared" si="188"/>
        <v/>
      </c>
      <c r="J333" s="114" t="str">
        <f t="shared" si="196"/>
        <v/>
      </c>
      <c r="K333" s="8" t="str">
        <f t="shared" si="197"/>
        <v/>
      </c>
      <c r="L333" s="8" t="str">
        <f t="shared" si="198"/>
        <v/>
      </c>
      <c r="M333" s="114" t="str">
        <f t="shared" si="199"/>
        <v/>
      </c>
      <c r="N333" s="8" t="str">
        <f t="shared" si="189"/>
        <v/>
      </c>
      <c r="O333" s="115" t="str">
        <f t="shared" si="190"/>
        <v/>
      </c>
      <c r="P333" s="8" t="str">
        <f t="shared" si="191"/>
        <v/>
      </c>
      <c r="Q333" s="115" t="str">
        <f t="shared" si="192"/>
        <v/>
      </c>
      <c r="R333" s="115" t="str">
        <f t="shared" si="193"/>
        <v/>
      </c>
      <c r="S333" s="121" t="str">
        <f>IF(R333="","",SUMPRODUCT(--(L333=$L$8:$L$101),--(J333=$J$8:$J$101),--(R333&lt;$R$8:$R$101))+COUNTIF($R$8:R333,R333))</f>
        <v/>
      </c>
      <c r="T333" s="121" t="str">
        <f>IF(R333="","",SUMPRODUCT(--(L333=$L$8:$L$101),--(M333=$M$8:$M$101),--(J333=$J$8:$J$101),--(R333&lt;$R$8:$R$101))+COUNTIF($R$8:R333,R333))</f>
        <v/>
      </c>
      <c r="BU333" s="193">
        <v>326</v>
      </c>
      <c r="BV333" s="193" t="str">
        <f>IF(CK333="","",SUMPRODUCT(--(CC333=$CC$8:$CC$358),--(CE333=$CE$8:$CE$358),--(CK333&lt;$CK$8:$CK$358))+COUNTIF($CK$8:CK333,CK333))</f>
        <v/>
      </c>
      <c r="BW333" s="193" t="str">
        <f t="shared" si="202"/>
        <v/>
      </c>
      <c r="BX333" s="193" t="str">
        <f t="shared" si="203"/>
        <v/>
      </c>
      <c r="BY333" s="193" t="str">
        <f t="shared" si="204"/>
        <v/>
      </c>
      <c r="BZ333" s="193" t="str">
        <f t="shared" si="205"/>
        <v/>
      </c>
      <c r="CA333" s="193" t="str">
        <f t="shared" si="206"/>
        <v/>
      </c>
      <c r="CB333" s="193" t="str">
        <f t="shared" si="207"/>
        <v/>
      </c>
      <c r="CC333" s="193" t="str">
        <f t="shared" si="208"/>
        <v/>
      </c>
      <c r="CD333" s="193" t="str">
        <f t="shared" si="209"/>
        <v/>
      </c>
      <c r="CE333" s="193" t="str">
        <f t="shared" si="210"/>
        <v/>
      </c>
      <c r="CF333" s="200" t="str">
        <f t="shared" si="200"/>
        <v/>
      </c>
      <c r="CG333" s="193" t="str">
        <f t="shared" si="211"/>
        <v/>
      </c>
      <c r="CH333" s="192" t="str">
        <f t="shared" si="212"/>
        <v/>
      </c>
      <c r="CI333" s="193" t="str">
        <f t="shared" si="213"/>
        <v/>
      </c>
      <c r="CJ333" s="192" t="str">
        <f t="shared" si="214"/>
        <v/>
      </c>
      <c r="CK333" s="192" t="str">
        <f t="shared" si="215"/>
        <v/>
      </c>
      <c r="CL333" s="193" t="str">
        <f>IF(CK333="","",SUMPRODUCT(--(CC333=$CC$8:$CC$358),--(CE333=$CE$8:$CE$358),--(CK333&lt;$CK$8:$CK$358))+COUNTIF($CK$8:CK333,CK333))</f>
        <v/>
      </c>
      <c r="CM333" s="229" t="str">
        <f>IF(CK333="","",SUMPRODUCT(--(CE333=$CE$8:$CE$101),--(CF333=$CF$8:$CF$101),--(CC333=$CC$8:$CC$101),--(CK333&lt;$CK$8:$CK$101))+COUNTIF($CK$8:CK333,CK333))</f>
        <v/>
      </c>
    </row>
    <row r="334" spans="1:91" ht="29.1" hidden="1" customHeight="1">
      <c r="A334" s="182" t="str">
        <f t="shared" si="201"/>
        <v/>
      </c>
      <c r="B334" s="66">
        <v>327</v>
      </c>
      <c r="C334" s="8" t="str">
        <f t="shared" ref="C334:C358" si="216">IFERROR(IF(LEN(D334)&gt;=2,C333+1,""),"")</f>
        <v/>
      </c>
      <c r="D334" s="112" t="str">
        <f t="shared" ref="D334:D358" si="217">IFERROR(VLOOKUP(B334,subjectwise,4,0),"")</f>
        <v/>
      </c>
      <c r="E334" s="112" t="str">
        <f t="shared" ref="E334:E358" si="218">IFERROR(VLOOKUP(B334,subjectwise,5,0),"")</f>
        <v/>
      </c>
      <c r="F334" s="113" t="str">
        <f t="shared" ref="F334:F358" si="219">IFERROR(VLOOKUP(B334,subjectwise,6,0),"")</f>
        <v/>
      </c>
      <c r="G334" s="113" t="str">
        <f t="shared" si="194"/>
        <v/>
      </c>
      <c r="H334" s="113" t="str">
        <f t="shared" si="195"/>
        <v/>
      </c>
      <c r="I334" s="114" t="str">
        <f t="shared" ref="I334:I358" si="220">IFERROR(VLOOKUP(B334,subjectwise,7,0),"")</f>
        <v/>
      </c>
      <c r="J334" s="114" t="str">
        <f t="shared" si="196"/>
        <v/>
      </c>
      <c r="K334" s="8" t="str">
        <f t="shared" si="197"/>
        <v/>
      </c>
      <c r="L334" s="8" t="str">
        <f t="shared" si="198"/>
        <v/>
      </c>
      <c r="M334" s="114" t="str">
        <f t="shared" si="199"/>
        <v/>
      </c>
      <c r="N334" s="8" t="str">
        <f t="shared" ref="N334:N358" si="221">IFERROR(VLOOKUP(B334,subjectwise,8,0),"")</f>
        <v/>
      </c>
      <c r="O334" s="115" t="str">
        <f t="shared" ref="O334:O358" si="222">IFERROR(VLOOKUP(B334,subjectwise,9,0)*75%,"")</f>
        <v/>
      </c>
      <c r="P334" s="8" t="str">
        <f t="shared" ref="P334:P358" si="223">IFERROR(VLOOKUP(B334,subjectwise,10,0),"")</f>
        <v/>
      </c>
      <c r="Q334" s="115" t="str">
        <f t="shared" ref="Q334:Q358" si="224">IFERROR(VLOOKUP(B334,subjectwise,11,0)*25%,"")</f>
        <v/>
      </c>
      <c r="R334" s="115" t="str">
        <f t="shared" ref="R334:R358" si="225">IFERROR(IF(I334="","",SUM(O334+Q334)),"")</f>
        <v/>
      </c>
      <c r="S334" s="121" t="str">
        <f>IF(R334="","",SUMPRODUCT(--(L334=$L$8:$L$101),--(J334=$J$8:$J$101),--(R334&lt;$R$8:$R$101))+COUNTIF($R$8:R334,R334))</f>
        <v/>
      </c>
      <c r="T334" s="121" t="str">
        <f>IF(R334="","",SUMPRODUCT(--(L334=$L$8:$L$101),--(M334=$M$8:$M$101),--(J334=$J$8:$J$101),--(R334&lt;$R$8:$R$101))+COUNTIF($R$8:R334,R334))</f>
        <v/>
      </c>
      <c r="BU334" s="193">
        <v>327</v>
      </c>
      <c r="BV334" s="193" t="str">
        <f>IF(CK334="","",SUMPRODUCT(--(CC334=$CC$8:$CC$358),--(CE334=$CE$8:$CE$358),--(CK334&lt;$CK$8:$CK$358))+COUNTIF($CK$8:CK334,CK334))</f>
        <v/>
      </c>
      <c r="BW334" s="193" t="str">
        <f t="shared" si="202"/>
        <v/>
      </c>
      <c r="BX334" s="193" t="str">
        <f t="shared" si="203"/>
        <v/>
      </c>
      <c r="BY334" s="193" t="str">
        <f t="shared" si="204"/>
        <v/>
      </c>
      <c r="BZ334" s="193" t="str">
        <f t="shared" si="205"/>
        <v/>
      </c>
      <c r="CA334" s="193" t="str">
        <f t="shared" si="206"/>
        <v/>
      </c>
      <c r="CB334" s="193" t="str">
        <f t="shared" si="207"/>
        <v/>
      </c>
      <c r="CC334" s="193" t="str">
        <f t="shared" si="208"/>
        <v/>
      </c>
      <c r="CD334" s="193" t="str">
        <f t="shared" si="209"/>
        <v/>
      </c>
      <c r="CE334" s="193" t="str">
        <f t="shared" si="210"/>
        <v/>
      </c>
      <c r="CF334" s="200" t="str">
        <f t="shared" si="200"/>
        <v/>
      </c>
      <c r="CG334" s="193" t="str">
        <f t="shared" si="211"/>
        <v/>
      </c>
      <c r="CH334" s="192" t="str">
        <f t="shared" si="212"/>
        <v/>
      </c>
      <c r="CI334" s="193" t="str">
        <f t="shared" si="213"/>
        <v/>
      </c>
      <c r="CJ334" s="192" t="str">
        <f t="shared" si="214"/>
        <v/>
      </c>
      <c r="CK334" s="192" t="str">
        <f t="shared" si="215"/>
        <v/>
      </c>
      <c r="CL334" s="193" t="str">
        <f>IF(CK334="","",SUMPRODUCT(--(CC334=$CC$8:$CC$358),--(CE334=$CE$8:$CE$358),--(CK334&lt;$CK$8:$CK$358))+COUNTIF($CK$8:CK334,CK334))</f>
        <v/>
      </c>
      <c r="CM334" s="229" t="str">
        <f>IF(CK334="","",SUMPRODUCT(--(CE334=$CE$8:$CE$101),--(CF334=$CF$8:$CF$101),--(CC334=$CC$8:$CC$101),--(CK334&lt;$CK$8:$CK$101))+COUNTIF($CK$8:CK334,CK334))</f>
        <v/>
      </c>
    </row>
    <row r="335" spans="1:91" ht="29.1" hidden="1" customHeight="1">
      <c r="A335" s="182" t="str">
        <f t="shared" si="201"/>
        <v/>
      </c>
      <c r="B335" s="66">
        <v>328</v>
      </c>
      <c r="C335" s="8" t="str">
        <f t="shared" si="216"/>
        <v/>
      </c>
      <c r="D335" s="112" t="str">
        <f t="shared" si="217"/>
        <v/>
      </c>
      <c r="E335" s="112" t="str">
        <f t="shared" si="218"/>
        <v/>
      </c>
      <c r="F335" s="113" t="str">
        <f t="shared" si="219"/>
        <v/>
      </c>
      <c r="G335" s="113" t="str">
        <f t="shared" si="194"/>
        <v/>
      </c>
      <c r="H335" s="113" t="str">
        <f t="shared" si="195"/>
        <v/>
      </c>
      <c r="I335" s="114" t="str">
        <f t="shared" si="220"/>
        <v/>
      </c>
      <c r="J335" s="114" t="str">
        <f t="shared" si="196"/>
        <v/>
      </c>
      <c r="K335" s="8" t="str">
        <f t="shared" si="197"/>
        <v/>
      </c>
      <c r="L335" s="8" t="str">
        <f t="shared" si="198"/>
        <v/>
      </c>
      <c r="M335" s="114" t="str">
        <f t="shared" si="199"/>
        <v/>
      </c>
      <c r="N335" s="8" t="str">
        <f t="shared" si="221"/>
        <v/>
      </c>
      <c r="O335" s="115" t="str">
        <f t="shared" si="222"/>
        <v/>
      </c>
      <c r="P335" s="8" t="str">
        <f t="shared" si="223"/>
        <v/>
      </c>
      <c r="Q335" s="115" t="str">
        <f t="shared" si="224"/>
        <v/>
      </c>
      <c r="R335" s="115" t="str">
        <f t="shared" si="225"/>
        <v/>
      </c>
      <c r="S335" s="121" t="str">
        <f>IF(R335="","",SUMPRODUCT(--(L335=$L$8:$L$101),--(J335=$J$8:$J$101),--(R335&lt;$R$8:$R$101))+COUNTIF($R$8:R335,R335))</f>
        <v/>
      </c>
      <c r="T335" s="121" t="str">
        <f>IF(R335="","",SUMPRODUCT(--(L335=$L$8:$L$101),--(M335=$M$8:$M$101),--(J335=$J$8:$J$101),--(R335&lt;$R$8:$R$101))+COUNTIF($R$8:R335,R335))</f>
        <v/>
      </c>
      <c r="BU335" s="193">
        <v>328</v>
      </c>
      <c r="BV335" s="193" t="str">
        <f>IF(CK335="","",SUMPRODUCT(--(CC335=$CC$8:$CC$358),--(CE335=$CE$8:$CE$358),--(CK335&lt;$CK$8:$CK$358))+COUNTIF($CK$8:CK335,CK335))</f>
        <v/>
      </c>
      <c r="BW335" s="193" t="str">
        <f t="shared" si="202"/>
        <v/>
      </c>
      <c r="BX335" s="193" t="str">
        <f t="shared" si="203"/>
        <v/>
      </c>
      <c r="BY335" s="193" t="str">
        <f t="shared" si="204"/>
        <v/>
      </c>
      <c r="BZ335" s="193" t="str">
        <f t="shared" si="205"/>
        <v/>
      </c>
      <c r="CA335" s="193" t="str">
        <f t="shared" si="206"/>
        <v/>
      </c>
      <c r="CB335" s="193" t="str">
        <f t="shared" si="207"/>
        <v/>
      </c>
      <c r="CC335" s="193" t="str">
        <f t="shared" si="208"/>
        <v/>
      </c>
      <c r="CD335" s="193" t="str">
        <f t="shared" si="209"/>
        <v/>
      </c>
      <c r="CE335" s="193" t="str">
        <f t="shared" si="210"/>
        <v/>
      </c>
      <c r="CF335" s="200" t="str">
        <f t="shared" si="200"/>
        <v/>
      </c>
      <c r="CG335" s="193" t="str">
        <f t="shared" si="211"/>
        <v/>
      </c>
      <c r="CH335" s="192" t="str">
        <f t="shared" si="212"/>
        <v/>
      </c>
      <c r="CI335" s="193" t="str">
        <f t="shared" si="213"/>
        <v/>
      </c>
      <c r="CJ335" s="192" t="str">
        <f t="shared" si="214"/>
        <v/>
      </c>
      <c r="CK335" s="192" t="str">
        <f t="shared" si="215"/>
        <v/>
      </c>
      <c r="CL335" s="193" t="str">
        <f>IF(CK335="","",SUMPRODUCT(--(CC335=$CC$8:$CC$358),--(CE335=$CE$8:$CE$358),--(CK335&lt;$CK$8:$CK$358))+COUNTIF($CK$8:CK335,CK335))</f>
        <v/>
      </c>
      <c r="CM335" s="229" t="str">
        <f>IF(CK335="","",SUMPRODUCT(--(CE335=$CE$8:$CE$101),--(CF335=$CF$8:$CF$101),--(CC335=$CC$8:$CC$101),--(CK335&lt;$CK$8:$CK$101))+COUNTIF($CK$8:CK335,CK335))</f>
        <v/>
      </c>
    </row>
    <row r="336" spans="1:91" ht="29.1" hidden="1" customHeight="1">
      <c r="A336" s="182" t="str">
        <f t="shared" si="201"/>
        <v/>
      </c>
      <c r="B336" s="66">
        <v>329</v>
      </c>
      <c r="C336" s="8" t="str">
        <f t="shared" si="216"/>
        <v/>
      </c>
      <c r="D336" s="112" t="str">
        <f t="shared" si="217"/>
        <v/>
      </c>
      <c r="E336" s="112" t="str">
        <f t="shared" si="218"/>
        <v/>
      </c>
      <c r="F336" s="113" t="str">
        <f t="shared" si="219"/>
        <v/>
      </c>
      <c r="G336" s="113" t="str">
        <f t="shared" si="194"/>
        <v/>
      </c>
      <c r="H336" s="113" t="str">
        <f t="shared" si="195"/>
        <v/>
      </c>
      <c r="I336" s="114" t="str">
        <f t="shared" si="220"/>
        <v/>
      </c>
      <c r="J336" s="114" t="str">
        <f t="shared" si="196"/>
        <v/>
      </c>
      <c r="K336" s="8" t="str">
        <f t="shared" si="197"/>
        <v/>
      </c>
      <c r="L336" s="8" t="str">
        <f t="shared" si="198"/>
        <v/>
      </c>
      <c r="M336" s="114" t="str">
        <f t="shared" si="199"/>
        <v/>
      </c>
      <c r="N336" s="8" t="str">
        <f t="shared" si="221"/>
        <v/>
      </c>
      <c r="O336" s="115" t="str">
        <f t="shared" si="222"/>
        <v/>
      </c>
      <c r="P336" s="8" t="str">
        <f t="shared" si="223"/>
        <v/>
      </c>
      <c r="Q336" s="115" t="str">
        <f t="shared" si="224"/>
        <v/>
      </c>
      <c r="R336" s="115" t="str">
        <f t="shared" si="225"/>
        <v/>
      </c>
      <c r="S336" s="121" t="str">
        <f>IF(R336="","",SUMPRODUCT(--(L336=$L$8:$L$101),--(J336=$J$8:$J$101),--(R336&lt;$R$8:$R$101))+COUNTIF($R$8:R336,R336))</f>
        <v/>
      </c>
      <c r="T336" s="121" t="str">
        <f>IF(R336="","",SUMPRODUCT(--(L336=$L$8:$L$101),--(M336=$M$8:$M$101),--(J336=$J$8:$J$101),--(R336&lt;$R$8:$R$101))+COUNTIF($R$8:R336,R336))</f>
        <v/>
      </c>
      <c r="BU336" s="193">
        <v>329</v>
      </c>
      <c r="BV336" s="193" t="str">
        <f>IF(CK336="","",SUMPRODUCT(--(CC336=$CC$8:$CC$358),--(CE336=$CE$8:$CE$358),--(CK336&lt;$CK$8:$CK$358))+COUNTIF($CK$8:CK336,CK336))</f>
        <v/>
      </c>
      <c r="BW336" s="193" t="str">
        <f t="shared" si="202"/>
        <v/>
      </c>
      <c r="BX336" s="193" t="str">
        <f t="shared" si="203"/>
        <v/>
      </c>
      <c r="BY336" s="193" t="str">
        <f t="shared" si="204"/>
        <v/>
      </c>
      <c r="BZ336" s="193" t="str">
        <f t="shared" si="205"/>
        <v/>
      </c>
      <c r="CA336" s="193" t="str">
        <f t="shared" si="206"/>
        <v/>
      </c>
      <c r="CB336" s="193" t="str">
        <f t="shared" si="207"/>
        <v/>
      </c>
      <c r="CC336" s="193" t="str">
        <f t="shared" si="208"/>
        <v/>
      </c>
      <c r="CD336" s="193" t="str">
        <f t="shared" si="209"/>
        <v/>
      </c>
      <c r="CE336" s="193" t="str">
        <f t="shared" si="210"/>
        <v/>
      </c>
      <c r="CF336" s="200" t="str">
        <f t="shared" si="200"/>
        <v/>
      </c>
      <c r="CG336" s="193" t="str">
        <f t="shared" si="211"/>
        <v/>
      </c>
      <c r="CH336" s="192" t="str">
        <f t="shared" si="212"/>
        <v/>
      </c>
      <c r="CI336" s="193" t="str">
        <f t="shared" si="213"/>
        <v/>
      </c>
      <c r="CJ336" s="192" t="str">
        <f t="shared" si="214"/>
        <v/>
      </c>
      <c r="CK336" s="192" t="str">
        <f t="shared" si="215"/>
        <v/>
      </c>
      <c r="CL336" s="193" t="str">
        <f>IF(CK336="","",SUMPRODUCT(--(CC336=$CC$8:$CC$358),--(CE336=$CE$8:$CE$358),--(CK336&lt;$CK$8:$CK$358))+COUNTIF($CK$8:CK336,CK336))</f>
        <v/>
      </c>
      <c r="CM336" s="229" t="str">
        <f>IF(CK336="","",SUMPRODUCT(--(CE336=$CE$8:$CE$101),--(CF336=$CF$8:$CF$101),--(CC336=$CC$8:$CC$101),--(CK336&lt;$CK$8:$CK$101))+COUNTIF($CK$8:CK336,CK336))</f>
        <v/>
      </c>
    </row>
    <row r="337" spans="1:91" ht="29.1" hidden="1" customHeight="1">
      <c r="A337" s="182" t="str">
        <f t="shared" si="201"/>
        <v/>
      </c>
      <c r="B337" s="66">
        <v>330</v>
      </c>
      <c r="C337" s="8" t="str">
        <f t="shared" si="216"/>
        <v/>
      </c>
      <c r="D337" s="112" t="str">
        <f t="shared" si="217"/>
        <v/>
      </c>
      <c r="E337" s="112" t="str">
        <f t="shared" si="218"/>
        <v/>
      </c>
      <c r="F337" s="113" t="str">
        <f t="shared" si="219"/>
        <v/>
      </c>
      <c r="G337" s="113" t="str">
        <f t="shared" si="194"/>
        <v/>
      </c>
      <c r="H337" s="113" t="str">
        <f t="shared" si="195"/>
        <v/>
      </c>
      <c r="I337" s="114" t="str">
        <f t="shared" si="220"/>
        <v/>
      </c>
      <c r="J337" s="114" t="str">
        <f t="shared" si="196"/>
        <v/>
      </c>
      <c r="K337" s="8" t="str">
        <f t="shared" si="197"/>
        <v/>
      </c>
      <c r="L337" s="8" t="str">
        <f t="shared" si="198"/>
        <v/>
      </c>
      <c r="M337" s="114" t="str">
        <f t="shared" si="199"/>
        <v/>
      </c>
      <c r="N337" s="8" t="str">
        <f t="shared" si="221"/>
        <v/>
      </c>
      <c r="O337" s="115" t="str">
        <f t="shared" si="222"/>
        <v/>
      </c>
      <c r="P337" s="8" t="str">
        <f t="shared" si="223"/>
        <v/>
      </c>
      <c r="Q337" s="115" t="str">
        <f t="shared" si="224"/>
        <v/>
      </c>
      <c r="R337" s="115" t="str">
        <f t="shared" si="225"/>
        <v/>
      </c>
      <c r="S337" s="121" t="str">
        <f>IF(R337="","",SUMPRODUCT(--(L337=$L$8:$L$101),--(J337=$J$8:$J$101),--(R337&lt;$R$8:$R$101))+COUNTIF($R$8:R337,R337))</f>
        <v/>
      </c>
      <c r="T337" s="121" t="str">
        <f>IF(R337="","",SUMPRODUCT(--(L337=$L$8:$L$101),--(M337=$M$8:$M$101),--(J337=$J$8:$J$101),--(R337&lt;$R$8:$R$101))+COUNTIF($R$8:R337,R337))</f>
        <v/>
      </c>
      <c r="BU337" s="193">
        <v>330</v>
      </c>
      <c r="BV337" s="193" t="str">
        <f>IF(CK337="","",SUMPRODUCT(--(CC337=$CC$8:$CC$358),--(CE337=$CE$8:$CE$358),--(CK337&lt;$CK$8:$CK$358))+COUNTIF($CK$8:CK337,CK337))</f>
        <v/>
      </c>
      <c r="BW337" s="193" t="str">
        <f t="shared" si="202"/>
        <v/>
      </c>
      <c r="BX337" s="193" t="str">
        <f t="shared" si="203"/>
        <v/>
      </c>
      <c r="BY337" s="193" t="str">
        <f t="shared" si="204"/>
        <v/>
      </c>
      <c r="BZ337" s="193" t="str">
        <f t="shared" si="205"/>
        <v/>
      </c>
      <c r="CA337" s="193" t="str">
        <f t="shared" si="206"/>
        <v/>
      </c>
      <c r="CB337" s="193" t="str">
        <f t="shared" si="207"/>
        <v/>
      </c>
      <c r="CC337" s="193" t="str">
        <f t="shared" si="208"/>
        <v/>
      </c>
      <c r="CD337" s="193" t="str">
        <f t="shared" si="209"/>
        <v/>
      </c>
      <c r="CE337" s="193" t="str">
        <f t="shared" si="210"/>
        <v/>
      </c>
      <c r="CF337" s="200" t="str">
        <f t="shared" si="200"/>
        <v/>
      </c>
      <c r="CG337" s="193" t="str">
        <f t="shared" si="211"/>
        <v/>
      </c>
      <c r="CH337" s="192" t="str">
        <f t="shared" si="212"/>
        <v/>
      </c>
      <c r="CI337" s="193" t="str">
        <f t="shared" si="213"/>
        <v/>
      </c>
      <c r="CJ337" s="192" t="str">
        <f t="shared" si="214"/>
        <v/>
      </c>
      <c r="CK337" s="192" t="str">
        <f t="shared" si="215"/>
        <v/>
      </c>
      <c r="CL337" s="193" t="str">
        <f>IF(CK337="","",SUMPRODUCT(--(CC337=$CC$8:$CC$358),--(CE337=$CE$8:$CE$358),--(CK337&lt;$CK$8:$CK$358))+COUNTIF($CK$8:CK337,CK337))</f>
        <v/>
      </c>
      <c r="CM337" s="229" t="str">
        <f>IF(CK337="","",SUMPRODUCT(--(CE337=$CE$8:$CE$101),--(CF337=$CF$8:$CF$101),--(CC337=$CC$8:$CC$101),--(CK337&lt;$CK$8:$CK$101))+COUNTIF($CK$8:CK337,CK337))</f>
        <v/>
      </c>
    </row>
    <row r="338" spans="1:91" ht="29.1" hidden="1" customHeight="1">
      <c r="A338" s="182" t="str">
        <f t="shared" si="201"/>
        <v/>
      </c>
      <c r="B338" s="66">
        <v>331</v>
      </c>
      <c r="C338" s="8" t="str">
        <f t="shared" si="216"/>
        <v/>
      </c>
      <c r="D338" s="112" t="str">
        <f t="shared" si="217"/>
        <v/>
      </c>
      <c r="E338" s="112" t="str">
        <f t="shared" si="218"/>
        <v/>
      </c>
      <c r="F338" s="113" t="str">
        <f t="shared" si="219"/>
        <v/>
      </c>
      <c r="G338" s="113" t="str">
        <f t="shared" si="194"/>
        <v/>
      </c>
      <c r="H338" s="113" t="str">
        <f t="shared" si="195"/>
        <v/>
      </c>
      <c r="I338" s="114" t="str">
        <f t="shared" si="220"/>
        <v/>
      </c>
      <c r="J338" s="114" t="str">
        <f t="shared" si="196"/>
        <v/>
      </c>
      <c r="K338" s="8" t="str">
        <f t="shared" si="197"/>
        <v/>
      </c>
      <c r="L338" s="8" t="str">
        <f t="shared" si="198"/>
        <v/>
      </c>
      <c r="M338" s="114" t="str">
        <f t="shared" si="199"/>
        <v/>
      </c>
      <c r="N338" s="8" t="str">
        <f t="shared" si="221"/>
        <v/>
      </c>
      <c r="O338" s="115" t="str">
        <f t="shared" si="222"/>
        <v/>
      </c>
      <c r="P338" s="8" t="str">
        <f t="shared" si="223"/>
        <v/>
      </c>
      <c r="Q338" s="115" t="str">
        <f t="shared" si="224"/>
        <v/>
      </c>
      <c r="R338" s="115" t="str">
        <f t="shared" si="225"/>
        <v/>
      </c>
      <c r="S338" s="121" t="str">
        <f>IF(R338="","",SUMPRODUCT(--(L338=$L$8:$L$101),--(J338=$J$8:$J$101),--(R338&lt;$R$8:$R$101))+COUNTIF($R$8:R338,R338))</f>
        <v/>
      </c>
      <c r="T338" s="121" t="str">
        <f>IF(R338="","",SUMPRODUCT(--(L338=$L$8:$L$101),--(M338=$M$8:$M$101),--(J338=$J$8:$J$101),--(R338&lt;$R$8:$R$101))+COUNTIF($R$8:R338,R338))</f>
        <v/>
      </c>
      <c r="BU338" s="193">
        <v>331</v>
      </c>
      <c r="BV338" s="193" t="str">
        <f>IF(CK338="","",SUMPRODUCT(--(CC338=$CC$8:$CC$358),--(CE338=$CE$8:$CE$358),--(CK338&lt;$CK$8:$CK$358))+COUNTIF($CK$8:CK338,CK338))</f>
        <v/>
      </c>
      <c r="BW338" s="193" t="str">
        <f t="shared" si="202"/>
        <v/>
      </c>
      <c r="BX338" s="193" t="str">
        <f t="shared" si="203"/>
        <v/>
      </c>
      <c r="BY338" s="193" t="str">
        <f t="shared" si="204"/>
        <v/>
      </c>
      <c r="BZ338" s="193" t="str">
        <f t="shared" si="205"/>
        <v/>
      </c>
      <c r="CA338" s="193" t="str">
        <f t="shared" si="206"/>
        <v/>
      </c>
      <c r="CB338" s="193" t="str">
        <f t="shared" si="207"/>
        <v/>
      </c>
      <c r="CC338" s="193" t="str">
        <f t="shared" si="208"/>
        <v/>
      </c>
      <c r="CD338" s="193" t="str">
        <f t="shared" si="209"/>
        <v/>
      </c>
      <c r="CE338" s="193" t="str">
        <f t="shared" si="210"/>
        <v/>
      </c>
      <c r="CF338" s="200" t="str">
        <f t="shared" si="200"/>
        <v/>
      </c>
      <c r="CG338" s="193" t="str">
        <f t="shared" si="211"/>
        <v/>
      </c>
      <c r="CH338" s="192" t="str">
        <f t="shared" si="212"/>
        <v/>
      </c>
      <c r="CI338" s="193" t="str">
        <f t="shared" si="213"/>
        <v/>
      </c>
      <c r="CJ338" s="192" t="str">
        <f t="shared" si="214"/>
        <v/>
      </c>
      <c r="CK338" s="192" t="str">
        <f t="shared" si="215"/>
        <v/>
      </c>
      <c r="CL338" s="193" t="str">
        <f>IF(CK338="","",SUMPRODUCT(--(CC338=$CC$8:$CC$358),--(CE338=$CE$8:$CE$358),--(CK338&lt;$CK$8:$CK$358))+COUNTIF($CK$8:CK338,CK338))</f>
        <v/>
      </c>
      <c r="CM338" s="229" t="str">
        <f>IF(CK338="","",SUMPRODUCT(--(CE338=$CE$8:$CE$101),--(CF338=$CF$8:$CF$101),--(CC338=$CC$8:$CC$101),--(CK338&lt;$CK$8:$CK$101))+COUNTIF($CK$8:CK338,CK338))</f>
        <v/>
      </c>
    </row>
    <row r="339" spans="1:91" ht="29.1" hidden="1" customHeight="1">
      <c r="A339" s="182" t="str">
        <f t="shared" si="201"/>
        <v/>
      </c>
      <c r="B339" s="66">
        <v>332</v>
      </c>
      <c r="C339" s="8" t="str">
        <f t="shared" si="216"/>
        <v/>
      </c>
      <c r="D339" s="112" t="str">
        <f t="shared" si="217"/>
        <v/>
      </c>
      <c r="E339" s="112" t="str">
        <f t="shared" si="218"/>
        <v/>
      </c>
      <c r="F339" s="113" t="str">
        <f t="shared" si="219"/>
        <v/>
      </c>
      <c r="G339" s="113" t="str">
        <f t="shared" si="194"/>
        <v/>
      </c>
      <c r="H339" s="113" t="str">
        <f t="shared" si="195"/>
        <v/>
      </c>
      <c r="I339" s="114" t="str">
        <f t="shared" si="220"/>
        <v/>
      </c>
      <c r="J339" s="114" t="str">
        <f t="shared" si="196"/>
        <v/>
      </c>
      <c r="K339" s="8" t="str">
        <f t="shared" si="197"/>
        <v/>
      </c>
      <c r="L339" s="8" t="str">
        <f t="shared" si="198"/>
        <v/>
      </c>
      <c r="M339" s="114" t="str">
        <f t="shared" si="199"/>
        <v/>
      </c>
      <c r="N339" s="8" t="str">
        <f t="shared" si="221"/>
        <v/>
      </c>
      <c r="O339" s="115" t="str">
        <f t="shared" si="222"/>
        <v/>
      </c>
      <c r="P339" s="8" t="str">
        <f t="shared" si="223"/>
        <v/>
      </c>
      <c r="Q339" s="115" t="str">
        <f t="shared" si="224"/>
        <v/>
      </c>
      <c r="R339" s="115" t="str">
        <f t="shared" si="225"/>
        <v/>
      </c>
      <c r="S339" s="121" t="str">
        <f>IF(R339="","",SUMPRODUCT(--(L339=$L$8:$L$101),--(J339=$J$8:$J$101),--(R339&lt;$R$8:$R$101))+COUNTIF($R$8:R339,R339))</f>
        <v/>
      </c>
      <c r="T339" s="121" t="str">
        <f>IF(R339="","",SUMPRODUCT(--(L339=$L$8:$L$101),--(M339=$M$8:$M$101),--(J339=$J$8:$J$101),--(R339&lt;$R$8:$R$101))+COUNTIF($R$8:R339,R339))</f>
        <v/>
      </c>
      <c r="BU339" s="193">
        <v>332</v>
      </c>
      <c r="BV339" s="193" t="str">
        <f>IF(CK339="","",SUMPRODUCT(--(CC339=$CC$8:$CC$358),--(CE339=$CE$8:$CE$358),--(CK339&lt;$CK$8:$CK$358))+COUNTIF($CK$8:CK339,CK339))</f>
        <v/>
      </c>
      <c r="BW339" s="193" t="str">
        <f t="shared" si="202"/>
        <v/>
      </c>
      <c r="BX339" s="193" t="str">
        <f t="shared" si="203"/>
        <v/>
      </c>
      <c r="BY339" s="193" t="str">
        <f t="shared" si="204"/>
        <v/>
      </c>
      <c r="BZ339" s="193" t="str">
        <f t="shared" si="205"/>
        <v/>
      </c>
      <c r="CA339" s="193" t="str">
        <f t="shared" si="206"/>
        <v/>
      </c>
      <c r="CB339" s="193" t="str">
        <f t="shared" si="207"/>
        <v/>
      </c>
      <c r="CC339" s="193" t="str">
        <f t="shared" si="208"/>
        <v/>
      </c>
      <c r="CD339" s="193" t="str">
        <f t="shared" si="209"/>
        <v/>
      </c>
      <c r="CE339" s="193" t="str">
        <f t="shared" si="210"/>
        <v/>
      </c>
      <c r="CF339" s="200" t="str">
        <f t="shared" si="200"/>
        <v/>
      </c>
      <c r="CG339" s="193" t="str">
        <f t="shared" si="211"/>
        <v/>
      </c>
      <c r="CH339" s="192" t="str">
        <f t="shared" si="212"/>
        <v/>
      </c>
      <c r="CI339" s="193" t="str">
        <f t="shared" si="213"/>
        <v/>
      </c>
      <c r="CJ339" s="192" t="str">
        <f t="shared" si="214"/>
        <v/>
      </c>
      <c r="CK339" s="192" t="str">
        <f t="shared" si="215"/>
        <v/>
      </c>
      <c r="CL339" s="193" t="str">
        <f>IF(CK339="","",SUMPRODUCT(--(CC339=$CC$8:$CC$358),--(CE339=$CE$8:$CE$358),--(CK339&lt;$CK$8:$CK$358))+COUNTIF($CK$8:CK339,CK339))</f>
        <v/>
      </c>
      <c r="CM339" s="229" t="str">
        <f>IF(CK339="","",SUMPRODUCT(--(CE339=$CE$8:$CE$101),--(CF339=$CF$8:$CF$101),--(CC339=$CC$8:$CC$101),--(CK339&lt;$CK$8:$CK$101))+COUNTIF($CK$8:CK339,CK339))</f>
        <v/>
      </c>
    </row>
    <row r="340" spans="1:91" ht="29.1" hidden="1" customHeight="1">
      <c r="A340" s="182" t="str">
        <f t="shared" si="201"/>
        <v/>
      </c>
      <c r="B340" s="66">
        <v>333</v>
      </c>
      <c r="C340" s="8" t="str">
        <f t="shared" si="216"/>
        <v/>
      </c>
      <c r="D340" s="112" t="str">
        <f t="shared" si="217"/>
        <v/>
      </c>
      <c r="E340" s="112" t="str">
        <f t="shared" si="218"/>
        <v/>
      </c>
      <c r="F340" s="113" t="str">
        <f t="shared" si="219"/>
        <v/>
      </c>
      <c r="G340" s="113" t="str">
        <f t="shared" si="194"/>
        <v/>
      </c>
      <c r="H340" s="113" t="str">
        <f t="shared" si="195"/>
        <v/>
      </c>
      <c r="I340" s="114" t="str">
        <f t="shared" si="220"/>
        <v/>
      </c>
      <c r="J340" s="114" t="str">
        <f t="shared" si="196"/>
        <v/>
      </c>
      <c r="K340" s="8" t="str">
        <f t="shared" si="197"/>
        <v/>
      </c>
      <c r="L340" s="8" t="str">
        <f t="shared" si="198"/>
        <v/>
      </c>
      <c r="M340" s="114" t="str">
        <f t="shared" si="199"/>
        <v/>
      </c>
      <c r="N340" s="8" t="str">
        <f t="shared" si="221"/>
        <v/>
      </c>
      <c r="O340" s="115" t="str">
        <f t="shared" si="222"/>
        <v/>
      </c>
      <c r="P340" s="8" t="str">
        <f t="shared" si="223"/>
        <v/>
      </c>
      <c r="Q340" s="115" t="str">
        <f t="shared" si="224"/>
        <v/>
      </c>
      <c r="R340" s="115" t="str">
        <f t="shared" si="225"/>
        <v/>
      </c>
      <c r="S340" s="121" t="str">
        <f>IF(R340="","",SUMPRODUCT(--(L340=$L$8:$L$101),--(J340=$J$8:$J$101),--(R340&lt;$R$8:$R$101))+COUNTIF($R$8:R340,R340))</f>
        <v/>
      </c>
      <c r="T340" s="121" t="str">
        <f>IF(R340="","",SUMPRODUCT(--(L340=$L$8:$L$101),--(M340=$M$8:$M$101),--(J340=$J$8:$J$101),--(R340&lt;$R$8:$R$101))+COUNTIF($R$8:R340,R340))</f>
        <v/>
      </c>
      <c r="BU340" s="193">
        <v>333</v>
      </c>
      <c r="BV340" s="193" t="str">
        <f>IF(CK340="","",SUMPRODUCT(--(CC340=$CC$8:$CC$358),--(CE340=$CE$8:$CE$358),--(CK340&lt;$CK$8:$CK$358))+COUNTIF($CK$8:CK340,CK340))</f>
        <v/>
      </c>
      <c r="BW340" s="193" t="str">
        <f t="shared" si="202"/>
        <v/>
      </c>
      <c r="BX340" s="193" t="str">
        <f t="shared" si="203"/>
        <v/>
      </c>
      <c r="BY340" s="193" t="str">
        <f t="shared" si="204"/>
        <v/>
      </c>
      <c r="BZ340" s="193" t="str">
        <f t="shared" si="205"/>
        <v/>
      </c>
      <c r="CA340" s="193" t="str">
        <f t="shared" si="206"/>
        <v/>
      </c>
      <c r="CB340" s="193" t="str">
        <f t="shared" si="207"/>
        <v/>
      </c>
      <c r="CC340" s="193" t="str">
        <f t="shared" si="208"/>
        <v/>
      </c>
      <c r="CD340" s="193" t="str">
        <f t="shared" si="209"/>
        <v/>
      </c>
      <c r="CE340" s="193" t="str">
        <f t="shared" si="210"/>
        <v/>
      </c>
      <c r="CF340" s="200" t="str">
        <f t="shared" si="200"/>
        <v/>
      </c>
      <c r="CG340" s="193" t="str">
        <f t="shared" si="211"/>
        <v/>
      </c>
      <c r="CH340" s="192" t="str">
        <f t="shared" si="212"/>
        <v/>
      </c>
      <c r="CI340" s="193" t="str">
        <f t="shared" si="213"/>
        <v/>
      </c>
      <c r="CJ340" s="192" t="str">
        <f t="shared" si="214"/>
        <v/>
      </c>
      <c r="CK340" s="192" t="str">
        <f t="shared" si="215"/>
        <v/>
      </c>
      <c r="CL340" s="193" t="str">
        <f>IF(CK340="","",SUMPRODUCT(--(CC340=$CC$8:$CC$358),--(CE340=$CE$8:$CE$358),--(CK340&lt;$CK$8:$CK$358))+COUNTIF($CK$8:CK340,CK340))</f>
        <v/>
      </c>
      <c r="CM340" s="229" t="str">
        <f>IF(CK340="","",SUMPRODUCT(--(CE340=$CE$8:$CE$101),--(CF340=$CF$8:$CF$101),--(CC340=$CC$8:$CC$101),--(CK340&lt;$CK$8:$CK$101))+COUNTIF($CK$8:CK340,CK340))</f>
        <v/>
      </c>
    </row>
    <row r="341" spans="1:91" ht="29.1" hidden="1" customHeight="1">
      <c r="A341" s="182" t="str">
        <f t="shared" si="201"/>
        <v/>
      </c>
      <c r="B341" s="66">
        <v>334</v>
      </c>
      <c r="C341" s="8" t="str">
        <f t="shared" si="216"/>
        <v/>
      </c>
      <c r="D341" s="112" t="str">
        <f t="shared" si="217"/>
        <v/>
      </c>
      <c r="E341" s="112" t="str">
        <f t="shared" si="218"/>
        <v/>
      </c>
      <c r="F341" s="113" t="str">
        <f t="shared" si="219"/>
        <v/>
      </c>
      <c r="G341" s="113" t="str">
        <f t="shared" si="194"/>
        <v/>
      </c>
      <c r="H341" s="113" t="str">
        <f t="shared" si="195"/>
        <v/>
      </c>
      <c r="I341" s="114" t="str">
        <f t="shared" si="220"/>
        <v/>
      </c>
      <c r="J341" s="114" t="str">
        <f t="shared" si="196"/>
        <v/>
      </c>
      <c r="K341" s="8" t="str">
        <f t="shared" si="197"/>
        <v/>
      </c>
      <c r="L341" s="8" t="str">
        <f t="shared" si="198"/>
        <v/>
      </c>
      <c r="M341" s="114" t="str">
        <f t="shared" si="199"/>
        <v/>
      </c>
      <c r="N341" s="8" t="str">
        <f t="shared" si="221"/>
        <v/>
      </c>
      <c r="O341" s="115" t="str">
        <f t="shared" si="222"/>
        <v/>
      </c>
      <c r="P341" s="8" t="str">
        <f t="shared" si="223"/>
        <v/>
      </c>
      <c r="Q341" s="115" t="str">
        <f t="shared" si="224"/>
        <v/>
      </c>
      <c r="R341" s="115" t="str">
        <f t="shared" si="225"/>
        <v/>
      </c>
      <c r="S341" s="121" t="str">
        <f>IF(R341="","",SUMPRODUCT(--(L341=$L$8:$L$101),--(J341=$J$8:$J$101),--(R341&lt;$R$8:$R$101))+COUNTIF($R$8:R341,R341))</f>
        <v/>
      </c>
      <c r="T341" s="121" t="str">
        <f>IF(R341="","",SUMPRODUCT(--(L341=$L$8:$L$101),--(M341=$M$8:$M$101),--(J341=$J$8:$J$101),--(R341&lt;$R$8:$R$101))+COUNTIF($R$8:R341,R341))</f>
        <v/>
      </c>
      <c r="BU341" s="193">
        <v>334</v>
      </c>
      <c r="BV341" s="193" t="str">
        <f>IF(CK341="","",SUMPRODUCT(--(CC341=$CC$8:$CC$358),--(CE341=$CE$8:$CE$358),--(CK341&lt;$CK$8:$CK$358))+COUNTIF($CK$8:CK341,CK341))</f>
        <v/>
      </c>
      <c r="BW341" s="193" t="str">
        <f t="shared" si="202"/>
        <v/>
      </c>
      <c r="BX341" s="193" t="str">
        <f t="shared" si="203"/>
        <v/>
      </c>
      <c r="BY341" s="193" t="str">
        <f t="shared" si="204"/>
        <v/>
      </c>
      <c r="BZ341" s="193" t="str">
        <f t="shared" si="205"/>
        <v/>
      </c>
      <c r="CA341" s="193" t="str">
        <f t="shared" si="206"/>
        <v/>
      </c>
      <c r="CB341" s="193" t="str">
        <f t="shared" si="207"/>
        <v/>
      </c>
      <c r="CC341" s="193" t="str">
        <f t="shared" si="208"/>
        <v/>
      </c>
      <c r="CD341" s="193" t="str">
        <f t="shared" si="209"/>
        <v/>
      </c>
      <c r="CE341" s="193" t="str">
        <f t="shared" si="210"/>
        <v/>
      </c>
      <c r="CF341" s="200" t="str">
        <f t="shared" si="200"/>
        <v/>
      </c>
      <c r="CG341" s="193" t="str">
        <f t="shared" si="211"/>
        <v/>
      </c>
      <c r="CH341" s="192" t="str">
        <f t="shared" si="212"/>
        <v/>
      </c>
      <c r="CI341" s="193" t="str">
        <f t="shared" si="213"/>
        <v/>
      </c>
      <c r="CJ341" s="192" t="str">
        <f t="shared" si="214"/>
        <v/>
      </c>
      <c r="CK341" s="192" t="str">
        <f t="shared" si="215"/>
        <v/>
      </c>
      <c r="CL341" s="193" t="str">
        <f>IF(CK341="","",SUMPRODUCT(--(CC341=$CC$8:$CC$358),--(CE341=$CE$8:$CE$358),--(CK341&lt;$CK$8:$CK$358))+COUNTIF($CK$8:CK341,CK341))</f>
        <v/>
      </c>
      <c r="CM341" s="229" t="str">
        <f>IF(CK341="","",SUMPRODUCT(--(CE341=$CE$8:$CE$101),--(CF341=$CF$8:$CF$101),--(CC341=$CC$8:$CC$101),--(CK341&lt;$CK$8:$CK$101))+COUNTIF($CK$8:CK341,CK341))</f>
        <v/>
      </c>
    </row>
    <row r="342" spans="1:91" ht="29.1" hidden="1" customHeight="1">
      <c r="A342" s="182" t="str">
        <f t="shared" si="201"/>
        <v/>
      </c>
      <c r="B342" s="66">
        <v>335</v>
      </c>
      <c r="C342" s="8" t="str">
        <f t="shared" si="216"/>
        <v/>
      </c>
      <c r="D342" s="112" t="str">
        <f t="shared" si="217"/>
        <v/>
      </c>
      <c r="E342" s="112" t="str">
        <f t="shared" si="218"/>
        <v/>
      </c>
      <c r="F342" s="113" t="str">
        <f t="shared" si="219"/>
        <v/>
      </c>
      <c r="G342" s="113" t="str">
        <f t="shared" si="194"/>
        <v/>
      </c>
      <c r="H342" s="113" t="str">
        <f t="shared" si="195"/>
        <v/>
      </c>
      <c r="I342" s="114" t="str">
        <f t="shared" si="220"/>
        <v/>
      </c>
      <c r="J342" s="114" t="str">
        <f t="shared" si="196"/>
        <v/>
      </c>
      <c r="K342" s="8" t="str">
        <f t="shared" si="197"/>
        <v/>
      </c>
      <c r="L342" s="8" t="str">
        <f t="shared" si="198"/>
        <v/>
      </c>
      <c r="M342" s="114" t="str">
        <f t="shared" si="199"/>
        <v/>
      </c>
      <c r="N342" s="8" t="str">
        <f t="shared" si="221"/>
        <v/>
      </c>
      <c r="O342" s="115" t="str">
        <f t="shared" si="222"/>
        <v/>
      </c>
      <c r="P342" s="8" t="str">
        <f t="shared" si="223"/>
        <v/>
      </c>
      <c r="Q342" s="115" t="str">
        <f t="shared" si="224"/>
        <v/>
      </c>
      <c r="R342" s="115" t="str">
        <f t="shared" si="225"/>
        <v/>
      </c>
      <c r="S342" s="121" t="str">
        <f>IF(R342="","",SUMPRODUCT(--(L342=$L$8:$L$101),--(J342=$J$8:$J$101),--(R342&lt;$R$8:$R$101))+COUNTIF($R$8:R342,R342))</f>
        <v/>
      </c>
      <c r="T342" s="121" t="str">
        <f>IF(R342="","",SUMPRODUCT(--(L342=$L$8:$L$101),--(M342=$M$8:$M$101),--(J342=$J$8:$J$101),--(R342&lt;$R$8:$R$101))+COUNTIF($R$8:R342,R342))</f>
        <v/>
      </c>
      <c r="BU342" s="193">
        <v>335</v>
      </c>
      <c r="BV342" s="193" t="str">
        <f>IF(CK342="","",SUMPRODUCT(--(CC342=$CC$8:$CC$358),--(CE342=$CE$8:$CE$358),--(CK342&lt;$CK$8:$CK$358))+COUNTIF($CK$8:CK342,CK342))</f>
        <v/>
      </c>
      <c r="BW342" s="193" t="str">
        <f t="shared" si="202"/>
        <v/>
      </c>
      <c r="BX342" s="193" t="str">
        <f t="shared" si="203"/>
        <v/>
      </c>
      <c r="BY342" s="193" t="str">
        <f t="shared" si="204"/>
        <v/>
      </c>
      <c r="BZ342" s="193" t="str">
        <f t="shared" si="205"/>
        <v/>
      </c>
      <c r="CA342" s="193" t="str">
        <f t="shared" si="206"/>
        <v/>
      </c>
      <c r="CB342" s="193" t="str">
        <f t="shared" si="207"/>
        <v/>
      </c>
      <c r="CC342" s="193" t="str">
        <f t="shared" si="208"/>
        <v/>
      </c>
      <c r="CD342" s="193" t="str">
        <f t="shared" si="209"/>
        <v/>
      </c>
      <c r="CE342" s="193" t="str">
        <f t="shared" si="210"/>
        <v/>
      </c>
      <c r="CF342" s="200" t="str">
        <f t="shared" si="200"/>
        <v/>
      </c>
      <c r="CG342" s="193" t="str">
        <f t="shared" si="211"/>
        <v/>
      </c>
      <c r="CH342" s="192" t="str">
        <f t="shared" si="212"/>
        <v/>
      </c>
      <c r="CI342" s="193" t="str">
        <f t="shared" si="213"/>
        <v/>
      </c>
      <c r="CJ342" s="192" t="str">
        <f t="shared" si="214"/>
        <v/>
      </c>
      <c r="CK342" s="192" t="str">
        <f t="shared" si="215"/>
        <v/>
      </c>
      <c r="CL342" s="193" t="str">
        <f>IF(CK342="","",SUMPRODUCT(--(CC342=$CC$8:$CC$358),--(CE342=$CE$8:$CE$358),--(CK342&lt;$CK$8:$CK$358))+COUNTIF($CK$8:CK342,CK342))</f>
        <v/>
      </c>
      <c r="CM342" s="229" t="str">
        <f>IF(CK342="","",SUMPRODUCT(--(CE342=$CE$8:$CE$101),--(CF342=$CF$8:$CF$101),--(CC342=$CC$8:$CC$101),--(CK342&lt;$CK$8:$CK$101))+COUNTIF($CK$8:CK342,CK342))</f>
        <v/>
      </c>
    </row>
    <row r="343" spans="1:91" ht="29.1" hidden="1" customHeight="1">
      <c r="A343" s="182" t="str">
        <f t="shared" si="201"/>
        <v/>
      </c>
      <c r="B343" s="66">
        <v>336</v>
      </c>
      <c r="C343" s="8" t="str">
        <f t="shared" si="216"/>
        <v/>
      </c>
      <c r="D343" s="112" t="str">
        <f t="shared" si="217"/>
        <v/>
      </c>
      <c r="E343" s="112" t="str">
        <f t="shared" si="218"/>
        <v/>
      </c>
      <c r="F343" s="113" t="str">
        <f t="shared" si="219"/>
        <v/>
      </c>
      <c r="G343" s="113" t="str">
        <f t="shared" si="194"/>
        <v/>
      </c>
      <c r="H343" s="113" t="str">
        <f t="shared" si="195"/>
        <v/>
      </c>
      <c r="I343" s="114" t="str">
        <f t="shared" si="220"/>
        <v/>
      </c>
      <c r="J343" s="114" t="str">
        <f t="shared" si="196"/>
        <v/>
      </c>
      <c r="K343" s="8" t="str">
        <f t="shared" si="197"/>
        <v/>
      </c>
      <c r="L343" s="8" t="str">
        <f t="shared" si="198"/>
        <v/>
      </c>
      <c r="M343" s="114" t="str">
        <f t="shared" si="199"/>
        <v/>
      </c>
      <c r="N343" s="8" t="str">
        <f t="shared" si="221"/>
        <v/>
      </c>
      <c r="O343" s="115" t="str">
        <f t="shared" si="222"/>
        <v/>
      </c>
      <c r="P343" s="8" t="str">
        <f t="shared" si="223"/>
        <v/>
      </c>
      <c r="Q343" s="115" t="str">
        <f t="shared" si="224"/>
        <v/>
      </c>
      <c r="R343" s="115" t="str">
        <f t="shared" si="225"/>
        <v/>
      </c>
      <c r="S343" s="121" t="str">
        <f>IF(R343="","",SUMPRODUCT(--(L343=$L$8:$L$101),--(J343=$J$8:$J$101),--(R343&lt;$R$8:$R$101))+COUNTIF($R$8:R343,R343))</f>
        <v/>
      </c>
      <c r="T343" s="121" t="str">
        <f>IF(R343="","",SUMPRODUCT(--(L343=$L$8:$L$101),--(M343=$M$8:$M$101),--(J343=$J$8:$J$101),--(R343&lt;$R$8:$R$101))+COUNTIF($R$8:R343,R343))</f>
        <v/>
      </c>
      <c r="BU343" s="193">
        <v>336</v>
      </c>
      <c r="BV343" s="193" t="str">
        <f>IF(CK343="","",SUMPRODUCT(--(CC343=$CC$8:$CC$358),--(CE343=$CE$8:$CE$358),--(CK343&lt;$CK$8:$CK$358))+COUNTIF($CK$8:CK343,CK343))</f>
        <v/>
      </c>
      <c r="BW343" s="193" t="str">
        <f t="shared" si="202"/>
        <v/>
      </c>
      <c r="BX343" s="193" t="str">
        <f t="shared" si="203"/>
        <v/>
      </c>
      <c r="BY343" s="193" t="str">
        <f t="shared" si="204"/>
        <v/>
      </c>
      <c r="BZ343" s="193" t="str">
        <f t="shared" si="205"/>
        <v/>
      </c>
      <c r="CA343" s="193" t="str">
        <f t="shared" si="206"/>
        <v/>
      </c>
      <c r="CB343" s="193" t="str">
        <f t="shared" si="207"/>
        <v/>
      </c>
      <c r="CC343" s="193" t="str">
        <f t="shared" si="208"/>
        <v/>
      </c>
      <c r="CD343" s="193" t="str">
        <f t="shared" si="209"/>
        <v/>
      </c>
      <c r="CE343" s="193" t="str">
        <f t="shared" si="210"/>
        <v/>
      </c>
      <c r="CF343" s="200" t="str">
        <f t="shared" si="200"/>
        <v/>
      </c>
      <c r="CG343" s="193" t="str">
        <f t="shared" si="211"/>
        <v/>
      </c>
      <c r="CH343" s="192" t="str">
        <f t="shared" si="212"/>
        <v/>
      </c>
      <c r="CI343" s="193" t="str">
        <f t="shared" si="213"/>
        <v/>
      </c>
      <c r="CJ343" s="192" t="str">
        <f t="shared" si="214"/>
        <v/>
      </c>
      <c r="CK343" s="192" t="str">
        <f t="shared" si="215"/>
        <v/>
      </c>
      <c r="CL343" s="193" t="str">
        <f>IF(CK343="","",SUMPRODUCT(--(CC343=$CC$8:$CC$358),--(CE343=$CE$8:$CE$358),--(CK343&lt;$CK$8:$CK$358))+COUNTIF($CK$8:CK343,CK343))</f>
        <v/>
      </c>
      <c r="CM343" s="229" t="str">
        <f>IF(CK343="","",SUMPRODUCT(--(CE343=$CE$8:$CE$101),--(CF343=$CF$8:$CF$101),--(CC343=$CC$8:$CC$101),--(CK343&lt;$CK$8:$CK$101))+COUNTIF($CK$8:CK343,CK343))</f>
        <v/>
      </c>
    </row>
    <row r="344" spans="1:91" ht="29.1" hidden="1" customHeight="1">
      <c r="A344" s="182" t="str">
        <f t="shared" si="201"/>
        <v/>
      </c>
      <c r="B344" s="66">
        <v>337</v>
      </c>
      <c r="C344" s="8" t="str">
        <f t="shared" si="216"/>
        <v/>
      </c>
      <c r="D344" s="112" t="str">
        <f t="shared" si="217"/>
        <v/>
      </c>
      <c r="E344" s="112" t="str">
        <f t="shared" si="218"/>
        <v/>
      </c>
      <c r="F344" s="113" t="str">
        <f t="shared" si="219"/>
        <v/>
      </c>
      <c r="G344" s="113" t="str">
        <f t="shared" si="194"/>
        <v/>
      </c>
      <c r="H344" s="113" t="str">
        <f t="shared" si="195"/>
        <v/>
      </c>
      <c r="I344" s="114" t="str">
        <f t="shared" si="220"/>
        <v/>
      </c>
      <c r="J344" s="114" t="str">
        <f t="shared" si="196"/>
        <v/>
      </c>
      <c r="K344" s="8" t="str">
        <f t="shared" si="197"/>
        <v/>
      </c>
      <c r="L344" s="8" t="str">
        <f t="shared" si="198"/>
        <v/>
      </c>
      <c r="M344" s="114" t="str">
        <f t="shared" si="199"/>
        <v/>
      </c>
      <c r="N344" s="8" t="str">
        <f t="shared" si="221"/>
        <v/>
      </c>
      <c r="O344" s="115" t="str">
        <f t="shared" si="222"/>
        <v/>
      </c>
      <c r="P344" s="8" t="str">
        <f t="shared" si="223"/>
        <v/>
      </c>
      <c r="Q344" s="115" t="str">
        <f t="shared" si="224"/>
        <v/>
      </c>
      <c r="R344" s="115" t="str">
        <f t="shared" si="225"/>
        <v/>
      </c>
      <c r="S344" s="121" t="str">
        <f>IF(R344="","",SUMPRODUCT(--(L344=$L$8:$L$101),--(J344=$J$8:$J$101),--(R344&lt;$R$8:$R$101))+COUNTIF($R$8:R344,R344))</f>
        <v/>
      </c>
      <c r="T344" s="121" t="str">
        <f>IF(R344="","",SUMPRODUCT(--(L344=$L$8:$L$101),--(M344=$M$8:$M$101),--(J344=$J$8:$J$101),--(R344&lt;$R$8:$R$101))+COUNTIF($R$8:R344,R344))</f>
        <v/>
      </c>
      <c r="BU344" s="193">
        <v>337</v>
      </c>
      <c r="BV344" s="193" t="str">
        <f>IF(CK344="","",SUMPRODUCT(--(CC344=$CC$8:$CC$358),--(CE344=$CE$8:$CE$358),--(CK344&lt;$CK$8:$CK$358))+COUNTIF($CK$8:CK344,CK344))</f>
        <v/>
      </c>
      <c r="BW344" s="193" t="str">
        <f t="shared" si="202"/>
        <v/>
      </c>
      <c r="BX344" s="193" t="str">
        <f t="shared" si="203"/>
        <v/>
      </c>
      <c r="BY344" s="193" t="str">
        <f t="shared" si="204"/>
        <v/>
      </c>
      <c r="BZ344" s="193" t="str">
        <f t="shared" si="205"/>
        <v/>
      </c>
      <c r="CA344" s="193" t="str">
        <f t="shared" si="206"/>
        <v/>
      </c>
      <c r="CB344" s="193" t="str">
        <f t="shared" si="207"/>
        <v/>
      </c>
      <c r="CC344" s="193" t="str">
        <f t="shared" si="208"/>
        <v/>
      </c>
      <c r="CD344" s="193" t="str">
        <f t="shared" si="209"/>
        <v/>
      </c>
      <c r="CE344" s="193" t="str">
        <f t="shared" si="210"/>
        <v/>
      </c>
      <c r="CF344" s="200" t="str">
        <f t="shared" si="200"/>
        <v/>
      </c>
      <c r="CG344" s="193" t="str">
        <f t="shared" si="211"/>
        <v/>
      </c>
      <c r="CH344" s="192" t="str">
        <f t="shared" si="212"/>
        <v/>
      </c>
      <c r="CI344" s="193" t="str">
        <f t="shared" si="213"/>
        <v/>
      </c>
      <c r="CJ344" s="192" t="str">
        <f t="shared" si="214"/>
        <v/>
      </c>
      <c r="CK344" s="192" t="str">
        <f t="shared" si="215"/>
        <v/>
      </c>
      <c r="CL344" s="193" t="str">
        <f>IF(CK344="","",SUMPRODUCT(--(CC344=$CC$8:$CC$358),--(CE344=$CE$8:$CE$358),--(CK344&lt;$CK$8:$CK$358))+COUNTIF($CK$8:CK344,CK344))</f>
        <v/>
      </c>
      <c r="CM344" s="229" t="str">
        <f>IF(CK344="","",SUMPRODUCT(--(CE344=$CE$8:$CE$101),--(CF344=$CF$8:$CF$101),--(CC344=$CC$8:$CC$101),--(CK344&lt;$CK$8:$CK$101))+COUNTIF($CK$8:CK344,CK344))</f>
        <v/>
      </c>
    </row>
    <row r="345" spans="1:91" ht="29.1" hidden="1" customHeight="1">
      <c r="A345" s="182" t="str">
        <f t="shared" si="201"/>
        <v/>
      </c>
      <c r="B345" s="66">
        <v>338</v>
      </c>
      <c r="C345" s="8" t="str">
        <f t="shared" si="216"/>
        <v/>
      </c>
      <c r="D345" s="112" t="str">
        <f t="shared" si="217"/>
        <v/>
      </c>
      <c r="E345" s="112" t="str">
        <f t="shared" si="218"/>
        <v/>
      </c>
      <c r="F345" s="113" t="str">
        <f t="shared" si="219"/>
        <v/>
      </c>
      <c r="G345" s="113" t="str">
        <f t="shared" si="194"/>
        <v/>
      </c>
      <c r="H345" s="113" t="str">
        <f t="shared" si="195"/>
        <v/>
      </c>
      <c r="I345" s="114" t="str">
        <f t="shared" si="220"/>
        <v/>
      </c>
      <c r="J345" s="114" t="str">
        <f t="shared" si="196"/>
        <v/>
      </c>
      <c r="K345" s="8" t="str">
        <f t="shared" si="197"/>
        <v/>
      </c>
      <c r="L345" s="8" t="str">
        <f t="shared" si="198"/>
        <v/>
      </c>
      <c r="M345" s="114" t="str">
        <f t="shared" si="199"/>
        <v/>
      </c>
      <c r="N345" s="8" t="str">
        <f t="shared" si="221"/>
        <v/>
      </c>
      <c r="O345" s="115" t="str">
        <f t="shared" si="222"/>
        <v/>
      </c>
      <c r="P345" s="8" t="str">
        <f t="shared" si="223"/>
        <v/>
      </c>
      <c r="Q345" s="115" t="str">
        <f t="shared" si="224"/>
        <v/>
      </c>
      <c r="R345" s="115" t="str">
        <f t="shared" si="225"/>
        <v/>
      </c>
      <c r="S345" s="121" t="str">
        <f>IF(R345="","",SUMPRODUCT(--(L345=$L$8:$L$101),--(J345=$J$8:$J$101),--(R345&lt;$R$8:$R$101))+COUNTIF($R$8:R345,R345))</f>
        <v/>
      </c>
      <c r="T345" s="121" t="str">
        <f>IF(R345="","",SUMPRODUCT(--(L345=$L$8:$L$101),--(M345=$M$8:$M$101),--(J345=$J$8:$J$101),--(R345&lt;$R$8:$R$101))+COUNTIF($R$8:R345,R345))</f>
        <v/>
      </c>
      <c r="BU345" s="193">
        <v>338</v>
      </c>
      <c r="BV345" s="193" t="str">
        <f>IF(CK345="","",SUMPRODUCT(--(CC345=$CC$8:$CC$358),--(CE345=$CE$8:$CE$358),--(CK345&lt;$CK$8:$CK$358))+COUNTIF($CK$8:CK345,CK345))</f>
        <v/>
      </c>
      <c r="BW345" s="193" t="str">
        <f t="shared" si="202"/>
        <v/>
      </c>
      <c r="BX345" s="193" t="str">
        <f t="shared" si="203"/>
        <v/>
      </c>
      <c r="BY345" s="193" t="str">
        <f t="shared" si="204"/>
        <v/>
      </c>
      <c r="BZ345" s="193" t="str">
        <f t="shared" si="205"/>
        <v/>
      </c>
      <c r="CA345" s="193" t="str">
        <f t="shared" si="206"/>
        <v/>
      </c>
      <c r="CB345" s="193" t="str">
        <f t="shared" si="207"/>
        <v/>
      </c>
      <c r="CC345" s="193" t="str">
        <f t="shared" si="208"/>
        <v/>
      </c>
      <c r="CD345" s="193" t="str">
        <f t="shared" si="209"/>
        <v/>
      </c>
      <c r="CE345" s="193" t="str">
        <f t="shared" si="210"/>
        <v/>
      </c>
      <c r="CF345" s="200" t="str">
        <f t="shared" si="200"/>
        <v/>
      </c>
      <c r="CG345" s="193" t="str">
        <f t="shared" si="211"/>
        <v/>
      </c>
      <c r="CH345" s="192" t="str">
        <f t="shared" si="212"/>
        <v/>
      </c>
      <c r="CI345" s="193" t="str">
        <f t="shared" si="213"/>
        <v/>
      </c>
      <c r="CJ345" s="192" t="str">
        <f t="shared" si="214"/>
        <v/>
      </c>
      <c r="CK345" s="192" t="str">
        <f t="shared" si="215"/>
        <v/>
      </c>
      <c r="CL345" s="193" t="str">
        <f>IF(CK345="","",SUMPRODUCT(--(CC345=$CC$8:$CC$358),--(CE345=$CE$8:$CE$358),--(CK345&lt;$CK$8:$CK$358))+COUNTIF($CK$8:CK345,CK345))</f>
        <v/>
      </c>
      <c r="CM345" s="229" t="str">
        <f>IF(CK345="","",SUMPRODUCT(--(CE345=$CE$8:$CE$101),--(CF345=$CF$8:$CF$101),--(CC345=$CC$8:$CC$101),--(CK345&lt;$CK$8:$CK$101))+COUNTIF($CK$8:CK345,CK345))</f>
        <v/>
      </c>
    </row>
    <row r="346" spans="1:91" ht="29.1" hidden="1" customHeight="1">
      <c r="A346" s="182" t="str">
        <f t="shared" si="201"/>
        <v/>
      </c>
      <c r="B346" s="66">
        <v>339</v>
      </c>
      <c r="C346" s="8" t="str">
        <f t="shared" si="216"/>
        <v/>
      </c>
      <c r="D346" s="112" t="str">
        <f t="shared" si="217"/>
        <v/>
      </c>
      <c r="E346" s="112" t="str">
        <f t="shared" si="218"/>
        <v/>
      </c>
      <c r="F346" s="113" t="str">
        <f t="shared" si="219"/>
        <v/>
      </c>
      <c r="G346" s="113" t="str">
        <f t="shared" si="194"/>
        <v/>
      </c>
      <c r="H346" s="113" t="str">
        <f t="shared" si="195"/>
        <v/>
      </c>
      <c r="I346" s="114" t="str">
        <f t="shared" si="220"/>
        <v/>
      </c>
      <c r="J346" s="114" t="str">
        <f t="shared" si="196"/>
        <v/>
      </c>
      <c r="K346" s="8" t="str">
        <f t="shared" si="197"/>
        <v/>
      </c>
      <c r="L346" s="8" t="str">
        <f t="shared" si="198"/>
        <v/>
      </c>
      <c r="M346" s="114" t="str">
        <f t="shared" si="199"/>
        <v/>
      </c>
      <c r="N346" s="8" t="str">
        <f t="shared" si="221"/>
        <v/>
      </c>
      <c r="O346" s="115" t="str">
        <f t="shared" si="222"/>
        <v/>
      </c>
      <c r="P346" s="8" t="str">
        <f t="shared" si="223"/>
        <v/>
      </c>
      <c r="Q346" s="115" t="str">
        <f t="shared" si="224"/>
        <v/>
      </c>
      <c r="R346" s="115" t="str">
        <f t="shared" si="225"/>
        <v/>
      </c>
      <c r="S346" s="121" t="str">
        <f>IF(R346="","",SUMPRODUCT(--(L346=$L$8:$L$101),--(J346=$J$8:$J$101),--(R346&lt;$R$8:$R$101))+COUNTIF($R$8:R346,R346))</f>
        <v/>
      </c>
      <c r="T346" s="121" t="str">
        <f>IF(R346="","",SUMPRODUCT(--(L346=$L$8:$L$101),--(M346=$M$8:$M$101),--(J346=$J$8:$J$101),--(R346&lt;$R$8:$R$101))+COUNTIF($R$8:R346,R346))</f>
        <v/>
      </c>
      <c r="BU346" s="193">
        <v>339</v>
      </c>
      <c r="BV346" s="193" t="str">
        <f>IF(CK346="","",SUMPRODUCT(--(CC346=$CC$8:$CC$358),--(CE346=$CE$8:$CE$358),--(CK346&lt;$CK$8:$CK$358))+COUNTIF($CK$8:CK346,CK346))</f>
        <v/>
      </c>
      <c r="BW346" s="193" t="str">
        <f t="shared" si="202"/>
        <v/>
      </c>
      <c r="BX346" s="193" t="str">
        <f t="shared" si="203"/>
        <v/>
      </c>
      <c r="BY346" s="193" t="str">
        <f t="shared" si="204"/>
        <v/>
      </c>
      <c r="BZ346" s="193" t="str">
        <f t="shared" si="205"/>
        <v/>
      </c>
      <c r="CA346" s="193" t="str">
        <f t="shared" si="206"/>
        <v/>
      </c>
      <c r="CB346" s="193" t="str">
        <f t="shared" si="207"/>
        <v/>
      </c>
      <c r="CC346" s="193" t="str">
        <f t="shared" si="208"/>
        <v/>
      </c>
      <c r="CD346" s="193" t="str">
        <f t="shared" si="209"/>
        <v/>
      </c>
      <c r="CE346" s="193" t="str">
        <f t="shared" si="210"/>
        <v/>
      </c>
      <c r="CF346" s="200" t="str">
        <f t="shared" si="200"/>
        <v/>
      </c>
      <c r="CG346" s="193" t="str">
        <f t="shared" si="211"/>
        <v/>
      </c>
      <c r="CH346" s="192" t="str">
        <f t="shared" si="212"/>
        <v/>
      </c>
      <c r="CI346" s="193" t="str">
        <f t="shared" si="213"/>
        <v/>
      </c>
      <c r="CJ346" s="192" t="str">
        <f t="shared" si="214"/>
        <v/>
      </c>
      <c r="CK346" s="192" t="str">
        <f t="shared" si="215"/>
        <v/>
      </c>
      <c r="CL346" s="193" t="str">
        <f>IF(CK346="","",SUMPRODUCT(--(CC346=$CC$8:$CC$358),--(CE346=$CE$8:$CE$358),--(CK346&lt;$CK$8:$CK$358))+COUNTIF($CK$8:CK346,CK346))</f>
        <v/>
      </c>
      <c r="CM346" s="229" t="str">
        <f>IF(CK346="","",SUMPRODUCT(--(CE346=$CE$8:$CE$101),--(CF346=$CF$8:$CF$101),--(CC346=$CC$8:$CC$101),--(CK346&lt;$CK$8:$CK$101))+COUNTIF($CK$8:CK346,CK346))</f>
        <v/>
      </c>
    </row>
    <row r="347" spans="1:91" ht="29.1" hidden="1" customHeight="1">
      <c r="A347" s="182" t="str">
        <f t="shared" si="201"/>
        <v/>
      </c>
      <c r="B347" s="66">
        <v>340</v>
      </c>
      <c r="C347" s="8" t="str">
        <f t="shared" si="216"/>
        <v/>
      </c>
      <c r="D347" s="112" t="str">
        <f t="shared" si="217"/>
        <v/>
      </c>
      <c r="E347" s="112" t="str">
        <f t="shared" si="218"/>
        <v/>
      </c>
      <c r="F347" s="113" t="str">
        <f t="shared" si="219"/>
        <v/>
      </c>
      <c r="G347" s="113" t="str">
        <f t="shared" si="194"/>
        <v/>
      </c>
      <c r="H347" s="113" t="str">
        <f t="shared" si="195"/>
        <v/>
      </c>
      <c r="I347" s="114" t="str">
        <f t="shared" si="220"/>
        <v/>
      </c>
      <c r="J347" s="114" t="str">
        <f t="shared" si="196"/>
        <v/>
      </c>
      <c r="K347" s="8" t="str">
        <f t="shared" si="197"/>
        <v/>
      </c>
      <c r="L347" s="8" t="str">
        <f t="shared" si="198"/>
        <v/>
      </c>
      <c r="M347" s="114" t="str">
        <f t="shared" si="199"/>
        <v/>
      </c>
      <c r="N347" s="8" t="str">
        <f t="shared" si="221"/>
        <v/>
      </c>
      <c r="O347" s="115" t="str">
        <f t="shared" si="222"/>
        <v/>
      </c>
      <c r="P347" s="8" t="str">
        <f t="shared" si="223"/>
        <v/>
      </c>
      <c r="Q347" s="115" t="str">
        <f t="shared" si="224"/>
        <v/>
      </c>
      <c r="R347" s="115" t="str">
        <f t="shared" si="225"/>
        <v/>
      </c>
      <c r="S347" s="121" t="str">
        <f>IF(R347="","",SUMPRODUCT(--(L347=$L$8:$L$101),--(J347=$J$8:$J$101),--(R347&lt;$R$8:$R$101))+COUNTIF($R$8:R347,R347))</f>
        <v/>
      </c>
      <c r="T347" s="121" t="str">
        <f>IF(R347="","",SUMPRODUCT(--(L347=$L$8:$L$101),--(M347=$M$8:$M$101),--(J347=$J$8:$J$101),--(R347&lt;$R$8:$R$101))+COUNTIF($R$8:R347,R347))</f>
        <v/>
      </c>
      <c r="BU347" s="193">
        <v>340</v>
      </c>
      <c r="BV347" s="193" t="str">
        <f>IF(CK347="","",SUMPRODUCT(--(CC347=$CC$8:$CC$358),--(CE347=$CE$8:$CE$358),--(CK347&lt;$CK$8:$CK$358))+COUNTIF($CK$8:CK347,CK347))</f>
        <v/>
      </c>
      <c r="BW347" s="193" t="str">
        <f t="shared" si="202"/>
        <v/>
      </c>
      <c r="BX347" s="193" t="str">
        <f t="shared" si="203"/>
        <v/>
      </c>
      <c r="BY347" s="193" t="str">
        <f t="shared" si="204"/>
        <v/>
      </c>
      <c r="BZ347" s="193" t="str">
        <f t="shared" si="205"/>
        <v/>
      </c>
      <c r="CA347" s="193" t="str">
        <f t="shared" si="206"/>
        <v/>
      </c>
      <c r="CB347" s="193" t="str">
        <f t="shared" si="207"/>
        <v/>
      </c>
      <c r="CC347" s="193" t="str">
        <f t="shared" si="208"/>
        <v/>
      </c>
      <c r="CD347" s="193" t="str">
        <f t="shared" si="209"/>
        <v/>
      </c>
      <c r="CE347" s="193" t="str">
        <f t="shared" si="210"/>
        <v/>
      </c>
      <c r="CF347" s="200" t="str">
        <f t="shared" si="200"/>
        <v/>
      </c>
      <c r="CG347" s="193" t="str">
        <f t="shared" si="211"/>
        <v/>
      </c>
      <c r="CH347" s="192" t="str">
        <f t="shared" si="212"/>
        <v/>
      </c>
      <c r="CI347" s="193" t="str">
        <f t="shared" si="213"/>
        <v/>
      </c>
      <c r="CJ347" s="192" t="str">
        <f t="shared" si="214"/>
        <v/>
      </c>
      <c r="CK347" s="192" t="str">
        <f t="shared" si="215"/>
        <v/>
      </c>
      <c r="CL347" s="193" t="str">
        <f>IF(CK347="","",SUMPRODUCT(--(CC347=$CC$8:$CC$358),--(CE347=$CE$8:$CE$358),--(CK347&lt;$CK$8:$CK$358))+COUNTIF($CK$8:CK347,CK347))</f>
        <v/>
      </c>
      <c r="CM347" s="229" t="str">
        <f>IF(CK347="","",SUMPRODUCT(--(CE347=$CE$8:$CE$101),--(CF347=$CF$8:$CF$101),--(CC347=$CC$8:$CC$101),--(CK347&lt;$CK$8:$CK$101))+COUNTIF($CK$8:CK347,CK347))</f>
        <v/>
      </c>
    </row>
    <row r="348" spans="1:91" ht="29.1" hidden="1" customHeight="1">
      <c r="A348" s="182" t="str">
        <f t="shared" si="201"/>
        <v/>
      </c>
      <c r="B348" s="66">
        <v>341</v>
      </c>
      <c r="C348" s="8" t="str">
        <f t="shared" si="216"/>
        <v/>
      </c>
      <c r="D348" s="112" t="str">
        <f t="shared" si="217"/>
        <v/>
      </c>
      <c r="E348" s="112" t="str">
        <f t="shared" si="218"/>
        <v/>
      </c>
      <c r="F348" s="113" t="str">
        <f t="shared" si="219"/>
        <v/>
      </c>
      <c r="G348" s="113" t="str">
        <f t="shared" si="194"/>
        <v/>
      </c>
      <c r="H348" s="113" t="str">
        <f t="shared" si="195"/>
        <v/>
      </c>
      <c r="I348" s="114" t="str">
        <f t="shared" si="220"/>
        <v/>
      </c>
      <c r="J348" s="114" t="str">
        <f t="shared" si="196"/>
        <v/>
      </c>
      <c r="K348" s="8" t="str">
        <f t="shared" si="197"/>
        <v/>
      </c>
      <c r="L348" s="8" t="str">
        <f t="shared" si="198"/>
        <v/>
      </c>
      <c r="M348" s="114" t="str">
        <f t="shared" si="199"/>
        <v/>
      </c>
      <c r="N348" s="8" t="str">
        <f t="shared" si="221"/>
        <v/>
      </c>
      <c r="O348" s="115" t="str">
        <f t="shared" si="222"/>
        <v/>
      </c>
      <c r="P348" s="8" t="str">
        <f t="shared" si="223"/>
        <v/>
      </c>
      <c r="Q348" s="115" t="str">
        <f t="shared" si="224"/>
        <v/>
      </c>
      <c r="R348" s="115" t="str">
        <f t="shared" si="225"/>
        <v/>
      </c>
      <c r="S348" s="121" t="str">
        <f>IF(R348="","",SUMPRODUCT(--(L348=$L$8:$L$101),--(J348=$J$8:$J$101),--(R348&lt;$R$8:$R$101))+COUNTIF($R$8:R348,R348))</f>
        <v/>
      </c>
      <c r="T348" s="121" t="str">
        <f>IF(R348="","",SUMPRODUCT(--(L348=$L$8:$L$101),--(M348=$M$8:$M$101),--(J348=$J$8:$J$101),--(R348&lt;$R$8:$R$101))+COUNTIF($R$8:R348,R348))</f>
        <v/>
      </c>
      <c r="BU348" s="193">
        <v>341</v>
      </c>
      <c r="BV348" s="193" t="str">
        <f>IF(CK348="","",SUMPRODUCT(--(CC348=$CC$8:$CC$358),--(CE348=$CE$8:$CE$358),--(CK348&lt;$CK$8:$CK$358))+COUNTIF($CK$8:CK348,CK348))</f>
        <v/>
      </c>
      <c r="BW348" s="193" t="str">
        <f t="shared" si="202"/>
        <v/>
      </c>
      <c r="BX348" s="193" t="str">
        <f t="shared" si="203"/>
        <v/>
      </c>
      <c r="BY348" s="193" t="str">
        <f t="shared" si="204"/>
        <v/>
      </c>
      <c r="BZ348" s="193" t="str">
        <f t="shared" si="205"/>
        <v/>
      </c>
      <c r="CA348" s="193" t="str">
        <f t="shared" si="206"/>
        <v/>
      </c>
      <c r="CB348" s="193" t="str">
        <f t="shared" si="207"/>
        <v/>
      </c>
      <c r="CC348" s="193" t="str">
        <f t="shared" si="208"/>
        <v/>
      </c>
      <c r="CD348" s="193" t="str">
        <f t="shared" si="209"/>
        <v/>
      </c>
      <c r="CE348" s="193" t="str">
        <f t="shared" si="210"/>
        <v/>
      </c>
      <c r="CF348" s="200" t="str">
        <f t="shared" si="200"/>
        <v/>
      </c>
      <c r="CG348" s="193" t="str">
        <f t="shared" si="211"/>
        <v/>
      </c>
      <c r="CH348" s="192" t="str">
        <f t="shared" si="212"/>
        <v/>
      </c>
      <c r="CI348" s="193" t="str">
        <f t="shared" si="213"/>
        <v/>
      </c>
      <c r="CJ348" s="192" t="str">
        <f t="shared" si="214"/>
        <v/>
      </c>
      <c r="CK348" s="192" t="str">
        <f t="shared" si="215"/>
        <v/>
      </c>
      <c r="CL348" s="193" t="str">
        <f>IF(CK348="","",SUMPRODUCT(--(CC348=$CC$8:$CC$358),--(CE348=$CE$8:$CE$358),--(CK348&lt;$CK$8:$CK$358))+COUNTIF($CK$8:CK348,CK348))</f>
        <v/>
      </c>
      <c r="CM348" s="229" t="str">
        <f>IF(CK348="","",SUMPRODUCT(--(CE348=$CE$8:$CE$101),--(CF348=$CF$8:$CF$101),--(CC348=$CC$8:$CC$101),--(CK348&lt;$CK$8:$CK$101))+COUNTIF($CK$8:CK348,CK348))</f>
        <v/>
      </c>
    </row>
    <row r="349" spans="1:91" ht="29.1" hidden="1" customHeight="1">
      <c r="A349" s="182" t="str">
        <f t="shared" si="201"/>
        <v/>
      </c>
      <c r="B349" s="66">
        <v>342</v>
      </c>
      <c r="C349" s="8" t="str">
        <f t="shared" si="216"/>
        <v/>
      </c>
      <c r="D349" s="112" t="str">
        <f t="shared" si="217"/>
        <v/>
      </c>
      <c r="E349" s="112" t="str">
        <f t="shared" si="218"/>
        <v/>
      </c>
      <c r="F349" s="113" t="str">
        <f t="shared" si="219"/>
        <v/>
      </c>
      <c r="G349" s="113" t="str">
        <f t="shared" si="194"/>
        <v/>
      </c>
      <c r="H349" s="113" t="str">
        <f t="shared" si="195"/>
        <v/>
      </c>
      <c r="I349" s="114" t="str">
        <f t="shared" si="220"/>
        <v/>
      </c>
      <c r="J349" s="114" t="str">
        <f t="shared" si="196"/>
        <v/>
      </c>
      <c r="K349" s="8" t="str">
        <f t="shared" si="197"/>
        <v/>
      </c>
      <c r="L349" s="8" t="str">
        <f t="shared" si="198"/>
        <v/>
      </c>
      <c r="M349" s="114" t="str">
        <f t="shared" si="199"/>
        <v/>
      </c>
      <c r="N349" s="8" t="str">
        <f t="shared" si="221"/>
        <v/>
      </c>
      <c r="O349" s="115" t="str">
        <f t="shared" si="222"/>
        <v/>
      </c>
      <c r="P349" s="8" t="str">
        <f t="shared" si="223"/>
        <v/>
      </c>
      <c r="Q349" s="115" t="str">
        <f t="shared" si="224"/>
        <v/>
      </c>
      <c r="R349" s="115" t="str">
        <f t="shared" si="225"/>
        <v/>
      </c>
      <c r="S349" s="121" t="str">
        <f>IF(R349="","",SUMPRODUCT(--(L349=$L$8:$L$101),--(J349=$J$8:$J$101),--(R349&lt;$R$8:$R$101))+COUNTIF($R$8:R349,R349))</f>
        <v/>
      </c>
      <c r="T349" s="121" t="str">
        <f>IF(R349="","",SUMPRODUCT(--(L349=$L$8:$L$101),--(M349=$M$8:$M$101),--(J349=$J$8:$J$101),--(R349&lt;$R$8:$R$101))+COUNTIF($R$8:R349,R349))</f>
        <v/>
      </c>
      <c r="BU349" s="193">
        <v>342</v>
      </c>
      <c r="BV349" s="193" t="str">
        <f>IF(CK349="","",SUMPRODUCT(--(CC349=$CC$8:$CC$358),--(CE349=$CE$8:$CE$358),--(CK349&lt;$CK$8:$CK$358))+COUNTIF($CK$8:CK349,CK349))</f>
        <v/>
      </c>
      <c r="BW349" s="193" t="str">
        <f t="shared" si="202"/>
        <v/>
      </c>
      <c r="BX349" s="193" t="str">
        <f t="shared" si="203"/>
        <v/>
      </c>
      <c r="BY349" s="193" t="str">
        <f t="shared" si="204"/>
        <v/>
      </c>
      <c r="BZ349" s="193" t="str">
        <f t="shared" si="205"/>
        <v/>
      </c>
      <c r="CA349" s="193" t="str">
        <f t="shared" si="206"/>
        <v/>
      </c>
      <c r="CB349" s="193" t="str">
        <f t="shared" si="207"/>
        <v/>
      </c>
      <c r="CC349" s="193" t="str">
        <f t="shared" si="208"/>
        <v/>
      </c>
      <c r="CD349" s="193" t="str">
        <f t="shared" si="209"/>
        <v/>
      </c>
      <c r="CE349" s="193" t="str">
        <f t="shared" si="210"/>
        <v/>
      </c>
      <c r="CF349" s="200" t="str">
        <f t="shared" si="200"/>
        <v/>
      </c>
      <c r="CG349" s="193" t="str">
        <f t="shared" si="211"/>
        <v/>
      </c>
      <c r="CH349" s="192" t="str">
        <f t="shared" si="212"/>
        <v/>
      </c>
      <c r="CI349" s="193" t="str">
        <f t="shared" si="213"/>
        <v/>
      </c>
      <c r="CJ349" s="192" t="str">
        <f t="shared" si="214"/>
        <v/>
      </c>
      <c r="CK349" s="192" t="str">
        <f t="shared" si="215"/>
        <v/>
      </c>
      <c r="CL349" s="193" t="str">
        <f>IF(CK349="","",SUMPRODUCT(--(CC349=$CC$8:$CC$358),--(CE349=$CE$8:$CE$358),--(CK349&lt;$CK$8:$CK$358))+COUNTIF($CK$8:CK349,CK349))</f>
        <v/>
      </c>
      <c r="CM349" s="229" t="str">
        <f>IF(CK349="","",SUMPRODUCT(--(CE349=$CE$8:$CE$101),--(CF349=$CF$8:$CF$101),--(CC349=$CC$8:$CC$101),--(CK349&lt;$CK$8:$CK$101))+COUNTIF($CK$8:CK349,CK349))</f>
        <v/>
      </c>
    </row>
    <row r="350" spans="1:91" ht="29.1" hidden="1" customHeight="1">
      <c r="A350" s="182" t="str">
        <f t="shared" si="201"/>
        <v/>
      </c>
      <c r="B350" s="66">
        <v>343</v>
      </c>
      <c r="C350" s="8" t="str">
        <f t="shared" si="216"/>
        <v/>
      </c>
      <c r="D350" s="112" t="str">
        <f t="shared" si="217"/>
        <v/>
      </c>
      <c r="E350" s="112" t="str">
        <f t="shared" si="218"/>
        <v/>
      </c>
      <c r="F350" s="113" t="str">
        <f t="shared" si="219"/>
        <v/>
      </c>
      <c r="G350" s="113" t="str">
        <f t="shared" si="194"/>
        <v/>
      </c>
      <c r="H350" s="113" t="str">
        <f t="shared" si="195"/>
        <v/>
      </c>
      <c r="I350" s="114" t="str">
        <f t="shared" si="220"/>
        <v/>
      </c>
      <c r="J350" s="114" t="str">
        <f t="shared" si="196"/>
        <v/>
      </c>
      <c r="K350" s="8" t="str">
        <f t="shared" si="197"/>
        <v/>
      </c>
      <c r="L350" s="8" t="str">
        <f t="shared" si="198"/>
        <v/>
      </c>
      <c r="M350" s="114" t="str">
        <f t="shared" si="199"/>
        <v/>
      </c>
      <c r="N350" s="8" t="str">
        <f t="shared" si="221"/>
        <v/>
      </c>
      <c r="O350" s="115" t="str">
        <f t="shared" si="222"/>
        <v/>
      </c>
      <c r="P350" s="8" t="str">
        <f t="shared" si="223"/>
        <v/>
      </c>
      <c r="Q350" s="115" t="str">
        <f t="shared" si="224"/>
        <v/>
      </c>
      <c r="R350" s="115" t="str">
        <f t="shared" si="225"/>
        <v/>
      </c>
      <c r="S350" s="121" t="str">
        <f>IF(R350="","",SUMPRODUCT(--(L350=$L$8:$L$101),--(J350=$J$8:$J$101),--(R350&lt;$R$8:$R$101))+COUNTIF($R$8:R350,R350))</f>
        <v/>
      </c>
      <c r="T350" s="121" t="str">
        <f>IF(R350="","",SUMPRODUCT(--(L350=$L$8:$L$101),--(M350=$M$8:$M$101),--(J350=$J$8:$J$101),--(R350&lt;$R$8:$R$101))+COUNTIF($R$8:R350,R350))</f>
        <v/>
      </c>
      <c r="BU350" s="193">
        <v>343</v>
      </c>
      <c r="BV350" s="193" t="str">
        <f>IF(CK350="","",SUMPRODUCT(--(CC350=$CC$8:$CC$358),--(CE350=$CE$8:$CE$358),--(CK350&lt;$CK$8:$CK$358))+COUNTIF($CK$8:CK350,CK350))</f>
        <v/>
      </c>
      <c r="BW350" s="193" t="str">
        <f t="shared" si="202"/>
        <v/>
      </c>
      <c r="BX350" s="193" t="str">
        <f t="shared" si="203"/>
        <v/>
      </c>
      <c r="BY350" s="193" t="str">
        <f t="shared" si="204"/>
        <v/>
      </c>
      <c r="BZ350" s="193" t="str">
        <f t="shared" si="205"/>
        <v/>
      </c>
      <c r="CA350" s="193" t="str">
        <f t="shared" si="206"/>
        <v/>
      </c>
      <c r="CB350" s="193" t="str">
        <f t="shared" si="207"/>
        <v/>
      </c>
      <c r="CC350" s="193" t="str">
        <f t="shared" si="208"/>
        <v/>
      </c>
      <c r="CD350" s="193" t="str">
        <f t="shared" si="209"/>
        <v/>
      </c>
      <c r="CE350" s="193" t="str">
        <f t="shared" si="210"/>
        <v/>
      </c>
      <c r="CF350" s="200" t="str">
        <f t="shared" si="200"/>
        <v/>
      </c>
      <c r="CG350" s="193" t="str">
        <f t="shared" si="211"/>
        <v/>
      </c>
      <c r="CH350" s="192" t="str">
        <f t="shared" si="212"/>
        <v/>
      </c>
      <c r="CI350" s="193" t="str">
        <f t="shared" si="213"/>
        <v/>
      </c>
      <c r="CJ350" s="192" t="str">
        <f t="shared" si="214"/>
        <v/>
      </c>
      <c r="CK350" s="192" t="str">
        <f t="shared" si="215"/>
        <v/>
      </c>
      <c r="CL350" s="193" t="str">
        <f>IF(CK350="","",SUMPRODUCT(--(CC350=$CC$8:$CC$358),--(CE350=$CE$8:$CE$358),--(CK350&lt;$CK$8:$CK$358))+COUNTIF($CK$8:CK350,CK350))</f>
        <v/>
      </c>
      <c r="CM350" s="229" t="str">
        <f>IF(CK350="","",SUMPRODUCT(--(CE350=$CE$8:$CE$101),--(CF350=$CF$8:$CF$101),--(CC350=$CC$8:$CC$101),--(CK350&lt;$CK$8:$CK$101))+COUNTIF($CK$8:CK350,CK350))</f>
        <v/>
      </c>
    </row>
    <row r="351" spans="1:91" ht="29.1" hidden="1" customHeight="1">
      <c r="A351" s="182" t="str">
        <f t="shared" si="201"/>
        <v/>
      </c>
      <c r="B351" s="66">
        <v>344</v>
      </c>
      <c r="C351" s="8" t="str">
        <f t="shared" si="216"/>
        <v/>
      </c>
      <c r="D351" s="112" t="str">
        <f t="shared" si="217"/>
        <v/>
      </c>
      <c r="E351" s="112" t="str">
        <f t="shared" si="218"/>
        <v/>
      </c>
      <c r="F351" s="113" t="str">
        <f t="shared" si="219"/>
        <v/>
      </c>
      <c r="G351" s="113" t="str">
        <f t="shared" si="194"/>
        <v/>
      </c>
      <c r="H351" s="113" t="str">
        <f t="shared" si="195"/>
        <v/>
      </c>
      <c r="I351" s="114" t="str">
        <f t="shared" si="220"/>
        <v/>
      </c>
      <c r="J351" s="114" t="str">
        <f t="shared" si="196"/>
        <v/>
      </c>
      <c r="K351" s="8" t="str">
        <f t="shared" si="197"/>
        <v/>
      </c>
      <c r="L351" s="8" t="str">
        <f t="shared" si="198"/>
        <v/>
      </c>
      <c r="M351" s="114" t="str">
        <f t="shared" si="199"/>
        <v/>
      </c>
      <c r="N351" s="8" t="str">
        <f t="shared" si="221"/>
        <v/>
      </c>
      <c r="O351" s="115" t="str">
        <f t="shared" si="222"/>
        <v/>
      </c>
      <c r="P351" s="8" t="str">
        <f t="shared" si="223"/>
        <v/>
      </c>
      <c r="Q351" s="115" t="str">
        <f t="shared" si="224"/>
        <v/>
      </c>
      <c r="R351" s="115" t="str">
        <f t="shared" si="225"/>
        <v/>
      </c>
      <c r="S351" s="121" t="str">
        <f>IF(R351="","",SUMPRODUCT(--(L351=$L$8:$L$101),--(J351=$J$8:$J$101),--(R351&lt;$R$8:$R$101))+COUNTIF($R$8:R351,R351))</f>
        <v/>
      </c>
      <c r="T351" s="121" t="str">
        <f>IF(R351="","",SUMPRODUCT(--(L351=$L$8:$L$101),--(M351=$M$8:$M$101),--(J351=$J$8:$J$101),--(R351&lt;$R$8:$R$101))+COUNTIF($R$8:R351,R351))</f>
        <v/>
      </c>
      <c r="BU351" s="193">
        <v>344</v>
      </c>
      <c r="BV351" s="193" t="str">
        <f>IF(CK351="","",SUMPRODUCT(--(CC351=$CC$8:$CC$358),--(CE351=$CE$8:$CE$358),--(CK351&lt;$CK$8:$CK$358))+COUNTIF($CK$8:CK351,CK351))</f>
        <v/>
      </c>
      <c r="BW351" s="193" t="str">
        <f t="shared" si="202"/>
        <v/>
      </c>
      <c r="BX351" s="193" t="str">
        <f t="shared" si="203"/>
        <v/>
      </c>
      <c r="BY351" s="193" t="str">
        <f t="shared" si="204"/>
        <v/>
      </c>
      <c r="BZ351" s="193" t="str">
        <f t="shared" si="205"/>
        <v/>
      </c>
      <c r="CA351" s="193" t="str">
        <f t="shared" si="206"/>
        <v/>
      </c>
      <c r="CB351" s="193" t="str">
        <f t="shared" si="207"/>
        <v/>
      </c>
      <c r="CC351" s="193" t="str">
        <f t="shared" si="208"/>
        <v/>
      </c>
      <c r="CD351" s="193" t="str">
        <f t="shared" si="209"/>
        <v/>
      </c>
      <c r="CE351" s="193" t="str">
        <f t="shared" si="210"/>
        <v/>
      </c>
      <c r="CF351" s="200" t="str">
        <f t="shared" si="200"/>
        <v/>
      </c>
      <c r="CG351" s="193" t="str">
        <f t="shared" si="211"/>
        <v/>
      </c>
      <c r="CH351" s="192" t="str">
        <f t="shared" si="212"/>
        <v/>
      </c>
      <c r="CI351" s="193" t="str">
        <f t="shared" si="213"/>
        <v/>
      </c>
      <c r="CJ351" s="192" t="str">
        <f t="shared" si="214"/>
        <v/>
      </c>
      <c r="CK351" s="192" t="str">
        <f t="shared" si="215"/>
        <v/>
      </c>
      <c r="CL351" s="193" t="str">
        <f>IF(CK351="","",SUMPRODUCT(--(CC351=$CC$8:$CC$358),--(CE351=$CE$8:$CE$358),--(CK351&lt;$CK$8:$CK$358))+COUNTIF($CK$8:CK351,CK351))</f>
        <v/>
      </c>
      <c r="CM351" s="229" t="str">
        <f>IF(CK351="","",SUMPRODUCT(--(CE351=$CE$8:$CE$101),--(CF351=$CF$8:$CF$101),--(CC351=$CC$8:$CC$101),--(CK351&lt;$CK$8:$CK$101))+COUNTIF($CK$8:CK351,CK351))</f>
        <v/>
      </c>
    </row>
    <row r="352" spans="1:91" ht="29.1" hidden="1" customHeight="1">
      <c r="A352" s="182" t="str">
        <f t="shared" si="201"/>
        <v/>
      </c>
      <c r="B352" s="66">
        <v>345</v>
      </c>
      <c r="C352" s="8" t="str">
        <f t="shared" si="216"/>
        <v/>
      </c>
      <c r="D352" s="112" t="str">
        <f t="shared" si="217"/>
        <v/>
      </c>
      <c r="E352" s="112" t="str">
        <f t="shared" si="218"/>
        <v/>
      </c>
      <c r="F352" s="113" t="str">
        <f t="shared" si="219"/>
        <v/>
      </c>
      <c r="G352" s="113" t="str">
        <f t="shared" si="194"/>
        <v/>
      </c>
      <c r="H352" s="113" t="str">
        <f t="shared" si="195"/>
        <v/>
      </c>
      <c r="I352" s="114" t="str">
        <f t="shared" si="220"/>
        <v/>
      </c>
      <c r="J352" s="114" t="str">
        <f t="shared" si="196"/>
        <v/>
      </c>
      <c r="K352" s="8" t="str">
        <f t="shared" si="197"/>
        <v/>
      </c>
      <c r="L352" s="8" t="str">
        <f t="shared" si="198"/>
        <v/>
      </c>
      <c r="M352" s="114" t="str">
        <f t="shared" si="199"/>
        <v/>
      </c>
      <c r="N352" s="8" t="str">
        <f t="shared" si="221"/>
        <v/>
      </c>
      <c r="O352" s="115" t="str">
        <f t="shared" si="222"/>
        <v/>
      </c>
      <c r="P352" s="8" t="str">
        <f t="shared" si="223"/>
        <v/>
      </c>
      <c r="Q352" s="115" t="str">
        <f t="shared" si="224"/>
        <v/>
      </c>
      <c r="R352" s="115" t="str">
        <f t="shared" si="225"/>
        <v/>
      </c>
      <c r="S352" s="121" t="str">
        <f>IF(R352="","",SUMPRODUCT(--(L352=$L$8:$L$101),--(J352=$J$8:$J$101),--(R352&lt;$R$8:$R$101))+COUNTIF($R$8:R352,R352))</f>
        <v/>
      </c>
      <c r="T352" s="121" t="str">
        <f>IF(R352="","",SUMPRODUCT(--(L352=$L$8:$L$101),--(M352=$M$8:$M$101),--(J352=$J$8:$J$101),--(R352&lt;$R$8:$R$101))+COUNTIF($R$8:R352,R352))</f>
        <v/>
      </c>
      <c r="BU352" s="193">
        <v>345</v>
      </c>
      <c r="BV352" s="193" t="str">
        <f>IF(CK352="","",SUMPRODUCT(--(CC352=$CC$8:$CC$358),--(CE352=$CE$8:$CE$358),--(CK352&lt;$CK$8:$CK$358))+COUNTIF($CK$8:CK352,CK352))</f>
        <v/>
      </c>
      <c r="BW352" s="193" t="str">
        <f t="shared" si="202"/>
        <v/>
      </c>
      <c r="BX352" s="193" t="str">
        <f t="shared" si="203"/>
        <v/>
      </c>
      <c r="BY352" s="193" t="str">
        <f t="shared" si="204"/>
        <v/>
      </c>
      <c r="BZ352" s="193" t="str">
        <f t="shared" si="205"/>
        <v/>
      </c>
      <c r="CA352" s="193" t="str">
        <f t="shared" si="206"/>
        <v/>
      </c>
      <c r="CB352" s="193" t="str">
        <f t="shared" si="207"/>
        <v/>
      </c>
      <c r="CC352" s="193" t="str">
        <f t="shared" si="208"/>
        <v/>
      </c>
      <c r="CD352" s="193" t="str">
        <f t="shared" si="209"/>
        <v/>
      </c>
      <c r="CE352" s="193" t="str">
        <f t="shared" si="210"/>
        <v/>
      </c>
      <c r="CF352" s="200" t="str">
        <f t="shared" si="200"/>
        <v/>
      </c>
      <c r="CG352" s="193" t="str">
        <f t="shared" si="211"/>
        <v/>
      </c>
      <c r="CH352" s="192" t="str">
        <f t="shared" si="212"/>
        <v/>
      </c>
      <c r="CI352" s="193" t="str">
        <f t="shared" si="213"/>
        <v/>
      </c>
      <c r="CJ352" s="192" t="str">
        <f t="shared" si="214"/>
        <v/>
      </c>
      <c r="CK352" s="192" t="str">
        <f t="shared" si="215"/>
        <v/>
      </c>
      <c r="CL352" s="193" t="str">
        <f>IF(CK352="","",SUMPRODUCT(--(CC352=$CC$8:$CC$358),--(CE352=$CE$8:$CE$358),--(CK352&lt;$CK$8:$CK$358))+COUNTIF($CK$8:CK352,CK352))</f>
        <v/>
      </c>
      <c r="CM352" s="229" t="str">
        <f>IF(CK352="","",SUMPRODUCT(--(CE352=$CE$8:$CE$101),--(CF352=$CF$8:$CF$101),--(CC352=$CC$8:$CC$101),--(CK352&lt;$CK$8:$CK$101))+COUNTIF($CK$8:CK352,CK352))</f>
        <v/>
      </c>
    </row>
    <row r="353" spans="1:91" ht="29.1" hidden="1" customHeight="1">
      <c r="A353" s="182" t="str">
        <f t="shared" si="201"/>
        <v/>
      </c>
      <c r="B353" s="66">
        <v>346</v>
      </c>
      <c r="C353" s="8" t="str">
        <f t="shared" si="216"/>
        <v/>
      </c>
      <c r="D353" s="112" t="str">
        <f t="shared" si="217"/>
        <v/>
      </c>
      <c r="E353" s="112" t="str">
        <f t="shared" si="218"/>
        <v/>
      </c>
      <c r="F353" s="113" t="str">
        <f t="shared" si="219"/>
        <v/>
      </c>
      <c r="G353" s="113" t="str">
        <f t="shared" si="194"/>
        <v/>
      </c>
      <c r="H353" s="113" t="str">
        <f t="shared" si="195"/>
        <v/>
      </c>
      <c r="I353" s="114" t="str">
        <f t="shared" si="220"/>
        <v/>
      </c>
      <c r="J353" s="114" t="str">
        <f t="shared" si="196"/>
        <v/>
      </c>
      <c r="K353" s="8" t="str">
        <f t="shared" si="197"/>
        <v/>
      </c>
      <c r="L353" s="8" t="str">
        <f t="shared" si="198"/>
        <v/>
      </c>
      <c r="M353" s="114" t="str">
        <f t="shared" si="199"/>
        <v/>
      </c>
      <c r="N353" s="8" t="str">
        <f t="shared" si="221"/>
        <v/>
      </c>
      <c r="O353" s="115" t="str">
        <f t="shared" si="222"/>
        <v/>
      </c>
      <c r="P353" s="8" t="str">
        <f t="shared" si="223"/>
        <v/>
      </c>
      <c r="Q353" s="115" t="str">
        <f t="shared" si="224"/>
        <v/>
      </c>
      <c r="R353" s="115" t="str">
        <f t="shared" si="225"/>
        <v/>
      </c>
      <c r="S353" s="121" t="str">
        <f>IF(R353="","",SUMPRODUCT(--(L353=$L$8:$L$101),--(J353=$J$8:$J$101),--(R353&lt;$R$8:$R$101))+COUNTIF($R$8:R353,R353))</f>
        <v/>
      </c>
      <c r="T353" s="121" t="str">
        <f>IF(R353="","",SUMPRODUCT(--(L353=$L$8:$L$101),--(M353=$M$8:$M$101),--(J353=$J$8:$J$101),--(R353&lt;$R$8:$R$101))+COUNTIF($R$8:R353,R353))</f>
        <v/>
      </c>
      <c r="BU353" s="193">
        <v>346</v>
      </c>
      <c r="BV353" s="193" t="str">
        <f>IF(CK353="","",SUMPRODUCT(--(CC353=$CC$8:$CC$358),--(CE353=$CE$8:$CE$358),--(CK353&lt;$CK$8:$CK$358))+COUNTIF($CK$8:CK353,CK353))</f>
        <v/>
      </c>
      <c r="BW353" s="193" t="str">
        <f t="shared" si="202"/>
        <v/>
      </c>
      <c r="BX353" s="193" t="str">
        <f t="shared" si="203"/>
        <v/>
      </c>
      <c r="BY353" s="193" t="str">
        <f t="shared" si="204"/>
        <v/>
      </c>
      <c r="BZ353" s="193" t="str">
        <f t="shared" si="205"/>
        <v/>
      </c>
      <c r="CA353" s="193" t="str">
        <f t="shared" si="206"/>
        <v/>
      </c>
      <c r="CB353" s="193" t="str">
        <f t="shared" si="207"/>
        <v/>
      </c>
      <c r="CC353" s="193" t="str">
        <f t="shared" si="208"/>
        <v/>
      </c>
      <c r="CD353" s="193" t="str">
        <f t="shared" si="209"/>
        <v/>
      </c>
      <c r="CE353" s="193" t="str">
        <f t="shared" si="210"/>
        <v/>
      </c>
      <c r="CF353" s="200" t="str">
        <f t="shared" si="200"/>
        <v/>
      </c>
      <c r="CG353" s="193" t="str">
        <f t="shared" si="211"/>
        <v/>
      </c>
      <c r="CH353" s="192" t="str">
        <f t="shared" si="212"/>
        <v/>
      </c>
      <c r="CI353" s="193" t="str">
        <f t="shared" si="213"/>
        <v/>
      </c>
      <c r="CJ353" s="192" t="str">
        <f t="shared" si="214"/>
        <v/>
      </c>
      <c r="CK353" s="192" t="str">
        <f t="shared" si="215"/>
        <v/>
      </c>
      <c r="CL353" s="193" t="str">
        <f>IF(CK353="","",SUMPRODUCT(--(CC353=$CC$8:$CC$358),--(CE353=$CE$8:$CE$358),--(CK353&lt;$CK$8:$CK$358))+COUNTIF($CK$8:CK353,CK353))</f>
        <v/>
      </c>
      <c r="CM353" s="229" t="str">
        <f>IF(CK353="","",SUMPRODUCT(--(CE353=$CE$8:$CE$101),--(CF353=$CF$8:$CF$101),--(CC353=$CC$8:$CC$101),--(CK353&lt;$CK$8:$CK$101))+COUNTIF($CK$8:CK353,CK353))</f>
        <v/>
      </c>
    </row>
    <row r="354" spans="1:91" ht="29.1" hidden="1" customHeight="1">
      <c r="A354" s="182" t="str">
        <f t="shared" si="201"/>
        <v/>
      </c>
      <c r="B354" s="66">
        <v>347</v>
      </c>
      <c r="C354" s="8" t="str">
        <f t="shared" si="216"/>
        <v/>
      </c>
      <c r="D354" s="112" t="str">
        <f t="shared" si="217"/>
        <v/>
      </c>
      <c r="E354" s="112" t="str">
        <f t="shared" si="218"/>
        <v/>
      </c>
      <c r="F354" s="113" t="str">
        <f t="shared" si="219"/>
        <v/>
      </c>
      <c r="G354" s="113" t="str">
        <f t="shared" si="194"/>
        <v/>
      </c>
      <c r="H354" s="113" t="str">
        <f t="shared" si="195"/>
        <v/>
      </c>
      <c r="I354" s="114" t="str">
        <f t="shared" si="220"/>
        <v/>
      </c>
      <c r="J354" s="114" t="str">
        <f t="shared" si="196"/>
        <v/>
      </c>
      <c r="K354" s="8" t="str">
        <f t="shared" si="197"/>
        <v/>
      </c>
      <c r="L354" s="8" t="str">
        <f t="shared" si="198"/>
        <v/>
      </c>
      <c r="M354" s="114" t="str">
        <f t="shared" si="199"/>
        <v/>
      </c>
      <c r="N354" s="8" t="str">
        <f t="shared" si="221"/>
        <v/>
      </c>
      <c r="O354" s="115" t="str">
        <f t="shared" si="222"/>
        <v/>
      </c>
      <c r="P354" s="8" t="str">
        <f t="shared" si="223"/>
        <v/>
      </c>
      <c r="Q354" s="115" t="str">
        <f t="shared" si="224"/>
        <v/>
      </c>
      <c r="R354" s="115" t="str">
        <f t="shared" si="225"/>
        <v/>
      </c>
      <c r="S354" s="121" t="str">
        <f>IF(R354="","",SUMPRODUCT(--(L354=$L$8:$L$101),--(J354=$J$8:$J$101),--(R354&lt;$R$8:$R$101))+COUNTIF($R$8:R354,R354))</f>
        <v/>
      </c>
      <c r="T354" s="121" t="str">
        <f>IF(R354="","",SUMPRODUCT(--(L354=$L$8:$L$101),--(M354=$M$8:$M$101),--(J354=$J$8:$J$101),--(R354&lt;$R$8:$R$101))+COUNTIF($R$8:R354,R354))</f>
        <v/>
      </c>
      <c r="BU354" s="193">
        <v>347</v>
      </c>
      <c r="BV354" s="193" t="str">
        <f>IF(CK354="","",SUMPRODUCT(--(CC354=$CC$8:$CC$358),--(CE354=$CE$8:$CE$358),--(CK354&lt;$CK$8:$CK$358))+COUNTIF($CK$8:CK354,CK354))</f>
        <v/>
      </c>
      <c r="BW354" s="193" t="str">
        <f t="shared" si="202"/>
        <v/>
      </c>
      <c r="BX354" s="193" t="str">
        <f t="shared" si="203"/>
        <v/>
      </c>
      <c r="BY354" s="193" t="str">
        <f t="shared" si="204"/>
        <v/>
      </c>
      <c r="BZ354" s="193" t="str">
        <f t="shared" si="205"/>
        <v/>
      </c>
      <c r="CA354" s="193" t="str">
        <f t="shared" si="206"/>
        <v/>
      </c>
      <c r="CB354" s="193" t="str">
        <f t="shared" si="207"/>
        <v/>
      </c>
      <c r="CC354" s="193" t="str">
        <f t="shared" si="208"/>
        <v/>
      </c>
      <c r="CD354" s="193" t="str">
        <f t="shared" si="209"/>
        <v/>
      </c>
      <c r="CE354" s="193" t="str">
        <f t="shared" si="210"/>
        <v/>
      </c>
      <c r="CF354" s="200" t="str">
        <f t="shared" si="200"/>
        <v/>
      </c>
      <c r="CG354" s="193" t="str">
        <f t="shared" si="211"/>
        <v/>
      </c>
      <c r="CH354" s="192" t="str">
        <f t="shared" si="212"/>
        <v/>
      </c>
      <c r="CI354" s="193" t="str">
        <f t="shared" si="213"/>
        <v/>
      </c>
      <c r="CJ354" s="192" t="str">
        <f t="shared" si="214"/>
        <v/>
      </c>
      <c r="CK354" s="192" t="str">
        <f t="shared" si="215"/>
        <v/>
      </c>
      <c r="CL354" s="193" t="str">
        <f>IF(CK354="","",SUMPRODUCT(--(CC354=$CC$8:$CC$358),--(CE354=$CE$8:$CE$358),--(CK354&lt;$CK$8:$CK$358))+COUNTIF($CK$8:CK354,CK354))</f>
        <v/>
      </c>
      <c r="CM354" s="229" t="str">
        <f>IF(CK354="","",SUMPRODUCT(--(CE354=$CE$8:$CE$101),--(CF354=$CF$8:$CF$101),--(CC354=$CC$8:$CC$101),--(CK354&lt;$CK$8:$CK$101))+COUNTIF($CK$8:CK354,CK354))</f>
        <v/>
      </c>
    </row>
    <row r="355" spans="1:91" ht="29.1" hidden="1" customHeight="1">
      <c r="A355" s="182" t="str">
        <f t="shared" si="201"/>
        <v/>
      </c>
      <c r="B355" s="66">
        <v>348</v>
      </c>
      <c r="C355" s="8" t="str">
        <f t="shared" si="216"/>
        <v/>
      </c>
      <c r="D355" s="112" t="str">
        <f t="shared" si="217"/>
        <v/>
      </c>
      <c r="E355" s="112" t="str">
        <f t="shared" si="218"/>
        <v/>
      </c>
      <c r="F355" s="113" t="str">
        <f t="shared" si="219"/>
        <v/>
      </c>
      <c r="G355" s="113" t="str">
        <f t="shared" si="194"/>
        <v/>
      </c>
      <c r="H355" s="113" t="str">
        <f t="shared" si="195"/>
        <v/>
      </c>
      <c r="I355" s="114" t="str">
        <f t="shared" si="220"/>
        <v/>
      </c>
      <c r="J355" s="114" t="str">
        <f t="shared" si="196"/>
        <v/>
      </c>
      <c r="K355" s="8" t="str">
        <f t="shared" si="197"/>
        <v/>
      </c>
      <c r="L355" s="8" t="str">
        <f t="shared" si="198"/>
        <v/>
      </c>
      <c r="M355" s="114" t="str">
        <f t="shared" si="199"/>
        <v/>
      </c>
      <c r="N355" s="8" t="str">
        <f t="shared" si="221"/>
        <v/>
      </c>
      <c r="O355" s="115" t="str">
        <f t="shared" si="222"/>
        <v/>
      </c>
      <c r="P355" s="8" t="str">
        <f t="shared" si="223"/>
        <v/>
      </c>
      <c r="Q355" s="115" t="str">
        <f t="shared" si="224"/>
        <v/>
      </c>
      <c r="R355" s="115" t="str">
        <f t="shared" si="225"/>
        <v/>
      </c>
      <c r="S355" s="121" t="str">
        <f>IF(R355="","",SUMPRODUCT(--(L355=$L$8:$L$101),--(J355=$J$8:$J$101),--(R355&lt;$R$8:$R$101))+COUNTIF($R$8:R355,R355))</f>
        <v/>
      </c>
      <c r="T355" s="121" t="str">
        <f>IF(R355="","",SUMPRODUCT(--(L355=$L$8:$L$101),--(M355=$M$8:$M$101),--(J355=$J$8:$J$101),--(R355&lt;$R$8:$R$101))+COUNTIF($R$8:R355,R355))</f>
        <v/>
      </c>
      <c r="BU355" s="193">
        <v>348</v>
      </c>
      <c r="BV355" s="193" t="str">
        <f>IF(CK355="","",SUMPRODUCT(--(CC355=$CC$8:$CC$358),--(CE355=$CE$8:$CE$358),--(CK355&lt;$CK$8:$CK$358))+COUNTIF($CK$8:CK355,CK355))</f>
        <v/>
      </c>
      <c r="BW355" s="193" t="str">
        <f t="shared" si="202"/>
        <v/>
      </c>
      <c r="BX355" s="193" t="str">
        <f t="shared" si="203"/>
        <v/>
      </c>
      <c r="BY355" s="193" t="str">
        <f t="shared" si="204"/>
        <v/>
      </c>
      <c r="BZ355" s="193" t="str">
        <f t="shared" si="205"/>
        <v/>
      </c>
      <c r="CA355" s="193" t="str">
        <f t="shared" si="206"/>
        <v/>
      </c>
      <c r="CB355" s="193" t="str">
        <f t="shared" si="207"/>
        <v/>
      </c>
      <c r="CC355" s="193" t="str">
        <f t="shared" si="208"/>
        <v/>
      </c>
      <c r="CD355" s="193" t="str">
        <f t="shared" si="209"/>
        <v/>
      </c>
      <c r="CE355" s="193" t="str">
        <f t="shared" si="210"/>
        <v/>
      </c>
      <c r="CF355" s="200" t="str">
        <f t="shared" si="200"/>
        <v/>
      </c>
      <c r="CG355" s="193" t="str">
        <f t="shared" si="211"/>
        <v/>
      </c>
      <c r="CH355" s="192" t="str">
        <f t="shared" si="212"/>
        <v/>
      </c>
      <c r="CI355" s="193" t="str">
        <f t="shared" si="213"/>
        <v/>
      </c>
      <c r="CJ355" s="192" t="str">
        <f t="shared" si="214"/>
        <v/>
      </c>
      <c r="CK355" s="192" t="str">
        <f t="shared" si="215"/>
        <v/>
      </c>
      <c r="CL355" s="193" t="str">
        <f>IF(CK355="","",SUMPRODUCT(--(CC355=$CC$8:$CC$358),--(CE355=$CE$8:$CE$358),--(CK355&lt;$CK$8:$CK$358))+COUNTIF($CK$8:CK355,CK355))</f>
        <v/>
      </c>
      <c r="CM355" s="229" t="str">
        <f>IF(CK355="","",SUMPRODUCT(--(CE355=$CE$8:$CE$101),--(CF355=$CF$8:$CF$101),--(CC355=$CC$8:$CC$101),--(CK355&lt;$CK$8:$CK$101))+COUNTIF($CK$8:CK355,CK355))</f>
        <v/>
      </c>
    </row>
    <row r="356" spans="1:91" ht="29.1" hidden="1" customHeight="1">
      <c r="A356" s="182" t="str">
        <f t="shared" si="201"/>
        <v/>
      </c>
      <c r="B356" s="66">
        <v>349</v>
      </c>
      <c r="C356" s="8" t="str">
        <f t="shared" si="216"/>
        <v/>
      </c>
      <c r="D356" s="112" t="str">
        <f t="shared" si="217"/>
        <v/>
      </c>
      <c r="E356" s="112" t="str">
        <f t="shared" si="218"/>
        <v/>
      </c>
      <c r="F356" s="113" t="str">
        <f t="shared" si="219"/>
        <v/>
      </c>
      <c r="G356" s="113" t="str">
        <f t="shared" si="194"/>
        <v/>
      </c>
      <c r="H356" s="113" t="str">
        <f t="shared" si="195"/>
        <v/>
      </c>
      <c r="I356" s="114" t="str">
        <f t="shared" si="220"/>
        <v/>
      </c>
      <c r="J356" s="114" t="str">
        <f t="shared" si="196"/>
        <v/>
      </c>
      <c r="K356" s="8" t="str">
        <f t="shared" si="197"/>
        <v/>
      </c>
      <c r="L356" s="8" t="str">
        <f t="shared" si="198"/>
        <v/>
      </c>
      <c r="M356" s="114" t="str">
        <f t="shared" si="199"/>
        <v/>
      </c>
      <c r="N356" s="8" t="str">
        <f t="shared" si="221"/>
        <v/>
      </c>
      <c r="O356" s="115" t="str">
        <f t="shared" si="222"/>
        <v/>
      </c>
      <c r="P356" s="8" t="str">
        <f t="shared" si="223"/>
        <v/>
      </c>
      <c r="Q356" s="115" t="str">
        <f t="shared" si="224"/>
        <v/>
      </c>
      <c r="R356" s="115" t="str">
        <f t="shared" si="225"/>
        <v/>
      </c>
      <c r="S356" s="121" t="str">
        <f>IF(R356="","",SUMPRODUCT(--(L356=$L$8:$L$101),--(J356=$J$8:$J$101),--(R356&lt;$R$8:$R$101))+COUNTIF($R$8:R356,R356))</f>
        <v/>
      </c>
      <c r="T356" s="121" t="str">
        <f>IF(R356="","",SUMPRODUCT(--(L356=$L$8:$L$101),--(M356=$M$8:$M$101),--(J356=$J$8:$J$101),--(R356&lt;$R$8:$R$101))+COUNTIF($R$8:R356,R356))</f>
        <v/>
      </c>
      <c r="BU356" s="193">
        <v>349</v>
      </c>
      <c r="BV356" s="193" t="str">
        <f>IF(CK356="","",SUMPRODUCT(--(CC356=$CC$8:$CC$358),--(CE356=$CE$8:$CE$358),--(CK356&lt;$CK$8:$CK$358))+COUNTIF($CK$8:CK356,CK356))</f>
        <v/>
      </c>
      <c r="BW356" s="193" t="str">
        <f t="shared" si="202"/>
        <v/>
      </c>
      <c r="BX356" s="193" t="str">
        <f t="shared" si="203"/>
        <v/>
      </c>
      <c r="BY356" s="193" t="str">
        <f t="shared" si="204"/>
        <v/>
      </c>
      <c r="BZ356" s="193" t="str">
        <f t="shared" si="205"/>
        <v/>
      </c>
      <c r="CA356" s="193" t="str">
        <f t="shared" si="206"/>
        <v/>
      </c>
      <c r="CB356" s="193" t="str">
        <f t="shared" si="207"/>
        <v/>
      </c>
      <c r="CC356" s="193" t="str">
        <f t="shared" si="208"/>
        <v/>
      </c>
      <c r="CD356" s="193" t="str">
        <f t="shared" si="209"/>
        <v/>
      </c>
      <c r="CE356" s="193" t="str">
        <f t="shared" si="210"/>
        <v/>
      </c>
      <c r="CF356" s="200" t="str">
        <f t="shared" si="200"/>
        <v/>
      </c>
      <c r="CG356" s="193" t="str">
        <f t="shared" si="211"/>
        <v/>
      </c>
      <c r="CH356" s="192" t="str">
        <f t="shared" si="212"/>
        <v/>
      </c>
      <c r="CI356" s="193" t="str">
        <f t="shared" si="213"/>
        <v/>
      </c>
      <c r="CJ356" s="192" t="str">
        <f t="shared" si="214"/>
        <v/>
      </c>
      <c r="CK356" s="192" t="str">
        <f t="shared" si="215"/>
        <v/>
      </c>
      <c r="CL356" s="193" t="str">
        <f>IF(CK356="","",SUMPRODUCT(--(CC356=$CC$8:$CC$358),--(CE356=$CE$8:$CE$358),--(CK356&lt;$CK$8:$CK$358))+COUNTIF($CK$8:CK356,CK356))</f>
        <v/>
      </c>
      <c r="CM356" s="229" t="str">
        <f>IF(CK356="","",SUMPRODUCT(--(CE356=$CE$8:$CE$101),--(CF356=$CF$8:$CF$101),--(CC356=$CC$8:$CC$101),--(CK356&lt;$CK$8:$CK$101))+COUNTIF($CK$8:CK356,CK356))</f>
        <v/>
      </c>
    </row>
    <row r="357" spans="1:91" ht="29.1" hidden="1" customHeight="1">
      <c r="A357" s="182" t="str">
        <f t="shared" si="201"/>
        <v/>
      </c>
      <c r="B357" s="66">
        <v>350</v>
      </c>
      <c r="C357" s="8" t="str">
        <f t="shared" si="216"/>
        <v/>
      </c>
      <c r="D357" s="112" t="str">
        <f t="shared" si="217"/>
        <v/>
      </c>
      <c r="E357" s="112" t="str">
        <f t="shared" si="218"/>
        <v/>
      </c>
      <c r="F357" s="113" t="str">
        <f t="shared" si="219"/>
        <v/>
      </c>
      <c r="G357" s="113" t="str">
        <f t="shared" si="194"/>
        <v/>
      </c>
      <c r="H357" s="113" t="str">
        <f t="shared" si="195"/>
        <v/>
      </c>
      <c r="I357" s="114" t="str">
        <f t="shared" si="220"/>
        <v/>
      </c>
      <c r="J357" s="114" t="str">
        <f t="shared" si="196"/>
        <v/>
      </c>
      <c r="K357" s="8" t="str">
        <f t="shared" si="197"/>
        <v/>
      </c>
      <c r="L357" s="8" t="str">
        <f t="shared" si="198"/>
        <v/>
      </c>
      <c r="M357" s="114" t="str">
        <f t="shared" si="199"/>
        <v/>
      </c>
      <c r="N357" s="8" t="str">
        <f t="shared" si="221"/>
        <v/>
      </c>
      <c r="O357" s="115" t="str">
        <f t="shared" si="222"/>
        <v/>
      </c>
      <c r="P357" s="8" t="str">
        <f t="shared" si="223"/>
        <v/>
      </c>
      <c r="Q357" s="115" t="str">
        <f t="shared" si="224"/>
        <v/>
      </c>
      <c r="R357" s="115" t="str">
        <f t="shared" si="225"/>
        <v/>
      </c>
      <c r="S357" s="121" t="str">
        <f>IF(R357="","",SUMPRODUCT(--(L357=$L$8:$L$101),--(J357=$J$8:$J$101),--(R357&lt;$R$8:$R$101))+COUNTIF($R$8:R357,R357))</f>
        <v/>
      </c>
      <c r="T357" s="121" t="str">
        <f>IF(R357="","",SUMPRODUCT(--(L357=$L$8:$L$101),--(M357=$M$8:$M$101),--(J357=$J$8:$J$101),--(R357&lt;$R$8:$R$101))+COUNTIF($R$8:R357,R357))</f>
        <v/>
      </c>
      <c r="BU357" s="193">
        <v>350</v>
      </c>
      <c r="BV357" s="193" t="str">
        <f>IF(CK357="","",SUMPRODUCT(--(CC357=$CC$8:$CC$358),--(CE357=$CE$8:$CE$358),--(CK357&lt;$CK$8:$CK$358))+COUNTIF($CK$8:CK357,CK357))</f>
        <v/>
      </c>
      <c r="BW357" s="193" t="str">
        <f t="shared" si="202"/>
        <v/>
      </c>
      <c r="BX357" s="193" t="str">
        <f t="shared" si="203"/>
        <v/>
      </c>
      <c r="BY357" s="193" t="str">
        <f t="shared" si="204"/>
        <v/>
      </c>
      <c r="BZ357" s="193" t="str">
        <f t="shared" si="205"/>
        <v/>
      </c>
      <c r="CA357" s="193" t="str">
        <f t="shared" si="206"/>
        <v/>
      </c>
      <c r="CB357" s="193" t="str">
        <f t="shared" si="207"/>
        <v/>
      </c>
      <c r="CC357" s="193" t="str">
        <f t="shared" si="208"/>
        <v/>
      </c>
      <c r="CD357" s="193" t="str">
        <f t="shared" si="209"/>
        <v/>
      </c>
      <c r="CE357" s="193" t="str">
        <f t="shared" si="210"/>
        <v/>
      </c>
      <c r="CF357" s="200" t="str">
        <f t="shared" si="200"/>
        <v/>
      </c>
      <c r="CG357" s="193" t="str">
        <f t="shared" si="211"/>
        <v/>
      </c>
      <c r="CH357" s="192" t="str">
        <f t="shared" si="212"/>
        <v/>
      </c>
      <c r="CI357" s="193" t="str">
        <f t="shared" si="213"/>
        <v/>
      </c>
      <c r="CJ357" s="192" t="str">
        <f t="shared" si="214"/>
        <v/>
      </c>
      <c r="CK357" s="192" t="str">
        <f t="shared" si="215"/>
        <v/>
      </c>
      <c r="CL357" s="193" t="str">
        <f>IF(CK357="","",SUMPRODUCT(--(CC357=$CC$8:$CC$358),--(CE357=$CE$8:$CE$358),--(CK357&lt;$CK$8:$CK$358))+COUNTIF($CK$8:CK357,CK357))</f>
        <v/>
      </c>
      <c r="CM357" s="229" t="str">
        <f>IF(CK357="","",SUMPRODUCT(--(CE357=$CE$8:$CE$101),--(CF357=$CF$8:$CF$101),--(CC357=$CC$8:$CC$101),--(CK357&lt;$CK$8:$CK$101))+COUNTIF($CK$8:CK357,CK357))</f>
        <v/>
      </c>
    </row>
    <row r="358" spans="1:91" ht="29.1" hidden="1" customHeight="1">
      <c r="A358" s="182" t="str">
        <f t="shared" si="201"/>
        <v/>
      </c>
      <c r="B358" s="66">
        <v>351</v>
      </c>
      <c r="C358" s="8" t="str">
        <f t="shared" si="216"/>
        <v/>
      </c>
      <c r="D358" s="112" t="str">
        <f t="shared" si="217"/>
        <v/>
      </c>
      <c r="E358" s="112" t="str">
        <f t="shared" si="218"/>
        <v/>
      </c>
      <c r="F358" s="113" t="str">
        <f t="shared" si="219"/>
        <v/>
      </c>
      <c r="G358" s="113" t="str">
        <f t="shared" si="194"/>
        <v/>
      </c>
      <c r="H358" s="113" t="str">
        <f t="shared" si="195"/>
        <v/>
      </c>
      <c r="I358" s="114" t="str">
        <f t="shared" si="220"/>
        <v/>
      </c>
      <c r="J358" s="114" t="str">
        <f t="shared" si="196"/>
        <v/>
      </c>
      <c r="K358" s="8" t="str">
        <f t="shared" si="197"/>
        <v/>
      </c>
      <c r="L358" s="8" t="str">
        <f t="shared" si="198"/>
        <v/>
      </c>
      <c r="M358" s="114" t="str">
        <f t="shared" si="199"/>
        <v/>
      </c>
      <c r="N358" s="8" t="str">
        <f t="shared" si="221"/>
        <v/>
      </c>
      <c r="O358" s="115" t="str">
        <f t="shared" si="222"/>
        <v/>
      </c>
      <c r="P358" s="8" t="str">
        <f t="shared" si="223"/>
        <v/>
      </c>
      <c r="Q358" s="115" t="str">
        <f t="shared" si="224"/>
        <v/>
      </c>
      <c r="R358" s="115" t="str">
        <f t="shared" si="225"/>
        <v/>
      </c>
      <c r="S358" s="121" t="str">
        <f>IF(R358="","",SUMPRODUCT(--(L358=$L$8:$L$101),--(J358=$J$8:$J$101),--(R358&lt;$R$8:$R$101))+COUNTIF($R$8:R358,R358))</f>
        <v/>
      </c>
      <c r="T358" s="121" t="str">
        <f>IF(R358="","",SUMPRODUCT(--(L358=$L$8:$L$101),--(M358=$M$8:$M$101),--(J358=$J$8:$J$101),--(R358&lt;$R$8:$R$101))+COUNTIF($R$8:R358,R358))</f>
        <v/>
      </c>
      <c r="BU358" s="193">
        <v>351</v>
      </c>
      <c r="BV358" s="193" t="str">
        <f>IF(CK358="","",SUMPRODUCT(--(CC358=$CC$8:$CC$358),--(CE358=$CE$8:$CE$358),--(CK358&lt;$CK$8:$CK$358))+COUNTIF($CK$8:CK358,CK358))</f>
        <v/>
      </c>
      <c r="BW358" s="193" t="str">
        <f t="shared" si="202"/>
        <v/>
      </c>
      <c r="BX358" s="193" t="str">
        <f t="shared" si="203"/>
        <v/>
      </c>
      <c r="BY358" s="193" t="str">
        <f t="shared" si="204"/>
        <v/>
      </c>
      <c r="BZ358" s="193" t="str">
        <f t="shared" si="205"/>
        <v/>
      </c>
      <c r="CA358" s="193" t="str">
        <f t="shared" si="206"/>
        <v/>
      </c>
      <c r="CB358" s="193" t="str">
        <f t="shared" si="207"/>
        <v/>
      </c>
      <c r="CC358" s="193" t="str">
        <f t="shared" si="208"/>
        <v/>
      </c>
      <c r="CD358" s="193" t="str">
        <f t="shared" si="209"/>
        <v/>
      </c>
      <c r="CE358" s="193" t="str">
        <f t="shared" si="210"/>
        <v/>
      </c>
      <c r="CF358" s="200" t="str">
        <f t="shared" si="200"/>
        <v/>
      </c>
      <c r="CG358" s="193" t="str">
        <f t="shared" si="211"/>
        <v/>
      </c>
      <c r="CH358" s="192" t="str">
        <f t="shared" si="212"/>
        <v/>
      </c>
      <c r="CI358" s="193" t="str">
        <f t="shared" si="213"/>
        <v/>
      </c>
      <c r="CJ358" s="192" t="str">
        <f t="shared" si="214"/>
        <v/>
      </c>
      <c r="CK358" s="192" t="str">
        <f t="shared" si="215"/>
        <v/>
      </c>
      <c r="CL358" s="193" t="str">
        <f>IF(CK358="","",SUMPRODUCT(--(CC358=$CC$8:$CC$358),--(CE358=$CE$8:$CE$358),--(CK358&lt;$CK$8:$CK$358))+COUNTIF($CK$8:CK358,CK358))</f>
        <v/>
      </c>
      <c r="CM358" s="229" t="str">
        <f>IF(CK358="","",SUMPRODUCT(--(CE358=$CE$8:$CE$101),--(CF358=$CF$8:$CF$101),--(CC358=$CC$8:$CC$101),--(CK358&lt;$CK$8:$CK$101))+COUNTIF($CK$8:CK358,CK358))</f>
        <v/>
      </c>
    </row>
    <row r="359" spans="1:91">
      <c r="BU359" s="193">
        <v>352</v>
      </c>
      <c r="BV359" s="193" t="str">
        <f>IF(CK359="","",SUMPRODUCT(--(CC359=$CC$8:$CC$358),--(CE359=$CE$8:$CE$358),--(CK359&lt;$CK$8:$CK$358))+COUNTIF($CK$8:CK359,CK359))</f>
        <v/>
      </c>
      <c r="BW359" s="193" t="str">
        <f t="shared" si="202"/>
        <v/>
      </c>
      <c r="BX359" s="193" t="str">
        <f t="shared" si="203"/>
        <v/>
      </c>
      <c r="BY359" s="193" t="str">
        <f t="shared" si="204"/>
        <v/>
      </c>
      <c r="BZ359" s="193" t="str">
        <f t="shared" si="205"/>
        <v/>
      </c>
      <c r="CA359" s="193" t="str">
        <f t="shared" si="206"/>
        <v/>
      </c>
      <c r="CB359" s="193" t="str">
        <f t="shared" si="207"/>
        <v/>
      </c>
      <c r="CC359" s="193" t="str">
        <f t="shared" si="208"/>
        <v/>
      </c>
      <c r="CD359" s="193" t="str">
        <f t="shared" si="209"/>
        <v/>
      </c>
      <c r="CE359" s="193" t="str">
        <f t="shared" si="210"/>
        <v/>
      </c>
      <c r="CF359" s="200" t="str">
        <f t="shared" si="200"/>
        <v/>
      </c>
      <c r="CG359" s="193" t="str">
        <f t="shared" si="211"/>
        <v/>
      </c>
      <c r="CH359" s="192" t="str">
        <f t="shared" si="212"/>
        <v/>
      </c>
      <c r="CI359" s="193" t="str">
        <f t="shared" si="213"/>
        <v/>
      </c>
      <c r="CJ359" s="192" t="str">
        <f t="shared" si="214"/>
        <v/>
      </c>
      <c r="CK359" s="192" t="str">
        <f t="shared" si="215"/>
        <v/>
      </c>
      <c r="CL359" s="193" t="str">
        <f>IF(CK359="","",SUMPRODUCT(--(CC359=$CC$8:$CC$358),--(CE359=$CE$8:$CE$358),--(CK359&lt;$CK$8:$CK$358))+COUNTIF($CK$8:CK359,CK359))</f>
        <v/>
      </c>
      <c r="CM359" s="229" t="str">
        <f>IF(CK359="","",SUMPRODUCT(--(CE359=$CE$8:$CE$101),--(CF359=$CF$8:$CF$101),--(CC359=$CC$8:$CC$101),--(CK359&lt;$CK$8:$CK$101))+COUNTIF($CK$8:CK359,CK359))</f>
        <v/>
      </c>
    </row>
    <row r="360" spans="1:91" ht="18" customHeight="1">
      <c r="D360" s="273" t="s">
        <v>561</v>
      </c>
      <c r="E360" s="273"/>
      <c r="F360" s="273"/>
      <c r="G360" s="273"/>
      <c r="H360" s="273"/>
      <c r="I360" s="273"/>
      <c r="J360" s="273"/>
      <c r="K360" s="273"/>
      <c r="L360" s="137"/>
      <c r="BU360" s="193">
        <v>353</v>
      </c>
      <c r="BV360" s="193" t="str">
        <f>IF(CK360="","",SUMPRODUCT(--(CC360=$CC$8:$CC$358),--(CE360=$CE$8:$CE$358),--(CK360&lt;$CK$8:$CK$358))+COUNTIF($CK$8:CK360,CK360))</f>
        <v/>
      </c>
      <c r="BW360" s="193" t="str">
        <f t="shared" si="202"/>
        <v/>
      </c>
      <c r="BX360" s="193" t="str">
        <f t="shared" si="203"/>
        <v/>
      </c>
      <c r="BY360" s="193" t="str">
        <f t="shared" si="204"/>
        <v/>
      </c>
      <c r="BZ360" s="193" t="str">
        <f t="shared" si="205"/>
        <v/>
      </c>
      <c r="CA360" s="193" t="str">
        <f t="shared" si="206"/>
        <v/>
      </c>
      <c r="CB360" s="193" t="str">
        <f t="shared" si="207"/>
        <v/>
      </c>
      <c r="CC360" s="193" t="str">
        <f t="shared" si="208"/>
        <v/>
      </c>
      <c r="CD360" s="193" t="str">
        <f t="shared" si="209"/>
        <v/>
      </c>
      <c r="CE360" s="193" t="str">
        <f t="shared" si="210"/>
        <v/>
      </c>
      <c r="CF360" s="200" t="str">
        <f t="shared" si="200"/>
        <v/>
      </c>
      <c r="CG360" s="193" t="str">
        <f t="shared" si="211"/>
        <v/>
      </c>
      <c r="CH360" s="192" t="str">
        <f t="shared" si="212"/>
        <v/>
      </c>
      <c r="CI360" s="193" t="str">
        <f t="shared" si="213"/>
        <v/>
      </c>
      <c r="CJ360" s="192" t="str">
        <f t="shared" si="214"/>
        <v/>
      </c>
      <c r="CK360" s="192" t="str">
        <f t="shared" si="215"/>
        <v/>
      </c>
      <c r="CL360" s="193" t="str">
        <f>IF(CK360="","",SUMPRODUCT(--(CC360=$CC$8:$CC$358),--(CE360=$CE$8:$CE$358),--(CK360&lt;$CK$8:$CK$358))+COUNTIF($CK$8:CK360,CK360))</f>
        <v/>
      </c>
      <c r="CM360" s="229" t="str">
        <f>IF(CK360="","",SUMPRODUCT(--(CE360=$CE$8:$CE$101),--(CF360=$CF$8:$CF$101),--(CC360=$CC$8:$CC$101),--(CK360&lt;$CK$8:$CK$101))+COUNTIF($CK$8:CK360,CK360))</f>
        <v/>
      </c>
    </row>
    <row r="361" spans="1:91" ht="18" customHeight="1">
      <c r="O361" s="274" t="str">
        <f>IF('School Profile'!E13="","",UPPER('School Profile'!E13))</f>
        <v>SEEMA MEWARA</v>
      </c>
      <c r="P361" s="274"/>
      <c r="Q361" s="274"/>
      <c r="R361" s="274"/>
      <c r="S361" s="230"/>
      <c r="BU361" s="193">
        <v>354</v>
      </c>
      <c r="BV361" s="193" t="str">
        <f>IF(CK361="","",SUMPRODUCT(--(CC361=$CC$8:$CC$358),--(CE361=$CE$8:$CE$358),--(CK361&lt;$CK$8:$CK$358))+COUNTIF($CK$8:CK361,CK361))</f>
        <v/>
      </c>
      <c r="BW361" s="193" t="str">
        <f t="shared" si="202"/>
        <v/>
      </c>
      <c r="BX361" s="193" t="str">
        <f t="shared" si="203"/>
        <v/>
      </c>
      <c r="BY361" s="193" t="str">
        <f t="shared" si="204"/>
        <v/>
      </c>
      <c r="BZ361" s="193" t="str">
        <f t="shared" si="205"/>
        <v/>
      </c>
      <c r="CA361" s="193" t="str">
        <f t="shared" si="206"/>
        <v/>
      </c>
      <c r="CB361" s="193" t="str">
        <f t="shared" si="207"/>
        <v/>
      </c>
      <c r="CC361" s="193" t="str">
        <f t="shared" si="208"/>
        <v/>
      </c>
      <c r="CD361" s="193" t="str">
        <f t="shared" si="209"/>
        <v/>
      </c>
      <c r="CE361" s="193" t="str">
        <f t="shared" si="210"/>
        <v/>
      </c>
      <c r="CF361" s="200" t="str">
        <f t="shared" si="200"/>
        <v/>
      </c>
      <c r="CG361" s="193" t="str">
        <f t="shared" si="211"/>
        <v/>
      </c>
      <c r="CH361" s="192" t="str">
        <f t="shared" si="212"/>
        <v/>
      </c>
      <c r="CI361" s="193" t="str">
        <f t="shared" si="213"/>
        <v/>
      </c>
      <c r="CJ361" s="192" t="str">
        <f t="shared" si="214"/>
        <v/>
      </c>
      <c r="CK361" s="192" t="str">
        <f t="shared" si="215"/>
        <v/>
      </c>
      <c r="CL361" s="193" t="str">
        <f>IF(CK361="","",SUMPRODUCT(--(CC361=$CC$8:$CC$358),--(CE361=$CE$8:$CE$358),--(CK361&lt;$CK$8:$CK$358))+COUNTIF($CK$8:CK361,CK361))</f>
        <v/>
      </c>
      <c r="CM361" s="229" t="str">
        <f>IF(CK361="","",SUMPRODUCT(--(CE361=$CE$8:$CE$101),--(CF361=$CF$8:$CF$101),--(CC361=$CC$8:$CC$101),--(CK361&lt;$CK$8:$CK$101))+COUNTIF($CK$8:CK361,CK361))</f>
        <v/>
      </c>
    </row>
    <row r="362" spans="1:91" ht="18" customHeight="1">
      <c r="O362" s="275" t="s">
        <v>560</v>
      </c>
      <c r="P362" s="275"/>
      <c r="Q362" s="275"/>
      <c r="R362" s="275"/>
      <c r="S362" s="231"/>
      <c r="BU362" s="193">
        <v>355</v>
      </c>
      <c r="BV362" s="193" t="str">
        <f>IF(CK362="","",SUMPRODUCT(--(CC362=$CC$8:$CC$358),--(CE362=$CE$8:$CE$358),--(CK362&lt;$CK$8:$CK$358))+COUNTIF($CK$8:CK362,CK362))</f>
        <v/>
      </c>
      <c r="BW362" s="193" t="str">
        <f t="shared" si="202"/>
        <v/>
      </c>
      <c r="BX362" s="193" t="str">
        <f t="shared" si="203"/>
        <v/>
      </c>
      <c r="BY362" s="193" t="str">
        <f t="shared" si="204"/>
        <v/>
      </c>
      <c r="BZ362" s="193" t="str">
        <f t="shared" si="205"/>
        <v/>
      </c>
      <c r="CA362" s="193" t="str">
        <f t="shared" si="206"/>
        <v/>
      </c>
      <c r="CB362" s="193" t="str">
        <f t="shared" si="207"/>
        <v/>
      </c>
      <c r="CC362" s="193" t="str">
        <f t="shared" si="208"/>
        <v/>
      </c>
      <c r="CD362" s="193" t="str">
        <f t="shared" si="209"/>
        <v/>
      </c>
      <c r="CE362" s="193" t="str">
        <f t="shared" si="210"/>
        <v/>
      </c>
      <c r="CF362" s="200" t="str">
        <f t="shared" si="200"/>
        <v/>
      </c>
      <c r="CG362" s="193" t="str">
        <f t="shared" si="211"/>
        <v/>
      </c>
      <c r="CH362" s="192" t="str">
        <f t="shared" si="212"/>
        <v/>
      </c>
      <c r="CI362" s="193" t="str">
        <f t="shared" si="213"/>
        <v/>
      </c>
      <c r="CJ362" s="192" t="str">
        <f t="shared" si="214"/>
        <v/>
      </c>
      <c r="CK362" s="192" t="str">
        <f t="shared" si="215"/>
        <v/>
      </c>
      <c r="CL362" s="193" t="str">
        <f>IF(CK362="","",SUMPRODUCT(--(CC362=$CC$8:$CC$358),--(CE362=$CE$8:$CE$358),--(CK362&lt;$CK$8:$CK$358))+COUNTIF($CK$8:CK362,CK362))</f>
        <v/>
      </c>
      <c r="CM362" s="229" t="str">
        <f>IF(CK362="","",SUMPRODUCT(--(CE362=$CE$8:$CE$101),--(CF362=$CF$8:$CF$101),--(CC362=$CC$8:$CC$101),--(CK362&lt;$CK$8:$CK$101))+COUNTIF($CK$8:CK362,CK362))</f>
        <v/>
      </c>
    </row>
    <row r="363" spans="1:91" ht="18" customHeight="1">
      <c r="O363" s="271" t="s">
        <v>0</v>
      </c>
      <c r="P363" s="271"/>
      <c r="Q363" s="271"/>
      <c r="R363" s="271"/>
      <c r="S363" s="228"/>
      <c r="BU363" s="193">
        <v>356</v>
      </c>
      <c r="BV363" s="193" t="str">
        <f>IF(CK363="","",SUMPRODUCT(--(CC363=$CC$8:$CC$358),--(CE363=$CE$8:$CE$358),--(CK363&lt;$CK$8:$CK$358))+COUNTIF($CK$8:CK363,CK363))</f>
        <v/>
      </c>
      <c r="BW363" s="193" t="str">
        <f t="shared" si="202"/>
        <v/>
      </c>
      <c r="BX363" s="193" t="str">
        <f t="shared" si="203"/>
        <v/>
      </c>
      <c r="BY363" s="193" t="str">
        <f t="shared" si="204"/>
        <v/>
      </c>
      <c r="BZ363" s="193" t="str">
        <f t="shared" si="205"/>
        <v/>
      </c>
      <c r="CA363" s="193" t="str">
        <f t="shared" si="206"/>
        <v/>
      </c>
      <c r="CB363" s="193" t="str">
        <f t="shared" si="207"/>
        <v/>
      </c>
      <c r="CC363" s="193" t="str">
        <f t="shared" si="208"/>
        <v/>
      </c>
      <c r="CD363" s="193" t="str">
        <f t="shared" si="209"/>
        <v/>
      </c>
      <c r="CE363" s="193" t="str">
        <f t="shared" si="210"/>
        <v/>
      </c>
      <c r="CF363" s="200" t="str">
        <f t="shared" si="200"/>
        <v/>
      </c>
      <c r="CG363" s="193" t="str">
        <f t="shared" si="211"/>
        <v/>
      </c>
      <c r="CH363" s="192" t="str">
        <f t="shared" si="212"/>
        <v/>
      </c>
      <c r="CI363" s="193" t="str">
        <f t="shared" si="213"/>
        <v/>
      </c>
      <c r="CJ363" s="192" t="str">
        <f t="shared" si="214"/>
        <v/>
      </c>
      <c r="CK363" s="192" t="str">
        <f t="shared" si="215"/>
        <v/>
      </c>
      <c r="CL363" s="193" t="str">
        <f>IF(CK363="","",SUMPRODUCT(--(CC363=$CC$8:$CC$358),--(CE363=$CE$8:$CE$358),--(CK363&lt;$CK$8:$CK$358))+COUNTIF($CK$8:CK363,CK363))</f>
        <v/>
      </c>
      <c r="CM363" s="229" t="str">
        <f>IF(CK363="","",SUMPRODUCT(--(CE363=$CE$8:$CE$101),--(CF363=$CF$8:$CF$101),--(CC363=$CC$8:$CC$101),--(CK363&lt;$CK$8:$CK$101))+COUNTIF($CK$8:CK363,CK363))</f>
        <v/>
      </c>
    </row>
    <row r="364" spans="1:91" ht="15" customHeight="1">
      <c r="O364" s="271"/>
      <c r="P364" s="271"/>
      <c r="Q364" s="271"/>
      <c r="R364" s="271"/>
      <c r="S364" s="228"/>
      <c r="BU364" s="193">
        <v>357</v>
      </c>
      <c r="BV364" s="193" t="str">
        <f>IF(CK364="","",SUMPRODUCT(--(CC364=$CC$8:$CC$358),--(CE364=$CE$8:$CE$358),--(CK364&lt;$CK$8:$CK$358))+COUNTIF($CK$8:CK364,CK364))</f>
        <v/>
      </c>
      <c r="BW364" s="193" t="str">
        <f t="shared" si="202"/>
        <v/>
      </c>
      <c r="BX364" s="193" t="str">
        <f t="shared" si="203"/>
        <v/>
      </c>
      <c r="BY364" s="193" t="str">
        <f t="shared" si="204"/>
        <v/>
      </c>
      <c r="BZ364" s="193" t="str">
        <f t="shared" si="205"/>
        <v/>
      </c>
      <c r="CA364" s="193" t="str">
        <f t="shared" si="206"/>
        <v/>
      </c>
      <c r="CB364" s="193" t="str">
        <f t="shared" si="207"/>
        <v/>
      </c>
      <c r="CC364" s="193" t="str">
        <f t="shared" si="208"/>
        <v/>
      </c>
      <c r="CD364" s="193" t="str">
        <f t="shared" si="209"/>
        <v/>
      </c>
      <c r="CE364" s="193" t="str">
        <f t="shared" si="210"/>
        <v/>
      </c>
      <c r="CF364" s="200" t="str">
        <f t="shared" si="200"/>
        <v/>
      </c>
      <c r="CG364" s="193" t="str">
        <f t="shared" si="211"/>
        <v/>
      </c>
      <c r="CH364" s="192" t="str">
        <f t="shared" si="212"/>
        <v/>
      </c>
      <c r="CI364" s="193" t="str">
        <f t="shared" si="213"/>
        <v/>
      </c>
      <c r="CJ364" s="192" t="str">
        <f t="shared" si="214"/>
        <v/>
      </c>
      <c r="CK364" s="192" t="str">
        <f t="shared" si="215"/>
        <v/>
      </c>
      <c r="CL364" s="193" t="str">
        <f>IF(CK364="","",SUMPRODUCT(--(CC364=$CC$8:$CC$358),--(CE364=$CE$8:$CE$358),--(CK364&lt;$CK$8:$CK$358))+COUNTIF($CK$8:CK364,CK364))</f>
        <v/>
      </c>
      <c r="CM364" s="229" t="str">
        <f>IF(CK364="","",SUMPRODUCT(--(CE364=$CE$8:$CE$101),--(CF364=$CF$8:$CF$101),--(CC364=$CC$8:$CC$101),--(CK364&lt;$CK$8:$CK$101))+COUNTIF($CK$8:CK364,CK364))</f>
        <v/>
      </c>
    </row>
    <row r="365" spans="1:91">
      <c r="BU365" s="193">
        <v>358</v>
      </c>
      <c r="BV365" s="193" t="str">
        <f>IF(CK365="","",SUMPRODUCT(--(CC365=$CC$8:$CC$358),--(CE365=$CE$8:$CE$358),--(CK365&lt;$CK$8:$CK$358))+COUNTIF($CK$8:CK365,CK365))</f>
        <v/>
      </c>
      <c r="BW365" s="193" t="str">
        <f t="shared" si="202"/>
        <v/>
      </c>
      <c r="BX365" s="193" t="str">
        <f t="shared" si="203"/>
        <v/>
      </c>
      <c r="BY365" s="193" t="str">
        <f t="shared" si="204"/>
        <v/>
      </c>
      <c r="BZ365" s="193" t="str">
        <f t="shared" si="205"/>
        <v/>
      </c>
      <c r="CA365" s="193" t="str">
        <f t="shared" si="206"/>
        <v/>
      </c>
      <c r="CB365" s="193" t="str">
        <f t="shared" si="207"/>
        <v/>
      </c>
      <c r="CC365" s="193" t="str">
        <f t="shared" si="208"/>
        <v/>
      </c>
      <c r="CD365" s="193" t="str">
        <f t="shared" si="209"/>
        <v/>
      </c>
      <c r="CE365" s="193" t="str">
        <f t="shared" si="210"/>
        <v/>
      </c>
      <c r="CF365" s="200" t="str">
        <f t="shared" si="200"/>
        <v/>
      </c>
      <c r="CG365" s="193" t="str">
        <f t="shared" si="211"/>
        <v/>
      </c>
      <c r="CH365" s="192" t="str">
        <f t="shared" si="212"/>
        <v/>
      </c>
      <c r="CI365" s="193" t="str">
        <f t="shared" si="213"/>
        <v/>
      </c>
      <c r="CJ365" s="192" t="str">
        <f t="shared" si="214"/>
        <v/>
      </c>
      <c r="CK365" s="192" t="str">
        <f t="shared" si="215"/>
        <v/>
      </c>
      <c r="CL365" s="193" t="str">
        <f>IF(CK365="","",SUMPRODUCT(--(CC365=$CC$8:$CC$358),--(CE365=$CE$8:$CE$358),--(CK365&lt;$CK$8:$CK$358))+COUNTIF($CK$8:CK365,CK365))</f>
        <v/>
      </c>
      <c r="CM365" s="229" t="str">
        <f>IF(CK365="","",SUMPRODUCT(--(CE365=$CE$8:$CE$101),--(CF365=$CF$8:$CF$101),--(CC365=$CC$8:$CC$101),--(CK365&lt;$CK$8:$CK$101))+COUNTIF($CK$8:CK365,CK365))</f>
        <v/>
      </c>
    </row>
    <row r="366" spans="1:91">
      <c r="BU366" s="193">
        <v>359</v>
      </c>
      <c r="BV366" s="193" t="str">
        <f>IF(CK366="","",SUMPRODUCT(--(CC366=$CC$8:$CC$358),--(CE366=$CE$8:$CE$358),--(CK366&lt;$CK$8:$CK$358))+COUNTIF($CK$8:CK366,CK366))</f>
        <v/>
      </c>
      <c r="BW366" s="193" t="str">
        <f t="shared" si="202"/>
        <v/>
      </c>
      <c r="BX366" s="193" t="str">
        <f t="shared" si="203"/>
        <v/>
      </c>
      <c r="BY366" s="193" t="str">
        <f t="shared" si="204"/>
        <v/>
      </c>
      <c r="BZ366" s="193" t="str">
        <f t="shared" si="205"/>
        <v/>
      </c>
      <c r="CA366" s="193" t="str">
        <f t="shared" si="206"/>
        <v/>
      </c>
      <c r="CB366" s="193" t="str">
        <f t="shared" si="207"/>
        <v/>
      </c>
      <c r="CC366" s="193" t="str">
        <f t="shared" si="208"/>
        <v/>
      </c>
      <c r="CD366" s="193" t="str">
        <f t="shared" si="209"/>
        <v/>
      </c>
      <c r="CE366" s="193" t="str">
        <f t="shared" si="210"/>
        <v/>
      </c>
      <c r="CF366" s="200" t="str">
        <f t="shared" si="200"/>
        <v/>
      </c>
      <c r="CG366" s="193" t="str">
        <f t="shared" si="211"/>
        <v/>
      </c>
      <c r="CH366" s="192" t="str">
        <f t="shared" si="212"/>
        <v/>
      </c>
      <c r="CI366" s="193" t="str">
        <f t="shared" si="213"/>
        <v/>
      </c>
      <c r="CJ366" s="192" t="str">
        <f t="shared" si="214"/>
        <v/>
      </c>
      <c r="CK366" s="192" t="str">
        <f t="shared" si="215"/>
        <v/>
      </c>
      <c r="CL366" s="193" t="str">
        <f>IF(CK366="","",SUMPRODUCT(--(CC366=$CC$8:$CC$358),--(CE366=$CE$8:$CE$358),--(CK366&lt;$CK$8:$CK$358))+COUNTIF($CK$8:CK366,CK366))</f>
        <v/>
      </c>
      <c r="CM366" s="229" t="str">
        <f>IF(CK366="","",SUMPRODUCT(--(CE366=$CE$8:$CE$101),--(CF366=$CF$8:$CF$101),--(CC366=$CC$8:$CC$101),--(CK366&lt;$CK$8:$CK$101))+COUNTIF($CK$8:CK366,CK366))</f>
        <v/>
      </c>
    </row>
    <row r="367" spans="1:91">
      <c r="BU367" s="193">
        <v>360</v>
      </c>
      <c r="BV367" s="193" t="str">
        <f>IF(CK367="","",SUMPRODUCT(--(CC367=$CC$8:$CC$358),--(CE367=$CE$8:$CE$358),--(CK367&lt;$CK$8:$CK$358))+COUNTIF($CK$8:CK367,CK367))</f>
        <v/>
      </c>
      <c r="BW367" s="193" t="str">
        <f t="shared" si="202"/>
        <v/>
      </c>
      <c r="BX367" s="193" t="str">
        <f t="shared" si="203"/>
        <v/>
      </c>
      <c r="BY367" s="193" t="str">
        <f t="shared" si="204"/>
        <v/>
      </c>
      <c r="BZ367" s="193" t="str">
        <f t="shared" si="205"/>
        <v/>
      </c>
      <c r="CA367" s="193" t="str">
        <f t="shared" si="206"/>
        <v/>
      </c>
      <c r="CB367" s="193" t="str">
        <f t="shared" si="207"/>
        <v/>
      </c>
      <c r="CC367" s="193" t="str">
        <f t="shared" si="208"/>
        <v/>
      </c>
      <c r="CD367" s="193" t="str">
        <f t="shared" si="209"/>
        <v/>
      </c>
      <c r="CE367" s="193" t="str">
        <f t="shared" si="210"/>
        <v/>
      </c>
      <c r="CF367" s="200" t="str">
        <f t="shared" si="200"/>
        <v/>
      </c>
      <c r="CG367" s="193" t="str">
        <f t="shared" si="211"/>
        <v/>
      </c>
      <c r="CH367" s="192" t="str">
        <f t="shared" si="212"/>
        <v/>
      </c>
      <c r="CI367" s="193" t="str">
        <f t="shared" si="213"/>
        <v/>
      </c>
      <c r="CJ367" s="192" t="str">
        <f t="shared" si="214"/>
        <v/>
      </c>
      <c r="CK367" s="192" t="str">
        <f t="shared" si="215"/>
        <v/>
      </c>
      <c r="CL367" s="193" t="str">
        <f>IF(CK367="","",SUMPRODUCT(--(CC367=$CC$8:$CC$358),--(CE367=$CE$8:$CE$358),--(CK367&lt;$CK$8:$CK$358))+COUNTIF($CK$8:CK367,CK367))</f>
        <v/>
      </c>
      <c r="CM367" s="229" t="str">
        <f>IF(CK367="","",SUMPRODUCT(--(CE367=$CE$8:$CE$101),--(CF367=$CF$8:$CF$101),--(CC367=$CC$8:$CC$101),--(CK367&lt;$CK$8:$CK$101))+COUNTIF($CK$8:CK367,CK367))</f>
        <v/>
      </c>
    </row>
    <row r="368" spans="1:91">
      <c r="BU368" s="193">
        <v>361</v>
      </c>
      <c r="BV368" s="193" t="str">
        <f>IF(CK368="","",SUMPRODUCT(--(CC368=$CC$8:$CC$358),--(CE368=$CE$8:$CE$358),--(CK368&lt;$CK$8:$CK$358))+COUNTIF($CK$8:CK368,CK368))</f>
        <v/>
      </c>
      <c r="BW368" s="193" t="str">
        <f t="shared" si="202"/>
        <v/>
      </c>
      <c r="BX368" s="193" t="str">
        <f t="shared" si="203"/>
        <v/>
      </c>
      <c r="BY368" s="193" t="str">
        <f t="shared" si="204"/>
        <v/>
      </c>
      <c r="BZ368" s="193" t="str">
        <f t="shared" si="205"/>
        <v/>
      </c>
      <c r="CA368" s="193" t="str">
        <f t="shared" si="206"/>
        <v/>
      </c>
      <c r="CB368" s="193" t="str">
        <f t="shared" si="207"/>
        <v/>
      </c>
      <c r="CC368" s="193" t="str">
        <f t="shared" si="208"/>
        <v/>
      </c>
      <c r="CD368" s="193" t="str">
        <f t="shared" si="209"/>
        <v/>
      </c>
      <c r="CE368" s="193" t="str">
        <f t="shared" si="210"/>
        <v/>
      </c>
      <c r="CF368" s="200" t="str">
        <f t="shared" si="200"/>
        <v/>
      </c>
      <c r="CG368" s="193" t="str">
        <f t="shared" si="211"/>
        <v/>
      </c>
      <c r="CH368" s="192" t="str">
        <f t="shared" si="212"/>
        <v/>
      </c>
      <c r="CI368" s="193" t="str">
        <f t="shared" si="213"/>
        <v/>
      </c>
      <c r="CJ368" s="192" t="str">
        <f t="shared" si="214"/>
        <v/>
      </c>
      <c r="CK368" s="192" t="str">
        <f t="shared" si="215"/>
        <v/>
      </c>
      <c r="CL368" s="193" t="str">
        <f>IF(CK368="","",SUMPRODUCT(--(CC368=$CC$8:$CC$358),--(CE368=$CE$8:$CE$358),--(CK368&lt;$CK$8:$CK$358))+COUNTIF($CK$8:CK368,CK368))</f>
        <v/>
      </c>
      <c r="CM368" s="229" t="str">
        <f>IF(CK368="","",SUMPRODUCT(--(CE368=$CE$8:$CE$101),--(CF368=$CF$8:$CF$101),--(CC368=$CC$8:$CC$101),--(CK368&lt;$CK$8:$CK$101))+COUNTIF($CK$8:CK368,CK368))</f>
        <v/>
      </c>
    </row>
    <row r="369" spans="73:91">
      <c r="BU369" s="193">
        <v>362</v>
      </c>
      <c r="BV369" s="193" t="str">
        <f>IF(CK369="","",SUMPRODUCT(--(CC369=$CC$8:$CC$358),--(CE369=$CE$8:$CE$358),--(CK369&lt;$CK$8:$CK$358))+COUNTIF($CK$8:CK369,CK369))</f>
        <v/>
      </c>
      <c r="BW369" s="193" t="str">
        <f t="shared" si="202"/>
        <v/>
      </c>
      <c r="BX369" s="193" t="str">
        <f t="shared" si="203"/>
        <v/>
      </c>
      <c r="BY369" s="193" t="str">
        <f t="shared" si="204"/>
        <v/>
      </c>
      <c r="BZ369" s="193" t="str">
        <f t="shared" si="205"/>
        <v/>
      </c>
      <c r="CA369" s="193" t="str">
        <f t="shared" si="206"/>
        <v/>
      </c>
      <c r="CB369" s="193" t="str">
        <f t="shared" si="207"/>
        <v/>
      </c>
      <c r="CC369" s="193" t="str">
        <f t="shared" si="208"/>
        <v/>
      </c>
      <c r="CD369" s="193" t="str">
        <f t="shared" si="209"/>
        <v/>
      </c>
      <c r="CE369" s="193" t="str">
        <f t="shared" si="210"/>
        <v/>
      </c>
      <c r="CF369" s="200" t="str">
        <f t="shared" si="200"/>
        <v/>
      </c>
      <c r="CG369" s="193" t="str">
        <f t="shared" si="211"/>
        <v/>
      </c>
      <c r="CH369" s="192" t="str">
        <f t="shared" si="212"/>
        <v/>
      </c>
      <c r="CI369" s="193" t="str">
        <f t="shared" si="213"/>
        <v/>
      </c>
      <c r="CJ369" s="192" t="str">
        <f t="shared" si="214"/>
        <v/>
      </c>
      <c r="CK369" s="192" t="str">
        <f t="shared" si="215"/>
        <v/>
      </c>
      <c r="CL369" s="193" t="str">
        <f>IF(CK369="","",SUMPRODUCT(--(CC369=$CC$8:$CC$358),--(CE369=$CE$8:$CE$358),--(CK369&lt;$CK$8:$CK$358))+COUNTIF($CK$8:CK369,CK369))</f>
        <v/>
      </c>
      <c r="CM369" s="229" t="str">
        <f>IF(CK369="","",SUMPRODUCT(--(CE369=$CE$8:$CE$101),--(CF369=$CF$8:$CF$101),--(CC369=$CC$8:$CC$101),--(CK369&lt;$CK$8:$CK$101))+COUNTIF($CK$8:CK369,CK369))</f>
        <v/>
      </c>
    </row>
    <row r="370" spans="73:91">
      <c r="BU370" s="193">
        <v>363</v>
      </c>
      <c r="BV370" s="193" t="str">
        <f>IF(CK370="","",SUMPRODUCT(--(CC370=$CC$8:$CC$358),--(CE370=$CE$8:$CE$358),--(CK370&lt;$CK$8:$CK$358))+COUNTIF($CK$8:CK370,CK370))</f>
        <v/>
      </c>
      <c r="BW370" s="193" t="str">
        <f t="shared" si="202"/>
        <v/>
      </c>
      <c r="BX370" s="193" t="str">
        <f t="shared" si="203"/>
        <v/>
      </c>
      <c r="BY370" s="193" t="str">
        <f t="shared" si="204"/>
        <v/>
      </c>
      <c r="BZ370" s="193" t="str">
        <f t="shared" si="205"/>
        <v/>
      </c>
      <c r="CA370" s="193" t="str">
        <f t="shared" si="206"/>
        <v/>
      </c>
      <c r="CB370" s="193" t="str">
        <f t="shared" si="207"/>
        <v/>
      </c>
      <c r="CC370" s="193" t="str">
        <f t="shared" si="208"/>
        <v/>
      </c>
      <c r="CD370" s="193" t="str">
        <f t="shared" si="209"/>
        <v/>
      </c>
      <c r="CE370" s="193" t="str">
        <f t="shared" si="210"/>
        <v/>
      </c>
      <c r="CF370" s="200" t="str">
        <f t="shared" si="200"/>
        <v/>
      </c>
      <c r="CG370" s="193" t="str">
        <f t="shared" si="211"/>
        <v/>
      </c>
      <c r="CH370" s="192" t="str">
        <f t="shared" si="212"/>
        <v/>
      </c>
      <c r="CI370" s="193" t="str">
        <f t="shared" si="213"/>
        <v/>
      </c>
      <c r="CJ370" s="192" t="str">
        <f t="shared" si="214"/>
        <v/>
      </c>
      <c r="CK370" s="192" t="str">
        <f t="shared" si="215"/>
        <v/>
      </c>
      <c r="CL370" s="193" t="str">
        <f>IF(CK370="","",SUMPRODUCT(--(CC370=$CC$8:$CC$358),--(CE370=$CE$8:$CE$358),--(CK370&lt;$CK$8:$CK$358))+COUNTIF($CK$8:CK370,CK370))</f>
        <v/>
      </c>
      <c r="CM370" s="229" t="str">
        <f>IF(CK370="","",SUMPRODUCT(--(CE370=$CE$8:$CE$101),--(CF370=$CF$8:$CF$101),--(CC370=$CC$8:$CC$101),--(CK370&lt;$CK$8:$CK$101))+COUNTIF($CK$8:CK370,CK370))</f>
        <v/>
      </c>
    </row>
    <row r="371" spans="73:91">
      <c r="BU371" s="193">
        <v>364</v>
      </c>
      <c r="BV371" s="193" t="str">
        <f>IF(CK371="","",SUMPRODUCT(--(CC371=$CC$8:$CC$358),--(CE371=$CE$8:$CE$358),--(CK371&lt;$CK$8:$CK$358))+COUNTIF($CK$8:CK371,CK371))</f>
        <v/>
      </c>
      <c r="BW371" s="193" t="str">
        <f t="shared" si="202"/>
        <v/>
      </c>
      <c r="BX371" s="193" t="str">
        <f t="shared" si="203"/>
        <v/>
      </c>
      <c r="BY371" s="193" t="str">
        <f t="shared" si="204"/>
        <v/>
      </c>
      <c r="BZ371" s="193" t="str">
        <f t="shared" si="205"/>
        <v/>
      </c>
      <c r="CA371" s="193" t="str">
        <f t="shared" si="206"/>
        <v/>
      </c>
      <c r="CB371" s="193" t="str">
        <f t="shared" si="207"/>
        <v/>
      </c>
      <c r="CC371" s="193" t="str">
        <f t="shared" si="208"/>
        <v/>
      </c>
      <c r="CD371" s="193" t="str">
        <f t="shared" si="209"/>
        <v/>
      </c>
      <c r="CE371" s="193" t="str">
        <f t="shared" si="210"/>
        <v/>
      </c>
      <c r="CF371" s="200" t="str">
        <f t="shared" si="200"/>
        <v/>
      </c>
      <c r="CG371" s="193" t="str">
        <f t="shared" si="211"/>
        <v/>
      </c>
      <c r="CH371" s="192" t="str">
        <f t="shared" si="212"/>
        <v/>
      </c>
      <c r="CI371" s="193" t="str">
        <f t="shared" si="213"/>
        <v/>
      </c>
      <c r="CJ371" s="192" t="str">
        <f t="shared" si="214"/>
        <v/>
      </c>
      <c r="CK371" s="192" t="str">
        <f t="shared" si="215"/>
        <v/>
      </c>
      <c r="CL371" s="193" t="str">
        <f>IF(CK371="","",SUMPRODUCT(--(CC371=$CC$8:$CC$358),--(CE371=$CE$8:$CE$358),--(CK371&lt;$CK$8:$CK$358))+COUNTIF($CK$8:CK371,CK371))</f>
        <v/>
      </c>
      <c r="CM371" s="229" t="str">
        <f>IF(CK371="","",SUMPRODUCT(--(CE371=$CE$8:$CE$101),--(CF371=$CF$8:$CF$101),--(CC371=$CC$8:$CC$101),--(CK371&lt;$CK$8:$CK$101))+COUNTIF($CK$8:CK371,CK371))</f>
        <v/>
      </c>
    </row>
    <row r="372" spans="73:91">
      <c r="BU372" s="193">
        <v>365</v>
      </c>
      <c r="BV372" s="193" t="str">
        <f>IF(CK372="","",SUMPRODUCT(--(CC372=$CC$8:$CC$358),--(CE372=$CE$8:$CE$358),--(CK372&lt;$CK$8:$CK$358))+COUNTIF($CK$8:CK372,CK372))</f>
        <v/>
      </c>
      <c r="BW372" s="193" t="str">
        <f t="shared" si="202"/>
        <v/>
      </c>
      <c r="BX372" s="193" t="str">
        <f t="shared" si="203"/>
        <v/>
      </c>
      <c r="BY372" s="193" t="str">
        <f t="shared" si="204"/>
        <v/>
      </c>
      <c r="BZ372" s="193" t="str">
        <f t="shared" si="205"/>
        <v/>
      </c>
      <c r="CA372" s="193" t="str">
        <f t="shared" si="206"/>
        <v/>
      </c>
      <c r="CB372" s="193" t="str">
        <f t="shared" si="207"/>
        <v/>
      </c>
      <c r="CC372" s="193" t="str">
        <f t="shared" si="208"/>
        <v/>
      </c>
      <c r="CD372" s="193" t="str">
        <f t="shared" si="209"/>
        <v/>
      </c>
      <c r="CE372" s="193" t="str">
        <f t="shared" si="210"/>
        <v/>
      </c>
      <c r="CF372" s="200" t="str">
        <f t="shared" si="200"/>
        <v/>
      </c>
      <c r="CG372" s="193" t="str">
        <f t="shared" si="211"/>
        <v/>
      </c>
      <c r="CH372" s="192" t="str">
        <f t="shared" si="212"/>
        <v/>
      </c>
      <c r="CI372" s="193" t="str">
        <f t="shared" si="213"/>
        <v/>
      </c>
      <c r="CJ372" s="192" t="str">
        <f t="shared" si="214"/>
        <v/>
      </c>
      <c r="CK372" s="192" t="str">
        <f t="shared" si="215"/>
        <v/>
      </c>
      <c r="CL372" s="193" t="str">
        <f>IF(CK372="","",SUMPRODUCT(--(CC372=$CC$8:$CC$358),--(CE372=$CE$8:$CE$358),--(CK372&lt;$CK$8:$CK$358))+COUNTIF($CK$8:CK372,CK372))</f>
        <v/>
      </c>
      <c r="CM372" s="229" t="str">
        <f>IF(CK372="","",SUMPRODUCT(--(CE372=$CE$8:$CE$101),--(CF372=$CF$8:$CF$101),--(CC372=$CC$8:$CC$101),--(CK372&lt;$CK$8:$CK$101))+COUNTIF($CK$8:CK372,CK372))</f>
        <v/>
      </c>
    </row>
    <row r="373" spans="73:91">
      <c r="BU373" s="193">
        <v>366</v>
      </c>
      <c r="BV373" s="193" t="str">
        <f>IF(CK373="","",SUMPRODUCT(--(CC373=$CC$8:$CC$358),--(CE373=$CE$8:$CE$358),--(CK373&lt;$CK$8:$CK$358))+COUNTIF($CK$8:CK373,CK373))</f>
        <v/>
      </c>
      <c r="BW373" s="193" t="str">
        <f t="shared" si="202"/>
        <v/>
      </c>
      <c r="BX373" s="193" t="str">
        <f t="shared" si="203"/>
        <v/>
      </c>
      <c r="BY373" s="193" t="str">
        <f t="shared" si="204"/>
        <v/>
      </c>
      <c r="BZ373" s="193" t="str">
        <f t="shared" si="205"/>
        <v/>
      </c>
      <c r="CA373" s="193" t="str">
        <f t="shared" si="206"/>
        <v/>
      </c>
      <c r="CB373" s="193" t="str">
        <f t="shared" si="207"/>
        <v/>
      </c>
      <c r="CC373" s="193" t="str">
        <f t="shared" si="208"/>
        <v/>
      </c>
      <c r="CD373" s="193" t="str">
        <f t="shared" si="209"/>
        <v/>
      </c>
      <c r="CE373" s="193" t="str">
        <f t="shared" si="210"/>
        <v/>
      </c>
      <c r="CF373" s="200" t="str">
        <f t="shared" si="200"/>
        <v/>
      </c>
      <c r="CG373" s="193" t="str">
        <f t="shared" si="211"/>
        <v/>
      </c>
      <c r="CH373" s="192" t="str">
        <f t="shared" si="212"/>
        <v/>
      </c>
      <c r="CI373" s="193" t="str">
        <f t="shared" si="213"/>
        <v/>
      </c>
      <c r="CJ373" s="192" t="str">
        <f t="shared" si="214"/>
        <v/>
      </c>
      <c r="CK373" s="192" t="str">
        <f t="shared" si="215"/>
        <v/>
      </c>
      <c r="CL373" s="193" t="str">
        <f>IF(CK373="","",SUMPRODUCT(--(CC373=$CC$8:$CC$358),--(CE373=$CE$8:$CE$358),--(CK373&lt;$CK$8:$CK$358))+COUNTIF($CK$8:CK373,CK373))</f>
        <v/>
      </c>
      <c r="CM373" s="229" t="str">
        <f>IF(CK373="","",SUMPRODUCT(--(CE373=$CE$8:$CE$101),--(CF373=$CF$8:$CF$101),--(CC373=$CC$8:$CC$101),--(CK373&lt;$CK$8:$CK$101))+COUNTIF($CK$8:CK373,CK373))</f>
        <v/>
      </c>
    </row>
    <row r="374" spans="73:91">
      <c r="BU374" s="193">
        <v>367</v>
      </c>
      <c r="BV374" s="193" t="str">
        <f>IF(CK374="","",SUMPRODUCT(--(CC374=$CC$8:$CC$358),--(CE374=$CE$8:$CE$358),--(CK374&lt;$CK$8:$CK$358))+COUNTIF($CK$8:CK374,CK374))</f>
        <v/>
      </c>
      <c r="BW374" s="193" t="str">
        <f t="shared" si="202"/>
        <v/>
      </c>
      <c r="BX374" s="193" t="str">
        <f t="shared" si="203"/>
        <v/>
      </c>
      <c r="BY374" s="193" t="str">
        <f t="shared" si="204"/>
        <v/>
      </c>
      <c r="BZ374" s="193" t="str">
        <f t="shared" si="205"/>
        <v/>
      </c>
      <c r="CA374" s="193" t="str">
        <f t="shared" si="206"/>
        <v/>
      </c>
      <c r="CB374" s="193" t="str">
        <f t="shared" si="207"/>
        <v/>
      </c>
      <c r="CC374" s="193" t="str">
        <f t="shared" si="208"/>
        <v/>
      </c>
      <c r="CD374" s="193" t="str">
        <f t="shared" si="209"/>
        <v/>
      </c>
      <c r="CE374" s="193" t="str">
        <f t="shared" si="210"/>
        <v/>
      </c>
      <c r="CF374" s="200" t="str">
        <f t="shared" si="200"/>
        <v/>
      </c>
      <c r="CG374" s="193" t="str">
        <f t="shared" si="211"/>
        <v/>
      </c>
      <c r="CH374" s="192" t="str">
        <f t="shared" si="212"/>
        <v/>
      </c>
      <c r="CI374" s="193" t="str">
        <f t="shared" si="213"/>
        <v/>
      </c>
      <c r="CJ374" s="192" t="str">
        <f t="shared" si="214"/>
        <v/>
      </c>
      <c r="CK374" s="192" t="str">
        <f t="shared" si="215"/>
        <v/>
      </c>
      <c r="CL374" s="193" t="str">
        <f>IF(CK374="","",SUMPRODUCT(--(CC374=$CC$8:$CC$358),--(CE374=$CE$8:$CE$358),--(CK374&lt;$CK$8:$CK$358))+COUNTIF($CK$8:CK374,CK374))</f>
        <v/>
      </c>
      <c r="CM374" s="229" t="str">
        <f>IF(CK374="","",SUMPRODUCT(--(CE374=$CE$8:$CE$101),--(CF374=$CF$8:$CF$101),--(CC374=$CC$8:$CC$101),--(CK374&lt;$CK$8:$CK$101))+COUNTIF($CK$8:CK374,CK374))</f>
        <v/>
      </c>
    </row>
    <row r="375" spans="73:91">
      <c r="BU375" s="193">
        <v>368</v>
      </c>
      <c r="BV375" s="193" t="str">
        <f>IF(CK375="","",SUMPRODUCT(--(CC375=$CC$8:$CC$358),--(CE375=$CE$8:$CE$358),--(CK375&lt;$CK$8:$CK$358))+COUNTIF($CK$8:CK375,CK375))</f>
        <v/>
      </c>
      <c r="BW375" s="193" t="str">
        <f t="shared" si="202"/>
        <v/>
      </c>
      <c r="BX375" s="193" t="str">
        <f t="shared" si="203"/>
        <v/>
      </c>
      <c r="BY375" s="193" t="str">
        <f t="shared" si="204"/>
        <v/>
      </c>
      <c r="BZ375" s="193" t="str">
        <f t="shared" si="205"/>
        <v/>
      </c>
      <c r="CA375" s="193" t="str">
        <f t="shared" si="206"/>
        <v/>
      </c>
      <c r="CB375" s="193" t="str">
        <f t="shared" si="207"/>
        <v/>
      </c>
      <c r="CC375" s="193" t="str">
        <f t="shared" si="208"/>
        <v/>
      </c>
      <c r="CD375" s="193" t="str">
        <f t="shared" si="209"/>
        <v/>
      </c>
      <c r="CE375" s="193" t="str">
        <f t="shared" si="210"/>
        <v/>
      </c>
      <c r="CF375" s="200" t="str">
        <f t="shared" si="200"/>
        <v/>
      </c>
      <c r="CG375" s="193" t="str">
        <f t="shared" si="211"/>
        <v/>
      </c>
      <c r="CH375" s="192" t="str">
        <f t="shared" si="212"/>
        <v/>
      </c>
      <c r="CI375" s="193" t="str">
        <f t="shared" si="213"/>
        <v/>
      </c>
      <c r="CJ375" s="192" t="str">
        <f t="shared" si="214"/>
        <v/>
      </c>
      <c r="CK375" s="192" t="str">
        <f t="shared" si="215"/>
        <v/>
      </c>
      <c r="CL375" s="193" t="str">
        <f>IF(CK375="","",SUMPRODUCT(--(CC375=$CC$8:$CC$358),--(CE375=$CE$8:$CE$358),--(CK375&lt;$CK$8:$CK$358))+COUNTIF($CK$8:CK375,CK375))</f>
        <v/>
      </c>
      <c r="CM375" s="229" t="str">
        <f>IF(CK375="","",SUMPRODUCT(--(CE375=$CE$8:$CE$101),--(CF375=$CF$8:$CF$101),--(CC375=$CC$8:$CC$101),--(CK375&lt;$CK$8:$CK$101))+COUNTIF($CK$8:CK375,CK375))</f>
        <v/>
      </c>
    </row>
    <row r="376" spans="73:91">
      <c r="BU376" s="193">
        <v>369</v>
      </c>
      <c r="BV376" s="193" t="str">
        <f>IF(CK376="","",SUMPRODUCT(--(CC376=$CC$8:$CC$358),--(CE376=$CE$8:$CE$358),--(CK376&lt;$CK$8:$CK$358))+COUNTIF($CK$8:CK376,CK376))</f>
        <v/>
      </c>
      <c r="BW376" s="193" t="str">
        <f t="shared" si="202"/>
        <v/>
      </c>
      <c r="BX376" s="193" t="str">
        <f t="shared" si="203"/>
        <v/>
      </c>
      <c r="BY376" s="193" t="str">
        <f t="shared" si="204"/>
        <v/>
      </c>
      <c r="BZ376" s="193" t="str">
        <f t="shared" si="205"/>
        <v/>
      </c>
      <c r="CA376" s="193" t="str">
        <f t="shared" si="206"/>
        <v/>
      </c>
      <c r="CB376" s="193" t="str">
        <f t="shared" si="207"/>
        <v/>
      </c>
      <c r="CC376" s="193" t="str">
        <f t="shared" si="208"/>
        <v/>
      </c>
      <c r="CD376" s="193" t="str">
        <f t="shared" si="209"/>
        <v/>
      </c>
      <c r="CE376" s="193" t="str">
        <f t="shared" si="210"/>
        <v/>
      </c>
      <c r="CF376" s="200" t="str">
        <f t="shared" si="200"/>
        <v/>
      </c>
      <c r="CG376" s="193" t="str">
        <f t="shared" si="211"/>
        <v/>
      </c>
      <c r="CH376" s="192" t="str">
        <f t="shared" si="212"/>
        <v/>
      </c>
      <c r="CI376" s="193" t="str">
        <f t="shared" si="213"/>
        <v/>
      </c>
      <c r="CJ376" s="192" t="str">
        <f t="shared" si="214"/>
        <v/>
      </c>
      <c r="CK376" s="192" t="str">
        <f t="shared" si="215"/>
        <v/>
      </c>
      <c r="CL376" s="193" t="str">
        <f>IF(CK376="","",SUMPRODUCT(--(CC376=$CC$8:$CC$358),--(CE376=$CE$8:$CE$358),--(CK376&lt;$CK$8:$CK$358))+COUNTIF($CK$8:CK376,CK376))</f>
        <v/>
      </c>
      <c r="CM376" s="229" t="str">
        <f>IF(CK376="","",SUMPRODUCT(--(CE376=$CE$8:$CE$101),--(CF376=$CF$8:$CF$101),--(CC376=$CC$8:$CC$101),--(CK376&lt;$CK$8:$CK$101))+COUNTIF($CK$8:CK376,CK376))</f>
        <v/>
      </c>
    </row>
    <row r="377" spans="73:91">
      <c r="BU377" s="193">
        <v>370</v>
      </c>
      <c r="BV377" s="193" t="str">
        <f>IF(CK377="","",SUMPRODUCT(--(CC377=$CC$8:$CC$358),--(CE377=$CE$8:$CE$358),--(CK377&lt;$CK$8:$CK$358))+COUNTIF($CK$8:CK377,CK377))</f>
        <v/>
      </c>
      <c r="BW377" s="193" t="str">
        <f t="shared" si="202"/>
        <v/>
      </c>
      <c r="BX377" s="193" t="str">
        <f t="shared" si="203"/>
        <v/>
      </c>
      <c r="BY377" s="193" t="str">
        <f t="shared" si="204"/>
        <v/>
      </c>
      <c r="BZ377" s="193" t="str">
        <f t="shared" si="205"/>
        <v/>
      </c>
      <c r="CA377" s="193" t="str">
        <f t="shared" si="206"/>
        <v/>
      </c>
      <c r="CB377" s="193" t="str">
        <f t="shared" si="207"/>
        <v/>
      </c>
      <c r="CC377" s="193" t="str">
        <f t="shared" si="208"/>
        <v/>
      </c>
      <c r="CD377" s="193" t="str">
        <f t="shared" si="209"/>
        <v/>
      </c>
      <c r="CE377" s="193" t="str">
        <f t="shared" si="210"/>
        <v/>
      </c>
      <c r="CF377" s="200" t="str">
        <f t="shared" si="200"/>
        <v/>
      </c>
      <c r="CG377" s="193" t="str">
        <f t="shared" si="211"/>
        <v/>
      </c>
      <c r="CH377" s="192" t="str">
        <f t="shared" si="212"/>
        <v/>
      </c>
      <c r="CI377" s="193" t="str">
        <f t="shared" si="213"/>
        <v/>
      </c>
      <c r="CJ377" s="192" t="str">
        <f t="shared" si="214"/>
        <v/>
      </c>
      <c r="CK377" s="192" t="str">
        <f t="shared" si="215"/>
        <v/>
      </c>
      <c r="CL377" s="193" t="str">
        <f>IF(CK377="","",SUMPRODUCT(--(CC377=$CC$8:$CC$358),--(CE377=$CE$8:$CE$358),--(CK377&lt;$CK$8:$CK$358))+COUNTIF($CK$8:CK377,CK377))</f>
        <v/>
      </c>
      <c r="CM377" s="229" t="str">
        <f>IF(CK377="","",SUMPRODUCT(--(CE377=$CE$8:$CE$101),--(CF377=$CF$8:$CF$101),--(CC377=$CC$8:$CC$101),--(CK377&lt;$CK$8:$CK$101))+COUNTIF($CK$8:CK377,CK377))</f>
        <v/>
      </c>
    </row>
    <row r="378" spans="73:91">
      <c r="BU378" s="193">
        <v>371</v>
      </c>
      <c r="BV378" s="193" t="str">
        <f>IF(CK378="","",SUMPRODUCT(--(CC378=$CC$8:$CC$358),--(CE378=$CE$8:$CE$358),--(CK378&lt;$CK$8:$CK$358))+COUNTIF($CK$8:CK378,CK378))</f>
        <v/>
      </c>
      <c r="BW378" s="193" t="str">
        <f t="shared" si="202"/>
        <v/>
      </c>
      <c r="BX378" s="193" t="str">
        <f t="shared" si="203"/>
        <v/>
      </c>
      <c r="BY378" s="193" t="str">
        <f t="shared" si="204"/>
        <v/>
      </c>
      <c r="BZ378" s="193" t="str">
        <f t="shared" si="205"/>
        <v/>
      </c>
      <c r="CA378" s="193" t="str">
        <f t="shared" si="206"/>
        <v/>
      </c>
      <c r="CB378" s="193" t="str">
        <f t="shared" si="207"/>
        <v/>
      </c>
      <c r="CC378" s="193" t="str">
        <f t="shared" si="208"/>
        <v/>
      </c>
      <c r="CD378" s="193" t="str">
        <f t="shared" si="209"/>
        <v/>
      </c>
      <c r="CE378" s="193" t="str">
        <f t="shared" si="210"/>
        <v/>
      </c>
      <c r="CF378" s="200" t="str">
        <f t="shared" si="200"/>
        <v/>
      </c>
      <c r="CG378" s="193" t="str">
        <f t="shared" si="211"/>
        <v/>
      </c>
      <c r="CH378" s="192" t="str">
        <f t="shared" si="212"/>
        <v/>
      </c>
      <c r="CI378" s="193" t="str">
        <f t="shared" si="213"/>
        <v/>
      </c>
      <c r="CJ378" s="192" t="str">
        <f t="shared" si="214"/>
        <v/>
      </c>
      <c r="CK378" s="192" t="str">
        <f t="shared" si="215"/>
        <v/>
      </c>
      <c r="CL378" s="193" t="str">
        <f>IF(CK378="","",SUMPRODUCT(--(CC378=$CC$8:$CC$358),--(CE378=$CE$8:$CE$358),--(CK378&lt;$CK$8:$CK$358))+COUNTIF($CK$8:CK378,CK378))</f>
        <v/>
      </c>
      <c r="CM378" s="229" t="str">
        <f>IF(CK378="","",SUMPRODUCT(--(CE378=$CE$8:$CE$101),--(CF378=$CF$8:$CF$101),--(CC378=$CC$8:$CC$101),--(CK378&lt;$CK$8:$CK$101))+COUNTIF($CK$8:CK378,CK378))</f>
        <v/>
      </c>
    </row>
    <row r="379" spans="73:91">
      <c r="BU379" s="193">
        <v>372</v>
      </c>
      <c r="BV379" s="193" t="str">
        <f>IF(CK379="","",SUMPRODUCT(--(CC379=$CC$8:$CC$358),--(CE379=$CE$8:$CE$358),--(CK379&lt;$CK$8:$CK$358))+COUNTIF($CK$8:CK379,CK379))</f>
        <v/>
      </c>
      <c r="BW379" s="193" t="str">
        <f t="shared" si="202"/>
        <v/>
      </c>
      <c r="BX379" s="193" t="str">
        <f t="shared" si="203"/>
        <v/>
      </c>
      <c r="BY379" s="193" t="str">
        <f t="shared" si="204"/>
        <v/>
      </c>
      <c r="BZ379" s="193" t="str">
        <f t="shared" si="205"/>
        <v/>
      </c>
      <c r="CA379" s="193" t="str">
        <f t="shared" si="206"/>
        <v/>
      </c>
      <c r="CB379" s="193" t="str">
        <f t="shared" si="207"/>
        <v/>
      </c>
      <c r="CC379" s="193" t="str">
        <f t="shared" si="208"/>
        <v/>
      </c>
      <c r="CD379" s="193" t="str">
        <f t="shared" si="209"/>
        <v/>
      </c>
      <c r="CE379" s="193" t="str">
        <f t="shared" si="210"/>
        <v/>
      </c>
      <c r="CF379" s="200" t="str">
        <f t="shared" si="200"/>
        <v/>
      </c>
      <c r="CG379" s="193" t="str">
        <f t="shared" si="211"/>
        <v/>
      </c>
      <c r="CH379" s="192" t="str">
        <f t="shared" si="212"/>
        <v/>
      </c>
      <c r="CI379" s="193" t="str">
        <f t="shared" si="213"/>
        <v/>
      </c>
      <c r="CJ379" s="192" t="str">
        <f t="shared" si="214"/>
        <v/>
      </c>
      <c r="CK379" s="192" t="str">
        <f t="shared" si="215"/>
        <v/>
      </c>
      <c r="CL379" s="193" t="str">
        <f>IF(CK379="","",SUMPRODUCT(--(CC379=$CC$8:$CC$358),--(CE379=$CE$8:$CE$358),--(CK379&lt;$CK$8:$CK$358))+COUNTIF($CK$8:CK379,CK379))</f>
        <v/>
      </c>
      <c r="CM379" s="229" t="str">
        <f>IF(CK379="","",SUMPRODUCT(--(CE379=$CE$8:$CE$101),--(CF379=$CF$8:$CF$101),--(CC379=$CC$8:$CC$101),--(CK379&lt;$CK$8:$CK$101))+COUNTIF($CK$8:CK379,CK379))</f>
        <v/>
      </c>
    </row>
    <row r="380" spans="73:91">
      <c r="BU380" s="193">
        <v>373</v>
      </c>
      <c r="BV380" s="193" t="str">
        <f>IF(CK380="","",SUMPRODUCT(--(CC380=$CC$8:$CC$358),--(CE380=$CE$8:$CE$358),--(CK380&lt;$CK$8:$CK$358))+COUNTIF($CK$8:CK380,CK380))</f>
        <v/>
      </c>
      <c r="BW380" s="193" t="str">
        <f t="shared" si="202"/>
        <v/>
      </c>
      <c r="BX380" s="193" t="str">
        <f t="shared" si="203"/>
        <v/>
      </c>
      <c r="BY380" s="193" t="str">
        <f t="shared" si="204"/>
        <v/>
      </c>
      <c r="BZ380" s="193" t="str">
        <f t="shared" si="205"/>
        <v/>
      </c>
      <c r="CA380" s="193" t="str">
        <f t="shared" si="206"/>
        <v/>
      </c>
      <c r="CB380" s="193" t="str">
        <f t="shared" si="207"/>
        <v/>
      </c>
      <c r="CC380" s="193" t="str">
        <f t="shared" si="208"/>
        <v/>
      </c>
      <c r="CD380" s="193" t="str">
        <f t="shared" si="209"/>
        <v/>
      </c>
      <c r="CE380" s="193" t="str">
        <f t="shared" si="210"/>
        <v/>
      </c>
      <c r="CF380" s="200" t="str">
        <f t="shared" si="200"/>
        <v/>
      </c>
      <c r="CG380" s="193" t="str">
        <f t="shared" si="211"/>
        <v/>
      </c>
      <c r="CH380" s="192" t="str">
        <f t="shared" si="212"/>
        <v/>
      </c>
      <c r="CI380" s="193" t="str">
        <f t="shared" si="213"/>
        <v/>
      </c>
      <c r="CJ380" s="192" t="str">
        <f t="shared" si="214"/>
        <v/>
      </c>
      <c r="CK380" s="192" t="str">
        <f t="shared" si="215"/>
        <v/>
      </c>
      <c r="CL380" s="193" t="str">
        <f>IF(CK380="","",SUMPRODUCT(--(CC380=$CC$8:$CC$358),--(CE380=$CE$8:$CE$358),--(CK380&lt;$CK$8:$CK$358))+COUNTIF($CK$8:CK380,CK380))</f>
        <v/>
      </c>
      <c r="CM380" s="229" t="str">
        <f>IF(CK380="","",SUMPRODUCT(--(CE380=$CE$8:$CE$101),--(CF380=$CF$8:$CF$101),--(CC380=$CC$8:$CC$101),--(CK380&lt;$CK$8:$CK$101))+COUNTIF($CK$8:CK380,CK380))</f>
        <v/>
      </c>
    </row>
    <row r="381" spans="73:91">
      <c r="BU381" s="193">
        <v>374</v>
      </c>
      <c r="BV381" s="193" t="str">
        <f>IF(CK381="","",SUMPRODUCT(--(CC381=$CC$8:$CC$358),--(CE381=$CE$8:$CE$358),--(CK381&lt;$CK$8:$CK$358))+COUNTIF($CK$8:CK381,CK381))</f>
        <v/>
      </c>
      <c r="BW381" s="193" t="str">
        <f t="shared" si="202"/>
        <v/>
      </c>
      <c r="BX381" s="193" t="str">
        <f t="shared" si="203"/>
        <v/>
      </c>
      <c r="BY381" s="193" t="str">
        <f t="shared" si="204"/>
        <v/>
      </c>
      <c r="BZ381" s="193" t="str">
        <f t="shared" si="205"/>
        <v/>
      </c>
      <c r="CA381" s="193" t="str">
        <f t="shared" si="206"/>
        <v/>
      </c>
      <c r="CB381" s="193" t="str">
        <f t="shared" si="207"/>
        <v/>
      </c>
      <c r="CC381" s="193" t="str">
        <f t="shared" si="208"/>
        <v/>
      </c>
      <c r="CD381" s="193" t="str">
        <f t="shared" si="209"/>
        <v/>
      </c>
      <c r="CE381" s="193" t="str">
        <f t="shared" si="210"/>
        <v/>
      </c>
      <c r="CF381" s="200" t="str">
        <f t="shared" si="200"/>
        <v/>
      </c>
      <c r="CG381" s="193" t="str">
        <f t="shared" si="211"/>
        <v/>
      </c>
      <c r="CH381" s="192" t="str">
        <f t="shared" si="212"/>
        <v/>
      </c>
      <c r="CI381" s="193" t="str">
        <f t="shared" si="213"/>
        <v/>
      </c>
      <c r="CJ381" s="192" t="str">
        <f t="shared" si="214"/>
        <v/>
      </c>
      <c r="CK381" s="192" t="str">
        <f t="shared" si="215"/>
        <v/>
      </c>
      <c r="CL381" s="193" t="str">
        <f>IF(CK381="","",SUMPRODUCT(--(CC381=$CC$8:$CC$358),--(CE381=$CE$8:$CE$358),--(CK381&lt;$CK$8:$CK$358))+COUNTIF($CK$8:CK381,CK381))</f>
        <v/>
      </c>
      <c r="CM381" s="229" t="str">
        <f>IF(CK381="","",SUMPRODUCT(--(CE381=$CE$8:$CE$101),--(CF381=$CF$8:$CF$101),--(CC381=$CC$8:$CC$101),--(CK381&lt;$CK$8:$CK$101))+COUNTIF($CK$8:CK381,CK381))</f>
        <v/>
      </c>
    </row>
    <row r="382" spans="73:91">
      <c r="BU382" s="193">
        <v>375</v>
      </c>
      <c r="BV382" s="193" t="str">
        <f>IF(CK382="","",SUMPRODUCT(--(CC382=$CC$8:$CC$358),--(CE382=$CE$8:$CE$358),--(CK382&lt;$CK$8:$CK$358))+COUNTIF($CK$8:CK382,CK382))</f>
        <v/>
      </c>
      <c r="BW382" s="193" t="str">
        <f t="shared" si="202"/>
        <v/>
      </c>
      <c r="BX382" s="193" t="str">
        <f t="shared" si="203"/>
        <v/>
      </c>
      <c r="BY382" s="193" t="str">
        <f t="shared" si="204"/>
        <v/>
      </c>
      <c r="BZ382" s="193" t="str">
        <f t="shared" si="205"/>
        <v/>
      </c>
      <c r="CA382" s="193" t="str">
        <f t="shared" si="206"/>
        <v/>
      </c>
      <c r="CB382" s="193" t="str">
        <f t="shared" si="207"/>
        <v/>
      </c>
      <c r="CC382" s="193" t="str">
        <f t="shared" si="208"/>
        <v/>
      </c>
      <c r="CD382" s="193" t="str">
        <f t="shared" si="209"/>
        <v/>
      </c>
      <c r="CE382" s="193" t="str">
        <f t="shared" si="210"/>
        <v/>
      </c>
      <c r="CF382" s="200" t="str">
        <f t="shared" si="200"/>
        <v/>
      </c>
      <c r="CG382" s="193" t="str">
        <f t="shared" si="211"/>
        <v/>
      </c>
      <c r="CH382" s="192" t="str">
        <f t="shared" si="212"/>
        <v/>
      </c>
      <c r="CI382" s="193" t="str">
        <f t="shared" si="213"/>
        <v/>
      </c>
      <c r="CJ382" s="192" t="str">
        <f t="shared" si="214"/>
        <v/>
      </c>
      <c r="CK382" s="192" t="str">
        <f t="shared" si="215"/>
        <v/>
      </c>
      <c r="CL382" s="193" t="str">
        <f>IF(CK382="","",SUMPRODUCT(--(CC382=$CC$8:$CC$358),--(CE382=$CE$8:$CE$358),--(CK382&lt;$CK$8:$CK$358))+COUNTIF($CK$8:CK382,CK382))</f>
        <v/>
      </c>
      <c r="CM382" s="229" t="str">
        <f>IF(CK382="","",SUMPRODUCT(--(CE382=$CE$8:$CE$101),--(CF382=$CF$8:$CF$101),--(CC382=$CC$8:$CC$101),--(CK382&lt;$CK$8:$CK$101))+COUNTIF($CK$8:CK382,CK382))</f>
        <v/>
      </c>
    </row>
    <row r="383" spans="73:91">
      <c r="BU383" s="193">
        <v>376</v>
      </c>
      <c r="BV383" s="193" t="str">
        <f>IF(CK383="","",SUMPRODUCT(--(CC383=$CC$8:$CC$358),--(CE383=$CE$8:$CE$358),--(CK383&lt;$CK$8:$CK$358))+COUNTIF($CK$8:CK383,CK383))</f>
        <v/>
      </c>
      <c r="BW383" s="193" t="str">
        <f t="shared" si="202"/>
        <v/>
      </c>
      <c r="BX383" s="193" t="str">
        <f t="shared" si="203"/>
        <v/>
      </c>
      <c r="BY383" s="193" t="str">
        <f t="shared" si="204"/>
        <v/>
      </c>
      <c r="BZ383" s="193" t="str">
        <f t="shared" si="205"/>
        <v/>
      </c>
      <c r="CA383" s="193" t="str">
        <f t="shared" si="206"/>
        <v/>
      </c>
      <c r="CB383" s="193" t="str">
        <f t="shared" si="207"/>
        <v/>
      </c>
      <c r="CC383" s="193" t="str">
        <f t="shared" si="208"/>
        <v/>
      </c>
      <c r="CD383" s="193" t="str">
        <f t="shared" si="209"/>
        <v/>
      </c>
      <c r="CE383" s="193" t="str">
        <f t="shared" si="210"/>
        <v/>
      </c>
      <c r="CF383" s="200" t="str">
        <f t="shared" si="200"/>
        <v/>
      </c>
      <c r="CG383" s="193" t="str">
        <f t="shared" si="211"/>
        <v/>
      </c>
      <c r="CH383" s="192" t="str">
        <f t="shared" si="212"/>
        <v/>
      </c>
      <c r="CI383" s="193" t="str">
        <f t="shared" si="213"/>
        <v/>
      </c>
      <c r="CJ383" s="192" t="str">
        <f t="shared" si="214"/>
        <v/>
      </c>
      <c r="CK383" s="192" t="str">
        <f t="shared" si="215"/>
        <v/>
      </c>
      <c r="CL383" s="193" t="str">
        <f>IF(CK383="","",SUMPRODUCT(--(CC383=$CC$8:$CC$358),--(CE383=$CE$8:$CE$358),--(CK383&lt;$CK$8:$CK$358))+COUNTIF($CK$8:CK383,CK383))</f>
        <v/>
      </c>
      <c r="CM383" s="229" t="str">
        <f>IF(CK383="","",SUMPRODUCT(--(CE383=$CE$8:$CE$101),--(CF383=$CF$8:$CF$101),--(CC383=$CC$8:$CC$101),--(CK383&lt;$CK$8:$CK$101))+COUNTIF($CK$8:CK383,CK383))</f>
        <v/>
      </c>
    </row>
    <row r="384" spans="73:91">
      <c r="BU384" s="193">
        <v>377</v>
      </c>
      <c r="BV384" s="193" t="str">
        <f>IF(CK384="","",SUMPRODUCT(--(CC384=$CC$8:$CC$358),--(CE384=$CE$8:$CE$358),--(CK384&lt;$CK$8:$CK$358))+COUNTIF($CK$8:CK384,CK384))</f>
        <v/>
      </c>
      <c r="BW384" s="193" t="str">
        <f t="shared" si="202"/>
        <v/>
      </c>
      <c r="BX384" s="193" t="str">
        <f t="shared" si="203"/>
        <v/>
      </c>
      <c r="BY384" s="193" t="str">
        <f t="shared" si="204"/>
        <v/>
      </c>
      <c r="BZ384" s="193" t="str">
        <f t="shared" si="205"/>
        <v/>
      </c>
      <c r="CA384" s="193" t="str">
        <f t="shared" si="206"/>
        <v/>
      </c>
      <c r="CB384" s="193" t="str">
        <f t="shared" si="207"/>
        <v/>
      </c>
      <c r="CC384" s="193" t="str">
        <f t="shared" si="208"/>
        <v/>
      </c>
      <c r="CD384" s="193" t="str">
        <f t="shared" si="209"/>
        <v/>
      </c>
      <c r="CE384" s="193" t="str">
        <f t="shared" si="210"/>
        <v/>
      </c>
      <c r="CF384" s="200" t="str">
        <f t="shared" si="200"/>
        <v/>
      </c>
      <c r="CG384" s="193" t="str">
        <f t="shared" si="211"/>
        <v/>
      </c>
      <c r="CH384" s="192" t="str">
        <f t="shared" si="212"/>
        <v/>
      </c>
      <c r="CI384" s="193" t="str">
        <f t="shared" si="213"/>
        <v/>
      </c>
      <c r="CJ384" s="192" t="str">
        <f t="shared" si="214"/>
        <v/>
      </c>
      <c r="CK384" s="192" t="str">
        <f t="shared" si="215"/>
        <v/>
      </c>
      <c r="CL384" s="193" t="str">
        <f>IF(CK384="","",SUMPRODUCT(--(CC384=$CC$8:$CC$358),--(CE384=$CE$8:$CE$358),--(CK384&lt;$CK$8:$CK$358))+COUNTIF($CK$8:CK384,CK384))</f>
        <v/>
      </c>
      <c r="CM384" s="229" t="str">
        <f>IF(CK384="","",SUMPRODUCT(--(CE384=$CE$8:$CE$101),--(CF384=$CF$8:$CF$101),--(CC384=$CC$8:$CC$101),--(CK384&lt;$CK$8:$CK$101))+COUNTIF($CK$8:CK384,CK384))</f>
        <v/>
      </c>
    </row>
    <row r="385" spans="73:91">
      <c r="BU385" s="193">
        <v>378</v>
      </c>
      <c r="BV385" s="193" t="str">
        <f>IF(CK385="","",SUMPRODUCT(--(CC385=$CC$8:$CC$358),--(CE385=$CE$8:$CE$358),--(CK385&lt;$CK$8:$CK$358))+COUNTIF($CK$8:CK385,CK385))</f>
        <v/>
      </c>
      <c r="BW385" s="193" t="str">
        <f t="shared" si="202"/>
        <v/>
      </c>
      <c r="BX385" s="193" t="str">
        <f t="shared" si="203"/>
        <v/>
      </c>
      <c r="BY385" s="193" t="str">
        <f t="shared" si="204"/>
        <v/>
      </c>
      <c r="BZ385" s="193" t="str">
        <f t="shared" si="205"/>
        <v/>
      </c>
      <c r="CA385" s="193" t="str">
        <f t="shared" si="206"/>
        <v/>
      </c>
      <c r="CB385" s="193" t="str">
        <f t="shared" si="207"/>
        <v/>
      </c>
      <c r="CC385" s="193" t="str">
        <f t="shared" si="208"/>
        <v/>
      </c>
      <c r="CD385" s="193" t="str">
        <f t="shared" si="209"/>
        <v/>
      </c>
      <c r="CE385" s="193" t="str">
        <f t="shared" si="210"/>
        <v/>
      </c>
      <c r="CF385" s="200" t="str">
        <f t="shared" si="200"/>
        <v/>
      </c>
      <c r="CG385" s="193" t="str">
        <f t="shared" si="211"/>
        <v/>
      </c>
      <c r="CH385" s="192" t="str">
        <f t="shared" si="212"/>
        <v/>
      </c>
      <c r="CI385" s="193" t="str">
        <f t="shared" si="213"/>
        <v/>
      </c>
      <c r="CJ385" s="192" t="str">
        <f t="shared" si="214"/>
        <v/>
      </c>
      <c r="CK385" s="192" t="str">
        <f t="shared" si="215"/>
        <v/>
      </c>
      <c r="CL385" s="193" t="str">
        <f>IF(CK385="","",SUMPRODUCT(--(CC385=$CC$8:$CC$358),--(CE385=$CE$8:$CE$358),--(CK385&lt;$CK$8:$CK$358))+COUNTIF($CK$8:CK385,CK385))</f>
        <v/>
      </c>
      <c r="CM385" s="229" t="str">
        <f>IF(CK385="","",SUMPRODUCT(--(CE385=$CE$8:$CE$101),--(CF385=$CF$8:$CF$101),--(CC385=$CC$8:$CC$101),--(CK385&lt;$CK$8:$CK$101))+COUNTIF($CK$8:CK385,CK385))</f>
        <v/>
      </c>
    </row>
    <row r="386" spans="73:91">
      <c r="BU386" s="193">
        <v>379</v>
      </c>
      <c r="BV386" s="193" t="str">
        <f>IF(CK386="","",SUMPRODUCT(--(CC386=$CC$8:$CC$358),--(CE386=$CE$8:$CE$358),--(CK386&lt;$CK$8:$CK$358))+COUNTIF($CK$8:CK386,CK386))</f>
        <v/>
      </c>
      <c r="BW386" s="193" t="str">
        <f t="shared" si="202"/>
        <v/>
      </c>
      <c r="BX386" s="193" t="str">
        <f t="shared" si="203"/>
        <v/>
      </c>
      <c r="BY386" s="193" t="str">
        <f t="shared" si="204"/>
        <v/>
      </c>
      <c r="BZ386" s="193" t="str">
        <f t="shared" si="205"/>
        <v/>
      </c>
      <c r="CA386" s="193" t="str">
        <f t="shared" si="206"/>
        <v/>
      </c>
      <c r="CB386" s="193" t="str">
        <f t="shared" si="207"/>
        <v/>
      </c>
      <c r="CC386" s="193" t="str">
        <f t="shared" si="208"/>
        <v/>
      </c>
      <c r="CD386" s="193" t="str">
        <f t="shared" si="209"/>
        <v/>
      </c>
      <c r="CE386" s="193" t="str">
        <f t="shared" si="210"/>
        <v/>
      </c>
      <c r="CF386" s="200" t="str">
        <f t="shared" si="200"/>
        <v/>
      </c>
      <c r="CG386" s="193" t="str">
        <f t="shared" si="211"/>
        <v/>
      </c>
      <c r="CH386" s="192" t="str">
        <f t="shared" si="212"/>
        <v/>
      </c>
      <c r="CI386" s="193" t="str">
        <f t="shared" si="213"/>
        <v/>
      </c>
      <c r="CJ386" s="192" t="str">
        <f t="shared" si="214"/>
        <v/>
      </c>
      <c r="CK386" s="192" t="str">
        <f t="shared" si="215"/>
        <v/>
      </c>
      <c r="CL386" s="193" t="str">
        <f>IF(CK386="","",SUMPRODUCT(--(CC386=$CC$8:$CC$358),--(CE386=$CE$8:$CE$358),--(CK386&lt;$CK$8:$CK$358))+COUNTIF($CK$8:CK386,CK386))</f>
        <v/>
      </c>
      <c r="CM386" s="229" t="str">
        <f>IF(CK386="","",SUMPRODUCT(--(CE386=$CE$8:$CE$101),--(CF386=$CF$8:$CF$101),--(CC386=$CC$8:$CC$101),--(CK386&lt;$CK$8:$CK$101))+COUNTIF($CK$8:CK386,CK386))</f>
        <v/>
      </c>
    </row>
    <row r="387" spans="73:91">
      <c r="BU387" s="193">
        <v>380</v>
      </c>
      <c r="BV387" s="193" t="str">
        <f>IF(CK387="","",SUMPRODUCT(--(CC387=$CC$8:$CC$358),--(CE387=$CE$8:$CE$358),--(CK387&lt;$CK$8:$CK$358))+COUNTIF($CK$8:CK387,CK387))</f>
        <v/>
      </c>
      <c r="BW387" s="193" t="str">
        <f t="shared" si="202"/>
        <v/>
      </c>
      <c r="BX387" s="193" t="str">
        <f t="shared" si="203"/>
        <v/>
      </c>
      <c r="BY387" s="193" t="str">
        <f t="shared" si="204"/>
        <v/>
      </c>
      <c r="BZ387" s="193" t="str">
        <f t="shared" si="205"/>
        <v/>
      </c>
      <c r="CA387" s="193" t="str">
        <f t="shared" si="206"/>
        <v/>
      </c>
      <c r="CB387" s="193" t="str">
        <f t="shared" si="207"/>
        <v/>
      </c>
      <c r="CC387" s="193" t="str">
        <f t="shared" si="208"/>
        <v/>
      </c>
      <c r="CD387" s="193" t="str">
        <f t="shared" si="209"/>
        <v/>
      </c>
      <c r="CE387" s="193" t="str">
        <f t="shared" si="210"/>
        <v/>
      </c>
      <c r="CF387" s="200" t="str">
        <f t="shared" si="200"/>
        <v/>
      </c>
      <c r="CG387" s="193" t="str">
        <f t="shared" si="211"/>
        <v/>
      </c>
      <c r="CH387" s="192" t="str">
        <f t="shared" si="212"/>
        <v/>
      </c>
      <c r="CI387" s="193" t="str">
        <f t="shared" si="213"/>
        <v/>
      </c>
      <c r="CJ387" s="192" t="str">
        <f t="shared" si="214"/>
        <v/>
      </c>
      <c r="CK387" s="192" t="str">
        <f t="shared" si="215"/>
        <v/>
      </c>
      <c r="CL387" s="193" t="str">
        <f>IF(CK387="","",SUMPRODUCT(--(CC387=$CC$8:$CC$358),--(CE387=$CE$8:$CE$358),--(CK387&lt;$CK$8:$CK$358))+COUNTIF($CK$8:CK387,CK387))</f>
        <v/>
      </c>
      <c r="CM387" s="229" t="str">
        <f>IF(CK387="","",SUMPRODUCT(--(CE387=$CE$8:$CE$101),--(CF387=$CF$8:$CF$101),--(CC387=$CC$8:$CC$101),--(CK387&lt;$CK$8:$CK$101))+COUNTIF($CK$8:CK387,CK387))</f>
        <v/>
      </c>
    </row>
    <row r="388" spans="73:91">
      <c r="BU388" s="193">
        <v>381</v>
      </c>
      <c r="BV388" s="193" t="str">
        <f>IF(CK388="","",SUMPRODUCT(--(CC388=$CC$8:$CC$358),--(CE388=$CE$8:$CE$358),--(CK388&lt;$CK$8:$CK$358))+COUNTIF($CK$8:CK388,CK388))</f>
        <v/>
      </c>
      <c r="BW388" s="193" t="str">
        <f t="shared" si="202"/>
        <v/>
      </c>
      <c r="BX388" s="193" t="str">
        <f t="shared" si="203"/>
        <v/>
      </c>
      <c r="BY388" s="193" t="str">
        <f t="shared" si="204"/>
        <v/>
      </c>
      <c r="BZ388" s="193" t="str">
        <f t="shared" si="205"/>
        <v/>
      </c>
      <c r="CA388" s="193" t="str">
        <f t="shared" si="206"/>
        <v/>
      </c>
      <c r="CB388" s="193" t="str">
        <f t="shared" si="207"/>
        <v/>
      </c>
      <c r="CC388" s="193" t="str">
        <f t="shared" si="208"/>
        <v/>
      </c>
      <c r="CD388" s="193" t="str">
        <f t="shared" si="209"/>
        <v/>
      </c>
      <c r="CE388" s="193" t="str">
        <f t="shared" si="210"/>
        <v/>
      </c>
      <c r="CF388" s="200" t="str">
        <f t="shared" si="200"/>
        <v/>
      </c>
      <c r="CG388" s="193" t="str">
        <f t="shared" si="211"/>
        <v/>
      </c>
      <c r="CH388" s="192" t="str">
        <f t="shared" si="212"/>
        <v/>
      </c>
      <c r="CI388" s="193" t="str">
        <f t="shared" si="213"/>
        <v/>
      </c>
      <c r="CJ388" s="192" t="str">
        <f t="shared" si="214"/>
        <v/>
      </c>
      <c r="CK388" s="192" t="str">
        <f t="shared" si="215"/>
        <v/>
      </c>
      <c r="CL388" s="193" t="str">
        <f>IF(CK388="","",SUMPRODUCT(--(CC388=$CC$8:$CC$358),--(CE388=$CE$8:$CE$358),--(CK388&lt;$CK$8:$CK$358))+COUNTIF($CK$8:CK388,CK388))</f>
        <v/>
      </c>
      <c r="CM388" s="229" t="str">
        <f>IF(CK388="","",SUMPRODUCT(--(CE388=$CE$8:$CE$101),--(CF388=$CF$8:$CF$101),--(CC388=$CC$8:$CC$101),--(CK388&lt;$CK$8:$CK$101))+COUNTIF($CK$8:CK388,CK388))</f>
        <v/>
      </c>
    </row>
    <row r="389" spans="73:91">
      <c r="BU389" s="193">
        <v>382</v>
      </c>
      <c r="BV389" s="193" t="str">
        <f>IF(CK389="","",SUMPRODUCT(--(CC389=$CC$8:$CC$358),--(CE389=$CE$8:$CE$358),--(CK389&lt;$CK$8:$CK$358))+COUNTIF($CK$8:CK389,CK389))</f>
        <v/>
      </c>
      <c r="BW389" s="193" t="str">
        <f t="shared" si="202"/>
        <v/>
      </c>
      <c r="BX389" s="193" t="str">
        <f t="shared" si="203"/>
        <v/>
      </c>
      <c r="BY389" s="193" t="str">
        <f t="shared" si="204"/>
        <v/>
      </c>
      <c r="BZ389" s="193" t="str">
        <f t="shared" si="205"/>
        <v/>
      </c>
      <c r="CA389" s="193" t="str">
        <f t="shared" si="206"/>
        <v/>
      </c>
      <c r="CB389" s="193" t="str">
        <f t="shared" si="207"/>
        <v/>
      </c>
      <c r="CC389" s="193" t="str">
        <f t="shared" si="208"/>
        <v/>
      </c>
      <c r="CD389" s="193" t="str">
        <f t="shared" si="209"/>
        <v/>
      </c>
      <c r="CE389" s="193" t="str">
        <f t="shared" si="210"/>
        <v/>
      </c>
      <c r="CF389" s="200" t="str">
        <f t="shared" si="200"/>
        <v/>
      </c>
      <c r="CG389" s="193" t="str">
        <f t="shared" si="211"/>
        <v/>
      </c>
      <c r="CH389" s="192" t="str">
        <f t="shared" si="212"/>
        <v/>
      </c>
      <c r="CI389" s="193" t="str">
        <f t="shared" si="213"/>
        <v/>
      </c>
      <c r="CJ389" s="192" t="str">
        <f t="shared" si="214"/>
        <v/>
      </c>
      <c r="CK389" s="192" t="str">
        <f t="shared" si="215"/>
        <v/>
      </c>
      <c r="CL389" s="193" t="str">
        <f>IF(CK389="","",SUMPRODUCT(--(CC389=$CC$8:$CC$358),--(CE389=$CE$8:$CE$358),--(CK389&lt;$CK$8:$CK$358))+COUNTIF($CK$8:CK389,CK389))</f>
        <v/>
      </c>
      <c r="CM389" s="229" t="str">
        <f>IF(CK389="","",SUMPRODUCT(--(CE389=$CE$8:$CE$101),--(CF389=$CF$8:$CF$101),--(CC389=$CC$8:$CC$101),--(CK389&lt;$CK$8:$CK$101))+COUNTIF($CK$8:CK389,CK389))</f>
        <v/>
      </c>
    </row>
    <row r="390" spans="73:91">
      <c r="BU390" s="193">
        <v>383</v>
      </c>
      <c r="BV390" s="193" t="str">
        <f>IF(CK390="","",SUMPRODUCT(--(CC390=$CC$8:$CC$358),--(CE390=$CE$8:$CE$358),--(CK390&lt;$CK$8:$CK$358))+COUNTIF($CK$8:CK390,CK390))</f>
        <v/>
      </c>
      <c r="BW390" s="193" t="str">
        <f t="shared" si="202"/>
        <v/>
      </c>
      <c r="BX390" s="193" t="str">
        <f t="shared" si="203"/>
        <v/>
      </c>
      <c r="BY390" s="193" t="str">
        <f t="shared" si="204"/>
        <v/>
      </c>
      <c r="BZ390" s="193" t="str">
        <f t="shared" si="205"/>
        <v/>
      </c>
      <c r="CA390" s="193" t="str">
        <f t="shared" si="206"/>
        <v/>
      </c>
      <c r="CB390" s="193" t="str">
        <f t="shared" si="207"/>
        <v/>
      </c>
      <c r="CC390" s="193" t="str">
        <f t="shared" si="208"/>
        <v/>
      </c>
      <c r="CD390" s="193" t="str">
        <f t="shared" si="209"/>
        <v/>
      </c>
      <c r="CE390" s="193" t="str">
        <f t="shared" si="210"/>
        <v/>
      </c>
      <c r="CF390" s="200" t="str">
        <f t="shared" si="200"/>
        <v/>
      </c>
      <c r="CG390" s="193" t="str">
        <f t="shared" si="211"/>
        <v/>
      </c>
      <c r="CH390" s="192" t="str">
        <f t="shared" si="212"/>
        <v/>
      </c>
      <c r="CI390" s="193" t="str">
        <f t="shared" si="213"/>
        <v/>
      </c>
      <c r="CJ390" s="192" t="str">
        <f t="shared" si="214"/>
        <v/>
      </c>
      <c r="CK390" s="192" t="str">
        <f t="shared" si="215"/>
        <v/>
      </c>
      <c r="CL390" s="193" t="str">
        <f>IF(CK390="","",SUMPRODUCT(--(CC390=$CC$8:$CC$358),--(CE390=$CE$8:$CE$358),--(CK390&lt;$CK$8:$CK$358))+COUNTIF($CK$8:CK390,CK390))</f>
        <v/>
      </c>
      <c r="CM390" s="229" t="str">
        <f>IF(CK390="","",SUMPRODUCT(--(CE390=$CE$8:$CE$101),--(CF390=$CF$8:$CF$101),--(CC390=$CC$8:$CC$101),--(CK390&lt;$CK$8:$CK$101))+COUNTIF($CK$8:CK390,CK390))</f>
        <v/>
      </c>
    </row>
    <row r="391" spans="73:91">
      <c r="BU391" s="193">
        <v>384</v>
      </c>
      <c r="BV391" s="193" t="str">
        <f>IF(CK391="","",SUMPRODUCT(--(CC391=$CC$8:$CC$358),--(CE391=$CE$8:$CE$358),--(CK391&lt;$CK$8:$CK$358))+COUNTIF($CK$8:CK391,CK391))</f>
        <v/>
      </c>
      <c r="BW391" s="193" t="str">
        <f t="shared" si="202"/>
        <v/>
      </c>
      <c r="BX391" s="193" t="str">
        <f t="shared" si="203"/>
        <v/>
      </c>
      <c r="BY391" s="193" t="str">
        <f t="shared" si="204"/>
        <v/>
      </c>
      <c r="BZ391" s="193" t="str">
        <f t="shared" si="205"/>
        <v/>
      </c>
      <c r="CA391" s="193" t="str">
        <f t="shared" si="206"/>
        <v/>
      </c>
      <c r="CB391" s="193" t="str">
        <f t="shared" si="207"/>
        <v/>
      </c>
      <c r="CC391" s="193" t="str">
        <f t="shared" si="208"/>
        <v/>
      </c>
      <c r="CD391" s="193" t="str">
        <f t="shared" si="209"/>
        <v/>
      </c>
      <c r="CE391" s="193" t="str">
        <f t="shared" si="210"/>
        <v/>
      </c>
      <c r="CF391" s="200" t="str">
        <f t="shared" si="200"/>
        <v/>
      </c>
      <c r="CG391" s="193" t="str">
        <f t="shared" si="211"/>
        <v/>
      </c>
      <c r="CH391" s="192" t="str">
        <f t="shared" si="212"/>
        <v/>
      </c>
      <c r="CI391" s="193" t="str">
        <f t="shared" si="213"/>
        <v/>
      </c>
      <c r="CJ391" s="192" t="str">
        <f t="shared" si="214"/>
        <v/>
      </c>
      <c r="CK391" s="192" t="str">
        <f t="shared" si="215"/>
        <v/>
      </c>
      <c r="CL391" s="193" t="str">
        <f>IF(CK391="","",SUMPRODUCT(--(CC391=$CC$8:$CC$358),--(CE391=$CE$8:$CE$358),--(CK391&lt;$CK$8:$CK$358))+COUNTIF($CK$8:CK391,CK391))</f>
        <v/>
      </c>
      <c r="CM391" s="229" t="str">
        <f>IF(CK391="","",SUMPRODUCT(--(CE391=$CE$8:$CE$101),--(CF391=$CF$8:$CF$101),--(CC391=$CC$8:$CC$101),--(CK391&lt;$CK$8:$CK$101))+COUNTIF($CK$8:CK391,CK391))</f>
        <v/>
      </c>
    </row>
    <row r="392" spans="73:91">
      <c r="BU392" s="193">
        <v>385</v>
      </c>
      <c r="BV392" s="193" t="str">
        <f>IF(CK392="","",SUMPRODUCT(--(CC392=$CC$8:$CC$358),--(CE392=$CE$8:$CE$358),--(CK392&lt;$CK$8:$CK$358))+COUNTIF($CK$8:CK392,CK392))</f>
        <v/>
      </c>
      <c r="BW392" s="193" t="str">
        <f t="shared" si="202"/>
        <v/>
      </c>
      <c r="BX392" s="193" t="str">
        <f t="shared" si="203"/>
        <v/>
      </c>
      <c r="BY392" s="193" t="str">
        <f t="shared" si="204"/>
        <v/>
      </c>
      <c r="BZ392" s="193" t="str">
        <f t="shared" si="205"/>
        <v/>
      </c>
      <c r="CA392" s="193" t="str">
        <f t="shared" si="206"/>
        <v/>
      </c>
      <c r="CB392" s="193" t="str">
        <f t="shared" si="207"/>
        <v/>
      </c>
      <c r="CC392" s="193" t="str">
        <f t="shared" si="208"/>
        <v/>
      </c>
      <c r="CD392" s="193" t="str">
        <f t="shared" si="209"/>
        <v/>
      </c>
      <c r="CE392" s="193" t="str">
        <f t="shared" si="210"/>
        <v/>
      </c>
      <c r="CF392" s="200" t="str">
        <f t="shared" ref="CF392:CF455" si="226">IFERROR(VLOOKUP(BU392,selection,13,0),"")</f>
        <v/>
      </c>
      <c r="CG392" s="193" t="str">
        <f t="shared" si="211"/>
        <v/>
      </c>
      <c r="CH392" s="192" t="str">
        <f t="shared" si="212"/>
        <v/>
      </c>
      <c r="CI392" s="193" t="str">
        <f t="shared" si="213"/>
        <v/>
      </c>
      <c r="CJ392" s="192" t="str">
        <f t="shared" si="214"/>
        <v/>
      </c>
      <c r="CK392" s="192" t="str">
        <f t="shared" si="215"/>
        <v/>
      </c>
      <c r="CL392" s="193" t="str">
        <f>IF(CK392="","",SUMPRODUCT(--(CC392=$CC$8:$CC$358),--(CE392=$CE$8:$CE$358),--(CK392&lt;$CK$8:$CK$358))+COUNTIF($CK$8:CK392,CK392))</f>
        <v/>
      </c>
      <c r="CM392" s="229" t="str">
        <f>IF(CK392="","",SUMPRODUCT(--(CE392=$CE$8:$CE$101),--(CF392=$CF$8:$CF$101),--(CC392=$CC$8:$CC$101),--(CK392&lt;$CK$8:$CK$101))+COUNTIF($CK$8:CK392,CK392))</f>
        <v/>
      </c>
    </row>
    <row r="393" spans="73:91">
      <c r="BU393" s="193">
        <v>386</v>
      </c>
      <c r="BV393" s="193" t="str">
        <f>IF(CK393="","",SUMPRODUCT(--(CC393=$CC$8:$CC$358),--(CE393=$CE$8:$CE$358),--(CK393&lt;$CK$8:$CK$358))+COUNTIF($CK$8:CK393,CK393))</f>
        <v/>
      </c>
      <c r="BW393" s="193" t="str">
        <f t="shared" si="202"/>
        <v/>
      </c>
      <c r="BX393" s="193" t="str">
        <f t="shared" si="203"/>
        <v/>
      </c>
      <c r="BY393" s="193" t="str">
        <f t="shared" si="204"/>
        <v/>
      </c>
      <c r="BZ393" s="193" t="str">
        <f t="shared" si="205"/>
        <v/>
      </c>
      <c r="CA393" s="193" t="str">
        <f t="shared" si="206"/>
        <v/>
      </c>
      <c r="CB393" s="193" t="str">
        <f t="shared" si="207"/>
        <v/>
      </c>
      <c r="CC393" s="193" t="str">
        <f t="shared" si="208"/>
        <v/>
      </c>
      <c r="CD393" s="193" t="str">
        <f t="shared" si="209"/>
        <v/>
      </c>
      <c r="CE393" s="193" t="str">
        <f t="shared" si="210"/>
        <v/>
      </c>
      <c r="CF393" s="200" t="str">
        <f t="shared" si="226"/>
        <v/>
      </c>
      <c r="CG393" s="193" t="str">
        <f t="shared" si="211"/>
        <v/>
      </c>
      <c r="CH393" s="192" t="str">
        <f t="shared" si="212"/>
        <v/>
      </c>
      <c r="CI393" s="193" t="str">
        <f t="shared" si="213"/>
        <v/>
      </c>
      <c r="CJ393" s="192" t="str">
        <f t="shared" si="214"/>
        <v/>
      </c>
      <c r="CK393" s="192" t="str">
        <f t="shared" si="215"/>
        <v/>
      </c>
      <c r="CL393" s="193" t="str">
        <f>IF(CK393="","",SUMPRODUCT(--(CC393=$CC$8:$CC$358),--(CE393=$CE$8:$CE$358),--(CK393&lt;$CK$8:$CK$358))+COUNTIF($CK$8:CK393,CK393))</f>
        <v/>
      </c>
      <c r="CM393" s="229" t="str">
        <f>IF(CK393="","",SUMPRODUCT(--(CE393=$CE$8:$CE$101),--(CF393=$CF$8:$CF$101),--(CC393=$CC$8:$CC$101),--(CK393&lt;$CK$8:$CK$101))+COUNTIF($CK$8:CK393,CK393))</f>
        <v/>
      </c>
    </row>
    <row r="394" spans="73:91">
      <c r="BU394" s="193">
        <v>387</v>
      </c>
      <c r="BV394" s="193" t="str">
        <f>IF(CK394="","",SUMPRODUCT(--(CC394=$CC$8:$CC$358),--(CE394=$CE$8:$CE$358),--(CK394&lt;$CK$8:$CK$358))+COUNTIF($CK$8:CK394,CK394))</f>
        <v/>
      </c>
      <c r="BW394" s="193" t="str">
        <f t="shared" si="202"/>
        <v/>
      </c>
      <c r="BX394" s="193" t="str">
        <f t="shared" si="203"/>
        <v/>
      </c>
      <c r="BY394" s="193" t="str">
        <f t="shared" si="204"/>
        <v/>
      </c>
      <c r="BZ394" s="193" t="str">
        <f t="shared" si="205"/>
        <v/>
      </c>
      <c r="CA394" s="193" t="str">
        <f t="shared" si="206"/>
        <v/>
      </c>
      <c r="CB394" s="193" t="str">
        <f t="shared" si="207"/>
        <v/>
      </c>
      <c r="CC394" s="193" t="str">
        <f t="shared" si="208"/>
        <v/>
      </c>
      <c r="CD394" s="193" t="str">
        <f t="shared" si="209"/>
        <v/>
      </c>
      <c r="CE394" s="193" t="str">
        <f t="shared" si="210"/>
        <v/>
      </c>
      <c r="CF394" s="200" t="str">
        <f t="shared" si="226"/>
        <v/>
      </c>
      <c r="CG394" s="193" t="str">
        <f t="shared" si="211"/>
        <v/>
      </c>
      <c r="CH394" s="192" t="str">
        <f t="shared" si="212"/>
        <v/>
      </c>
      <c r="CI394" s="193" t="str">
        <f t="shared" si="213"/>
        <v/>
      </c>
      <c r="CJ394" s="192" t="str">
        <f t="shared" si="214"/>
        <v/>
      </c>
      <c r="CK394" s="192" t="str">
        <f t="shared" si="215"/>
        <v/>
      </c>
      <c r="CL394" s="193" t="str">
        <f>IF(CK394="","",SUMPRODUCT(--(CC394=$CC$8:$CC$358),--(CE394=$CE$8:$CE$358),--(CK394&lt;$CK$8:$CK$358))+COUNTIF($CK$8:CK394,CK394))</f>
        <v/>
      </c>
      <c r="CM394" s="229" t="str">
        <f>IF(CK394="","",SUMPRODUCT(--(CE394=$CE$8:$CE$101),--(CF394=$CF$8:$CF$101),--(CC394=$CC$8:$CC$101),--(CK394&lt;$CK$8:$CK$101))+COUNTIF($CK$8:CK394,CK394))</f>
        <v/>
      </c>
    </row>
    <row r="395" spans="73:91">
      <c r="BU395" s="193">
        <v>388</v>
      </c>
      <c r="BV395" s="193" t="str">
        <f>IF(CK395="","",SUMPRODUCT(--(CC395=$CC$8:$CC$358),--(CE395=$CE$8:$CE$358),--(CK395&lt;$CK$8:$CK$358))+COUNTIF($CK$8:CK395,CK395))</f>
        <v/>
      </c>
      <c r="BW395" s="193" t="str">
        <f t="shared" ref="BW395:BW458" si="227">IFERROR(VLOOKUP(BU395,selection,4,0),"")</f>
        <v/>
      </c>
      <c r="BX395" s="193" t="str">
        <f t="shared" ref="BX395:BX458" si="228">IFERROR(VLOOKUP(BU395,selection,5,0),"")</f>
        <v/>
      </c>
      <c r="BY395" s="193" t="str">
        <f t="shared" ref="BY395:BY458" si="229">IFERROR(VLOOKUP(BU395,selection,6,0),"")</f>
        <v/>
      </c>
      <c r="BZ395" s="193" t="str">
        <f t="shared" ref="BZ395:BZ458" si="230">IFERROR(VLOOKUP(BU395,selection,16,0),"")</f>
        <v/>
      </c>
      <c r="CA395" s="193" t="str">
        <f t="shared" ref="CA395:CA458" si="231">IFERROR(VLOOKUP(BU395,selection,15,0),"")</f>
        <v/>
      </c>
      <c r="CB395" s="193" t="str">
        <f t="shared" ref="CB395:CB458" si="232">IFERROR(VLOOKUP(BU395,selection,7,0),"")</f>
        <v/>
      </c>
      <c r="CC395" s="193" t="str">
        <f t="shared" ref="CC395:CC458" si="233">IFERROR(VLOOKUP(BU395,selection,18,0),"")</f>
        <v/>
      </c>
      <c r="CD395" s="193" t="str">
        <f t="shared" ref="CD395:CD458" si="234">IFERROR(VLOOKUP(BU395,selection,14,0),"")</f>
        <v/>
      </c>
      <c r="CE395" s="193" t="str">
        <f t="shared" ref="CE395:CE458" si="235">IFERROR(VLOOKUP(BU395,selection,19,0),"")</f>
        <v/>
      </c>
      <c r="CF395" s="200" t="str">
        <f t="shared" si="226"/>
        <v/>
      </c>
      <c r="CG395" s="193" t="str">
        <f t="shared" ref="CG395:CG458" si="236">IFERROR(VLOOKUP(BU395,selection,8,0),"")</f>
        <v/>
      </c>
      <c r="CH395" s="192" t="str">
        <f t="shared" ref="CH395:CH458" si="237">IFERROR(VLOOKUP(BU395,selection,9,0)*75%,"")</f>
        <v/>
      </c>
      <c r="CI395" s="193" t="str">
        <f t="shared" ref="CI395:CI458" si="238">IFERROR(VLOOKUP(BU395,selection,10,0),"")</f>
        <v/>
      </c>
      <c r="CJ395" s="192" t="str">
        <f t="shared" ref="CJ395:CJ458" si="239">IFERROR(VLOOKUP(BU395,selection,11,0)*25%,"")</f>
        <v/>
      </c>
      <c r="CK395" s="192" t="str">
        <f t="shared" ref="CK395:CK458" si="240">IFERROR(IF(CB395="","",SUM(CH395+CJ395)),"")</f>
        <v/>
      </c>
      <c r="CL395" s="193" t="str">
        <f>IF(CK395="","",SUMPRODUCT(--(CC395=$CC$8:$CC$358),--(CE395=$CE$8:$CE$358),--(CK395&lt;$CK$8:$CK$358))+COUNTIF($CK$8:CK395,CK395))</f>
        <v/>
      </c>
      <c r="CM395" s="229" t="str">
        <f>IF(CK395="","",SUMPRODUCT(--(CE395=$CE$8:$CE$101),--(CF395=$CF$8:$CF$101),--(CC395=$CC$8:$CC$101),--(CK395&lt;$CK$8:$CK$101))+COUNTIF($CK$8:CK395,CK395))</f>
        <v/>
      </c>
    </row>
    <row r="396" spans="73:91">
      <c r="BU396" s="193">
        <v>389</v>
      </c>
      <c r="BV396" s="193" t="str">
        <f>IF(CK396="","",SUMPRODUCT(--(CC396=$CC$8:$CC$358),--(CE396=$CE$8:$CE$358),--(CK396&lt;$CK$8:$CK$358))+COUNTIF($CK$8:CK396,CK396))</f>
        <v/>
      </c>
      <c r="BW396" s="193" t="str">
        <f t="shared" si="227"/>
        <v/>
      </c>
      <c r="BX396" s="193" t="str">
        <f t="shared" si="228"/>
        <v/>
      </c>
      <c r="BY396" s="193" t="str">
        <f t="shared" si="229"/>
        <v/>
      </c>
      <c r="BZ396" s="193" t="str">
        <f t="shared" si="230"/>
        <v/>
      </c>
      <c r="CA396" s="193" t="str">
        <f t="shared" si="231"/>
        <v/>
      </c>
      <c r="CB396" s="193" t="str">
        <f t="shared" si="232"/>
        <v/>
      </c>
      <c r="CC396" s="193" t="str">
        <f t="shared" si="233"/>
        <v/>
      </c>
      <c r="CD396" s="193" t="str">
        <f t="shared" si="234"/>
        <v/>
      </c>
      <c r="CE396" s="193" t="str">
        <f t="shared" si="235"/>
        <v/>
      </c>
      <c r="CF396" s="200" t="str">
        <f t="shared" si="226"/>
        <v/>
      </c>
      <c r="CG396" s="193" t="str">
        <f t="shared" si="236"/>
        <v/>
      </c>
      <c r="CH396" s="192" t="str">
        <f t="shared" si="237"/>
        <v/>
      </c>
      <c r="CI396" s="193" t="str">
        <f t="shared" si="238"/>
        <v/>
      </c>
      <c r="CJ396" s="192" t="str">
        <f t="shared" si="239"/>
        <v/>
      </c>
      <c r="CK396" s="192" t="str">
        <f t="shared" si="240"/>
        <v/>
      </c>
      <c r="CL396" s="193" t="str">
        <f>IF(CK396="","",SUMPRODUCT(--(CC396=$CC$8:$CC$358),--(CE396=$CE$8:$CE$358),--(CK396&lt;$CK$8:$CK$358))+COUNTIF($CK$8:CK396,CK396))</f>
        <v/>
      </c>
      <c r="CM396" s="229" t="str">
        <f>IF(CK396="","",SUMPRODUCT(--(CE396=$CE$8:$CE$101),--(CF396=$CF$8:$CF$101),--(CC396=$CC$8:$CC$101),--(CK396&lt;$CK$8:$CK$101))+COUNTIF($CK$8:CK396,CK396))</f>
        <v/>
      </c>
    </row>
    <row r="397" spans="73:91">
      <c r="BU397" s="193">
        <v>390</v>
      </c>
      <c r="BV397" s="193" t="str">
        <f>IF(CK397="","",SUMPRODUCT(--(CC397=$CC$8:$CC$358),--(CE397=$CE$8:$CE$358),--(CK397&lt;$CK$8:$CK$358))+COUNTIF($CK$8:CK397,CK397))</f>
        <v/>
      </c>
      <c r="BW397" s="193" t="str">
        <f t="shared" si="227"/>
        <v/>
      </c>
      <c r="BX397" s="193" t="str">
        <f t="shared" si="228"/>
        <v/>
      </c>
      <c r="BY397" s="193" t="str">
        <f t="shared" si="229"/>
        <v/>
      </c>
      <c r="BZ397" s="193" t="str">
        <f t="shared" si="230"/>
        <v/>
      </c>
      <c r="CA397" s="193" t="str">
        <f t="shared" si="231"/>
        <v/>
      </c>
      <c r="CB397" s="193" t="str">
        <f t="shared" si="232"/>
        <v/>
      </c>
      <c r="CC397" s="193" t="str">
        <f t="shared" si="233"/>
        <v/>
      </c>
      <c r="CD397" s="193" t="str">
        <f t="shared" si="234"/>
        <v/>
      </c>
      <c r="CE397" s="193" t="str">
        <f t="shared" si="235"/>
        <v/>
      </c>
      <c r="CF397" s="200" t="str">
        <f t="shared" si="226"/>
        <v/>
      </c>
      <c r="CG397" s="193" t="str">
        <f t="shared" si="236"/>
        <v/>
      </c>
      <c r="CH397" s="192" t="str">
        <f t="shared" si="237"/>
        <v/>
      </c>
      <c r="CI397" s="193" t="str">
        <f t="shared" si="238"/>
        <v/>
      </c>
      <c r="CJ397" s="192" t="str">
        <f t="shared" si="239"/>
        <v/>
      </c>
      <c r="CK397" s="192" t="str">
        <f t="shared" si="240"/>
        <v/>
      </c>
      <c r="CL397" s="193" t="str">
        <f>IF(CK397="","",SUMPRODUCT(--(CC397=$CC$8:$CC$358),--(CE397=$CE$8:$CE$358),--(CK397&lt;$CK$8:$CK$358))+COUNTIF($CK$8:CK397,CK397))</f>
        <v/>
      </c>
      <c r="CM397" s="229" t="str">
        <f>IF(CK397="","",SUMPRODUCT(--(CE397=$CE$8:$CE$101),--(CF397=$CF$8:$CF$101),--(CC397=$CC$8:$CC$101),--(CK397&lt;$CK$8:$CK$101))+COUNTIF($CK$8:CK397,CK397))</f>
        <v/>
      </c>
    </row>
    <row r="398" spans="73:91">
      <c r="BU398" s="193">
        <v>391</v>
      </c>
      <c r="BV398" s="193" t="str">
        <f>IF(CK398="","",SUMPRODUCT(--(CC398=$CC$8:$CC$358),--(CE398=$CE$8:$CE$358),--(CK398&lt;$CK$8:$CK$358))+COUNTIF($CK$8:CK398,CK398))</f>
        <v/>
      </c>
      <c r="BW398" s="193" t="str">
        <f t="shared" si="227"/>
        <v/>
      </c>
      <c r="BX398" s="193" t="str">
        <f t="shared" si="228"/>
        <v/>
      </c>
      <c r="BY398" s="193" t="str">
        <f t="shared" si="229"/>
        <v/>
      </c>
      <c r="BZ398" s="193" t="str">
        <f t="shared" si="230"/>
        <v/>
      </c>
      <c r="CA398" s="193" t="str">
        <f t="shared" si="231"/>
        <v/>
      </c>
      <c r="CB398" s="193" t="str">
        <f t="shared" si="232"/>
        <v/>
      </c>
      <c r="CC398" s="193" t="str">
        <f t="shared" si="233"/>
        <v/>
      </c>
      <c r="CD398" s="193" t="str">
        <f t="shared" si="234"/>
        <v/>
      </c>
      <c r="CE398" s="193" t="str">
        <f t="shared" si="235"/>
        <v/>
      </c>
      <c r="CF398" s="200" t="str">
        <f t="shared" si="226"/>
        <v/>
      </c>
      <c r="CG398" s="193" t="str">
        <f t="shared" si="236"/>
        <v/>
      </c>
      <c r="CH398" s="192" t="str">
        <f t="shared" si="237"/>
        <v/>
      </c>
      <c r="CI398" s="193" t="str">
        <f t="shared" si="238"/>
        <v/>
      </c>
      <c r="CJ398" s="192" t="str">
        <f t="shared" si="239"/>
        <v/>
      </c>
      <c r="CK398" s="192" t="str">
        <f t="shared" si="240"/>
        <v/>
      </c>
      <c r="CL398" s="193" t="str">
        <f>IF(CK398="","",SUMPRODUCT(--(CC398=$CC$8:$CC$358),--(CE398=$CE$8:$CE$358),--(CK398&lt;$CK$8:$CK$358))+COUNTIF($CK$8:CK398,CK398))</f>
        <v/>
      </c>
      <c r="CM398" s="229" t="str">
        <f>IF(CK398="","",SUMPRODUCT(--(CE398=$CE$8:$CE$101),--(CF398=$CF$8:$CF$101),--(CC398=$CC$8:$CC$101),--(CK398&lt;$CK$8:$CK$101))+COUNTIF($CK$8:CK398,CK398))</f>
        <v/>
      </c>
    </row>
    <row r="399" spans="73:91">
      <c r="BU399" s="193">
        <v>392</v>
      </c>
      <c r="BV399" s="193" t="str">
        <f>IF(CK399="","",SUMPRODUCT(--(CC399=$CC$8:$CC$358),--(CE399=$CE$8:$CE$358),--(CK399&lt;$CK$8:$CK$358))+COUNTIF($CK$8:CK399,CK399))</f>
        <v/>
      </c>
      <c r="BW399" s="193" t="str">
        <f t="shared" si="227"/>
        <v/>
      </c>
      <c r="BX399" s="193" t="str">
        <f t="shared" si="228"/>
        <v/>
      </c>
      <c r="BY399" s="193" t="str">
        <f t="shared" si="229"/>
        <v/>
      </c>
      <c r="BZ399" s="193" t="str">
        <f t="shared" si="230"/>
        <v/>
      </c>
      <c r="CA399" s="193" t="str">
        <f t="shared" si="231"/>
        <v/>
      </c>
      <c r="CB399" s="193" t="str">
        <f t="shared" si="232"/>
        <v/>
      </c>
      <c r="CC399" s="193" t="str">
        <f t="shared" si="233"/>
        <v/>
      </c>
      <c r="CD399" s="193" t="str">
        <f t="shared" si="234"/>
        <v/>
      </c>
      <c r="CE399" s="193" t="str">
        <f t="shared" si="235"/>
        <v/>
      </c>
      <c r="CF399" s="200" t="str">
        <f t="shared" si="226"/>
        <v/>
      </c>
      <c r="CG399" s="193" t="str">
        <f t="shared" si="236"/>
        <v/>
      </c>
      <c r="CH399" s="192" t="str">
        <f t="shared" si="237"/>
        <v/>
      </c>
      <c r="CI399" s="193" t="str">
        <f t="shared" si="238"/>
        <v/>
      </c>
      <c r="CJ399" s="192" t="str">
        <f t="shared" si="239"/>
        <v/>
      </c>
      <c r="CK399" s="192" t="str">
        <f t="shared" si="240"/>
        <v/>
      </c>
      <c r="CL399" s="193" t="str">
        <f>IF(CK399="","",SUMPRODUCT(--(CC399=$CC$8:$CC$358),--(CE399=$CE$8:$CE$358),--(CK399&lt;$CK$8:$CK$358))+COUNTIF($CK$8:CK399,CK399))</f>
        <v/>
      </c>
      <c r="CM399" s="229" t="str">
        <f>IF(CK399="","",SUMPRODUCT(--(CE399=$CE$8:$CE$101),--(CF399=$CF$8:$CF$101),--(CC399=$CC$8:$CC$101),--(CK399&lt;$CK$8:$CK$101))+COUNTIF($CK$8:CK399,CK399))</f>
        <v/>
      </c>
    </row>
    <row r="400" spans="73:91">
      <c r="BU400" s="193">
        <v>393</v>
      </c>
      <c r="BV400" s="193" t="str">
        <f>IF(CK400="","",SUMPRODUCT(--(CC400=$CC$8:$CC$358),--(CE400=$CE$8:$CE$358),--(CK400&lt;$CK$8:$CK$358))+COUNTIF($CK$8:CK400,CK400))</f>
        <v/>
      </c>
      <c r="BW400" s="193" t="str">
        <f t="shared" si="227"/>
        <v/>
      </c>
      <c r="BX400" s="193" t="str">
        <f t="shared" si="228"/>
        <v/>
      </c>
      <c r="BY400" s="193" t="str">
        <f t="shared" si="229"/>
        <v/>
      </c>
      <c r="BZ400" s="193" t="str">
        <f t="shared" si="230"/>
        <v/>
      </c>
      <c r="CA400" s="193" t="str">
        <f t="shared" si="231"/>
        <v/>
      </c>
      <c r="CB400" s="193" t="str">
        <f t="shared" si="232"/>
        <v/>
      </c>
      <c r="CC400" s="193" t="str">
        <f t="shared" si="233"/>
        <v/>
      </c>
      <c r="CD400" s="193" t="str">
        <f t="shared" si="234"/>
        <v/>
      </c>
      <c r="CE400" s="193" t="str">
        <f t="shared" si="235"/>
        <v/>
      </c>
      <c r="CF400" s="200" t="str">
        <f t="shared" si="226"/>
        <v/>
      </c>
      <c r="CG400" s="193" t="str">
        <f t="shared" si="236"/>
        <v/>
      </c>
      <c r="CH400" s="192" t="str">
        <f t="shared" si="237"/>
        <v/>
      </c>
      <c r="CI400" s="193" t="str">
        <f t="shared" si="238"/>
        <v/>
      </c>
      <c r="CJ400" s="192" t="str">
        <f t="shared" si="239"/>
        <v/>
      </c>
      <c r="CK400" s="192" t="str">
        <f t="shared" si="240"/>
        <v/>
      </c>
      <c r="CL400" s="193" t="str">
        <f>IF(CK400="","",SUMPRODUCT(--(CC400=$CC$8:$CC$358),--(CE400=$CE$8:$CE$358),--(CK400&lt;$CK$8:$CK$358))+COUNTIF($CK$8:CK400,CK400))</f>
        <v/>
      </c>
      <c r="CM400" s="229" t="str">
        <f>IF(CK400="","",SUMPRODUCT(--(CE400=$CE$8:$CE$101),--(CF400=$CF$8:$CF$101),--(CC400=$CC$8:$CC$101),--(CK400&lt;$CK$8:$CK$101))+COUNTIF($CK$8:CK400,CK400))</f>
        <v/>
      </c>
    </row>
    <row r="401" spans="73:91">
      <c r="BU401" s="193">
        <v>394</v>
      </c>
      <c r="BV401" s="193" t="str">
        <f>IF(CK401="","",SUMPRODUCT(--(CC401=$CC$8:$CC$358),--(CE401=$CE$8:$CE$358),--(CK401&lt;$CK$8:$CK$358))+COUNTIF($CK$8:CK401,CK401))</f>
        <v/>
      </c>
      <c r="BW401" s="193" t="str">
        <f t="shared" si="227"/>
        <v/>
      </c>
      <c r="BX401" s="193" t="str">
        <f t="shared" si="228"/>
        <v/>
      </c>
      <c r="BY401" s="193" t="str">
        <f t="shared" si="229"/>
        <v/>
      </c>
      <c r="BZ401" s="193" t="str">
        <f t="shared" si="230"/>
        <v/>
      </c>
      <c r="CA401" s="193" t="str">
        <f t="shared" si="231"/>
        <v/>
      </c>
      <c r="CB401" s="193" t="str">
        <f t="shared" si="232"/>
        <v/>
      </c>
      <c r="CC401" s="193" t="str">
        <f t="shared" si="233"/>
        <v/>
      </c>
      <c r="CD401" s="193" t="str">
        <f t="shared" si="234"/>
        <v/>
      </c>
      <c r="CE401" s="193" t="str">
        <f t="shared" si="235"/>
        <v/>
      </c>
      <c r="CF401" s="200" t="str">
        <f t="shared" si="226"/>
        <v/>
      </c>
      <c r="CG401" s="193" t="str">
        <f t="shared" si="236"/>
        <v/>
      </c>
      <c r="CH401" s="192" t="str">
        <f t="shared" si="237"/>
        <v/>
      </c>
      <c r="CI401" s="193" t="str">
        <f t="shared" si="238"/>
        <v/>
      </c>
      <c r="CJ401" s="192" t="str">
        <f t="shared" si="239"/>
        <v/>
      </c>
      <c r="CK401" s="192" t="str">
        <f t="shared" si="240"/>
        <v/>
      </c>
      <c r="CL401" s="193" t="str">
        <f>IF(CK401="","",SUMPRODUCT(--(CC401=$CC$8:$CC$358),--(CE401=$CE$8:$CE$358),--(CK401&lt;$CK$8:$CK$358))+COUNTIF($CK$8:CK401,CK401))</f>
        <v/>
      </c>
      <c r="CM401" s="229" t="str">
        <f>IF(CK401="","",SUMPRODUCT(--(CE401=$CE$8:$CE$101),--(CF401=$CF$8:$CF$101),--(CC401=$CC$8:$CC$101),--(CK401&lt;$CK$8:$CK$101))+COUNTIF($CK$8:CK401,CK401))</f>
        <v/>
      </c>
    </row>
    <row r="402" spans="73:91">
      <c r="BU402" s="193">
        <v>395</v>
      </c>
      <c r="BV402" s="193" t="str">
        <f>IF(CK402="","",SUMPRODUCT(--(CC402=$CC$8:$CC$358),--(CE402=$CE$8:$CE$358),--(CK402&lt;$CK$8:$CK$358))+COUNTIF($CK$8:CK402,CK402))</f>
        <v/>
      </c>
      <c r="BW402" s="193" t="str">
        <f t="shared" si="227"/>
        <v/>
      </c>
      <c r="BX402" s="193" t="str">
        <f t="shared" si="228"/>
        <v/>
      </c>
      <c r="BY402" s="193" t="str">
        <f t="shared" si="229"/>
        <v/>
      </c>
      <c r="BZ402" s="193" t="str">
        <f t="shared" si="230"/>
        <v/>
      </c>
      <c r="CA402" s="193" t="str">
        <f t="shared" si="231"/>
        <v/>
      </c>
      <c r="CB402" s="193" t="str">
        <f t="shared" si="232"/>
        <v/>
      </c>
      <c r="CC402" s="193" t="str">
        <f t="shared" si="233"/>
        <v/>
      </c>
      <c r="CD402" s="193" t="str">
        <f t="shared" si="234"/>
        <v/>
      </c>
      <c r="CE402" s="193" t="str">
        <f t="shared" si="235"/>
        <v/>
      </c>
      <c r="CF402" s="200" t="str">
        <f t="shared" si="226"/>
        <v/>
      </c>
      <c r="CG402" s="193" t="str">
        <f t="shared" si="236"/>
        <v/>
      </c>
      <c r="CH402" s="192" t="str">
        <f t="shared" si="237"/>
        <v/>
      </c>
      <c r="CI402" s="193" t="str">
        <f t="shared" si="238"/>
        <v/>
      </c>
      <c r="CJ402" s="192" t="str">
        <f t="shared" si="239"/>
        <v/>
      </c>
      <c r="CK402" s="192" t="str">
        <f t="shared" si="240"/>
        <v/>
      </c>
      <c r="CL402" s="193" t="str">
        <f>IF(CK402="","",SUMPRODUCT(--(CC402=$CC$8:$CC$358),--(CE402=$CE$8:$CE$358),--(CK402&lt;$CK$8:$CK$358))+COUNTIF($CK$8:CK402,CK402))</f>
        <v/>
      </c>
      <c r="CM402" s="229" t="str">
        <f>IF(CK402="","",SUMPRODUCT(--(CE402=$CE$8:$CE$101),--(CF402=$CF$8:$CF$101),--(CC402=$CC$8:$CC$101),--(CK402&lt;$CK$8:$CK$101))+COUNTIF($CK$8:CK402,CK402))</f>
        <v/>
      </c>
    </row>
    <row r="403" spans="73:91">
      <c r="BU403" s="193">
        <v>396</v>
      </c>
      <c r="BV403" s="193" t="str">
        <f>IF(CK403="","",SUMPRODUCT(--(CC403=$CC$8:$CC$358),--(CE403=$CE$8:$CE$358),--(CK403&lt;$CK$8:$CK$358))+COUNTIF($CK$8:CK403,CK403))</f>
        <v/>
      </c>
      <c r="BW403" s="193" t="str">
        <f t="shared" si="227"/>
        <v/>
      </c>
      <c r="BX403" s="193" t="str">
        <f t="shared" si="228"/>
        <v/>
      </c>
      <c r="BY403" s="193" t="str">
        <f t="shared" si="229"/>
        <v/>
      </c>
      <c r="BZ403" s="193" t="str">
        <f t="shared" si="230"/>
        <v/>
      </c>
      <c r="CA403" s="193" t="str">
        <f t="shared" si="231"/>
        <v/>
      </c>
      <c r="CB403" s="193" t="str">
        <f t="shared" si="232"/>
        <v/>
      </c>
      <c r="CC403" s="193" t="str">
        <f t="shared" si="233"/>
        <v/>
      </c>
      <c r="CD403" s="193" t="str">
        <f t="shared" si="234"/>
        <v/>
      </c>
      <c r="CE403" s="193" t="str">
        <f t="shared" si="235"/>
        <v/>
      </c>
      <c r="CF403" s="200" t="str">
        <f t="shared" si="226"/>
        <v/>
      </c>
      <c r="CG403" s="193" t="str">
        <f t="shared" si="236"/>
        <v/>
      </c>
      <c r="CH403" s="192" t="str">
        <f t="shared" si="237"/>
        <v/>
      </c>
      <c r="CI403" s="193" t="str">
        <f t="shared" si="238"/>
        <v/>
      </c>
      <c r="CJ403" s="192" t="str">
        <f t="shared" si="239"/>
        <v/>
      </c>
      <c r="CK403" s="192" t="str">
        <f t="shared" si="240"/>
        <v/>
      </c>
      <c r="CL403" s="193" t="str">
        <f>IF(CK403="","",SUMPRODUCT(--(CC403=$CC$8:$CC$358),--(CE403=$CE$8:$CE$358),--(CK403&lt;$CK$8:$CK$358))+COUNTIF($CK$8:CK403,CK403))</f>
        <v/>
      </c>
      <c r="CM403" s="229" t="str">
        <f>IF(CK403="","",SUMPRODUCT(--(CE403=$CE$8:$CE$101),--(CF403=$CF$8:$CF$101),--(CC403=$CC$8:$CC$101),--(CK403&lt;$CK$8:$CK$101))+COUNTIF($CK$8:CK403,CK403))</f>
        <v/>
      </c>
    </row>
    <row r="404" spans="73:91">
      <c r="BU404" s="193">
        <v>397</v>
      </c>
      <c r="BV404" s="193" t="str">
        <f>IF(CK404="","",SUMPRODUCT(--(CC404=$CC$8:$CC$358),--(CE404=$CE$8:$CE$358),--(CK404&lt;$CK$8:$CK$358))+COUNTIF($CK$8:CK404,CK404))</f>
        <v/>
      </c>
      <c r="BW404" s="193" t="str">
        <f t="shared" si="227"/>
        <v/>
      </c>
      <c r="BX404" s="193" t="str">
        <f t="shared" si="228"/>
        <v/>
      </c>
      <c r="BY404" s="193" t="str">
        <f t="shared" si="229"/>
        <v/>
      </c>
      <c r="BZ404" s="193" t="str">
        <f t="shared" si="230"/>
        <v/>
      </c>
      <c r="CA404" s="193" t="str">
        <f t="shared" si="231"/>
        <v/>
      </c>
      <c r="CB404" s="193" t="str">
        <f t="shared" si="232"/>
        <v/>
      </c>
      <c r="CC404" s="193" t="str">
        <f t="shared" si="233"/>
        <v/>
      </c>
      <c r="CD404" s="193" t="str">
        <f t="shared" si="234"/>
        <v/>
      </c>
      <c r="CE404" s="193" t="str">
        <f t="shared" si="235"/>
        <v/>
      </c>
      <c r="CF404" s="200" t="str">
        <f t="shared" si="226"/>
        <v/>
      </c>
      <c r="CG404" s="193" t="str">
        <f t="shared" si="236"/>
        <v/>
      </c>
      <c r="CH404" s="192" t="str">
        <f t="shared" si="237"/>
        <v/>
      </c>
      <c r="CI404" s="193" t="str">
        <f t="shared" si="238"/>
        <v/>
      </c>
      <c r="CJ404" s="192" t="str">
        <f t="shared" si="239"/>
        <v/>
      </c>
      <c r="CK404" s="192" t="str">
        <f t="shared" si="240"/>
        <v/>
      </c>
      <c r="CL404" s="193" t="str">
        <f>IF(CK404="","",SUMPRODUCT(--(CC404=$CC$8:$CC$358),--(CE404=$CE$8:$CE$358),--(CK404&lt;$CK$8:$CK$358))+COUNTIF($CK$8:CK404,CK404))</f>
        <v/>
      </c>
      <c r="CM404" s="229" t="str">
        <f>IF(CK404="","",SUMPRODUCT(--(CE404=$CE$8:$CE$101),--(CF404=$CF$8:$CF$101),--(CC404=$CC$8:$CC$101),--(CK404&lt;$CK$8:$CK$101))+COUNTIF($CK$8:CK404,CK404))</f>
        <v/>
      </c>
    </row>
    <row r="405" spans="73:91">
      <c r="BU405" s="193">
        <v>398</v>
      </c>
      <c r="BV405" s="193" t="str">
        <f>IF(CK405="","",SUMPRODUCT(--(CC405=$CC$8:$CC$358),--(CE405=$CE$8:$CE$358),--(CK405&lt;$CK$8:$CK$358))+COUNTIF($CK$8:CK405,CK405))</f>
        <v/>
      </c>
      <c r="BW405" s="193" t="str">
        <f t="shared" si="227"/>
        <v/>
      </c>
      <c r="BX405" s="193" t="str">
        <f t="shared" si="228"/>
        <v/>
      </c>
      <c r="BY405" s="193" t="str">
        <f t="shared" si="229"/>
        <v/>
      </c>
      <c r="BZ405" s="193" t="str">
        <f t="shared" si="230"/>
        <v/>
      </c>
      <c r="CA405" s="193" t="str">
        <f t="shared" si="231"/>
        <v/>
      </c>
      <c r="CB405" s="193" t="str">
        <f t="shared" si="232"/>
        <v/>
      </c>
      <c r="CC405" s="193" t="str">
        <f t="shared" si="233"/>
        <v/>
      </c>
      <c r="CD405" s="193" t="str">
        <f t="shared" si="234"/>
        <v/>
      </c>
      <c r="CE405" s="193" t="str">
        <f t="shared" si="235"/>
        <v/>
      </c>
      <c r="CF405" s="200" t="str">
        <f t="shared" si="226"/>
        <v/>
      </c>
      <c r="CG405" s="193" t="str">
        <f t="shared" si="236"/>
        <v/>
      </c>
      <c r="CH405" s="192" t="str">
        <f t="shared" si="237"/>
        <v/>
      </c>
      <c r="CI405" s="193" t="str">
        <f t="shared" si="238"/>
        <v/>
      </c>
      <c r="CJ405" s="192" t="str">
        <f t="shared" si="239"/>
        <v/>
      </c>
      <c r="CK405" s="192" t="str">
        <f t="shared" si="240"/>
        <v/>
      </c>
      <c r="CL405" s="193" t="str">
        <f>IF(CK405="","",SUMPRODUCT(--(CC405=$CC$8:$CC$358),--(CE405=$CE$8:$CE$358),--(CK405&lt;$CK$8:$CK$358))+COUNTIF($CK$8:CK405,CK405))</f>
        <v/>
      </c>
      <c r="CM405" s="229" t="str">
        <f>IF(CK405="","",SUMPRODUCT(--(CE405=$CE$8:$CE$101),--(CF405=$CF$8:$CF$101),--(CC405=$CC$8:$CC$101),--(CK405&lt;$CK$8:$CK$101))+COUNTIF($CK$8:CK405,CK405))</f>
        <v/>
      </c>
    </row>
    <row r="406" spans="73:91">
      <c r="BU406" s="193">
        <v>399</v>
      </c>
      <c r="BV406" s="193" t="str">
        <f>IF(CK406="","",SUMPRODUCT(--(CC406=$CC$8:$CC$358),--(CE406=$CE$8:$CE$358),--(CK406&lt;$CK$8:$CK$358))+COUNTIF($CK$8:CK406,CK406))</f>
        <v/>
      </c>
      <c r="BW406" s="193" t="str">
        <f t="shared" si="227"/>
        <v/>
      </c>
      <c r="BX406" s="193" t="str">
        <f t="shared" si="228"/>
        <v/>
      </c>
      <c r="BY406" s="193" t="str">
        <f t="shared" si="229"/>
        <v/>
      </c>
      <c r="BZ406" s="193" t="str">
        <f t="shared" si="230"/>
        <v/>
      </c>
      <c r="CA406" s="193" t="str">
        <f t="shared" si="231"/>
        <v/>
      </c>
      <c r="CB406" s="193" t="str">
        <f t="shared" si="232"/>
        <v/>
      </c>
      <c r="CC406" s="193" t="str">
        <f t="shared" si="233"/>
        <v/>
      </c>
      <c r="CD406" s="193" t="str">
        <f t="shared" si="234"/>
        <v/>
      </c>
      <c r="CE406" s="193" t="str">
        <f t="shared" si="235"/>
        <v/>
      </c>
      <c r="CF406" s="200" t="str">
        <f t="shared" si="226"/>
        <v/>
      </c>
      <c r="CG406" s="193" t="str">
        <f t="shared" si="236"/>
        <v/>
      </c>
      <c r="CH406" s="192" t="str">
        <f t="shared" si="237"/>
        <v/>
      </c>
      <c r="CI406" s="193" t="str">
        <f t="shared" si="238"/>
        <v/>
      </c>
      <c r="CJ406" s="192" t="str">
        <f t="shared" si="239"/>
        <v/>
      </c>
      <c r="CK406" s="192" t="str">
        <f t="shared" si="240"/>
        <v/>
      </c>
      <c r="CL406" s="193" t="str">
        <f>IF(CK406="","",SUMPRODUCT(--(CC406=$CC$8:$CC$358),--(CE406=$CE$8:$CE$358),--(CK406&lt;$CK$8:$CK$358))+COUNTIF($CK$8:CK406,CK406))</f>
        <v/>
      </c>
      <c r="CM406" s="229" t="str">
        <f>IF(CK406="","",SUMPRODUCT(--(CE406=$CE$8:$CE$101),--(CF406=$CF$8:$CF$101),--(CC406=$CC$8:$CC$101),--(CK406&lt;$CK$8:$CK$101))+COUNTIF($CK$8:CK406,CK406))</f>
        <v/>
      </c>
    </row>
    <row r="407" spans="73:91">
      <c r="BU407" s="193">
        <v>400</v>
      </c>
      <c r="BV407" s="193" t="str">
        <f>IF(CK407="","",SUMPRODUCT(--(CC407=$CC$8:$CC$358),--(CE407=$CE$8:$CE$358),--(CK407&lt;$CK$8:$CK$358))+COUNTIF($CK$8:CK407,CK407))</f>
        <v/>
      </c>
      <c r="BW407" s="193" t="str">
        <f t="shared" si="227"/>
        <v/>
      </c>
      <c r="BX407" s="193" t="str">
        <f t="shared" si="228"/>
        <v/>
      </c>
      <c r="BY407" s="193" t="str">
        <f t="shared" si="229"/>
        <v/>
      </c>
      <c r="BZ407" s="193" t="str">
        <f t="shared" si="230"/>
        <v/>
      </c>
      <c r="CA407" s="193" t="str">
        <f t="shared" si="231"/>
        <v/>
      </c>
      <c r="CB407" s="193" t="str">
        <f t="shared" si="232"/>
        <v/>
      </c>
      <c r="CC407" s="193" t="str">
        <f t="shared" si="233"/>
        <v/>
      </c>
      <c r="CD407" s="193" t="str">
        <f t="shared" si="234"/>
        <v/>
      </c>
      <c r="CE407" s="193" t="str">
        <f t="shared" si="235"/>
        <v/>
      </c>
      <c r="CF407" s="200" t="str">
        <f t="shared" si="226"/>
        <v/>
      </c>
      <c r="CG407" s="193" t="str">
        <f t="shared" si="236"/>
        <v/>
      </c>
      <c r="CH407" s="192" t="str">
        <f t="shared" si="237"/>
        <v/>
      </c>
      <c r="CI407" s="193" t="str">
        <f t="shared" si="238"/>
        <v/>
      </c>
      <c r="CJ407" s="192" t="str">
        <f t="shared" si="239"/>
        <v/>
      </c>
      <c r="CK407" s="192" t="str">
        <f t="shared" si="240"/>
        <v/>
      </c>
      <c r="CL407" s="193" t="str">
        <f>IF(CK407="","",SUMPRODUCT(--(CC407=$CC$8:$CC$358),--(CE407=$CE$8:$CE$358),--(CK407&lt;$CK$8:$CK$358))+COUNTIF($CK$8:CK407,CK407))</f>
        <v/>
      </c>
      <c r="CM407" s="229" t="str">
        <f>IF(CK407="","",SUMPRODUCT(--(CE407=$CE$8:$CE$101),--(CF407=$CF$8:$CF$101),--(CC407=$CC$8:$CC$101),--(CK407&lt;$CK$8:$CK$101))+COUNTIF($CK$8:CK407,CK407))</f>
        <v/>
      </c>
    </row>
    <row r="408" spans="73:91">
      <c r="BU408" s="193">
        <v>401</v>
      </c>
      <c r="BV408" s="193" t="str">
        <f>IF(CK408="","",SUMPRODUCT(--(CC408=$CC$8:$CC$358),--(CE408=$CE$8:$CE$358),--(CK408&lt;$CK$8:$CK$358))+COUNTIF($CK$8:CK408,CK408))</f>
        <v/>
      </c>
      <c r="BW408" s="193" t="str">
        <f t="shared" si="227"/>
        <v/>
      </c>
      <c r="BX408" s="193" t="str">
        <f t="shared" si="228"/>
        <v/>
      </c>
      <c r="BY408" s="193" t="str">
        <f t="shared" si="229"/>
        <v/>
      </c>
      <c r="BZ408" s="193" t="str">
        <f t="shared" si="230"/>
        <v/>
      </c>
      <c r="CA408" s="193" t="str">
        <f t="shared" si="231"/>
        <v/>
      </c>
      <c r="CB408" s="193" t="str">
        <f t="shared" si="232"/>
        <v/>
      </c>
      <c r="CC408" s="193" t="str">
        <f t="shared" si="233"/>
        <v/>
      </c>
      <c r="CD408" s="193" t="str">
        <f t="shared" si="234"/>
        <v/>
      </c>
      <c r="CE408" s="193" t="str">
        <f t="shared" si="235"/>
        <v/>
      </c>
      <c r="CF408" s="200" t="str">
        <f t="shared" si="226"/>
        <v/>
      </c>
      <c r="CG408" s="193" t="str">
        <f t="shared" si="236"/>
        <v/>
      </c>
      <c r="CH408" s="192" t="str">
        <f t="shared" si="237"/>
        <v/>
      </c>
      <c r="CI408" s="193" t="str">
        <f t="shared" si="238"/>
        <v/>
      </c>
      <c r="CJ408" s="192" t="str">
        <f t="shared" si="239"/>
        <v/>
      </c>
      <c r="CK408" s="192" t="str">
        <f t="shared" si="240"/>
        <v/>
      </c>
      <c r="CL408" s="193" t="str">
        <f>IF(CK408="","",SUMPRODUCT(--(CC408=$CC$8:$CC$358),--(CE408=$CE$8:$CE$358),--(CK408&lt;$CK$8:$CK$358))+COUNTIF($CK$8:CK408,CK408))</f>
        <v/>
      </c>
      <c r="CM408" s="229" t="str">
        <f>IF(CK408="","",SUMPRODUCT(--(CE408=$CE$8:$CE$101),--(CF408=$CF$8:$CF$101),--(CC408=$CC$8:$CC$101),--(CK408&lt;$CK$8:$CK$101))+COUNTIF($CK$8:CK408,CK408))</f>
        <v/>
      </c>
    </row>
    <row r="409" spans="73:91">
      <c r="BU409" s="193">
        <v>402</v>
      </c>
      <c r="BV409" s="193" t="str">
        <f>IF(CK409="","",SUMPRODUCT(--(CC409=$CC$8:$CC$358),--(CE409=$CE$8:$CE$358),--(CK409&lt;$CK$8:$CK$358))+COUNTIF($CK$8:CK409,CK409))</f>
        <v/>
      </c>
      <c r="BW409" s="193" t="str">
        <f t="shared" si="227"/>
        <v/>
      </c>
      <c r="BX409" s="193" t="str">
        <f t="shared" si="228"/>
        <v/>
      </c>
      <c r="BY409" s="193" t="str">
        <f t="shared" si="229"/>
        <v/>
      </c>
      <c r="BZ409" s="193" t="str">
        <f t="shared" si="230"/>
        <v/>
      </c>
      <c r="CA409" s="193" t="str">
        <f t="shared" si="231"/>
        <v/>
      </c>
      <c r="CB409" s="193" t="str">
        <f t="shared" si="232"/>
        <v/>
      </c>
      <c r="CC409" s="193" t="str">
        <f t="shared" si="233"/>
        <v/>
      </c>
      <c r="CD409" s="193" t="str">
        <f t="shared" si="234"/>
        <v/>
      </c>
      <c r="CE409" s="193" t="str">
        <f t="shared" si="235"/>
        <v/>
      </c>
      <c r="CF409" s="200" t="str">
        <f t="shared" si="226"/>
        <v/>
      </c>
      <c r="CG409" s="193" t="str">
        <f t="shared" si="236"/>
        <v/>
      </c>
      <c r="CH409" s="192" t="str">
        <f t="shared" si="237"/>
        <v/>
      </c>
      <c r="CI409" s="193" t="str">
        <f t="shared" si="238"/>
        <v/>
      </c>
      <c r="CJ409" s="192" t="str">
        <f t="shared" si="239"/>
        <v/>
      </c>
      <c r="CK409" s="192" t="str">
        <f t="shared" si="240"/>
        <v/>
      </c>
      <c r="CL409" s="193" t="str">
        <f>IF(CK409="","",SUMPRODUCT(--(CC409=$CC$8:$CC$358),--(CE409=$CE$8:$CE$358),--(CK409&lt;$CK$8:$CK$358))+COUNTIF($CK$8:CK409,CK409))</f>
        <v/>
      </c>
      <c r="CM409" s="229" t="str">
        <f>IF(CK409="","",SUMPRODUCT(--(CE409=$CE$8:$CE$101),--(CF409=$CF$8:$CF$101),--(CC409=$CC$8:$CC$101),--(CK409&lt;$CK$8:$CK$101))+COUNTIF($CK$8:CK409,CK409))</f>
        <v/>
      </c>
    </row>
    <row r="410" spans="73:91">
      <c r="BU410" s="193">
        <v>403</v>
      </c>
      <c r="BV410" s="193" t="str">
        <f>IF(CK410="","",SUMPRODUCT(--(CC410=$CC$8:$CC$358),--(CE410=$CE$8:$CE$358),--(CK410&lt;$CK$8:$CK$358))+COUNTIF($CK$8:CK410,CK410))</f>
        <v/>
      </c>
      <c r="BW410" s="193" t="str">
        <f t="shared" si="227"/>
        <v/>
      </c>
      <c r="BX410" s="193" t="str">
        <f t="shared" si="228"/>
        <v/>
      </c>
      <c r="BY410" s="193" t="str">
        <f t="shared" si="229"/>
        <v/>
      </c>
      <c r="BZ410" s="193" t="str">
        <f t="shared" si="230"/>
        <v/>
      </c>
      <c r="CA410" s="193" t="str">
        <f t="shared" si="231"/>
        <v/>
      </c>
      <c r="CB410" s="193" t="str">
        <f t="shared" si="232"/>
        <v/>
      </c>
      <c r="CC410" s="193" t="str">
        <f t="shared" si="233"/>
        <v/>
      </c>
      <c r="CD410" s="193" t="str">
        <f t="shared" si="234"/>
        <v/>
      </c>
      <c r="CE410" s="193" t="str">
        <f t="shared" si="235"/>
        <v/>
      </c>
      <c r="CF410" s="200" t="str">
        <f t="shared" si="226"/>
        <v/>
      </c>
      <c r="CG410" s="193" t="str">
        <f t="shared" si="236"/>
        <v/>
      </c>
      <c r="CH410" s="192" t="str">
        <f t="shared" si="237"/>
        <v/>
      </c>
      <c r="CI410" s="193" t="str">
        <f t="shared" si="238"/>
        <v/>
      </c>
      <c r="CJ410" s="192" t="str">
        <f t="shared" si="239"/>
        <v/>
      </c>
      <c r="CK410" s="192" t="str">
        <f t="shared" si="240"/>
        <v/>
      </c>
      <c r="CL410" s="193" t="str">
        <f>IF(CK410="","",SUMPRODUCT(--(CC410=$CC$8:$CC$358),--(CE410=$CE$8:$CE$358),--(CK410&lt;$CK$8:$CK$358))+COUNTIF($CK$8:CK410,CK410))</f>
        <v/>
      </c>
      <c r="CM410" s="229" t="str">
        <f>IF(CK410="","",SUMPRODUCT(--(CE410=$CE$8:$CE$101),--(CF410=$CF$8:$CF$101),--(CC410=$CC$8:$CC$101),--(CK410&lt;$CK$8:$CK$101))+COUNTIF($CK$8:CK410,CK410))</f>
        <v/>
      </c>
    </row>
    <row r="411" spans="73:91">
      <c r="BU411" s="193">
        <v>404</v>
      </c>
      <c r="BV411" s="193" t="str">
        <f>IF(CK411="","",SUMPRODUCT(--(CC411=$CC$8:$CC$358),--(CE411=$CE$8:$CE$358),--(CK411&lt;$CK$8:$CK$358))+COUNTIF($CK$8:CK411,CK411))</f>
        <v/>
      </c>
      <c r="BW411" s="193" t="str">
        <f t="shared" si="227"/>
        <v/>
      </c>
      <c r="BX411" s="193" t="str">
        <f t="shared" si="228"/>
        <v/>
      </c>
      <c r="BY411" s="193" t="str">
        <f t="shared" si="229"/>
        <v/>
      </c>
      <c r="BZ411" s="193" t="str">
        <f t="shared" si="230"/>
        <v/>
      </c>
      <c r="CA411" s="193" t="str">
        <f t="shared" si="231"/>
        <v/>
      </c>
      <c r="CB411" s="193" t="str">
        <f t="shared" si="232"/>
        <v/>
      </c>
      <c r="CC411" s="193" t="str">
        <f t="shared" si="233"/>
        <v/>
      </c>
      <c r="CD411" s="193" t="str">
        <f t="shared" si="234"/>
        <v/>
      </c>
      <c r="CE411" s="193" t="str">
        <f t="shared" si="235"/>
        <v/>
      </c>
      <c r="CF411" s="200" t="str">
        <f t="shared" si="226"/>
        <v/>
      </c>
      <c r="CG411" s="193" t="str">
        <f t="shared" si="236"/>
        <v/>
      </c>
      <c r="CH411" s="192" t="str">
        <f t="shared" si="237"/>
        <v/>
      </c>
      <c r="CI411" s="193" t="str">
        <f t="shared" si="238"/>
        <v/>
      </c>
      <c r="CJ411" s="192" t="str">
        <f t="shared" si="239"/>
        <v/>
      </c>
      <c r="CK411" s="192" t="str">
        <f t="shared" si="240"/>
        <v/>
      </c>
      <c r="CL411" s="193" t="str">
        <f>IF(CK411="","",SUMPRODUCT(--(CC411=$CC$8:$CC$358),--(CE411=$CE$8:$CE$358),--(CK411&lt;$CK$8:$CK$358))+COUNTIF($CK$8:CK411,CK411))</f>
        <v/>
      </c>
      <c r="CM411" s="229" t="str">
        <f>IF(CK411="","",SUMPRODUCT(--(CE411=$CE$8:$CE$101),--(CF411=$CF$8:$CF$101),--(CC411=$CC$8:$CC$101),--(CK411&lt;$CK$8:$CK$101))+COUNTIF($CK$8:CK411,CK411))</f>
        <v/>
      </c>
    </row>
    <row r="412" spans="73:91">
      <c r="BU412" s="193">
        <v>405</v>
      </c>
      <c r="BV412" s="193" t="str">
        <f>IF(CK412="","",SUMPRODUCT(--(CC412=$CC$8:$CC$358),--(CE412=$CE$8:$CE$358),--(CK412&lt;$CK$8:$CK$358))+COUNTIF($CK$8:CK412,CK412))</f>
        <v/>
      </c>
      <c r="BW412" s="193" t="str">
        <f t="shared" si="227"/>
        <v/>
      </c>
      <c r="BX412" s="193" t="str">
        <f t="shared" si="228"/>
        <v/>
      </c>
      <c r="BY412" s="193" t="str">
        <f t="shared" si="229"/>
        <v/>
      </c>
      <c r="BZ412" s="193" t="str">
        <f t="shared" si="230"/>
        <v/>
      </c>
      <c r="CA412" s="193" t="str">
        <f t="shared" si="231"/>
        <v/>
      </c>
      <c r="CB412" s="193" t="str">
        <f t="shared" si="232"/>
        <v/>
      </c>
      <c r="CC412" s="193" t="str">
        <f t="shared" si="233"/>
        <v/>
      </c>
      <c r="CD412" s="193" t="str">
        <f t="shared" si="234"/>
        <v/>
      </c>
      <c r="CE412" s="193" t="str">
        <f t="shared" si="235"/>
        <v/>
      </c>
      <c r="CF412" s="200" t="str">
        <f t="shared" si="226"/>
        <v/>
      </c>
      <c r="CG412" s="193" t="str">
        <f t="shared" si="236"/>
        <v/>
      </c>
      <c r="CH412" s="192" t="str">
        <f t="shared" si="237"/>
        <v/>
      </c>
      <c r="CI412" s="193" t="str">
        <f t="shared" si="238"/>
        <v/>
      </c>
      <c r="CJ412" s="192" t="str">
        <f t="shared" si="239"/>
        <v/>
      </c>
      <c r="CK412" s="192" t="str">
        <f t="shared" si="240"/>
        <v/>
      </c>
      <c r="CL412" s="193" t="str">
        <f>IF(CK412="","",SUMPRODUCT(--(CC412=$CC$8:$CC$358),--(CE412=$CE$8:$CE$358),--(CK412&lt;$CK$8:$CK$358))+COUNTIF($CK$8:CK412,CK412))</f>
        <v/>
      </c>
      <c r="CM412" s="229" t="str">
        <f>IF(CK412="","",SUMPRODUCT(--(CE412=$CE$8:$CE$101),--(CF412=$CF$8:$CF$101),--(CC412=$CC$8:$CC$101),--(CK412&lt;$CK$8:$CK$101))+COUNTIF($CK$8:CK412,CK412))</f>
        <v/>
      </c>
    </row>
    <row r="413" spans="73:91">
      <c r="BU413" s="193">
        <v>406</v>
      </c>
      <c r="BV413" s="193" t="str">
        <f>IF(CK413="","",SUMPRODUCT(--(CC413=$CC$8:$CC$358),--(CE413=$CE$8:$CE$358),--(CK413&lt;$CK$8:$CK$358))+COUNTIF($CK$8:CK413,CK413))</f>
        <v/>
      </c>
      <c r="BW413" s="193" t="str">
        <f t="shared" si="227"/>
        <v/>
      </c>
      <c r="BX413" s="193" t="str">
        <f t="shared" si="228"/>
        <v/>
      </c>
      <c r="BY413" s="193" t="str">
        <f t="shared" si="229"/>
        <v/>
      </c>
      <c r="BZ413" s="193" t="str">
        <f t="shared" si="230"/>
        <v/>
      </c>
      <c r="CA413" s="193" t="str">
        <f t="shared" si="231"/>
        <v/>
      </c>
      <c r="CB413" s="193" t="str">
        <f t="shared" si="232"/>
        <v/>
      </c>
      <c r="CC413" s="193" t="str">
        <f t="shared" si="233"/>
        <v/>
      </c>
      <c r="CD413" s="193" t="str">
        <f t="shared" si="234"/>
        <v/>
      </c>
      <c r="CE413" s="193" t="str">
        <f t="shared" si="235"/>
        <v/>
      </c>
      <c r="CF413" s="200" t="str">
        <f t="shared" si="226"/>
        <v/>
      </c>
      <c r="CG413" s="193" t="str">
        <f t="shared" si="236"/>
        <v/>
      </c>
      <c r="CH413" s="192" t="str">
        <f t="shared" si="237"/>
        <v/>
      </c>
      <c r="CI413" s="193" t="str">
        <f t="shared" si="238"/>
        <v/>
      </c>
      <c r="CJ413" s="192" t="str">
        <f t="shared" si="239"/>
        <v/>
      </c>
      <c r="CK413" s="192" t="str">
        <f t="shared" si="240"/>
        <v/>
      </c>
      <c r="CL413" s="193" t="str">
        <f>IF(CK413="","",SUMPRODUCT(--(CC413=$CC$8:$CC$358),--(CE413=$CE$8:$CE$358),--(CK413&lt;$CK$8:$CK$358))+COUNTIF($CK$8:CK413,CK413))</f>
        <v/>
      </c>
      <c r="CM413" s="229" t="str">
        <f>IF(CK413="","",SUMPRODUCT(--(CE413=$CE$8:$CE$101),--(CF413=$CF$8:$CF$101),--(CC413=$CC$8:$CC$101),--(CK413&lt;$CK$8:$CK$101))+COUNTIF($CK$8:CK413,CK413))</f>
        <v/>
      </c>
    </row>
    <row r="414" spans="73:91">
      <c r="BU414" s="193">
        <v>407</v>
      </c>
      <c r="BV414" s="193" t="str">
        <f>IF(CK414="","",SUMPRODUCT(--(CC414=$CC$8:$CC$358),--(CE414=$CE$8:$CE$358),--(CK414&lt;$CK$8:$CK$358))+COUNTIF($CK$8:CK414,CK414))</f>
        <v/>
      </c>
      <c r="BW414" s="193" t="str">
        <f t="shared" si="227"/>
        <v/>
      </c>
      <c r="BX414" s="193" t="str">
        <f t="shared" si="228"/>
        <v/>
      </c>
      <c r="BY414" s="193" t="str">
        <f t="shared" si="229"/>
        <v/>
      </c>
      <c r="BZ414" s="193" t="str">
        <f t="shared" si="230"/>
        <v/>
      </c>
      <c r="CA414" s="193" t="str">
        <f t="shared" si="231"/>
        <v/>
      </c>
      <c r="CB414" s="193" t="str">
        <f t="shared" si="232"/>
        <v/>
      </c>
      <c r="CC414" s="193" t="str">
        <f t="shared" si="233"/>
        <v/>
      </c>
      <c r="CD414" s="193" t="str">
        <f t="shared" si="234"/>
        <v/>
      </c>
      <c r="CE414" s="193" t="str">
        <f t="shared" si="235"/>
        <v/>
      </c>
      <c r="CF414" s="200" t="str">
        <f t="shared" si="226"/>
        <v/>
      </c>
      <c r="CG414" s="193" t="str">
        <f t="shared" si="236"/>
        <v/>
      </c>
      <c r="CH414" s="192" t="str">
        <f t="shared" si="237"/>
        <v/>
      </c>
      <c r="CI414" s="193" t="str">
        <f t="shared" si="238"/>
        <v/>
      </c>
      <c r="CJ414" s="192" t="str">
        <f t="shared" si="239"/>
        <v/>
      </c>
      <c r="CK414" s="192" t="str">
        <f t="shared" si="240"/>
        <v/>
      </c>
      <c r="CL414" s="193" t="str">
        <f>IF(CK414="","",SUMPRODUCT(--(CC414=$CC$8:$CC$358),--(CE414=$CE$8:$CE$358),--(CK414&lt;$CK$8:$CK$358))+COUNTIF($CK$8:CK414,CK414))</f>
        <v/>
      </c>
      <c r="CM414" s="229" t="str">
        <f>IF(CK414="","",SUMPRODUCT(--(CE414=$CE$8:$CE$101),--(CF414=$CF$8:$CF$101),--(CC414=$CC$8:$CC$101),--(CK414&lt;$CK$8:$CK$101))+COUNTIF($CK$8:CK414,CK414))</f>
        <v/>
      </c>
    </row>
    <row r="415" spans="73:91">
      <c r="BU415" s="193">
        <v>408</v>
      </c>
      <c r="BV415" s="193" t="str">
        <f>IF(CK415="","",SUMPRODUCT(--(CC415=$CC$8:$CC$358),--(CE415=$CE$8:$CE$358),--(CK415&lt;$CK$8:$CK$358))+COUNTIF($CK$8:CK415,CK415))</f>
        <v/>
      </c>
      <c r="BW415" s="193" t="str">
        <f t="shared" si="227"/>
        <v/>
      </c>
      <c r="BX415" s="193" t="str">
        <f t="shared" si="228"/>
        <v/>
      </c>
      <c r="BY415" s="193" t="str">
        <f t="shared" si="229"/>
        <v/>
      </c>
      <c r="BZ415" s="193" t="str">
        <f t="shared" si="230"/>
        <v/>
      </c>
      <c r="CA415" s="193" t="str">
        <f t="shared" si="231"/>
        <v/>
      </c>
      <c r="CB415" s="193" t="str">
        <f t="shared" si="232"/>
        <v/>
      </c>
      <c r="CC415" s="193" t="str">
        <f t="shared" si="233"/>
        <v/>
      </c>
      <c r="CD415" s="193" t="str">
        <f t="shared" si="234"/>
        <v/>
      </c>
      <c r="CE415" s="193" t="str">
        <f t="shared" si="235"/>
        <v/>
      </c>
      <c r="CF415" s="200" t="str">
        <f t="shared" si="226"/>
        <v/>
      </c>
      <c r="CG415" s="193" t="str">
        <f t="shared" si="236"/>
        <v/>
      </c>
      <c r="CH415" s="192" t="str">
        <f t="shared" si="237"/>
        <v/>
      </c>
      <c r="CI415" s="193" t="str">
        <f t="shared" si="238"/>
        <v/>
      </c>
      <c r="CJ415" s="192" t="str">
        <f t="shared" si="239"/>
        <v/>
      </c>
      <c r="CK415" s="192" t="str">
        <f t="shared" si="240"/>
        <v/>
      </c>
      <c r="CL415" s="193" t="str">
        <f>IF(CK415="","",SUMPRODUCT(--(CC415=$CC$8:$CC$358),--(CE415=$CE$8:$CE$358),--(CK415&lt;$CK$8:$CK$358))+COUNTIF($CK$8:CK415,CK415))</f>
        <v/>
      </c>
      <c r="CM415" s="229" t="str">
        <f>IF(CK415="","",SUMPRODUCT(--(CE415=$CE$8:$CE$101),--(CF415=$CF$8:$CF$101),--(CC415=$CC$8:$CC$101),--(CK415&lt;$CK$8:$CK$101))+COUNTIF($CK$8:CK415,CK415))</f>
        <v/>
      </c>
    </row>
    <row r="416" spans="73:91">
      <c r="BU416" s="193">
        <v>409</v>
      </c>
      <c r="BV416" s="193" t="str">
        <f>IF(CK416="","",SUMPRODUCT(--(CC416=$CC$8:$CC$358),--(CE416=$CE$8:$CE$358),--(CK416&lt;$CK$8:$CK$358))+COUNTIF($CK$8:CK416,CK416))</f>
        <v/>
      </c>
      <c r="BW416" s="193" t="str">
        <f t="shared" si="227"/>
        <v/>
      </c>
      <c r="BX416" s="193" t="str">
        <f t="shared" si="228"/>
        <v/>
      </c>
      <c r="BY416" s="193" t="str">
        <f t="shared" si="229"/>
        <v/>
      </c>
      <c r="BZ416" s="193" t="str">
        <f t="shared" si="230"/>
        <v/>
      </c>
      <c r="CA416" s="193" t="str">
        <f t="shared" si="231"/>
        <v/>
      </c>
      <c r="CB416" s="193" t="str">
        <f t="shared" si="232"/>
        <v/>
      </c>
      <c r="CC416" s="193" t="str">
        <f t="shared" si="233"/>
        <v/>
      </c>
      <c r="CD416" s="193" t="str">
        <f t="shared" si="234"/>
        <v/>
      </c>
      <c r="CE416" s="193" t="str">
        <f t="shared" si="235"/>
        <v/>
      </c>
      <c r="CF416" s="200" t="str">
        <f t="shared" si="226"/>
        <v/>
      </c>
      <c r="CG416" s="193" t="str">
        <f t="shared" si="236"/>
        <v/>
      </c>
      <c r="CH416" s="192" t="str">
        <f t="shared" si="237"/>
        <v/>
      </c>
      <c r="CI416" s="193" t="str">
        <f t="shared" si="238"/>
        <v/>
      </c>
      <c r="CJ416" s="192" t="str">
        <f t="shared" si="239"/>
        <v/>
      </c>
      <c r="CK416" s="192" t="str">
        <f t="shared" si="240"/>
        <v/>
      </c>
      <c r="CL416" s="193" t="str">
        <f>IF(CK416="","",SUMPRODUCT(--(CC416=$CC$8:$CC$358),--(CE416=$CE$8:$CE$358),--(CK416&lt;$CK$8:$CK$358))+COUNTIF($CK$8:CK416,CK416))</f>
        <v/>
      </c>
      <c r="CM416" s="229" t="str">
        <f>IF(CK416="","",SUMPRODUCT(--(CE416=$CE$8:$CE$101),--(CF416=$CF$8:$CF$101),--(CC416=$CC$8:$CC$101),--(CK416&lt;$CK$8:$CK$101))+COUNTIF($CK$8:CK416,CK416))</f>
        <v/>
      </c>
    </row>
    <row r="417" spans="73:91">
      <c r="BU417" s="193">
        <v>410</v>
      </c>
      <c r="BV417" s="193" t="str">
        <f>IF(CK417="","",SUMPRODUCT(--(CC417=$CC$8:$CC$358),--(CE417=$CE$8:$CE$358),--(CK417&lt;$CK$8:$CK$358))+COUNTIF($CK$8:CK417,CK417))</f>
        <v/>
      </c>
      <c r="BW417" s="193" t="str">
        <f t="shared" si="227"/>
        <v/>
      </c>
      <c r="BX417" s="193" t="str">
        <f t="shared" si="228"/>
        <v/>
      </c>
      <c r="BY417" s="193" t="str">
        <f t="shared" si="229"/>
        <v/>
      </c>
      <c r="BZ417" s="193" t="str">
        <f t="shared" si="230"/>
        <v/>
      </c>
      <c r="CA417" s="193" t="str">
        <f t="shared" si="231"/>
        <v/>
      </c>
      <c r="CB417" s="193" t="str">
        <f t="shared" si="232"/>
        <v/>
      </c>
      <c r="CC417" s="193" t="str">
        <f t="shared" si="233"/>
        <v/>
      </c>
      <c r="CD417" s="193" t="str">
        <f t="shared" si="234"/>
        <v/>
      </c>
      <c r="CE417" s="193" t="str">
        <f t="shared" si="235"/>
        <v/>
      </c>
      <c r="CF417" s="200" t="str">
        <f t="shared" si="226"/>
        <v/>
      </c>
      <c r="CG417" s="193" t="str">
        <f t="shared" si="236"/>
        <v/>
      </c>
      <c r="CH417" s="192" t="str">
        <f t="shared" si="237"/>
        <v/>
      </c>
      <c r="CI417" s="193" t="str">
        <f t="shared" si="238"/>
        <v/>
      </c>
      <c r="CJ417" s="192" t="str">
        <f t="shared" si="239"/>
        <v/>
      </c>
      <c r="CK417" s="192" t="str">
        <f t="shared" si="240"/>
        <v/>
      </c>
      <c r="CL417" s="193" t="str">
        <f>IF(CK417="","",SUMPRODUCT(--(CC417=$CC$8:$CC$358),--(CE417=$CE$8:$CE$358),--(CK417&lt;$CK$8:$CK$358))+COUNTIF($CK$8:CK417,CK417))</f>
        <v/>
      </c>
      <c r="CM417" s="229" t="str">
        <f>IF(CK417="","",SUMPRODUCT(--(CE417=$CE$8:$CE$101),--(CF417=$CF$8:$CF$101),--(CC417=$CC$8:$CC$101),--(CK417&lt;$CK$8:$CK$101))+COUNTIF($CK$8:CK417,CK417))</f>
        <v/>
      </c>
    </row>
    <row r="418" spans="73:91">
      <c r="BU418" s="193">
        <v>411</v>
      </c>
      <c r="BV418" s="193" t="str">
        <f>IF(CK418="","",SUMPRODUCT(--(CC418=$CC$8:$CC$358),--(CE418=$CE$8:$CE$358),--(CK418&lt;$CK$8:$CK$358))+COUNTIF($CK$8:CK418,CK418))</f>
        <v/>
      </c>
      <c r="BW418" s="193" t="str">
        <f t="shared" si="227"/>
        <v/>
      </c>
      <c r="BX418" s="193" t="str">
        <f t="shared" si="228"/>
        <v/>
      </c>
      <c r="BY418" s="193" t="str">
        <f t="shared" si="229"/>
        <v/>
      </c>
      <c r="BZ418" s="193" t="str">
        <f t="shared" si="230"/>
        <v/>
      </c>
      <c r="CA418" s="193" t="str">
        <f t="shared" si="231"/>
        <v/>
      </c>
      <c r="CB418" s="193" t="str">
        <f t="shared" si="232"/>
        <v/>
      </c>
      <c r="CC418" s="193" t="str">
        <f t="shared" si="233"/>
        <v/>
      </c>
      <c r="CD418" s="193" t="str">
        <f t="shared" si="234"/>
        <v/>
      </c>
      <c r="CE418" s="193" t="str">
        <f t="shared" si="235"/>
        <v/>
      </c>
      <c r="CF418" s="200" t="str">
        <f t="shared" si="226"/>
        <v/>
      </c>
      <c r="CG418" s="193" t="str">
        <f t="shared" si="236"/>
        <v/>
      </c>
      <c r="CH418" s="192" t="str">
        <f t="shared" si="237"/>
        <v/>
      </c>
      <c r="CI418" s="193" t="str">
        <f t="shared" si="238"/>
        <v/>
      </c>
      <c r="CJ418" s="192" t="str">
        <f t="shared" si="239"/>
        <v/>
      </c>
      <c r="CK418" s="192" t="str">
        <f t="shared" si="240"/>
        <v/>
      </c>
      <c r="CL418" s="193" t="str">
        <f>IF(CK418="","",SUMPRODUCT(--(CC418=$CC$8:$CC$358),--(CE418=$CE$8:$CE$358),--(CK418&lt;$CK$8:$CK$358))+COUNTIF($CK$8:CK418,CK418))</f>
        <v/>
      </c>
      <c r="CM418" s="229" t="str">
        <f>IF(CK418="","",SUMPRODUCT(--(CE418=$CE$8:$CE$101),--(CF418=$CF$8:$CF$101),--(CC418=$CC$8:$CC$101),--(CK418&lt;$CK$8:$CK$101))+COUNTIF($CK$8:CK418,CK418))</f>
        <v/>
      </c>
    </row>
    <row r="419" spans="73:91">
      <c r="BU419" s="193">
        <v>412</v>
      </c>
      <c r="BV419" s="193" t="str">
        <f>IF(CK419="","",SUMPRODUCT(--(CC419=$CC$8:$CC$358),--(CE419=$CE$8:$CE$358),--(CK419&lt;$CK$8:$CK$358))+COUNTIF($CK$8:CK419,CK419))</f>
        <v/>
      </c>
      <c r="BW419" s="193" t="str">
        <f t="shared" si="227"/>
        <v/>
      </c>
      <c r="BX419" s="193" t="str">
        <f t="shared" si="228"/>
        <v/>
      </c>
      <c r="BY419" s="193" t="str">
        <f t="shared" si="229"/>
        <v/>
      </c>
      <c r="BZ419" s="193" t="str">
        <f t="shared" si="230"/>
        <v/>
      </c>
      <c r="CA419" s="193" t="str">
        <f t="shared" si="231"/>
        <v/>
      </c>
      <c r="CB419" s="193" t="str">
        <f t="shared" si="232"/>
        <v/>
      </c>
      <c r="CC419" s="193" t="str">
        <f t="shared" si="233"/>
        <v/>
      </c>
      <c r="CD419" s="193" t="str">
        <f t="shared" si="234"/>
        <v/>
      </c>
      <c r="CE419" s="193" t="str">
        <f t="shared" si="235"/>
        <v/>
      </c>
      <c r="CF419" s="200" t="str">
        <f t="shared" si="226"/>
        <v/>
      </c>
      <c r="CG419" s="193" t="str">
        <f t="shared" si="236"/>
        <v/>
      </c>
      <c r="CH419" s="192" t="str">
        <f t="shared" si="237"/>
        <v/>
      </c>
      <c r="CI419" s="193" t="str">
        <f t="shared" si="238"/>
        <v/>
      </c>
      <c r="CJ419" s="192" t="str">
        <f t="shared" si="239"/>
        <v/>
      </c>
      <c r="CK419" s="192" t="str">
        <f t="shared" si="240"/>
        <v/>
      </c>
      <c r="CL419" s="193" t="str">
        <f>IF(CK419="","",SUMPRODUCT(--(CC419=$CC$8:$CC$358),--(CE419=$CE$8:$CE$358),--(CK419&lt;$CK$8:$CK$358))+COUNTIF($CK$8:CK419,CK419))</f>
        <v/>
      </c>
      <c r="CM419" s="229" t="str">
        <f>IF(CK419="","",SUMPRODUCT(--(CE419=$CE$8:$CE$101),--(CF419=$CF$8:$CF$101),--(CC419=$CC$8:$CC$101),--(CK419&lt;$CK$8:$CK$101))+COUNTIF($CK$8:CK419,CK419))</f>
        <v/>
      </c>
    </row>
    <row r="420" spans="73:91">
      <c r="BU420" s="193">
        <v>413</v>
      </c>
      <c r="BV420" s="193" t="str">
        <f>IF(CK420="","",SUMPRODUCT(--(CC420=$CC$8:$CC$358),--(CE420=$CE$8:$CE$358),--(CK420&lt;$CK$8:$CK$358))+COUNTIF($CK$8:CK420,CK420))</f>
        <v/>
      </c>
      <c r="BW420" s="193" t="str">
        <f t="shared" si="227"/>
        <v/>
      </c>
      <c r="BX420" s="193" t="str">
        <f t="shared" si="228"/>
        <v/>
      </c>
      <c r="BY420" s="193" t="str">
        <f t="shared" si="229"/>
        <v/>
      </c>
      <c r="BZ420" s="193" t="str">
        <f t="shared" si="230"/>
        <v/>
      </c>
      <c r="CA420" s="193" t="str">
        <f t="shared" si="231"/>
        <v/>
      </c>
      <c r="CB420" s="193" t="str">
        <f t="shared" si="232"/>
        <v/>
      </c>
      <c r="CC420" s="193" t="str">
        <f t="shared" si="233"/>
        <v/>
      </c>
      <c r="CD420" s="193" t="str">
        <f t="shared" si="234"/>
        <v/>
      </c>
      <c r="CE420" s="193" t="str">
        <f t="shared" si="235"/>
        <v/>
      </c>
      <c r="CF420" s="200" t="str">
        <f t="shared" si="226"/>
        <v/>
      </c>
      <c r="CG420" s="193" t="str">
        <f t="shared" si="236"/>
        <v/>
      </c>
      <c r="CH420" s="192" t="str">
        <f t="shared" si="237"/>
        <v/>
      </c>
      <c r="CI420" s="193" t="str">
        <f t="shared" si="238"/>
        <v/>
      </c>
      <c r="CJ420" s="192" t="str">
        <f t="shared" si="239"/>
        <v/>
      </c>
      <c r="CK420" s="192" t="str">
        <f t="shared" si="240"/>
        <v/>
      </c>
      <c r="CL420" s="193" t="str">
        <f>IF(CK420="","",SUMPRODUCT(--(CC420=$CC$8:$CC$358),--(CE420=$CE$8:$CE$358),--(CK420&lt;$CK$8:$CK$358))+COUNTIF($CK$8:CK420,CK420))</f>
        <v/>
      </c>
      <c r="CM420" s="229" t="str">
        <f>IF(CK420="","",SUMPRODUCT(--(CE420=$CE$8:$CE$101),--(CF420=$CF$8:$CF$101),--(CC420=$CC$8:$CC$101),--(CK420&lt;$CK$8:$CK$101))+COUNTIF($CK$8:CK420,CK420))</f>
        <v/>
      </c>
    </row>
    <row r="421" spans="73:91">
      <c r="BU421" s="193">
        <v>414</v>
      </c>
      <c r="BV421" s="193" t="str">
        <f>IF(CK421="","",SUMPRODUCT(--(CC421=$CC$8:$CC$358),--(CE421=$CE$8:$CE$358),--(CK421&lt;$CK$8:$CK$358))+COUNTIF($CK$8:CK421,CK421))</f>
        <v/>
      </c>
      <c r="BW421" s="193" t="str">
        <f t="shared" si="227"/>
        <v/>
      </c>
      <c r="BX421" s="193" t="str">
        <f t="shared" si="228"/>
        <v/>
      </c>
      <c r="BY421" s="193" t="str">
        <f t="shared" si="229"/>
        <v/>
      </c>
      <c r="BZ421" s="193" t="str">
        <f t="shared" si="230"/>
        <v/>
      </c>
      <c r="CA421" s="193" t="str">
        <f t="shared" si="231"/>
        <v/>
      </c>
      <c r="CB421" s="193" t="str">
        <f t="shared" si="232"/>
        <v/>
      </c>
      <c r="CC421" s="193" t="str">
        <f t="shared" si="233"/>
        <v/>
      </c>
      <c r="CD421" s="193" t="str">
        <f t="shared" si="234"/>
        <v/>
      </c>
      <c r="CE421" s="193" t="str">
        <f t="shared" si="235"/>
        <v/>
      </c>
      <c r="CF421" s="200" t="str">
        <f t="shared" si="226"/>
        <v/>
      </c>
      <c r="CG421" s="193" t="str">
        <f t="shared" si="236"/>
        <v/>
      </c>
      <c r="CH421" s="192" t="str">
        <f t="shared" si="237"/>
        <v/>
      </c>
      <c r="CI421" s="193" t="str">
        <f t="shared" si="238"/>
        <v/>
      </c>
      <c r="CJ421" s="192" t="str">
        <f t="shared" si="239"/>
        <v/>
      </c>
      <c r="CK421" s="192" t="str">
        <f t="shared" si="240"/>
        <v/>
      </c>
      <c r="CL421" s="193" t="str">
        <f>IF(CK421="","",SUMPRODUCT(--(CC421=$CC$8:$CC$358),--(CE421=$CE$8:$CE$358),--(CK421&lt;$CK$8:$CK$358))+COUNTIF($CK$8:CK421,CK421))</f>
        <v/>
      </c>
      <c r="CM421" s="229" t="str">
        <f>IF(CK421="","",SUMPRODUCT(--(CE421=$CE$8:$CE$101),--(CF421=$CF$8:$CF$101),--(CC421=$CC$8:$CC$101),--(CK421&lt;$CK$8:$CK$101))+COUNTIF($CK$8:CK421,CK421))</f>
        <v/>
      </c>
    </row>
    <row r="422" spans="73:91">
      <c r="BU422" s="193">
        <v>415</v>
      </c>
      <c r="BV422" s="193" t="str">
        <f>IF(CK422="","",SUMPRODUCT(--(CC422=$CC$8:$CC$358),--(CE422=$CE$8:$CE$358),--(CK422&lt;$CK$8:$CK$358))+COUNTIF($CK$8:CK422,CK422))</f>
        <v/>
      </c>
      <c r="BW422" s="193" t="str">
        <f t="shared" si="227"/>
        <v/>
      </c>
      <c r="BX422" s="193" t="str">
        <f t="shared" si="228"/>
        <v/>
      </c>
      <c r="BY422" s="193" t="str">
        <f t="shared" si="229"/>
        <v/>
      </c>
      <c r="BZ422" s="193" t="str">
        <f t="shared" si="230"/>
        <v/>
      </c>
      <c r="CA422" s="193" t="str">
        <f t="shared" si="231"/>
        <v/>
      </c>
      <c r="CB422" s="193" t="str">
        <f t="shared" si="232"/>
        <v/>
      </c>
      <c r="CC422" s="193" t="str">
        <f t="shared" si="233"/>
        <v/>
      </c>
      <c r="CD422" s="193" t="str">
        <f t="shared" si="234"/>
        <v/>
      </c>
      <c r="CE422" s="193" t="str">
        <f t="shared" si="235"/>
        <v/>
      </c>
      <c r="CF422" s="200" t="str">
        <f t="shared" si="226"/>
        <v/>
      </c>
      <c r="CG422" s="193" t="str">
        <f t="shared" si="236"/>
        <v/>
      </c>
      <c r="CH422" s="192" t="str">
        <f t="shared" si="237"/>
        <v/>
      </c>
      <c r="CI422" s="193" t="str">
        <f t="shared" si="238"/>
        <v/>
      </c>
      <c r="CJ422" s="192" t="str">
        <f t="shared" si="239"/>
        <v/>
      </c>
      <c r="CK422" s="192" t="str">
        <f t="shared" si="240"/>
        <v/>
      </c>
      <c r="CL422" s="193" t="str">
        <f>IF(CK422="","",SUMPRODUCT(--(CC422=$CC$8:$CC$358),--(CE422=$CE$8:$CE$358),--(CK422&lt;$CK$8:$CK$358))+COUNTIF($CK$8:CK422,CK422))</f>
        <v/>
      </c>
      <c r="CM422" s="229" t="str">
        <f>IF(CK422="","",SUMPRODUCT(--(CE422=$CE$8:$CE$101),--(CF422=$CF$8:$CF$101),--(CC422=$CC$8:$CC$101),--(CK422&lt;$CK$8:$CK$101))+COUNTIF($CK$8:CK422,CK422))</f>
        <v/>
      </c>
    </row>
    <row r="423" spans="73:91">
      <c r="BU423" s="193">
        <v>416</v>
      </c>
      <c r="BV423" s="193" t="str">
        <f>IF(CK423="","",SUMPRODUCT(--(CC423=$CC$8:$CC$358),--(CE423=$CE$8:$CE$358),--(CK423&lt;$CK$8:$CK$358))+COUNTIF($CK$8:CK423,CK423))</f>
        <v/>
      </c>
      <c r="BW423" s="193" t="str">
        <f t="shared" si="227"/>
        <v/>
      </c>
      <c r="BX423" s="193" t="str">
        <f t="shared" si="228"/>
        <v/>
      </c>
      <c r="BY423" s="193" t="str">
        <f t="shared" si="229"/>
        <v/>
      </c>
      <c r="BZ423" s="193" t="str">
        <f t="shared" si="230"/>
        <v/>
      </c>
      <c r="CA423" s="193" t="str">
        <f t="shared" si="231"/>
        <v/>
      </c>
      <c r="CB423" s="193" t="str">
        <f t="shared" si="232"/>
        <v/>
      </c>
      <c r="CC423" s="193" t="str">
        <f t="shared" si="233"/>
        <v/>
      </c>
      <c r="CD423" s="193" t="str">
        <f t="shared" si="234"/>
        <v/>
      </c>
      <c r="CE423" s="193" t="str">
        <f t="shared" si="235"/>
        <v/>
      </c>
      <c r="CF423" s="200" t="str">
        <f t="shared" si="226"/>
        <v/>
      </c>
      <c r="CG423" s="193" t="str">
        <f t="shared" si="236"/>
        <v/>
      </c>
      <c r="CH423" s="192" t="str">
        <f t="shared" si="237"/>
        <v/>
      </c>
      <c r="CI423" s="193" t="str">
        <f t="shared" si="238"/>
        <v/>
      </c>
      <c r="CJ423" s="192" t="str">
        <f t="shared" si="239"/>
        <v/>
      </c>
      <c r="CK423" s="192" t="str">
        <f t="shared" si="240"/>
        <v/>
      </c>
      <c r="CL423" s="193" t="str">
        <f>IF(CK423="","",SUMPRODUCT(--(CC423=$CC$8:$CC$358),--(CE423=$CE$8:$CE$358),--(CK423&lt;$CK$8:$CK$358))+COUNTIF($CK$8:CK423,CK423))</f>
        <v/>
      </c>
      <c r="CM423" s="229" t="str">
        <f>IF(CK423="","",SUMPRODUCT(--(CE423=$CE$8:$CE$101),--(CF423=$CF$8:$CF$101),--(CC423=$CC$8:$CC$101),--(CK423&lt;$CK$8:$CK$101))+COUNTIF($CK$8:CK423,CK423))</f>
        <v/>
      </c>
    </row>
    <row r="424" spans="73:91">
      <c r="BU424" s="193">
        <v>417</v>
      </c>
      <c r="BV424" s="193" t="str">
        <f>IF(CK424="","",SUMPRODUCT(--(CC424=$CC$8:$CC$358),--(CE424=$CE$8:$CE$358),--(CK424&lt;$CK$8:$CK$358))+COUNTIF($CK$8:CK424,CK424))</f>
        <v/>
      </c>
      <c r="BW424" s="193" t="str">
        <f t="shared" si="227"/>
        <v/>
      </c>
      <c r="BX424" s="193" t="str">
        <f t="shared" si="228"/>
        <v/>
      </c>
      <c r="BY424" s="193" t="str">
        <f t="shared" si="229"/>
        <v/>
      </c>
      <c r="BZ424" s="193" t="str">
        <f t="shared" si="230"/>
        <v/>
      </c>
      <c r="CA424" s="193" t="str">
        <f t="shared" si="231"/>
        <v/>
      </c>
      <c r="CB424" s="193" t="str">
        <f t="shared" si="232"/>
        <v/>
      </c>
      <c r="CC424" s="193" t="str">
        <f t="shared" si="233"/>
        <v/>
      </c>
      <c r="CD424" s="193" t="str">
        <f t="shared" si="234"/>
        <v/>
      </c>
      <c r="CE424" s="193" t="str">
        <f t="shared" si="235"/>
        <v/>
      </c>
      <c r="CF424" s="200" t="str">
        <f t="shared" si="226"/>
        <v/>
      </c>
      <c r="CG424" s="193" t="str">
        <f t="shared" si="236"/>
        <v/>
      </c>
      <c r="CH424" s="192" t="str">
        <f t="shared" si="237"/>
        <v/>
      </c>
      <c r="CI424" s="193" t="str">
        <f t="shared" si="238"/>
        <v/>
      </c>
      <c r="CJ424" s="192" t="str">
        <f t="shared" si="239"/>
        <v/>
      </c>
      <c r="CK424" s="192" t="str">
        <f t="shared" si="240"/>
        <v/>
      </c>
      <c r="CL424" s="193" t="str">
        <f>IF(CK424="","",SUMPRODUCT(--(CC424=$CC$8:$CC$358),--(CE424=$CE$8:$CE$358),--(CK424&lt;$CK$8:$CK$358))+COUNTIF($CK$8:CK424,CK424))</f>
        <v/>
      </c>
      <c r="CM424" s="229" t="str">
        <f>IF(CK424="","",SUMPRODUCT(--(CE424=$CE$8:$CE$101),--(CF424=$CF$8:$CF$101),--(CC424=$CC$8:$CC$101),--(CK424&lt;$CK$8:$CK$101))+COUNTIF($CK$8:CK424,CK424))</f>
        <v/>
      </c>
    </row>
    <row r="425" spans="73:91">
      <c r="BU425" s="193">
        <v>418</v>
      </c>
      <c r="BV425" s="193" t="str">
        <f>IF(CK425="","",SUMPRODUCT(--(CC425=$CC$8:$CC$358),--(CE425=$CE$8:$CE$358),--(CK425&lt;$CK$8:$CK$358))+COUNTIF($CK$8:CK425,CK425))</f>
        <v/>
      </c>
      <c r="BW425" s="193" t="str">
        <f t="shared" si="227"/>
        <v/>
      </c>
      <c r="BX425" s="193" t="str">
        <f t="shared" si="228"/>
        <v/>
      </c>
      <c r="BY425" s="193" t="str">
        <f t="shared" si="229"/>
        <v/>
      </c>
      <c r="BZ425" s="193" t="str">
        <f t="shared" si="230"/>
        <v/>
      </c>
      <c r="CA425" s="193" t="str">
        <f t="shared" si="231"/>
        <v/>
      </c>
      <c r="CB425" s="193" t="str">
        <f t="shared" si="232"/>
        <v/>
      </c>
      <c r="CC425" s="193" t="str">
        <f t="shared" si="233"/>
        <v/>
      </c>
      <c r="CD425" s="193" t="str">
        <f t="shared" si="234"/>
        <v/>
      </c>
      <c r="CE425" s="193" t="str">
        <f t="shared" si="235"/>
        <v/>
      </c>
      <c r="CF425" s="200" t="str">
        <f t="shared" si="226"/>
        <v/>
      </c>
      <c r="CG425" s="193" t="str">
        <f t="shared" si="236"/>
        <v/>
      </c>
      <c r="CH425" s="192" t="str">
        <f t="shared" si="237"/>
        <v/>
      </c>
      <c r="CI425" s="193" t="str">
        <f t="shared" si="238"/>
        <v/>
      </c>
      <c r="CJ425" s="192" t="str">
        <f t="shared" si="239"/>
        <v/>
      </c>
      <c r="CK425" s="192" t="str">
        <f t="shared" si="240"/>
        <v/>
      </c>
      <c r="CL425" s="193" t="str">
        <f>IF(CK425="","",SUMPRODUCT(--(CC425=$CC$8:$CC$358),--(CE425=$CE$8:$CE$358),--(CK425&lt;$CK$8:$CK$358))+COUNTIF($CK$8:CK425,CK425))</f>
        <v/>
      </c>
      <c r="CM425" s="229" t="str">
        <f>IF(CK425="","",SUMPRODUCT(--(CE425=$CE$8:$CE$101),--(CF425=$CF$8:$CF$101),--(CC425=$CC$8:$CC$101),--(CK425&lt;$CK$8:$CK$101))+COUNTIF($CK$8:CK425,CK425))</f>
        <v/>
      </c>
    </row>
    <row r="426" spans="73:91">
      <c r="BU426" s="193">
        <v>419</v>
      </c>
      <c r="BV426" s="193" t="str">
        <f>IF(CK426="","",SUMPRODUCT(--(CC426=$CC$8:$CC$358),--(CE426=$CE$8:$CE$358),--(CK426&lt;$CK$8:$CK$358))+COUNTIF($CK$8:CK426,CK426))</f>
        <v/>
      </c>
      <c r="BW426" s="193" t="str">
        <f t="shared" si="227"/>
        <v/>
      </c>
      <c r="BX426" s="193" t="str">
        <f t="shared" si="228"/>
        <v/>
      </c>
      <c r="BY426" s="193" t="str">
        <f t="shared" si="229"/>
        <v/>
      </c>
      <c r="BZ426" s="193" t="str">
        <f t="shared" si="230"/>
        <v/>
      </c>
      <c r="CA426" s="193" t="str">
        <f t="shared" si="231"/>
        <v/>
      </c>
      <c r="CB426" s="193" t="str">
        <f t="shared" si="232"/>
        <v/>
      </c>
      <c r="CC426" s="193" t="str">
        <f t="shared" si="233"/>
        <v/>
      </c>
      <c r="CD426" s="193" t="str">
        <f t="shared" si="234"/>
        <v/>
      </c>
      <c r="CE426" s="193" t="str">
        <f t="shared" si="235"/>
        <v/>
      </c>
      <c r="CF426" s="200" t="str">
        <f t="shared" si="226"/>
        <v/>
      </c>
      <c r="CG426" s="193" t="str">
        <f t="shared" si="236"/>
        <v/>
      </c>
      <c r="CH426" s="192" t="str">
        <f t="shared" si="237"/>
        <v/>
      </c>
      <c r="CI426" s="193" t="str">
        <f t="shared" si="238"/>
        <v/>
      </c>
      <c r="CJ426" s="192" t="str">
        <f t="shared" si="239"/>
        <v/>
      </c>
      <c r="CK426" s="192" t="str">
        <f t="shared" si="240"/>
        <v/>
      </c>
      <c r="CL426" s="193" t="str">
        <f>IF(CK426="","",SUMPRODUCT(--(CC426=$CC$8:$CC$358),--(CE426=$CE$8:$CE$358),--(CK426&lt;$CK$8:$CK$358))+COUNTIF($CK$8:CK426,CK426))</f>
        <v/>
      </c>
      <c r="CM426" s="229" t="str">
        <f>IF(CK426="","",SUMPRODUCT(--(CE426=$CE$8:$CE$101),--(CF426=$CF$8:$CF$101),--(CC426=$CC$8:$CC$101),--(CK426&lt;$CK$8:$CK$101))+COUNTIF($CK$8:CK426,CK426))</f>
        <v/>
      </c>
    </row>
    <row r="427" spans="73:91">
      <c r="BU427" s="193">
        <v>420</v>
      </c>
      <c r="BV427" s="193" t="str">
        <f>IF(CK427="","",SUMPRODUCT(--(CC427=$CC$8:$CC$358),--(CE427=$CE$8:$CE$358),--(CK427&lt;$CK$8:$CK$358))+COUNTIF($CK$8:CK427,CK427))</f>
        <v/>
      </c>
      <c r="BW427" s="193" t="str">
        <f t="shared" si="227"/>
        <v/>
      </c>
      <c r="BX427" s="193" t="str">
        <f t="shared" si="228"/>
        <v/>
      </c>
      <c r="BY427" s="193" t="str">
        <f t="shared" si="229"/>
        <v/>
      </c>
      <c r="BZ427" s="193" t="str">
        <f t="shared" si="230"/>
        <v/>
      </c>
      <c r="CA427" s="193" t="str">
        <f t="shared" si="231"/>
        <v/>
      </c>
      <c r="CB427" s="193" t="str">
        <f t="shared" si="232"/>
        <v/>
      </c>
      <c r="CC427" s="193" t="str">
        <f t="shared" si="233"/>
        <v/>
      </c>
      <c r="CD427" s="193" t="str">
        <f t="shared" si="234"/>
        <v/>
      </c>
      <c r="CE427" s="193" t="str">
        <f t="shared" si="235"/>
        <v/>
      </c>
      <c r="CF427" s="200" t="str">
        <f t="shared" si="226"/>
        <v/>
      </c>
      <c r="CG427" s="193" t="str">
        <f t="shared" si="236"/>
        <v/>
      </c>
      <c r="CH427" s="192" t="str">
        <f t="shared" si="237"/>
        <v/>
      </c>
      <c r="CI427" s="193" t="str">
        <f t="shared" si="238"/>
        <v/>
      </c>
      <c r="CJ427" s="192" t="str">
        <f t="shared" si="239"/>
        <v/>
      </c>
      <c r="CK427" s="192" t="str">
        <f t="shared" si="240"/>
        <v/>
      </c>
      <c r="CL427" s="193" t="str">
        <f>IF(CK427="","",SUMPRODUCT(--(CC427=$CC$8:$CC$358),--(CE427=$CE$8:$CE$358),--(CK427&lt;$CK$8:$CK$358))+COUNTIF($CK$8:CK427,CK427))</f>
        <v/>
      </c>
      <c r="CM427" s="229" t="str">
        <f>IF(CK427="","",SUMPRODUCT(--(CE427=$CE$8:$CE$101),--(CF427=$CF$8:$CF$101),--(CC427=$CC$8:$CC$101),--(CK427&lt;$CK$8:$CK$101))+COUNTIF($CK$8:CK427,CK427))</f>
        <v/>
      </c>
    </row>
    <row r="428" spans="73:91">
      <c r="BU428" s="193">
        <v>421</v>
      </c>
      <c r="BV428" s="193" t="str">
        <f>IF(CK428="","",SUMPRODUCT(--(CC428=$CC$8:$CC$358),--(CE428=$CE$8:$CE$358),--(CK428&lt;$CK$8:$CK$358))+COUNTIF($CK$8:CK428,CK428))</f>
        <v/>
      </c>
      <c r="BW428" s="193" t="str">
        <f t="shared" si="227"/>
        <v/>
      </c>
      <c r="BX428" s="193" t="str">
        <f t="shared" si="228"/>
        <v/>
      </c>
      <c r="BY428" s="193" t="str">
        <f t="shared" si="229"/>
        <v/>
      </c>
      <c r="BZ428" s="193" t="str">
        <f t="shared" si="230"/>
        <v/>
      </c>
      <c r="CA428" s="193" t="str">
        <f t="shared" si="231"/>
        <v/>
      </c>
      <c r="CB428" s="193" t="str">
        <f t="shared" si="232"/>
        <v/>
      </c>
      <c r="CC428" s="193" t="str">
        <f t="shared" si="233"/>
        <v/>
      </c>
      <c r="CD428" s="193" t="str">
        <f t="shared" si="234"/>
        <v/>
      </c>
      <c r="CE428" s="193" t="str">
        <f t="shared" si="235"/>
        <v/>
      </c>
      <c r="CF428" s="200" t="str">
        <f t="shared" si="226"/>
        <v/>
      </c>
      <c r="CG428" s="193" t="str">
        <f t="shared" si="236"/>
        <v/>
      </c>
      <c r="CH428" s="192" t="str">
        <f t="shared" si="237"/>
        <v/>
      </c>
      <c r="CI428" s="193" t="str">
        <f t="shared" si="238"/>
        <v/>
      </c>
      <c r="CJ428" s="192" t="str">
        <f t="shared" si="239"/>
        <v/>
      </c>
      <c r="CK428" s="192" t="str">
        <f t="shared" si="240"/>
        <v/>
      </c>
      <c r="CL428" s="193" t="str">
        <f>IF(CK428="","",SUMPRODUCT(--(CC428=$CC$8:$CC$358),--(CE428=$CE$8:$CE$358),--(CK428&lt;$CK$8:$CK$358))+COUNTIF($CK$8:CK428,CK428))</f>
        <v/>
      </c>
      <c r="CM428" s="229" t="str">
        <f>IF(CK428="","",SUMPRODUCT(--(CE428=$CE$8:$CE$101),--(CF428=$CF$8:$CF$101),--(CC428=$CC$8:$CC$101),--(CK428&lt;$CK$8:$CK$101))+COUNTIF($CK$8:CK428,CK428))</f>
        <v/>
      </c>
    </row>
    <row r="429" spans="73:91">
      <c r="BU429" s="193">
        <v>422</v>
      </c>
      <c r="BV429" s="193" t="str">
        <f>IF(CK429="","",SUMPRODUCT(--(CC429=$CC$8:$CC$358),--(CE429=$CE$8:$CE$358),--(CK429&lt;$CK$8:$CK$358))+COUNTIF($CK$8:CK429,CK429))</f>
        <v/>
      </c>
      <c r="BW429" s="193" t="str">
        <f t="shared" si="227"/>
        <v/>
      </c>
      <c r="BX429" s="193" t="str">
        <f t="shared" si="228"/>
        <v/>
      </c>
      <c r="BY429" s="193" t="str">
        <f t="shared" si="229"/>
        <v/>
      </c>
      <c r="BZ429" s="193" t="str">
        <f t="shared" si="230"/>
        <v/>
      </c>
      <c r="CA429" s="193" t="str">
        <f t="shared" si="231"/>
        <v/>
      </c>
      <c r="CB429" s="193" t="str">
        <f t="shared" si="232"/>
        <v/>
      </c>
      <c r="CC429" s="193" t="str">
        <f t="shared" si="233"/>
        <v/>
      </c>
      <c r="CD429" s="193" t="str">
        <f t="shared" si="234"/>
        <v/>
      </c>
      <c r="CE429" s="193" t="str">
        <f t="shared" si="235"/>
        <v/>
      </c>
      <c r="CF429" s="200" t="str">
        <f t="shared" si="226"/>
        <v/>
      </c>
      <c r="CG429" s="193" t="str">
        <f t="shared" si="236"/>
        <v/>
      </c>
      <c r="CH429" s="192" t="str">
        <f t="shared" si="237"/>
        <v/>
      </c>
      <c r="CI429" s="193" t="str">
        <f t="shared" si="238"/>
        <v/>
      </c>
      <c r="CJ429" s="192" t="str">
        <f t="shared" si="239"/>
        <v/>
      </c>
      <c r="CK429" s="192" t="str">
        <f t="shared" si="240"/>
        <v/>
      </c>
      <c r="CL429" s="193" t="str">
        <f>IF(CK429="","",SUMPRODUCT(--(CC429=$CC$8:$CC$358),--(CE429=$CE$8:$CE$358),--(CK429&lt;$CK$8:$CK$358))+COUNTIF($CK$8:CK429,CK429))</f>
        <v/>
      </c>
      <c r="CM429" s="229" t="str">
        <f>IF(CK429="","",SUMPRODUCT(--(CE429=$CE$8:$CE$101),--(CF429=$CF$8:$CF$101),--(CC429=$CC$8:$CC$101),--(CK429&lt;$CK$8:$CK$101))+COUNTIF($CK$8:CK429,CK429))</f>
        <v/>
      </c>
    </row>
    <row r="430" spans="73:91">
      <c r="BU430" s="193">
        <v>423</v>
      </c>
      <c r="BV430" s="193" t="str">
        <f>IF(CK430="","",SUMPRODUCT(--(CC430=$CC$8:$CC$358),--(CE430=$CE$8:$CE$358),--(CK430&lt;$CK$8:$CK$358))+COUNTIF($CK$8:CK430,CK430))</f>
        <v/>
      </c>
      <c r="BW430" s="193" t="str">
        <f t="shared" si="227"/>
        <v/>
      </c>
      <c r="BX430" s="193" t="str">
        <f t="shared" si="228"/>
        <v/>
      </c>
      <c r="BY430" s="193" t="str">
        <f t="shared" si="229"/>
        <v/>
      </c>
      <c r="BZ430" s="193" t="str">
        <f t="shared" si="230"/>
        <v/>
      </c>
      <c r="CA430" s="193" t="str">
        <f t="shared" si="231"/>
        <v/>
      </c>
      <c r="CB430" s="193" t="str">
        <f t="shared" si="232"/>
        <v/>
      </c>
      <c r="CC430" s="193" t="str">
        <f t="shared" si="233"/>
        <v/>
      </c>
      <c r="CD430" s="193" t="str">
        <f t="shared" si="234"/>
        <v/>
      </c>
      <c r="CE430" s="193" t="str">
        <f t="shared" si="235"/>
        <v/>
      </c>
      <c r="CF430" s="200" t="str">
        <f t="shared" si="226"/>
        <v/>
      </c>
      <c r="CG430" s="193" t="str">
        <f t="shared" si="236"/>
        <v/>
      </c>
      <c r="CH430" s="192" t="str">
        <f t="shared" si="237"/>
        <v/>
      </c>
      <c r="CI430" s="193" t="str">
        <f t="shared" si="238"/>
        <v/>
      </c>
      <c r="CJ430" s="192" t="str">
        <f t="shared" si="239"/>
        <v/>
      </c>
      <c r="CK430" s="192" t="str">
        <f t="shared" si="240"/>
        <v/>
      </c>
      <c r="CL430" s="193" t="str">
        <f>IF(CK430="","",SUMPRODUCT(--(CC430=$CC$8:$CC$358),--(CE430=$CE$8:$CE$358),--(CK430&lt;$CK$8:$CK$358))+COUNTIF($CK$8:CK430,CK430))</f>
        <v/>
      </c>
      <c r="CM430" s="229" t="str">
        <f>IF(CK430="","",SUMPRODUCT(--(CE430=$CE$8:$CE$101),--(CF430=$CF$8:$CF$101),--(CC430=$CC$8:$CC$101),--(CK430&lt;$CK$8:$CK$101))+COUNTIF($CK$8:CK430,CK430))</f>
        <v/>
      </c>
    </row>
    <row r="431" spans="73:91">
      <c r="BU431" s="193">
        <v>424</v>
      </c>
      <c r="BV431" s="193" t="str">
        <f>IF(CK431="","",SUMPRODUCT(--(CC431=$CC$8:$CC$358),--(CE431=$CE$8:$CE$358),--(CK431&lt;$CK$8:$CK$358))+COUNTIF($CK$8:CK431,CK431))</f>
        <v/>
      </c>
      <c r="BW431" s="193" t="str">
        <f t="shared" si="227"/>
        <v/>
      </c>
      <c r="BX431" s="193" t="str">
        <f t="shared" si="228"/>
        <v/>
      </c>
      <c r="BY431" s="193" t="str">
        <f t="shared" si="229"/>
        <v/>
      </c>
      <c r="BZ431" s="193" t="str">
        <f t="shared" si="230"/>
        <v/>
      </c>
      <c r="CA431" s="193" t="str">
        <f t="shared" si="231"/>
        <v/>
      </c>
      <c r="CB431" s="193" t="str">
        <f t="shared" si="232"/>
        <v/>
      </c>
      <c r="CC431" s="193" t="str">
        <f t="shared" si="233"/>
        <v/>
      </c>
      <c r="CD431" s="193" t="str">
        <f t="shared" si="234"/>
        <v/>
      </c>
      <c r="CE431" s="193" t="str">
        <f t="shared" si="235"/>
        <v/>
      </c>
      <c r="CF431" s="200" t="str">
        <f t="shared" si="226"/>
        <v/>
      </c>
      <c r="CG431" s="193" t="str">
        <f t="shared" si="236"/>
        <v/>
      </c>
      <c r="CH431" s="192" t="str">
        <f t="shared" si="237"/>
        <v/>
      </c>
      <c r="CI431" s="193" t="str">
        <f t="shared" si="238"/>
        <v/>
      </c>
      <c r="CJ431" s="192" t="str">
        <f t="shared" si="239"/>
        <v/>
      </c>
      <c r="CK431" s="192" t="str">
        <f t="shared" si="240"/>
        <v/>
      </c>
      <c r="CL431" s="193" t="str">
        <f>IF(CK431="","",SUMPRODUCT(--(CC431=$CC$8:$CC$358),--(CE431=$CE$8:$CE$358),--(CK431&lt;$CK$8:$CK$358))+COUNTIF($CK$8:CK431,CK431))</f>
        <v/>
      </c>
      <c r="CM431" s="229" t="str">
        <f>IF(CK431="","",SUMPRODUCT(--(CE431=$CE$8:$CE$101),--(CF431=$CF$8:$CF$101),--(CC431=$CC$8:$CC$101),--(CK431&lt;$CK$8:$CK$101))+COUNTIF($CK$8:CK431,CK431))</f>
        <v/>
      </c>
    </row>
    <row r="432" spans="73:91">
      <c r="BU432" s="193">
        <v>425</v>
      </c>
      <c r="BV432" s="193" t="str">
        <f>IF(CK432="","",SUMPRODUCT(--(CC432=$CC$8:$CC$358),--(CE432=$CE$8:$CE$358),--(CK432&lt;$CK$8:$CK$358))+COUNTIF($CK$8:CK432,CK432))</f>
        <v/>
      </c>
      <c r="BW432" s="193" t="str">
        <f t="shared" si="227"/>
        <v/>
      </c>
      <c r="BX432" s="193" t="str">
        <f t="shared" si="228"/>
        <v/>
      </c>
      <c r="BY432" s="193" t="str">
        <f t="shared" si="229"/>
        <v/>
      </c>
      <c r="BZ432" s="193" t="str">
        <f t="shared" si="230"/>
        <v/>
      </c>
      <c r="CA432" s="193" t="str">
        <f t="shared" si="231"/>
        <v/>
      </c>
      <c r="CB432" s="193" t="str">
        <f t="shared" si="232"/>
        <v/>
      </c>
      <c r="CC432" s="193" t="str">
        <f t="shared" si="233"/>
        <v/>
      </c>
      <c r="CD432" s="193" t="str">
        <f t="shared" si="234"/>
        <v/>
      </c>
      <c r="CE432" s="193" t="str">
        <f t="shared" si="235"/>
        <v/>
      </c>
      <c r="CF432" s="200" t="str">
        <f t="shared" si="226"/>
        <v/>
      </c>
      <c r="CG432" s="193" t="str">
        <f t="shared" si="236"/>
        <v/>
      </c>
      <c r="CH432" s="192" t="str">
        <f t="shared" si="237"/>
        <v/>
      </c>
      <c r="CI432" s="193" t="str">
        <f t="shared" si="238"/>
        <v/>
      </c>
      <c r="CJ432" s="192" t="str">
        <f t="shared" si="239"/>
        <v/>
      </c>
      <c r="CK432" s="192" t="str">
        <f t="shared" si="240"/>
        <v/>
      </c>
      <c r="CL432" s="193" t="str">
        <f>IF(CK432="","",SUMPRODUCT(--(CC432=$CC$8:$CC$358),--(CE432=$CE$8:$CE$358),--(CK432&lt;$CK$8:$CK$358))+COUNTIF($CK$8:CK432,CK432))</f>
        <v/>
      </c>
      <c r="CM432" s="229" t="str">
        <f>IF(CK432="","",SUMPRODUCT(--(CE432=$CE$8:$CE$101),--(CF432=$CF$8:$CF$101),--(CC432=$CC$8:$CC$101),--(CK432&lt;$CK$8:$CK$101))+COUNTIF($CK$8:CK432,CK432))</f>
        <v/>
      </c>
    </row>
    <row r="433" spans="73:91">
      <c r="BU433" s="193">
        <v>426</v>
      </c>
      <c r="BV433" s="193" t="str">
        <f>IF(CK433="","",SUMPRODUCT(--(CC433=$CC$8:$CC$358),--(CE433=$CE$8:$CE$358),--(CK433&lt;$CK$8:$CK$358))+COUNTIF($CK$8:CK433,CK433))</f>
        <v/>
      </c>
      <c r="BW433" s="193" t="str">
        <f t="shared" si="227"/>
        <v/>
      </c>
      <c r="BX433" s="193" t="str">
        <f t="shared" si="228"/>
        <v/>
      </c>
      <c r="BY433" s="193" t="str">
        <f t="shared" si="229"/>
        <v/>
      </c>
      <c r="BZ433" s="193" t="str">
        <f t="shared" si="230"/>
        <v/>
      </c>
      <c r="CA433" s="193" t="str">
        <f t="shared" si="231"/>
        <v/>
      </c>
      <c r="CB433" s="193" t="str">
        <f t="shared" si="232"/>
        <v/>
      </c>
      <c r="CC433" s="193" t="str">
        <f t="shared" si="233"/>
        <v/>
      </c>
      <c r="CD433" s="193" t="str">
        <f t="shared" si="234"/>
        <v/>
      </c>
      <c r="CE433" s="193" t="str">
        <f t="shared" si="235"/>
        <v/>
      </c>
      <c r="CF433" s="200" t="str">
        <f t="shared" si="226"/>
        <v/>
      </c>
      <c r="CG433" s="193" t="str">
        <f t="shared" si="236"/>
        <v/>
      </c>
      <c r="CH433" s="192" t="str">
        <f t="shared" si="237"/>
        <v/>
      </c>
      <c r="CI433" s="193" t="str">
        <f t="shared" si="238"/>
        <v/>
      </c>
      <c r="CJ433" s="192" t="str">
        <f t="shared" si="239"/>
        <v/>
      </c>
      <c r="CK433" s="192" t="str">
        <f t="shared" si="240"/>
        <v/>
      </c>
      <c r="CL433" s="193" t="str">
        <f>IF(CK433="","",SUMPRODUCT(--(CC433=$CC$8:$CC$358),--(CE433=$CE$8:$CE$358),--(CK433&lt;$CK$8:$CK$358))+COUNTIF($CK$8:CK433,CK433))</f>
        <v/>
      </c>
      <c r="CM433" s="229" t="str">
        <f>IF(CK433="","",SUMPRODUCT(--(CE433=$CE$8:$CE$101),--(CF433=$CF$8:$CF$101),--(CC433=$CC$8:$CC$101),--(CK433&lt;$CK$8:$CK$101))+COUNTIF($CK$8:CK433,CK433))</f>
        <v/>
      </c>
    </row>
    <row r="434" spans="73:91">
      <c r="BU434" s="193">
        <v>427</v>
      </c>
      <c r="BV434" s="193" t="str">
        <f>IF(CK434="","",SUMPRODUCT(--(CC434=$CC$8:$CC$358),--(CE434=$CE$8:$CE$358),--(CK434&lt;$CK$8:$CK$358))+COUNTIF($CK$8:CK434,CK434))</f>
        <v/>
      </c>
      <c r="BW434" s="193" t="str">
        <f t="shared" si="227"/>
        <v/>
      </c>
      <c r="BX434" s="193" t="str">
        <f t="shared" si="228"/>
        <v/>
      </c>
      <c r="BY434" s="193" t="str">
        <f t="shared" si="229"/>
        <v/>
      </c>
      <c r="BZ434" s="193" t="str">
        <f t="shared" si="230"/>
        <v/>
      </c>
      <c r="CA434" s="193" t="str">
        <f t="shared" si="231"/>
        <v/>
      </c>
      <c r="CB434" s="193" t="str">
        <f t="shared" si="232"/>
        <v/>
      </c>
      <c r="CC434" s="193" t="str">
        <f t="shared" si="233"/>
        <v/>
      </c>
      <c r="CD434" s="193" t="str">
        <f t="shared" si="234"/>
        <v/>
      </c>
      <c r="CE434" s="193" t="str">
        <f t="shared" si="235"/>
        <v/>
      </c>
      <c r="CF434" s="200" t="str">
        <f t="shared" si="226"/>
        <v/>
      </c>
      <c r="CG434" s="193" t="str">
        <f t="shared" si="236"/>
        <v/>
      </c>
      <c r="CH434" s="192" t="str">
        <f t="shared" si="237"/>
        <v/>
      </c>
      <c r="CI434" s="193" t="str">
        <f t="shared" si="238"/>
        <v/>
      </c>
      <c r="CJ434" s="192" t="str">
        <f t="shared" si="239"/>
        <v/>
      </c>
      <c r="CK434" s="192" t="str">
        <f t="shared" si="240"/>
        <v/>
      </c>
      <c r="CL434" s="193" t="str">
        <f>IF(CK434="","",SUMPRODUCT(--(CC434=$CC$8:$CC$358),--(CE434=$CE$8:$CE$358),--(CK434&lt;$CK$8:$CK$358))+COUNTIF($CK$8:CK434,CK434))</f>
        <v/>
      </c>
      <c r="CM434" s="229" t="str">
        <f>IF(CK434="","",SUMPRODUCT(--(CE434=$CE$8:$CE$101),--(CF434=$CF$8:$CF$101),--(CC434=$CC$8:$CC$101),--(CK434&lt;$CK$8:$CK$101))+COUNTIF($CK$8:CK434,CK434))</f>
        <v/>
      </c>
    </row>
    <row r="435" spans="73:91">
      <c r="BU435" s="193">
        <v>428</v>
      </c>
      <c r="BV435" s="193" t="str">
        <f>IF(CK435="","",SUMPRODUCT(--(CC435=$CC$8:$CC$358),--(CE435=$CE$8:$CE$358),--(CK435&lt;$CK$8:$CK$358))+COUNTIF($CK$8:CK435,CK435))</f>
        <v/>
      </c>
      <c r="BW435" s="193" t="str">
        <f t="shared" si="227"/>
        <v/>
      </c>
      <c r="BX435" s="193" t="str">
        <f t="shared" si="228"/>
        <v/>
      </c>
      <c r="BY435" s="193" t="str">
        <f t="shared" si="229"/>
        <v/>
      </c>
      <c r="BZ435" s="193" t="str">
        <f t="shared" si="230"/>
        <v/>
      </c>
      <c r="CA435" s="193" t="str">
        <f t="shared" si="231"/>
        <v/>
      </c>
      <c r="CB435" s="193" t="str">
        <f t="shared" si="232"/>
        <v/>
      </c>
      <c r="CC435" s="193" t="str">
        <f t="shared" si="233"/>
        <v/>
      </c>
      <c r="CD435" s="193" t="str">
        <f t="shared" si="234"/>
        <v/>
      </c>
      <c r="CE435" s="193" t="str">
        <f t="shared" si="235"/>
        <v/>
      </c>
      <c r="CF435" s="200" t="str">
        <f t="shared" si="226"/>
        <v/>
      </c>
      <c r="CG435" s="193" t="str">
        <f t="shared" si="236"/>
        <v/>
      </c>
      <c r="CH435" s="192" t="str">
        <f t="shared" si="237"/>
        <v/>
      </c>
      <c r="CI435" s="193" t="str">
        <f t="shared" si="238"/>
        <v/>
      </c>
      <c r="CJ435" s="192" t="str">
        <f t="shared" si="239"/>
        <v/>
      </c>
      <c r="CK435" s="192" t="str">
        <f t="shared" si="240"/>
        <v/>
      </c>
      <c r="CL435" s="193" t="str">
        <f>IF(CK435="","",SUMPRODUCT(--(CC435=$CC$8:$CC$358),--(CE435=$CE$8:$CE$358),--(CK435&lt;$CK$8:$CK$358))+COUNTIF($CK$8:CK435,CK435))</f>
        <v/>
      </c>
      <c r="CM435" s="229" t="str">
        <f>IF(CK435="","",SUMPRODUCT(--(CE435=$CE$8:$CE$101),--(CF435=$CF$8:$CF$101),--(CC435=$CC$8:$CC$101),--(CK435&lt;$CK$8:$CK$101))+COUNTIF($CK$8:CK435,CK435))</f>
        <v/>
      </c>
    </row>
    <row r="436" spans="73:91">
      <c r="BU436" s="193">
        <v>429</v>
      </c>
      <c r="BV436" s="193" t="str">
        <f>IF(CK436="","",SUMPRODUCT(--(CC436=$CC$8:$CC$358),--(CE436=$CE$8:$CE$358),--(CK436&lt;$CK$8:$CK$358))+COUNTIF($CK$8:CK436,CK436))</f>
        <v/>
      </c>
      <c r="BW436" s="193" t="str">
        <f t="shared" si="227"/>
        <v/>
      </c>
      <c r="BX436" s="193" t="str">
        <f t="shared" si="228"/>
        <v/>
      </c>
      <c r="BY436" s="193" t="str">
        <f t="shared" si="229"/>
        <v/>
      </c>
      <c r="BZ436" s="193" t="str">
        <f t="shared" si="230"/>
        <v/>
      </c>
      <c r="CA436" s="193" t="str">
        <f t="shared" si="231"/>
        <v/>
      </c>
      <c r="CB436" s="193" t="str">
        <f t="shared" si="232"/>
        <v/>
      </c>
      <c r="CC436" s="193" t="str">
        <f t="shared" si="233"/>
        <v/>
      </c>
      <c r="CD436" s="193" t="str">
        <f t="shared" si="234"/>
        <v/>
      </c>
      <c r="CE436" s="193" t="str">
        <f t="shared" si="235"/>
        <v/>
      </c>
      <c r="CF436" s="200" t="str">
        <f t="shared" si="226"/>
        <v/>
      </c>
      <c r="CG436" s="193" t="str">
        <f t="shared" si="236"/>
        <v/>
      </c>
      <c r="CH436" s="192" t="str">
        <f t="shared" si="237"/>
        <v/>
      </c>
      <c r="CI436" s="193" t="str">
        <f t="shared" si="238"/>
        <v/>
      </c>
      <c r="CJ436" s="192" t="str">
        <f t="shared" si="239"/>
        <v/>
      </c>
      <c r="CK436" s="192" t="str">
        <f t="shared" si="240"/>
        <v/>
      </c>
      <c r="CL436" s="193" t="str">
        <f>IF(CK436="","",SUMPRODUCT(--(CC436=$CC$8:$CC$358),--(CE436=$CE$8:$CE$358),--(CK436&lt;$CK$8:$CK$358))+COUNTIF($CK$8:CK436,CK436))</f>
        <v/>
      </c>
      <c r="CM436" s="229" t="str">
        <f>IF(CK436="","",SUMPRODUCT(--(CE436=$CE$8:$CE$101),--(CF436=$CF$8:$CF$101),--(CC436=$CC$8:$CC$101),--(CK436&lt;$CK$8:$CK$101))+COUNTIF($CK$8:CK436,CK436))</f>
        <v/>
      </c>
    </row>
    <row r="437" spans="73:91">
      <c r="BU437" s="193">
        <v>430</v>
      </c>
      <c r="BV437" s="193" t="str">
        <f>IF(CK437="","",SUMPRODUCT(--(CC437=$CC$8:$CC$358),--(CE437=$CE$8:$CE$358),--(CK437&lt;$CK$8:$CK$358))+COUNTIF($CK$8:CK437,CK437))</f>
        <v/>
      </c>
      <c r="BW437" s="193" t="str">
        <f t="shared" si="227"/>
        <v/>
      </c>
      <c r="BX437" s="193" t="str">
        <f t="shared" si="228"/>
        <v/>
      </c>
      <c r="BY437" s="193" t="str">
        <f t="shared" si="229"/>
        <v/>
      </c>
      <c r="BZ437" s="193" t="str">
        <f t="shared" si="230"/>
        <v/>
      </c>
      <c r="CA437" s="193" t="str">
        <f t="shared" si="231"/>
        <v/>
      </c>
      <c r="CB437" s="193" t="str">
        <f t="shared" si="232"/>
        <v/>
      </c>
      <c r="CC437" s="193" t="str">
        <f t="shared" si="233"/>
        <v/>
      </c>
      <c r="CD437" s="193" t="str">
        <f t="shared" si="234"/>
        <v/>
      </c>
      <c r="CE437" s="193" t="str">
        <f t="shared" si="235"/>
        <v/>
      </c>
      <c r="CF437" s="200" t="str">
        <f t="shared" si="226"/>
        <v/>
      </c>
      <c r="CG437" s="193" t="str">
        <f t="shared" si="236"/>
        <v/>
      </c>
      <c r="CH437" s="192" t="str">
        <f t="shared" si="237"/>
        <v/>
      </c>
      <c r="CI437" s="193" t="str">
        <f t="shared" si="238"/>
        <v/>
      </c>
      <c r="CJ437" s="192" t="str">
        <f t="shared" si="239"/>
        <v/>
      </c>
      <c r="CK437" s="192" t="str">
        <f t="shared" si="240"/>
        <v/>
      </c>
      <c r="CL437" s="193" t="str">
        <f>IF(CK437="","",SUMPRODUCT(--(CC437=$CC$8:$CC$358),--(CE437=$CE$8:$CE$358),--(CK437&lt;$CK$8:$CK$358))+COUNTIF($CK$8:CK437,CK437))</f>
        <v/>
      </c>
      <c r="CM437" s="229" t="str">
        <f>IF(CK437="","",SUMPRODUCT(--(CE437=$CE$8:$CE$101),--(CF437=$CF$8:$CF$101),--(CC437=$CC$8:$CC$101),--(CK437&lt;$CK$8:$CK$101))+COUNTIF($CK$8:CK437,CK437))</f>
        <v/>
      </c>
    </row>
    <row r="438" spans="73:91">
      <c r="BU438" s="193">
        <v>431</v>
      </c>
      <c r="BV438" s="193" t="str">
        <f>IF(CK438="","",SUMPRODUCT(--(CC438=$CC$8:$CC$358),--(CE438=$CE$8:$CE$358),--(CK438&lt;$CK$8:$CK$358))+COUNTIF($CK$8:CK438,CK438))</f>
        <v/>
      </c>
      <c r="BW438" s="193" t="str">
        <f t="shared" si="227"/>
        <v/>
      </c>
      <c r="BX438" s="193" t="str">
        <f t="shared" si="228"/>
        <v/>
      </c>
      <c r="BY438" s="193" t="str">
        <f t="shared" si="229"/>
        <v/>
      </c>
      <c r="BZ438" s="193" t="str">
        <f t="shared" si="230"/>
        <v/>
      </c>
      <c r="CA438" s="193" t="str">
        <f t="shared" si="231"/>
        <v/>
      </c>
      <c r="CB438" s="193" t="str">
        <f t="shared" si="232"/>
        <v/>
      </c>
      <c r="CC438" s="193" t="str">
        <f t="shared" si="233"/>
        <v/>
      </c>
      <c r="CD438" s="193" t="str">
        <f t="shared" si="234"/>
        <v/>
      </c>
      <c r="CE438" s="193" t="str">
        <f t="shared" si="235"/>
        <v/>
      </c>
      <c r="CF438" s="200" t="str">
        <f t="shared" si="226"/>
        <v/>
      </c>
      <c r="CG438" s="193" t="str">
        <f t="shared" si="236"/>
        <v/>
      </c>
      <c r="CH438" s="192" t="str">
        <f t="shared" si="237"/>
        <v/>
      </c>
      <c r="CI438" s="193" t="str">
        <f t="shared" si="238"/>
        <v/>
      </c>
      <c r="CJ438" s="192" t="str">
        <f t="shared" si="239"/>
        <v/>
      </c>
      <c r="CK438" s="192" t="str">
        <f t="shared" si="240"/>
        <v/>
      </c>
      <c r="CL438" s="193" t="str">
        <f>IF(CK438="","",SUMPRODUCT(--(CC438=$CC$8:$CC$358),--(CE438=$CE$8:$CE$358),--(CK438&lt;$CK$8:$CK$358))+COUNTIF($CK$8:CK438,CK438))</f>
        <v/>
      </c>
      <c r="CM438" s="229" t="str">
        <f>IF(CK438="","",SUMPRODUCT(--(CE438=$CE$8:$CE$101),--(CF438=$CF$8:$CF$101),--(CC438=$CC$8:$CC$101),--(CK438&lt;$CK$8:$CK$101))+COUNTIF($CK$8:CK438,CK438))</f>
        <v/>
      </c>
    </row>
    <row r="439" spans="73:91">
      <c r="BU439" s="193">
        <v>432</v>
      </c>
      <c r="BV439" s="193" t="str">
        <f>IF(CK439="","",SUMPRODUCT(--(CC439=$CC$8:$CC$358),--(CE439=$CE$8:$CE$358),--(CK439&lt;$CK$8:$CK$358))+COUNTIF($CK$8:CK439,CK439))</f>
        <v/>
      </c>
      <c r="BW439" s="193" t="str">
        <f t="shared" si="227"/>
        <v/>
      </c>
      <c r="BX439" s="193" t="str">
        <f t="shared" si="228"/>
        <v/>
      </c>
      <c r="BY439" s="193" t="str">
        <f t="shared" si="229"/>
        <v/>
      </c>
      <c r="BZ439" s="193" t="str">
        <f t="shared" si="230"/>
        <v/>
      </c>
      <c r="CA439" s="193" t="str">
        <f t="shared" si="231"/>
        <v/>
      </c>
      <c r="CB439" s="193" t="str">
        <f t="shared" si="232"/>
        <v/>
      </c>
      <c r="CC439" s="193" t="str">
        <f t="shared" si="233"/>
        <v/>
      </c>
      <c r="CD439" s="193" t="str">
        <f t="shared" si="234"/>
        <v/>
      </c>
      <c r="CE439" s="193" t="str">
        <f t="shared" si="235"/>
        <v/>
      </c>
      <c r="CF439" s="200" t="str">
        <f t="shared" si="226"/>
        <v/>
      </c>
      <c r="CG439" s="193" t="str">
        <f t="shared" si="236"/>
        <v/>
      </c>
      <c r="CH439" s="192" t="str">
        <f t="shared" si="237"/>
        <v/>
      </c>
      <c r="CI439" s="193" t="str">
        <f t="shared" si="238"/>
        <v/>
      </c>
      <c r="CJ439" s="192" t="str">
        <f t="shared" si="239"/>
        <v/>
      </c>
      <c r="CK439" s="192" t="str">
        <f t="shared" si="240"/>
        <v/>
      </c>
      <c r="CL439" s="193" t="str">
        <f>IF(CK439="","",SUMPRODUCT(--(CC439=$CC$8:$CC$358),--(CE439=$CE$8:$CE$358),--(CK439&lt;$CK$8:$CK$358))+COUNTIF($CK$8:CK439,CK439))</f>
        <v/>
      </c>
      <c r="CM439" s="229" t="str">
        <f>IF(CK439="","",SUMPRODUCT(--(CE439=$CE$8:$CE$101),--(CF439=$CF$8:$CF$101),--(CC439=$CC$8:$CC$101),--(CK439&lt;$CK$8:$CK$101))+COUNTIF($CK$8:CK439,CK439))</f>
        <v/>
      </c>
    </row>
    <row r="440" spans="73:91">
      <c r="BU440" s="193">
        <v>433</v>
      </c>
      <c r="BV440" s="193" t="str">
        <f>IF(CK440="","",SUMPRODUCT(--(CC440=$CC$8:$CC$358),--(CE440=$CE$8:$CE$358),--(CK440&lt;$CK$8:$CK$358))+COUNTIF($CK$8:CK440,CK440))</f>
        <v/>
      </c>
      <c r="BW440" s="193" t="str">
        <f t="shared" si="227"/>
        <v/>
      </c>
      <c r="BX440" s="193" t="str">
        <f t="shared" si="228"/>
        <v/>
      </c>
      <c r="BY440" s="193" t="str">
        <f t="shared" si="229"/>
        <v/>
      </c>
      <c r="BZ440" s="193" t="str">
        <f t="shared" si="230"/>
        <v/>
      </c>
      <c r="CA440" s="193" t="str">
        <f t="shared" si="231"/>
        <v/>
      </c>
      <c r="CB440" s="193" t="str">
        <f t="shared" si="232"/>
        <v/>
      </c>
      <c r="CC440" s="193" t="str">
        <f t="shared" si="233"/>
        <v/>
      </c>
      <c r="CD440" s="193" t="str">
        <f t="shared" si="234"/>
        <v/>
      </c>
      <c r="CE440" s="193" t="str">
        <f t="shared" si="235"/>
        <v/>
      </c>
      <c r="CF440" s="200" t="str">
        <f t="shared" si="226"/>
        <v/>
      </c>
      <c r="CG440" s="193" t="str">
        <f t="shared" si="236"/>
        <v/>
      </c>
      <c r="CH440" s="192" t="str">
        <f t="shared" si="237"/>
        <v/>
      </c>
      <c r="CI440" s="193" t="str">
        <f t="shared" si="238"/>
        <v/>
      </c>
      <c r="CJ440" s="192" t="str">
        <f t="shared" si="239"/>
        <v/>
      </c>
      <c r="CK440" s="192" t="str">
        <f t="shared" si="240"/>
        <v/>
      </c>
      <c r="CL440" s="193" t="str">
        <f>IF(CK440="","",SUMPRODUCT(--(CC440=$CC$8:$CC$358),--(CE440=$CE$8:$CE$358),--(CK440&lt;$CK$8:$CK$358))+COUNTIF($CK$8:CK440,CK440))</f>
        <v/>
      </c>
      <c r="CM440" s="229" t="str">
        <f>IF(CK440="","",SUMPRODUCT(--(CE440=$CE$8:$CE$101),--(CF440=$CF$8:$CF$101),--(CC440=$CC$8:$CC$101),--(CK440&lt;$CK$8:$CK$101))+COUNTIF($CK$8:CK440,CK440))</f>
        <v/>
      </c>
    </row>
    <row r="441" spans="73:91">
      <c r="BU441" s="193">
        <v>434</v>
      </c>
      <c r="BV441" s="193" t="str">
        <f>IF(CK441="","",SUMPRODUCT(--(CC441=$CC$8:$CC$358),--(CE441=$CE$8:$CE$358),--(CK441&lt;$CK$8:$CK$358))+COUNTIF($CK$8:CK441,CK441))</f>
        <v/>
      </c>
      <c r="BW441" s="193" t="str">
        <f t="shared" si="227"/>
        <v/>
      </c>
      <c r="BX441" s="193" t="str">
        <f t="shared" si="228"/>
        <v/>
      </c>
      <c r="BY441" s="193" t="str">
        <f t="shared" si="229"/>
        <v/>
      </c>
      <c r="BZ441" s="193" t="str">
        <f t="shared" si="230"/>
        <v/>
      </c>
      <c r="CA441" s="193" t="str">
        <f t="shared" si="231"/>
        <v/>
      </c>
      <c r="CB441" s="193" t="str">
        <f t="shared" si="232"/>
        <v/>
      </c>
      <c r="CC441" s="193" t="str">
        <f t="shared" si="233"/>
        <v/>
      </c>
      <c r="CD441" s="193" t="str">
        <f t="shared" si="234"/>
        <v/>
      </c>
      <c r="CE441" s="193" t="str">
        <f t="shared" si="235"/>
        <v/>
      </c>
      <c r="CF441" s="200" t="str">
        <f t="shared" si="226"/>
        <v/>
      </c>
      <c r="CG441" s="193" t="str">
        <f t="shared" si="236"/>
        <v/>
      </c>
      <c r="CH441" s="192" t="str">
        <f t="shared" si="237"/>
        <v/>
      </c>
      <c r="CI441" s="193" t="str">
        <f t="shared" si="238"/>
        <v/>
      </c>
      <c r="CJ441" s="192" t="str">
        <f t="shared" si="239"/>
        <v/>
      </c>
      <c r="CK441" s="192" t="str">
        <f t="shared" si="240"/>
        <v/>
      </c>
      <c r="CL441" s="193" t="str">
        <f>IF(CK441="","",SUMPRODUCT(--(CC441=$CC$8:$CC$358),--(CE441=$CE$8:$CE$358),--(CK441&lt;$CK$8:$CK$358))+COUNTIF($CK$8:CK441,CK441))</f>
        <v/>
      </c>
      <c r="CM441" s="229" t="str">
        <f>IF(CK441="","",SUMPRODUCT(--(CE441=$CE$8:$CE$101),--(CF441=$CF$8:$CF$101),--(CC441=$CC$8:$CC$101),--(CK441&lt;$CK$8:$CK$101))+COUNTIF($CK$8:CK441,CK441))</f>
        <v/>
      </c>
    </row>
    <row r="442" spans="73:91">
      <c r="BU442" s="193">
        <v>435</v>
      </c>
      <c r="BV442" s="193" t="str">
        <f>IF(CK442="","",SUMPRODUCT(--(CC442=$CC$8:$CC$358),--(CE442=$CE$8:$CE$358),--(CK442&lt;$CK$8:$CK$358))+COUNTIF($CK$8:CK442,CK442))</f>
        <v/>
      </c>
      <c r="BW442" s="193" t="str">
        <f t="shared" si="227"/>
        <v/>
      </c>
      <c r="BX442" s="193" t="str">
        <f t="shared" si="228"/>
        <v/>
      </c>
      <c r="BY442" s="193" t="str">
        <f t="shared" si="229"/>
        <v/>
      </c>
      <c r="BZ442" s="193" t="str">
        <f t="shared" si="230"/>
        <v/>
      </c>
      <c r="CA442" s="193" t="str">
        <f t="shared" si="231"/>
        <v/>
      </c>
      <c r="CB442" s="193" t="str">
        <f t="shared" si="232"/>
        <v/>
      </c>
      <c r="CC442" s="193" t="str">
        <f t="shared" si="233"/>
        <v/>
      </c>
      <c r="CD442" s="193" t="str">
        <f t="shared" si="234"/>
        <v/>
      </c>
      <c r="CE442" s="193" t="str">
        <f t="shared" si="235"/>
        <v/>
      </c>
      <c r="CF442" s="200" t="str">
        <f t="shared" si="226"/>
        <v/>
      </c>
      <c r="CG442" s="193" t="str">
        <f t="shared" si="236"/>
        <v/>
      </c>
      <c r="CH442" s="192" t="str">
        <f t="shared" si="237"/>
        <v/>
      </c>
      <c r="CI442" s="193" t="str">
        <f t="shared" si="238"/>
        <v/>
      </c>
      <c r="CJ442" s="192" t="str">
        <f t="shared" si="239"/>
        <v/>
      </c>
      <c r="CK442" s="192" t="str">
        <f t="shared" si="240"/>
        <v/>
      </c>
      <c r="CL442" s="193" t="str">
        <f>IF(CK442="","",SUMPRODUCT(--(CC442=$CC$8:$CC$358),--(CE442=$CE$8:$CE$358),--(CK442&lt;$CK$8:$CK$358))+COUNTIF($CK$8:CK442,CK442))</f>
        <v/>
      </c>
      <c r="CM442" s="229" t="str">
        <f>IF(CK442="","",SUMPRODUCT(--(CE442=$CE$8:$CE$101),--(CF442=$CF$8:$CF$101),--(CC442=$CC$8:$CC$101),--(CK442&lt;$CK$8:$CK$101))+COUNTIF($CK$8:CK442,CK442))</f>
        <v/>
      </c>
    </row>
    <row r="443" spans="73:91">
      <c r="BU443" s="193">
        <v>436</v>
      </c>
      <c r="BV443" s="193" t="str">
        <f>IF(CK443="","",SUMPRODUCT(--(CC443=$CC$8:$CC$358),--(CE443=$CE$8:$CE$358),--(CK443&lt;$CK$8:$CK$358))+COUNTIF($CK$8:CK443,CK443))</f>
        <v/>
      </c>
      <c r="BW443" s="193" t="str">
        <f t="shared" si="227"/>
        <v/>
      </c>
      <c r="BX443" s="193" t="str">
        <f t="shared" si="228"/>
        <v/>
      </c>
      <c r="BY443" s="193" t="str">
        <f t="shared" si="229"/>
        <v/>
      </c>
      <c r="BZ443" s="193" t="str">
        <f t="shared" si="230"/>
        <v/>
      </c>
      <c r="CA443" s="193" t="str">
        <f t="shared" si="231"/>
        <v/>
      </c>
      <c r="CB443" s="193" t="str">
        <f t="shared" si="232"/>
        <v/>
      </c>
      <c r="CC443" s="193" t="str">
        <f t="shared" si="233"/>
        <v/>
      </c>
      <c r="CD443" s="193" t="str">
        <f t="shared" si="234"/>
        <v/>
      </c>
      <c r="CE443" s="193" t="str">
        <f t="shared" si="235"/>
        <v/>
      </c>
      <c r="CF443" s="200" t="str">
        <f t="shared" si="226"/>
        <v/>
      </c>
      <c r="CG443" s="193" t="str">
        <f t="shared" si="236"/>
        <v/>
      </c>
      <c r="CH443" s="192" t="str">
        <f t="shared" si="237"/>
        <v/>
      </c>
      <c r="CI443" s="193" t="str">
        <f t="shared" si="238"/>
        <v/>
      </c>
      <c r="CJ443" s="192" t="str">
        <f t="shared" si="239"/>
        <v/>
      </c>
      <c r="CK443" s="192" t="str">
        <f t="shared" si="240"/>
        <v/>
      </c>
      <c r="CL443" s="193" t="str">
        <f>IF(CK443="","",SUMPRODUCT(--(CC443=$CC$8:$CC$358),--(CE443=$CE$8:$CE$358),--(CK443&lt;$CK$8:$CK$358))+COUNTIF($CK$8:CK443,CK443))</f>
        <v/>
      </c>
      <c r="CM443" s="229" t="str">
        <f>IF(CK443="","",SUMPRODUCT(--(CE443=$CE$8:$CE$101),--(CF443=$CF$8:$CF$101),--(CC443=$CC$8:$CC$101),--(CK443&lt;$CK$8:$CK$101))+COUNTIF($CK$8:CK443,CK443))</f>
        <v/>
      </c>
    </row>
    <row r="444" spans="73:91">
      <c r="BU444" s="193">
        <v>437</v>
      </c>
      <c r="BV444" s="193" t="str">
        <f>IF(CK444="","",SUMPRODUCT(--(CC444=$CC$8:$CC$358),--(CE444=$CE$8:$CE$358),--(CK444&lt;$CK$8:$CK$358))+COUNTIF($CK$8:CK444,CK444))</f>
        <v/>
      </c>
      <c r="BW444" s="193" t="str">
        <f t="shared" si="227"/>
        <v/>
      </c>
      <c r="BX444" s="193" t="str">
        <f t="shared" si="228"/>
        <v/>
      </c>
      <c r="BY444" s="193" t="str">
        <f t="shared" si="229"/>
        <v/>
      </c>
      <c r="BZ444" s="193" t="str">
        <f t="shared" si="230"/>
        <v/>
      </c>
      <c r="CA444" s="193" t="str">
        <f t="shared" si="231"/>
        <v/>
      </c>
      <c r="CB444" s="193" t="str">
        <f t="shared" si="232"/>
        <v/>
      </c>
      <c r="CC444" s="193" t="str">
        <f t="shared" si="233"/>
        <v/>
      </c>
      <c r="CD444" s="193" t="str">
        <f t="shared" si="234"/>
        <v/>
      </c>
      <c r="CE444" s="193" t="str">
        <f t="shared" si="235"/>
        <v/>
      </c>
      <c r="CF444" s="200" t="str">
        <f t="shared" si="226"/>
        <v/>
      </c>
      <c r="CG444" s="193" t="str">
        <f t="shared" si="236"/>
        <v/>
      </c>
      <c r="CH444" s="192" t="str">
        <f t="shared" si="237"/>
        <v/>
      </c>
      <c r="CI444" s="193" t="str">
        <f t="shared" si="238"/>
        <v/>
      </c>
      <c r="CJ444" s="192" t="str">
        <f t="shared" si="239"/>
        <v/>
      </c>
      <c r="CK444" s="192" t="str">
        <f t="shared" si="240"/>
        <v/>
      </c>
      <c r="CL444" s="193" t="str">
        <f>IF(CK444="","",SUMPRODUCT(--(CC444=$CC$8:$CC$358),--(CE444=$CE$8:$CE$358),--(CK444&lt;$CK$8:$CK$358))+COUNTIF($CK$8:CK444,CK444))</f>
        <v/>
      </c>
      <c r="CM444" s="229" t="str">
        <f>IF(CK444="","",SUMPRODUCT(--(CE444=$CE$8:$CE$101),--(CF444=$CF$8:$CF$101),--(CC444=$CC$8:$CC$101),--(CK444&lt;$CK$8:$CK$101))+COUNTIF($CK$8:CK444,CK444))</f>
        <v/>
      </c>
    </row>
    <row r="445" spans="73:91">
      <c r="BU445" s="193">
        <v>438</v>
      </c>
      <c r="BV445" s="193" t="str">
        <f>IF(CK445="","",SUMPRODUCT(--(CC445=$CC$8:$CC$358),--(CE445=$CE$8:$CE$358),--(CK445&lt;$CK$8:$CK$358))+COUNTIF($CK$8:CK445,CK445))</f>
        <v/>
      </c>
      <c r="BW445" s="193" t="str">
        <f t="shared" si="227"/>
        <v/>
      </c>
      <c r="BX445" s="193" t="str">
        <f t="shared" si="228"/>
        <v/>
      </c>
      <c r="BY445" s="193" t="str">
        <f t="shared" si="229"/>
        <v/>
      </c>
      <c r="BZ445" s="193" t="str">
        <f t="shared" si="230"/>
        <v/>
      </c>
      <c r="CA445" s="193" t="str">
        <f t="shared" si="231"/>
        <v/>
      </c>
      <c r="CB445" s="193" t="str">
        <f t="shared" si="232"/>
        <v/>
      </c>
      <c r="CC445" s="193" t="str">
        <f t="shared" si="233"/>
        <v/>
      </c>
      <c r="CD445" s="193" t="str">
        <f t="shared" si="234"/>
        <v/>
      </c>
      <c r="CE445" s="193" t="str">
        <f t="shared" si="235"/>
        <v/>
      </c>
      <c r="CF445" s="200" t="str">
        <f t="shared" si="226"/>
        <v/>
      </c>
      <c r="CG445" s="193" t="str">
        <f t="shared" si="236"/>
        <v/>
      </c>
      <c r="CH445" s="192" t="str">
        <f t="shared" si="237"/>
        <v/>
      </c>
      <c r="CI445" s="193" t="str">
        <f t="shared" si="238"/>
        <v/>
      </c>
      <c r="CJ445" s="192" t="str">
        <f t="shared" si="239"/>
        <v/>
      </c>
      <c r="CK445" s="192" t="str">
        <f t="shared" si="240"/>
        <v/>
      </c>
      <c r="CL445" s="193" t="str">
        <f>IF(CK445="","",SUMPRODUCT(--(CC445=$CC$8:$CC$358),--(CE445=$CE$8:$CE$358),--(CK445&lt;$CK$8:$CK$358))+COUNTIF($CK$8:CK445,CK445))</f>
        <v/>
      </c>
      <c r="CM445" s="229" t="str">
        <f>IF(CK445="","",SUMPRODUCT(--(CE445=$CE$8:$CE$101),--(CF445=$CF$8:$CF$101),--(CC445=$CC$8:$CC$101),--(CK445&lt;$CK$8:$CK$101))+COUNTIF($CK$8:CK445,CK445))</f>
        <v/>
      </c>
    </row>
    <row r="446" spans="73:91">
      <c r="BU446" s="193">
        <v>439</v>
      </c>
      <c r="BV446" s="193" t="str">
        <f>IF(CK446="","",SUMPRODUCT(--(CC446=$CC$8:$CC$358),--(CE446=$CE$8:$CE$358),--(CK446&lt;$CK$8:$CK$358))+COUNTIF($CK$8:CK446,CK446))</f>
        <v/>
      </c>
      <c r="BW446" s="193" t="str">
        <f t="shared" si="227"/>
        <v/>
      </c>
      <c r="BX446" s="193" t="str">
        <f t="shared" si="228"/>
        <v/>
      </c>
      <c r="BY446" s="193" t="str">
        <f t="shared" si="229"/>
        <v/>
      </c>
      <c r="BZ446" s="193" t="str">
        <f t="shared" si="230"/>
        <v/>
      </c>
      <c r="CA446" s="193" t="str">
        <f t="shared" si="231"/>
        <v/>
      </c>
      <c r="CB446" s="193" t="str">
        <f t="shared" si="232"/>
        <v/>
      </c>
      <c r="CC446" s="193" t="str">
        <f t="shared" si="233"/>
        <v/>
      </c>
      <c r="CD446" s="193" t="str">
        <f t="shared" si="234"/>
        <v/>
      </c>
      <c r="CE446" s="193" t="str">
        <f t="shared" si="235"/>
        <v/>
      </c>
      <c r="CF446" s="200" t="str">
        <f t="shared" si="226"/>
        <v/>
      </c>
      <c r="CG446" s="193" t="str">
        <f t="shared" si="236"/>
        <v/>
      </c>
      <c r="CH446" s="192" t="str">
        <f t="shared" si="237"/>
        <v/>
      </c>
      <c r="CI446" s="193" t="str">
        <f t="shared" si="238"/>
        <v/>
      </c>
      <c r="CJ446" s="192" t="str">
        <f t="shared" si="239"/>
        <v/>
      </c>
      <c r="CK446" s="192" t="str">
        <f t="shared" si="240"/>
        <v/>
      </c>
      <c r="CL446" s="193" t="str">
        <f>IF(CK446="","",SUMPRODUCT(--(CC446=$CC$8:$CC$358),--(CE446=$CE$8:$CE$358),--(CK446&lt;$CK$8:$CK$358))+COUNTIF($CK$8:CK446,CK446))</f>
        <v/>
      </c>
      <c r="CM446" s="229" t="str">
        <f>IF(CK446="","",SUMPRODUCT(--(CE446=$CE$8:$CE$101),--(CF446=$CF$8:$CF$101),--(CC446=$CC$8:$CC$101),--(CK446&lt;$CK$8:$CK$101))+COUNTIF($CK$8:CK446,CK446))</f>
        <v/>
      </c>
    </row>
    <row r="447" spans="73:91">
      <c r="BU447" s="193">
        <v>440</v>
      </c>
      <c r="BV447" s="193" t="str">
        <f>IF(CK447="","",SUMPRODUCT(--(CC447=$CC$8:$CC$358),--(CE447=$CE$8:$CE$358),--(CK447&lt;$CK$8:$CK$358))+COUNTIF($CK$8:CK447,CK447))</f>
        <v/>
      </c>
      <c r="BW447" s="193" t="str">
        <f t="shared" si="227"/>
        <v/>
      </c>
      <c r="BX447" s="193" t="str">
        <f t="shared" si="228"/>
        <v/>
      </c>
      <c r="BY447" s="193" t="str">
        <f t="shared" si="229"/>
        <v/>
      </c>
      <c r="BZ447" s="193" t="str">
        <f t="shared" si="230"/>
        <v/>
      </c>
      <c r="CA447" s="193" t="str">
        <f t="shared" si="231"/>
        <v/>
      </c>
      <c r="CB447" s="193" t="str">
        <f t="shared" si="232"/>
        <v/>
      </c>
      <c r="CC447" s="193" t="str">
        <f t="shared" si="233"/>
        <v/>
      </c>
      <c r="CD447" s="193" t="str">
        <f t="shared" si="234"/>
        <v/>
      </c>
      <c r="CE447" s="193" t="str">
        <f t="shared" si="235"/>
        <v/>
      </c>
      <c r="CF447" s="200" t="str">
        <f t="shared" si="226"/>
        <v/>
      </c>
      <c r="CG447" s="193" t="str">
        <f t="shared" si="236"/>
        <v/>
      </c>
      <c r="CH447" s="192" t="str">
        <f t="shared" si="237"/>
        <v/>
      </c>
      <c r="CI447" s="193" t="str">
        <f t="shared" si="238"/>
        <v/>
      </c>
      <c r="CJ447" s="192" t="str">
        <f t="shared" si="239"/>
        <v/>
      </c>
      <c r="CK447" s="192" t="str">
        <f t="shared" si="240"/>
        <v/>
      </c>
      <c r="CL447" s="193" t="str">
        <f>IF(CK447="","",SUMPRODUCT(--(CC447=$CC$8:$CC$358),--(CE447=$CE$8:$CE$358),--(CK447&lt;$CK$8:$CK$358))+COUNTIF($CK$8:CK447,CK447))</f>
        <v/>
      </c>
      <c r="CM447" s="229" t="str">
        <f>IF(CK447="","",SUMPRODUCT(--(CE447=$CE$8:$CE$101),--(CF447=$CF$8:$CF$101),--(CC447=$CC$8:$CC$101),--(CK447&lt;$CK$8:$CK$101))+COUNTIF($CK$8:CK447,CK447))</f>
        <v/>
      </c>
    </row>
    <row r="448" spans="73:91">
      <c r="BU448" s="193">
        <v>441</v>
      </c>
      <c r="BV448" s="193" t="str">
        <f>IF(CK448="","",SUMPRODUCT(--(CC448=$CC$8:$CC$358),--(CE448=$CE$8:$CE$358),--(CK448&lt;$CK$8:$CK$358))+COUNTIF($CK$8:CK448,CK448))</f>
        <v/>
      </c>
      <c r="BW448" s="193" t="str">
        <f t="shared" si="227"/>
        <v/>
      </c>
      <c r="BX448" s="193" t="str">
        <f t="shared" si="228"/>
        <v/>
      </c>
      <c r="BY448" s="193" t="str">
        <f t="shared" si="229"/>
        <v/>
      </c>
      <c r="BZ448" s="193" t="str">
        <f t="shared" si="230"/>
        <v/>
      </c>
      <c r="CA448" s="193" t="str">
        <f t="shared" si="231"/>
        <v/>
      </c>
      <c r="CB448" s="193" t="str">
        <f t="shared" si="232"/>
        <v/>
      </c>
      <c r="CC448" s="193" t="str">
        <f t="shared" si="233"/>
        <v/>
      </c>
      <c r="CD448" s="193" t="str">
        <f t="shared" si="234"/>
        <v/>
      </c>
      <c r="CE448" s="193" t="str">
        <f t="shared" si="235"/>
        <v/>
      </c>
      <c r="CF448" s="200" t="str">
        <f t="shared" si="226"/>
        <v/>
      </c>
      <c r="CG448" s="193" t="str">
        <f t="shared" si="236"/>
        <v/>
      </c>
      <c r="CH448" s="192" t="str">
        <f t="shared" si="237"/>
        <v/>
      </c>
      <c r="CI448" s="193" t="str">
        <f t="shared" si="238"/>
        <v/>
      </c>
      <c r="CJ448" s="192" t="str">
        <f t="shared" si="239"/>
        <v/>
      </c>
      <c r="CK448" s="192" t="str">
        <f t="shared" si="240"/>
        <v/>
      </c>
      <c r="CL448" s="193" t="str">
        <f>IF(CK448="","",SUMPRODUCT(--(CC448=$CC$8:$CC$358),--(CE448=$CE$8:$CE$358),--(CK448&lt;$CK$8:$CK$358))+COUNTIF($CK$8:CK448,CK448))</f>
        <v/>
      </c>
      <c r="CM448" s="229" t="str">
        <f>IF(CK448="","",SUMPRODUCT(--(CE448=$CE$8:$CE$101),--(CF448=$CF$8:$CF$101),--(CC448=$CC$8:$CC$101),--(CK448&lt;$CK$8:$CK$101))+COUNTIF($CK$8:CK448,CK448))</f>
        <v/>
      </c>
    </row>
    <row r="449" spans="73:91">
      <c r="BU449" s="193">
        <v>442</v>
      </c>
      <c r="BV449" s="193" t="str">
        <f>IF(CK449="","",SUMPRODUCT(--(CC449=$CC$8:$CC$358),--(CE449=$CE$8:$CE$358),--(CK449&lt;$CK$8:$CK$358))+COUNTIF($CK$8:CK449,CK449))</f>
        <v/>
      </c>
      <c r="BW449" s="193" t="str">
        <f t="shared" si="227"/>
        <v/>
      </c>
      <c r="BX449" s="193" t="str">
        <f t="shared" si="228"/>
        <v/>
      </c>
      <c r="BY449" s="193" t="str">
        <f t="shared" si="229"/>
        <v/>
      </c>
      <c r="BZ449" s="193" t="str">
        <f t="shared" si="230"/>
        <v/>
      </c>
      <c r="CA449" s="193" t="str">
        <f t="shared" si="231"/>
        <v/>
      </c>
      <c r="CB449" s="193" t="str">
        <f t="shared" si="232"/>
        <v/>
      </c>
      <c r="CC449" s="193" t="str">
        <f t="shared" si="233"/>
        <v/>
      </c>
      <c r="CD449" s="193" t="str">
        <f t="shared" si="234"/>
        <v/>
      </c>
      <c r="CE449" s="193" t="str">
        <f t="shared" si="235"/>
        <v/>
      </c>
      <c r="CF449" s="200" t="str">
        <f t="shared" si="226"/>
        <v/>
      </c>
      <c r="CG449" s="193" t="str">
        <f t="shared" si="236"/>
        <v/>
      </c>
      <c r="CH449" s="192" t="str">
        <f t="shared" si="237"/>
        <v/>
      </c>
      <c r="CI449" s="193" t="str">
        <f t="shared" si="238"/>
        <v/>
      </c>
      <c r="CJ449" s="192" t="str">
        <f t="shared" si="239"/>
        <v/>
      </c>
      <c r="CK449" s="192" t="str">
        <f t="shared" si="240"/>
        <v/>
      </c>
      <c r="CL449" s="193" t="str">
        <f>IF(CK449="","",SUMPRODUCT(--(CC449=$CC$8:$CC$358),--(CE449=$CE$8:$CE$358),--(CK449&lt;$CK$8:$CK$358))+COUNTIF($CK$8:CK449,CK449))</f>
        <v/>
      </c>
      <c r="CM449" s="229" t="str">
        <f>IF(CK449="","",SUMPRODUCT(--(CE449=$CE$8:$CE$101),--(CF449=$CF$8:$CF$101),--(CC449=$CC$8:$CC$101),--(CK449&lt;$CK$8:$CK$101))+COUNTIF($CK$8:CK449,CK449))</f>
        <v/>
      </c>
    </row>
    <row r="450" spans="73:91">
      <c r="BU450" s="193">
        <v>443</v>
      </c>
      <c r="BV450" s="193" t="str">
        <f>IF(CK450="","",SUMPRODUCT(--(CC450=$CC$8:$CC$358),--(CE450=$CE$8:$CE$358),--(CK450&lt;$CK$8:$CK$358))+COUNTIF($CK$8:CK450,CK450))</f>
        <v/>
      </c>
      <c r="BW450" s="193" t="str">
        <f t="shared" si="227"/>
        <v/>
      </c>
      <c r="BX450" s="193" t="str">
        <f t="shared" si="228"/>
        <v/>
      </c>
      <c r="BY450" s="193" t="str">
        <f t="shared" si="229"/>
        <v/>
      </c>
      <c r="BZ450" s="193" t="str">
        <f t="shared" si="230"/>
        <v/>
      </c>
      <c r="CA450" s="193" t="str">
        <f t="shared" si="231"/>
        <v/>
      </c>
      <c r="CB450" s="193" t="str">
        <f t="shared" si="232"/>
        <v/>
      </c>
      <c r="CC450" s="193" t="str">
        <f t="shared" si="233"/>
        <v/>
      </c>
      <c r="CD450" s="193" t="str">
        <f t="shared" si="234"/>
        <v/>
      </c>
      <c r="CE450" s="193" t="str">
        <f t="shared" si="235"/>
        <v/>
      </c>
      <c r="CF450" s="200" t="str">
        <f t="shared" si="226"/>
        <v/>
      </c>
      <c r="CG450" s="193" t="str">
        <f t="shared" si="236"/>
        <v/>
      </c>
      <c r="CH450" s="192" t="str">
        <f t="shared" si="237"/>
        <v/>
      </c>
      <c r="CI450" s="193" t="str">
        <f t="shared" si="238"/>
        <v/>
      </c>
      <c r="CJ450" s="192" t="str">
        <f t="shared" si="239"/>
        <v/>
      </c>
      <c r="CK450" s="192" t="str">
        <f t="shared" si="240"/>
        <v/>
      </c>
      <c r="CL450" s="193" t="str">
        <f>IF(CK450="","",SUMPRODUCT(--(CC450=$CC$8:$CC$358),--(CE450=$CE$8:$CE$358),--(CK450&lt;$CK$8:$CK$358))+COUNTIF($CK$8:CK450,CK450))</f>
        <v/>
      </c>
      <c r="CM450" s="229" t="str">
        <f>IF(CK450="","",SUMPRODUCT(--(CE450=$CE$8:$CE$101),--(CF450=$CF$8:$CF$101),--(CC450=$CC$8:$CC$101),--(CK450&lt;$CK$8:$CK$101))+COUNTIF($CK$8:CK450,CK450))</f>
        <v/>
      </c>
    </row>
    <row r="451" spans="73:91">
      <c r="BU451" s="193">
        <v>444</v>
      </c>
      <c r="BV451" s="193" t="str">
        <f>IF(CK451="","",SUMPRODUCT(--(CC451=$CC$8:$CC$358),--(CE451=$CE$8:$CE$358),--(CK451&lt;$CK$8:$CK$358))+COUNTIF($CK$8:CK451,CK451))</f>
        <v/>
      </c>
      <c r="BW451" s="193" t="str">
        <f t="shared" si="227"/>
        <v/>
      </c>
      <c r="BX451" s="193" t="str">
        <f t="shared" si="228"/>
        <v/>
      </c>
      <c r="BY451" s="193" t="str">
        <f t="shared" si="229"/>
        <v/>
      </c>
      <c r="BZ451" s="193" t="str">
        <f t="shared" si="230"/>
        <v/>
      </c>
      <c r="CA451" s="193" t="str">
        <f t="shared" si="231"/>
        <v/>
      </c>
      <c r="CB451" s="193" t="str">
        <f t="shared" si="232"/>
        <v/>
      </c>
      <c r="CC451" s="193" t="str">
        <f t="shared" si="233"/>
        <v/>
      </c>
      <c r="CD451" s="193" t="str">
        <f t="shared" si="234"/>
        <v/>
      </c>
      <c r="CE451" s="193" t="str">
        <f t="shared" si="235"/>
        <v/>
      </c>
      <c r="CF451" s="200" t="str">
        <f t="shared" si="226"/>
        <v/>
      </c>
      <c r="CG451" s="193" t="str">
        <f t="shared" si="236"/>
        <v/>
      </c>
      <c r="CH451" s="192" t="str">
        <f t="shared" si="237"/>
        <v/>
      </c>
      <c r="CI451" s="193" t="str">
        <f t="shared" si="238"/>
        <v/>
      </c>
      <c r="CJ451" s="192" t="str">
        <f t="shared" si="239"/>
        <v/>
      </c>
      <c r="CK451" s="192" t="str">
        <f t="shared" si="240"/>
        <v/>
      </c>
      <c r="CL451" s="193" t="str">
        <f>IF(CK451="","",SUMPRODUCT(--(CC451=$CC$8:$CC$358),--(CE451=$CE$8:$CE$358),--(CK451&lt;$CK$8:$CK$358))+COUNTIF($CK$8:CK451,CK451))</f>
        <v/>
      </c>
      <c r="CM451" s="229" t="str">
        <f>IF(CK451="","",SUMPRODUCT(--(CE451=$CE$8:$CE$101),--(CF451=$CF$8:$CF$101),--(CC451=$CC$8:$CC$101),--(CK451&lt;$CK$8:$CK$101))+COUNTIF($CK$8:CK451,CK451))</f>
        <v/>
      </c>
    </row>
    <row r="452" spans="73:91">
      <c r="BU452" s="193">
        <v>445</v>
      </c>
      <c r="BV452" s="193" t="str">
        <f>IF(CK452="","",SUMPRODUCT(--(CC452=$CC$8:$CC$358),--(CE452=$CE$8:$CE$358),--(CK452&lt;$CK$8:$CK$358))+COUNTIF($CK$8:CK452,CK452))</f>
        <v/>
      </c>
      <c r="BW452" s="193" t="str">
        <f t="shared" si="227"/>
        <v/>
      </c>
      <c r="BX452" s="193" t="str">
        <f t="shared" si="228"/>
        <v/>
      </c>
      <c r="BY452" s="193" t="str">
        <f t="shared" si="229"/>
        <v/>
      </c>
      <c r="BZ452" s="193" t="str">
        <f t="shared" si="230"/>
        <v/>
      </c>
      <c r="CA452" s="193" t="str">
        <f t="shared" si="231"/>
        <v/>
      </c>
      <c r="CB452" s="193" t="str">
        <f t="shared" si="232"/>
        <v/>
      </c>
      <c r="CC452" s="193" t="str">
        <f t="shared" si="233"/>
        <v/>
      </c>
      <c r="CD452" s="193" t="str">
        <f t="shared" si="234"/>
        <v/>
      </c>
      <c r="CE452" s="193" t="str">
        <f t="shared" si="235"/>
        <v/>
      </c>
      <c r="CF452" s="200" t="str">
        <f t="shared" si="226"/>
        <v/>
      </c>
      <c r="CG452" s="193" t="str">
        <f t="shared" si="236"/>
        <v/>
      </c>
      <c r="CH452" s="192" t="str">
        <f t="shared" si="237"/>
        <v/>
      </c>
      <c r="CI452" s="193" t="str">
        <f t="shared" si="238"/>
        <v/>
      </c>
      <c r="CJ452" s="192" t="str">
        <f t="shared" si="239"/>
        <v/>
      </c>
      <c r="CK452" s="192" t="str">
        <f t="shared" si="240"/>
        <v/>
      </c>
      <c r="CL452" s="193" t="str">
        <f>IF(CK452="","",SUMPRODUCT(--(CC452=$CC$8:$CC$358),--(CE452=$CE$8:$CE$358),--(CK452&lt;$CK$8:$CK$358))+COUNTIF($CK$8:CK452,CK452))</f>
        <v/>
      </c>
      <c r="CM452" s="229" t="str">
        <f>IF(CK452="","",SUMPRODUCT(--(CE452=$CE$8:$CE$101),--(CF452=$CF$8:$CF$101),--(CC452=$CC$8:$CC$101),--(CK452&lt;$CK$8:$CK$101))+COUNTIF($CK$8:CK452,CK452))</f>
        <v/>
      </c>
    </row>
    <row r="453" spans="73:91">
      <c r="BU453" s="193">
        <v>446</v>
      </c>
      <c r="BV453" s="193" t="str">
        <f>IF(CK453="","",SUMPRODUCT(--(CC453=$CC$8:$CC$358),--(CE453=$CE$8:$CE$358),--(CK453&lt;$CK$8:$CK$358))+COUNTIF($CK$8:CK453,CK453))</f>
        <v/>
      </c>
      <c r="BW453" s="193" t="str">
        <f t="shared" si="227"/>
        <v/>
      </c>
      <c r="BX453" s="193" t="str">
        <f t="shared" si="228"/>
        <v/>
      </c>
      <c r="BY453" s="193" t="str">
        <f t="shared" si="229"/>
        <v/>
      </c>
      <c r="BZ453" s="193" t="str">
        <f t="shared" si="230"/>
        <v/>
      </c>
      <c r="CA453" s="193" t="str">
        <f t="shared" si="231"/>
        <v/>
      </c>
      <c r="CB453" s="193" t="str">
        <f t="shared" si="232"/>
        <v/>
      </c>
      <c r="CC453" s="193" t="str">
        <f t="shared" si="233"/>
        <v/>
      </c>
      <c r="CD453" s="193" t="str">
        <f t="shared" si="234"/>
        <v/>
      </c>
      <c r="CE453" s="193" t="str">
        <f t="shared" si="235"/>
        <v/>
      </c>
      <c r="CF453" s="200" t="str">
        <f t="shared" si="226"/>
        <v/>
      </c>
      <c r="CG453" s="193" t="str">
        <f t="shared" si="236"/>
        <v/>
      </c>
      <c r="CH453" s="192" t="str">
        <f t="shared" si="237"/>
        <v/>
      </c>
      <c r="CI453" s="193" t="str">
        <f t="shared" si="238"/>
        <v/>
      </c>
      <c r="CJ453" s="192" t="str">
        <f t="shared" si="239"/>
        <v/>
      </c>
      <c r="CK453" s="192" t="str">
        <f t="shared" si="240"/>
        <v/>
      </c>
      <c r="CL453" s="193" t="str">
        <f>IF(CK453="","",SUMPRODUCT(--(CC453=$CC$8:$CC$358),--(CE453=$CE$8:$CE$358),--(CK453&lt;$CK$8:$CK$358))+COUNTIF($CK$8:CK453,CK453))</f>
        <v/>
      </c>
      <c r="CM453" s="229" t="str">
        <f>IF(CK453="","",SUMPRODUCT(--(CE453=$CE$8:$CE$101),--(CF453=$CF$8:$CF$101),--(CC453=$CC$8:$CC$101),--(CK453&lt;$CK$8:$CK$101))+COUNTIF($CK$8:CK453,CK453))</f>
        <v/>
      </c>
    </row>
    <row r="454" spans="73:91">
      <c r="BU454" s="193">
        <v>447</v>
      </c>
      <c r="BV454" s="193" t="str">
        <f>IF(CK454="","",SUMPRODUCT(--(CC454=$CC$8:$CC$358),--(CE454=$CE$8:$CE$358),--(CK454&lt;$CK$8:$CK$358))+COUNTIF($CK$8:CK454,CK454))</f>
        <v/>
      </c>
      <c r="BW454" s="193" t="str">
        <f t="shared" si="227"/>
        <v/>
      </c>
      <c r="BX454" s="193" t="str">
        <f t="shared" si="228"/>
        <v/>
      </c>
      <c r="BY454" s="193" t="str">
        <f t="shared" si="229"/>
        <v/>
      </c>
      <c r="BZ454" s="193" t="str">
        <f t="shared" si="230"/>
        <v/>
      </c>
      <c r="CA454" s="193" t="str">
        <f t="shared" si="231"/>
        <v/>
      </c>
      <c r="CB454" s="193" t="str">
        <f t="shared" si="232"/>
        <v/>
      </c>
      <c r="CC454" s="193" t="str">
        <f t="shared" si="233"/>
        <v/>
      </c>
      <c r="CD454" s="193" t="str">
        <f t="shared" si="234"/>
        <v/>
      </c>
      <c r="CE454" s="193" t="str">
        <f t="shared" si="235"/>
        <v/>
      </c>
      <c r="CF454" s="200" t="str">
        <f t="shared" si="226"/>
        <v/>
      </c>
      <c r="CG454" s="193" t="str">
        <f t="shared" si="236"/>
        <v/>
      </c>
      <c r="CH454" s="192" t="str">
        <f t="shared" si="237"/>
        <v/>
      </c>
      <c r="CI454" s="193" t="str">
        <f t="shared" si="238"/>
        <v/>
      </c>
      <c r="CJ454" s="192" t="str">
        <f t="shared" si="239"/>
        <v/>
      </c>
      <c r="CK454" s="192" t="str">
        <f t="shared" si="240"/>
        <v/>
      </c>
      <c r="CL454" s="193" t="str">
        <f>IF(CK454="","",SUMPRODUCT(--(CC454=$CC$8:$CC$358),--(CE454=$CE$8:$CE$358),--(CK454&lt;$CK$8:$CK$358))+COUNTIF($CK$8:CK454,CK454))</f>
        <v/>
      </c>
      <c r="CM454" s="229" t="str">
        <f>IF(CK454="","",SUMPRODUCT(--(CE454=$CE$8:$CE$101),--(CF454=$CF$8:$CF$101),--(CC454=$CC$8:$CC$101),--(CK454&lt;$CK$8:$CK$101))+COUNTIF($CK$8:CK454,CK454))</f>
        <v/>
      </c>
    </row>
    <row r="455" spans="73:91">
      <c r="BU455" s="193">
        <v>448</v>
      </c>
      <c r="BV455" s="193" t="str">
        <f>IF(CK455="","",SUMPRODUCT(--(CC455=$CC$8:$CC$358),--(CE455=$CE$8:$CE$358),--(CK455&lt;$CK$8:$CK$358))+COUNTIF($CK$8:CK455,CK455))</f>
        <v/>
      </c>
      <c r="BW455" s="193" t="str">
        <f t="shared" si="227"/>
        <v/>
      </c>
      <c r="BX455" s="193" t="str">
        <f t="shared" si="228"/>
        <v/>
      </c>
      <c r="BY455" s="193" t="str">
        <f t="shared" si="229"/>
        <v/>
      </c>
      <c r="BZ455" s="193" t="str">
        <f t="shared" si="230"/>
        <v/>
      </c>
      <c r="CA455" s="193" t="str">
        <f t="shared" si="231"/>
        <v/>
      </c>
      <c r="CB455" s="193" t="str">
        <f t="shared" si="232"/>
        <v/>
      </c>
      <c r="CC455" s="193" t="str">
        <f t="shared" si="233"/>
        <v/>
      </c>
      <c r="CD455" s="193" t="str">
        <f t="shared" si="234"/>
        <v/>
      </c>
      <c r="CE455" s="193" t="str">
        <f t="shared" si="235"/>
        <v/>
      </c>
      <c r="CF455" s="200" t="str">
        <f t="shared" si="226"/>
        <v/>
      </c>
      <c r="CG455" s="193" t="str">
        <f t="shared" si="236"/>
        <v/>
      </c>
      <c r="CH455" s="192" t="str">
        <f t="shared" si="237"/>
        <v/>
      </c>
      <c r="CI455" s="193" t="str">
        <f t="shared" si="238"/>
        <v/>
      </c>
      <c r="CJ455" s="192" t="str">
        <f t="shared" si="239"/>
        <v/>
      </c>
      <c r="CK455" s="192" t="str">
        <f t="shared" si="240"/>
        <v/>
      </c>
      <c r="CL455" s="193" t="str">
        <f>IF(CK455="","",SUMPRODUCT(--(CC455=$CC$8:$CC$358),--(CE455=$CE$8:$CE$358),--(CK455&lt;$CK$8:$CK$358))+COUNTIF($CK$8:CK455,CK455))</f>
        <v/>
      </c>
      <c r="CM455" s="229" t="str">
        <f>IF(CK455="","",SUMPRODUCT(--(CE455=$CE$8:$CE$101),--(CF455=$CF$8:$CF$101),--(CC455=$CC$8:$CC$101),--(CK455&lt;$CK$8:$CK$101))+COUNTIF($CK$8:CK455,CK455))</f>
        <v/>
      </c>
    </row>
    <row r="456" spans="73:91">
      <c r="BU456" s="193">
        <v>449</v>
      </c>
      <c r="BV456" s="193" t="str">
        <f>IF(CK456="","",SUMPRODUCT(--(CC456=$CC$8:$CC$358),--(CE456=$CE$8:$CE$358),--(CK456&lt;$CK$8:$CK$358))+COUNTIF($CK$8:CK456,CK456))</f>
        <v/>
      </c>
      <c r="BW456" s="193" t="str">
        <f t="shared" si="227"/>
        <v/>
      </c>
      <c r="BX456" s="193" t="str">
        <f t="shared" si="228"/>
        <v/>
      </c>
      <c r="BY456" s="193" t="str">
        <f t="shared" si="229"/>
        <v/>
      </c>
      <c r="BZ456" s="193" t="str">
        <f t="shared" si="230"/>
        <v/>
      </c>
      <c r="CA456" s="193" t="str">
        <f t="shared" si="231"/>
        <v/>
      </c>
      <c r="CB456" s="193" t="str">
        <f t="shared" si="232"/>
        <v/>
      </c>
      <c r="CC456" s="193" t="str">
        <f t="shared" si="233"/>
        <v/>
      </c>
      <c r="CD456" s="193" t="str">
        <f t="shared" si="234"/>
        <v/>
      </c>
      <c r="CE456" s="193" t="str">
        <f t="shared" si="235"/>
        <v/>
      </c>
      <c r="CF456" s="200" t="str">
        <f t="shared" ref="CF456:CF519" si="241">IFERROR(VLOOKUP(BU456,selection,13,0),"")</f>
        <v/>
      </c>
      <c r="CG456" s="193" t="str">
        <f t="shared" si="236"/>
        <v/>
      </c>
      <c r="CH456" s="192" t="str">
        <f t="shared" si="237"/>
        <v/>
      </c>
      <c r="CI456" s="193" t="str">
        <f t="shared" si="238"/>
        <v/>
      </c>
      <c r="CJ456" s="192" t="str">
        <f t="shared" si="239"/>
        <v/>
      </c>
      <c r="CK456" s="192" t="str">
        <f t="shared" si="240"/>
        <v/>
      </c>
      <c r="CL456" s="193" t="str">
        <f>IF(CK456="","",SUMPRODUCT(--(CC456=$CC$8:$CC$358),--(CE456=$CE$8:$CE$358),--(CK456&lt;$CK$8:$CK$358))+COUNTIF($CK$8:CK456,CK456))</f>
        <v/>
      </c>
      <c r="CM456" s="229" t="str">
        <f>IF(CK456="","",SUMPRODUCT(--(CE456=$CE$8:$CE$101),--(CF456=$CF$8:$CF$101),--(CC456=$CC$8:$CC$101),--(CK456&lt;$CK$8:$CK$101))+COUNTIF($CK$8:CK456,CK456))</f>
        <v/>
      </c>
    </row>
    <row r="457" spans="73:91">
      <c r="BU457" s="193">
        <v>450</v>
      </c>
      <c r="BV457" s="193" t="str">
        <f>IF(CK457="","",SUMPRODUCT(--(CC457=$CC$8:$CC$358),--(CE457=$CE$8:$CE$358),--(CK457&lt;$CK$8:$CK$358))+COUNTIF($CK$8:CK457,CK457))</f>
        <v/>
      </c>
      <c r="BW457" s="193" t="str">
        <f t="shared" si="227"/>
        <v/>
      </c>
      <c r="BX457" s="193" t="str">
        <f t="shared" si="228"/>
        <v/>
      </c>
      <c r="BY457" s="193" t="str">
        <f t="shared" si="229"/>
        <v/>
      </c>
      <c r="BZ457" s="193" t="str">
        <f t="shared" si="230"/>
        <v/>
      </c>
      <c r="CA457" s="193" t="str">
        <f t="shared" si="231"/>
        <v/>
      </c>
      <c r="CB457" s="193" t="str">
        <f t="shared" si="232"/>
        <v/>
      </c>
      <c r="CC457" s="193" t="str">
        <f t="shared" si="233"/>
        <v/>
      </c>
      <c r="CD457" s="193" t="str">
        <f t="shared" si="234"/>
        <v/>
      </c>
      <c r="CE457" s="193" t="str">
        <f t="shared" si="235"/>
        <v/>
      </c>
      <c r="CF457" s="200" t="str">
        <f t="shared" si="241"/>
        <v/>
      </c>
      <c r="CG457" s="193" t="str">
        <f t="shared" si="236"/>
        <v/>
      </c>
      <c r="CH457" s="192" t="str">
        <f t="shared" si="237"/>
        <v/>
      </c>
      <c r="CI457" s="193" t="str">
        <f t="shared" si="238"/>
        <v/>
      </c>
      <c r="CJ457" s="192" t="str">
        <f t="shared" si="239"/>
        <v/>
      </c>
      <c r="CK457" s="192" t="str">
        <f t="shared" si="240"/>
        <v/>
      </c>
      <c r="CL457" s="193" t="str">
        <f>IF(CK457="","",SUMPRODUCT(--(CC457=$CC$8:$CC$358),--(CE457=$CE$8:$CE$358),--(CK457&lt;$CK$8:$CK$358))+COUNTIF($CK$8:CK457,CK457))</f>
        <v/>
      </c>
      <c r="CM457" s="229" t="str">
        <f>IF(CK457="","",SUMPRODUCT(--(CE457=$CE$8:$CE$101),--(CF457=$CF$8:$CF$101),--(CC457=$CC$8:$CC$101),--(CK457&lt;$CK$8:$CK$101))+COUNTIF($CK$8:CK457,CK457))</f>
        <v/>
      </c>
    </row>
    <row r="458" spans="73:91">
      <c r="BU458" s="193">
        <v>451</v>
      </c>
      <c r="BV458" s="193" t="str">
        <f>IF(CK458="","",SUMPRODUCT(--(CC458=$CC$8:$CC$358),--(CE458=$CE$8:$CE$358),--(CK458&lt;$CK$8:$CK$358))+COUNTIF($CK$8:CK458,CK458))</f>
        <v/>
      </c>
      <c r="BW458" s="193" t="str">
        <f t="shared" si="227"/>
        <v/>
      </c>
      <c r="BX458" s="193" t="str">
        <f t="shared" si="228"/>
        <v/>
      </c>
      <c r="BY458" s="193" t="str">
        <f t="shared" si="229"/>
        <v/>
      </c>
      <c r="BZ458" s="193" t="str">
        <f t="shared" si="230"/>
        <v/>
      </c>
      <c r="CA458" s="193" t="str">
        <f t="shared" si="231"/>
        <v/>
      </c>
      <c r="CB458" s="193" t="str">
        <f t="shared" si="232"/>
        <v/>
      </c>
      <c r="CC458" s="193" t="str">
        <f t="shared" si="233"/>
        <v/>
      </c>
      <c r="CD458" s="193" t="str">
        <f t="shared" si="234"/>
        <v/>
      </c>
      <c r="CE458" s="193" t="str">
        <f t="shared" si="235"/>
        <v/>
      </c>
      <c r="CF458" s="200" t="str">
        <f t="shared" si="241"/>
        <v/>
      </c>
      <c r="CG458" s="193" t="str">
        <f t="shared" si="236"/>
        <v/>
      </c>
      <c r="CH458" s="192" t="str">
        <f t="shared" si="237"/>
        <v/>
      </c>
      <c r="CI458" s="193" t="str">
        <f t="shared" si="238"/>
        <v/>
      </c>
      <c r="CJ458" s="192" t="str">
        <f t="shared" si="239"/>
        <v/>
      </c>
      <c r="CK458" s="192" t="str">
        <f t="shared" si="240"/>
        <v/>
      </c>
      <c r="CL458" s="193" t="str">
        <f>IF(CK458="","",SUMPRODUCT(--(CC458=$CC$8:$CC$358),--(CE458=$CE$8:$CE$358),--(CK458&lt;$CK$8:$CK$358))+COUNTIF($CK$8:CK458,CK458))</f>
        <v/>
      </c>
      <c r="CM458" s="229" t="str">
        <f>IF(CK458="","",SUMPRODUCT(--(CE458=$CE$8:$CE$101),--(CF458=$CF$8:$CF$101),--(CC458=$CC$8:$CC$101),--(CK458&lt;$CK$8:$CK$101))+COUNTIF($CK$8:CK458,CK458))</f>
        <v/>
      </c>
    </row>
    <row r="459" spans="73:91">
      <c r="BU459" s="193">
        <v>452</v>
      </c>
      <c r="BV459" s="193" t="str">
        <f>IF(CK459="","",SUMPRODUCT(--(CC459=$CC$8:$CC$358),--(CE459=$CE$8:$CE$358),--(CK459&lt;$CK$8:$CK$358))+COUNTIF($CK$8:CK459,CK459))</f>
        <v/>
      </c>
      <c r="BW459" s="193" t="str">
        <f t="shared" ref="BW459:BW522" si="242">IFERROR(VLOOKUP(BU459,selection,4,0),"")</f>
        <v/>
      </c>
      <c r="BX459" s="193" t="str">
        <f t="shared" ref="BX459:BX522" si="243">IFERROR(VLOOKUP(BU459,selection,5,0),"")</f>
        <v/>
      </c>
      <c r="BY459" s="193" t="str">
        <f t="shared" ref="BY459:BY522" si="244">IFERROR(VLOOKUP(BU459,selection,6,0),"")</f>
        <v/>
      </c>
      <c r="BZ459" s="193" t="str">
        <f t="shared" ref="BZ459:BZ522" si="245">IFERROR(VLOOKUP(BU459,selection,16,0),"")</f>
        <v/>
      </c>
      <c r="CA459" s="193" t="str">
        <f t="shared" ref="CA459:CA522" si="246">IFERROR(VLOOKUP(BU459,selection,15,0),"")</f>
        <v/>
      </c>
      <c r="CB459" s="193" t="str">
        <f t="shared" ref="CB459:CB522" si="247">IFERROR(VLOOKUP(BU459,selection,7,0),"")</f>
        <v/>
      </c>
      <c r="CC459" s="193" t="str">
        <f t="shared" ref="CC459:CC522" si="248">IFERROR(VLOOKUP(BU459,selection,18,0),"")</f>
        <v/>
      </c>
      <c r="CD459" s="193" t="str">
        <f t="shared" ref="CD459:CD522" si="249">IFERROR(VLOOKUP(BU459,selection,14,0),"")</f>
        <v/>
      </c>
      <c r="CE459" s="193" t="str">
        <f t="shared" ref="CE459:CE522" si="250">IFERROR(VLOOKUP(BU459,selection,19,0),"")</f>
        <v/>
      </c>
      <c r="CF459" s="200" t="str">
        <f t="shared" si="241"/>
        <v/>
      </c>
      <c r="CG459" s="193" t="str">
        <f t="shared" ref="CG459:CG522" si="251">IFERROR(VLOOKUP(BU459,selection,8,0),"")</f>
        <v/>
      </c>
      <c r="CH459" s="192" t="str">
        <f t="shared" ref="CH459:CH522" si="252">IFERROR(VLOOKUP(BU459,selection,9,0)*75%,"")</f>
        <v/>
      </c>
      <c r="CI459" s="193" t="str">
        <f t="shared" ref="CI459:CI522" si="253">IFERROR(VLOOKUP(BU459,selection,10,0),"")</f>
        <v/>
      </c>
      <c r="CJ459" s="192" t="str">
        <f t="shared" ref="CJ459:CJ522" si="254">IFERROR(VLOOKUP(BU459,selection,11,0)*25%,"")</f>
        <v/>
      </c>
      <c r="CK459" s="192" t="str">
        <f t="shared" ref="CK459:CK522" si="255">IFERROR(IF(CB459="","",SUM(CH459+CJ459)),"")</f>
        <v/>
      </c>
      <c r="CL459" s="193" t="str">
        <f>IF(CK459="","",SUMPRODUCT(--(CC459=$CC$8:$CC$358),--(CE459=$CE$8:$CE$358),--(CK459&lt;$CK$8:$CK$358))+COUNTIF($CK$8:CK459,CK459))</f>
        <v/>
      </c>
      <c r="CM459" s="229" t="str">
        <f>IF(CK459="","",SUMPRODUCT(--(CE459=$CE$8:$CE$101),--(CF459=$CF$8:$CF$101),--(CC459=$CC$8:$CC$101),--(CK459&lt;$CK$8:$CK$101))+COUNTIF($CK$8:CK459,CK459))</f>
        <v/>
      </c>
    </row>
    <row r="460" spans="73:91">
      <c r="BU460" s="193">
        <v>453</v>
      </c>
      <c r="BV460" s="193" t="str">
        <f>IF(CK460="","",SUMPRODUCT(--(CC460=$CC$8:$CC$358),--(CE460=$CE$8:$CE$358),--(CK460&lt;$CK$8:$CK$358))+COUNTIF($CK$8:CK460,CK460))</f>
        <v/>
      </c>
      <c r="BW460" s="193" t="str">
        <f t="shared" si="242"/>
        <v/>
      </c>
      <c r="BX460" s="193" t="str">
        <f t="shared" si="243"/>
        <v/>
      </c>
      <c r="BY460" s="193" t="str">
        <f t="shared" si="244"/>
        <v/>
      </c>
      <c r="BZ460" s="193" t="str">
        <f t="shared" si="245"/>
        <v/>
      </c>
      <c r="CA460" s="193" t="str">
        <f t="shared" si="246"/>
        <v/>
      </c>
      <c r="CB460" s="193" t="str">
        <f t="shared" si="247"/>
        <v/>
      </c>
      <c r="CC460" s="193" t="str">
        <f t="shared" si="248"/>
        <v/>
      </c>
      <c r="CD460" s="193" t="str">
        <f t="shared" si="249"/>
        <v/>
      </c>
      <c r="CE460" s="193" t="str">
        <f t="shared" si="250"/>
        <v/>
      </c>
      <c r="CF460" s="200" t="str">
        <f t="shared" si="241"/>
        <v/>
      </c>
      <c r="CG460" s="193" t="str">
        <f t="shared" si="251"/>
        <v/>
      </c>
      <c r="CH460" s="192" t="str">
        <f t="shared" si="252"/>
        <v/>
      </c>
      <c r="CI460" s="193" t="str">
        <f t="shared" si="253"/>
        <v/>
      </c>
      <c r="CJ460" s="192" t="str">
        <f t="shared" si="254"/>
        <v/>
      </c>
      <c r="CK460" s="192" t="str">
        <f t="shared" si="255"/>
        <v/>
      </c>
      <c r="CL460" s="193" t="str">
        <f>IF(CK460="","",SUMPRODUCT(--(CC460=$CC$8:$CC$358),--(CE460=$CE$8:$CE$358),--(CK460&lt;$CK$8:$CK$358))+COUNTIF($CK$8:CK460,CK460))</f>
        <v/>
      </c>
      <c r="CM460" s="229" t="str">
        <f>IF(CK460="","",SUMPRODUCT(--(CE460=$CE$8:$CE$101),--(CF460=$CF$8:$CF$101),--(CC460=$CC$8:$CC$101),--(CK460&lt;$CK$8:$CK$101))+COUNTIF($CK$8:CK460,CK460))</f>
        <v/>
      </c>
    </row>
    <row r="461" spans="73:91">
      <c r="BU461" s="193">
        <v>454</v>
      </c>
      <c r="BV461" s="193" t="str">
        <f>IF(CK461="","",SUMPRODUCT(--(CC461=$CC$8:$CC$358),--(CE461=$CE$8:$CE$358),--(CK461&lt;$CK$8:$CK$358))+COUNTIF($CK$8:CK461,CK461))</f>
        <v/>
      </c>
      <c r="BW461" s="193" t="str">
        <f t="shared" si="242"/>
        <v/>
      </c>
      <c r="BX461" s="193" t="str">
        <f t="shared" si="243"/>
        <v/>
      </c>
      <c r="BY461" s="193" t="str">
        <f t="shared" si="244"/>
        <v/>
      </c>
      <c r="BZ461" s="193" t="str">
        <f t="shared" si="245"/>
        <v/>
      </c>
      <c r="CA461" s="193" t="str">
        <f t="shared" si="246"/>
        <v/>
      </c>
      <c r="CB461" s="193" t="str">
        <f t="shared" si="247"/>
        <v/>
      </c>
      <c r="CC461" s="193" t="str">
        <f t="shared" si="248"/>
        <v/>
      </c>
      <c r="CD461" s="193" t="str">
        <f t="shared" si="249"/>
        <v/>
      </c>
      <c r="CE461" s="193" t="str">
        <f t="shared" si="250"/>
        <v/>
      </c>
      <c r="CF461" s="200" t="str">
        <f t="shared" si="241"/>
        <v/>
      </c>
      <c r="CG461" s="193" t="str">
        <f t="shared" si="251"/>
        <v/>
      </c>
      <c r="CH461" s="192" t="str">
        <f t="shared" si="252"/>
        <v/>
      </c>
      <c r="CI461" s="193" t="str">
        <f t="shared" si="253"/>
        <v/>
      </c>
      <c r="CJ461" s="192" t="str">
        <f t="shared" si="254"/>
        <v/>
      </c>
      <c r="CK461" s="192" t="str">
        <f t="shared" si="255"/>
        <v/>
      </c>
      <c r="CL461" s="193" t="str">
        <f>IF(CK461="","",SUMPRODUCT(--(CC461=$CC$8:$CC$358),--(CE461=$CE$8:$CE$358),--(CK461&lt;$CK$8:$CK$358))+COUNTIF($CK$8:CK461,CK461))</f>
        <v/>
      </c>
      <c r="CM461" s="229" t="str">
        <f>IF(CK461="","",SUMPRODUCT(--(CE461=$CE$8:$CE$101),--(CF461=$CF$8:$CF$101),--(CC461=$CC$8:$CC$101),--(CK461&lt;$CK$8:$CK$101))+COUNTIF($CK$8:CK461,CK461))</f>
        <v/>
      </c>
    </row>
    <row r="462" spans="73:91">
      <c r="BU462" s="193">
        <v>455</v>
      </c>
      <c r="BV462" s="193" t="str">
        <f>IF(CK462="","",SUMPRODUCT(--(CC462=$CC$8:$CC$358),--(CE462=$CE$8:$CE$358),--(CK462&lt;$CK$8:$CK$358))+COUNTIF($CK$8:CK462,CK462))</f>
        <v/>
      </c>
      <c r="BW462" s="193" t="str">
        <f t="shared" si="242"/>
        <v/>
      </c>
      <c r="BX462" s="193" t="str">
        <f t="shared" si="243"/>
        <v/>
      </c>
      <c r="BY462" s="193" t="str">
        <f t="shared" si="244"/>
        <v/>
      </c>
      <c r="BZ462" s="193" t="str">
        <f t="shared" si="245"/>
        <v/>
      </c>
      <c r="CA462" s="193" t="str">
        <f t="shared" si="246"/>
        <v/>
      </c>
      <c r="CB462" s="193" t="str">
        <f t="shared" si="247"/>
        <v/>
      </c>
      <c r="CC462" s="193" t="str">
        <f t="shared" si="248"/>
        <v/>
      </c>
      <c r="CD462" s="193" t="str">
        <f t="shared" si="249"/>
        <v/>
      </c>
      <c r="CE462" s="193" t="str">
        <f t="shared" si="250"/>
        <v/>
      </c>
      <c r="CF462" s="200" t="str">
        <f t="shared" si="241"/>
        <v/>
      </c>
      <c r="CG462" s="193" t="str">
        <f t="shared" si="251"/>
        <v/>
      </c>
      <c r="CH462" s="192" t="str">
        <f t="shared" si="252"/>
        <v/>
      </c>
      <c r="CI462" s="193" t="str">
        <f t="shared" si="253"/>
        <v/>
      </c>
      <c r="CJ462" s="192" t="str">
        <f t="shared" si="254"/>
        <v/>
      </c>
      <c r="CK462" s="192" t="str">
        <f t="shared" si="255"/>
        <v/>
      </c>
      <c r="CL462" s="193" t="str">
        <f>IF(CK462="","",SUMPRODUCT(--(CC462=$CC$8:$CC$358),--(CE462=$CE$8:$CE$358),--(CK462&lt;$CK$8:$CK$358))+COUNTIF($CK$8:CK462,CK462))</f>
        <v/>
      </c>
      <c r="CM462" s="229" t="str">
        <f>IF(CK462="","",SUMPRODUCT(--(CE462=$CE$8:$CE$101),--(CF462=$CF$8:$CF$101),--(CC462=$CC$8:$CC$101),--(CK462&lt;$CK$8:$CK$101))+COUNTIF($CK$8:CK462,CK462))</f>
        <v/>
      </c>
    </row>
    <row r="463" spans="73:91">
      <c r="BU463" s="193">
        <v>456</v>
      </c>
      <c r="BV463" s="193" t="str">
        <f>IF(CK463="","",SUMPRODUCT(--(CC463=$CC$8:$CC$358),--(CE463=$CE$8:$CE$358),--(CK463&lt;$CK$8:$CK$358))+COUNTIF($CK$8:CK463,CK463))</f>
        <v/>
      </c>
      <c r="BW463" s="193" t="str">
        <f t="shared" si="242"/>
        <v/>
      </c>
      <c r="BX463" s="193" t="str">
        <f t="shared" si="243"/>
        <v/>
      </c>
      <c r="BY463" s="193" t="str">
        <f t="shared" si="244"/>
        <v/>
      </c>
      <c r="BZ463" s="193" t="str">
        <f t="shared" si="245"/>
        <v/>
      </c>
      <c r="CA463" s="193" t="str">
        <f t="shared" si="246"/>
        <v/>
      </c>
      <c r="CB463" s="193" t="str">
        <f t="shared" si="247"/>
        <v/>
      </c>
      <c r="CC463" s="193" t="str">
        <f t="shared" si="248"/>
        <v/>
      </c>
      <c r="CD463" s="193" t="str">
        <f t="shared" si="249"/>
        <v/>
      </c>
      <c r="CE463" s="193" t="str">
        <f t="shared" si="250"/>
        <v/>
      </c>
      <c r="CF463" s="200" t="str">
        <f t="shared" si="241"/>
        <v/>
      </c>
      <c r="CG463" s="193" t="str">
        <f t="shared" si="251"/>
        <v/>
      </c>
      <c r="CH463" s="192" t="str">
        <f t="shared" si="252"/>
        <v/>
      </c>
      <c r="CI463" s="193" t="str">
        <f t="shared" si="253"/>
        <v/>
      </c>
      <c r="CJ463" s="192" t="str">
        <f t="shared" si="254"/>
        <v/>
      </c>
      <c r="CK463" s="192" t="str">
        <f t="shared" si="255"/>
        <v/>
      </c>
      <c r="CL463" s="193" t="str">
        <f>IF(CK463="","",SUMPRODUCT(--(CC463=$CC$8:$CC$358),--(CE463=$CE$8:$CE$358),--(CK463&lt;$CK$8:$CK$358))+COUNTIF($CK$8:CK463,CK463))</f>
        <v/>
      </c>
      <c r="CM463" s="229" t="str">
        <f>IF(CK463="","",SUMPRODUCT(--(CE463=$CE$8:$CE$101),--(CF463=$CF$8:$CF$101),--(CC463=$CC$8:$CC$101),--(CK463&lt;$CK$8:$CK$101))+COUNTIF($CK$8:CK463,CK463))</f>
        <v/>
      </c>
    </row>
    <row r="464" spans="73:91">
      <c r="BU464" s="193">
        <v>457</v>
      </c>
      <c r="BV464" s="193" t="str">
        <f>IF(CK464="","",SUMPRODUCT(--(CC464=$CC$8:$CC$358),--(CE464=$CE$8:$CE$358),--(CK464&lt;$CK$8:$CK$358))+COUNTIF($CK$8:CK464,CK464))</f>
        <v/>
      </c>
      <c r="BW464" s="193" t="str">
        <f t="shared" si="242"/>
        <v/>
      </c>
      <c r="BX464" s="193" t="str">
        <f t="shared" si="243"/>
        <v/>
      </c>
      <c r="BY464" s="193" t="str">
        <f t="shared" si="244"/>
        <v/>
      </c>
      <c r="BZ464" s="193" t="str">
        <f t="shared" si="245"/>
        <v/>
      </c>
      <c r="CA464" s="193" t="str">
        <f t="shared" si="246"/>
        <v/>
      </c>
      <c r="CB464" s="193" t="str">
        <f t="shared" si="247"/>
        <v/>
      </c>
      <c r="CC464" s="193" t="str">
        <f t="shared" si="248"/>
        <v/>
      </c>
      <c r="CD464" s="193" t="str">
        <f t="shared" si="249"/>
        <v/>
      </c>
      <c r="CE464" s="193" t="str">
        <f t="shared" si="250"/>
        <v/>
      </c>
      <c r="CF464" s="200" t="str">
        <f t="shared" si="241"/>
        <v/>
      </c>
      <c r="CG464" s="193" t="str">
        <f t="shared" si="251"/>
        <v/>
      </c>
      <c r="CH464" s="192" t="str">
        <f t="shared" si="252"/>
        <v/>
      </c>
      <c r="CI464" s="193" t="str">
        <f t="shared" si="253"/>
        <v/>
      </c>
      <c r="CJ464" s="192" t="str">
        <f t="shared" si="254"/>
        <v/>
      </c>
      <c r="CK464" s="192" t="str">
        <f t="shared" si="255"/>
        <v/>
      </c>
      <c r="CL464" s="193" t="str">
        <f>IF(CK464="","",SUMPRODUCT(--(CC464=$CC$8:$CC$358),--(CE464=$CE$8:$CE$358),--(CK464&lt;$CK$8:$CK$358))+COUNTIF($CK$8:CK464,CK464))</f>
        <v/>
      </c>
      <c r="CM464" s="229" t="str">
        <f>IF(CK464="","",SUMPRODUCT(--(CE464=$CE$8:$CE$101),--(CF464=$CF$8:$CF$101),--(CC464=$CC$8:$CC$101),--(CK464&lt;$CK$8:$CK$101))+COUNTIF($CK$8:CK464,CK464))</f>
        <v/>
      </c>
    </row>
    <row r="465" spans="73:91">
      <c r="BU465" s="193">
        <v>458</v>
      </c>
      <c r="BV465" s="193" t="str">
        <f>IF(CK465="","",SUMPRODUCT(--(CC465=$CC$8:$CC$358),--(CE465=$CE$8:$CE$358),--(CK465&lt;$CK$8:$CK$358))+COUNTIF($CK$8:CK465,CK465))</f>
        <v/>
      </c>
      <c r="BW465" s="193" t="str">
        <f t="shared" si="242"/>
        <v/>
      </c>
      <c r="BX465" s="193" t="str">
        <f t="shared" si="243"/>
        <v/>
      </c>
      <c r="BY465" s="193" t="str">
        <f t="shared" si="244"/>
        <v/>
      </c>
      <c r="BZ465" s="193" t="str">
        <f t="shared" si="245"/>
        <v/>
      </c>
      <c r="CA465" s="193" t="str">
        <f t="shared" si="246"/>
        <v/>
      </c>
      <c r="CB465" s="193" t="str">
        <f t="shared" si="247"/>
        <v/>
      </c>
      <c r="CC465" s="193" t="str">
        <f t="shared" si="248"/>
        <v/>
      </c>
      <c r="CD465" s="193" t="str">
        <f t="shared" si="249"/>
        <v/>
      </c>
      <c r="CE465" s="193" t="str">
        <f t="shared" si="250"/>
        <v/>
      </c>
      <c r="CF465" s="200" t="str">
        <f t="shared" si="241"/>
        <v/>
      </c>
      <c r="CG465" s="193" t="str">
        <f t="shared" si="251"/>
        <v/>
      </c>
      <c r="CH465" s="192" t="str">
        <f t="shared" si="252"/>
        <v/>
      </c>
      <c r="CI465" s="193" t="str">
        <f t="shared" si="253"/>
        <v/>
      </c>
      <c r="CJ465" s="192" t="str">
        <f t="shared" si="254"/>
        <v/>
      </c>
      <c r="CK465" s="192" t="str">
        <f t="shared" si="255"/>
        <v/>
      </c>
      <c r="CL465" s="193" t="str">
        <f>IF(CK465="","",SUMPRODUCT(--(CC465=$CC$8:$CC$358),--(CE465=$CE$8:$CE$358),--(CK465&lt;$CK$8:$CK$358))+COUNTIF($CK$8:CK465,CK465))</f>
        <v/>
      </c>
      <c r="CM465" s="229" t="str">
        <f>IF(CK465="","",SUMPRODUCT(--(CE465=$CE$8:$CE$101),--(CF465=$CF$8:$CF$101),--(CC465=$CC$8:$CC$101),--(CK465&lt;$CK$8:$CK$101))+COUNTIF($CK$8:CK465,CK465))</f>
        <v/>
      </c>
    </row>
    <row r="466" spans="73:91">
      <c r="BU466" s="193">
        <v>459</v>
      </c>
      <c r="BV466" s="193" t="str">
        <f>IF(CK466="","",SUMPRODUCT(--(CC466=$CC$8:$CC$358),--(CE466=$CE$8:$CE$358),--(CK466&lt;$CK$8:$CK$358))+COUNTIF($CK$8:CK466,CK466))</f>
        <v/>
      </c>
      <c r="BW466" s="193" t="str">
        <f t="shared" si="242"/>
        <v/>
      </c>
      <c r="BX466" s="193" t="str">
        <f t="shared" si="243"/>
        <v/>
      </c>
      <c r="BY466" s="193" t="str">
        <f t="shared" si="244"/>
        <v/>
      </c>
      <c r="BZ466" s="193" t="str">
        <f t="shared" si="245"/>
        <v/>
      </c>
      <c r="CA466" s="193" t="str">
        <f t="shared" si="246"/>
        <v/>
      </c>
      <c r="CB466" s="193" t="str">
        <f t="shared" si="247"/>
        <v/>
      </c>
      <c r="CC466" s="193" t="str">
        <f t="shared" si="248"/>
        <v/>
      </c>
      <c r="CD466" s="193" t="str">
        <f t="shared" si="249"/>
        <v/>
      </c>
      <c r="CE466" s="193" t="str">
        <f t="shared" si="250"/>
        <v/>
      </c>
      <c r="CF466" s="200" t="str">
        <f t="shared" si="241"/>
        <v/>
      </c>
      <c r="CG466" s="193" t="str">
        <f t="shared" si="251"/>
        <v/>
      </c>
      <c r="CH466" s="192" t="str">
        <f t="shared" si="252"/>
        <v/>
      </c>
      <c r="CI466" s="193" t="str">
        <f t="shared" si="253"/>
        <v/>
      </c>
      <c r="CJ466" s="192" t="str">
        <f t="shared" si="254"/>
        <v/>
      </c>
      <c r="CK466" s="192" t="str">
        <f t="shared" si="255"/>
        <v/>
      </c>
      <c r="CL466" s="193" t="str">
        <f>IF(CK466="","",SUMPRODUCT(--(CC466=$CC$8:$CC$358),--(CE466=$CE$8:$CE$358),--(CK466&lt;$CK$8:$CK$358))+COUNTIF($CK$8:CK466,CK466))</f>
        <v/>
      </c>
      <c r="CM466" s="229" t="str">
        <f>IF(CK466="","",SUMPRODUCT(--(CE466=$CE$8:$CE$101),--(CF466=$CF$8:$CF$101),--(CC466=$CC$8:$CC$101),--(CK466&lt;$CK$8:$CK$101))+COUNTIF($CK$8:CK466,CK466))</f>
        <v/>
      </c>
    </row>
    <row r="467" spans="73:91">
      <c r="BU467" s="193">
        <v>460</v>
      </c>
      <c r="BV467" s="193" t="str">
        <f>IF(CK467="","",SUMPRODUCT(--(CC467=$CC$8:$CC$358),--(CE467=$CE$8:$CE$358),--(CK467&lt;$CK$8:$CK$358))+COUNTIF($CK$8:CK467,CK467))</f>
        <v/>
      </c>
      <c r="BW467" s="193" t="str">
        <f t="shared" si="242"/>
        <v/>
      </c>
      <c r="BX467" s="193" t="str">
        <f t="shared" si="243"/>
        <v/>
      </c>
      <c r="BY467" s="193" t="str">
        <f t="shared" si="244"/>
        <v/>
      </c>
      <c r="BZ467" s="193" t="str">
        <f t="shared" si="245"/>
        <v/>
      </c>
      <c r="CA467" s="193" t="str">
        <f t="shared" si="246"/>
        <v/>
      </c>
      <c r="CB467" s="193" t="str">
        <f t="shared" si="247"/>
        <v/>
      </c>
      <c r="CC467" s="193" t="str">
        <f t="shared" si="248"/>
        <v/>
      </c>
      <c r="CD467" s="193" t="str">
        <f t="shared" si="249"/>
        <v/>
      </c>
      <c r="CE467" s="193" t="str">
        <f t="shared" si="250"/>
        <v/>
      </c>
      <c r="CF467" s="200" t="str">
        <f t="shared" si="241"/>
        <v/>
      </c>
      <c r="CG467" s="193" t="str">
        <f t="shared" si="251"/>
        <v/>
      </c>
      <c r="CH467" s="192" t="str">
        <f t="shared" si="252"/>
        <v/>
      </c>
      <c r="CI467" s="193" t="str">
        <f t="shared" si="253"/>
        <v/>
      </c>
      <c r="CJ467" s="192" t="str">
        <f t="shared" si="254"/>
        <v/>
      </c>
      <c r="CK467" s="192" t="str">
        <f t="shared" si="255"/>
        <v/>
      </c>
      <c r="CL467" s="193" t="str">
        <f>IF(CK467="","",SUMPRODUCT(--(CC467=$CC$8:$CC$358),--(CE467=$CE$8:$CE$358),--(CK467&lt;$CK$8:$CK$358))+COUNTIF($CK$8:CK467,CK467))</f>
        <v/>
      </c>
      <c r="CM467" s="229" t="str">
        <f>IF(CK467="","",SUMPRODUCT(--(CE467=$CE$8:$CE$101),--(CF467=$CF$8:$CF$101),--(CC467=$CC$8:$CC$101),--(CK467&lt;$CK$8:$CK$101))+COUNTIF($CK$8:CK467,CK467))</f>
        <v/>
      </c>
    </row>
    <row r="468" spans="73:91">
      <c r="BU468" s="193">
        <v>461</v>
      </c>
      <c r="BV468" s="193" t="str">
        <f>IF(CK468="","",SUMPRODUCT(--(CC468=$CC$8:$CC$358),--(CE468=$CE$8:$CE$358),--(CK468&lt;$CK$8:$CK$358))+COUNTIF($CK$8:CK468,CK468))</f>
        <v/>
      </c>
      <c r="BW468" s="193" t="str">
        <f t="shared" si="242"/>
        <v/>
      </c>
      <c r="BX468" s="193" t="str">
        <f t="shared" si="243"/>
        <v/>
      </c>
      <c r="BY468" s="193" t="str">
        <f t="shared" si="244"/>
        <v/>
      </c>
      <c r="BZ468" s="193" t="str">
        <f t="shared" si="245"/>
        <v/>
      </c>
      <c r="CA468" s="193" t="str">
        <f t="shared" si="246"/>
        <v/>
      </c>
      <c r="CB468" s="193" t="str">
        <f t="shared" si="247"/>
        <v/>
      </c>
      <c r="CC468" s="193" t="str">
        <f t="shared" si="248"/>
        <v/>
      </c>
      <c r="CD468" s="193" t="str">
        <f t="shared" si="249"/>
        <v/>
      </c>
      <c r="CE468" s="193" t="str">
        <f t="shared" si="250"/>
        <v/>
      </c>
      <c r="CF468" s="200" t="str">
        <f t="shared" si="241"/>
        <v/>
      </c>
      <c r="CG468" s="193" t="str">
        <f t="shared" si="251"/>
        <v/>
      </c>
      <c r="CH468" s="192" t="str">
        <f t="shared" si="252"/>
        <v/>
      </c>
      <c r="CI468" s="193" t="str">
        <f t="shared" si="253"/>
        <v/>
      </c>
      <c r="CJ468" s="192" t="str">
        <f t="shared" si="254"/>
        <v/>
      </c>
      <c r="CK468" s="192" t="str">
        <f t="shared" si="255"/>
        <v/>
      </c>
      <c r="CL468" s="193" t="str">
        <f>IF(CK468="","",SUMPRODUCT(--(CC468=$CC$8:$CC$358),--(CE468=$CE$8:$CE$358),--(CK468&lt;$CK$8:$CK$358))+COUNTIF($CK$8:CK468,CK468))</f>
        <v/>
      </c>
      <c r="CM468" s="229" t="str">
        <f>IF(CK468="","",SUMPRODUCT(--(CE468=$CE$8:$CE$101),--(CF468=$CF$8:$CF$101),--(CC468=$CC$8:$CC$101),--(CK468&lt;$CK$8:$CK$101))+COUNTIF($CK$8:CK468,CK468))</f>
        <v/>
      </c>
    </row>
    <row r="469" spans="73:91">
      <c r="BU469" s="193">
        <v>462</v>
      </c>
      <c r="BV469" s="193" t="str">
        <f>IF(CK469="","",SUMPRODUCT(--(CC469=$CC$8:$CC$358),--(CE469=$CE$8:$CE$358),--(CK469&lt;$CK$8:$CK$358))+COUNTIF($CK$8:CK469,CK469))</f>
        <v/>
      </c>
      <c r="BW469" s="193" t="str">
        <f t="shared" si="242"/>
        <v/>
      </c>
      <c r="BX469" s="193" t="str">
        <f t="shared" si="243"/>
        <v/>
      </c>
      <c r="BY469" s="193" t="str">
        <f t="shared" si="244"/>
        <v/>
      </c>
      <c r="BZ469" s="193" t="str">
        <f t="shared" si="245"/>
        <v/>
      </c>
      <c r="CA469" s="193" t="str">
        <f t="shared" si="246"/>
        <v/>
      </c>
      <c r="CB469" s="193" t="str">
        <f t="shared" si="247"/>
        <v/>
      </c>
      <c r="CC469" s="193" t="str">
        <f t="shared" si="248"/>
        <v/>
      </c>
      <c r="CD469" s="193" t="str">
        <f t="shared" si="249"/>
        <v/>
      </c>
      <c r="CE469" s="193" t="str">
        <f t="shared" si="250"/>
        <v/>
      </c>
      <c r="CF469" s="200" t="str">
        <f t="shared" si="241"/>
        <v/>
      </c>
      <c r="CG469" s="193" t="str">
        <f t="shared" si="251"/>
        <v/>
      </c>
      <c r="CH469" s="192" t="str">
        <f t="shared" si="252"/>
        <v/>
      </c>
      <c r="CI469" s="193" t="str">
        <f t="shared" si="253"/>
        <v/>
      </c>
      <c r="CJ469" s="192" t="str">
        <f t="shared" si="254"/>
        <v/>
      </c>
      <c r="CK469" s="192" t="str">
        <f t="shared" si="255"/>
        <v/>
      </c>
      <c r="CL469" s="193" t="str">
        <f>IF(CK469="","",SUMPRODUCT(--(CC469=$CC$8:$CC$358),--(CE469=$CE$8:$CE$358),--(CK469&lt;$CK$8:$CK$358))+COUNTIF($CK$8:CK469,CK469))</f>
        <v/>
      </c>
      <c r="CM469" s="229" t="str">
        <f>IF(CK469="","",SUMPRODUCT(--(CE469=$CE$8:$CE$101),--(CF469=$CF$8:$CF$101),--(CC469=$CC$8:$CC$101),--(CK469&lt;$CK$8:$CK$101))+COUNTIF($CK$8:CK469,CK469))</f>
        <v/>
      </c>
    </row>
    <row r="470" spans="73:91">
      <c r="BU470" s="193">
        <v>463</v>
      </c>
      <c r="BV470" s="193" t="str">
        <f>IF(CK470="","",SUMPRODUCT(--(CC470=$CC$8:$CC$358),--(CE470=$CE$8:$CE$358),--(CK470&lt;$CK$8:$CK$358))+COUNTIF($CK$8:CK470,CK470))</f>
        <v/>
      </c>
      <c r="BW470" s="193" t="str">
        <f t="shared" si="242"/>
        <v/>
      </c>
      <c r="BX470" s="193" t="str">
        <f t="shared" si="243"/>
        <v/>
      </c>
      <c r="BY470" s="193" t="str">
        <f t="shared" si="244"/>
        <v/>
      </c>
      <c r="BZ470" s="193" t="str">
        <f t="shared" si="245"/>
        <v/>
      </c>
      <c r="CA470" s="193" t="str">
        <f t="shared" si="246"/>
        <v/>
      </c>
      <c r="CB470" s="193" t="str">
        <f t="shared" si="247"/>
        <v/>
      </c>
      <c r="CC470" s="193" t="str">
        <f t="shared" si="248"/>
        <v/>
      </c>
      <c r="CD470" s="193" t="str">
        <f t="shared" si="249"/>
        <v/>
      </c>
      <c r="CE470" s="193" t="str">
        <f t="shared" si="250"/>
        <v/>
      </c>
      <c r="CF470" s="200" t="str">
        <f t="shared" si="241"/>
        <v/>
      </c>
      <c r="CG470" s="193" t="str">
        <f t="shared" si="251"/>
        <v/>
      </c>
      <c r="CH470" s="192" t="str">
        <f t="shared" si="252"/>
        <v/>
      </c>
      <c r="CI470" s="193" t="str">
        <f t="shared" si="253"/>
        <v/>
      </c>
      <c r="CJ470" s="192" t="str">
        <f t="shared" si="254"/>
        <v/>
      </c>
      <c r="CK470" s="192" t="str">
        <f t="shared" si="255"/>
        <v/>
      </c>
      <c r="CL470" s="193" t="str">
        <f>IF(CK470="","",SUMPRODUCT(--(CC470=$CC$8:$CC$358),--(CE470=$CE$8:$CE$358),--(CK470&lt;$CK$8:$CK$358))+COUNTIF($CK$8:CK470,CK470))</f>
        <v/>
      </c>
      <c r="CM470" s="229" t="str">
        <f>IF(CK470="","",SUMPRODUCT(--(CE470=$CE$8:$CE$101),--(CF470=$CF$8:$CF$101),--(CC470=$CC$8:$CC$101),--(CK470&lt;$CK$8:$CK$101))+COUNTIF($CK$8:CK470,CK470))</f>
        <v/>
      </c>
    </row>
    <row r="471" spans="73:91">
      <c r="BU471" s="193">
        <v>464</v>
      </c>
      <c r="BV471" s="193" t="str">
        <f>IF(CK471="","",SUMPRODUCT(--(CC471=$CC$8:$CC$358),--(CE471=$CE$8:$CE$358),--(CK471&lt;$CK$8:$CK$358))+COUNTIF($CK$8:CK471,CK471))</f>
        <v/>
      </c>
      <c r="BW471" s="193" t="str">
        <f t="shared" si="242"/>
        <v/>
      </c>
      <c r="BX471" s="193" t="str">
        <f t="shared" si="243"/>
        <v/>
      </c>
      <c r="BY471" s="193" t="str">
        <f t="shared" si="244"/>
        <v/>
      </c>
      <c r="BZ471" s="193" t="str">
        <f t="shared" si="245"/>
        <v/>
      </c>
      <c r="CA471" s="193" t="str">
        <f t="shared" si="246"/>
        <v/>
      </c>
      <c r="CB471" s="193" t="str">
        <f t="shared" si="247"/>
        <v/>
      </c>
      <c r="CC471" s="193" t="str">
        <f t="shared" si="248"/>
        <v/>
      </c>
      <c r="CD471" s="193" t="str">
        <f t="shared" si="249"/>
        <v/>
      </c>
      <c r="CE471" s="193" t="str">
        <f t="shared" si="250"/>
        <v/>
      </c>
      <c r="CF471" s="200" t="str">
        <f t="shared" si="241"/>
        <v/>
      </c>
      <c r="CG471" s="193" t="str">
        <f t="shared" si="251"/>
        <v/>
      </c>
      <c r="CH471" s="192" t="str">
        <f t="shared" si="252"/>
        <v/>
      </c>
      <c r="CI471" s="193" t="str">
        <f t="shared" si="253"/>
        <v/>
      </c>
      <c r="CJ471" s="192" t="str">
        <f t="shared" si="254"/>
        <v/>
      </c>
      <c r="CK471" s="192" t="str">
        <f t="shared" si="255"/>
        <v/>
      </c>
      <c r="CL471" s="193" t="str">
        <f>IF(CK471="","",SUMPRODUCT(--(CC471=$CC$8:$CC$358),--(CE471=$CE$8:$CE$358),--(CK471&lt;$CK$8:$CK$358))+COUNTIF($CK$8:CK471,CK471))</f>
        <v/>
      </c>
      <c r="CM471" s="229" t="str">
        <f>IF(CK471="","",SUMPRODUCT(--(CE471=$CE$8:$CE$101),--(CF471=$CF$8:$CF$101),--(CC471=$CC$8:$CC$101),--(CK471&lt;$CK$8:$CK$101))+COUNTIF($CK$8:CK471,CK471))</f>
        <v/>
      </c>
    </row>
    <row r="472" spans="73:91">
      <c r="BU472" s="193">
        <v>465</v>
      </c>
      <c r="BV472" s="193" t="str">
        <f>IF(CK472="","",SUMPRODUCT(--(CC472=$CC$8:$CC$358),--(CE472=$CE$8:$CE$358),--(CK472&lt;$CK$8:$CK$358))+COUNTIF($CK$8:CK472,CK472))</f>
        <v/>
      </c>
      <c r="BW472" s="193" t="str">
        <f t="shared" si="242"/>
        <v/>
      </c>
      <c r="BX472" s="193" t="str">
        <f t="shared" si="243"/>
        <v/>
      </c>
      <c r="BY472" s="193" t="str">
        <f t="shared" si="244"/>
        <v/>
      </c>
      <c r="BZ472" s="193" t="str">
        <f t="shared" si="245"/>
        <v/>
      </c>
      <c r="CA472" s="193" t="str">
        <f t="shared" si="246"/>
        <v/>
      </c>
      <c r="CB472" s="193" t="str">
        <f t="shared" si="247"/>
        <v/>
      </c>
      <c r="CC472" s="193" t="str">
        <f t="shared" si="248"/>
        <v/>
      </c>
      <c r="CD472" s="193" t="str">
        <f t="shared" si="249"/>
        <v/>
      </c>
      <c r="CE472" s="193" t="str">
        <f t="shared" si="250"/>
        <v/>
      </c>
      <c r="CF472" s="200" t="str">
        <f t="shared" si="241"/>
        <v/>
      </c>
      <c r="CG472" s="193" t="str">
        <f t="shared" si="251"/>
        <v/>
      </c>
      <c r="CH472" s="192" t="str">
        <f t="shared" si="252"/>
        <v/>
      </c>
      <c r="CI472" s="193" t="str">
        <f t="shared" si="253"/>
        <v/>
      </c>
      <c r="CJ472" s="192" t="str">
        <f t="shared" si="254"/>
        <v/>
      </c>
      <c r="CK472" s="192" t="str">
        <f t="shared" si="255"/>
        <v/>
      </c>
      <c r="CL472" s="193" t="str">
        <f>IF(CK472="","",SUMPRODUCT(--(CC472=$CC$8:$CC$358),--(CE472=$CE$8:$CE$358),--(CK472&lt;$CK$8:$CK$358))+COUNTIF($CK$8:CK472,CK472))</f>
        <v/>
      </c>
      <c r="CM472" s="229" t="str">
        <f>IF(CK472="","",SUMPRODUCT(--(CE472=$CE$8:$CE$101),--(CF472=$CF$8:$CF$101),--(CC472=$CC$8:$CC$101),--(CK472&lt;$CK$8:$CK$101))+COUNTIF($CK$8:CK472,CK472))</f>
        <v/>
      </c>
    </row>
    <row r="473" spans="73:91">
      <c r="BU473" s="193">
        <v>466</v>
      </c>
      <c r="BV473" s="193" t="str">
        <f>IF(CK473="","",SUMPRODUCT(--(CC473=$CC$8:$CC$358),--(CE473=$CE$8:$CE$358),--(CK473&lt;$CK$8:$CK$358))+COUNTIF($CK$8:CK473,CK473))</f>
        <v/>
      </c>
      <c r="BW473" s="193" t="str">
        <f t="shared" si="242"/>
        <v/>
      </c>
      <c r="BX473" s="193" t="str">
        <f t="shared" si="243"/>
        <v/>
      </c>
      <c r="BY473" s="193" t="str">
        <f t="shared" si="244"/>
        <v/>
      </c>
      <c r="BZ473" s="193" t="str">
        <f t="shared" si="245"/>
        <v/>
      </c>
      <c r="CA473" s="193" t="str">
        <f t="shared" si="246"/>
        <v/>
      </c>
      <c r="CB473" s="193" t="str">
        <f t="shared" si="247"/>
        <v/>
      </c>
      <c r="CC473" s="193" t="str">
        <f t="shared" si="248"/>
        <v/>
      </c>
      <c r="CD473" s="193" t="str">
        <f t="shared" si="249"/>
        <v/>
      </c>
      <c r="CE473" s="193" t="str">
        <f t="shared" si="250"/>
        <v/>
      </c>
      <c r="CF473" s="200" t="str">
        <f t="shared" si="241"/>
        <v/>
      </c>
      <c r="CG473" s="193" t="str">
        <f t="shared" si="251"/>
        <v/>
      </c>
      <c r="CH473" s="192" t="str">
        <f t="shared" si="252"/>
        <v/>
      </c>
      <c r="CI473" s="193" t="str">
        <f t="shared" si="253"/>
        <v/>
      </c>
      <c r="CJ473" s="192" t="str">
        <f t="shared" si="254"/>
        <v/>
      </c>
      <c r="CK473" s="192" t="str">
        <f t="shared" si="255"/>
        <v/>
      </c>
      <c r="CL473" s="193" t="str">
        <f>IF(CK473="","",SUMPRODUCT(--(CC473=$CC$8:$CC$358),--(CE473=$CE$8:$CE$358),--(CK473&lt;$CK$8:$CK$358))+COUNTIF($CK$8:CK473,CK473))</f>
        <v/>
      </c>
      <c r="CM473" s="229" t="str">
        <f>IF(CK473="","",SUMPRODUCT(--(CE473=$CE$8:$CE$101),--(CF473=$CF$8:$CF$101),--(CC473=$CC$8:$CC$101),--(CK473&lt;$CK$8:$CK$101))+COUNTIF($CK$8:CK473,CK473))</f>
        <v/>
      </c>
    </row>
    <row r="474" spans="73:91">
      <c r="BU474" s="193">
        <v>467</v>
      </c>
      <c r="BV474" s="193" t="str">
        <f>IF(CK474="","",SUMPRODUCT(--(CC474=$CC$8:$CC$358),--(CE474=$CE$8:$CE$358),--(CK474&lt;$CK$8:$CK$358))+COUNTIF($CK$8:CK474,CK474))</f>
        <v/>
      </c>
      <c r="BW474" s="193" t="str">
        <f t="shared" si="242"/>
        <v/>
      </c>
      <c r="BX474" s="193" t="str">
        <f t="shared" si="243"/>
        <v/>
      </c>
      <c r="BY474" s="193" t="str">
        <f t="shared" si="244"/>
        <v/>
      </c>
      <c r="BZ474" s="193" t="str">
        <f t="shared" si="245"/>
        <v/>
      </c>
      <c r="CA474" s="193" t="str">
        <f t="shared" si="246"/>
        <v/>
      </c>
      <c r="CB474" s="193" t="str">
        <f t="shared" si="247"/>
        <v/>
      </c>
      <c r="CC474" s="193" t="str">
        <f t="shared" si="248"/>
        <v/>
      </c>
      <c r="CD474" s="193" t="str">
        <f t="shared" si="249"/>
        <v/>
      </c>
      <c r="CE474" s="193" t="str">
        <f t="shared" si="250"/>
        <v/>
      </c>
      <c r="CF474" s="200" t="str">
        <f t="shared" si="241"/>
        <v/>
      </c>
      <c r="CG474" s="193" t="str">
        <f t="shared" si="251"/>
        <v/>
      </c>
      <c r="CH474" s="192" t="str">
        <f t="shared" si="252"/>
        <v/>
      </c>
      <c r="CI474" s="193" t="str">
        <f t="shared" si="253"/>
        <v/>
      </c>
      <c r="CJ474" s="192" t="str">
        <f t="shared" si="254"/>
        <v/>
      </c>
      <c r="CK474" s="192" t="str">
        <f t="shared" si="255"/>
        <v/>
      </c>
      <c r="CL474" s="193" t="str">
        <f>IF(CK474="","",SUMPRODUCT(--(CC474=$CC$8:$CC$358),--(CE474=$CE$8:$CE$358),--(CK474&lt;$CK$8:$CK$358))+COUNTIF($CK$8:CK474,CK474))</f>
        <v/>
      </c>
      <c r="CM474" s="229" t="str">
        <f>IF(CK474="","",SUMPRODUCT(--(CE474=$CE$8:$CE$101),--(CF474=$CF$8:$CF$101),--(CC474=$CC$8:$CC$101),--(CK474&lt;$CK$8:$CK$101))+COUNTIF($CK$8:CK474,CK474))</f>
        <v/>
      </c>
    </row>
    <row r="475" spans="73:91">
      <c r="BU475" s="193">
        <v>468</v>
      </c>
      <c r="BV475" s="193" t="str">
        <f>IF(CK475="","",SUMPRODUCT(--(CC475=$CC$8:$CC$358),--(CE475=$CE$8:$CE$358),--(CK475&lt;$CK$8:$CK$358))+COUNTIF($CK$8:CK475,CK475))</f>
        <v/>
      </c>
      <c r="BW475" s="193" t="str">
        <f t="shared" si="242"/>
        <v/>
      </c>
      <c r="BX475" s="193" t="str">
        <f t="shared" si="243"/>
        <v/>
      </c>
      <c r="BY475" s="193" t="str">
        <f t="shared" si="244"/>
        <v/>
      </c>
      <c r="BZ475" s="193" t="str">
        <f t="shared" si="245"/>
        <v/>
      </c>
      <c r="CA475" s="193" t="str">
        <f t="shared" si="246"/>
        <v/>
      </c>
      <c r="CB475" s="193" t="str">
        <f t="shared" si="247"/>
        <v/>
      </c>
      <c r="CC475" s="193" t="str">
        <f t="shared" si="248"/>
        <v/>
      </c>
      <c r="CD475" s="193" t="str">
        <f t="shared" si="249"/>
        <v/>
      </c>
      <c r="CE475" s="193" t="str">
        <f t="shared" si="250"/>
        <v/>
      </c>
      <c r="CF475" s="200" t="str">
        <f t="shared" si="241"/>
        <v/>
      </c>
      <c r="CG475" s="193" t="str">
        <f t="shared" si="251"/>
        <v/>
      </c>
      <c r="CH475" s="192" t="str">
        <f t="shared" si="252"/>
        <v/>
      </c>
      <c r="CI475" s="193" t="str">
        <f t="shared" si="253"/>
        <v/>
      </c>
      <c r="CJ475" s="192" t="str">
        <f t="shared" si="254"/>
        <v/>
      </c>
      <c r="CK475" s="192" t="str">
        <f t="shared" si="255"/>
        <v/>
      </c>
      <c r="CL475" s="193" t="str">
        <f>IF(CK475="","",SUMPRODUCT(--(CC475=$CC$8:$CC$358),--(CE475=$CE$8:$CE$358),--(CK475&lt;$CK$8:$CK$358))+COUNTIF($CK$8:CK475,CK475))</f>
        <v/>
      </c>
      <c r="CM475" s="229" t="str">
        <f>IF(CK475="","",SUMPRODUCT(--(CE475=$CE$8:$CE$101),--(CF475=$CF$8:$CF$101),--(CC475=$CC$8:$CC$101),--(CK475&lt;$CK$8:$CK$101))+COUNTIF($CK$8:CK475,CK475))</f>
        <v/>
      </c>
    </row>
    <row r="476" spans="73:91">
      <c r="BU476" s="193">
        <v>469</v>
      </c>
      <c r="BV476" s="193" t="str">
        <f>IF(CK476="","",SUMPRODUCT(--(CC476=$CC$8:$CC$358),--(CE476=$CE$8:$CE$358),--(CK476&lt;$CK$8:$CK$358))+COUNTIF($CK$8:CK476,CK476))</f>
        <v/>
      </c>
      <c r="BW476" s="193" t="str">
        <f t="shared" si="242"/>
        <v/>
      </c>
      <c r="BX476" s="193" t="str">
        <f t="shared" si="243"/>
        <v/>
      </c>
      <c r="BY476" s="193" t="str">
        <f t="shared" si="244"/>
        <v/>
      </c>
      <c r="BZ476" s="193" t="str">
        <f t="shared" si="245"/>
        <v/>
      </c>
      <c r="CA476" s="193" t="str">
        <f t="shared" si="246"/>
        <v/>
      </c>
      <c r="CB476" s="193" t="str">
        <f t="shared" si="247"/>
        <v/>
      </c>
      <c r="CC476" s="193" t="str">
        <f t="shared" si="248"/>
        <v/>
      </c>
      <c r="CD476" s="193" t="str">
        <f t="shared" si="249"/>
        <v/>
      </c>
      <c r="CE476" s="193" t="str">
        <f t="shared" si="250"/>
        <v/>
      </c>
      <c r="CF476" s="200" t="str">
        <f t="shared" si="241"/>
        <v/>
      </c>
      <c r="CG476" s="193" t="str">
        <f t="shared" si="251"/>
        <v/>
      </c>
      <c r="CH476" s="192" t="str">
        <f t="shared" si="252"/>
        <v/>
      </c>
      <c r="CI476" s="193" t="str">
        <f t="shared" si="253"/>
        <v/>
      </c>
      <c r="CJ476" s="192" t="str">
        <f t="shared" si="254"/>
        <v/>
      </c>
      <c r="CK476" s="192" t="str">
        <f t="shared" si="255"/>
        <v/>
      </c>
      <c r="CL476" s="193" t="str">
        <f>IF(CK476="","",SUMPRODUCT(--(CC476=$CC$8:$CC$358),--(CE476=$CE$8:$CE$358),--(CK476&lt;$CK$8:$CK$358))+COUNTIF($CK$8:CK476,CK476))</f>
        <v/>
      </c>
      <c r="CM476" s="229" t="str">
        <f>IF(CK476="","",SUMPRODUCT(--(CE476=$CE$8:$CE$101),--(CF476=$CF$8:$CF$101),--(CC476=$CC$8:$CC$101),--(CK476&lt;$CK$8:$CK$101))+COUNTIF($CK$8:CK476,CK476))</f>
        <v/>
      </c>
    </row>
    <row r="477" spans="73:91">
      <c r="BU477" s="193">
        <v>470</v>
      </c>
      <c r="BV477" s="193" t="str">
        <f>IF(CK477="","",SUMPRODUCT(--(CC477=$CC$8:$CC$358),--(CE477=$CE$8:$CE$358),--(CK477&lt;$CK$8:$CK$358))+COUNTIF($CK$8:CK477,CK477))</f>
        <v/>
      </c>
      <c r="BW477" s="193" t="str">
        <f t="shared" si="242"/>
        <v/>
      </c>
      <c r="BX477" s="193" t="str">
        <f t="shared" si="243"/>
        <v/>
      </c>
      <c r="BY477" s="193" t="str">
        <f t="shared" si="244"/>
        <v/>
      </c>
      <c r="BZ477" s="193" t="str">
        <f t="shared" si="245"/>
        <v/>
      </c>
      <c r="CA477" s="193" t="str">
        <f t="shared" si="246"/>
        <v/>
      </c>
      <c r="CB477" s="193" t="str">
        <f t="shared" si="247"/>
        <v/>
      </c>
      <c r="CC477" s="193" t="str">
        <f t="shared" si="248"/>
        <v/>
      </c>
      <c r="CD477" s="193" t="str">
        <f t="shared" si="249"/>
        <v/>
      </c>
      <c r="CE477" s="193" t="str">
        <f t="shared" si="250"/>
        <v/>
      </c>
      <c r="CF477" s="200" t="str">
        <f t="shared" si="241"/>
        <v/>
      </c>
      <c r="CG477" s="193" t="str">
        <f t="shared" si="251"/>
        <v/>
      </c>
      <c r="CH477" s="192" t="str">
        <f t="shared" si="252"/>
        <v/>
      </c>
      <c r="CI477" s="193" t="str">
        <f t="shared" si="253"/>
        <v/>
      </c>
      <c r="CJ477" s="192" t="str">
        <f t="shared" si="254"/>
        <v/>
      </c>
      <c r="CK477" s="192" t="str">
        <f t="shared" si="255"/>
        <v/>
      </c>
      <c r="CL477" s="193" t="str">
        <f>IF(CK477="","",SUMPRODUCT(--(CC477=$CC$8:$CC$358),--(CE477=$CE$8:$CE$358),--(CK477&lt;$CK$8:$CK$358))+COUNTIF($CK$8:CK477,CK477))</f>
        <v/>
      </c>
      <c r="CM477" s="229" t="str">
        <f>IF(CK477="","",SUMPRODUCT(--(CE477=$CE$8:$CE$101),--(CF477=$CF$8:$CF$101),--(CC477=$CC$8:$CC$101),--(CK477&lt;$CK$8:$CK$101))+COUNTIF($CK$8:CK477,CK477))</f>
        <v/>
      </c>
    </row>
    <row r="478" spans="73:91">
      <c r="BU478" s="193">
        <v>471</v>
      </c>
      <c r="BV478" s="193" t="str">
        <f>IF(CK478="","",SUMPRODUCT(--(CC478=$CC$8:$CC$358),--(CE478=$CE$8:$CE$358),--(CK478&lt;$CK$8:$CK$358))+COUNTIF($CK$8:CK478,CK478))</f>
        <v/>
      </c>
      <c r="BW478" s="193" t="str">
        <f t="shared" si="242"/>
        <v/>
      </c>
      <c r="BX478" s="193" t="str">
        <f t="shared" si="243"/>
        <v/>
      </c>
      <c r="BY478" s="193" t="str">
        <f t="shared" si="244"/>
        <v/>
      </c>
      <c r="BZ478" s="193" t="str">
        <f t="shared" si="245"/>
        <v/>
      </c>
      <c r="CA478" s="193" t="str">
        <f t="shared" si="246"/>
        <v/>
      </c>
      <c r="CB478" s="193" t="str">
        <f t="shared" si="247"/>
        <v/>
      </c>
      <c r="CC478" s="193" t="str">
        <f t="shared" si="248"/>
        <v/>
      </c>
      <c r="CD478" s="193" t="str">
        <f t="shared" si="249"/>
        <v/>
      </c>
      <c r="CE478" s="193" t="str">
        <f t="shared" si="250"/>
        <v/>
      </c>
      <c r="CF478" s="200" t="str">
        <f t="shared" si="241"/>
        <v/>
      </c>
      <c r="CG478" s="193" t="str">
        <f t="shared" si="251"/>
        <v/>
      </c>
      <c r="CH478" s="192" t="str">
        <f t="shared" si="252"/>
        <v/>
      </c>
      <c r="CI478" s="193" t="str">
        <f t="shared" si="253"/>
        <v/>
      </c>
      <c r="CJ478" s="192" t="str">
        <f t="shared" si="254"/>
        <v/>
      </c>
      <c r="CK478" s="192" t="str">
        <f t="shared" si="255"/>
        <v/>
      </c>
      <c r="CL478" s="193" t="str">
        <f>IF(CK478="","",SUMPRODUCT(--(CC478=$CC$8:$CC$358),--(CE478=$CE$8:$CE$358),--(CK478&lt;$CK$8:$CK$358))+COUNTIF($CK$8:CK478,CK478))</f>
        <v/>
      </c>
      <c r="CM478" s="229" t="str">
        <f>IF(CK478="","",SUMPRODUCT(--(CE478=$CE$8:$CE$101),--(CF478=$CF$8:$CF$101),--(CC478=$CC$8:$CC$101),--(CK478&lt;$CK$8:$CK$101))+COUNTIF($CK$8:CK478,CK478))</f>
        <v/>
      </c>
    </row>
    <row r="479" spans="73:91">
      <c r="BU479" s="193">
        <v>472</v>
      </c>
      <c r="BV479" s="193" t="str">
        <f>IF(CK479="","",SUMPRODUCT(--(CC479=$CC$8:$CC$358),--(CE479=$CE$8:$CE$358),--(CK479&lt;$CK$8:$CK$358))+COUNTIF($CK$8:CK479,CK479))</f>
        <v/>
      </c>
      <c r="BW479" s="193" t="str">
        <f t="shared" si="242"/>
        <v/>
      </c>
      <c r="BX479" s="193" t="str">
        <f t="shared" si="243"/>
        <v/>
      </c>
      <c r="BY479" s="193" t="str">
        <f t="shared" si="244"/>
        <v/>
      </c>
      <c r="BZ479" s="193" t="str">
        <f t="shared" si="245"/>
        <v/>
      </c>
      <c r="CA479" s="193" t="str">
        <f t="shared" si="246"/>
        <v/>
      </c>
      <c r="CB479" s="193" t="str">
        <f t="shared" si="247"/>
        <v/>
      </c>
      <c r="CC479" s="193" t="str">
        <f t="shared" si="248"/>
        <v/>
      </c>
      <c r="CD479" s="193" t="str">
        <f t="shared" si="249"/>
        <v/>
      </c>
      <c r="CE479" s="193" t="str">
        <f t="shared" si="250"/>
        <v/>
      </c>
      <c r="CF479" s="200" t="str">
        <f t="shared" si="241"/>
        <v/>
      </c>
      <c r="CG479" s="193" t="str">
        <f t="shared" si="251"/>
        <v/>
      </c>
      <c r="CH479" s="192" t="str">
        <f t="shared" si="252"/>
        <v/>
      </c>
      <c r="CI479" s="193" t="str">
        <f t="shared" si="253"/>
        <v/>
      </c>
      <c r="CJ479" s="192" t="str">
        <f t="shared" si="254"/>
        <v/>
      </c>
      <c r="CK479" s="192" t="str">
        <f t="shared" si="255"/>
        <v/>
      </c>
      <c r="CL479" s="193" t="str">
        <f>IF(CK479="","",SUMPRODUCT(--(CC479=$CC$8:$CC$358),--(CE479=$CE$8:$CE$358),--(CK479&lt;$CK$8:$CK$358))+COUNTIF($CK$8:CK479,CK479))</f>
        <v/>
      </c>
      <c r="CM479" s="229" t="str">
        <f>IF(CK479="","",SUMPRODUCT(--(CE479=$CE$8:$CE$101),--(CF479=$CF$8:$CF$101),--(CC479=$CC$8:$CC$101),--(CK479&lt;$CK$8:$CK$101))+COUNTIF($CK$8:CK479,CK479))</f>
        <v/>
      </c>
    </row>
    <row r="480" spans="73:91">
      <c r="BU480" s="193">
        <v>473</v>
      </c>
      <c r="BV480" s="193" t="str">
        <f>IF(CK480="","",SUMPRODUCT(--(CC480=$CC$8:$CC$358),--(CE480=$CE$8:$CE$358),--(CK480&lt;$CK$8:$CK$358))+COUNTIF($CK$8:CK480,CK480))</f>
        <v/>
      </c>
      <c r="BW480" s="193" t="str">
        <f t="shared" si="242"/>
        <v/>
      </c>
      <c r="BX480" s="193" t="str">
        <f t="shared" si="243"/>
        <v/>
      </c>
      <c r="BY480" s="193" t="str">
        <f t="shared" si="244"/>
        <v/>
      </c>
      <c r="BZ480" s="193" t="str">
        <f t="shared" si="245"/>
        <v/>
      </c>
      <c r="CA480" s="193" t="str">
        <f t="shared" si="246"/>
        <v/>
      </c>
      <c r="CB480" s="193" t="str">
        <f t="shared" si="247"/>
        <v/>
      </c>
      <c r="CC480" s="193" t="str">
        <f t="shared" si="248"/>
        <v/>
      </c>
      <c r="CD480" s="193" t="str">
        <f t="shared" si="249"/>
        <v/>
      </c>
      <c r="CE480" s="193" t="str">
        <f t="shared" si="250"/>
        <v/>
      </c>
      <c r="CF480" s="200" t="str">
        <f t="shared" si="241"/>
        <v/>
      </c>
      <c r="CG480" s="193" t="str">
        <f t="shared" si="251"/>
        <v/>
      </c>
      <c r="CH480" s="192" t="str">
        <f t="shared" si="252"/>
        <v/>
      </c>
      <c r="CI480" s="193" t="str">
        <f t="shared" si="253"/>
        <v/>
      </c>
      <c r="CJ480" s="192" t="str">
        <f t="shared" si="254"/>
        <v/>
      </c>
      <c r="CK480" s="192" t="str">
        <f t="shared" si="255"/>
        <v/>
      </c>
      <c r="CL480" s="193" t="str">
        <f>IF(CK480="","",SUMPRODUCT(--(CC480=$CC$8:$CC$358),--(CE480=$CE$8:$CE$358),--(CK480&lt;$CK$8:$CK$358))+COUNTIF($CK$8:CK480,CK480))</f>
        <v/>
      </c>
      <c r="CM480" s="229" t="str">
        <f>IF(CK480="","",SUMPRODUCT(--(CE480=$CE$8:$CE$101),--(CF480=$CF$8:$CF$101),--(CC480=$CC$8:$CC$101),--(CK480&lt;$CK$8:$CK$101))+COUNTIF($CK$8:CK480,CK480))</f>
        <v/>
      </c>
    </row>
    <row r="481" spans="73:91">
      <c r="BU481" s="193">
        <v>474</v>
      </c>
      <c r="BV481" s="193" t="str">
        <f>IF(CK481="","",SUMPRODUCT(--(CC481=$CC$8:$CC$358),--(CE481=$CE$8:$CE$358),--(CK481&lt;$CK$8:$CK$358))+COUNTIF($CK$8:CK481,CK481))</f>
        <v/>
      </c>
      <c r="BW481" s="193" t="str">
        <f t="shared" si="242"/>
        <v/>
      </c>
      <c r="BX481" s="193" t="str">
        <f t="shared" si="243"/>
        <v/>
      </c>
      <c r="BY481" s="193" t="str">
        <f t="shared" si="244"/>
        <v/>
      </c>
      <c r="BZ481" s="193" t="str">
        <f t="shared" si="245"/>
        <v/>
      </c>
      <c r="CA481" s="193" t="str">
        <f t="shared" si="246"/>
        <v/>
      </c>
      <c r="CB481" s="193" t="str">
        <f t="shared" si="247"/>
        <v/>
      </c>
      <c r="CC481" s="193" t="str">
        <f t="shared" si="248"/>
        <v/>
      </c>
      <c r="CD481" s="193" t="str">
        <f t="shared" si="249"/>
        <v/>
      </c>
      <c r="CE481" s="193" t="str">
        <f t="shared" si="250"/>
        <v/>
      </c>
      <c r="CF481" s="200" t="str">
        <f t="shared" si="241"/>
        <v/>
      </c>
      <c r="CG481" s="193" t="str">
        <f t="shared" si="251"/>
        <v/>
      </c>
      <c r="CH481" s="192" t="str">
        <f t="shared" si="252"/>
        <v/>
      </c>
      <c r="CI481" s="193" t="str">
        <f t="shared" si="253"/>
        <v/>
      </c>
      <c r="CJ481" s="192" t="str">
        <f t="shared" si="254"/>
        <v/>
      </c>
      <c r="CK481" s="192" t="str">
        <f t="shared" si="255"/>
        <v/>
      </c>
      <c r="CL481" s="193" t="str">
        <f>IF(CK481="","",SUMPRODUCT(--(CC481=$CC$8:$CC$358),--(CE481=$CE$8:$CE$358),--(CK481&lt;$CK$8:$CK$358))+COUNTIF($CK$8:CK481,CK481))</f>
        <v/>
      </c>
      <c r="CM481" s="229" t="str">
        <f>IF(CK481="","",SUMPRODUCT(--(CE481=$CE$8:$CE$101),--(CF481=$CF$8:$CF$101),--(CC481=$CC$8:$CC$101),--(CK481&lt;$CK$8:$CK$101))+COUNTIF($CK$8:CK481,CK481))</f>
        <v/>
      </c>
    </row>
    <row r="482" spans="73:91">
      <c r="BU482" s="193">
        <v>475</v>
      </c>
      <c r="BV482" s="193" t="str">
        <f>IF(CK482="","",SUMPRODUCT(--(CC482=$CC$8:$CC$358),--(CE482=$CE$8:$CE$358),--(CK482&lt;$CK$8:$CK$358))+COUNTIF($CK$8:CK482,CK482))</f>
        <v/>
      </c>
      <c r="BW482" s="193" t="str">
        <f t="shared" si="242"/>
        <v/>
      </c>
      <c r="BX482" s="193" t="str">
        <f t="shared" si="243"/>
        <v/>
      </c>
      <c r="BY482" s="193" t="str">
        <f t="shared" si="244"/>
        <v/>
      </c>
      <c r="BZ482" s="193" t="str">
        <f t="shared" si="245"/>
        <v/>
      </c>
      <c r="CA482" s="193" t="str">
        <f t="shared" si="246"/>
        <v/>
      </c>
      <c r="CB482" s="193" t="str">
        <f t="shared" si="247"/>
        <v/>
      </c>
      <c r="CC482" s="193" t="str">
        <f t="shared" si="248"/>
        <v/>
      </c>
      <c r="CD482" s="193" t="str">
        <f t="shared" si="249"/>
        <v/>
      </c>
      <c r="CE482" s="193" t="str">
        <f t="shared" si="250"/>
        <v/>
      </c>
      <c r="CF482" s="200" t="str">
        <f t="shared" si="241"/>
        <v/>
      </c>
      <c r="CG482" s="193" t="str">
        <f t="shared" si="251"/>
        <v/>
      </c>
      <c r="CH482" s="192" t="str">
        <f t="shared" si="252"/>
        <v/>
      </c>
      <c r="CI482" s="193" t="str">
        <f t="shared" si="253"/>
        <v/>
      </c>
      <c r="CJ482" s="192" t="str">
        <f t="shared" si="254"/>
        <v/>
      </c>
      <c r="CK482" s="192" t="str">
        <f t="shared" si="255"/>
        <v/>
      </c>
      <c r="CL482" s="193" t="str">
        <f>IF(CK482="","",SUMPRODUCT(--(CC482=$CC$8:$CC$358),--(CE482=$CE$8:$CE$358),--(CK482&lt;$CK$8:$CK$358))+COUNTIF($CK$8:CK482,CK482))</f>
        <v/>
      </c>
      <c r="CM482" s="229" t="str">
        <f>IF(CK482="","",SUMPRODUCT(--(CE482=$CE$8:$CE$101),--(CF482=$CF$8:$CF$101),--(CC482=$CC$8:$CC$101),--(CK482&lt;$CK$8:$CK$101))+COUNTIF($CK$8:CK482,CK482))</f>
        <v/>
      </c>
    </row>
    <row r="483" spans="73:91">
      <c r="BU483" s="193">
        <v>476</v>
      </c>
      <c r="BV483" s="193" t="str">
        <f>IF(CK483="","",SUMPRODUCT(--(CC483=$CC$8:$CC$358),--(CE483=$CE$8:$CE$358),--(CK483&lt;$CK$8:$CK$358))+COUNTIF($CK$8:CK483,CK483))</f>
        <v/>
      </c>
      <c r="BW483" s="193" t="str">
        <f t="shared" si="242"/>
        <v/>
      </c>
      <c r="BX483" s="193" t="str">
        <f t="shared" si="243"/>
        <v/>
      </c>
      <c r="BY483" s="193" t="str">
        <f t="shared" si="244"/>
        <v/>
      </c>
      <c r="BZ483" s="193" t="str">
        <f t="shared" si="245"/>
        <v/>
      </c>
      <c r="CA483" s="193" t="str">
        <f t="shared" si="246"/>
        <v/>
      </c>
      <c r="CB483" s="193" t="str">
        <f t="shared" si="247"/>
        <v/>
      </c>
      <c r="CC483" s="193" t="str">
        <f t="shared" si="248"/>
        <v/>
      </c>
      <c r="CD483" s="193" t="str">
        <f t="shared" si="249"/>
        <v/>
      </c>
      <c r="CE483" s="193" t="str">
        <f t="shared" si="250"/>
        <v/>
      </c>
      <c r="CF483" s="200" t="str">
        <f t="shared" si="241"/>
        <v/>
      </c>
      <c r="CG483" s="193" t="str">
        <f t="shared" si="251"/>
        <v/>
      </c>
      <c r="CH483" s="192" t="str">
        <f t="shared" si="252"/>
        <v/>
      </c>
      <c r="CI483" s="193" t="str">
        <f t="shared" si="253"/>
        <v/>
      </c>
      <c r="CJ483" s="192" t="str">
        <f t="shared" si="254"/>
        <v/>
      </c>
      <c r="CK483" s="192" t="str">
        <f t="shared" si="255"/>
        <v/>
      </c>
      <c r="CL483" s="193" t="str">
        <f>IF(CK483="","",SUMPRODUCT(--(CC483=$CC$8:$CC$358),--(CE483=$CE$8:$CE$358),--(CK483&lt;$CK$8:$CK$358))+COUNTIF($CK$8:CK483,CK483))</f>
        <v/>
      </c>
      <c r="CM483" s="229" t="str">
        <f>IF(CK483="","",SUMPRODUCT(--(CE483=$CE$8:$CE$101),--(CF483=$CF$8:$CF$101),--(CC483=$CC$8:$CC$101),--(CK483&lt;$CK$8:$CK$101))+COUNTIF($CK$8:CK483,CK483))</f>
        <v/>
      </c>
    </row>
    <row r="484" spans="73:91">
      <c r="BU484" s="193">
        <v>477</v>
      </c>
      <c r="BV484" s="193" t="str">
        <f>IF(CK484="","",SUMPRODUCT(--(CC484=$CC$8:$CC$358),--(CE484=$CE$8:$CE$358),--(CK484&lt;$CK$8:$CK$358))+COUNTIF($CK$8:CK484,CK484))</f>
        <v/>
      </c>
      <c r="BW484" s="193" t="str">
        <f t="shared" si="242"/>
        <v/>
      </c>
      <c r="BX484" s="193" t="str">
        <f t="shared" si="243"/>
        <v/>
      </c>
      <c r="BY484" s="193" t="str">
        <f t="shared" si="244"/>
        <v/>
      </c>
      <c r="BZ484" s="193" t="str">
        <f t="shared" si="245"/>
        <v/>
      </c>
      <c r="CA484" s="193" t="str">
        <f t="shared" si="246"/>
        <v/>
      </c>
      <c r="CB484" s="193" t="str">
        <f t="shared" si="247"/>
        <v/>
      </c>
      <c r="CC484" s="193" t="str">
        <f t="shared" si="248"/>
        <v/>
      </c>
      <c r="CD484" s="193" t="str">
        <f t="shared" si="249"/>
        <v/>
      </c>
      <c r="CE484" s="193" t="str">
        <f t="shared" si="250"/>
        <v/>
      </c>
      <c r="CF484" s="200" t="str">
        <f t="shared" si="241"/>
        <v/>
      </c>
      <c r="CG484" s="193" t="str">
        <f t="shared" si="251"/>
        <v/>
      </c>
      <c r="CH484" s="192" t="str">
        <f t="shared" si="252"/>
        <v/>
      </c>
      <c r="CI484" s="193" t="str">
        <f t="shared" si="253"/>
        <v/>
      </c>
      <c r="CJ484" s="192" t="str">
        <f t="shared" si="254"/>
        <v/>
      </c>
      <c r="CK484" s="192" t="str">
        <f t="shared" si="255"/>
        <v/>
      </c>
      <c r="CL484" s="193" t="str">
        <f>IF(CK484="","",SUMPRODUCT(--(CC484=$CC$8:$CC$358),--(CE484=$CE$8:$CE$358),--(CK484&lt;$CK$8:$CK$358))+COUNTIF($CK$8:CK484,CK484))</f>
        <v/>
      </c>
      <c r="CM484" s="229" t="str">
        <f>IF(CK484="","",SUMPRODUCT(--(CE484=$CE$8:$CE$101),--(CF484=$CF$8:$CF$101),--(CC484=$CC$8:$CC$101),--(CK484&lt;$CK$8:$CK$101))+COUNTIF($CK$8:CK484,CK484))</f>
        <v/>
      </c>
    </row>
    <row r="485" spans="73:91">
      <c r="BU485" s="193">
        <v>478</v>
      </c>
      <c r="BV485" s="193" t="str">
        <f>IF(CK485="","",SUMPRODUCT(--(CC485=$CC$8:$CC$358),--(CE485=$CE$8:$CE$358),--(CK485&lt;$CK$8:$CK$358))+COUNTIF($CK$8:CK485,CK485))</f>
        <v/>
      </c>
      <c r="BW485" s="193" t="str">
        <f t="shared" si="242"/>
        <v/>
      </c>
      <c r="BX485" s="193" t="str">
        <f t="shared" si="243"/>
        <v/>
      </c>
      <c r="BY485" s="193" t="str">
        <f t="shared" si="244"/>
        <v/>
      </c>
      <c r="BZ485" s="193" t="str">
        <f t="shared" si="245"/>
        <v/>
      </c>
      <c r="CA485" s="193" t="str">
        <f t="shared" si="246"/>
        <v/>
      </c>
      <c r="CB485" s="193" t="str">
        <f t="shared" si="247"/>
        <v/>
      </c>
      <c r="CC485" s="193" t="str">
        <f t="shared" si="248"/>
        <v/>
      </c>
      <c r="CD485" s="193" t="str">
        <f t="shared" si="249"/>
        <v/>
      </c>
      <c r="CE485" s="193" t="str">
        <f t="shared" si="250"/>
        <v/>
      </c>
      <c r="CF485" s="200" t="str">
        <f t="shared" si="241"/>
        <v/>
      </c>
      <c r="CG485" s="193" t="str">
        <f t="shared" si="251"/>
        <v/>
      </c>
      <c r="CH485" s="192" t="str">
        <f t="shared" si="252"/>
        <v/>
      </c>
      <c r="CI485" s="193" t="str">
        <f t="shared" si="253"/>
        <v/>
      </c>
      <c r="CJ485" s="192" t="str">
        <f t="shared" si="254"/>
        <v/>
      </c>
      <c r="CK485" s="192" t="str">
        <f t="shared" si="255"/>
        <v/>
      </c>
      <c r="CL485" s="193" t="str">
        <f>IF(CK485="","",SUMPRODUCT(--(CC485=$CC$8:$CC$358),--(CE485=$CE$8:$CE$358),--(CK485&lt;$CK$8:$CK$358))+COUNTIF($CK$8:CK485,CK485))</f>
        <v/>
      </c>
      <c r="CM485" s="229" t="str">
        <f>IF(CK485="","",SUMPRODUCT(--(CE485=$CE$8:$CE$101),--(CF485=$CF$8:$CF$101),--(CC485=$CC$8:$CC$101),--(CK485&lt;$CK$8:$CK$101))+COUNTIF($CK$8:CK485,CK485))</f>
        <v/>
      </c>
    </row>
    <row r="486" spans="73:91">
      <c r="BU486" s="193">
        <v>479</v>
      </c>
      <c r="BV486" s="193" t="str">
        <f>IF(CK486="","",SUMPRODUCT(--(CC486=$CC$8:$CC$358),--(CE486=$CE$8:$CE$358),--(CK486&lt;$CK$8:$CK$358))+COUNTIF($CK$8:CK486,CK486))</f>
        <v/>
      </c>
      <c r="BW486" s="193" t="str">
        <f t="shared" si="242"/>
        <v/>
      </c>
      <c r="BX486" s="193" t="str">
        <f t="shared" si="243"/>
        <v/>
      </c>
      <c r="BY486" s="193" t="str">
        <f t="shared" si="244"/>
        <v/>
      </c>
      <c r="BZ486" s="193" t="str">
        <f t="shared" si="245"/>
        <v/>
      </c>
      <c r="CA486" s="193" t="str">
        <f t="shared" si="246"/>
        <v/>
      </c>
      <c r="CB486" s="193" t="str">
        <f t="shared" si="247"/>
        <v/>
      </c>
      <c r="CC486" s="193" t="str">
        <f t="shared" si="248"/>
        <v/>
      </c>
      <c r="CD486" s="193" t="str">
        <f t="shared" si="249"/>
        <v/>
      </c>
      <c r="CE486" s="193" t="str">
        <f t="shared" si="250"/>
        <v/>
      </c>
      <c r="CF486" s="200" t="str">
        <f t="shared" si="241"/>
        <v/>
      </c>
      <c r="CG486" s="193" t="str">
        <f t="shared" si="251"/>
        <v/>
      </c>
      <c r="CH486" s="192" t="str">
        <f t="shared" si="252"/>
        <v/>
      </c>
      <c r="CI486" s="193" t="str">
        <f t="shared" si="253"/>
        <v/>
      </c>
      <c r="CJ486" s="192" t="str">
        <f t="shared" si="254"/>
        <v/>
      </c>
      <c r="CK486" s="192" t="str">
        <f t="shared" si="255"/>
        <v/>
      </c>
      <c r="CL486" s="193" t="str">
        <f>IF(CK486="","",SUMPRODUCT(--(CC486=$CC$8:$CC$358),--(CE486=$CE$8:$CE$358),--(CK486&lt;$CK$8:$CK$358))+COUNTIF($CK$8:CK486,CK486))</f>
        <v/>
      </c>
      <c r="CM486" s="229" t="str">
        <f>IF(CK486="","",SUMPRODUCT(--(CE486=$CE$8:$CE$101),--(CF486=$CF$8:$CF$101),--(CC486=$CC$8:$CC$101),--(CK486&lt;$CK$8:$CK$101))+COUNTIF($CK$8:CK486,CK486))</f>
        <v/>
      </c>
    </row>
    <row r="487" spans="73:91">
      <c r="BU487" s="193">
        <v>480</v>
      </c>
      <c r="BV487" s="193" t="str">
        <f>IF(CK487="","",SUMPRODUCT(--(CC487=$CC$8:$CC$358),--(CE487=$CE$8:$CE$358),--(CK487&lt;$CK$8:$CK$358))+COUNTIF($CK$8:CK487,CK487))</f>
        <v/>
      </c>
      <c r="BW487" s="193" t="str">
        <f t="shared" si="242"/>
        <v/>
      </c>
      <c r="BX487" s="193" t="str">
        <f t="shared" si="243"/>
        <v/>
      </c>
      <c r="BY487" s="193" t="str">
        <f t="shared" si="244"/>
        <v/>
      </c>
      <c r="BZ487" s="193" t="str">
        <f t="shared" si="245"/>
        <v/>
      </c>
      <c r="CA487" s="193" t="str">
        <f t="shared" si="246"/>
        <v/>
      </c>
      <c r="CB487" s="193" t="str">
        <f t="shared" si="247"/>
        <v/>
      </c>
      <c r="CC487" s="193" t="str">
        <f t="shared" si="248"/>
        <v/>
      </c>
      <c r="CD487" s="193" t="str">
        <f t="shared" si="249"/>
        <v/>
      </c>
      <c r="CE487" s="193" t="str">
        <f t="shared" si="250"/>
        <v/>
      </c>
      <c r="CF487" s="200" t="str">
        <f t="shared" si="241"/>
        <v/>
      </c>
      <c r="CG487" s="193" t="str">
        <f t="shared" si="251"/>
        <v/>
      </c>
      <c r="CH487" s="192" t="str">
        <f t="shared" si="252"/>
        <v/>
      </c>
      <c r="CI487" s="193" t="str">
        <f t="shared" si="253"/>
        <v/>
      </c>
      <c r="CJ487" s="192" t="str">
        <f t="shared" si="254"/>
        <v/>
      </c>
      <c r="CK487" s="192" t="str">
        <f t="shared" si="255"/>
        <v/>
      </c>
      <c r="CL487" s="193" t="str">
        <f>IF(CK487="","",SUMPRODUCT(--(CC487=$CC$8:$CC$358),--(CE487=$CE$8:$CE$358),--(CK487&lt;$CK$8:$CK$358))+COUNTIF($CK$8:CK487,CK487))</f>
        <v/>
      </c>
      <c r="CM487" s="229" t="str">
        <f>IF(CK487="","",SUMPRODUCT(--(CE487=$CE$8:$CE$101),--(CF487=$CF$8:$CF$101),--(CC487=$CC$8:$CC$101),--(CK487&lt;$CK$8:$CK$101))+COUNTIF($CK$8:CK487,CK487))</f>
        <v/>
      </c>
    </row>
    <row r="488" spans="73:91">
      <c r="BU488" s="193">
        <v>481</v>
      </c>
      <c r="BV488" s="193" t="str">
        <f>IF(CK488="","",SUMPRODUCT(--(CC488=$CC$8:$CC$358),--(CE488=$CE$8:$CE$358),--(CK488&lt;$CK$8:$CK$358))+COUNTIF($CK$8:CK488,CK488))</f>
        <v/>
      </c>
      <c r="BW488" s="193" t="str">
        <f t="shared" si="242"/>
        <v/>
      </c>
      <c r="BX488" s="193" t="str">
        <f t="shared" si="243"/>
        <v/>
      </c>
      <c r="BY488" s="193" t="str">
        <f t="shared" si="244"/>
        <v/>
      </c>
      <c r="BZ488" s="193" t="str">
        <f t="shared" si="245"/>
        <v/>
      </c>
      <c r="CA488" s="193" t="str">
        <f t="shared" si="246"/>
        <v/>
      </c>
      <c r="CB488" s="193" t="str">
        <f t="shared" si="247"/>
        <v/>
      </c>
      <c r="CC488" s="193" t="str">
        <f t="shared" si="248"/>
        <v/>
      </c>
      <c r="CD488" s="193" t="str">
        <f t="shared" si="249"/>
        <v/>
      </c>
      <c r="CE488" s="193" t="str">
        <f t="shared" si="250"/>
        <v/>
      </c>
      <c r="CF488" s="200" t="str">
        <f t="shared" si="241"/>
        <v/>
      </c>
      <c r="CG488" s="193" t="str">
        <f t="shared" si="251"/>
        <v/>
      </c>
      <c r="CH488" s="192" t="str">
        <f t="shared" si="252"/>
        <v/>
      </c>
      <c r="CI488" s="193" t="str">
        <f t="shared" si="253"/>
        <v/>
      </c>
      <c r="CJ488" s="192" t="str">
        <f t="shared" si="254"/>
        <v/>
      </c>
      <c r="CK488" s="192" t="str">
        <f t="shared" si="255"/>
        <v/>
      </c>
      <c r="CL488" s="193" t="str">
        <f>IF(CK488="","",SUMPRODUCT(--(CC488=$CC$8:$CC$358),--(CE488=$CE$8:$CE$358),--(CK488&lt;$CK$8:$CK$358))+COUNTIF($CK$8:CK488,CK488))</f>
        <v/>
      </c>
      <c r="CM488" s="229" t="str">
        <f>IF(CK488="","",SUMPRODUCT(--(CE488=$CE$8:$CE$101),--(CF488=$CF$8:$CF$101),--(CC488=$CC$8:$CC$101),--(CK488&lt;$CK$8:$CK$101))+COUNTIF($CK$8:CK488,CK488))</f>
        <v/>
      </c>
    </row>
    <row r="489" spans="73:91">
      <c r="BU489" s="193">
        <v>482</v>
      </c>
      <c r="BV489" s="193" t="str">
        <f>IF(CK489="","",SUMPRODUCT(--(CC489=$CC$8:$CC$358),--(CE489=$CE$8:$CE$358),--(CK489&lt;$CK$8:$CK$358))+COUNTIF($CK$8:CK489,CK489))</f>
        <v/>
      </c>
      <c r="BW489" s="193" t="str">
        <f t="shared" si="242"/>
        <v/>
      </c>
      <c r="BX489" s="193" t="str">
        <f t="shared" si="243"/>
        <v/>
      </c>
      <c r="BY489" s="193" t="str">
        <f t="shared" si="244"/>
        <v/>
      </c>
      <c r="BZ489" s="193" t="str">
        <f t="shared" si="245"/>
        <v/>
      </c>
      <c r="CA489" s="193" t="str">
        <f t="shared" si="246"/>
        <v/>
      </c>
      <c r="CB489" s="193" t="str">
        <f t="shared" si="247"/>
        <v/>
      </c>
      <c r="CC489" s="193" t="str">
        <f t="shared" si="248"/>
        <v/>
      </c>
      <c r="CD489" s="193" t="str">
        <f t="shared" si="249"/>
        <v/>
      </c>
      <c r="CE489" s="193" t="str">
        <f t="shared" si="250"/>
        <v/>
      </c>
      <c r="CF489" s="200" t="str">
        <f t="shared" si="241"/>
        <v/>
      </c>
      <c r="CG489" s="193" t="str">
        <f t="shared" si="251"/>
        <v/>
      </c>
      <c r="CH489" s="192" t="str">
        <f t="shared" si="252"/>
        <v/>
      </c>
      <c r="CI489" s="193" t="str">
        <f t="shared" si="253"/>
        <v/>
      </c>
      <c r="CJ489" s="192" t="str">
        <f t="shared" si="254"/>
        <v/>
      </c>
      <c r="CK489" s="192" t="str">
        <f t="shared" si="255"/>
        <v/>
      </c>
      <c r="CL489" s="193" t="str">
        <f>IF(CK489="","",SUMPRODUCT(--(CC489=$CC$8:$CC$358),--(CE489=$CE$8:$CE$358),--(CK489&lt;$CK$8:$CK$358))+COUNTIF($CK$8:CK489,CK489))</f>
        <v/>
      </c>
      <c r="CM489" s="229" t="str">
        <f>IF(CK489="","",SUMPRODUCT(--(CE489=$CE$8:$CE$101),--(CF489=$CF$8:$CF$101),--(CC489=$CC$8:$CC$101),--(CK489&lt;$CK$8:$CK$101))+COUNTIF($CK$8:CK489,CK489))</f>
        <v/>
      </c>
    </row>
    <row r="490" spans="73:91">
      <c r="BU490" s="193">
        <v>483</v>
      </c>
      <c r="BV490" s="193" t="str">
        <f>IF(CK490="","",SUMPRODUCT(--(CC490=$CC$8:$CC$358),--(CE490=$CE$8:$CE$358),--(CK490&lt;$CK$8:$CK$358))+COUNTIF($CK$8:CK490,CK490))</f>
        <v/>
      </c>
      <c r="BW490" s="193" t="str">
        <f t="shared" si="242"/>
        <v/>
      </c>
      <c r="BX490" s="193" t="str">
        <f t="shared" si="243"/>
        <v/>
      </c>
      <c r="BY490" s="193" t="str">
        <f t="shared" si="244"/>
        <v/>
      </c>
      <c r="BZ490" s="193" t="str">
        <f t="shared" si="245"/>
        <v/>
      </c>
      <c r="CA490" s="193" t="str">
        <f t="shared" si="246"/>
        <v/>
      </c>
      <c r="CB490" s="193" t="str">
        <f t="shared" si="247"/>
        <v/>
      </c>
      <c r="CC490" s="193" t="str">
        <f t="shared" si="248"/>
        <v/>
      </c>
      <c r="CD490" s="193" t="str">
        <f t="shared" si="249"/>
        <v/>
      </c>
      <c r="CE490" s="193" t="str">
        <f t="shared" si="250"/>
        <v/>
      </c>
      <c r="CF490" s="200" t="str">
        <f t="shared" si="241"/>
        <v/>
      </c>
      <c r="CG490" s="193" t="str">
        <f t="shared" si="251"/>
        <v/>
      </c>
      <c r="CH490" s="192" t="str">
        <f t="shared" si="252"/>
        <v/>
      </c>
      <c r="CI490" s="193" t="str">
        <f t="shared" si="253"/>
        <v/>
      </c>
      <c r="CJ490" s="192" t="str">
        <f t="shared" si="254"/>
        <v/>
      </c>
      <c r="CK490" s="192" t="str">
        <f t="shared" si="255"/>
        <v/>
      </c>
      <c r="CL490" s="193" t="str">
        <f>IF(CK490="","",SUMPRODUCT(--(CC490=$CC$8:$CC$358),--(CE490=$CE$8:$CE$358),--(CK490&lt;$CK$8:$CK$358))+COUNTIF($CK$8:CK490,CK490))</f>
        <v/>
      </c>
      <c r="CM490" s="229" t="str">
        <f>IF(CK490="","",SUMPRODUCT(--(CE490=$CE$8:$CE$101),--(CF490=$CF$8:$CF$101),--(CC490=$CC$8:$CC$101),--(CK490&lt;$CK$8:$CK$101))+COUNTIF($CK$8:CK490,CK490))</f>
        <v/>
      </c>
    </row>
    <row r="491" spans="73:91">
      <c r="BU491" s="193">
        <v>484</v>
      </c>
      <c r="BV491" s="193" t="str">
        <f>IF(CK491="","",SUMPRODUCT(--(CC491=$CC$8:$CC$358),--(CE491=$CE$8:$CE$358),--(CK491&lt;$CK$8:$CK$358))+COUNTIF($CK$8:CK491,CK491))</f>
        <v/>
      </c>
      <c r="BW491" s="193" t="str">
        <f t="shared" si="242"/>
        <v/>
      </c>
      <c r="BX491" s="193" t="str">
        <f t="shared" si="243"/>
        <v/>
      </c>
      <c r="BY491" s="193" t="str">
        <f t="shared" si="244"/>
        <v/>
      </c>
      <c r="BZ491" s="193" t="str">
        <f t="shared" si="245"/>
        <v/>
      </c>
      <c r="CA491" s="193" t="str">
        <f t="shared" si="246"/>
        <v/>
      </c>
      <c r="CB491" s="193" t="str">
        <f t="shared" si="247"/>
        <v/>
      </c>
      <c r="CC491" s="193" t="str">
        <f t="shared" si="248"/>
        <v/>
      </c>
      <c r="CD491" s="193" t="str">
        <f t="shared" si="249"/>
        <v/>
      </c>
      <c r="CE491" s="193" t="str">
        <f t="shared" si="250"/>
        <v/>
      </c>
      <c r="CF491" s="200" t="str">
        <f t="shared" si="241"/>
        <v/>
      </c>
      <c r="CG491" s="193" t="str">
        <f t="shared" si="251"/>
        <v/>
      </c>
      <c r="CH491" s="192" t="str">
        <f t="shared" si="252"/>
        <v/>
      </c>
      <c r="CI491" s="193" t="str">
        <f t="shared" si="253"/>
        <v/>
      </c>
      <c r="CJ491" s="192" t="str">
        <f t="shared" si="254"/>
        <v/>
      </c>
      <c r="CK491" s="192" t="str">
        <f t="shared" si="255"/>
        <v/>
      </c>
      <c r="CL491" s="193" t="str">
        <f>IF(CK491="","",SUMPRODUCT(--(CC491=$CC$8:$CC$358),--(CE491=$CE$8:$CE$358),--(CK491&lt;$CK$8:$CK$358))+COUNTIF($CK$8:CK491,CK491))</f>
        <v/>
      </c>
      <c r="CM491" s="229" t="str">
        <f>IF(CK491="","",SUMPRODUCT(--(CE491=$CE$8:$CE$101),--(CF491=$CF$8:$CF$101),--(CC491=$CC$8:$CC$101),--(CK491&lt;$CK$8:$CK$101))+COUNTIF($CK$8:CK491,CK491))</f>
        <v/>
      </c>
    </row>
    <row r="492" spans="73:91">
      <c r="BU492" s="193">
        <v>485</v>
      </c>
      <c r="BV492" s="193" t="str">
        <f>IF(CK492="","",SUMPRODUCT(--(CC492=$CC$8:$CC$358),--(CE492=$CE$8:$CE$358),--(CK492&lt;$CK$8:$CK$358))+COUNTIF($CK$8:CK492,CK492))</f>
        <v/>
      </c>
      <c r="BW492" s="193" t="str">
        <f t="shared" si="242"/>
        <v/>
      </c>
      <c r="BX492" s="193" t="str">
        <f t="shared" si="243"/>
        <v/>
      </c>
      <c r="BY492" s="193" t="str">
        <f t="shared" si="244"/>
        <v/>
      </c>
      <c r="BZ492" s="193" t="str">
        <f t="shared" si="245"/>
        <v/>
      </c>
      <c r="CA492" s="193" t="str">
        <f t="shared" si="246"/>
        <v/>
      </c>
      <c r="CB492" s="193" t="str">
        <f t="shared" si="247"/>
        <v/>
      </c>
      <c r="CC492" s="193" t="str">
        <f t="shared" si="248"/>
        <v/>
      </c>
      <c r="CD492" s="193" t="str">
        <f t="shared" si="249"/>
        <v/>
      </c>
      <c r="CE492" s="193" t="str">
        <f t="shared" si="250"/>
        <v/>
      </c>
      <c r="CF492" s="200" t="str">
        <f t="shared" si="241"/>
        <v/>
      </c>
      <c r="CG492" s="193" t="str">
        <f t="shared" si="251"/>
        <v/>
      </c>
      <c r="CH492" s="192" t="str">
        <f t="shared" si="252"/>
        <v/>
      </c>
      <c r="CI492" s="193" t="str">
        <f t="shared" si="253"/>
        <v/>
      </c>
      <c r="CJ492" s="192" t="str">
        <f t="shared" si="254"/>
        <v/>
      </c>
      <c r="CK492" s="192" t="str">
        <f t="shared" si="255"/>
        <v/>
      </c>
      <c r="CL492" s="193" t="str">
        <f>IF(CK492="","",SUMPRODUCT(--(CC492=$CC$8:$CC$358),--(CE492=$CE$8:$CE$358),--(CK492&lt;$CK$8:$CK$358))+COUNTIF($CK$8:CK492,CK492))</f>
        <v/>
      </c>
      <c r="CM492" s="229" t="str">
        <f>IF(CK492="","",SUMPRODUCT(--(CE492=$CE$8:$CE$101),--(CF492=$CF$8:$CF$101),--(CC492=$CC$8:$CC$101),--(CK492&lt;$CK$8:$CK$101))+COUNTIF($CK$8:CK492,CK492))</f>
        <v/>
      </c>
    </row>
    <row r="493" spans="73:91">
      <c r="BU493" s="193">
        <v>486</v>
      </c>
      <c r="BV493" s="193" t="str">
        <f>IF(CK493="","",SUMPRODUCT(--(CC493=$CC$8:$CC$358),--(CE493=$CE$8:$CE$358),--(CK493&lt;$CK$8:$CK$358))+COUNTIF($CK$8:CK493,CK493))</f>
        <v/>
      </c>
      <c r="BW493" s="193" t="str">
        <f t="shared" si="242"/>
        <v/>
      </c>
      <c r="BX493" s="193" t="str">
        <f t="shared" si="243"/>
        <v/>
      </c>
      <c r="BY493" s="193" t="str">
        <f t="shared" si="244"/>
        <v/>
      </c>
      <c r="BZ493" s="193" t="str">
        <f t="shared" si="245"/>
        <v/>
      </c>
      <c r="CA493" s="193" t="str">
        <f t="shared" si="246"/>
        <v/>
      </c>
      <c r="CB493" s="193" t="str">
        <f t="shared" si="247"/>
        <v/>
      </c>
      <c r="CC493" s="193" t="str">
        <f t="shared" si="248"/>
        <v/>
      </c>
      <c r="CD493" s="193" t="str">
        <f t="shared" si="249"/>
        <v/>
      </c>
      <c r="CE493" s="193" t="str">
        <f t="shared" si="250"/>
        <v/>
      </c>
      <c r="CF493" s="200" t="str">
        <f t="shared" si="241"/>
        <v/>
      </c>
      <c r="CG493" s="193" t="str">
        <f t="shared" si="251"/>
        <v/>
      </c>
      <c r="CH493" s="192" t="str">
        <f t="shared" si="252"/>
        <v/>
      </c>
      <c r="CI493" s="193" t="str">
        <f t="shared" si="253"/>
        <v/>
      </c>
      <c r="CJ493" s="192" t="str">
        <f t="shared" si="254"/>
        <v/>
      </c>
      <c r="CK493" s="192" t="str">
        <f t="shared" si="255"/>
        <v/>
      </c>
      <c r="CL493" s="193" t="str">
        <f>IF(CK493="","",SUMPRODUCT(--(CC493=$CC$8:$CC$358),--(CE493=$CE$8:$CE$358),--(CK493&lt;$CK$8:$CK$358))+COUNTIF($CK$8:CK493,CK493))</f>
        <v/>
      </c>
      <c r="CM493" s="229" t="str">
        <f>IF(CK493="","",SUMPRODUCT(--(CE493=$CE$8:$CE$101),--(CF493=$CF$8:$CF$101),--(CC493=$CC$8:$CC$101),--(CK493&lt;$CK$8:$CK$101))+COUNTIF($CK$8:CK493,CK493))</f>
        <v/>
      </c>
    </row>
    <row r="494" spans="73:91">
      <c r="BU494" s="193">
        <v>487</v>
      </c>
      <c r="BV494" s="193" t="str">
        <f>IF(CK494="","",SUMPRODUCT(--(CC494=$CC$8:$CC$358),--(CE494=$CE$8:$CE$358),--(CK494&lt;$CK$8:$CK$358))+COUNTIF($CK$8:CK494,CK494))</f>
        <v/>
      </c>
      <c r="BW494" s="193" t="str">
        <f t="shared" si="242"/>
        <v/>
      </c>
      <c r="BX494" s="193" t="str">
        <f t="shared" si="243"/>
        <v/>
      </c>
      <c r="BY494" s="193" t="str">
        <f t="shared" si="244"/>
        <v/>
      </c>
      <c r="BZ494" s="193" t="str">
        <f t="shared" si="245"/>
        <v/>
      </c>
      <c r="CA494" s="193" t="str">
        <f t="shared" si="246"/>
        <v/>
      </c>
      <c r="CB494" s="193" t="str">
        <f t="shared" si="247"/>
        <v/>
      </c>
      <c r="CC494" s="193" t="str">
        <f t="shared" si="248"/>
        <v/>
      </c>
      <c r="CD494" s="193" t="str">
        <f t="shared" si="249"/>
        <v/>
      </c>
      <c r="CE494" s="193" t="str">
        <f t="shared" si="250"/>
        <v/>
      </c>
      <c r="CF494" s="200" t="str">
        <f t="shared" si="241"/>
        <v/>
      </c>
      <c r="CG494" s="193" t="str">
        <f t="shared" si="251"/>
        <v/>
      </c>
      <c r="CH494" s="192" t="str">
        <f t="shared" si="252"/>
        <v/>
      </c>
      <c r="CI494" s="193" t="str">
        <f t="shared" si="253"/>
        <v/>
      </c>
      <c r="CJ494" s="192" t="str">
        <f t="shared" si="254"/>
        <v/>
      </c>
      <c r="CK494" s="192" t="str">
        <f t="shared" si="255"/>
        <v/>
      </c>
      <c r="CL494" s="193" t="str">
        <f>IF(CK494="","",SUMPRODUCT(--(CC494=$CC$8:$CC$358),--(CE494=$CE$8:$CE$358),--(CK494&lt;$CK$8:$CK$358))+COUNTIF($CK$8:CK494,CK494))</f>
        <v/>
      </c>
      <c r="CM494" s="229" t="str">
        <f>IF(CK494="","",SUMPRODUCT(--(CE494=$CE$8:$CE$101),--(CF494=$CF$8:$CF$101),--(CC494=$CC$8:$CC$101),--(CK494&lt;$CK$8:$CK$101))+COUNTIF($CK$8:CK494,CK494))</f>
        <v/>
      </c>
    </row>
    <row r="495" spans="73:91">
      <c r="BU495" s="193">
        <v>488</v>
      </c>
      <c r="BV495" s="193" t="str">
        <f>IF(CK495="","",SUMPRODUCT(--(CC495=$CC$8:$CC$358),--(CE495=$CE$8:$CE$358),--(CK495&lt;$CK$8:$CK$358))+COUNTIF($CK$8:CK495,CK495))</f>
        <v/>
      </c>
      <c r="BW495" s="193" t="str">
        <f t="shared" si="242"/>
        <v/>
      </c>
      <c r="BX495" s="193" t="str">
        <f t="shared" si="243"/>
        <v/>
      </c>
      <c r="BY495" s="193" t="str">
        <f t="shared" si="244"/>
        <v/>
      </c>
      <c r="BZ495" s="193" t="str">
        <f t="shared" si="245"/>
        <v/>
      </c>
      <c r="CA495" s="193" t="str">
        <f t="shared" si="246"/>
        <v/>
      </c>
      <c r="CB495" s="193" t="str">
        <f t="shared" si="247"/>
        <v/>
      </c>
      <c r="CC495" s="193" t="str">
        <f t="shared" si="248"/>
        <v/>
      </c>
      <c r="CD495" s="193" t="str">
        <f t="shared" si="249"/>
        <v/>
      </c>
      <c r="CE495" s="193" t="str">
        <f t="shared" si="250"/>
        <v/>
      </c>
      <c r="CF495" s="200" t="str">
        <f t="shared" si="241"/>
        <v/>
      </c>
      <c r="CG495" s="193" t="str">
        <f t="shared" si="251"/>
        <v/>
      </c>
      <c r="CH495" s="192" t="str">
        <f t="shared" si="252"/>
        <v/>
      </c>
      <c r="CI495" s="193" t="str">
        <f t="shared" si="253"/>
        <v/>
      </c>
      <c r="CJ495" s="192" t="str">
        <f t="shared" si="254"/>
        <v/>
      </c>
      <c r="CK495" s="192" t="str">
        <f t="shared" si="255"/>
        <v/>
      </c>
      <c r="CL495" s="193" t="str">
        <f>IF(CK495="","",SUMPRODUCT(--(CC495=$CC$8:$CC$358),--(CE495=$CE$8:$CE$358),--(CK495&lt;$CK$8:$CK$358))+COUNTIF($CK$8:CK495,CK495))</f>
        <v/>
      </c>
      <c r="CM495" s="229" t="str">
        <f>IF(CK495="","",SUMPRODUCT(--(CE495=$CE$8:$CE$101),--(CF495=$CF$8:$CF$101),--(CC495=$CC$8:$CC$101),--(CK495&lt;$CK$8:$CK$101))+COUNTIF($CK$8:CK495,CK495))</f>
        <v/>
      </c>
    </row>
    <row r="496" spans="73:91">
      <c r="BU496" s="193">
        <v>489</v>
      </c>
      <c r="BV496" s="193" t="str">
        <f>IF(CK496="","",SUMPRODUCT(--(CC496=$CC$8:$CC$358),--(CE496=$CE$8:$CE$358),--(CK496&lt;$CK$8:$CK$358))+COUNTIF($CK$8:CK496,CK496))</f>
        <v/>
      </c>
      <c r="BW496" s="193" t="str">
        <f t="shared" si="242"/>
        <v/>
      </c>
      <c r="BX496" s="193" t="str">
        <f t="shared" si="243"/>
        <v/>
      </c>
      <c r="BY496" s="193" t="str">
        <f t="shared" si="244"/>
        <v/>
      </c>
      <c r="BZ496" s="193" t="str">
        <f t="shared" si="245"/>
        <v/>
      </c>
      <c r="CA496" s="193" t="str">
        <f t="shared" si="246"/>
        <v/>
      </c>
      <c r="CB496" s="193" t="str">
        <f t="shared" si="247"/>
        <v/>
      </c>
      <c r="CC496" s="193" t="str">
        <f t="shared" si="248"/>
        <v/>
      </c>
      <c r="CD496" s="193" t="str">
        <f t="shared" si="249"/>
        <v/>
      </c>
      <c r="CE496" s="193" t="str">
        <f t="shared" si="250"/>
        <v/>
      </c>
      <c r="CF496" s="200" t="str">
        <f t="shared" si="241"/>
        <v/>
      </c>
      <c r="CG496" s="193" t="str">
        <f t="shared" si="251"/>
        <v/>
      </c>
      <c r="CH496" s="192" t="str">
        <f t="shared" si="252"/>
        <v/>
      </c>
      <c r="CI496" s="193" t="str">
        <f t="shared" si="253"/>
        <v/>
      </c>
      <c r="CJ496" s="192" t="str">
        <f t="shared" si="254"/>
        <v/>
      </c>
      <c r="CK496" s="192" t="str">
        <f t="shared" si="255"/>
        <v/>
      </c>
      <c r="CL496" s="193" t="str">
        <f>IF(CK496="","",SUMPRODUCT(--(CC496=$CC$8:$CC$358),--(CE496=$CE$8:$CE$358),--(CK496&lt;$CK$8:$CK$358))+COUNTIF($CK$8:CK496,CK496))</f>
        <v/>
      </c>
      <c r="CM496" s="229" t="str">
        <f>IF(CK496="","",SUMPRODUCT(--(CE496=$CE$8:$CE$101),--(CF496=$CF$8:$CF$101),--(CC496=$CC$8:$CC$101),--(CK496&lt;$CK$8:$CK$101))+COUNTIF($CK$8:CK496,CK496))</f>
        <v/>
      </c>
    </row>
    <row r="497" spans="73:91">
      <c r="BU497" s="193">
        <v>490</v>
      </c>
      <c r="BV497" s="193" t="str">
        <f>IF(CK497="","",SUMPRODUCT(--(CC497=$CC$8:$CC$358),--(CE497=$CE$8:$CE$358),--(CK497&lt;$CK$8:$CK$358))+COUNTIF($CK$8:CK497,CK497))</f>
        <v/>
      </c>
      <c r="BW497" s="193" t="str">
        <f t="shared" si="242"/>
        <v/>
      </c>
      <c r="BX497" s="193" t="str">
        <f t="shared" si="243"/>
        <v/>
      </c>
      <c r="BY497" s="193" t="str">
        <f t="shared" si="244"/>
        <v/>
      </c>
      <c r="BZ497" s="193" t="str">
        <f t="shared" si="245"/>
        <v/>
      </c>
      <c r="CA497" s="193" t="str">
        <f t="shared" si="246"/>
        <v/>
      </c>
      <c r="CB497" s="193" t="str">
        <f t="shared" si="247"/>
        <v/>
      </c>
      <c r="CC497" s="193" t="str">
        <f t="shared" si="248"/>
        <v/>
      </c>
      <c r="CD497" s="193" t="str">
        <f t="shared" si="249"/>
        <v/>
      </c>
      <c r="CE497" s="193" t="str">
        <f t="shared" si="250"/>
        <v/>
      </c>
      <c r="CF497" s="200" t="str">
        <f t="shared" si="241"/>
        <v/>
      </c>
      <c r="CG497" s="193" t="str">
        <f t="shared" si="251"/>
        <v/>
      </c>
      <c r="CH497" s="192" t="str">
        <f t="shared" si="252"/>
        <v/>
      </c>
      <c r="CI497" s="193" t="str">
        <f t="shared" si="253"/>
        <v/>
      </c>
      <c r="CJ497" s="192" t="str">
        <f t="shared" si="254"/>
        <v/>
      </c>
      <c r="CK497" s="192" t="str">
        <f t="shared" si="255"/>
        <v/>
      </c>
      <c r="CL497" s="193" t="str">
        <f>IF(CK497="","",SUMPRODUCT(--(CC497=$CC$8:$CC$358),--(CE497=$CE$8:$CE$358),--(CK497&lt;$CK$8:$CK$358))+COUNTIF($CK$8:CK497,CK497))</f>
        <v/>
      </c>
      <c r="CM497" s="229" t="str">
        <f>IF(CK497="","",SUMPRODUCT(--(CE497=$CE$8:$CE$101),--(CF497=$CF$8:$CF$101),--(CC497=$CC$8:$CC$101),--(CK497&lt;$CK$8:$CK$101))+COUNTIF($CK$8:CK497,CK497))</f>
        <v/>
      </c>
    </row>
    <row r="498" spans="73:91">
      <c r="BU498" s="193">
        <v>491</v>
      </c>
      <c r="BV498" s="193" t="str">
        <f>IF(CK498="","",SUMPRODUCT(--(CC498=$CC$8:$CC$358),--(CE498=$CE$8:$CE$358),--(CK498&lt;$CK$8:$CK$358))+COUNTIF($CK$8:CK498,CK498))</f>
        <v/>
      </c>
      <c r="BW498" s="193" t="str">
        <f t="shared" si="242"/>
        <v/>
      </c>
      <c r="BX498" s="193" t="str">
        <f t="shared" si="243"/>
        <v/>
      </c>
      <c r="BY498" s="193" t="str">
        <f t="shared" si="244"/>
        <v/>
      </c>
      <c r="BZ498" s="193" t="str">
        <f t="shared" si="245"/>
        <v/>
      </c>
      <c r="CA498" s="193" t="str">
        <f t="shared" si="246"/>
        <v/>
      </c>
      <c r="CB498" s="193" t="str">
        <f t="shared" si="247"/>
        <v/>
      </c>
      <c r="CC498" s="193" t="str">
        <f t="shared" si="248"/>
        <v/>
      </c>
      <c r="CD498" s="193" t="str">
        <f t="shared" si="249"/>
        <v/>
      </c>
      <c r="CE498" s="193" t="str">
        <f t="shared" si="250"/>
        <v/>
      </c>
      <c r="CF498" s="200" t="str">
        <f t="shared" si="241"/>
        <v/>
      </c>
      <c r="CG498" s="193" t="str">
        <f t="shared" si="251"/>
        <v/>
      </c>
      <c r="CH498" s="192" t="str">
        <f t="shared" si="252"/>
        <v/>
      </c>
      <c r="CI498" s="193" t="str">
        <f t="shared" si="253"/>
        <v/>
      </c>
      <c r="CJ498" s="192" t="str">
        <f t="shared" si="254"/>
        <v/>
      </c>
      <c r="CK498" s="192" t="str">
        <f t="shared" si="255"/>
        <v/>
      </c>
      <c r="CL498" s="193" t="str">
        <f>IF(CK498="","",SUMPRODUCT(--(CC498=$CC$8:$CC$358),--(CE498=$CE$8:$CE$358),--(CK498&lt;$CK$8:$CK$358))+COUNTIF($CK$8:CK498,CK498))</f>
        <v/>
      </c>
      <c r="CM498" s="229" t="str">
        <f>IF(CK498="","",SUMPRODUCT(--(CE498=$CE$8:$CE$101),--(CF498=$CF$8:$CF$101),--(CC498=$CC$8:$CC$101),--(CK498&lt;$CK$8:$CK$101))+COUNTIF($CK$8:CK498,CK498))</f>
        <v/>
      </c>
    </row>
    <row r="499" spans="73:91">
      <c r="BU499" s="193">
        <v>492</v>
      </c>
      <c r="BV499" s="193" t="str">
        <f>IF(CK499="","",SUMPRODUCT(--(CC499=$CC$8:$CC$358),--(CE499=$CE$8:$CE$358),--(CK499&lt;$CK$8:$CK$358))+COUNTIF($CK$8:CK499,CK499))</f>
        <v/>
      </c>
      <c r="BW499" s="193" t="str">
        <f t="shared" si="242"/>
        <v/>
      </c>
      <c r="BX499" s="193" t="str">
        <f t="shared" si="243"/>
        <v/>
      </c>
      <c r="BY499" s="193" t="str">
        <f t="shared" si="244"/>
        <v/>
      </c>
      <c r="BZ499" s="193" t="str">
        <f t="shared" si="245"/>
        <v/>
      </c>
      <c r="CA499" s="193" t="str">
        <f t="shared" si="246"/>
        <v/>
      </c>
      <c r="CB499" s="193" t="str">
        <f t="shared" si="247"/>
        <v/>
      </c>
      <c r="CC499" s="193" t="str">
        <f t="shared" si="248"/>
        <v/>
      </c>
      <c r="CD499" s="193" t="str">
        <f t="shared" si="249"/>
        <v/>
      </c>
      <c r="CE499" s="193" t="str">
        <f t="shared" si="250"/>
        <v/>
      </c>
      <c r="CF499" s="200" t="str">
        <f t="shared" si="241"/>
        <v/>
      </c>
      <c r="CG499" s="193" t="str">
        <f t="shared" si="251"/>
        <v/>
      </c>
      <c r="CH499" s="192" t="str">
        <f t="shared" si="252"/>
        <v/>
      </c>
      <c r="CI499" s="193" t="str">
        <f t="shared" si="253"/>
        <v/>
      </c>
      <c r="CJ499" s="192" t="str">
        <f t="shared" si="254"/>
        <v/>
      </c>
      <c r="CK499" s="192" t="str">
        <f t="shared" si="255"/>
        <v/>
      </c>
      <c r="CL499" s="193" t="str">
        <f>IF(CK499="","",SUMPRODUCT(--(CC499=$CC$8:$CC$358),--(CE499=$CE$8:$CE$358),--(CK499&lt;$CK$8:$CK$358))+COUNTIF($CK$8:CK499,CK499))</f>
        <v/>
      </c>
      <c r="CM499" s="229" t="str">
        <f>IF(CK499="","",SUMPRODUCT(--(CE499=$CE$8:$CE$101),--(CF499=$CF$8:$CF$101),--(CC499=$CC$8:$CC$101),--(CK499&lt;$CK$8:$CK$101))+COUNTIF($CK$8:CK499,CK499))</f>
        <v/>
      </c>
    </row>
    <row r="500" spans="73:91">
      <c r="BU500" s="193">
        <v>493</v>
      </c>
      <c r="BV500" s="193" t="str">
        <f>IF(CK500="","",SUMPRODUCT(--(CC500=$CC$8:$CC$358),--(CE500=$CE$8:$CE$358),--(CK500&lt;$CK$8:$CK$358))+COUNTIF($CK$8:CK500,CK500))</f>
        <v/>
      </c>
      <c r="BW500" s="193" t="str">
        <f t="shared" si="242"/>
        <v/>
      </c>
      <c r="BX500" s="193" t="str">
        <f t="shared" si="243"/>
        <v/>
      </c>
      <c r="BY500" s="193" t="str">
        <f t="shared" si="244"/>
        <v/>
      </c>
      <c r="BZ500" s="193" t="str">
        <f t="shared" si="245"/>
        <v/>
      </c>
      <c r="CA500" s="193" t="str">
        <f t="shared" si="246"/>
        <v/>
      </c>
      <c r="CB500" s="193" t="str">
        <f t="shared" si="247"/>
        <v/>
      </c>
      <c r="CC500" s="193" t="str">
        <f t="shared" si="248"/>
        <v/>
      </c>
      <c r="CD500" s="193" t="str">
        <f t="shared" si="249"/>
        <v/>
      </c>
      <c r="CE500" s="193" t="str">
        <f t="shared" si="250"/>
        <v/>
      </c>
      <c r="CF500" s="200" t="str">
        <f t="shared" si="241"/>
        <v/>
      </c>
      <c r="CG500" s="193" t="str">
        <f t="shared" si="251"/>
        <v/>
      </c>
      <c r="CH500" s="192" t="str">
        <f t="shared" si="252"/>
        <v/>
      </c>
      <c r="CI500" s="193" t="str">
        <f t="shared" si="253"/>
        <v/>
      </c>
      <c r="CJ500" s="192" t="str">
        <f t="shared" si="254"/>
        <v/>
      </c>
      <c r="CK500" s="192" t="str">
        <f t="shared" si="255"/>
        <v/>
      </c>
      <c r="CL500" s="193" t="str">
        <f>IF(CK500="","",SUMPRODUCT(--(CC500=$CC$8:$CC$358),--(CE500=$CE$8:$CE$358),--(CK500&lt;$CK$8:$CK$358))+COUNTIF($CK$8:CK500,CK500))</f>
        <v/>
      </c>
      <c r="CM500" s="229" t="str">
        <f>IF(CK500="","",SUMPRODUCT(--(CE500=$CE$8:$CE$101),--(CF500=$CF$8:$CF$101),--(CC500=$CC$8:$CC$101),--(CK500&lt;$CK$8:$CK$101))+COUNTIF($CK$8:CK500,CK500))</f>
        <v/>
      </c>
    </row>
    <row r="501" spans="73:91">
      <c r="BU501" s="193">
        <v>494</v>
      </c>
      <c r="BV501" s="193" t="str">
        <f>IF(CK501="","",SUMPRODUCT(--(CC501=$CC$8:$CC$358),--(CE501=$CE$8:$CE$358),--(CK501&lt;$CK$8:$CK$358))+COUNTIF($CK$8:CK501,CK501))</f>
        <v/>
      </c>
      <c r="BW501" s="193" t="str">
        <f t="shared" si="242"/>
        <v/>
      </c>
      <c r="BX501" s="193" t="str">
        <f t="shared" si="243"/>
        <v/>
      </c>
      <c r="BY501" s="193" t="str">
        <f t="shared" si="244"/>
        <v/>
      </c>
      <c r="BZ501" s="193" t="str">
        <f t="shared" si="245"/>
        <v/>
      </c>
      <c r="CA501" s="193" t="str">
        <f t="shared" si="246"/>
        <v/>
      </c>
      <c r="CB501" s="193" t="str">
        <f t="shared" si="247"/>
        <v/>
      </c>
      <c r="CC501" s="193" t="str">
        <f t="shared" si="248"/>
        <v/>
      </c>
      <c r="CD501" s="193" t="str">
        <f t="shared" si="249"/>
        <v/>
      </c>
      <c r="CE501" s="193" t="str">
        <f t="shared" si="250"/>
        <v/>
      </c>
      <c r="CF501" s="200" t="str">
        <f t="shared" si="241"/>
        <v/>
      </c>
      <c r="CG501" s="193" t="str">
        <f t="shared" si="251"/>
        <v/>
      </c>
      <c r="CH501" s="192" t="str">
        <f t="shared" si="252"/>
        <v/>
      </c>
      <c r="CI501" s="193" t="str">
        <f t="shared" si="253"/>
        <v/>
      </c>
      <c r="CJ501" s="192" t="str">
        <f t="shared" si="254"/>
        <v/>
      </c>
      <c r="CK501" s="192" t="str">
        <f t="shared" si="255"/>
        <v/>
      </c>
      <c r="CL501" s="193" t="str">
        <f>IF(CK501="","",SUMPRODUCT(--(CC501=$CC$8:$CC$358),--(CE501=$CE$8:$CE$358),--(CK501&lt;$CK$8:$CK$358))+COUNTIF($CK$8:CK501,CK501))</f>
        <v/>
      </c>
      <c r="CM501" s="229" t="str">
        <f>IF(CK501="","",SUMPRODUCT(--(CE501=$CE$8:$CE$101),--(CF501=$CF$8:$CF$101),--(CC501=$CC$8:$CC$101),--(CK501&lt;$CK$8:$CK$101))+COUNTIF($CK$8:CK501,CK501))</f>
        <v/>
      </c>
    </row>
    <row r="502" spans="73:91">
      <c r="BU502" s="193">
        <v>495</v>
      </c>
      <c r="BV502" s="193" t="str">
        <f>IF(CK502="","",SUMPRODUCT(--(CC502=$CC$8:$CC$358),--(CE502=$CE$8:$CE$358),--(CK502&lt;$CK$8:$CK$358))+COUNTIF($CK$8:CK502,CK502))</f>
        <v/>
      </c>
      <c r="BW502" s="193" t="str">
        <f t="shared" si="242"/>
        <v/>
      </c>
      <c r="BX502" s="193" t="str">
        <f t="shared" si="243"/>
        <v/>
      </c>
      <c r="BY502" s="193" t="str">
        <f t="shared" si="244"/>
        <v/>
      </c>
      <c r="BZ502" s="193" t="str">
        <f t="shared" si="245"/>
        <v/>
      </c>
      <c r="CA502" s="193" t="str">
        <f t="shared" si="246"/>
        <v/>
      </c>
      <c r="CB502" s="193" t="str">
        <f t="shared" si="247"/>
        <v/>
      </c>
      <c r="CC502" s="193" t="str">
        <f t="shared" si="248"/>
        <v/>
      </c>
      <c r="CD502" s="193" t="str">
        <f t="shared" si="249"/>
        <v/>
      </c>
      <c r="CE502" s="193" t="str">
        <f t="shared" si="250"/>
        <v/>
      </c>
      <c r="CF502" s="200" t="str">
        <f t="shared" si="241"/>
        <v/>
      </c>
      <c r="CG502" s="193" t="str">
        <f t="shared" si="251"/>
        <v/>
      </c>
      <c r="CH502" s="192" t="str">
        <f t="shared" si="252"/>
        <v/>
      </c>
      <c r="CI502" s="193" t="str">
        <f t="shared" si="253"/>
        <v/>
      </c>
      <c r="CJ502" s="192" t="str">
        <f t="shared" si="254"/>
        <v/>
      </c>
      <c r="CK502" s="192" t="str">
        <f t="shared" si="255"/>
        <v/>
      </c>
      <c r="CL502" s="193" t="str">
        <f>IF(CK502="","",SUMPRODUCT(--(CC502=$CC$8:$CC$358),--(CE502=$CE$8:$CE$358),--(CK502&lt;$CK$8:$CK$358))+COUNTIF($CK$8:CK502,CK502))</f>
        <v/>
      </c>
      <c r="CM502" s="229" t="str">
        <f>IF(CK502="","",SUMPRODUCT(--(CE502=$CE$8:$CE$101),--(CF502=$CF$8:$CF$101),--(CC502=$CC$8:$CC$101),--(CK502&lt;$CK$8:$CK$101))+COUNTIF($CK$8:CK502,CK502))</f>
        <v/>
      </c>
    </row>
    <row r="503" spans="73:91">
      <c r="BU503" s="193">
        <v>496</v>
      </c>
      <c r="BV503" s="193" t="str">
        <f>IF(CK503="","",SUMPRODUCT(--(CC503=$CC$8:$CC$358),--(CE503=$CE$8:$CE$358),--(CK503&lt;$CK$8:$CK$358))+COUNTIF($CK$8:CK503,CK503))</f>
        <v/>
      </c>
      <c r="BW503" s="193" t="str">
        <f t="shared" si="242"/>
        <v/>
      </c>
      <c r="BX503" s="193" t="str">
        <f t="shared" si="243"/>
        <v/>
      </c>
      <c r="BY503" s="193" t="str">
        <f t="shared" si="244"/>
        <v/>
      </c>
      <c r="BZ503" s="193" t="str">
        <f t="shared" si="245"/>
        <v/>
      </c>
      <c r="CA503" s="193" t="str">
        <f t="shared" si="246"/>
        <v/>
      </c>
      <c r="CB503" s="193" t="str">
        <f t="shared" si="247"/>
        <v/>
      </c>
      <c r="CC503" s="193" t="str">
        <f t="shared" si="248"/>
        <v/>
      </c>
      <c r="CD503" s="193" t="str">
        <f t="shared" si="249"/>
        <v/>
      </c>
      <c r="CE503" s="193" t="str">
        <f t="shared" si="250"/>
        <v/>
      </c>
      <c r="CF503" s="200" t="str">
        <f t="shared" si="241"/>
        <v/>
      </c>
      <c r="CG503" s="193" t="str">
        <f t="shared" si="251"/>
        <v/>
      </c>
      <c r="CH503" s="192" t="str">
        <f t="shared" si="252"/>
        <v/>
      </c>
      <c r="CI503" s="193" t="str">
        <f t="shared" si="253"/>
        <v/>
      </c>
      <c r="CJ503" s="192" t="str">
        <f t="shared" si="254"/>
        <v/>
      </c>
      <c r="CK503" s="192" t="str">
        <f t="shared" si="255"/>
        <v/>
      </c>
      <c r="CL503" s="193" t="str">
        <f>IF(CK503="","",SUMPRODUCT(--(CC503=$CC$8:$CC$358),--(CE503=$CE$8:$CE$358),--(CK503&lt;$CK$8:$CK$358))+COUNTIF($CK$8:CK503,CK503))</f>
        <v/>
      </c>
      <c r="CM503" s="229" t="str">
        <f>IF(CK503="","",SUMPRODUCT(--(CE503=$CE$8:$CE$101),--(CF503=$CF$8:$CF$101),--(CC503=$CC$8:$CC$101),--(CK503&lt;$CK$8:$CK$101))+COUNTIF($CK$8:CK503,CK503))</f>
        <v/>
      </c>
    </row>
    <row r="504" spans="73:91">
      <c r="BU504" s="193">
        <v>497</v>
      </c>
      <c r="BV504" s="193" t="str">
        <f>IF(CK504="","",SUMPRODUCT(--(CC504=$CC$8:$CC$358),--(CE504=$CE$8:$CE$358),--(CK504&lt;$CK$8:$CK$358))+COUNTIF($CK$8:CK504,CK504))</f>
        <v/>
      </c>
      <c r="BW504" s="193" t="str">
        <f t="shared" si="242"/>
        <v/>
      </c>
      <c r="BX504" s="193" t="str">
        <f t="shared" si="243"/>
        <v/>
      </c>
      <c r="BY504" s="193" t="str">
        <f t="shared" si="244"/>
        <v/>
      </c>
      <c r="BZ504" s="193" t="str">
        <f t="shared" si="245"/>
        <v/>
      </c>
      <c r="CA504" s="193" t="str">
        <f t="shared" si="246"/>
        <v/>
      </c>
      <c r="CB504" s="193" t="str">
        <f t="shared" si="247"/>
        <v/>
      </c>
      <c r="CC504" s="193" t="str">
        <f t="shared" si="248"/>
        <v/>
      </c>
      <c r="CD504" s="193" t="str">
        <f t="shared" si="249"/>
        <v/>
      </c>
      <c r="CE504" s="193" t="str">
        <f t="shared" si="250"/>
        <v/>
      </c>
      <c r="CF504" s="200" t="str">
        <f t="shared" si="241"/>
        <v/>
      </c>
      <c r="CG504" s="193" t="str">
        <f t="shared" si="251"/>
        <v/>
      </c>
      <c r="CH504" s="192" t="str">
        <f t="shared" si="252"/>
        <v/>
      </c>
      <c r="CI504" s="193" t="str">
        <f t="shared" si="253"/>
        <v/>
      </c>
      <c r="CJ504" s="192" t="str">
        <f t="shared" si="254"/>
        <v/>
      </c>
      <c r="CK504" s="192" t="str">
        <f t="shared" si="255"/>
        <v/>
      </c>
      <c r="CL504" s="193" t="str">
        <f>IF(CK504="","",SUMPRODUCT(--(CC504=$CC$8:$CC$358),--(CE504=$CE$8:$CE$358),--(CK504&lt;$CK$8:$CK$358))+COUNTIF($CK$8:CK504,CK504))</f>
        <v/>
      </c>
      <c r="CM504" s="229" t="str">
        <f>IF(CK504="","",SUMPRODUCT(--(CE504=$CE$8:$CE$101),--(CF504=$CF$8:$CF$101),--(CC504=$CC$8:$CC$101),--(CK504&lt;$CK$8:$CK$101))+COUNTIF($CK$8:CK504,CK504))</f>
        <v/>
      </c>
    </row>
    <row r="505" spans="73:91">
      <c r="BU505" s="193">
        <v>498</v>
      </c>
      <c r="BV505" s="193" t="str">
        <f>IF(CK505="","",SUMPRODUCT(--(CC505=$CC$8:$CC$358),--(CE505=$CE$8:$CE$358),--(CK505&lt;$CK$8:$CK$358))+COUNTIF($CK$8:CK505,CK505))</f>
        <v/>
      </c>
      <c r="BW505" s="193" t="str">
        <f t="shared" si="242"/>
        <v/>
      </c>
      <c r="BX505" s="193" t="str">
        <f t="shared" si="243"/>
        <v/>
      </c>
      <c r="BY505" s="193" t="str">
        <f t="shared" si="244"/>
        <v/>
      </c>
      <c r="BZ505" s="193" t="str">
        <f t="shared" si="245"/>
        <v/>
      </c>
      <c r="CA505" s="193" t="str">
        <f t="shared" si="246"/>
        <v/>
      </c>
      <c r="CB505" s="193" t="str">
        <f t="shared" si="247"/>
        <v/>
      </c>
      <c r="CC505" s="193" t="str">
        <f t="shared" si="248"/>
        <v/>
      </c>
      <c r="CD505" s="193" t="str">
        <f t="shared" si="249"/>
        <v/>
      </c>
      <c r="CE505" s="193" t="str">
        <f t="shared" si="250"/>
        <v/>
      </c>
      <c r="CF505" s="200" t="str">
        <f t="shared" si="241"/>
        <v/>
      </c>
      <c r="CG505" s="193" t="str">
        <f t="shared" si="251"/>
        <v/>
      </c>
      <c r="CH505" s="192" t="str">
        <f t="shared" si="252"/>
        <v/>
      </c>
      <c r="CI505" s="193" t="str">
        <f t="shared" si="253"/>
        <v/>
      </c>
      <c r="CJ505" s="192" t="str">
        <f t="shared" si="254"/>
        <v/>
      </c>
      <c r="CK505" s="192" t="str">
        <f t="shared" si="255"/>
        <v/>
      </c>
      <c r="CL505" s="193" t="str">
        <f>IF(CK505="","",SUMPRODUCT(--(CC505=$CC$8:$CC$358),--(CE505=$CE$8:$CE$358),--(CK505&lt;$CK$8:$CK$358))+COUNTIF($CK$8:CK505,CK505))</f>
        <v/>
      </c>
      <c r="CM505" s="229" t="str">
        <f>IF(CK505="","",SUMPRODUCT(--(CE505=$CE$8:$CE$101),--(CF505=$CF$8:$CF$101),--(CC505=$CC$8:$CC$101),--(CK505&lt;$CK$8:$CK$101))+COUNTIF($CK$8:CK505,CK505))</f>
        <v/>
      </c>
    </row>
    <row r="506" spans="73:91">
      <c r="BU506" s="193">
        <v>499</v>
      </c>
      <c r="BV506" s="193" t="str">
        <f>IF(CK506="","",SUMPRODUCT(--(CC506=$CC$8:$CC$358),--(CE506=$CE$8:$CE$358),--(CK506&lt;$CK$8:$CK$358))+COUNTIF($CK$8:CK506,CK506))</f>
        <v/>
      </c>
      <c r="BW506" s="193" t="str">
        <f t="shared" si="242"/>
        <v/>
      </c>
      <c r="BX506" s="193" t="str">
        <f t="shared" si="243"/>
        <v/>
      </c>
      <c r="BY506" s="193" t="str">
        <f t="shared" si="244"/>
        <v/>
      </c>
      <c r="BZ506" s="193" t="str">
        <f t="shared" si="245"/>
        <v/>
      </c>
      <c r="CA506" s="193" t="str">
        <f t="shared" si="246"/>
        <v/>
      </c>
      <c r="CB506" s="193" t="str">
        <f t="shared" si="247"/>
        <v/>
      </c>
      <c r="CC506" s="193" t="str">
        <f t="shared" si="248"/>
        <v/>
      </c>
      <c r="CD506" s="193" t="str">
        <f t="shared" si="249"/>
        <v/>
      </c>
      <c r="CE506" s="193" t="str">
        <f t="shared" si="250"/>
        <v/>
      </c>
      <c r="CF506" s="200" t="str">
        <f t="shared" si="241"/>
        <v/>
      </c>
      <c r="CG506" s="193" t="str">
        <f t="shared" si="251"/>
        <v/>
      </c>
      <c r="CH506" s="192" t="str">
        <f t="shared" si="252"/>
        <v/>
      </c>
      <c r="CI506" s="193" t="str">
        <f t="shared" si="253"/>
        <v/>
      </c>
      <c r="CJ506" s="192" t="str">
        <f t="shared" si="254"/>
        <v/>
      </c>
      <c r="CK506" s="192" t="str">
        <f t="shared" si="255"/>
        <v/>
      </c>
      <c r="CL506" s="193" t="str">
        <f>IF(CK506="","",SUMPRODUCT(--(CC506=$CC$8:$CC$358),--(CE506=$CE$8:$CE$358),--(CK506&lt;$CK$8:$CK$358))+COUNTIF($CK$8:CK506,CK506))</f>
        <v/>
      </c>
      <c r="CM506" s="229" t="str">
        <f>IF(CK506="","",SUMPRODUCT(--(CE506=$CE$8:$CE$101),--(CF506=$CF$8:$CF$101),--(CC506=$CC$8:$CC$101),--(CK506&lt;$CK$8:$CK$101))+COUNTIF($CK$8:CK506,CK506))</f>
        <v/>
      </c>
    </row>
    <row r="507" spans="73:91">
      <c r="BU507" s="193">
        <v>500</v>
      </c>
      <c r="BV507" s="193" t="str">
        <f>IF(CK507="","",SUMPRODUCT(--(CC507=$CC$8:$CC$358),--(CE507=$CE$8:$CE$358),--(CK507&lt;$CK$8:$CK$358))+COUNTIF($CK$8:CK507,CK507))</f>
        <v/>
      </c>
      <c r="BW507" s="193" t="str">
        <f t="shared" si="242"/>
        <v/>
      </c>
      <c r="BX507" s="193" t="str">
        <f t="shared" si="243"/>
        <v/>
      </c>
      <c r="BY507" s="193" t="str">
        <f t="shared" si="244"/>
        <v/>
      </c>
      <c r="BZ507" s="193" t="str">
        <f t="shared" si="245"/>
        <v/>
      </c>
      <c r="CA507" s="193" t="str">
        <f t="shared" si="246"/>
        <v/>
      </c>
      <c r="CB507" s="193" t="str">
        <f t="shared" si="247"/>
        <v/>
      </c>
      <c r="CC507" s="193" t="str">
        <f t="shared" si="248"/>
        <v/>
      </c>
      <c r="CD507" s="193" t="str">
        <f t="shared" si="249"/>
        <v/>
      </c>
      <c r="CE507" s="193" t="str">
        <f t="shared" si="250"/>
        <v/>
      </c>
      <c r="CF507" s="200" t="str">
        <f t="shared" si="241"/>
        <v/>
      </c>
      <c r="CG507" s="193" t="str">
        <f t="shared" si="251"/>
        <v/>
      </c>
      <c r="CH507" s="192" t="str">
        <f t="shared" si="252"/>
        <v/>
      </c>
      <c r="CI507" s="193" t="str">
        <f t="shared" si="253"/>
        <v/>
      </c>
      <c r="CJ507" s="192" t="str">
        <f t="shared" si="254"/>
        <v/>
      </c>
      <c r="CK507" s="192" t="str">
        <f t="shared" si="255"/>
        <v/>
      </c>
      <c r="CL507" s="193" t="str">
        <f>IF(CK507="","",SUMPRODUCT(--(CC507=$CC$8:$CC$358),--(CE507=$CE$8:$CE$358),--(CK507&lt;$CK$8:$CK$358))+COUNTIF($CK$8:CK507,CK507))</f>
        <v/>
      </c>
      <c r="CM507" s="229" t="str">
        <f>IF(CK507="","",SUMPRODUCT(--(CE507=$CE$8:$CE$101),--(CF507=$CF$8:$CF$101),--(CC507=$CC$8:$CC$101),--(CK507&lt;$CK$8:$CK$101))+COUNTIF($CK$8:CK507,CK507))</f>
        <v/>
      </c>
    </row>
    <row r="508" spans="73:91">
      <c r="BU508" s="193">
        <v>501</v>
      </c>
      <c r="BV508" s="193" t="str">
        <f>IF(CK508="","",SUMPRODUCT(--(CC508=$CC$8:$CC$358),--(CE508=$CE$8:$CE$358),--(CK508&lt;$CK$8:$CK$358))+COUNTIF($CK$8:CK508,CK508))</f>
        <v/>
      </c>
      <c r="BW508" s="193" t="str">
        <f t="shared" si="242"/>
        <v/>
      </c>
      <c r="BX508" s="193" t="str">
        <f t="shared" si="243"/>
        <v/>
      </c>
      <c r="BY508" s="193" t="str">
        <f t="shared" si="244"/>
        <v/>
      </c>
      <c r="BZ508" s="193" t="str">
        <f t="shared" si="245"/>
        <v/>
      </c>
      <c r="CA508" s="193" t="str">
        <f t="shared" si="246"/>
        <v/>
      </c>
      <c r="CB508" s="193" t="str">
        <f t="shared" si="247"/>
        <v/>
      </c>
      <c r="CC508" s="193" t="str">
        <f t="shared" si="248"/>
        <v/>
      </c>
      <c r="CD508" s="193" t="str">
        <f t="shared" si="249"/>
        <v/>
      </c>
      <c r="CE508" s="193" t="str">
        <f t="shared" si="250"/>
        <v/>
      </c>
      <c r="CF508" s="200" t="str">
        <f t="shared" si="241"/>
        <v/>
      </c>
      <c r="CG508" s="193" t="str">
        <f t="shared" si="251"/>
        <v/>
      </c>
      <c r="CH508" s="192" t="str">
        <f t="shared" si="252"/>
        <v/>
      </c>
      <c r="CI508" s="193" t="str">
        <f t="shared" si="253"/>
        <v/>
      </c>
      <c r="CJ508" s="192" t="str">
        <f t="shared" si="254"/>
        <v/>
      </c>
      <c r="CK508" s="192" t="str">
        <f t="shared" si="255"/>
        <v/>
      </c>
      <c r="CL508" s="193" t="str">
        <f>IF(CK508="","",SUMPRODUCT(--(CC508=$CC$8:$CC$358),--(CE508=$CE$8:$CE$358),--(CK508&lt;$CK$8:$CK$358))+COUNTIF($CK$8:CK508,CK508))</f>
        <v/>
      </c>
      <c r="CM508" s="229" t="str">
        <f>IF(CK508="","",SUMPRODUCT(--(CE508=$CE$8:$CE$101),--(CF508=$CF$8:$CF$101),--(CC508=$CC$8:$CC$101),--(CK508&lt;$CK$8:$CK$101))+COUNTIF($CK$8:CK508,CK508))</f>
        <v/>
      </c>
    </row>
    <row r="509" spans="73:91">
      <c r="BU509" s="193">
        <v>502</v>
      </c>
      <c r="BV509" s="193" t="str">
        <f>IF(CK509="","",SUMPRODUCT(--(CC509=$CC$8:$CC$358),--(CE509=$CE$8:$CE$358),--(CK509&lt;$CK$8:$CK$358))+COUNTIF($CK$8:CK509,CK509))</f>
        <v/>
      </c>
      <c r="BW509" s="193" t="str">
        <f t="shared" si="242"/>
        <v/>
      </c>
      <c r="BX509" s="193" t="str">
        <f t="shared" si="243"/>
        <v/>
      </c>
      <c r="BY509" s="193" t="str">
        <f t="shared" si="244"/>
        <v/>
      </c>
      <c r="BZ509" s="193" t="str">
        <f t="shared" si="245"/>
        <v/>
      </c>
      <c r="CA509" s="193" t="str">
        <f t="shared" si="246"/>
        <v/>
      </c>
      <c r="CB509" s="193" t="str">
        <f t="shared" si="247"/>
        <v/>
      </c>
      <c r="CC509" s="193" t="str">
        <f t="shared" si="248"/>
        <v/>
      </c>
      <c r="CD509" s="193" t="str">
        <f t="shared" si="249"/>
        <v/>
      </c>
      <c r="CE509" s="193" t="str">
        <f t="shared" si="250"/>
        <v/>
      </c>
      <c r="CF509" s="200" t="str">
        <f t="shared" si="241"/>
        <v/>
      </c>
      <c r="CG509" s="193" t="str">
        <f t="shared" si="251"/>
        <v/>
      </c>
      <c r="CH509" s="192" t="str">
        <f t="shared" si="252"/>
        <v/>
      </c>
      <c r="CI509" s="193" t="str">
        <f t="shared" si="253"/>
        <v/>
      </c>
      <c r="CJ509" s="192" t="str">
        <f t="shared" si="254"/>
        <v/>
      </c>
      <c r="CK509" s="192" t="str">
        <f t="shared" si="255"/>
        <v/>
      </c>
      <c r="CL509" s="193" t="str">
        <f>IF(CK509="","",SUMPRODUCT(--(CC509=$CC$8:$CC$358),--(CE509=$CE$8:$CE$358),--(CK509&lt;$CK$8:$CK$358))+COUNTIF($CK$8:CK509,CK509))</f>
        <v/>
      </c>
      <c r="CM509" s="229" t="str">
        <f>IF(CK509="","",SUMPRODUCT(--(CE509=$CE$8:$CE$101),--(CF509=$CF$8:$CF$101),--(CC509=$CC$8:$CC$101),--(CK509&lt;$CK$8:$CK$101))+COUNTIF($CK$8:CK509,CK509))</f>
        <v/>
      </c>
    </row>
    <row r="510" spans="73:91">
      <c r="BU510" s="193">
        <v>503</v>
      </c>
      <c r="BV510" s="193" t="str">
        <f>IF(CK510="","",SUMPRODUCT(--(CC510=$CC$8:$CC$358),--(CE510=$CE$8:$CE$358),--(CK510&lt;$CK$8:$CK$358))+COUNTIF($CK$8:CK510,CK510))</f>
        <v/>
      </c>
      <c r="BW510" s="193" t="str">
        <f t="shared" si="242"/>
        <v/>
      </c>
      <c r="BX510" s="193" t="str">
        <f t="shared" si="243"/>
        <v/>
      </c>
      <c r="BY510" s="193" t="str">
        <f t="shared" si="244"/>
        <v/>
      </c>
      <c r="BZ510" s="193" t="str">
        <f t="shared" si="245"/>
        <v/>
      </c>
      <c r="CA510" s="193" t="str">
        <f t="shared" si="246"/>
        <v/>
      </c>
      <c r="CB510" s="193" t="str">
        <f t="shared" si="247"/>
        <v/>
      </c>
      <c r="CC510" s="193" t="str">
        <f t="shared" si="248"/>
        <v/>
      </c>
      <c r="CD510" s="193" t="str">
        <f t="shared" si="249"/>
        <v/>
      </c>
      <c r="CE510" s="193" t="str">
        <f t="shared" si="250"/>
        <v/>
      </c>
      <c r="CF510" s="200" t="str">
        <f t="shared" si="241"/>
        <v/>
      </c>
      <c r="CG510" s="193" t="str">
        <f t="shared" si="251"/>
        <v/>
      </c>
      <c r="CH510" s="192" t="str">
        <f t="shared" si="252"/>
        <v/>
      </c>
      <c r="CI510" s="193" t="str">
        <f t="shared" si="253"/>
        <v/>
      </c>
      <c r="CJ510" s="192" t="str">
        <f t="shared" si="254"/>
        <v/>
      </c>
      <c r="CK510" s="192" t="str">
        <f t="shared" si="255"/>
        <v/>
      </c>
      <c r="CL510" s="193" t="str">
        <f>IF(CK510="","",SUMPRODUCT(--(CC510=$CC$8:$CC$358),--(CE510=$CE$8:$CE$358),--(CK510&lt;$CK$8:$CK$358))+COUNTIF($CK$8:CK510,CK510))</f>
        <v/>
      </c>
      <c r="CM510" s="229" t="str">
        <f>IF(CK510="","",SUMPRODUCT(--(CE510=$CE$8:$CE$101),--(CF510=$CF$8:$CF$101),--(CC510=$CC$8:$CC$101),--(CK510&lt;$CK$8:$CK$101))+COUNTIF($CK$8:CK510,CK510))</f>
        <v/>
      </c>
    </row>
    <row r="511" spans="73:91">
      <c r="BU511" s="193">
        <v>504</v>
      </c>
      <c r="BV511" s="193" t="str">
        <f>IF(CK511="","",SUMPRODUCT(--(CC511=$CC$8:$CC$358),--(CE511=$CE$8:$CE$358),--(CK511&lt;$CK$8:$CK$358))+COUNTIF($CK$8:CK511,CK511))</f>
        <v/>
      </c>
      <c r="BW511" s="193" t="str">
        <f t="shared" si="242"/>
        <v/>
      </c>
      <c r="BX511" s="193" t="str">
        <f t="shared" si="243"/>
        <v/>
      </c>
      <c r="BY511" s="193" t="str">
        <f t="shared" si="244"/>
        <v/>
      </c>
      <c r="BZ511" s="193" t="str">
        <f t="shared" si="245"/>
        <v/>
      </c>
      <c r="CA511" s="193" t="str">
        <f t="shared" si="246"/>
        <v/>
      </c>
      <c r="CB511" s="193" t="str">
        <f t="shared" si="247"/>
        <v/>
      </c>
      <c r="CC511" s="193" t="str">
        <f t="shared" si="248"/>
        <v/>
      </c>
      <c r="CD511" s="193" t="str">
        <f t="shared" si="249"/>
        <v/>
      </c>
      <c r="CE511" s="193" t="str">
        <f t="shared" si="250"/>
        <v/>
      </c>
      <c r="CF511" s="200" t="str">
        <f t="shared" si="241"/>
        <v/>
      </c>
      <c r="CG511" s="193" t="str">
        <f t="shared" si="251"/>
        <v/>
      </c>
      <c r="CH511" s="192" t="str">
        <f t="shared" si="252"/>
        <v/>
      </c>
      <c r="CI511" s="193" t="str">
        <f t="shared" si="253"/>
        <v/>
      </c>
      <c r="CJ511" s="192" t="str">
        <f t="shared" si="254"/>
        <v/>
      </c>
      <c r="CK511" s="192" t="str">
        <f t="shared" si="255"/>
        <v/>
      </c>
      <c r="CL511" s="193" t="str">
        <f>IF(CK511="","",SUMPRODUCT(--(CC511=$CC$8:$CC$358),--(CE511=$CE$8:$CE$358),--(CK511&lt;$CK$8:$CK$358))+COUNTIF($CK$8:CK511,CK511))</f>
        <v/>
      </c>
      <c r="CM511" s="229" t="str">
        <f>IF(CK511="","",SUMPRODUCT(--(CE511=$CE$8:$CE$101),--(CF511=$CF$8:$CF$101),--(CC511=$CC$8:$CC$101),--(CK511&lt;$CK$8:$CK$101))+COUNTIF($CK$8:CK511,CK511))</f>
        <v/>
      </c>
    </row>
    <row r="512" spans="73:91">
      <c r="BU512" s="193">
        <v>505</v>
      </c>
      <c r="BV512" s="193" t="str">
        <f>IF(CK512="","",SUMPRODUCT(--(CC512=$CC$8:$CC$358),--(CE512=$CE$8:$CE$358),--(CK512&lt;$CK$8:$CK$358))+COUNTIF($CK$8:CK512,CK512))</f>
        <v/>
      </c>
      <c r="BW512" s="193" t="str">
        <f t="shared" si="242"/>
        <v/>
      </c>
      <c r="BX512" s="193" t="str">
        <f t="shared" si="243"/>
        <v/>
      </c>
      <c r="BY512" s="193" t="str">
        <f t="shared" si="244"/>
        <v/>
      </c>
      <c r="BZ512" s="193" t="str">
        <f t="shared" si="245"/>
        <v/>
      </c>
      <c r="CA512" s="193" t="str">
        <f t="shared" si="246"/>
        <v/>
      </c>
      <c r="CB512" s="193" t="str">
        <f t="shared" si="247"/>
        <v/>
      </c>
      <c r="CC512" s="193" t="str">
        <f t="shared" si="248"/>
        <v/>
      </c>
      <c r="CD512" s="193" t="str">
        <f t="shared" si="249"/>
        <v/>
      </c>
      <c r="CE512" s="193" t="str">
        <f t="shared" si="250"/>
        <v/>
      </c>
      <c r="CF512" s="200" t="str">
        <f t="shared" si="241"/>
        <v/>
      </c>
      <c r="CG512" s="193" t="str">
        <f t="shared" si="251"/>
        <v/>
      </c>
      <c r="CH512" s="192" t="str">
        <f t="shared" si="252"/>
        <v/>
      </c>
      <c r="CI512" s="193" t="str">
        <f t="shared" si="253"/>
        <v/>
      </c>
      <c r="CJ512" s="192" t="str">
        <f t="shared" si="254"/>
        <v/>
      </c>
      <c r="CK512" s="192" t="str">
        <f t="shared" si="255"/>
        <v/>
      </c>
      <c r="CL512" s="193" t="str">
        <f>IF(CK512="","",SUMPRODUCT(--(CC512=$CC$8:$CC$358),--(CE512=$CE$8:$CE$358),--(CK512&lt;$CK$8:$CK$358))+COUNTIF($CK$8:CK512,CK512))</f>
        <v/>
      </c>
      <c r="CM512" s="229" t="str">
        <f>IF(CK512="","",SUMPRODUCT(--(CE512=$CE$8:$CE$101),--(CF512=$CF$8:$CF$101),--(CC512=$CC$8:$CC$101),--(CK512&lt;$CK$8:$CK$101))+COUNTIF($CK$8:CK512,CK512))</f>
        <v/>
      </c>
    </row>
    <row r="513" spans="73:91">
      <c r="BU513" s="193">
        <v>506</v>
      </c>
      <c r="BV513" s="193" t="str">
        <f>IF(CK513="","",SUMPRODUCT(--(CC513=$CC$8:$CC$358),--(CE513=$CE$8:$CE$358),--(CK513&lt;$CK$8:$CK$358))+COUNTIF($CK$8:CK513,CK513))</f>
        <v/>
      </c>
      <c r="BW513" s="193" t="str">
        <f t="shared" si="242"/>
        <v/>
      </c>
      <c r="BX513" s="193" t="str">
        <f t="shared" si="243"/>
        <v/>
      </c>
      <c r="BY513" s="193" t="str">
        <f t="shared" si="244"/>
        <v/>
      </c>
      <c r="BZ513" s="193" t="str">
        <f t="shared" si="245"/>
        <v/>
      </c>
      <c r="CA513" s="193" t="str">
        <f t="shared" si="246"/>
        <v/>
      </c>
      <c r="CB513" s="193" t="str">
        <f t="shared" si="247"/>
        <v/>
      </c>
      <c r="CC513" s="193" t="str">
        <f t="shared" si="248"/>
        <v/>
      </c>
      <c r="CD513" s="193" t="str">
        <f t="shared" si="249"/>
        <v/>
      </c>
      <c r="CE513" s="193" t="str">
        <f t="shared" si="250"/>
        <v/>
      </c>
      <c r="CF513" s="200" t="str">
        <f t="shared" si="241"/>
        <v/>
      </c>
      <c r="CG513" s="193" t="str">
        <f t="shared" si="251"/>
        <v/>
      </c>
      <c r="CH513" s="192" t="str">
        <f t="shared" si="252"/>
        <v/>
      </c>
      <c r="CI513" s="193" t="str">
        <f t="shared" si="253"/>
        <v/>
      </c>
      <c r="CJ513" s="192" t="str">
        <f t="shared" si="254"/>
        <v/>
      </c>
      <c r="CK513" s="192" t="str">
        <f t="shared" si="255"/>
        <v/>
      </c>
      <c r="CL513" s="193" t="str">
        <f>IF(CK513="","",SUMPRODUCT(--(CC513=$CC$8:$CC$358),--(CE513=$CE$8:$CE$358),--(CK513&lt;$CK$8:$CK$358))+COUNTIF($CK$8:CK513,CK513))</f>
        <v/>
      </c>
      <c r="CM513" s="229" t="str">
        <f>IF(CK513="","",SUMPRODUCT(--(CE513=$CE$8:$CE$101),--(CF513=$CF$8:$CF$101),--(CC513=$CC$8:$CC$101),--(CK513&lt;$CK$8:$CK$101))+COUNTIF($CK$8:CK513,CK513))</f>
        <v/>
      </c>
    </row>
    <row r="514" spans="73:91">
      <c r="BU514" s="193">
        <v>507</v>
      </c>
      <c r="BV514" s="193" t="str">
        <f>IF(CK514="","",SUMPRODUCT(--(CC514=$CC$8:$CC$358),--(CE514=$CE$8:$CE$358),--(CK514&lt;$CK$8:$CK$358))+COUNTIF($CK$8:CK514,CK514))</f>
        <v/>
      </c>
      <c r="BW514" s="193" t="str">
        <f t="shared" si="242"/>
        <v/>
      </c>
      <c r="BX514" s="193" t="str">
        <f t="shared" si="243"/>
        <v/>
      </c>
      <c r="BY514" s="193" t="str">
        <f t="shared" si="244"/>
        <v/>
      </c>
      <c r="BZ514" s="193" t="str">
        <f t="shared" si="245"/>
        <v/>
      </c>
      <c r="CA514" s="193" t="str">
        <f t="shared" si="246"/>
        <v/>
      </c>
      <c r="CB514" s="193" t="str">
        <f t="shared" si="247"/>
        <v/>
      </c>
      <c r="CC514" s="193" t="str">
        <f t="shared" si="248"/>
        <v/>
      </c>
      <c r="CD514" s="193" t="str">
        <f t="shared" si="249"/>
        <v/>
      </c>
      <c r="CE514" s="193" t="str">
        <f t="shared" si="250"/>
        <v/>
      </c>
      <c r="CF514" s="200" t="str">
        <f t="shared" si="241"/>
        <v/>
      </c>
      <c r="CG514" s="193" t="str">
        <f t="shared" si="251"/>
        <v/>
      </c>
      <c r="CH514" s="192" t="str">
        <f t="shared" si="252"/>
        <v/>
      </c>
      <c r="CI514" s="193" t="str">
        <f t="shared" si="253"/>
        <v/>
      </c>
      <c r="CJ514" s="192" t="str">
        <f t="shared" si="254"/>
        <v/>
      </c>
      <c r="CK514" s="192" t="str">
        <f t="shared" si="255"/>
        <v/>
      </c>
      <c r="CL514" s="193" t="str">
        <f>IF(CK514="","",SUMPRODUCT(--(CC514=$CC$8:$CC$358),--(CE514=$CE$8:$CE$358),--(CK514&lt;$CK$8:$CK$358))+COUNTIF($CK$8:CK514,CK514))</f>
        <v/>
      </c>
      <c r="CM514" s="229" t="str">
        <f>IF(CK514="","",SUMPRODUCT(--(CE514=$CE$8:$CE$101),--(CF514=$CF$8:$CF$101),--(CC514=$CC$8:$CC$101),--(CK514&lt;$CK$8:$CK$101))+COUNTIF($CK$8:CK514,CK514))</f>
        <v/>
      </c>
    </row>
    <row r="515" spans="73:91">
      <c r="BU515" s="193">
        <v>508</v>
      </c>
      <c r="BV515" s="193" t="str">
        <f>IF(CK515="","",SUMPRODUCT(--(CC515=$CC$8:$CC$358),--(CE515=$CE$8:$CE$358),--(CK515&lt;$CK$8:$CK$358))+COUNTIF($CK$8:CK515,CK515))</f>
        <v/>
      </c>
      <c r="BW515" s="193" t="str">
        <f t="shared" si="242"/>
        <v/>
      </c>
      <c r="BX515" s="193" t="str">
        <f t="shared" si="243"/>
        <v/>
      </c>
      <c r="BY515" s="193" t="str">
        <f t="shared" si="244"/>
        <v/>
      </c>
      <c r="BZ515" s="193" t="str">
        <f t="shared" si="245"/>
        <v/>
      </c>
      <c r="CA515" s="193" t="str">
        <f t="shared" si="246"/>
        <v/>
      </c>
      <c r="CB515" s="193" t="str">
        <f t="shared" si="247"/>
        <v/>
      </c>
      <c r="CC515" s="193" t="str">
        <f t="shared" si="248"/>
        <v/>
      </c>
      <c r="CD515" s="193" t="str">
        <f t="shared" si="249"/>
        <v/>
      </c>
      <c r="CE515" s="193" t="str">
        <f t="shared" si="250"/>
        <v/>
      </c>
      <c r="CF515" s="200" t="str">
        <f t="shared" si="241"/>
        <v/>
      </c>
      <c r="CG515" s="193" t="str">
        <f t="shared" si="251"/>
        <v/>
      </c>
      <c r="CH515" s="192" t="str">
        <f t="shared" si="252"/>
        <v/>
      </c>
      <c r="CI515" s="193" t="str">
        <f t="shared" si="253"/>
        <v/>
      </c>
      <c r="CJ515" s="192" t="str">
        <f t="shared" si="254"/>
        <v/>
      </c>
      <c r="CK515" s="192" t="str">
        <f t="shared" si="255"/>
        <v/>
      </c>
      <c r="CL515" s="193" t="str">
        <f>IF(CK515="","",SUMPRODUCT(--(CC515=$CC$8:$CC$358),--(CE515=$CE$8:$CE$358),--(CK515&lt;$CK$8:$CK$358))+COUNTIF($CK$8:CK515,CK515))</f>
        <v/>
      </c>
      <c r="CM515" s="229" t="str">
        <f>IF(CK515="","",SUMPRODUCT(--(CE515=$CE$8:$CE$101),--(CF515=$CF$8:$CF$101),--(CC515=$CC$8:$CC$101),--(CK515&lt;$CK$8:$CK$101))+COUNTIF($CK$8:CK515,CK515))</f>
        <v/>
      </c>
    </row>
    <row r="516" spans="73:91">
      <c r="BU516" s="193">
        <v>509</v>
      </c>
      <c r="BV516" s="193" t="str">
        <f>IF(CK516="","",SUMPRODUCT(--(CC516=$CC$8:$CC$358),--(CE516=$CE$8:$CE$358),--(CK516&lt;$CK$8:$CK$358))+COUNTIF($CK$8:CK516,CK516))</f>
        <v/>
      </c>
      <c r="BW516" s="193" t="str">
        <f t="shared" si="242"/>
        <v/>
      </c>
      <c r="BX516" s="193" t="str">
        <f t="shared" si="243"/>
        <v/>
      </c>
      <c r="BY516" s="193" t="str">
        <f t="shared" si="244"/>
        <v/>
      </c>
      <c r="BZ516" s="193" t="str">
        <f t="shared" si="245"/>
        <v/>
      </c>
      <c r="CA516" s="193" t="str">
        <f t="shared" si="246"/>
        <v/>
      </c>
      <c r="CB516" s="193" t="str">
        <f t="shared" si="247"/>
        <v/>
      </c>
      <c r="CC516" s="193" t="str">
        <f t="shared" si="248"/>
        <v/>
      </c>
      <c r="CD516" s="193" t="str">
        <f t="shared" si="249"/>
        <v/>
      </c>
      <c r="CE516" s="193" t="str">
        <f t="shared" si="250"/>
        <v/>
      </c>
      <c r="CF516" s="200" t="str">
        <f t="shared" si="241"/>
        <v/>
      </c>
      <c r="CG516" s="193" t="str">
        <f t="shared" si="251"/>
        <v/>
      </c>
      <c r="CH516" s="192" t="str">
        <f t="shared" si="252"/>
        <v/>
      </c>
      <c r="CI516" s="193" t="str">
        <f t="shared" si="253"/>
        <v/>
      </c>
      <c r="CJ516" s="192" t="str">
        <f t="shared" si="254"/>
        <v/>
      </c>
      <c r="CK516" s="192" t="str">
        <f t="shared" si="255"/>
        <v/>
      </c>
      <c r="CL516" s="193" t="str">
        <f>IF(CK516="","",SUMPRODUCT(--(CC516=$CC$8:$CC$358),--(CE516=$CE$8:$CE$358),--(CK516&lt;$CK$8:$CK$358))+COUNTIF($CK$8:CK516,CK516))</f>
        <v/>
      </c>
      <c r="CM516" s="229" t="str">
        <f>IF(CK516="","",SUMPRODUCT(--(CE516=$CE$8:$CE$101),--(CF516=$CF$8:$CF$101),--(CC516=$CC$8:$CC$101),--(CK516&lt;$CK$8:$CK$101))+COUNTIF($CK$8:CK516,CK516))</f>
        <v/>
      </c>
    </row>
    <row r="517" spans="73:91">
      <c r="BU517" s="193">
        <v>510</v>
      </c>
      <c r="BV517" s="193" t="str">
        <f>IF(CK517="","",SUMPRODUCT(--(CC517=$CC$8:$CC$358),--(CE517=$CE$8:$CE$358),--(CK517&lt;$CK$8:$CK$358))+COUNTIF($CK$8:CK517,CK517))</f>
        <v/>
      </c>
      <c r="BW517" s="193" t="str">
        <f t="shared" si="242"/>
        <v/>
      </c>
      <c r="BX517" s="193" t="str">
        <f t="shared" si="243"/>
        <v/>
      </c>
      <c r="BY517" s="193" t="str">
        <f t="shared" si="244"/>
        <v/>
      </c>
      <c r="BZ517" s="193" t="str">
        <f t="shared" si="245"/>
        <v/>
      </c>
      <c r="CA517" s="193" t="str">
        <f t="shared" si="246"/>
        <v/>
      </c>
      <c r="CB517" s="193" t="str">
        <f t="shared" si="247"/>
        <v/>
      </c>
      <c r="CC517" s="193" t="str">
        <f t="shared" si="248"/>
        <v/>
      </c>
      <c r="CD517" s="193" t="str">
        <f t="shared" si="249"/>
        <v/>
      </c>
      <c r="CE517" s="193" t="str">
        <f t="shared" si="250"/>
        <v/>
      </c>
      <c r="CF517" s="200" t="str">
        <f t="shared" si="241"/>
        <v/>
      </c>
      <c r="CG517" s="193" t="str">
        <f t="shared" si="251"/>
        <v/>
      </c>
      <c r="CH517" s="192" t="str">
        <f t="shared" si="252"/>
        <v/>
      </c>
      <c r="CI517" s="193" t="str">
        <f t="shared" si="253"/>
        <v/>
      </c>
      <c r="CJ517" s="192" t="str">
        <f t="shared" si="254"/>
        <v/>
      </c>
      <c r="CK517" s="192" t="str">
        <f t="shared" si="255"/>
        <v/>
      </c>
      <c r="CL517" s="193" t="str">
        <f>IF(CK517="","",SUMPRODUCT(--(CC517=$CC$8:$CC$358),--(CE517=$CE$8:$CE$358),--(CK517&lt;$CK$8:$CK$358))+COUNTIF($CK$8:CK517,CK517))</f>
        <v/>
      </c>
      <c r="CM517" s="229" t="str">
        <f>IF(CK517="","",SUMPRODUCT(--(CE517=$CE$8:$CE$101),--(CF517=$CF$8:$CF$101),--(CC517=$CC$8:$CC$101),--(CK517&lt;$CK$8:$CK$101))+COUNTIF($CK$8:CK517,CK517))</f>
        <v/>
      </c>
    </row>
    <row r="518" spans="73:91">
      <c r="BU518" s="193">
        <v>511</v>
      </c>
      <c r="BV518" s="193" t="str">
        <f>IF(CK518="","",SUMPRODUCT(--(CC518=$CC$8:$CC$358),--(CE518=$CE$8:$CE$358),--(CK518&lt;$CK$8:$CK$358))+COUNTIF($CK$8:CK518,CK518))</f>
        <v/>
      </c>
      <c r="BW518" s="193" t="str">
        <f t="shared" si="242"/>
        <v/>
      </c>
      <c r="BX518" s="193" t="str">
        <f t="shared" si="243"/>
        <v/>
      </c>
      <c r="BY518" s="193" t="str">
        <f t="shared" si="244"/>
        <v/>
      </c>
      <c r="BZ518" s="193" t="str">
        <f t="shared" si="245"/>
        <v/>
      </c>
      <c r="CA518" s="193" t="str">
        <f t="shared" si="246"/>
        <v/>
      </c>
      <c r="CB518" s="193" t="str">
        <f t="shared" si="247"/>
        <v/>
      </c>
      <c r="CC518" s="193" t="str">
        <f t="shared" si="248"/>
        <v/>
      </c>
      <c r="CD518" s="193" t="str">
        <f t="shared" si="249"/>
        <v/>
      </c>
      <c r="CE518" s="193" t="str">
        <f t="shared" si="250"/>
        <v/>
      </c>
      <c r="CF518" s="200" t="str">
        <f t="shared" si="241"/>
        <v/>
      </c>
      <c r="CG518" s="193" t="str">
        <f t="shared" si="251"/>
        <v/>
      </c>
      <c r="CH518" s="192" t="str">
        <f t="shared" si="252"/>
        <v/>
      </c>
      <c r="CI518" s="193" t="str">
        <f t="shared" si="253"/>
        <v/>
      </c>
      <c r="CJ518" s="192" t="str">
        <f t="shared" si="254"/>
        <v/>
      </c>
      <c r="CK518" s="192" t="str">
        <f t="shared" si="255"/>
        <v/>
      </c>
      <c r="CL518" s="193" t="str">
        <f>IF(CK518="","",SUMPRODUCT(--(CC518=$CC$8:$CC$358),--(CE518=$CE$8:$CE$358),--(CK518&lt;$CK$8:$CK$358))+COUNTIF($CK$8:CK518,CK518))</f>
        <v/>
      </c>
      <c r="CM518" s="229" t="str">
        <f>IF(CK518="","",SUMPRODUCT(--(CE518=$CE$8:$CE$101),--(CF518=$CF$8:$CF$101),--(CC518=$CC$8:$CC$101),--(CK518&lt;$CK$8:$CK$101))+COUNTIF($CK$8:CK518,CK518))</f>
        <v/>
      </c>
    </row>
    <row r="519" spans="73:91">
      <c r="BU519" s="193">
        <v>512</v>
      </c>
      <c r="BV519" s="193" t="str">
        <f>IF(CK519="","",SUMPRODUCT(--(CC519=$CC$8:$CC$358),--(CE519=$CE$8:$CE$358),--(CK519&lt;$CK$8:$CK$358))+COUNTIF($CK$8:CK519,CK519))</f>
        <v/>
      </c>
      <c r="BW519" s="193" t="str">
        <f t="shared" si="242"/>
        <v/>
      </c>
      <c r="BX519" s="193" t="str">
        <f t="shared" si="243"/>
        <v/>
      </c>
      <c r="BY519" s="193" t="str">
        <f t="shared" si="244"/>
        <v/>
      </c>
      <c r="BZ519" s="193" t="str">
        <f t="shared" si="245"/>
        <v/>
      </c>
      <c r="CA519" s="193" t="str">
        <f t="shared" si="246"/>
        <v/>
      </c>
      <c r="CB519" s="193" t="str">
        <f t="shared" si="247"/>
        <v/>
      </c>
      <c r="CC519" s="193" t="str">
        <f t="shared" si="248"/>
        <v/>
      </c>
      <c r="CD519" s="193" t="str">
        <f t="shared" si="249"/>
        <v/>
      </c>
      <c r="CE519" s="193" t="str">
        <f t="shared" si="250"/>
        <v/>
      </c>
      <c r="CF519" s="200" t="str">
        <f t="shared" si="241"/>
        <v/>
      </c>
      <c r="CG519" s="193" t="str">
        <f t="shared" si="251"/>
        <v/>
      </c>
      <c r="CH519" s="192" t="str">
        <f t="shared" si="252"/>
        <v/>
      </c>
      <c r="CI519" s="193" t="str">
        <f t="shared" si="253"/>
        <v/>
      </c>
      <c r="CJ519" s="192" t="str">
        <f t="shared" si="254"/>
        <v/>
      </c>
      <c r="CK519" s="192" t="str">
        <f t="shared" si="255"/>
        <v/>
      </c>
      <c r="CL519" s="193" t="str">
        <f>IF(CK519="","",SUMPRODUCT(--(CC519=$CC$8:$CC$358),--(CE519=$CE$8:$CE$358),--(CK519&lt;$CK$8:$CK$358))+COUNTIF($CK$8:CK519,CK519))</f>
        <v/>
      </c>
      <c r="CM519" s="229" t="str">
        <f>IF(CK519="","",SUMPRODUCT(--(CE519=$CE$8:$CE$101),--(CF519=$CF$8:$CF$101),--(CC519=$CC$8:$CC$101),--(CK519&lt;$CK$8:$CK$101))+COUNTIF($CK$8:CK519,CK519))</f>
        <v/>
      </c>
    </row>
    <row r="520" spans="73:91">
      <c r="BU520" s="193">
        <v>513</v>
      </c>
      <c r="BV520" s="193" t="str">
        <f>IF(CK520="","",SUMPRODUCT(--(CC520=$CC$8:$CC$358),--(CE520=$CE$8:$CE$358),--(CK520&lt;$CK$8:$CK$358))+COUNTIF($CK$8:CK520,CK520))</f>
        <v/>
      </c>
      <c r="BW520" s="193" t="str">
        <f t="shared" si="242"/>
        <v/>
      </c>
      <c r="BX520" s="193" t="str">
        <f t="shared" si="243"/>
        <v/>
      </c>
      <c r="BY520" s="193" t="str">
        <f t="shared" si="244"/>
        <v/>
      </c>
      <c r="BZ520" s="193" t="str">
        <f t="shared" si="245"/>
        <v/>
      </c>
      <c r="CA520" s="193" t="str">
        <f t="shared" si="246"/>
        <v/>
      </c>
      <c r="CB520" s="193" t="str">
        <f t="shared" si="247"/>
        <v/>
      </c>
      <c r="CC520" s="193" t="str">
        <f t="shared" si="248"/>
        <v/>
      </c>
      <c r="CD520" s="193" t="str">
        <f t="shared" si="249"/>
        <v/>
      </c>
      <c r="CE520" s="193" t="str">
        <f t="shared" si="250"/>
        <v/>
      </c>
      <c r="CF520" s="200" t="str">
        <f t="shared" ref="CF520:CF583" si="256">IFERROR(VLOOKUP(BU520,selection,13,0),"")</f>
        <v/>
      </c>
      <c r="CG520" s="193" t="str">
        <f t="shared" si="251"/>
        <v/>
      </c>
      <c r="CH520" s="192" t="str">
        <f t="shared" si="252"/>
        <v/>
      </c>
      <c r="CI520" s="193" t="str">
        <f t="shared" si="253"/>
        <v/>
      </c>
      <c r="CJ520" s="192" t="str">
        <f t="shared" si="254"/>
        <v/>
      </c>
      <c r="CK520" s="192" t="str">
        <f t="shared" si="255"/>
        <v/>
      </c>
      <c r="CL520" s="193" t="str">
        <f>IF(CK520="","",SUMPRODUCT(--(CC520=$CC$8:$CC$358),--(CE520=$CE$8:$CE$358),--(CK520&lt;$CK$8:$CK$358))+COUNTIF($CK$8:CK520,CK520))</f>
        <v/>
      </c>
      <c r="CM520" s="229" t="str">
        <f>IF(CK520="","",SUMPRODUCT(--(CE520=$CE$8:$CE$101),--(CF520=$CF$8:$CF$101),--(CC520=$CC$8:$CC$101),--(CK520&lt;$CK$8:$CK$101))+COUNTIF($CK$8:CK520,CK520))</f>
        <v/>
      </c>
    </row>
    <row r="521" spans="73:91">
      <c r="BU521" s="193">
        <v>514</v>
      </c>
      <c r="BV521" s="193" t="str">
        <f>IF(CK521="","",SUMPRODUCT(--(CC521=$CC$8:$CC$358),--(CE521=$CE$8:$CE$358),--(CK521&lt;$CK$8:$CK$358))+COUNTIF($CK$8:CK521,CK521))</f>
        <v/>
      </c>
      <c r="BW521" s="193" t="str">
        <f t="shared" si="242"/>
        <v/>
      </c>
      <c r="BX521" s="193" t="str">
        <f t="shared" si="243"/>
        <v/>
      </c>
      <c r="BY521" s="193" t="str">
        <f t="shared" si="244"/>
        <v/>
      </c>
      <c r="BZ521" s="193" t="str">
        <f t="shared" si="245"/>
        <v/>
      </c>
      <c r="CA521" s="193" t="str">
        <f t="shared" si="246"/>
        <v/>
      </c>
      <c r="CB521" s="193" t="str">
        <f t="shared" si="247"/>
        <v/>
      </c>
      <c r="CC521" s="193" t="str">
        <f t="shared" si="248"/>
        <v/>
      </c>
      <c r="CD521" s="193" t="str">
        <f t="shared" si="249"/>
        <v/>
      </c>
      <c r="CE521" s="193" t="str">
        <f t="shared" si="250"/>
        <v/>
      </c>
      <c r="CF521" s="200" t="str">
        <f t="shared" si="256"/>
        <v/>
      </c>
      <c r="CG521" s="193" t="str">
        <f t="shared" si="251"/>
        <v/>
      </c>
      <c r="CH521" s="192" t="str">
        <f t="shared" si="252"/>
        <v/>
      </c>
      <c r="CI521" s="193" t="str">
        <f t="shared" si="253"/>
        <v/>
      </c>
      <c r="CJ521" s="192" t="str">
        <f t="shared" si="254"/>
        <v/>
      </c>
      <c r="CK521" s="192" t="str">
        <f t="shared" si="255"/>
        <v/>
      </c>
      <c r="CL521" s="193" t="str">
        <f>IF(CK521="","",SUMPRODUCT(--(CC521=$CC$8:$CC$358),--(CE521=$CE$8:$CE$358),--(CK521&lt;$CK$8:$CK$358))+COUNTIF($CK$8:CK521,CK521))</f>
        <v/>
      </c>
      <c r="CM521" s="229" t="str">
        <f>IF(CK521="","",SUMPRODUCT(--(CE521=$CE$8:$CE$101),--(CF521=$CF$8:$CF$101),--(CC521=$CC$8:$CC$101),--(CK521&lt;$CK$8:$CK$101))+COUNTIF($CK$8:CK521,CK521))</f>
        <v/>
      </c>
    </row>
    <row r="522" spans="73:91">
      <c r="BU522" s="193">
        <v>515</v>
      </c>
      <c r="BV522" s="193" t="str">
        <f>IF(CK522="","",SUMPRODUCT(--(CC522=$CC$8:$CC$358),--(CE522=$CE$8:$CE$358),--(CK522&lt;$CK$8:$CK$358))+COUNTIF($CK$8:CK522,CK522))</f>
        <v/>
      </c>
      <c r="BW522" s="193" t="str">
        <f t="shared" si="242"/>
        <v/>
      </c>
      <c r="BX522" s="193" t="str">
        <f t="shared" si="243"/>
        <v/>
      </c>
      <c r="BY522" s="193" t="str">
        <f t="shared" si="244"/>
        <v/>
      </c>
      <c r="BZ522" s="193" t="str">
        <f t="shared" si="245"/>
        <v/>
      </c>
      <c r="CA522" s="193" t="str">
        <f t="shared" si="246"/>
        <v/>
      </c>
      <c r="CB522" s="193" t="str">
        <f t="shared" si="247"/>
        <v/>
      </c>
      <c r="CC522" s="193" t="str">
        <f t="shared" si="248"/>
        <v/>
      </c>
      <c r="CD522" s="193" t="str">
        <f t="shared" si="249"/>
        <v/>
      </c>
      <c r="CE522" s="193" t="str">
        <f t="shared" si="250"/>
        <v/>
      </c>
      <c r="CF522" s="200" t="str">
        <f t="shared" si="256"/>
        <v/>
      </c>
      <c r="CG522" s="193" t="str">
        <f t="shared" si="251"/>
        <v/>
      </c>
      <c r="CH522" s="192" t="str">
        <f t="shared" si="252"/>
        <v/>
      </c>
      <c r="CI522" s="193" t="str">
        <f t="shared" si="253"/>
        <v/>
      </c>
      <c r="CJ522" s="192" t="str">
        <f t="shared" si="254"/>
        <v/>
      </c>
      <c r="CK522" s="192" t="str">
        <f t="shared" si="255"/>
        <v/>
      </c>
      <c r="CL522" s="193" t="str">
        <f>IF(CK522="","",SUMPRODUCT(--(CC522=$CC$8:$CC$358),--(CE522=$CE$8:$CE$358),--(CK522&lt;$CK$8:$CK$358))+COUNTIF($CK$8:CK522,CK522))</f>
        <v/>
      </c>
      <c r="CM522" s="229" t="str">
        <f>IF(CK522="","",SUMPRODUCT(--(CE522=$CE$8:$CE$101),--(CF522=$CF$8:$CF$101),--(CC522=$CC$8:$CC$101),--(CK522&lt;$CK$8:$CK$101))+COUNTIF($CK$8:CK522,CK522))</f>
        <v/>
      </c>
    </row>
    <row r="523" spans="73:91">
      <c r="BU523" s="193">
        <v>516</v>
      </c>
      <c r="BV523" s="193" t="str">
        <f>IF(CK523="","",SUMPRODUCT(--(CC523=$CC$8:$CC$358),--(CE523=$CE$8:$CE$358),--(CK523&lt;$CK$8:$CK$358))+COUNTIF($CK$8:CK523,CK523))</f>
        <v/>
      </c>
      <c r="BW523" s="193" t="str">
        <f t="shared" ref="BW523:BW586" si="257">IFERROR(VLOOKUP(BU523,selection,4,0),"")</f>
        <v/>
      </c>
      <c r="BX523" s="193" t="str">
        <f t="shared" ref="BX523:BX586" si="258">IFERROR(VLOOKUP(BU523,selection,5,0),"")</f>
        <v/>
      </c>
      <c r="BY523" s="193" t="str">
        <f t="shared" ref="BY523:BY586" si="259">IFERROR(VLOOKUP(BU523,selection,6,0),"")</f>
        <v/>
      </c>
      <c r="BZ523" s="193" t="str">
        <f t="shared" ref="BZ523:BZ586" si="260">IFERROR(VLOOKUP(BU523,selection,16,0),"")</f>
        <v/>
      </c>
      <c r="CA523" s="193" t="str">
        <f t="shared" ref="CA523:CA586" si="261">IFERROR(VLOOKUP(BU523,selection,15,0),"")</f>
        <v/>
      </c>
      <c r="CB523" s="193" t="str">
        <f t="shared" ref="CB523:CB586" si="262">IFERROR(VLOOKUP(BU523,selection,7,0),"")</f>
        <v/>
      </c>
      <c r="CC523" s="193" t="str">
        <f t="shared" ref="CC523:CC586" si="263">IFERROR(VLOOKUP(BU523,selection,18,0),"")</f>
        <v/>
      </c>
      <c r="CD523" s="193" t="str">
        <f t="shared" ref="CD523:CD586" si="264">IFERROR(VLOOKUP(BU523,selection,14,0),"")</f>
        <v/>
      </c>
      <c r="CE523" s="193" t="str">
        <f t="shared" ref="CE523:CE586" si="265">IFERROR(VLOOKUP(BU523,selection,19,0),"")</f>
        <v/>
      </c>
      <c r="CF523" s="200" t="str">
        <f t="shared" si="256"/>
        <v/>
      </c>
      <c r="CG523" s="193" t="str">
        <f t="shared" ref="CG523:CG586" si="266">IFERROR(VLOOKUP(BU523,selection,8,0),"")</f>
        <v/>
      </c>
      <c r="CH523" s="192" t="str">
        <f t="shared" ref="CH523:CH586" si="267">IFERROR(VLOOKUP(BU523,selection,9,0)*75%,"")</f>
        <v/>
      </c>
      <c r="CI523" s="193" t="str">
        <f t="shared" ref="CI523:CI586" si="268">IFERROR(VLOOKUP(BU523,selection,10,0),"")</f>
        <v/>
      </c>
      <c r="CJ523" s="192" t="str">
        <f t="shared" ref="CJ523:CJ586" si="269">IFERROR(VLOOKUP(BU523,selection,11,0)*25%,"")</f>
        <v/>
      </c>
      <c r="CK523" s="192" t="str">
        <f t="shared" ref="CK523:CK586" si="270">IFERROR(IF(CB523="","",SUM(CH523+CJ523)),"")</f>
        <v/>
      </c>
      <c r="CL523" s="193" t="str">
        <f>IF(CK523="","",SUMPRODUCT(--(CC523=$CC$8:$CC$358),--(CE523=$CE$8:$CE$358),--(CK523&lt;$CK$8:$CK$358))+COUNTIF($CK$8:CK523,CK523))</f>
        <v/>
      </c>
      <c r="CM523" s="229" t="str">
        <f>IF(CK523="","",SUMPRODUCT(--(CE523=$CE$8:$CE$101),--(CF523=$CF$8:$CF$101),--(CC523=$CC$8:$CC$101),--(CK523&lt;$CK$8:$CK$101))+COUNTIF($CK$8:CK523,CK523))</f>
        <v/>
      </c>
    </row>
    <row r="524" spans="73:91">
      <c r="BU524" s="193">
        <v>517</v>
      </c>
      <c r="BV524" s="193" t="str">
        <f>IF(CK524="","",SUMPRODUCT(--(CC524=$CC$8:$CC$358),--(CE524=$CE$8:$CE$358),--(CK524&lt;$CK$8:$CK$358))+COUNTIF($CK$8:CK524,CK524))</f>
        <v/>
      </c>
      <c r="BW524" s="193" t="str">
        <f t="shared" si="257"/>
        <v/>
      </c>
      <c r="BX524" s="193" t="str">
        <f t="shared" si="258"/>
        <v/>
      </c>
      <c r="BY524" s="193" t="str">
        <f t="shared" si="259"/>
        <v/>
      </c>
      <c r="BZ524" s="193" t="str">
        <f t="shared" si="260"/>
        <v/>
      </c>
      <c r="CA524" s="193" t="str">
        <f t="shared" si="261"/>
        <v/>
      </c>
      <c r="CB524" s="193" t="str">
        <f t="shared" si="262"/>
        <v/>
      </c>
      <c r="CC524" s="193" t="str">
        <f t="shared" si="263"/>
        <v/>
      </c>
      <c r="CD524" s="193" t="str">
        <f t="shared" si="264"/>
        <v/>
      </c>
      <c r="CE524" s="193" t="str">
        <f t="shared" si="265"/>
        <v/>
      </c>
      <c r="CF524" s="200" t="str">
        <f t="shared" si="256"/>
        <v/>
      </c>
      <c r="CG524" s="193" t="str">
        <f t="shared" si="266"/>
        <v/>
      </c>
      <c r="CH524" s="192" t="str">
        <f t="shared" si="267"/>
        <v/>
      </c>
      <c r="CI524" s="193" t="str">
        <f t="shared" si="268"/>
        <v/>
      </c>
      <c r="CJ524" s="192" t="str">
        <f t="shared" si="269"/>
        <v/>
      </c>
      <c r="CK524" s="192" t="str">
        <f t="shared" si="270"/>
        <v/>
      </c>
      <c r="CL524" s="193" t="str">
        <f>IF(CK524="","",SUMPRODUCT(--(CC524=$CC$8:$CC$358),--(CE524=$CE$8:$CE$358),--(CK524&lt;$CK$8:$CK$358))+COUNTIF($CK$8:CK524,CK524))</f>
        <v/>
      </c>
      <c r="CM524" s="229" t="str">
        <f>IF(CK524="","",SUMPRODUCT(--(CE524=$CE$8:$CE$101),--(CF524=$CF$8:$CF$101),--(CC524=$CC$8:$CC$101),--(CK524&lt;$CK$8:$CK$101))+COUNTIF($CK$8:CK524,CK524))</f>
        <v/>
      </c>
    </row>
    <row r="525" spans="73:91">
      <c r="BU525" s="193">
        <v>518</v>
      </c>
      <c r="BV525" s="193" t="str">
        <f>IF(CK525="","",SUMPRODUCT(--(CC525=$CC$8:$CC$358),--(CE525=$CE$8:$CE$358),--(CK525&lt;$CK$8:$CK$358))+COUNTIF($CK$8:CK525,CK525))</f>
        <v/>
      </c>
      <c r="BW525" s="193" t="str">
        <f t="shared" si="257"/>
        <v/>
      </c>
      <c r="BX525" s="193" t="str">
        <f t="shared" si="258"/>
        <v/>
      </c>
      <c r="BY525" s="193" t="str">
        <f t="shared" si="259"/>
        <v/>
      </c>
      <c r="BZ525" s="193" t="str">
        <f t="shared" si="260"/>
        <v/>
      </c>
      <c r="CA525" s="193" t="str">
        <f t="shared" si="261"/>
        <v/>
      </c>
      <c r="CB525" s="193" t="str">
        <f t="shared" si="262"/>
        <v/>
      </c>
      <c r="CC525" s="193" t="str">
        <f t="shared" si="263"/>
        <v/>
      </c>
      <c r="CD525" s="193" t="str">
        <f t="shared" si="264"/>
        <v/>
      </c>
      <c r="CE525" s="193" t="str">
        <f t="shared" si="265"/>
        <v/>
      </c>
      <c r="CF525" s="200" t="str">
        <f t="shared" si="256"/>
        <v/>
      </c>
      <c r="CG525" s="193" t="str">
        <f t="shared" si="266"/>
        <v/>
      </c>
      <c r="CH525" s="192" t="str">
        <f t="shared" si="267"/>
        <v/>
      </c>
      <c r="CI525" s="193" t="str">
        <f t="shared" si="268"/>
        <v/>
      </c>
      <c r="CJ525" s="192" t="str">
        <f t="shared" si="269"/>
        <v/>
      </c>
      <c r="CK525" s="192" t="str">
        <f t="shared" si="270"/>
        <v/>
      </c>
      <c r="CL525" s="193" t="str">
        <f>IF(CK525="","",SUMPRODUCT(--(CC525=$CC$8:$CC$358),--(CE525=$CE$8:$CE$358),--(CK525&lt;$CK$8:$CK$358))+COUNTIF($CK$8:CK525,CK525))</f>
        <v/>
      </c>
      <c r="CM525" s="229" t="str">
        <f>IF(CK525="","",SUMPRODUCT(--(CE525=$CE$8:$CE$101),--(CF525=$CF$8:$CF$101),--(CC525=$CC$8:$CC$101),--(CK525&lt;$CK$8:$CK$101))+COUNTIF($CK$8:CK525,CK525))</f>
        <v/>
      </c>
    </row>
    <row r="526" spans="73:91">
      <c r="BU526" s="193">
        <v>519</v>
      </c>
      <c r="BV526" s="193" t="str">
        <f>IF(CK526="","",SUMPRODUCT(--(CC526=$CC$8:$CC$358),--(CE526=$CE$8:$CE$358),--(CK526&lt;$CK$8:$CK$358))+COUNTIF($CK$8:CK526,CK526))</f>
        <v/>
      </c>
      <c r="BW526" s="193" t="str">
        <f t="shared" si="257"/>
        <v/>
      </c>
      <c r="BX526" s="193" t="str">
        <f t="shared" si="258"/>
        <v/>
      </c>
      <c r="BY526" s="193" t="str">
        <f t="shared" si="259"/>
        <v/>
      </c>
      <c r="BZ526" s="193" t="str">
        <f t="shared" si="260"/>
        <v/>
      </c>
      <c r="CA526" s="193" t="str">
        <f t="shared" si="261"/>
        <v/>
      </c>
      <c r="CB526" s="193" t="str">
        <f t="shared" si="262"/>
        <v/>
      </c>
      <c r="CC526" s="193" t="str">
        <f t="shared" si="263"/>
        <v/>
      </c>
      <c r="CD526" s="193" t="str">
        <f t="shared" si="264"/>
        <v/>
      </c>
      <c r="CE526" s="193" t="str">
        <f t="shared" si="265"/>
        <v/>
      </c>
      <c r="CF526" s="200" t="str">
        <f t="shared" si="256"/>
        <v/>
      </c>
      <c r="CG526" s="193" t="str">
        <f t="shared" si="266"/>
        <v/>
      </c>
      <c r="CH526" s="192" t="str">
        <f t="shared" si="267"/>
        <v/>
      </c>
      <c r="CI526" s="193" t="str">
        <f t="shared" si="268"/>
        <v/>
      </c>
      <c r="CJ526" s="192" t="str">
        <f t="shared" si="269"/>
        <v/>
      </c>
      <c r="CK526" s="192" t="str">
        <f t="shared" si="270"/>
        <v/>
      </c>
      <c r="CL526" s="193" t="str">
        <f>IF(CK526="","",SUMPRODUCT(--(CC526=$CC$8:$CC$358),--(CE526=$CE$8:$CE$358),--(CK526&lt;$CK$8:$CK$358))+COUNTIF($CK$8:CK526,CK526))</f>
        <v/>
      </c>
      <c r="CM526" s="229" t="str">
        <f>IF(CK526="","",SUMPRODUCT(--(CE526=$CE$8:$CE$101),--(CF526=$CF$8:$CF$101),--(CC526=$CC$8:$CC$101),--(CK526&lt;$CK$8:$CK$101))+COUNTIF($CK$8:CK526,CK526))</f>
        <v/>
      </c>
    </row>
    <row r="527" spans="73:91">
      <c r="BU527" s="193">
        <v>520</v>
      </c>
      <c r="BV527" s="193" t="str">
        <f>IF(CK527="","",SUMPRODUCT(--(CC527=$CC$8:$CC$358),--(CE527=$CE$8:$CE$358),--(CK527&lt;$CK$8:$CK$358))+COUNTIF($CK$8:CK527,CK527))</f>
        <v/>
      </c>
      <c r="BW527" s="193" t="str">
        <f t="shared" si="257"/>
        <v/>
      </c>
      <c r="BX527" s="193" t="str">
        <f t="shared" si="258"/>
        <v/>
      </c>
      <c r="BY527" s="193" t="str">
        <f t="shared" si="259"/>
        <v/>
      </c>
      <c r="BZ527" s="193" t="str">
        <f t="shared" si="260"/>
        <v/>
      </c>
      <c r="CA527" s="193" t="str">
        <f t="shared" si="261"/>
        <v/>
      </c>
      <c r="CB527" s="193" t="str">
        <f t="shared" si="262"/>
        <v/>
      </c>
      <c r="CC527" s="193" t="str">
        <f t="shared" si="263"/>
        <v/>
      </c>
      <c r="CD527" s="193" t="str">
        <f t="shared" si="264"/>
        <v/>
      </c>
      <c r="CE527" s="193" t="str">
        <f t="shared" si="265"/>
        <v/>
      </c>
      <c r="CF527" s="200" t="str">
        <f t="shared" si="256"/>
        <v/>
      </c>
      <c r="CG527" s="193" t="str">
        <f t="shared" si="266"/>
        <v/>
      </c>
      <c r="CH527" s="192" t="str">
        <f t="shared" si="267"/>
        <v/>
      </c>
      <c r="CI527" s="193" t="str">
        <f t="shared" si="268"/>
        <v/>
      </c>
      <c r="CJ527" s="192" t="str">
        <f t="shared" si="269"/>
        <v/>
      </c>
      <c r="CK527" s="192" t="str">
        <f t="shared" si="270"/>
        <v/>
      </c>
      <c r="CL527" s="193" t="str">
        <f>IF(CK527="","",SUMPRODUCT(--(CC527=$CC$8:$CC$358),--(CE527=$CE$8:$CE$358),--(CK527&lt;$CK$8:$CK$358))+COUNTIF($CK$8:CK527,CK527))</f>
        <v/>
      </c>
      <c r="CM527" s="229" t="str">
        <f>IF(CK527="","",SUMPRODUCT(--(CE527=$CE$8:$CE$101),--(CF527=$CF$8:$CF$101),--(CC527=$CC$8:$CC$101),--(CK527&lt;$CK$8:$CK$101))+COUNTIF($CK$8:CK527,CK527))</f>
        <v/>
      </c>
    </row>
    <row r="528" spans="73:91">
      <c r="BU528" s="193">
        <v>521</v>
      </c>
      <c r="BV528" s="193" t="str">
        <f>IF(CK528="","",SUMPRODUCT(--(CC528=$CC$8:$CC$358),--(CE528=$CE$8:$CE$358),--(CK528&lt;$CK$8:$CK$358))+COUNTIF($CK$8:CK528,CK528))</f>
        <v/>
      </c>
      <c r="BW528" s="193" t="str">
        <f t="shared" si="257"/>
        <v/>
      </c>
      <c r="BX528" s="193" t="str">
        <f t="shared" si="258"/>
        <v/>
      </c>
      <c r="BY528" s="193" t="str">
        <f t="shared" si="259"/>
        <v/>
      </c>
      <c r="BZ528" s="193" t="str">
        <f t="shared" si="260"/>
        <v/>
      </c>
      <c r="CA528" s="193" t="str">
        <f t="shared" si="261"/>
        <v/>
      </c>
      <c r="CB528" s="193" t="str">
        <f t="shared" si="262"/>
        <v/>
      </c>
      <c r="CC528" s="193" t="str">
        <f t="shared" si="263"/>
        <v/>
      </c>
      <c r="CD528" s="193" t="str">
        <f t="shared" si="264"/>
        <v/>
      </c>
      <c r="CE528" s="193" t="str">
        <f t="shared" si="265"/>
        <v/>
      </c>
      <c r="CF528" s="200" t="str">
        <f t="shared" si="256"/>
        <v/>
      </c>
      <c r="CG528" s="193" t="str">
        <f t="shared" si="266"/>
        <v/>
      </c>
      <c r="CH528" s="192" t="str">
        <f t="shared" si="267"/>
        <v/>
      </c>
      <c r="CI528" s="193" t="str">
        <f t="shared" si="268"/>
        <v/>
      </c>
      <c r="CJ528" s="192" t="str">
        <f t="shared" si="269"/>
        <v/>
      </c>
      <c r="CK528" s="192" t="str">
        <f t="shared" si="270"/>
        <v/>
      </c>
      <c r="CL528" s="193" t="str">
        <f>IF(CK528="","",SUMPRODUCT(--(CC528=$CC$8:$CC$358),--(CE528=$CE$8:$CE$358),--(CK528&lt;$CK$8:$CK$358))+COUNTIF($CK$8:CK528,CK528))</f>
        <v/>
      </c>
      <c r="CM528" s="229" t="str">
        <f>IF(CK528="","",SUMPRODUCT(--(CE528=$CE$8:$CE$101),--(CF528=$CF$8:$CF$101),--(CC528=$CC$8:$CC$101),--(CK528&lt;$CK$8:$CK$101))+COUNTIF($CK$8:CK528,CK528))</f>
        <v/>
      </c>
    </row>
    <row r="529" spans="73:91">
      <c r="BU529" s="193">
        <v>522</v>
      </c>
      <c r="BV529" s="193" t="str">
        <f>IF(CK529="","",SUMPRODUCT(--(CC529=$CC$8:$CC$358),--(CE529=$CE$8:$CE$358),--(CK529&lt;$CK$8:$CK$358))+COUNTIF($CK$8:CK529,CK529))</f>
        <v/>
      </c>
      <c r="BW529" s="193" t="str">
        <f t="shared" si="257"/>
        <v/>
      </c>
      <c r="BX529" s="193" t="str">
        <f t="shared" si="258"/>
        <v/>
      </c>
      <c r="BY529" s="193" t="str">
        <f t="shared" si="259"/>
        <v/>
      </c>
      <c r="BZ529" s="193" t="str">
        <f t="shared" si="260"/>
        <v/>
      </c>
      <c r="CA529" s="193" t="str">
        <f t="shared" si="261"/>
        <v/>
      </c>
      <c r="CB529" s="193" t="str">
        <f t="shared" si="262"/>
        <v/>
      </c>
      <c r="CC529" s="193" t="str">
        <f t="shared" si="263"/>
        <v/>
      </c>
      <c r="CD529" s="193" t="str">
        <f t="shared" si="264"/>
        <v/>
      </c>
      <c r="CE529" s="193" t="str">
        <f t="shared" si="265"/>
        <v/>
      </c>
      <c r="CF529" s="200" t="str">
        <f t="shared" si="256"/>
        <v/>
      </c>
      <c r="CG529" s="193" t="str">
        <f t="shared" si="266"/>
        <v/>
      </c>
      <c r="CH529" s="192" t="str">
        <f t="shared" si="267"/>
        <v/>
      </c>
      <c r="CI529" s="193" t="str">
        <f t="shared" si="268"/>
        <v/>
      </c>
      <c r="CJ529" s="192" t="str">
        <f t="shared" si="269"/>
        <v/>
      </c>
      <c r="CK529" s="192" t="str">
        <f t="shared" si="270"/>
        <v/>
      </c>
      <c r="CL529" s="193" t="str">
        <f>IF(CK529="","",SUMPRODUCT(--(CC529=$CC$8:$CC$358),--(CE529=$CE$8:$CE$358),--(CK529&lt;$CK$8:$CK$358))+COUNTIF($CK$8:CK529,CK529))</f>
        <v/>
      </c>
      <c r="CM529" s="229" t="str">
        <f>IF(CK529="","",SUMPRODUCT(--(CE529=$CE$8:$CE$101),--(CF529=$CF$8:$CF$101),--(CC529=$CC$8:$CC$101),--(CK529&lt;$CK$8:$CK$101))+COUNTIF($CK$8:CK529,CK529))</f>
        <v/>
      </c>
    </row>
    <row r="530" spans="73:91">
      <c r="BU530" s="193">
        <v>523</v>
      </c>
      <c r="BV530" s="193" t="str">
        <f>IF(CK530="","",SUMPRODUCT(--(CC530=$CC$8:$CC$358),--(CE530=$CE$8:$CE$358),--(CK530&lt;$CK$8:$CK$358))+COUNTIF($CK$8:CK530,CK530))</f>
        <v/>
      </c>
      <c r="BW530" s="193" t="str">
        <f t="shared" si="257"/>
        <v/>
      </c>
      <c r="BX530" s="193" t="str">
        <f t="shared" si="258"/>
        <v/>
      </c>
      <c r="BY530" s="193" t="str">
        <f t="shared" si="259"/>
        <v/>
      </c>
      <c r="BZ530" s="193" t="str">
        <f t="shared" si="260"/>
        <v/>
      </c>
      <c r="CA530" s="193" t="str">
        <f t="shared" si="261"/>
        <v/>
      </c>
      <c r="CB530" s="193" t="str">
        <f t="shared" si="262"/>
        <v/>
      </c>
      <c r="CC530" s="193" t="str">
        <f t="shared" si="263"/>
        <v/>
      </c>
      <c r="CD530" s="193" t="str">
        <f t="shared" si="264"/>
        <v/>
      </c>
      <c r="CE530" s="193" t="str">
        <f t="shared" si="265"/>
        <v/>
      </c>
      <c r="CF530" s="200" t="str">
        <f t="shared" si="256"/>
        <v/>
      </c>
      <c r="CG530" s="193" t="str">
        <f t="shared" si="266"/>
        <v/>
      </c>
      <c r="CH530" s="192" t="str">
        <f t="shared" si="267"/>
        <v/>
      </c>
      <c r="CI530" s="193" t="str">
        <f t="shared" si="268"/>
        <v/>
      </c>
      <c r="CJ530" s="192" t="str">
        <f t="shared" si="269"/>
        <v/>
      </c>
      <c r="CK530" s="192" t="str">
        <f t="shared" si="270"/>
        <v/>
      </c>
      <c r="CL530" s="193" t="str">
        <f>IF(CK530="","",SUMPRODUCT(--(CC530=$CC$8:$CC$358),--(CE530=$CE$8:$CE$358),--(CK530&lt;$CK$8:$CK$358))+COUNTIF($CK$8:CK530,CK530))</f>
        <v/>
      </c>
      <c r="CM530" s="229" t="str">
        <f>IF(CK530="","",SUMPRODUCT(--(CE530=$CE$8:$CE$101),--(CF530=$CF$8:$CF$101),--(CC530=$CC$8:$CC$101),--(CK530&lt;$CK$8:$CK$101))+COUNTIF($CK$8:CK530,CK530))</f>
        <v/>
      </c>
    </row>
    <row r="531" spans="73:91">
      <c r="BU531" s="193">
        <v>524</v>
      </c>
      <c r="BV531" s="193" t="str">
        <f>IF(CK531="","",SUMPRODUCT(--(CC531=$CC$8:$CC$358),--(CE531=$CE$8:$CE$358),--(CK531&lt;$CK$8:$CK$358))+COUNTIF($CK$8:CK531,CK531))</f>
        <v/>
      </c>
      <c r="BW531" s="193" t="str">
        <f t="shared" si="257"/>
        <v/>
      </c>
      <c r="BX531" s="193" t="str">
        <f t="shared" si="258"/>
        <v/>
      </c>
      <c r="BY531" s="193" t="str">
        <f t="shared" si="259"/>
        <v/>
      </c>
      <c r="BZ531" s="193" t="str">
        <f t="shared" si="260"/>
        <v/>
      </c>
      <c r="CA531" s="193" t="str">
        <f t="shared" si="261"/>
        <v/>
      </c>
      <c r="CB531" s="193" t="str">
        <f t="shared" si="262"/>
        <v/>
      </c>
      <c r="CC531" s="193" t="str">
        <f t="shared" si="263"/>
        <v/>
      </c>
      <c r="CD531" s="193" t="str">
        <f t="shared" si="264"/>
        <v/>
      </c>
      <c r="CE531" s="193" t="str">
        <f t="shared" si="265"/>
        <v/>
      </c>
      <c r="CF531" s="200" t="str">
        <f t="shared" si="256"/>
        <v/>
      </c>
      <c r="CG531" s="193" t="str">
        <f t="shared" si="266"/>
        <v/>
      </c>
      <c r="CH531" s="192" t="str">
        <f t="shared" si="267"/>
        <v/>
      </c>
      <c r="CI531" s="193" t="str">
        <f t="shared" si="268"/>
        <v/>
      </c>
      <c r="CJ531" s="192" t="str">
        <f t="shared" si="269"/>
        <v/>
      </c>
      <c r="CK531" s="192" t="str">
        <f t="shared" si="270"/>
        <v/>
      </c>
      <c r="CL531" s="193" t="str">
        <f>IF(CK531="","",SUMPRODUCT(--(CC531=$CC$8:$CC$358),--(CE531=$CE$8:$CE$358),--(CK531&lt;$CK$8:$CK$358))+COUNTIF($CK$8:CK531,CK531))</f>
        <v/>
      </c>
      <c r="CM531" s="229" t="str">
        <f>IF(CK531="","",SUMPRODUCT(--(CE531=$CE$8:$CE$101),--(CF531=$CF$8:$CF$101),--(CC531=$CC$8:$CC$101),--(CK531&lt;$CK$8:$CK$101))+COUNTIF($CK$8:CK531,CK531))</f>
        <v/>
      </c>
    </row>
    <row r="532" spans="73:91">
      <c r="BU532" s="193">
        <v>525</v>
      </c>
      <c r="BV532" s="193" t="str">
        <f>IF(CK532="","",SUMPRODUCT(--(CC532=$CC$8:$CC$358),--(CE532=$CE$8:$CE$358),--(CK532&lt;$CK$8:$CK$358))+COUNTIF($CK$8:CK532,CK532))</f>
        <v/>
      </c>
      <c r="BW532" s="193" t="str">
        <f t="shared" si="257"/>
        <v/>
      </c>
      <c r="BX532" s="193" t="str">
        <f t="shared" si="258"/>
        <v/>
      </c>
      <c r="BY532" s="193" t="str">
        <f t="shared" si="259"/>
        <v/>
      </c>
      <c r="BZ532" s="193" t="str">
        <f t="shared" si="260"/>
        <v/>
      </c>
      <c r="CA532" s="193" t="str">
        <f t="shared" si="261"/>
        <v/>
      </c>
      <c r="CB532" s="193" t="str">
        <f t="shared" si="262"/>
        <v/>
      </c>
      <c r="CC532" s="193" t="str">
        <f t="shared" si="263"/>
        <v/>
      </c>
      <c r="CD532" s="193" t="str">
        <f t="shared" si="264"/>
        <v/>
      </c>
      <c r="CE532" s="193" t="str">
        <f t="shared" si="265"/>
        <v/>
      </c>
      <c r="CF532" s="200" t="str">
        <f t="shared" si="256"/>
        <v/>
      </c>
      <c r="CG532" s="193" t="str">
        <f t="shared" si="266"/>
        <v/>
      </c>
      <c r="CH532" s="192" t="str">
        <f t="shared" si="267"/>
        <v/>
      </c>
      <c r="CI532" s="193" t="str">
        <f t="shared" si="268"/>
        <v/>
      </c>
      <c r="CJ532" s="192" t="str">
        <f t="shared" si="269"/>
        <v/>
      </c>
      <c r="CK532" s="192" t="str">
        <f t="shared" si="270"/>
        <v/>
      </c>
      <c r="CL532" s="193" t="str">
        <f>IF(CK532="","",SUMPRODUCT(--(CC532=$CC$8:$CC$358),--(CE532=$CE$8:$CE$358),--(CK532&lt;$CK$8:$CK$358))+COUNTIF($CK$8:CK532,CK532))</f>
        <v/>
      </c>
      <c r="CM532" s="229" t="str">
        <f>IF(CK532="","",SUMPRODUCT(--(CE532=$CE$8:$CE$101),--(CF532=$CF$8:$CF$101),--(CC532=$CC$8:$CC$101),--(CK532&lt;$CK$8:$CK$101))+COUNTIF($CK$8:CK532,CK532))</f>
        <v/>
      </c>
    </row>
    <row r="533" spans="73:91">
      <c r="BU533" s="193">
        <v>526</v>
      </c>
      <c r="BV533" s="193" t="str">
        <f>IF(CK533="","",SUMPRODUCT(--(CC533=$CC$8:$CC$358),--(CE533=$CE$8:$CE$358),--(CK533&lt;$CK$8:$CK$358))+COUNTIF($CK$8:CK533,CK533))</f>
        <v/>
      </c>
      <c r="BW533" s="193" t="str">
        <f t="shared" si="257"/>
        <v/>
      </c>
      <c r="BX533" s="193" t="str">
        <f t="shared" si="258"/>
        <v/>
      </c>
      <c r="BY533" s="193" t="str">
        <f t="shared" si="259"/>
        <v/>
      </c>
      <c r="BZ533" s="193" t="str">
        <f t="shared" si="260"/>
        <v/>
      </c>
      <c r="CA533" s="193" t="str">
        <f t="shared" si="261"/>
        <v/>
      </c>
      <c r="CB533" s="193" t="str">
        <f t="shared" si="262"/>
        <v/>
      </c>
      <c r="CC533" s="193" t="str">
        <f t="shared" si="263"/>
        <v/>
      </c>
      <c r="CD533" s="193" t="str">
        <f t="shared" si="264"/>
        <v/>
      </c>
      <c r="CE533" s="193" t="str">
        <f t="shared" si="265"/>
        <v/>
      </c>
      <c r="CF533" s="200" t="str">
        <f t="shared" si="256"/>
        <v/>
      </c>
      <c r="CG533" s="193" t="str">
        <f t="shared" si="266"/>
        <v/>
      </c>
      <c r="CH533" s="192" t="str">
        <f t="shared" si="267"/>
        <v/>
      </c>
      <c r="CI533" s="193" t="str">
        <f t="shared" si="268"/>
        <v/>
      </c>
      <c r="CJ533" s="192" t="str">
        <f t="shared" si="269"/>
        <v/>
      </c>
      <c r="CK533" s="192" t="str">
        <f t="shared" si="270"/>
        <v/>
      </c>
      <c r="CL533" s="193" t="str">
        <f>IF(CK533="","",SUMPRODUCT(--(CC533=$CC$8:$CC$358),--(CE533=$CE$8:$CE$358),--(CK533&lt;$CK$8:$CK$358))+COUNTIF($CK$8:CK533,CK533))</f>
        <v/>
      </c>
      <c r="CM533" s="229" t="str">
        <f>IF(CK533="","",SUMPRODUCT(--(CE533=$CE$8:$CE$101),--(CF533=$CF$8:$CF$101),--(CC533=$CC$8:$CC$101),--(CK533&lt;$CK$8:$CK$101))+COUNTIF($CK$8:CK533,CK533))</f>
        <v/>
      </c>
    </row>
    <row r="534" spans="73:91">
      <c r="BU534" s="193">
        <v>527</v>
      </c>
      <c r="BV534" s="193" t="str">
        <f>IF(CK534="","",SUMPRODUCT(--(CC534=$CC$8:$CC$358),--(CE534=$CE$8:$CE$358),--(CK534&lt;$CK$8:$CK$358))+COUNTIF($CK$8:CK534,CK534))</f>
        <v/>
      </c>
      <c r="BW534" s="193" t="str">
        <f t="shared" si="257"/>
        <v/>
      </c>
      <c r="BX534" s="193" t="str">
        <f t="shared" si="258"/>
        <v/>
      </c>
      <c r="BY534" s="193" t="str">
        <f t="shared" si="259"/>
        <v/>
      </c>
      <c r="BZ534" s="193" t="str">
        <f t="shared" si="260"/>
        <v/>
      </c>
      <c r="CA534" s="193" t="str">
        <f t="shared" si="261"/>
        <v/>
      </c>
      <c r="CB534" s="193" t="str">
        <f t="shared" si="262"/>
        <v/>
      </c>
      <c r="CC534" s="193" t="str">
        <f t="shared" si="263"/>
        <v/>
      </c>
      <c r="CD534" s="193" t="str">
        <f t="shared" si="264"/>
        <v/>
      </c>
      <c r="CE534" s="193" t="str">
        <f t="shared" si="265"/>
        <v/>
      </c>
      <c r="CF534" s="200" t="str">
        <f t="shared" si="256"/>
        <v/>
      </c>
      <c r="CG534" s="193" t="str">
        <f t="shared" si="266"/>
        <v/>
      </c>
      <c r="CH534" s="192" t="str">
        <f t="shared" si="267"/>
        <v/>
      </c>
      <c r="CI534" s="193" t="str">
        <f t="shared" si="268"/>
        <v/>
      </c>
      <c r="CJ534" s="192" t="str">
        <f t="shared" si="269"/>
        <v/>
      </c>
      <c r="CK534" s="192" t="str">
        <f t="shared" si="270"/>
        <v/>
      </c>
      <c r="CL534" s="193" t="str">
        <f>IF(CK534="","",SUMPRODUCT(--(CC534=$CC$8:$CC$358),--(CE534=$CE$8:$CE$358),--(CK534&lt;$CK$8:$CK$358))+COUNTIF($CK$8:CK534,CK534))</f>
        <v/>
      </c>
      <c r="CM534" s="229" t="str">
        <f>IF(CK534="","",SUMPRODUCT(--(CE534=$CE$8:$CE$101),--(CF534=$CF$8:$CF$101),--(CC534=$CC$8:$CC$101),--(CK534&lt;$CK$8:$CK$101))+COUNTIF($CK$8:CK534,CK534))</f>
        <v/>
      </c>
    </row>
    <row r="535" spans="73:91">
      <c r="BU535" s="193">
        <v>528</v>
      </c>
      <c r="BV535" s="193" t="str">
        <f>IF(CK535="","",SUMPRODUCT(--(CC535=$CC$8:$CC$358),--(CE535=$CE$8:$CE$358),--(CK535&lt;$CK$8:$CK$358))+COUNTIF($CK$8:CK535,CK535))</f>
        <v/>
      </c>
      <c r="BW535" s="193" t="str">
        <f t="shared" si="257"/>
        <v/>
      </c>
      <c r="BX535" s="193" t="str">
        <f t="shared" si="258"/>
        <v/>
      </c>
      <c r="BY535" s="193" t="str">
        <f t="shared" si="259"/>
        <v/>
      </c>
      <c r="BZ535" s="193" t="str">
        <f t="shared" si="260"/>
        <v/>
      </c>
      <c r="CA535" s="193" t="str">
        <f t="shared" si="261"/>
        <v/>
      </c>
      <c r="CB535" s="193" t="str">
        <f t="shared" si="262"/>
        <v/>
      </c>
      <c r="CC535" s="193" t="str">
        <f t="shared" si="263"/>
        <v/>
      </c>
      <c r="CD535" s="193" t="str">
        <f t="shared" si="264"/>
        <v/>
      </c>
      <c r="CE535" s="193" t="str">
        <f t="shared" si="265"/>
        <v/>
      </c>
      <c r="CF535" s="200" t="str">
        <f t="shared" si="256"/>
        <v/>
      </c>
      <c r="CG535" s="193" t="str">
        <f t="shared" si="266"/>
        <v/>
      </c>
      <c r="CH535" s="192" t="str">
        <f t="shared" si="267"/>
        <v/>
      </c>
      <c r="CI535" s="193" t="str">
        <f t="shared" si="268"/>
        <v/>
      </c>
      <c r="CJ535" s="192" t="str">
        <f t="shared" si="269"/>
        <v/>
      </c>
      <c r="CK535" s="192" t="str">
        <f t="shared" si="270"/>
        <v/>
      </c>
      <c r="CL535" s="193" t="str">
        <f>IF(CK535="","",SUMPRODUCT(--(CC535=$CC$8:$CC$358),--(CE535=$CE$8:$CE$358),--(CK535&lt;$CK$8:$CK$358))+COUNTIF($CK$8:CK535,CK535))</f>
        <v/>
      </c>
      <c r="CM535" s="229" t="str">
        <f>IF(CK535="","",SUMPRODUCT(--(CE535=$CE$8:$CE$101),--(CF535=$CF$8:$CF$101),--(CC535=$CC$8:$CC$101),--(CK535&lt;$CK$8:$CK$101))+COUNTIF($CK$8:CK535,CK535))</f>
        <v/>
      </c>
    </row>
    <row r="536" spans="73:91">
      <c r="BU536" s="193">
        <v>529</v>
      </c>
      <c r="BV536" s="193" t="str">
        <f>IF(CK536="","",SUMPRODUCT(--(CC536=$CC$8:$CC$358),--(CE536=$CE$8:$CE$358),--(CK536&lt;$CK$8:$CK$358))+COUNTIF($CK$8:CK536,CK536))</f>
        <v/>
      </c>
      <c r="BW536" s="193" t="str">
        <f t="shared" si="257"/>
        <v/>
      </c>
      <c r="BX536" s="193" t="str">
        <f t="shared" si="258"/>
        <v/>
      </c>
      <c r="BY536" s="193" t="str">
        <f t="shared" si="259"/>
        <v/>
      </c>
      <c r="BZ536" s="193" t="str">
        <f t="shared" si="260"/>
        <v/>
      </c>
      <c r="CA536" s="193" t="str">
        <f t="shared" si="261"/>
        <v/>
      </c>
      <c r="CB536" s="193" t="str">
        <f t="shared" si="262"/>
        <v/>
      </c>
      <c r="CC536" s="193" t="str">
        <f t="shared" si="263"/>
        <v/>
      </c>
      <c r="CD536" s="193" t="str">
        <f t="shared" si="264"/>
        <v/>
      </c>
      <c r="CE536" s="193" t="str">
        <f t="shared" si="265"/>
        <v/>
      </c>
      <c r="CF536" s="200" t="str">
        <f t="shared" si="256"/>
        <v/>
      </c>
      <c r="CG536" s="193" t="str">
        <f t="shared" si="266"/>
        <v/>
      </c>
      <c r="CH536" s="192" t="str">
        <f t="shared" si="267"/>
        <v/>
      </c>
      <c r="CI536" s="193" t="str">
        <f t="shared" si="268"/>
        <v/>
      </c>
      <c r="CJ536" s="192" t="str">
        <f t="shared" si="269"/>
        <v/>
      </c>
      <c r="CK536" s="192" t="str">
        <f t="shared" si="270"/>
        <v/>
      </c>
      <c r="CL536" s="193" t="str">
        <f>IF(CK536="","",SUMPRODUCT(--(CC536=$CC$8:$CC$358),--(CE536=$CE$8:$CE$358),--(CK536&lt;$CK$8:$CK$358))+COUNTIF($CK$8:CK536,CK536))</f>
        <v/>
      </c>
      <c r="CM536" s="229" t="str">
        <f>IF(CK536="","",SUMPRODUCT(--(CE536=$CE$8:$CE$101),--(CF536=$CF$8:$CF$101),--(CC536=$CC$8:$CC$101),--(CK536&lt;$CK$8:$CK$101))+COUNTIF($CK$8:CK536,CK536))</f>
        <v/>
      </c>
    </row>
    <row r="537" spans="73:91">
      <c r="BU537" s="193">
        <v>530</v>
      </c>
      <c r="BV537" s="193" t="str">
        <f>IF(CK537="","",SUMPRODUCT(--(CC537=$CC$8:$CC$358),--(CE537=$CE$8:$CE$358),--(CK537&lt;$CK$8:$CK$358))+COUNTIF($CK$8:CK537,CK537))</f>
        <v/>
      </c>
      <c r="BW537" s="193" t="str">
        <f t="shared" si="257"/>
        <v/>
      </c>
      <c r="BX537" s="193" t="str">
        <f t="shared" si="258"/>
        <v/>
      </c>
      <c r="BY537" s="193" t="str">
        <f t="shared" si="259"/>
        <v/>
      </c>
      <c r="BZ537" s="193" t="str">
        <f t="shared" si="260"/>
        <v/>
      </c>
      <c r="CA537" s="193" t="str">
        <f t="shared" si="261"/>
        <v/>
      </c>
      <c r="CB537" s="193" t="str">
        <f t="shared" si="262"/>
        <v/>
      </c>
      <c r="CC537" s="193" t="str">
        <f t="shared" si="263"/>
        <v/>
      </c>
      <c r="CD537" s="193" t="str">
        <f t="shared" si="264"/>
        <v/>
      </c>
      <c r="CE537" s="193" t="str">
        <f t="shared" si="265"/>
        <v/>
      </c>
      <c r="CF537" s="200" t="str">
        <f t="shared" si="256"/>
        <v/>
      </c>
      <c r="CG537" s="193" t="str">
        <f t="shared" si="266"/>
        <v/>
      </c>
      <c r="CH537" s="192" t="str">
        <f t="shared" si="267"/>
        <v/>
      </c>
      <c r="CI537" s="193" t="str">
        <f t="shared" si="268"/>
        <v/>
      </c>
      <c r="CJ537" s="192" t="str">
        <f t="shared" si="269"/>
        <v/>
      </c>
      <c r="CK537" s="192" t="str">
        <f t="shared" si="270"/>
        <v/>
      </c>
      <c r="CL537" s="193" t="str">
        <f>IF(CK537="","",SUMPRODUCT(--(CC537=$CC$8:$CC$358),--(CE537=$CE$8:$CE$358),--(CK537&lt;$CK$8:$CK$358))+COUNTIF($CK$8:CK537,CK537))</f>
        <v/>
      </c>
      <c r="CM537" s="229" t="str">
        <f>IF(CK537="","",SUMPRODUCT(--(CE537=$CE$8:$CE$101),--(CF537=$CF$8:$CF$101),--(CC537=$CC$8:$CC$101),--(CK537&lt;$CK$8:$CK$101))+COUNTIF($CK$8:CK537,CK537))</f>
        <v/>
      </c>
    </row>
    <row r="538" spans="73:91">
      <c r="BU538" s="193">
        <v>531</v>
      </c>
      <c r="BV538" s="193" t="str">
        <f>IF(CK538="","",SUMPRODUCT(--(CC538=$CC$8:$CC$358),--(CE538=$CE$8:$CE$358),--(CK538&lt;$CK$8:$CK$358))+COUNTIF($CK$8:CK538,CK538))</f>
        <v/>
      </c>
      <c r="BW538" s="193" t="str">
        <f t="shared" si="257"/>
        <v/>
      </c>
      <c r="BX538" s="193" t="str">
        <f t="shared" si="258"/>
        <v/>
      </c>
      <c r="BY538" s="193" t="str">
        <f t="shared" si="259"/>
        <v/>
      </c>
      <c r="BZ538" s="193" t="str">
        <f t="shared" si="260"/>
        <v/>
      </c>
      <c r="CA538" s="193" t="str">
        <f t="shared" si="261"/>
        <v/>
      </c>
      <c r="CB538" s="193" t="str">
        <f t="shared" si="262"/>
        <v/>
      </c>
      <c r="CC538" s="193" t="str">
        <f t="shared" si="263"/>
        <v/>
      </c>
      <c r="CD538" s="193" t="str">
        <f t="shared" si="264"/>
        <v/>
      </c>
      <c r="CE538" s="193" t="str">
        <f t="shared" si="265"/>
        <v/>
      </c>
      <c r="CF538" s="200" t="str">
        <f t="shared" si="256"/>
        <v/>
      </c>
      <c r="CG538" s="193" t="str">
        <f t="shared" si="266"/>
        <v/>
      </c>
      <c r="CH538" s="192" t="str">
        <f t="shared" si="267"/>
        <v/>
      </c>
      <c r="CI538" s="193" t="str">
        <f t="shared" si="268"/>
        <v/>
      </c>
      <c r="CJ538" s="192" t="str">
        <f t="shared" si="269"/>
        <v/>
      </c>
      <c r="CK538" s="192" t="str">
        <f t="shared" si="270"/>
        <v/>
      </c>
      <c r="CL538" s="193" t="str">
        <f>IF(CK538="","",SUMPRODUCT(--(CC538=$CC$8:$CC$358),--(CE538=$CE$8:$CE$358),--(CK538&lt;$CK$8:$CK$358))+COUNTIF($CK$8:CK538,CK538))</f>
        <v/>
      </c>
      <c r="CM538" s="229" t="str">
        <f>IF(CK538="","",SUMPRODUCT(--(CE538=$CE$8:$CE$101),--(CF538=$CF$8:$CF$101),--(CC538=$CC$8:$CC$101),--(CK538&lt;$CK$8:$CK$101))+COUNTIF($CK$8:CK538,CK538))</f>
        <v/>
      </c>
    </row>
    <row r="539" spans="73:91">
      <c r="BU539" s="193">
        <v>532</v>
      </c>
      <c r="BV539" s="193" t="str">
        <f>IF(CK539="","",SUMPRODUCT(--(CC539=$CC$8:$CC$358),--(CE539=$CE$8:$CE$358),--(CK539&lt;$CK$8:$CK$358))+COUNTIF($CK$8:CK539,CK539))</f>
        <v/>
      </c>
      <c r="BW539" s="193" t="str">
        <f t="shared" si="257"/>
        <v/>
      </c>
      <c r="BX539" s="193" t="str">
        <f t="shared" si="258"/>
        <v/>
      </c>
      <c r="BY539" s="193" t="str">
        <f t="shared" si="259"/>
        <v/>
      </c>
      <c r="BZ539" s="193" t="str">
        <f t="shared" si="260"/>
        <v/>
      </c>
      <c r="CA539" s="193" t="str">
        <f t="shared" si="261"/>
        <v/>
      </c>
      <c r="CB539" s="193" t="str">
        <f t="shared" si="262"/>
        <v/>
      </c>
      <c r="CC539" s="193" t="str">
        <f t="shared" si="263"/>
        <v/>
      </c>
      <c r="CD539" s="193" t="str">
        <f t="shared" si="264"/>
        <v/>
      </c>
      <c r="CE539" s="193" t="str">
        <f t="shared" si="265"/>
        <v/>
      </c>
      <c r="CF539" s="200" t="str">
        <f t="shared" si="256"/>
        <v/>
      </c>
      <c r="CG539" s="193" t="str">
        <f t="shared" si="266"/>
        <v/>
      </c>
      <c r="CH539" s="192" t="str">
        <f t="shared" si="267"/>
        <v/>
      </c>
      <c r="CI539" s="193" t="str">
        <f t="shared" si="268"/>
        <v/>
      </c>
      <c r="CJ539" s="192" t="str">
        <f t="shared" si="269"/>
        <v/>
      </c>
      <c r="CK539" s="192" t="str">
        <f t="shared" si="270"/>
        <v/>
      </c>
      <c r="CL539" s="193" t="str">
        <f>IF(CK539="","",SUMPRODUCT(--(CC539=$CC$8:$CC$358),--(CE539=$CE$8:$CE$358),--(CK539&lt;$CK$8:$CK$358))+COUNTIF($CK$8:CK539,CK539))</f>
        <v/>
      </c>
      <c r="CM539" s="229" t="str">
        <f>IF(CK539="","",SUMPRODUCT(--(CE539=$CE$8:$CE$101),--(CF539=$CF$8:$CF$101),--(CC539=$CC$8:$CC$101),--(CK539&lt;$CK$8:$CK$101))+COUNTIF($CK$8:CK539,CK539))</f>
        <v/>
      </c>
    </row>
    <row r="540" spans="73:91">
      <c r="BU540" s="193">
        <v>533</v>
      </c>
      <c r="BV540" s="193" t="str">
        <f>IF(CK540="","",SUMPRODUCT(--(CC540=$CC$8:$CC$358),--(CE540=$CE$8:$CE$358),--(CK540&lt;$CK$8:$CK$358))+COUNTIF($CK$8:CK540,CK540))</f>
        <v/>
      </c>
      <c r="BW540" s="193" t="str">
        <f t="shared" si="257"/>
        <v/>
      </c>
      <c r="BX540" s="193" t="str">
        <f t="shared" si="258"/>
        <v/>
      </c>
      <c r="BY540" s="193" t="str">
        <f t="shared" si="259"/>
        <v/>
      </c>
      <c r="BZ540" s="193" t="str">
        <f t="shared" si="260"/>
        <v/>
      </c>
      <c r="CA540" s="193" t="str">
        <f t="shared" si="261"/>
        <v/>
      </c>
      <c r="CB540" s="193" t="str">
        <f t="shared" si="262"/>
        <v/>
      </c>
      <c r="CC540" s="193" t="str">
        <f t="shared" si="263"/>
        <v/>
      </c>
      <c r="CD540" s="193" t="str">
        <f t="shared" si="264"/>
        <v/>
      </c>
      <c r="CE540" s="193" t="str">
        <f t="shared" si="265"/>
        <v/>
      </c>
      <c r="CF540" s="200" t="str">
        <f t="shared" si="256"/>
        <v/>
      </c>
      <c r="CG540" s="193" t="str">
        <f t="shared" si="266"/>
        <v/>
      </c>
      <c r="CH540" s="192" t="str">
        <f t="shared" si="267"/>
        <v/>
      </c>
      <c r="CI540" s="193" t="str">
        <f t="shared" si="268"/>
        <v/>
      </c>
      <c r="CJ540" s="192" t="str">
        <f t="shared" si="269"/>
        <v/>
      </c>
      <c r="CK540" s="192" t="str">
        <f t="shared" si="270"/>
        <v/>
      </c>
      <c r="CL540" s="193" t="str">
        <f>IF(CK540="","",SUMPRODUCT(--(CC540=$CC$8:$CC$358),--(CE540=$CE$8:$CE$358),--(CK540&lt;$CK$8:$CK$358))+COUNTIF($CK$8:CK540,CK540))</f>
        <v/>
      </c>
      <c r="CM540" s="229" t="str">
        <f>IF(CK540="","",SUMPRODUCT(--(CE540=$CE$8:$CE$101),--(CF540=$CF$8:$CF$101),--(CC540=$CC$8:$CC$101),--(CK540&lt;$CK$8:$CK$101))+COUNTIF($CK$8:CK540,CK540))</f>
        <v/>
      </c>
    </row>
    <row r="541" spans="73:91">
      <c r="BU541" s="193">
        <v>534</v>
      </c>
      <c r="BV541" s="193" t="str">
        <f>IF(CK541="","",SUMPRODUCT(--(CC541=$CC$8:$CC$358),--(CE541=$CE$8:$CE$358),--(CK541&lt;$CK$8:$CK$358))+COUNTIF($CK$8:CK541,CK541))</f>
        <v/>
      </c>
      <c r="BW541" s="193" t="str">
        <f t="shared" si="257"/>
        <v/>
      </c>
      <c r="BX541" s="193" t="str">
        <f t="shared" si="258"/>
        <v/>
      </c>
      <c r="BY541" s="193" t="str">
        <f t="shared" si="259"/>
        <v/>
      </c>
      <c r="BZ541" s="193" t="str">
        <f t="shared" si="260"/>
        <v/>
      </c>
      <c r="CA541" s="193" t="str">
        <f t="shared" si="261"/>
        <v/>
      </c>
      <c r="CB541" s="193" t="str">
        <f t="shared" si="262"/>
        <v/>
      </c>
      <c r="CC541" s="193" t="str">
        <f t="shared" si="263"/>
        <v/>
      </c>
      <c r="CD541" s="193" t="str">
        <f t="shared" si="264"/>
        <v/>
      </c>
      <c r="CE541" s="193" t="str">
        <f t="shared" si="265"/>
        <v/>
      </c>
      <c r="CF541" s="200" t="str">
        <f t="shared" si="256"/>
        <v/>
      </c>
      <c r="CG541" s="193" t="str">
        <f t="shared" si="266"/>
        <v/>
      </c>
      <c r="CH541" s="192" t="str">
        <f t="shared" si="267"/>
        <v/>
      </c>
      <c r="CI541" s="193" t="str">
        <f t="shared" si="268"/>
        <v/>
      </c>
      <c r="CJ541" s="192" t="str">
        <f t="shared" si="269"/>
        <v/>
      </c>
      <c r="CK541" s="192" t="str">
        <f t="shared" si="270"/>
        <v/>
      </c>
      <c r="CL541" s="193" t="str">
        <f>IF(CK541="","",SUMPRODUCT(--(CC541=$CC$8:$CC$358),--(CE541=$CE$8:$CE$358),--(CK541&lt;$CK$8:$CK$358))+COUNTIF($CK$8:CK541,CK541))</f>
        <v/>
      </c>
      <c r="CM541" s="229" t="str">
        <f>IF(CK541="","",SUMPRODUCT(--(CE541=$CE$8:$CE$101),--(CF541=$CF$8:$CF$101),--(CC541=$CC$8:$CC$101),--(CK541&lt;$CK$8:$CK$101))+COUNTIF($CK$8:CK541,CK541))</f>
        <v/>
      </c>
    </row>
    <row r="542" spans="73:91">
      <c r="BU542" s="193">
        <v>535</v>
      </c>
      <c r="BV542" s="193" t="str">
        <f>IF(CK542="","",SUMPRODUCT(--(CC542=$CC$8:$CC$358),--(CE542=$CE$8:$CE$358),--(CK542&lt;$CK$8:$CK$358))+COUNTIF($CK$8:CK542,CK542))</f>
        <v/>
      </c>
      <c r="BW542" s="193" t="str">
        <f t="shared" si="257"/>
        <v/>
      </c>
      <c r="BX542" s="193" t="str">
        <f t="shared" si="258"/>
        <v/>
      </c>
      <c r="BY542" s="193" t="str">
        <f t="shared" si="259"/>
        <v/>
      </c>
      <c r="BZ542" s="193" t="str">
        <f t="shared" si="260"/>
        <v/>
      </c>
      <c r="CA542" s="193" t="str">
        <f t="shared" si="261"/>
        <v/>
      </c>
      <c r="CB542" s="193" t="str">
        <f t="shared" si="262"/>
        <v/>
      </c>
      <c r="CC542" s="193" t="str">
        <f t="shared" si="263"/>
        <v/>
      </c>
      <c r="CD542" s="193" t="str">
        <f t="shared" si="264"/>
        <v/>
      </c>
      <c r="CE542" s="193" t="str">
        <f t="shared" si="265"/>
        <v/>
      </c>
      <c r="CF542" s="200" t="str">
        <f t="shared" si="256"/>
        <v/>
      </c>
      <c r="CG542" s="193" t="str">
        <f t="shared" si="266"/>
        <v/>
      </c>
      <c r="CH542" s="192" t="str">
        <f t="shared" si="267"/>
        <v/>
      </c>
      <c r="CI542" s="193" t="str">
        <f t="shared" si="268"/>
        <v/>
      </c>
      <c r="CJ542" s="192" t="str">
        <f t="shared" si="269"/>
        <v/>
      </c>
      <c r="CK542" s="192" t="str">
        <f t="shared" si="270"/>
        <v/>
      </c>
      <c r="CL542" s="193" t="str">
        <f>IF(CK542="","",SUMPRODUCT(--(CC542=$CC$8:$CC$358),--(CE542=$CE$8:$CE$358),--(CK542&lt;$CK$8:$CK$358))+COUNTIF($CK$8:CK542,CK542))</f>
        <v/>
      </c>
      <c r="CM542" s="229" t="str">
        <f>IF(CK542="","",SUMPRODUCT(--(CE542=$CE$8:$CE$101),--(CF542=$CF$8:$CF$101),--(CC542=$CC$8:$CC$101),--(CK542&lt;$CK$8:$CK$101))+COUNTIF($CK$8:CK542,CK542))</f>
        <v/>
      </c>
    </row>
    <row r="543" spans="73:91">
      <c r="BU543" s="193">
        <v>536</v>
      </c>
      <c r="BV543" s="193" t="str">
        <f>IF(CK543="","",SUMPRODUCT(--(CC543=$CC$8:$CC$358),--(CE543=$CE$8:$CE$358),--(CK543&lt;$CK$8:$CK$358))+COUNTIF($CK$8:CK543,CK543))</f>
        <v/>
      </c>
      <c r="BW543" s="193" t="str">
        <f t="shared" si="257"/>
        <v/>
      </c>
      <c r="BX543" s="193" t="str">
        <f t="shared" si="258"/>
        <v/>
      </c>
      <c r="BY543" s="193" t="str">
        <f t="shared" si="259"/>
        <v/>
      </c>
      <c r="BZ543" s="193" t="str">
        <f t="shared" si="260"/>
        <v/>
      </c>
      <c r="CA543" s="193" t="str">
        <f t="shared" si="261"/>
        <v/>
      </c>
      <c r="CB543" s="193" t="str">
        <f t="shared" si="262"/>
        <v/>
      </c>
      <c r="CC543" s="193" t="str">
        <f t="shared" si="263"/>
        <v/>
      </c>
      <c r="CD543" s="193" t="str">
        <f t="shared" si="264"/>
        <v/>
      </c>
      <c r="CE543" s="193" t="str">
        <f t="shared" si="265"/>
        <v/>
      </c>
      <c r="CF543" s="200" t="str">
        <f t="shared" si="256"/>
        <v/>
      </c>
      <c r="CG543" s="193" t="str">
        <f t="shared" si="266"/>
        <v/>
      </c>
      <c r="CH543" s="192" t="str">
        <f t="shared" si="267"/>
        <v/>
      </c>
      <c r="CI543" s="193" t="str">
        <f t="shared" si="268"/>
        <v/>
      </c>
      <c r="CJ543" s="192" t="str">
        <f t="shared" si="269"/>
        <v/>
      </c>
      <c r="CK543" s="192" t="str">
        <f t="shared" si="270"/>
        <v/>
      </c>
      <c r="CL543" s="193" t="str">
        <f>IF(CK543="","",SUMPRODUCT(--(CC543=$CC$8:$CC$358),--(CE543=$CE$8:$CE$358),--(CK543&lt;$CK$8:$CK$358))+COUNTIF($CK$8:CK543,CK543))</f>
        <v/>
      </c>
      <c r="CM543" s="229" t="str">
        <f>IF(CK543="","",SUMPRODUCT(--(CE543=$CE$8:$CE$101),--(CF543=$CF$8:$CF$101),--(CC543=$CC$8:$CC$101),--(CK543&lt;$CK$8:$CK$101))+COUNTIF($CK$8:CK543,CK543))</f>
        <v/>
      </c>
    </row>
    <row r="544" spans="73:91">
      <c r="BU544" s="193">
        <v>537</v>
      </c>
      <c r="BV544" s="193" t="str">
        <f>IF(CK544="","",SUMPRODUCT(--(CC544=$CC$8:$CC$358),--(CE544=$CE$8:$CE$358),--(CK544&lt;$CK$8:$CK$358))+COUNTIF($CK$8:CK544,CK544))</f>
        <v/>
      </c>
      <c r="BW544" s="193" t="str">
        <f t="shared" si="257"/>
        <v/>
      </c>
      <c r="BX544" s="193" t="str">
        <f t="shared" si="258"/>
        <v/>
      </c>
      <c r="BY544" s="193" t="str">
        <f t="shared" si="259"/>
        <v/>
      </c>
      <c r="BZ544" s="193" t="str">
        <f t="shared" si="260"/>
        <v/>
      </c>
      <c r="CA544" s="193" t="str">
        <f t="shared" si="261"/>
        <v/>
      </c>
      <c r="CB544" s="193" t="str">
        <f t="shared" si="262"/>
        <v/>
      </c>
      <c r="CC544" s="193" t="str">
        <f t="shared" si="263"/>
        <v/>
      </c>
      <c r="CD544" s="193" t="str">
        <f t="shared" si="264"/>
        <v/>
      </c>
      <c r="CE544" s="193" t="str">
        <f t="shared" si="265"/>
        <v/>
      </c>
      <c r="CF544" s="200" t="str">
        <f t="shared" si="256"/>
        <v/>
      </c>
      <c r="CG544" s="193" t="str">
        <f t="shared" si="266"/>
        <v/>
      </c>
      <c r="CH544" s="192" t="str">
        <f t="shared" si="267"/>
        <v/>
      </c>
      <c r="CI544" s="193" t="str">
        <f t="shared" si="268"/>
        <v/>
      </c>
      <c r="CJ544" s="192" t="str">
        <f t="shared" si="269"/>
        <v/>
      </c>
      <c r="CK544" s="192" t="str">
        <f t="shared" si="270"/>
        <v/>
      </c>
      <c r="CL544" s="193" t="str">
        <f>IF(CK544="","",SUMPRODUCT(--(CC544=$CC$8:$CC$358),--(CE544=$CE$8:$CE$358),--(CK544&lt;$CK$8:$CK$358))+COUNTIF($CK$8:CK544,CK544))</f>
        <v/>
      </c>
      <c r="CM544" s="229" t="str">
        <f>IF(CK544="","",SUMPRODUCT(--(CE544=$CE$8:$CE$101),--(CF544=$CF$8:$CF$101),--(CC544=$CC$8:$CC$101),--(CK544&lt;$CK$8:$CK$101))+COUNTIF($CK$8:CK544,CK544))</f>
        <v/>
      </c>
    </row>
    <row r="545" spans="73:91">
      <c r="BU545" s="193">
        <v>538</v>
      </c>
      <c r="BV545" s="193" t="str">
        <f>IF(CK545="","",SUMPRODUCT(--(CC545=$CC$8:$CC$358),--(CE545=$CE$8:$CE$358),--(CK545&lt;$CK$8:$CK$358))+COUNTIF($CK$8:CK545,CK545))</f>
        <v/>
      </c>
      <c r="BW545" s="193" t="str">
        <f t="shared" si="257"/>
        <v/>
      </c>
      <c r="BX545" s="193" t="str">
        <f t="shared" si="258"/>
        <v/>
      </c>
      <c r="BY545" s="193" t="str">
        <f t="shared" si="259"/>
        <v/>
      </c>
      <c r="BZ545" s="193" t="str">
        <f t="shared" si="260"/>
        <v/>
      </c>
      <c r="CA545" s="193" t="str">
        <f t="shared" si="261"/>
        <v/>
      </c>
      <c r="CB545" s="193" t="str">
        <f t="shared" si="262"/>
        <v/>
      </c>
      <c r="CC545" s="193" t="str">
        <f t="shared" si="263"/>
        <v/>
      </c>
      <c r="CD545" s="193" t="str">
        <f t="shared" si="264"/>
        <v/>
      </c>
      <c r="CE545" s="193" t="str">
        <f t="shared" si="265"/>
        <v/>
      </c>
      <c r="CF545" s="200" t="str">
        <f t="shared" si="256"/>
        <v/>
      </c>
      <c r="CG545" s="193" t="str">
        <f t="shared" si="266"/>
        <v/>
      </c>
      <c r="CH545" s="192" t="str">
        <f t="shared" si="267"/>
        <v/>
      </c>
      <c r="CI545" s="193" t="str">
        <f t="shared" si="268"/>
        <v/>
      </c>
      <c r="CJ545" s="192" t="str">
        <f t="shared" si="269"/>
        <v/>
      </c>
      <c r="CK545" s="192" t="str">
        <f t="shared" si="270"/>
        <v/>
      </c>
      <c r="CL545" s="193" t="str">
        <f>IF(CK545="","",SUMPRODUCT(--(CC545=$CC$8:$CC$358),--(CE545=$CE$8:$CE$358),--(CK545&lt;$CK$8:$CK$358))+COUNTIF($CK$8:CK545,CK545))</f>
        <v/>
      </c>
      <c r="CM545" s="229" t="str">
        <f>IF(CK545="","",SUMPRODUCT(--(CE545=$CE$8:$CE$101),--(CF545=$CF$8:$CF$101),--(CC545=$CC$8:$CC$101),--(CK545&lt;$CK$8:$CK$101))+COUNTIF($CK$8:CK545,CK545))</f>
        <v/>
      </c>
    </row>
    <row r="546" spans="73:91">
      <c r="BU546" s="193">
        <v>539</v>
      </c>
      <c r="BV546" s="193" t="str">
        <f>IF(CK546="","",SUMPRODUCT(--(CC546=$CC$8:$CC$358),--(CE546=$CE$8:$CE$358),--(CK546&lt;$CK$8:$CK$358))+COUNTIF($CK$8:CK546,CK546))</f>
        <v/>
      </c>
      <c r="BW546" s="193" t="str">
        <f t="shared" si="257"/>
        <v/>
      </c>
      <c r="BX546" s="193" t="str">
        <f t="shared" si="258"/>
        <v/>
      </c>
      <c r="BY546" s="193" t="str">
        <f t="shared" si="259"/>
        <v/>
      </c>
      <c r="BZ546" s="193" t="str">
        <f t="shared" si="260"/>
        <v/>
      </c>
      <c r="CA546" s="193" t="str">
        <f t="shared" si="261"/>
        <v/>
      </c>
      <c r="CB546" s="193" t="str">
        <f t="shared" si="262"/>
        <v/>
      </c>
      <c r="CC546" s="193" t="str">
        <f t="shared" si="263"/>
        <v/>
      </c>
      <c r="CD546" s="193" t="str">
        <f t="shared" si="264"/>
        <v/>
      </c>
      <c r="CE546" s="193" t="str">
        <f t="shared" si="265"/>
        <v/>
      </c>
      <c r="CF546" s="200" t="str">
        <f t="shared" si="256"/>
        <v/>
      </c>
      <c r="CG546" s="193" t="str">
        <f t="shared" si="266"/>
        <v/>
      </c>
      <c r="CH546" s="192" t="str">
        <f t="shared" si="267"/>
        <v/>
      </c>
      <c r="CI546" s="193" t="str">
        <f t="shared" si="268"/>
        <v/>
      </c>
      <c r="CJ546" s="192" t="str">
        <f t="shared" si="269"/>
        <v/>
      </c>
      <c r="CK546" s="192" t="str">
        <f t="shared" si="270"/>
        <v/>
      </c>
      <c r="CL546" s="193" t="str">
        <f>IF(CK546="","",SUMPRODUCT(--(CC546=$CC$8:$CC$358),--(CE546=$CE$8:$CE$358),--(CK546&lt;$CK$8:$CK$358))+COUNTIF($CK$8:CK546,CK546))</f>
        <v/>
      </c>
      <c r="CM546" s="229" t="str">
        <f>IF(CK546="","",SUMPRODUCT(--(CE546=$CE$8:$CE$101),--(CF546=$CF$8:$CF$101),--(CC546=$CC$8:$CC$101),--(CK546&lt;$CK$8:$CK$101))+COUNTIF($CK$8:CK546,CK546))</f>
        <v/>
      </c>
    </row>
    <row r="547" spans="73:91">
      <c r="BU547" s="193">
        <v>540</v>
      </c>
      <c r="BV547" s="193" t="str">
        <f>IF(CK547="","",SUMPRODUCT(--(CC547=$CC$8:$CC$358),--(CE547=$CE$8:$CE$358),--(CK547&lt;$CK$8:$CK$358))+COUNTIF($CK$8:CK547,CK547))</f>
        <v/>
      </c>
      <c r="BW547" s="193" t="str">
        <f t="shared" si="257"/>
        <v/>
      </c>
      <c r="BX547" s="193" t="str">
        <f t="shared" si="258"/>
        <v/>
      </c>
      <c r="BY547" s="193" t="str">
        <f t="shared" si="259"/>
        <v/>
      </c>
      <c r="BZ547" s="193" t="str">
        <f t="shared" si="260"/>
        <v/>
      </c>
      <c r="CA547" s="193" t="str">
        <f t="shared" si="261"/>
        <v/>
      </c>
      <c r="CB547" s="193" t="str">
        <f t="shared" si="262"/>
        <v/>
      </c>
      <c r="CC547" s="193" t="str">
        <f t="shared" si="263"/>
        <v/>
      </c>
      <c r="CD547" s="193" t="str">
        <f t="shared" si="264"/>
        <v/>
      </c>
      <c r="CE547" s="193" t="str">
        <f t="shared" si="265"/>
        <v/>
      </c>
      <c r="CF547" s="200" t="str">
        <f t="shared" si="256"/>
        <v/>
      </c>
      <c r="CG547" s="193" t="str">
        <f t="shared" si="266"/>
        <v/>
      </c>
      <c r="CH547" s="192" t="str">
        <f t="shared" si="267"/>
        <v/>
      </c>
      <c r="CI547" s="193" t="str">
        <f t="shared" si="268"/>
        <v/>
      </c>
      <c r="CJ547" s="192" t="str">
        <f t="shared" si="269"/>
        <v/>
      </c>
      <c r="CK547" s="192" t="str">
        <f t="shared" si="270"/>
        <v/>
      </c>
      <c r="CL547" s="193" t="str">
        <f>IF(CK547="","",SUMPRODUCT(--(CC547=$CC$8:$CC$358),--(CE547=$CE$8:$CE$358),--(CK547&lt;$CK$8:$CK$358))+COUNTIF($CK$8:CK547,CK547))</f>
        <v/>
      </c>
      <c r="CM547" s="229" t="str">
        <f>IF(CK547="","",SUMPRODUCT(--(CE547=$CE$8:$CE$101),--(CF547=$CF$8:$CF$101),--(CC547=$CC$8:$CC$101),--(CK547&lt;$CK$8:$CK$101))+COUNTIF($CK$8:CK547,CK547))</f>
        <v/>
      </c>
    </row>
    <row r="548" spans="73:91">
      <c r="BU548" s="193">
        <v>541</v>
      </c>
      <c r="BV548" s="193" t="str">
        <f>IF(CK548="","",SUMPRODUCT(--(CC548=$CC$8:$CC$358),--(CE548=$CE$8:$CE$358),--(CK548&lt;$CK$8:$CK$358))+COUNTIF($CK$8:CK548,CK548))</f>
        <v/>
      </c>
      <c r="BW548" s="193" t="str">
        <f t="shared" si="257"/>
        <v/>
      </c>
      <c r="BX548" s="193" t="str">
        <f t="shared" si="258"/>
        <v/>
      </c>
      <c r="BY548" s="193" t="str">
        <f t="shared" si="259"/>
        <v/>
      </c>
      <c r="BZ548" s="193" t="str">
        <f t="shared" si="260"/>
        <v/>
      </c>
      <c r="CA548" s="193" t="str">
        <f t="shared" si="261"/>
        <v/>
      </c>
      <c r="CB548" s="193" t="str">
        <f t="shared" si="262"/>
        <v/>
      </c>
      <c r="CC548" s="193" t="str">
        <f t="shared" si="263"/>
        <v/>
      </c>
      <c r="CD548" s="193" t="str">
        <f t="shared" si="264"/>
        <v/>
      </c>
      <c r="CE548" s="193" t="str">
        <f t="shared" si="265"/>
        <v/>
      </c>
      <c r="CF548" s="200" t="str">
        <f t="shared" si="256"/>
        <v/>
      </c>
      <c r="CG548" s="193" t="str">
        <f t="shared" si="266"/>
        <v/>
      </c>
      <c r="CH548" s="192" t="str">
        <f t="shared" si="267"/>
        <v/>
      </c>
      <c r="CI548" s="193" t="str">
        <f t="shared" si="268"/>
        <v/>
      </c>
      <c r="CJ548" s="192" t="str">
        <f t="shared" si="269"/>
        <v/>
      </c>
      <c r="CK548" s="192" t="str">
        <f t="shared" si="270"/>
        <v/>
      </c>
      <c r="CL548" s="193" t="str">
        <f>IF(CK548="","",SUMPRODUCT(--(CC548=$CC$8:$CC$358),--(CE548=$CE$8:$CE$358),--(CK548&lt;$CK$8:$CK$358))+COUNTIF($CK$8:CK548,CK548))</f>
        <v/>
      </c>
      <c r="CM548" s="229" t="str">
        <f>IF(CK548="","",SUMPRODUCT(--(CE548=$CE$8:$CE$101),--(CF548=$CF$8:$CF$101),--(CC548=$CC$8:$CC$101),--(CK548&lt;$CK$8:$CK$101))+COUNTIF($CK$8:CK548,CK548))</f>
        <v/>
      </c>
    </row>
    <row r="549" spans="73:91">
      <c r="BU549" s="193">
        <v>542</v>
      </c>
      <c r="BV549" s="193" t="str">
        <f>IF(CK549="","",SUMPRODUCT(--(CC549=$CC$8:$CC$358),--(CE549=$CE$8:$CE$358),--(CK549&lt;$CK$8:$CK$358))+COUNTIF($CK$8:CK549,CK549))</f>
        <v/>
      </c>
      <c r="BW549" s="193" t="str">
        <f t="shared" si="257"/>
        <v/>
      </c>
      <c r="BX549" s="193" t="str">
        <f t="shared" si="258"/>
        <v/>
      </c>
      <c r="BY549" s="193" t="str">
        <f t="shared" si="259"/>
        <v/>
      </c>
      <c r="BZ549" s="193" t="str">
        <f t="shared" si="260"/>
        <v/>
      </c>
      <c r="CA549" s="193" t="str">
        <f t="shared" si="261"/>
        <v/>
      </c>
      <c r="CB549" s="193" t="str">
        <f t="shared" si="262"/>
        <v/>
      </c>
      <c r="CC549" s="193" t="str">
        <f t="shared" si="263"/>
        <v/>
      </c>
      <c r="CD549" s="193" t="str">
        <f t="shared" si="264"/>
        <v/>
      </c>
      <c r="CE549" s="193" t="str">
        <f t="shared" si="265"/>
        <v/>
      </c>
      <c r="CF549" s="200" t="str">
        <f t="shared" si="256"/>
        <v/>
      </c>
      <c r="CG549" s="193" t="str">
        <f t="shared" si="266"/>
        <v/>
      </c>
      <c r="CH549" s="192" t="str">
        <f t="shared" si="267"/>
        <v/>
      </c>
      <c r="CI549" s="193" t="str">
        <f t="shared" si="268"/>
        <v/>
      </c>
      <c r="CJ549" s="192" t="str">
        <f t="shared" si="269"/>
        <v/>
      </c>
      <c r="CK549" s="192" t="str">
        <f t="shared" si="270"/>
        <v/>
      </c>
      <c r="CL549" s="193" t="str">
        <f>IF(CK549="","",SUMPRODUCT(--(CC549=$CC$8:$CC$358),--(CE549=$CE$8:$CE$358),--(CK549&lt;$CK$8:$CK$358))+COUNTIF($CK$8:CK549,CK549))</f>
        <v/>
      </c>
      <c r="CM549" s="229" t="str">
        <f>IF(CK549="","",SUMPRODUCT(--(CE549=$CE$8:$CE$101),--(CF549=$CF$8:$CF$101),--(CC549=$CC$8:$CC$101),--(CK549&lt;$CK$8:$CK$101))+COUNTIF($CK$8:CK549,CK549))</f>
        <v/>
      </c>
    </row>
    <row r="550" spans="73:91">
      <c r="BU550" s="193">
        <v>543</v>
      </c>
      <c r="BV550" s="193" t="str">
        <f>IF(CK550="","",SUMPRODUCT(--(CC550=$CC$8:$CC$358),--(CE550=$CE$8:$CE$358),--(CK550&lt;$CK$8:$CK$358))+COUNTIF($CK$8:CK550,CK550))</f>
        <v/>
      </c>
      <c r="BW550" s="193" t="str">
        <f t="shared" si="257"/>
        <v/>
      </c>
      <c r="BX550" s="193" t="str">
        <f t="shared" si="258"/>
        <v/>
      </c>
      <c r="BY550" s="193" t="str">
        <f t="shared" si="259"/>
        <v/>
      </c>
      <c r="BZ550" s="193" t="str">
        <f t="shared" si="260"/>
        <v/>
      </c>
      <c r="CA550" s="193" t="str">
        <f t="shared" si="261"/>
        <v/>
      </c>
      <c r="CB550" s="193" t="str">
        <f t="shared" si="262"/>
        <v/>
      </c>
      <c r="CC550" s="193" t="str">
        <f t="shared" si="263"/>
        <v/>
      </c>
      <c r="CD550" s="193" t="str">
        <f t="shared" si="264"/>
        <v/>
      </c>
      <c r="CE550" s="193" t="str">
        <f t="shared" si="265"/>
        <v/>
      </c>
      <c r="CF550" s="200" t="str">
        <f t="shared" si="256"/>
        <v/>
      </c>
      <c r="CG550" s="193" t="str">
        <f t="shared" si="266"/>
        <v/>
      </c>
      <c r="CH550" s="192" t="str">
        <f t="shared" si="267"/>
        <v/>
      </c>
      <c r="CI550" s="193" t="str">
        <f t="shared" si="268"/>
        <v/>
      </c>
      <c r="CJ550" s="192" t="str">
        <f t="shared" si="269"/>
        <v/>
      </c>
      <c r="CK550" s="192" t="str">
        <f t="shared" si="270"/>
        <v/>
      </c>
      <c r="CL550" s="193" t="str">
        <f>IF(CK550="","",SUMPRODUCT(--(CC550=$CC$8:$CC$358),--(CE550=$CE$8:$CE$358),--(CK550&lt;$CK$8:$CK$358))+COUNTIF($CK$8:CK550,CK550))</f>
        <v/>
      </c>
      <c r="CM550" s="229" t="str">
        <f>IF(CK550="","",SUMPRODUCT(--(CE550=$CE$8:$CE$101),--(CF550=$CF$8:$CF$101),--(CC550=$CC$8:$CC$101),--(CK550&lt;$CK$8:$CK$101))+COUNTIF($CK$8:CK550,CK550))</f>
        <v/>
      </c>
    </row>
    <row r="551" spans="73:91">
      <c r="BU551" s="193">
        <v>544</v>
      </c>
      <c r="BV551" s="193" t="str">
        <f>IF(CK551="","",SUMPRODUCT(--(CC551=$CC$8:$CC$358),--(CE551=$CE$8:$CE$358),--(CK551&lt;$CK$8:$CK$358))+COUNTIF($CK$8:CK551,CK551))</f>
        <v/>
      </c>
      <c r="BW551" s="193" t="str">
        <f t="shared" si="257"/>
        <v/>
      </c>
      <c r="BX551" s="193" t="str">
        <f t="shared" si="258"/>
        <v/>
      </c>
      <c r="BY551" s="193" t="str">
        <f t="shared" si="259"/>
        <v/>
      </c>
      <c r="BZ551" s="193" t="str">
        <f t="shared" si="260"/>
        <v/>
      </c>
      <c r="CA551" s="193" t="str">
        <f t="shared" si="261"/>
        <v/>
      </c>
      <c r="CB551" s="193" t="str">
        <f t="shared" si="262"/>
        <v/>
      </c>
      <c r="CC551" s="193" t="str">
        <f t="shared" si="263"/>
        <v/>
      </c>
      <c r="CD551" s="193" t="str">
        <f t="shared" si="264"/>
        <v/>
      </c>
      <c r="CE551" s="193" t="str">
        <f t="shared" si="265"/>
        <v/>
      </c>
      <c r="CF551" s="200" t="str">
        <f t="shared" si="256"/>
        <v/>
      </c>
      <c r="CG551" s="193" t="str">
        <f t="shared" si="266"/>
        <v/>
      </c>
      <c r="CH551" s="192" t="str">
        <f t="shared" si="267"/>
        <v/>
      </c>
      <c r="CI551" s="193" t="str">
        <f t="shared" si="268"/>
        <v/>
      </c>
      <c r="CJ551" s="192" t="str">
        <f t="shared" si="269"/>
        <v/>
      </c>
      <c r="CK551" s="192" t="str">
        <f t="shared" si="270"/>
        <v/>
      </c>
      <c r="CL551" s="193" t="str">
        <f>IF(CK551="","",SUMPRODUCT(--(CC551=$CC$8:$CC$358),--(CE551=$CE$8:$CE$358),--(CK551&lt;$CK$8:$CK$358))+COUNTIF($CK$8:CK551,CK551))</f>
        <v/>
      </c>
      <c r="CM551" s="229" t="str">
        <f>IF(CK551="","",SUMPRODUCT(--(CE551=$CE$8:$CE$101),--(CF551=$CF$8:$CF$101),--(CC551=$CC$8:$CC$101),--(CK551&lt;$CK$8:$CK$101))+COUNTIF($CK$8:CK551,CK551))</f>
        <v/>
      </c>
    </row>
    <row r="552" spans="73:91">
      <c r="BU552" s="193">
        <v>545</v>
      </c>
      <c r="BV552" s="193" t="str">
        <f>IF(CK552="","",SUMPRODUCT(--(CC552=$CC$8:$CC$358),--(CE552=$CE$8:$CE$358),--(CK552&lt;$CK$8:$CK$358))+COUNTIF($CK$8:CK552,CK552))</f>
        <v/>
      </c>
      <c r="BW552" s="193" t="str">
        <f t="shared" si="257"/>
        <v/>
      </c>
      <c r="BX552" s="193" t="str">
        <f t="shared" si="258"/>
        <v/>
      </c>
      <c r="BY552" s="193" t="str">
        <f t="shared" si="259"/>
        <v/>
      </c>
      <c r="BZ552" s="193" t="str">
        <f t="shared" si="260"/>
        <v/>
      </c>
      <c r="CA552" s="193" t="str">
        <f t="shared" si="261"/>
        <v/>
      </c>
      <c r="CB552" s="193" t="str">
        <f t="shared" si="262"/>
        <v/>
      </c>
      <c r="CC552" s="193" t="str">
        <f t="shared" si="263"/>
        <v/>
      </c>
      <c r="CD552" s="193" t="str">
        <f t="shared" si="264"/>
        <v/>
      </c>
      <c r="CE552" s="193" t="str">
        <f t="shared" si="265"/>
        <v/>
      </c>
      <c r="CF552" s="200" t="str">
        <f t="shared" si="256"/>
        <v/>
      </c>
      <c r="CG552" s="193" t="str">
        <f t="shared" si="266"/>
        <v/>
      </c>
      <c r="CH552" s="192" t="str">
        <f t="shared" si="267"/>
        <v/>
      </c>
      <c r="CI552" s="193" t="str">
        <f t="shared" si="268"/>
        <v/>
      </c>
      <c r="CJ552" s="192" t="str">
        <f t="shared" si="269"/>
        <v/>
      </c>
      <c r="CK552" s="192" t="str">
        <f t="shared" si="270"/>
        <v/>
      </c>
      <c r="CL552" s="193" t="str">
        <f>IF(CK552="","",SUMPRODUCT(--(CC552=$CC$8:$CC$358),--(CE552=$CE$8:$CE$358),--(CK552&lt;$CK$8:$CK$358))+COUNTIF($CK$8:CK552,CK552))</f>
        <v/>
      </c>
      <c r="CM552" s="229" t="str">
        <f>IF(CK552="","",SUMPRODUCT(--(CE552=$CE$8:$CE$101),--(CF552=$CF$8:$CF$101),--(CC552=$CC$8:$CC$101),--(CK552&lt;$CK$8:$CK$101))+COUNTIF($CK$8:CK552,CK552))</f>
        <v/>
      </c>
    </row>
    <row r="553" spans="73:91">
      <c r="BU553" s="193">
        <v>546</v>
      </c>
      <c r="BV553" s="193" t="str">
        <f>IF(CK553="","",SUMPRODUCT(--(CC553=$CC$8:$CC$358),--(CE553=$CE$8:$CE$358),--(CK553&lt;$CK$8:$CK$358))+COUNTIF($CK$8:CK553,CK553))</f>
        <v/>
      </c>
      <c r="BW553" s="193" t="str">
        <f t="shared" si="257"/>
        <v/>
      </c>
      <c r="BX553" s="193" t="str">
        <f t="shared" si="258"/>
        <v/>
      </c>
      <c r="BY553" s="193" t="str">
        <f t="shared" si="259"/>
        <v/>
      </c>
      <c r="BZ553" s="193" t="str">
        <f t="shared" si="260"/>
        <v/>
      </c>
      <c r="CA553" s="193" t="str">
        <f t="shared" si="261"/>
        <v/>
      </c>
      <c r="CB553" s="193" t="str">
        <f t="shared" si="262"/>
        <v/>
      </c>
      <c r="CC553" s="193" t="str">
        <f t="shared" si="263"/>
        <v/>
      </c>
      <c r="CD553" s="193" t="str">
        <f t="shared" si="264"/>
        <v/>
      </c>
      <c r="CE553" s="193" t="str">
        <f t="shared" si="265"/>
        <v/>
      </c>
      <c r="CF553" s="200" t="str">
        <f t="shared" si="256"/>
        <v/>
      </c>
      <c r="CG553" s="193" t="str">
        <f t="shared" si="266"/>
        <v/>
      </c>
      <c r="CH553" s="192" t="str">
        <f t="shared" si="267"/>
        <v/>
      </c>
      <c r="CI553" s="193" t="str">
        <f t="shared" si="268"/>
        <v/>
      </c>
      <c r="CJ553" s="192" t="str">
        <f t="shared" si="269"/>
        <v/>
      </c>
      <c r="CK553" s="192" t="str">
        <f t="shared" si="270"/>
        <v/>
      </c>
      <c r="CL553" s="193" t="str">
        <f>IF(CK553="","",SUMPRODUCT(--(CC553=$CC$8:$CC$358),--(CE553=$CE$8:$CE$358),--(CK553&lt;$CK$8:$CK$358))+COUNTIF($CK$8:CK553,CK553))</f>
        <v/>
      </c>
      <c r="CM553" s="229" t="str">
        <f>IF(CK553="","",SUMPRODUCT(--(CE553=$CE$8:$CE$101),--(CF553=$CF$8:$CF$101),--(CC553=$CC$8:$CC$101),--(CK553&lt;$CK$8:$CK$101))+COUNTIF($CK$8:CK553,CK553))</f>
        <v/>
      </c>
    </row>
    <row r="554" spans="73:91">
      <c r="BU554" s="193">
        <v>547</v>
      </c>
      <c r="BV554" s="193" t="str">
        <f>IF(CK554="","",SUMPRODUCT(--(CC554=$CC$8:$CC$358),--(CE554=$CE$8:$CE$358),--(CK554&lt;$CK$8:$CK$358))+COUNTIF($CK$8:CK554,CK554))</f>
        <v/>
      </c>
      <c r="BW554" s="193" t="str">
        <f t="shared" si="257"/>
        <v/>
      </c>
      <c r="BX554" s="193" t="str">
        <f t="shared" si="258"/>
        <v/>
      </c>
      <c r="BY554" s="193" t="str">
        <f t="shared" si="259"/>
        <v/>
      </c>
      <c r="BZ554" s="193" t="str">
        <f t="shared" si="260"/>
        <v/>
      </c>
      <c r="CA554" s="193" t="str">
        <f t="shared" si="261"/>
        <v/>
      </c>
      <c r="CB554" s="193" t="str">
        <f t="shared" si="262"/>
        <v/>
      </c>
      <c r="CC554" s="193" t="str">
        <f t="shared" si="263"/>
        <v/>
      </c>
      <c r="CD554" s="193" t="str">
        <f t="shared" si="264"/>
        <v/>
      </c>
      <c r="CE554" s="193" t="str">
        <f t="shared" si="265"/>
        <v/>
      </c>
      <c r="CF554" s="200" t="str">
        <f t="shared" si="256"/>
        <v/>
      </c>
      <c r="CG554" s="193" t="str">
        <f t="shared" si="266"/>
        <v/>
      </c>
      <c r="CH554" s="192" t="str">
        <f t="shared" si="267"/>
        <v/>
      </c>
      <c r="CI554" s="193" t="str">
        <f t="shared" si="268"/>
        <v/>
      </c>
      <c r="CJ554" s="192" t="str">
        <f t="shared" si="269"/>
        <v/>
      </c>
      <c r="CK554" s="192" t="str">
        <f t="shared" si="270"/>
        <v/>
      </c>
      <c r="CL554" s="193" t="str">
        <f>IF(CK554="","",SUMPRODUCT(--(CC554=$CC$8:$CC$358),--(CE554=$CE$8:$CE$358),--(CK554&lt;$CK$8:$CK$358))+COUNTIF($CK$8:CK554,CK554))</f>
        <v/>
      </c>
      <c r="CM554" s="229" t="str">
        <f>IF(CK554="","",SUMPRODUCT(--(CE554=$CE$8:$CE$101),--(CF554=$CF$8:$CF$101),--(CC554=$CC$8:$CC$101),--(CK554&lt;$CK$8:$CK$101))+COUNTIF($CK$8:CK554,CK554))</f>
        <v/>
      </c>
    </row>
    <row r="555" spans="73:91">
      <c r="BU555" s="193">
        <v>548</v>
      </c>
      <c r="BV555" s="193" t="str">
        <f>IF(CK555="","",SUMPRODUCT(--(CC555=$CC$8:$CC$358),--(CE555=$CE$8:$CE$358),--(CK555&lt;$CK$8:$CK$358))+COUNTIF($CK$8:CK555,CK555))</f>
        <v/>
      </c>
      <c r="BW555" s="193" t="str">
        <f t="shared" si="257"/>
        <v/>
      </c>
      <c r="BX555" s="193" t="str">
        <f t="shared" si="258"/>
        <v/>
      </c>
      <c r="BY555" s="193" t="str">
        <f t="shared" si="259"/>
        <v/>
      </c>
      <c r="BZ555" s="193" t="str">
        <f t="shared" si="260"/>
        <v/>
      </c>
      <c r="CA555" s="193" t="str">
        <f t="shared" si="261"/>
        <v/>
      </c>
      <c r="CB555" s="193" t="str">
        <f t="shared" si="262"/>
        <v/>
      </c>
      <c r="CC555" s="193" t="str">
        <f t="shared" si="263"/>
        <v/>
      </c>
      <c r="CD555" s="193" t="str">
        <f t="shared" si="264"/>
        <v/>
      </c>
      <c r="CE555" s="193" t="str">
        <f t="shared" si="265"/>
        <v/>
      </c>
      <c r="CF555" s="200" t="str">
        <f t="shared" si="256"/>
        <v/>
      </c>
      <c r="CG555" s="193" t="str">
        <f t="shared" si="266"/>
        <v/>
      </c>
      <c r="CH555" s="192" t="str">
        <f t="shared" si="267"/>
        <v/>
      </c>
      <c r="CI555" s="193" t="str">
        <f t="shared" si="268"/>
        <v/>
      </c>
      <c r="CJ555" s="192" t="str">
        <f t="shared" si="269"/>
        <v/>
      </c>
      <c r="CK555" s="192" t="str">
        <f t="shared" si="270"/>
        <v/>
      </c>
      <c r="CL555" s="193" t="str">
        <f>IF(CK555="","",SUMPRODUCT(--(CC555=$CC$8:$CC$358),--(CE555=$CE$8:$CE$358),--(CK555&lt;$CK$8:$CK$358))+COUNTIF($CK$8:CK555,CK555))</f>
        <v/>
      </c>
      <c r="CM555" s="229" t="str">
        <f>IF(CK555="","",SUMPRODUCT(--(CE555=$CE$8:$CE$101),--(CF555=$CF$8:$CF$101),--(CC555=$CC$8:$CC$101),--(CK555&lt;$CK$8:$CK$101))+COUNTIF($CK$8:CK555,CK555))</f>
        <v/>
      </c>
    </row>
    <row r="556" spans="73:91">
      <c r="BU556" s="193">
        <v>549</v>
      </c>
      <c r="BV556" s="193" t="str">
        <f>IF(CK556="","",SUMPRODUCT(--(CC556=$CC$8:$CC$358),--(CE556=$CE$8:$CE$358),--(CK556&lt;$CK$8:$CK$358))+COUNTIF($CK$8:CK556,CK556))</f>
        <v/>
      </c>
      <c r="BW556" s="193" t="str">
        <f t="shared" si="257"/>
        <v/>
      </c>
      <c r="BX556" s="193" t="str">
        <f t="shared" si="258"/>
        <v/>
      </c>
      <c r="BY556" s="193" t="str">
        <f t="shared" si="259"/>
        <v/>
      </c>
      <c r="BZ556" s="193" t="str">
        <f t="shared" si="260"/>
        <v/>
      </c>
      <c r="CA556" s="193" t="str">
        <f t="shared" si="261"/>
        <v/>
      </c>
      <c r="CB556" s="193" t="str">
        <f t="shared" si="262"/>
        <v/>
      </c>
      <c r="CC556" s="193" t="str">
        <f t="shared" si="263"/>
        <v/>
      </c>
      <c r="CD556" s="193" t="str">
        <f t="shared" si="264"/>
        <v/>
      </c>
      <c r="CE556" s="193" t="str">
        <f t="shared" si="265"/>
        <v/>
      </c>
      <c r="CF556" s="200" t="str">
        <f t="shared" si="256"/>
        <v/>
      </c>
      <c r="CG556" s="193" t="str">
        <f t="shared" si="266"/>
        <v/>
      </c>
      <c r="CH556" s="192" t="str">
        <f t="shared" si="267"/>
        <v/>
      </c>
      <c r="CI556" s="193" t="str">
        <f t="shared" si="268"/>
        <v/>
      </c>
      <c r="CJ556" s="192" t="str">
        <f t="shared" si="269"/>
        <v/>
      </c>
      <c r="CK556" s="192" t="str">
        <f t="shared" si="270"/>
        <v/>
      </c>
      <c r="CL556" s="193" t="str">
        <f>IF(CK556="","",SUMPRODUCT(--(CC556=$CC$8:$CC$358),--(CE556=$CE$8:$CE$358),--(CK556&lt;$CK$8:$CK$358))+COUNTIF($CK$8:CK556,CK556))</f>
        <v/>
      </c>
      <c r="CM556" s="229" t="str">
        <f>IF(CK556="","",SUMPRODUCT(--(CE556=$CE$8:$CE$101),--(CF556=$CF$8:$CF$101),--(CC556=$CC$8:$CC$101),--(CK556&lt;$CK$8:$CK$101))+COUNTIF($CK$8:CK556,CK556))</f>
        <v/>
      </c>
    </row>
    <row r="557" spans="73:91">
      <c r="BU557" s="193">
        <v>550</v>
      </c>
      <c r="BV557" s="193" t="str">
        <f>IF(CK557="","",SUMPRODUCT(--(CC557=$CC$8:$CC$358),--(CE557=$CE$8:$CE$358),--(CK557&lt;$CK$8:$CK$358))+COUNTIF($CK$8:CK557,CK557))</f>
        <v/>
      </c>
      <c r="BW557" s="193" t="str">
        <f t="shared" si="257"/>
        <v/>
      </c>
      <c r="BX557" s="193" t="str">
        <f t="shared" si="258"/>
        <v/>
      </c>
      <c r="BY557" s="193" t="str">
        <f t="shared" si="259"/>
        <v/>
      </c>
      <c r="BZ557" s="193" t="str">
        <f t="shared" si="260"/>
        <v/>
      </c>
      <c r="CA557" s="193" t="str">
        <f t="shared" si="261"/>
        <v/>
      </c>
      <c r="CB557" s="193" t="str">
        <f t="shared" si="262"/>
        <v/>
      </c>
      <c r="CC557" s="193" t="str">
        <f t="shared" si="263"/>
        <v/>
      </c>
      <c r="CD557" s="193" t="str">
        <f t="shared" si="264"/>
        <v/>
      </c>
      <c r="CE557" s="193" t="str">
        <f t="shared" si="265"/>
        <v/>
      </c>
      <c r="CF557" s="200" t="str">
        <f t="shared" si="256"/>
        <v/>
      </c>
      <c r="CG557" s="193" t="str">
        <f t="shared" si="266"/>
        <v/>
      </c>
      <c r="CH557" s="192" t="str">
        <f t="shared" si="267"/>
        <v/>
      </c>
      <c r="CI557" s="193" t="str">
        <f t="shared" si="268"/>
        <v/>
      </c>
      <c r="CJ557" s="192" t="str">
        <f t="shared" si="269"/>
        <v/>
      </c>
      <c r="CK557" s="192" t="str">
        <f t="shared" si="270"/>
        <v/>
      </c>
      <c r="CL557" s="193" t="str">
        <f>IF(CK557="","",SUMPRODUCT(--(CC557=$CC$8:$CC$358),--(CE557=$CE$8:$CE$358),--(CK557&lt;$CK$8:$CK$358))+COUNTIF($CK$8:CK557,CK557))</f>
        <v/>
      </c>
      <c r="CM557" s="229" t="str">
        <f>IF(CK557="","",SUMPRODUCT(--(CE557=$CE$8:$CE$101),--(CF557=$CF$8:$CF$101),--(CC557=$CC$8:$CC$101),--(CK557&lt;$CK$8:$CK$101))+COUNTIF($CK$8:CK557,CK557))</f>
        <v/>
      </c>
    </row>
    <row r="558" spans="73:91">
      <c r="BU558" s="193">
        <v>551</v>
      </c>
      <c r="BV558" s="193" t="str">
        <f>IF(CK558="","",SUMPRODUCT(--(CC558=$CC$8:$CC$358),--(CE558=$CE$8:$CE$358),--(CK558&lt;$CK$8:$CK$358))+COUNTIF($CK$8:CK558,CK558))</f>
        <v/>
      </c>
      <c r="BW558" s="193" t="str">
        <f t="shared" si="257"/>
        <v/>
      </c>
      <c r="BX558" s="193" t="str">
        <f t="shared" si="258"/>
        <v/>
      </c>
      <c r="BY558" s="193" t="str">
        <f t="shared" si="259"/>
        <v/>
      </c>
      <c r="BZ558" s="193" t="str">
        <f t="shared" si="260"/>
        <v/>
      </c>
      <c r="CA558" s="193" t="str">
        <f t="shared" si="261"/>
        <v/>
      </c>
      <c r="CB558" s="193" t="str">
        <f t="shared" si="262"/>
        <v/>
      </c>
      <c r="CC558" s="193" t="str">
        <f t="shared" si="263"/>
        <v/>
      </c>
      <c r="CD558" s="193" t="str">
        <f t="shared" si="264"/>
        <v/>
      </c>
      <c r="CE558" s="193" t="str">
        <f t="shared" si="265"/>
        <v/>
      </c>
      <c r="CF558" s="200" t="str">
        <f t="shared" si="256"/>
        <v/>
      </c>
      <c r="CG558" s="193" t="str">
        <f t="shared" si="266"/>
        <v/>
      </c>
      <c r="CH558" s="192" t="str">
        <f t="shared" si="267"/>
        <v/>
      </c>
      <c r="CI558" s="193" t="str">
        <f t="shared" si="268"/>
        <v/>
      </c>
      <c r="CJ558" s="192" t="str">
        <f t="shared" si="269"/>
        <v/>
      </c>
      <c r="CK558" s="192" t="str">
        <f t="shared" si="270"/>
        <v/>
      </c>
      <c r="CL558" s="193" t="str">
        <f>IF(CK558="","",SUMPRODUCT(--(CC558=$CC$8:$CC$358),--(CE558=$CE$8:$CE$358),--(CK558&lt;$CK$8:$CK$358))+COUNTIF($CK$8:CK558,CK558))</f>
        <v/>
      </c>
      <c r="CM558" s="229" t="str">
        <f>IF(CK558="","",SUMPRODUCT(--(CE558=$CE$8:$CE$101),--(CF558=$CF$8:$CF$101),--(CC558=$CC$8:$CC$101),--(CK558&lt;$CK$8:$CK$101))+COUNTIF($CK$8:CK558,CK558))</f>
        <v/>
      </c>
    </row>
    <row r="559" spans="73:91">
      <c r="BU559" s="193">
        <v>552</v>
      </c>
      <c r="BV559" s="193" t="str">
        <f>IF(CK559="","",SUMPRODUCT(--(CC559=$CC$8:$CC$358),--(CE559=$CE$8:$CE$358),--(CK559&lt;$CK$8:$CK$358))+COUNTIF($CK$8:CK559,CK559))</f>
        <v/>
      </c>
      <c r="BW559" s="193" t="str">
        <f t="shared" si="257"/>
        <v/>
      </c>
      <c r="BX559" s="193" t="str">
        <f t="shared" si="258"/>
        <v/>
      </c>
      <c r="BY559" s="193" t="str">
        <f t="shared" si="259"/>
        <v/>
      </c>
      <c r="BZ559" s="193" t="str">
        <f t="shared" si="260"/>
        <v/>
      </c>
      <c r="CA559" s="193" t="str">
        <f t="shared" si="261"/>
        <v/>
      </c>
      <c r="CB559" s="193" t="str">
        <f t="shared" si="262"/>
        <v/>
      </c>
      <c r="CC559" s="193" t="str">
        <f t="shared" si="263"/>
        <v/>
      </c>
      <c r="CD559" s="193" t="str">
        <f t="shared" si="264"/>
        <v/>
      </c>
      <c r="CE559" s="193" t="str">
        <f t="shared" si="265"/>
        <v/>
      </c>
      <c r="CF559" s="200" t="str">
        <f t="shared" si="256"/>
        <v/>
      </c>
      <c r="CG559" s="193" t="str">
        <f t="shared" si="266"/>
        <v/>
      </c>
      <c r="CH559" s="192" t="str">
        <f t="shared" si="267"/>
        <v/>
      </c>
      <c r="CI559" s="193" t="str">
        <f t="shared" si="268"/>
        <v/>
      </c>
      <c r="CJ559" s="192" t="str">
        <f t="shared" si="269"/>
        <v/>
      </c>
      <c r="CK559" s="192" t="str">
        <f t="shared" si="270"/>
        <v/>
      </c>
      <c r="CL559" s="193" t="str">
        <f>IF(CK559="","",SUMPRODUCT(--(CC559=$CC$8:$CC$358),--(CE559=$CE$8:$CE$358),--(CK559&lt;$CK$8:$CK$358))+COUNTIF($CK$8:CK559,CK559))</f>
        <v/>
      </c>
      <c r="CM559" s="229" t="str">
        <f>IF(CK559="","",SUMPRODUCT(--(CE559=$CE$8:$CE$101),--(CF559=$CF$8:$CF$101),--(CC559=$CC$8:$CC$101),--(CK559&lt;$CK$8:$CK$101))+COUNTIF($CK$8:CK559,CK559))</f>
        <v/>
      </c>
    </row>
    <row r="560" spans="73:91">
      <c r="BU560" s="193">
        <v>553</v>
      </c>
      <c r="BV560" s="193" t="str">
        <f>IF(CK560="","",SUMPRODUCT(--(CC560=$CC$8:$CC$358),--(CE560=$CE$8:$CE$358),--(CK560&lt;$CK$8:$CK$358))+COUNTIF($CK$8:CK560,CK560))</f>
        <v/>
      </c>
      <c r="BW560" s="193" t="str">
        <f t="shared" si="257"/>
        <v/>
      </c>
      <c r="BX560" s="193" t="str">
        <f t="shared" si="258"/>
        <v/>
      </c>
      <c r="BY560" s="193" t="str">
        <f t="shared" si="259"/>
        <v/>
      </c>
      <c r="BZ560" s="193" t="str">
        <f t="shared" si="260"/>
        <v/>
      </c>
      <c r="CA560" s="193" t="str">
        <f t="shared" si="261"/>
        <v/>
      </c>
      <c r="CB560" s="193" t="str">
        <f t="shared" si="262"/>
        <v/>
      </c>
      <c r="CC560" s="193" t="str">
        <f t="shared" si="263"/>
        <v/>
      </c>
      <c r="CD560" s="193" t="str">
        <f t="shared" si="264"/>
        <v/>
      </c>
      <c r="CE560" s="193" t="str">
        <f t="shared" si="265"/>
        <v/>
      </c>
      <c r="CF560" s="200" t="str">
        <f t="shared" si="256"/>
        <v/>
      </c>
      <c r="CG560" s="193" t="str">
        <f t="shared" si="266"/>
        <v/>
      </c>
      <c r="CH560" s="192" t="str">
        <f t="shared" si="267"/>
        <v/>
      </c>
      <c r="CI560" s="193" t="str">
        <f t="shared" si="268"/>
        <v/>
      </c>
      <c r="CJ560" s="192" t="str">
        <f t="shared" si="269"/>
        <v/>
      </c>
      <c r="CK560" s="192" t="str">
        <f t="shared" si="270"/>
        <v/>
      </c>
      <c r="CL560" s="193" t="str">
        <f>IF(CK560="","",SUMPRODUCT(--(CC560=$CC$8:$CC$358),--(CE560=$CE$8:$CE$358),--(CK560&lt;$CK$8:$CK$358))+COUNTIF($CK$8:CK560,CK560))</f>
        <v/>
      </c>
      <c r="CM560" s="229" t="str">
        <f>IF(CK560="","",SUMPRODUCT(--(CE560=$CE$8:$CE$101),--(CF560=$CF$8:$CF$101),--(CC560=$CC$8:$CC$101),--(CK560&lt;$CK$8:$CK$101))+COUNTIF($CK$8:CK560,CK560))</f>
        <v/>
      </c>
    </row>
    <row r="561" spans="73:91">
      <c r="BU561" s="193">
        <v>554</v>
      </c>
      <c r="BV561" s="193" t="str">
        <f>IF(CK561="","",SUMPRODUCT(--(CC561=$CC$8:$CC$358),--(CE561=$CE$8:$CE$358),--(CK561&lt;$CK$8:$CK$358))+COUNTIF($CK$8:CK561,CK561))</f>
        <v/>
      </c>
      <c r="BW561" s="193" t="str">
        <f t="shared" si="257"/>
        <v/>
      </c>
      <c r="BX561" s="193" t="str">
        <f t="shared" si="258"/>
        <v/>
      </c>
      <c r="BY561" s="193" t="str">
        <f t="shared" si="259"/>
        <v/>
      </c>
      <c r="BZ561" s="193" t="str">
        <f t="shared" si="260"/>
        <v/>
      </c>
      <c r="CA561" s="193" t="str">
        <f t="shared" si="261"/>
        <v/>
      </c>
      <c r="CB561" s="193" t="str">
        <f t="shared" si="262"/>
        <v/>
      </c>
      <c r="CC561" s="193" t="str">
        <f t="shared" si="263"/>
        <v/>
      </c>
      <c r="CD561" s="193" t="str">
        <f t="shared" si="264"/>
        <v/>
      </c>
      <c r="CE561" s="193" t="str">
        <f t="shared" si="265"/>
        <v/>
      </c>
      <c r="CF561" s="200" t="str">
        <f t="shared" si="256"/>
        <v/>
      </c>
      <c r="CG561" s="193" t="str">
        <f t="shared" si="266"/>
        <v/>
      </c>
      <c r="CH561" s="192" t="str">
        <f t="shared" si="267"/>
        <v/>
      </c>
      <c r="CI561" s="193" t="str">
        <f t="shared" si="268"/>
        <v/>
      </c>
      <c r="CJ561" s="192" t="str">
        <f t="shared" si="269"/>
        <v/>
      </c>
      <c r="CK561" s="192" t="str">
        <f t="shared" si="270"/>
        <v/>
      </c>
      <c r="CL561" s="193" t="str">
        <f>IF(CK561="","",SUMPRODUCT(--(CC561=$CC$8:$CC$358),--(CE561=$CE$8:$CE$358),--(CK561&lt;$CK$8:$CK$358))+COUNTIF($CK$8:CK561,CK561))</f>
        <v/>
      </c>
      <c r="CM561" s="229" t="str">
        <f>IF(CK561="","",SUMPRODUCT(--(CE561=$CE$8:$CE$101),--(CF561=$CF$8:$CF$101),--(CC561=$CC$8:$CC$101),--(CK561&lt;$CK$8:$CK$101))+COUNTIF($CK$8:CK561,CK561))</f>
        <v/>
      </c>
    </row>
    <row r="562" spans="73:91">
      <c r="BU562" s="193">
        <v>555</v>
      </c>
      <c r="BV562" s="193" t="str">
        <f>IF(CK562="","",SUMPRODUCT(--(CC562=$CC$8:$CC$358),--(CE562=$CE$8:$CE$358),--(CK562&lt;$CK$8:$CK$358))+COUNTIF($CK$8:CK562,CK562))</f>
        <v/>
      </c>
      <c r="BW562" s="193" t="str">
        <f t="shared" si="257"/>
        <v/>
      </c>
      <c r="BX562" s="193" t="str">
        <f t="shared" si="258"/>
        <v/>
      </c>
      <c r="BY562" s="193" t="str">
        <f t="shared" si="259"/>
        <v/>
      </c>
      <c r="BZ562" s="193" t="str">
        <f t="shared" si="260"/>
        <v/>
      </c>
      <c r="CA562" s="193" t="str">
        <f t="shared" si="261"/>
        <v/>
      </c>
      <c r="CB562" s="193" t="str">
        <f t="shared" si="262"/>
        <v/>
      </c>
      <c r="CC562" s="193" t="str">
        <f t="shared" si="263"/>
        <v/>
      </c>
      <c r="CD562" s="193" t="str">
        <f t="shared" si="264"/>
        <v/>
      </c>
      <c r="CE562" s="193" t="str">
        <f t="shared" si="265"/>
        <v/>
      </c>
      <c r="CF562" s="200" t="str">
        <f t="shared" si="256"/>
        <v/>
      </c>
      <c r="CG562" s="193" t="str">
        <f t="shared" si="266"/>
        <v/>
      </c>
      <c r="CH562" s="192" t="str">
        <f t="shared" si="267"/>
        <v/>
      </c>
      <c r="CI562" s="193" t="str">
        <f t="shared" si="268"/>
        <v/>
      </c>
      <c r="CJ562" s="192" t="str">
        <f t="shared" si="269"/>
        <v/>
      </c>
      <c r="CK562" s="192" t="str">
        <f t="shared" si="270"/>
        <v/>
      </c>
      <c r="CL562" s="193" t="str">
        <f>IF(CK562="","",SUMPRODUCT(--(CC562=$CC$8:$CC$358),--(CE562=$CE$8:$CE$358),--(CK562&lt;$CK$8:$CK$358))+COUNTIF($CK$8:CK562,CK562))</f>
        <v/>
      </c>
      <c r="CM562" s="229" t="str">
        <f>IF(CK562="","",SUMPRODUCT(--(CE562=$CE$8:$CE$101),--(CF562=$CF$8:$CF$101),--(CC562=$CC$8:$CC$101),--(CK562&lt;$CK$8:$CK$101))+COUNTIF($CK$8:CK562,CK562))</f>
        <v/>
      </c>
    </row>
    <row r="563" spans="73:91">
      <c r="BU563" s="193">
        <v>556</v>
      </c>
      <c r="BV563" s="193" t="str">
        <f>IF(CK563="","",SUMPRODUCT(--(CC563=$CC$8:$CC$358),--(CE563=$CE$8:$CE$358),--(CK563&lt;$CK$8:$CK$358))+COUNTIF($CK$8:CK563,CK563))</f>
        <v/>
      </c>
      <c r="BW563" s="193" t="str">
        <f t="shared" si="257"/>
        <v/>
      </c>
      <c r="BX563" s="193" t="str">
        <f t="shared" si="258"/>
        <v/>
      </c>
      <c r="BY563" s="193" t="str">
        <f t="shared" si="259"/>
        <v/>
      </c>
      <c r="BZ563" s="193" t="str">
        <f t="shared" si="260"/>
        <v/>
      </c>
      <c r="CA563" s="193" t="str">
        <f t="shared" si="261"/>
        <v/>
      </c>
      <c r="CB563" s="193" t="str">
        <f t="shared" si="262"/>
        <v/>
      </c>
      <c r="CC563" s="193" t="str">
        <f t="shared" si="263"/>
        <v/>
      </c>
      <c r="CD563" s="193" t="str">
        <f t="shared" si="264"/>
        <v/>
      </c>
      <c r="CE563" s="193" t="str">
        <f t="shared" si="265"/>
        <v/>
      </c>
      <c r="CF563" s="200" t="str">
        <f t="shared" si="256"/>
        <v/>
      </c>
      <c r="CG563" s="193" t="str">
        <f t="shared" si="266"/>
        <v/>
      </c>
      <c r="CH563" s="192" t="str">
        <f t="shared" si="267"/>
        <v/>
      </c>
      <c r="CI563" s="193" t="str">
        <f t="shared" si="268"/>
        <v/>
      </c>
      <c r="CJ563" s="192" t="str">
        <f t="shared" si="269"/>
        <v/>
      </c>
      <c r="CK563" s="192" t="str">
        <f t="shared" si="270"/>
        <v/>
      </c>
      <c r="CL563" s="193" t="str">
        <f>IF(CK563="","",SUMPRODUCT(--(CC563=$CC$8:$CC$358),--(CE563=$CE$8:$CE$358),--(CK563&lt;$CK$8:$CK$358))+COUNTIF($CK$8:CK563,CK563))</f>
        <v/>
      </c>
      <c r="CM563" s="229" t="str">
        <f>IF(CK563="","",SUMPRODUCT(--(CE563=$CE$8:$CE$101),--(CF563=$CF$8:$CF$101),--(CC563=$CC$8:$CC$101),--(CK563&lt;$CK$8:$CK$101))+COUNTIF($CK$8:CK563,CK563))</f>
        <v/>
      </c>
    </row>
    <row r="564" spans="73:91">
      <c r="BU564" s="193">
        <v>557</v>
      </c>
      <c r="BV564" s="193" t="str">
        <f>IF(CK564="","",SUMPRODUCT(--(CC564=$CC$8:$CC$358),--(CE564=$CE$8:$CE$358),--(CK564&lt;$CK$8:$CK$358))+COUNTIF($CK$8:CK564,CK564))</f>
        <v/>
      </c>
      <c r="BW564" s="193" t="str">
        <f t="shared" si="257"/>
        <v/>
      </c>
      <c r="BX564" s="193" t="str">
        <f t="shared" si="258"/>
        <v/>
      </c>
      <c r="BY564" s="193" t="str">
        <f t="shared" si="259"/>
        <v/>
      </c>
      <c r="BZ564" s="193" t="str">
        <f t="shared" si="260"/>
        <v/>
      </c>
      <c r="CA564" s="193" t="str">
        <f t="shared" si="261"/>
        <v/>
      </c>
      <c r="CB564" s="193" t="str">
        <f t="shared" si="262"/>
        <v/>
      </c>
      <c r="CC564" s="193" t="str">
        <f t="shared" si="263"/>
        <v/>
      </c>
      <c r="CD564" s="193" t="str">
        <f t="shared" si="264"/>
        <v/>
      </c>
      <c r="CE564" s="193" t="str">
        <f t="shared" si="265"/>
        <v/>
      </c>
      <c r="CF564" s="200" t="str">
        <f t="shared" si="256"/>
        <v/>
      </c>
      <c r="CG564" s="193" t="str">
        <f t="shared" si="266"/>
        <v/>
      </c>
      <c r="CH564" s="192" t="str">
        <f t="shared" si="267"/>
        <v/>
      </c>
      <c r="CI564" s="193" t="str">
        <f t="shared" si="268"/>
        <v/>
      </c>
      <c r="CJ564" s="192" t="str">
        <f t="shared" si="269"/>
        <v/>
      </c>
      <c r="CK564" s="192" t="str">
        <f t="shared" si="270"/>
        <v/>
      </c>
      <c r="CL564" s="193" t="str">
        <f>IF(CK564="","",SUMPRODUCT(--(CC564=$CC$8:$CC$358),--(CE564=$CE$8:$CE$358),--(CK564&lt;$CK$8:$CK$358))+COUNTIF($CK$8:CK564,CK564))</f>
        <v/>
      </c>
      <c r="CM564" s="229" t="str">
        <f>IF(CK564="","",SUMPRODUCT(--(CE564=$CE$8:$CE$101),--(CF564=$CF$8:$CF$101),--(CC564=$CC$8:$CC$101),--(CK564&lt;$CK$8:$CK$101))+COUNTIF($CK$8:CK564,CK564))</f>
        <v/>
      </c>
    </row>
    <row r="565" spans="73:91">
      <c r="BU565" s="193">
        <v>558</v>
      </c>
      <c r="BV565" s="193" t="str">
        <f>IF(CK565="","",SUMPRODUCT(--(CC565=$CC$8:$CC$358),--(CE565=$CE$8:$CE$358),--(CK565&lt;$CK$8:$CK$358))+COUNTIF($CK$8:CK565,CK565))</f>
        <v/>
      </c>
      <c r="BW565" s="193" t="str">
        <f t="shared" si="257"/>
        <v/>
      </c>
      <c r="BX565" s="193" t="str">
        <f t="shared" si="258"/>
        <v/>
      </c>
      <c r="BY565" s="193" t="str">
        <f t="shared" si="259"/>
        <v/>
      </c>
      <c r="BZ565" s="193" t="str">
        <f t="shared" si="260"/>
        <v/>
      </c>
      <c r="CA565" s="193" t="str">
        <f t="shared" si="261"/>
        <v/>
      </c>
      <c r="CB565" s="193" t="str">
        <f t="shared" si="262"/>
        <v/>
      </c>
      <c r="CC565" s="193" t="str">
        <f t="shared" si="263"/>
        <v/>
      </c>
      <c r="CD565" s="193" t="str">
        <f t="shared" si="264"/>
        <v/>
      </c>
      <c r="CE565" s="193" t="str">
        <f t="shared" si="265"/>
        <v/>
      </c>
      <c r="CF565" s="200" t="str">
        <f t="shared" si="256"/>
        <v/>
      </c>
      <c r="CG565" s="193" t="str">
        <f t="shared" si="266"/>
        <v/>
      </c>
      <c r="CH565" s="192" t="str">
        <f t="shared" si="267"/>
        <v/>
      </c>
      <c r="CI565" s="193" t="str">
        <f t="shared" si="268"/>
        <v/>
      </c>
      <c r="CJ565" s="192" t="str">
        <f t="shared" si="269"/>
        <v/>
      </c>
      <c r="CK565" s="192" t="str">
        <f t="shared" si="270"/>
        <v/>
      </c>
      <c r="CL565" s="193" t="str">
        <f>IF(CK565="","",SUMPRODUCT(--(CC565=$CC$8:$CC$358),--(CE565=$CE$8:$CE$358),--(CK565&lt;$CK$8:$CK$358))+COUNTIF($CK$8:CK565,CK565))</f>
        <v/>
      </c>
      <c r="CM565" s="229" t="str">
        <f>IF(CK565="","",SUMPRODUCT(--(CE565=$CE$8:$CE$101),--(CF565=$CF$8:$CF$101),--(CC565=$CC$8:$CC$101),--(CK565&lt;$CK$8:$CK$101))+COUNTIF($CK$8:CK565,CK565))</f>
        <v/>
      </c>
    </row>
    <row r="566" spans="73:91">
      <c r="BU566" s="193">
        <v>559</v>
      </c>
      <c r="BV566" s="193" t="str">
        <f>IF(CK566="","",SUMPRODUCT(--(CC566=$CC$8:$CC$358),--(CE566=$CE$8:$CE$358),--(CK566&lt;$CK$8:$CK$358))+COUNTIF($CK$8:CK566,CK566))</f>
        <v/>
      </c>
      <c r="BW566" s="193" t="str">
        <f t="shared" si="257"/>
        <v/>
      </c>
      <c r="BX566" s="193" t="str">
        <f t="shared" si="258"/>
        <v/>
      </c>
      <c r="BY566" s="193" t="str">
        <f t="shared" si="259"/>
        <v/>
      </c>
      <c r="BZ566" s="193" t="str">
        <f t="shared" si="260"/>
        <v/>
      </c>
      <c r="CA566" s="193" t="str">
        <f t="shared" si="261"/>
        <v/>
      </c>
      <c r="CB566" s="193" t="str">
        <f t="shared" si="262"/>
        <v/>
      </c>
      <c r="CC566" s="193" t="str">
        <f t="shared" si="263"/>
        <v/>
      </c>
      <c r="CD566" s="193" t="str">
        <f t="shared" si="264"/>
        <v/>
      </c>
      <c r="CE566" s="193" t="str">
        <f t="shared" si="265"/>
        <v/>
      </c>
      <c r="CF566" s="200" t="str">
        <f t="shared" si="256"/>
        <v/>
      </c>
      <c r="CG566" s="193" t="str">
        <f t="shared" si="266"/>
        <v/>
      </c>
      <c r="CH566" s="192" t="str">
        <f t="shared" si="267"/>
        <v/>
      </c>
      <c r="CI566" s="193" t="str">
        <f t="shared" si="268"/>
        <v/>
      </c>
      <c r="CJ566" s="192" t="str">
        <f t="shared" si="269"/>
        <v/>
      </c>
      <c r="CK566" s="192" t="str">
        <f t="shared" si="270"/>
        <v/>
      </c>
      <c r="CL566" s="193" t="str">
        <f>IF(CK566="","",SUMPRODUCT(--(CC566=$CC$8:$CC$358),--(CE566=$CE$8:$CE$358),--(CK566&lt;$CK$8:$CK$358))+COUNTIF($CK$8:CK566,CK566))</f>
        <v/>
      </c>
      <c r="CM566" s="229" t="str">
        <f>IF(CK566="","",SUMPRODUCT(--(CE566=$CE$8:$CE$101),--(CF566=$CF$8:$CF$101),--(CC566=$CC$8:$CC$101),--(CK566&lt;$CK$8:$CK$101))+COUNTIF($CK$8:CK566,CK566))</f>
        <v/>
      </c>
    </row>
    <row r="567" spans="73:91">
      <c r="BU567" s="193">
        <v>560</v>
      </c>
      <c r="BV567" s="193" t="str">
        <f>IF(CK567="","",SUMPRODUCT(--(CC567=$CC$8:$CC$358),--(CE567=$CE$8:$CE$358),--(CK567&lt;$CK$8:$CK$358))+COUNTIF($CK$8:CK567,CK567))</f>
        <v/>
      </c>
      <c r="BW567" s="193" t="str">
        <f t="shared" si="257"/>
        <v/>
      </c>
      <c r="BX567" s="193" t="str">
        <f t="shared" si="258"/>
        <v/>
      </c>
      <c r="BY567" s="193" t="str">
        <f t="shared" si="259"/>
        <v/>
      </c>
      <c r="BZ567" s="193" t="str">
        <f t="shared" si="260"/>
        <v/>
      </c>
      <c r="CA567" s="193" t="str">
        <f t="shared" si="261"/>
        <v/>
      </c>
      <c r="CB567" s="193" t="str">
        <f t="shared" si="262"/>
        <v/>
      </c>
      <c r="CC567" s="193" t="str">
        <f t="shared" si="263"/>
        <v/>
      </c>
      <c r="CD567" s="193" t="str">
        <f t="shared" si="264"/>
        <v/>
      </c>
      <c r="CE567" s="193" t="str">
        <f t="shared" si="265"/>
        <v/>
      </c>
      <c r="CF567" s="200" t="str">
        <f t="shared" si="256"/>
        <v/>
      </c>
      <c r="CG567" s="193" t="str">
        <f t="shared" si="266"/>
        <v/>
      </c>
      <c r="CH567" s="192" t="str">
        <f t="shared" si="267"/>
        <v/>
      </c>
      <c r="CI567" s="193" t="str">
        <f t="shared" si="268"/>
        <v/>
      </c>
      <c r="CJ567" s="192" t="str">
        <f t="shared" si="269"/>
        <v/>
      </c>
      <c r="CK567" s="192" t="str">
        <f t="shared" si="270"/>
        <v/>
      </c>
      <c r="CL567" s="193" t="str">
        <f>IF(CK567="","",SUMPRODUCT(--(CC567=$CC$8:$CC$358),--(CE567=$CE$8:$CE$358),--(CK567&lt;$CK$8:$CK$358))+COUNTIF($CK$8:CK567,CK567))</f>
        <v/>
      </c>
      <c r="CM567" s="229" t="str">
        <f>IF(CK567="","",SUMPRODUCT(--(CE567=$CE$8:$CE$101),--(CF567=$CF$8:$CF$101),--(CC567=$CC$8:$CC$101),--(CK567&lt;$CK$8:$CK$101))+COUNTIF($CK$8:CK567,CK567))</f>
        <v/>
      </c>
    </row>
    <row r="568" spans="73:91">
      <c r="BU568" s="193">
        <v>561</v>
      </c>
      <c r="BV568" s="193" t="str">
        <f>IF(CK568="","",SUMPRODUCT(--(CC568=$CC$8:$CC$358),--(CE568=$CE$8:$CE$358),--(CK568&lt;$CK$8:$CK$358))+COUNTIF($CK$8:CK568,CK568))</f>
        <v/>
      </c>
      <c r="BW568" s="193" t="str">
        <f t="shared" si="257"/>
        <v/>
      </c>
      <c r="BX568" s="193" t="str">
        <f t="shared" si="258"/>
        <v/>
      </c>
      <c r="BY568" s="193" t="str">
        <f t="shared" si="259"/>
        <v/>
      </c>
      <c r="BZ568" s="193" t="str">
        <f t="shared" si="260"/>
        <v/>
      </c>
      <c r="CA568" s="193" t="str">
        <f t="shared" si="261"/>
        <v/>
      </c>
      <c r="CB568" s="193" t="str">
        <f t="shared" si="262"/>
        <v/>
      </c>
      <c r="CC568" s="193" t="str">
        <f t="shared" si="263"/>
        <v/>
      </c>
      <c r="CD568" s="193" t="str">
        <f t="shared" si="264"/>
        <v/>
      </c>
      <c r="CE568" s="193" t="str">
        <f t="shared" si="265"/>
        <v/>
      </c>
      <c r="CF568" s="200" t="str">
        <f t="shared" si="256"/>
        <v/>
      </c>
      <c r="CG568" s="193" t="str">
        <f t="shared" si="266"/>
        <v/>
      </c>
      <c r="CH568" s="192" t="str">
        <f t="shared" si="267"/>
        <v/>
      </c>
      <c r="CI568" s="193" t="str">
        <f t="shared" si="268"/>
        <v/>
      </c>
      <c r="CJ568" s="192" t="str">
        <f t="shared" si="269"/>
        <v/>
      </c>
      <c r="CK568" s="192" t="str">
        <f t="shared" si="270"/>
        <v/>
      </c>
      <c r="CL568" s="193" t="str">
        <f>IF(CK568="","",SUMPRODUCT(--(CC568=$CC$8:$CC$358),--(CE568=$CE$8:$CE$358),--(CK568&lt;$CK$8:$CK$358))+COUNTIF($CK$8:CK568,CK568))</f>
        <v/>
      </c>
      <c r="CM568" s="229" t="str">
        <f>IF(CK568="","",SUMPRODUCT(--(CE568=$CE$8:$CE$101),--(CF568=$CF$8:$CF$101),--(CC568=$CC$8:$CC$101),--(CK568&lt;$CK$8:$CK$101))+COUNTIF($CK$8:CK568,CK568))</f>
        <v/>
      </c>
    </row>
    <row r="569" spans="73:91">
      <c r="BU569" s="193">
        <v>562</v>
      </c>
      <c r="BV569" s="193" t="str">
        <f>IF(CK569="","",SUMPRODUCT(--(CC569=$CC$8:$CC$358),--(CE569=$CE$8:$CE$358),--(CK569&lt;$CK$8:$CK$358))+COUNTIF($CK$8:CK569,CK569))</f>
        <v/>
      </c>
      <c r="BW569" s="193" t="str">
        <f t="shared" si="257"/>
        <v/>
      </c>
      <c r="BX569" s="193" t="str">
        <f t="shared" si="258"/>
        <v/>
      </c>
      <c r="BY569" s="193" t="str">
        <f t="shared" si="259"/>
        <v/>
      </c>
      <c r="BZ569" s="193" t="str">
        <f t="shared" si="260"/>
        <v/>
      </c>
      <c r="CA569" s="193" t="str">
        <f t="shared" si="261"/>
        <v/>
      </c>
      <c r="CB569" s="193" t="str">
        <f t="shared" si="262"/>
        <v/>
      </c>
      <c r="CC569" s="193" t="str">
        <f t="shared" si="263"/>
        <v/>
      </c>
      <c r="CD569" s="193" t="str">
        <f t="shared" si="264"/>
        <v/>
      </c>
      <c r="CE569" s="193" t="str">
        <f t="shared" si="265"/>
        <v/>
      </c>
      <c r="CF569" s="200" t="str">
        <f t="shared" si="256"/>
        <v/>
      </c>
      <c r="CG569" s="193" t="str">
        <f t="shared" si="266"/>
        <v/>
      </c>
      <c r="CH569" s="192" t="str">
        <f t="shared" si="267"/>
        <v/>
      </c>
      <c r="CI569" s="193" t="str">
        <f t="shared" si="268"/>
        <v/>
      </c>
      <c r="CJ569" s="192" t="str">
        <f t="shared" si="269"/>
        <v/>
      </c>
      <c r="CK569" s="192" t="str">
        <f t="shared" si="270"/>
        <v/>
      </c>
      <c r="CL569" s="193" t="str">
        <f>IF(CK569="","",SUMPRODUCT(--(CC569=$CC$8:$CC$358),--(CE569=$CE$8:$CE$358),--(CK569&lt;$CK$8:$CK$358))+COUNTIF($CK$8:CK569,CK569))</f>
        <v/>
      </c>
      <c r="CM569" s="229" t="str">
        <f>IF(CK569="","",SUMPRODUCT(--(CE569=$CE$8:$CE$101),--(CF569=$CF$8:$CF$101),--(CC569=$CC$8:$CC$101),--(CK569&lt;$CK$8:$CK$101))+COUNTIF($CK$8:CK569,CK569))</f>
        <v/>
      </c>
    </row>
    <row r="570" spans="73:91">
      <c r="BU570" s="193">
        <v>563</v>
      </c>
      <c r="BV570" s="193" t="str">
        <f>IF(CK570="","",SUMPRODUCT(--(CC570=$CC$8:$CC$358),--(CE570=$CE$8:$CE$358),--(CK570&lt;$CK$8:$CK$358))+COUNTIF($CK$8:CK570,CK570))</f>
        <v/>
      </c>
      <c r="BW570" s="193" t="str">
        <f t="shared" si="257"/>
        <v/>
      </c>
      <c r="BX570" s="193" t="str">
        <f t="shared" si="258"/>
        <v/>
      </c>
      <c r="BY570" s="193" t="str">
        <f t="shared" si="259"/>
        <v/>
      </c>
      <c r="BZ570" s="193" t="str">
        <f t="shared" si="260"/>
        <v/>
      </c>
      <c r="CA570" s="193" t="str">
        <f t="shared" si="261"/>
        <v/>
      </c>
      <c r="CB570" s="193" t="str">
        <f t="shared" si="262"/>
        <v/>
      </c>
      <c r="CC570" s="193" t="str">
        <f t="shared" si="263"/>
        <v/>
      </c>
      <c r="CD570" s="193" t="str">
        <f t="shared" si="264"/>
        <v/>
      </c>
      <c r="CE570" s="193" t="str">
        <f t="shared" si="265"/>
        <v/>
      </c>
      <c r="CF570" s="200" t="str">
        <f t="shared" si="256"/>
        <v/>
      </c>
      <c r="CG570" s="193" t="str">
        <f t="shared" si="266"/>
        <v/>
      </c>
      <c r="CH570" s="192" t="str">
        <f t="shared" si="267"/>
        <v/>
      </c>
      <c r="CI570" s="193" t="str">
        <f t="shared" si="268"/>
        <v/>
      </c>
      <c r="CJ570" s="192" t="str">
        <f t="shared" si="269"/>
        <v/>
      </c>
      <c r="CK570" s="192" t="str">
        <f t="shared" si="270"/>
        <v/>
      </c>
      <c r="CL570" s="193" t="str">
        <f>IF(CK570="","",SUMPRODUCT(--(CC570=$CC$8:$CC$358),--(CE570=$CE$8:$CE$358),--(CK570&lt;$CK$8:$CK$358))+COUNTIF($CK$8:CK570,CK570))</f>
        <v/>
      </c>
      <c r="CM570" s="229" t="str">
        <f>IF(CK570="","",SUMPRODUCT(--(CE570=$CE$8:$CE$101),--(CF570=$CF$8:$CF$101),--(CC570=$CC$8:$CC$101),--(CK570&lt;$CK$8:$CK$101))+COUNTIF($CK$8:CK570,CK570))</f>
        <v/>
      </c>
    </row>
    <row r="571" spans="73:91">
      <c r="BU571" s="193">
        <v>564</v>
      </c>
      <c r="BV571" s="193" t="str">
        <f>IF(CK571="","",SUMPRODUCT(--(CC571=$CC$8:$CC$358),--(CE571=$CE$8:$CE$358),--(CK571&lt;$CK$8:$CK$358))+COUNTIF($CK$8:CK571,CK571))</f>
        <v/>
      </c>
      <c r="BW571" s="193" t="str">
        <f t="shared" si="257"/>
        <v/>
      </c>
      <c r="BX571" s="193" t="str">
        <f t="shared" si="258"/>
        <v/>
      </c>
      <c r="BY571" s="193" t="str">
        <f t="shared" si="259"/>
        <v/>
      </c>
      <c r="BZ571" s="193" t="str">
        <f t="shared" si="260"/>
        <v/>
      </c>
      <c r="CA571" s="193" t="str">
        <f t="shared" si="261"/>
        <v/>
      </c>
      <c r="CB571" s="193" t="str">
        <f t="shared" si="262"/>
        <v/>
      </c>
      <c r="CC571" s="193" t="str">
        <f t="shared" si="263"/>
        <v/>
      </c>
      <c r="CD571" s="193" t="str">
        <f t="shared" si="264"/>
        <v/>
      </c>
      <c r="CE571" s="193" t="str">
        <f t="shared" si="265"/>
        <v/>
      </c>
      <c r="CF571" s="200" t="str">
        <f t="shared" si="256"/>
        <v/>
      </c>
      <c r="CG571" s="193" t="str">
        <f t="shared" si="266"/>
        <v/>
      </c>
      <c r="CH571" s="192" t="str">
        <f t="shared" si="267"/>
        <v/>
      </c>
      <c r="CI571" s="193" t="str">
        <f t="shared" si="268"/>
        <v/>
      </c>
      <c r="CJ571" s="192" t="str">
        <f t="shared" si="269"/>
        <v/>
      </c>
      <c r="CK571" s="192" t="str">
        <f t="shared" si="270"/>
        <v/>
      </c>
      <c r="CL571" s="193" t="str">
        <f>IF(CK571="","",SUMPRODUCT(--(CC571=$CC$8:$CC$358),--(CE571=$CE$8:$CE$358),--(CK571&lt;$CK$8:$CK$358))+COUNTIF($CK$8:CK571,CK571))</f>
        <v/>
      </c>
      <c r="CM571" s="229" t="str">
        <f>IF(CK571="","",SUMPRODUCT(--(CE571=$CE$8:$CE$101),--(CF571=$CF$8:$CF$101),--(CC571=$CC$8:$CC$101),--(CK571&lt;$CK$8:$CK$101))+COUNTIF($CK$8:CK571,CK571))</f>
        <v/>
      </c>
    </row>
    <row r="572" spans="73:91">
      <c r="BU572" s="193">
        <v>565</v>
      </c>
      <c r="BV572" s="193" t="str">
        <f>IF(CK572="","",SUMPRODUCT(--(CC572=$CC$8:$CC$358),--(CE572=$CE$8:$CE$358),--(CK572&lt;$CK$8:$CK$358))+COUNTIF($CK$8:CK572,CK572))</f>
        <v/>
      </c>
      <c r="BW572" s="193" t="str">
        <f t="shared" si="257"/>
        <v/>
      </c>
      <c r="BX572" s="193" t="str">
        <f t="shared" si="258"/>
        <v/>
      </c>
      <c r="BY572" s="193" t="str">
        <f t="shared" si="259"/>
        <v/>
      </c>
      <c r="BZ572" s="193" t="str">
        <f t="shared" si="260"/>
        <v/>
      </c>
      <c r="CA572" s="193" t="str">
        <f t="shared" si="261"/>
        <v/>
      </c>
      <c r="CB572" s="193" t="str">
        <f t="shared" si="262"/>
        <v/>
      </c>
      <c r="CC572" s="193" t="str">
        <f t="shared" si="263"/>
        <v/>
      </c>
      <c r="CD572" s="193" t="str">
        <f t="shared" si="264"/>
        <v/>
      </c>
      <c r="CE572" s="193" t="str">
        <f t="shared" si="265"/>
        <v/>
      </c>
      <c r="CF572" s="200" t="str">
        <f t="shared" si="256"/>
        <v/>
      </c>
      <c r="CG572" s="193" t="str">
        <f t="shared" si="266"/>
        <v/>
      </c>
      <c r="CH572" s="192" t="str">
        <f t="shared" si="267"/>
        <v/>
      </c>
      <c r="CI572" s="193" t="str">
        <f t="shared" si="268"/>
        <v/>
      </c>
      <c r="CJ572" s="192" t="str">
        <f t="shared" si="269"/>
        <v/>
      </c>
      <c r="CK572" s="192" t="str">
        <f t="shared" si="270"/>
        <v/>
      </c>
      <c r="CL572" s="193" t="str">
        <f>IF(CK572="","",SUMPRODUCT(--(CC572=$CC$8:$CC$358),--(CE572=$CE$8:$CE$358),--(CK572&lt;$CK$8:$CK$358))+COUNTIF($CK$8:CK572,CK572))</f>
        <v/>
      </c>
      <c r="CM572" s="229" t="str">
        <f>IF(CK572="","",SUMPRODUCT(--(CE572=$CE$8:$CE$101),--(CF572=$CF$8:$CF$101),--(CC572=$CC$8:$CC$101),--(CK572&lt;$CK$8:$CK$101))+COUNTIF($CK$8:CK572,CK572))</f>
        <v/>
      </c>
    </row>
    <row r="573" spans="73:91">
      <c r="BU573" s="193">
        <v>566</v>
      </c>
      <c r="BV573" s="193" t="str">
        <f>IF(CK573="","",SUMPRODUCT(--(CC573=$CC$8:$CC$358),--(CE573=$CE$8:$CE$358),--(CK573&lt;$CK$8:$CK$358))+COUNTIF($CK$8:CK573,CK573))</f>
        <v/>
      </c>
      <c r="BW573" s="193" t="str">
        <f t="shared" si="257"/>
        <v/>
      </c>
      <c r="BX573" s="193" t="str">
        <f t="shared" si="258"/>
        <v/>
      </c>
      <c r="BY573" s="193" t="str">
        <f t="shared" si="259"/>
        <v/>
      </c>
      <c r="BZ573" s="193" t="str">
        <f t="shared" si="260"/>
        <v/>
      </c>
      <c r="CA573" s="193" t="str">
        <f t="shared" si="261"/>
        <v/>
      </c>
      <c r="CB573" s="193" t="str">
        <f t="shared" si="262"/>
        <v/>
      </c>
      <c r="CC573" s="193" t="str">
        <f t="shared" si="263"/>
        <v/>
      </c>
      <c r="CD573" s="193" t="str">
        <f t="shared" si="264"/>
        <v/>
      </c>
      <c r="CE573" s="193" t="str">
        <f t="shared" si="265"/>
        <v/>
      </c>
      <c r="CF573" s="200" t="str">
        <f t="shared" si="256"/>
        <v/>
      </c>
      <c r="CG573" s="193" t="str">
        <f t="shared" si="266"/>
        <v/>
      </c>
      <c r="CH573" s="192" t="str">
        <f t="shared" si="267"/>
        <v/>
      </c>
      <c r="CI573" s="193" t="str">
        <f t="shared" si="268"/>
        <v/>
      </c>
      <c r="CJ573" s="192" t="str">
        <f t="shared" si="269"/>
        <v/>
      </c>
      <c r="CK573" s="192" t="str">
        <f t="shared" si="270"/>
        <v/>
      </c>
      <c r="CL573" s="193" t="str">
        <f>IF(CK573="","",SUMPRODUCT(--(CC573=$CC$8:$CC$358),--(CE573=$CE$8:$CE$358),--(CK573&lt;$CK$8:$CK$358))+COUNTIF($CK$8:CK573,CK573))</f>
        <v/>
      </c>
      <c r="CM573" s="229" t="str">
        <f>IF(CK573="","",SUMPRODUCT(--(CE573=$CE$8:$CE$101),--(CF573=$CF$8:$CF$101),--(CC573=$CC$8:$CC$101),--(CK573&lt;$CK$8:$CK$101))+COUNTIF($CK$8:CK573,CK573))</f>
        <v/>
      </c>
    </row>
    <row r="574" spans="73:91">
      <c r="BU574" s="193">
        <v>567</v>
      </c>
      <c r="BV574" s="193" t="str">
        <f>IF(CK574="","",SUMPRODUCT(--(CC574=$CC$8:$CC$358),--(CE574=$CE$8:$CE$358),--(CK574&lt;$CK$8:$CK$358))+COUNTIF($CK$8:CK574,CK574))</f>
        <v/>
      </c>
      <c r="BW574" s="193" t="str">
        <f t="shared" si="257"/>
        <v/>
      </c>
      <c r="BX574" s="193" t="str">
        <f t="shared" si="258"/>
        <v/>
      </c>
      <c r="BY574" s="193" t="str">
        <f t="shared" si="259"/>
        <v/>
      </c>
      <c r="BZ574" s="193" t="str">
        <f t="shared" si="260"/>
        <v/>
      </c>
      <c r="CA574" s="193" t="str">
        <f t="shared" si="261"/>
        <v/>
      </c>
      <c r="CB574" s="193" t="str">
        <f t="shared" si="262"/>
        <v/>
      </c>
      <c r="CC574" s="193" t="str">
        <f t="shared" si="263"/>
        <v/>
      </c>
      <c r="CD574" s="193" t="str">
        <f t="shared" si="264"/>
        <v/>
      </c>
      <c r="CE574" s="193" t="str">
        <f t="shared" si="265"/>
        <v/>
      </c>
      <c r="CF574" s="200" t="str">
        <f t="shared" si="256"/>
        <v/>
      </c>
      <c r="CG574" s="193" t="str">
        <f t="shared" si="266"/>
        <v/>
      </c>
      <c r="CH574" s="192" t="str">
        <f t="shared" si="267"/>
        <v/>
      </c>
      <c r="CI574" s="193" t="str">
        <f t="shared" si="268"/>
        <v/>
      </c>
      <c r="CJ574" s="192" t="str">
        <f t="shared" si="269"/>
        <v/>
      </c>
      <c r="CK574" s="192" t="str">
        <f t="shared" si="270"/>
        <v/>
      </c>
      <c r="CL574" s="193" t="str">
        <f>IF(CK574="","",SUMPRODUCT(--(CC574=$CC$8:$CC$358),--(CE574=$CE$8:$CE$358),--(CK574&lt;$CK$8:$CK$358))+COUNTIF($CK$8:CK574,CK574))</f>
        <v/>
      </c>
      <c r="CM574" s="229" t="str">
        <f>IF(CK574="","",SUMPRODUCT(--(CE574=$CE$8:$CE$101),--(CF574=$CF$8:$CF$101),--(CC574=$CC$8:$CC$101),--(CK574&lt;$CK$8:$CK$101))+COUNTIF($CK$8:CK574,CK574))</f>
        <v/>
      </c>
    </row>
    <row r="575" spans="73:91">
      <c r="BU575" s="193">
        <v>568</v>
      </c>
      <c r="BV575" s="193" t="str">
        <f>IF(CK575="","",SUMPRODUCT(--(CC575=$CC$8:$CC$358),--(CE575=$CE$8:$CE$358),--(CK575&lt;$CK$8:$CK$358))+COUNTIF($CK$8:CK575,CK575))</f>
        <v/>
      </c>
      <c r="BW575" s="193" t="str">
        <f t="shared" si="257"/>
        <v/>
      </c>
      <c r="BX575" s="193" t="str">
        <f t="shared" si="258"/>
        <v/>
      </c>
      <c r="BY575" s="193" t="str">
        <f t="shared" si="259"/>
        <v/>
      </c>
      <c r="BZ575" s="193" t="str">
        <f t="shared" si="260"/>
        <v/>
      </c>
      <c r="CA575" s="193" t="str">
        <f t="shared" si="261"/>
        <v/>
      </c>
      <c r="CB575" s="193" t="str">
        <f t="shared" si="262"/>
        <v/>
      </c>
      <c r="CC575" s="193" t="str">
        <f t="shared" si="263"/>
        <v/>
      </c>
      <c r="CD575" s="193" t="str">
        <f t="shared" si="264"/>
        <v/>
      </c>
      <c r="CE575" s="193" t="str">
        <f t="shared" si="265"/>
        <v/>
      </c>
      <c r="CF575" s="200" t="str">
        <f t="shared" si="256"/>
        <v/>
      </c>
      <c r="CG575" s="193" t="str">
        <f t="shared" si="266"/>
        <v/>
      </c>
      <c r="CH575" s="192" t="str">
        <f t="shared" si="267"/>
        <v/>
      </c>
      <c r="CI575" s="193" t="str">
        <f t="shared" si="268"/>
        <v/>
      </c>
      <c r="CJ575" s="192" t="str">
        <f t="shared" si="269"/>
        <v/>
      </c>
      <c r="CK575" s="192" t="str">
        <f t="shared" si="270"/>
        <v/>
      </c>
      <c r="CL575" s="193" t="str">
        <f>IF(CK575="","",SUMPRODUCT(--(CC575=$CC$8:$CC$358),--(CE575=$CE$8:$CE$358),--(CK575&lt;$CK$8:$CK$358))+COUNTIF($CK$8:CK575,CK575))</f>
        <v/>
      </c>
      <c r="CM575" s="229" t="str">
        <f>IF(CK575="","",SUMPRODUCT(--(CE575=$CE$8:$CE$101),--(CF575=$CF$8:$CF$101),--(CC575=$CC$8:$CC$101),--(CK575&lt;$CK$8:$CK$101))+COUNTIF($CK$8:CK575,CK575))</f>
        <v/>
      </c>
    </row>
    <row r="576" spans="73:91">
      <c r="BU576" s="193">
        <v>569</v>
      </c>
      <c r="BV576" s="193" t="str">
        <f>IF(CK576="","",SUMPRODUCT(--(CC576=$CC$8:$CC$358),--(CE576=$CE$8:$CE$358),--(CK576&lt;$CK$8:$CK$358))+COUNTIF($CK$8:CK576,CK576))</f>
        <v/>
      </c>
      <c r="BW576" s="193" t="str">
        <f t="shared" si="257"/>
        <v/>
      </c>
      <c r="BX576" s="193" t="str">
        <f t="shared" si="258"/>
        <v/>
      </c>
      <c r="BY576" s="193" t="str">
        <f t="shared" si="259"/>
        <v/>
      </c>
      <c r="BZ576" s="193" t="str">
        <f t="shared" si="260"/>
        <v/>
      </c>
      <c r="CA576" s="193" t="str">
        <f t="shared" si="261"/>
        <v/>
      </c>
      <c r="CB576" s="193" t="str">
        <f t="shared" si="262"/>
        <v/>
      </c>
      <c r="CC576" s="193" t="str">
        <f t="shared" si="263"/>
        <v/>
      </c>
      <c r="CD576" s="193" t="str">
        <f t="shared" si="264"/>
        <v/>
      </c>
      <c r="CE576" s="193" t="str">
        <f t="shared" si="265"/>
        <v/>
      </c>
      <c r="CF576" s="200" t="str">
        <f t="shared" si="256"/>
        <v/>
      </c>
      <c r="CG576" s="193" t="str">
        <f t="shared" si="266"/>
        <v/>
      </c>
      <c r="CH576" s="192" t="str">
        <f t="shared" si="267"/>
        <v/>
      </c>
      <c r="CI576" s="193" t="str">
        <f t="shared" si="268"/>
        <v/>
      </c>
      <c r="CJ576" s="192" t="str">
        <f t="shared" si="269"/>
        <v/>
      </c>
      <c r="CK576" s="192" t="str">
        <f t="shared" si="270"/>
        <v/>
      </c>
      <c r="CL576" s="193" t="str">
        <f>IF(CK576="","",SUMPRODUCT(--(CC576=$CC$8:$CC$358),--(CE576=$CE$8:$CE$358),--(CK576&lt;$CK$8:$CK$358))+COUNTIF($CK$8:CK576,CK576))</f>
        <v/>
      </c>
      <c r="CM576" s="229" t="str">
        <f>IF(CK576="","",SUMPRODUCT(--(CE576=$CE$8:$CE$101),--(CF576=$CF$8:$CF$101),--(CC576=$CC$8:$CC$101),--(CK576&lt;$CK$8:$CK$101))+COUNTIF($CK$8:CK576,CK576))</f>
        <v/>
      </c>
    </row>
    <row r="577" spans="73:91">
      <c r="BU577" s="193">
        <v>570</v>
      </c>
      <c r="BV577" s="193" t="str">
        <f>IF(CK577="","",SUMPRODUCT(--(CC577=$CC$8:$CC$358),--(CE577=$CE$8:$CE$358),--(CK577&lt;$CK$8:$CK$358))+COUNTIF($CK$8:CK577,CK577))</f>
        <v/>
      </c>
      <c r="BW577" s="193" t="str">
        <f t="shared" si="257"/>
        <v/>
      </c>
      <c r="BX577" s="193" t="str">
        <f t="shared" si="258"/>
        <v/>
      </c>
      <c r="BY577" s="193" t="str">
        <f t="shared" si="259"/>
        <v/>
      </c>
      <c r="BZ577" s="193" t="str">
        <f t="shared" si="260"/>
        <v/>
      </c>
      <c r="CA577" s="193" t="str">
        <f t="shared" si="261"/>
        <v/>
      </c>
      <c r="CB577" s="193" t="str">
        <f t="shared" si="262"/>
        <v/>
      </c>
      <c r="CC577" s="193" t="str">
        <f t="shared" si="263"/>
        <v/>
      </c>
      <c r="CD577" s="193" t="str">
        <f t="shared" si="264"/>
        <v/>
      </c>
      <c r="CE577" s="193" t="str">
        <f t="shared" si="265"/>
        <v/>
      </c>
      <c r="CF577" s="200" t="str">
        <f t="shared" si="256"/>
        <v/>
      </c>
      <c r="CG577" s="193" t="str">
        <f t="shared" si="266"/>
        <v/>
      </c>
      <c r="CH577" s="192" t="str">
        <f t="shared" si="267"/>
        <v/>
      </c>
      <c r="CI577" s="193" t="str">
        <f t="shared" si="268"/>
        <v/>
      </c>
      <c r="CJ577" s="192" t="str">
        <f t="shared" si="269"/>
        <v/>
      </c>
      <c r="CK577" s="192" t="str">
        <f t="shared" si="270"/>
        <v/>
      </c>
      <c r="CL577" s="193" t="str">
        <f>IF(CK577="","",SUMPRODUCT(--(CC577=$CC$8:$CC$358),--(CE577=$CE$8:$CE$358),--(CK577&lt;$CK$8:$CK$358))+COUNTIF($CK$8:CK577,CK577))</f>
        <v/>
      </c>
      <c r="CM577" s="229" t="str">
        <f>IF(CK577="","",SUMPRODUCT(--(CE577=$CE$8:$CE$101),--(CF577=$CF$8:$CF$101),--(CC577=$CC$8:$CC$101),--(CK577&lt;$CK$8:$CK$101))+COUNTIF($CK$8:CK577,CK577))</f>
        <v/>
      </c>
    </row>
    <row r="578" spans="73:91">
      <c r="BU578" s="193">
        <v>571</v>
      </c>
      <c r="BV578" s="193" t="str">
        <f>IF(CK578="","",SUMPRODUCT(--(CC578=$CC$8:$CC$358),--(CE578=$CE$8:$CE$358),--(CK578&lt;$CK$8:$CK$358))+COUNTIF($CK$8:CK578,CK578))</f>
        <v/>
      </c>
      <c r="BW578" s="193" t="str">
        <f t="shared" si="257"/>
        <v/>
      </c>
      <c r="BX578" s="193" t="str">
        <f t="shared" si="258"/>
        <v/>
      </c>
      <c r="BY578" s="193" t="str">
        <f t="shared" si="259"/>
        <v/>
      </c>
      <c r="BZ578" s="193" t="str">
        <f t="shared" si="260"/>
        <v/>
      </c>
      <c r="CA578" s="193" t="str">
        <f t="shared" si="261"/>
        <v/>
      </c>
      <c r="CB578" s="193" t="str">
        <f t="shared" si="262"/>
        <v/>
      </c>
      <c r="CC578" s="193" t="str">
        <f t="shared" si="263"/>
        <v/>
      </c>
      <c r="CD578" s="193" t="str">
        <f t="shared" si="264"/>
        <v/>
      </c>
      <c r="CE578" s="193" t="str">
        <f t="shared" si="265"/>
        <v/>
      </c>
      <c r="CF578" s="200" t="str">
        <f t="shared" si="256"/>
        <v/>
      </c>
      <c r="CG578" s="193" t="str">
        <f t="shared" si="266"/>
        <v/>
      </c>
      <c r="CH578" s="192" t="str">
        <f t="shared" si="267"/>
        <v/>
      </c>
      <c r="CI578" s="193" t="str">
        <f t="shared" si="268"/>
        <v/>
      </c>
      <c r="CJ578" s="192" t="str">
        <f t="shared" si="269"/>
        <v/>
      </c>
      <c r="CK578" s="192" t="str">
        <f t="shared" si="270"/>
        <v/>
      </c>
      <c r="CL578" s="193" t="str">
        <f>IF(CK578="","",SUMPRODUCT(--(CC578=$CC$8:$CC$358),--(CE578=$CE$8:$CE$358),--(CK578&lt;$CK$8:$CK$358))+COUNTIF($CK$8:CK578,CK578))</f>
        <v/>
      </c>
      <c r="CM578" s="229" t="str">
        <f>IF(CK578="","",SUMPRODUCT(--(CE578=$CE$8:$CE$101),--(CF578=$CF$8:$CF$101),--(CC578=$CC$8:$CC$101),--(CK578&lt;$CK$8:$CK$101))+COUNTIF($CK$8:CK578,CK578))</f>
        <v/>
      </c>
    </row>
    <row r="579" spans="73:91">
      <c r="BU579" s="193">
        <v>572</v>
      </c>
      <c r="BV579" s="193" t="str">
        <f>IF(CK579="","",SUMPRODUCT(--(CC579=$CC$8:$CC$358),--(CE579=$CE$8:$CE$358),--(CK579&lt;$CK$8:$CK$358))+COUNTIF($CK$8:CK579,CK579))</f>
        <v/>
      </c>
      <c r="BW579" s="193" t="str">
        <f t="shared" si="257"/>
        <v/>
      </c>
      <c r="BX579" s="193" t="str">
        <f t="shared" si="258"/>
        <v/>
      </c>
      <c r="BY579" s="193" t="str">
        <f t="shared" si="259"/>
        <v/>
      </c>
      <c r="BZ579" s="193" t="str">
        <f t="shared" si="260"/>
        <v/>
      </c>
      <c r="CA579" s="193" t="str">
        <f t="shared" si="261"/>
        <v/>
      </c>
      <c r="CB579" s="193" t="str">
        <f t="shared" si="262"/>
        <v/>
      </c>
      <c r="CC579" s="193" t="str">
        <f t="shared" si="263"/>
        <v/>
      </c>
      <c r="CD579" s="193" t="str">
        <f t="shared" si="264"/>
        <v/>
      </c>
      <c r="CE579" s="193" t="str">
        <f t="shared" si="265"/>
        <v/>
      </c>
      <c r="CF579" s="200" t="str">
        <f t="shared" si="256"/>
        <v/>
      </c>
      <c r="CG579" s="193" t="str">
        <f t="shared" si="266"/>
        <v/>
      </c>
      <c r="CH579" s="192" t="str">
        <f t="shared" si="267"/>
        <v/>
      </c>
      <c r="CI579" s="193" t="str">
        <f t="shared" si="268"/>
        <v/>
      </c>
      <c r="CJ579" s="192" t="str">
        <f t="shared" si="269"/>
        <v/>
      </c>
      <c r="CK579" s="192" t="str">
        <f t="shared" si="270"/>
        <v/>
      </c>
      <c r="CL579" s="193" t="str">
        <f>IF(CK579="","",SUMPRODUCT(--(CC579=$CC$8:$CC$358),--(CE579=$CE$8:$CE$358),--(CK579&lt;$CK$8:$CK$358))+COUNTIF($CK$8:CK579,CK579))</f>
        <v/>
      </c>
      <c r="CM579" s="229" t="str">
        <f>IF(CK579="","",SUMPRODUCT(--(CE579=$CE$8:$CE$101),--(CF579=$CF$8:$CF$101),--(CC579=$CC$8:$CC$101),--(CK579&lt;$CK$8:$CK$101))+COUNTIF($CK$8:CK579,CK579))</f>
        <v/>
      </c>
    </row>
    <row r="580" spans="73:91">
      <c r="BU580" s="193">
        <v>573</v>
      </c>
      <c r="BV580" s="193" t="str">
        <f>IF(CK580="","",SUMPRODUCT(--(CC580=$CC$8:$CC$358),--(CE580=$CE$8:$CE$358),--(CK580&lt;$CK$8:$CK$358))+COUNTIF($CK$8:CK580,CK580))</f>
        <v/>
      </c>
      <c r="BW580" s="193" t="str">
        <f t="shared" si="257"/>
        <v/>
      </c>
      <c r="BX580" s="193" t="str">
        <f t="shared" si="258"/>
        <v/>
      </c>
      <c r="BY580" s="193" t="str">
        <f t="shared" si="259"/>
        <v/>
      </c>
      <c r="BZ580" s="193" t="str">
        <f t="shared" si="260"/>
        <v/>
      </c>
      <c r="CA580" s="193" t="str">
        <f t="shared" si="261"/>
        <v/>
      </c>
      <c r="CB580" s="193" t="str">
        <f t="shared" si="262"/>
        <v/>
      </c>
      <c r="CC580" s="193" t="str">
        <f t="shared" si="263"/>
        <v/>
      </c>
      <c r="CD580" s="193" t="str">
        <f t="shared" si="264"/>
        <v/>
      </c>
      <c r="CE580" s="193" t="str">
        <f t="shared" si="265"/>
        <v/>
      </c>
      <c r="CF580" s="200" t="str">
        <f t="shared" si="256"/>
        <v/>
      </c>
      <c r="CG580" s="193" t="str">
        <f t="shared" si="266"/>
        <v/>
      </c>
      <c r="CH580" s="192" t="str">
        <f t="shared" si="267"/>
        <v/>
      </c>
      <c r="CI580" s="193" t="str">
        <f t="shared" si="268"/>
        <v/>
      </c>
      <c r="CJ580" s="192" t="str">
        <f t="shared" si="269"/>
        <v/>
      </c>
      <c r="CK580" s="192" t="str">
        <f t="shared" si="270"/>
        <v/>
      </c>
      <c r="CL580" s="193" t="str">
        <f>IF(CK580="","",SUMPRODUCT(--(CC580=$CC$8:$CC$358),--(CE580=$CE$8:$CE$358),--(CK580&lt;$CK$8:$CK$358))+COUNTIF($CK$8:CK580,CK580))</f>
        <v/>
      </c>
      <c r="CM580" s="229" t="str">
        <f>IF(CK580="","",SUMPRODUCT(--(CE580=$CE$8:$CE$101),--(CF580=$CF$8:$CF$101),--(CC580=$CC$8:$CC$101),--(CK580&lt;$CK$8:$CK$101))+COUNTIF($CK$8:CK580,CK580))</f>
        <v/>
      </c>
    </row>
    <row r="581" spans="73:91">
      <c r="BU581" s="193">
        <v>574</v>
      </c>
      <c r="BV581" s="193" t="str">
        <f>IF(CK581="","",SUMPRODUCT(--(CC581=$CC$8:$CC$358),--(CE581=$CE$8:$CE$358),--(CK581&lt;$CK$8:$CK$358))+COUNTIF($CK$8:CK581,CK581))</f>
        <v/>
      </c>
      <c r="BW581" s="193" t="str">
        <f t="shared" si="257"/>
        <v/>
      </c>
      <c r="BX581" s="193" t="str">
        <f t="shared" si="258"/>
        <v/>
      </c>
      <c r="BY581" s="193" t="str">
        <f t="shared" si="259"/>
        <v/>
      </c>
      <c r="BZ581" s="193" t="str">
        <f t="shared" si="260"/>
        <v/>
      </c>
      <c r="CA581" s="193" t="str">
        <f t="shared" si="261"/>
        <v/>
      </c>
      <c r="CB581" s="193" t="str">
        <f t="shared" si="262"/>
        <v/>
      </c>
      <c r="CC581" s="193" t="str">
        <f t="shared" si="263"/>
        <v/>
      </c>
      <c r="CD581" s="193" t="str">
        <f t="shared" si="264"/>
        <v/>
      </c>
      <c r="CE581" s="193" t="str">
        <f t="shared" si="265"/>
        <v/>
      </c>
      <c r="CF581" s="200" t="str">
        <f t="shared" si="256"/>
        <v/>
      </c>
      <c r="CG581" s="193" t="str">
        <f t="shared" si="266"/>
        <v/>
      </c>
      <c r="CH581" s="192" t="str">
        <f t="shared" si="267"/>
        <v/>
      </c>
      <c r="CI581" s="193" t="str">
        <f t="shared" si="268"/>
        <v/>
      </c>
      <c r="CJ581" s="192" t="str">
        <f t="shared" si="269"/>
        <v/>
      </c>
      <c r="CK581" s="192" t="str">
        <f t="shared" si="270"/>
        <v/>
      </c>
      <c r="CL581" s="193" t="str">
        <f>IF(CK581="","",SUMPRODUCT(--(CC581=$CC$8:$CC$358),--(CE581=$CE$8:$CE$358),--(CK581&lt;$CK$8:$CK$358))+COUNTIF($CK$8:CK581,CK581))</f>
        <v/>
      </c>
      <c r="CM581" s="229" t="str">
        <f>IF(CK581="","",SUMPRODUCT(--(CE581=$CE$8:$CE$101),--(CF581=$CF$8:$CF$101),--(CC581=$CC$8:$CC$101),--(CK581&lt;$CK$8:$CK$101))+COUNTIF($CK$8:CK581,CK581))</f>
        <v/>
      </c>
    </row>
    <row r="582" spans="73:91">
      <c r="BU582" s="193">
        <v>575</v>
      </c>
      <c r="BV582" s="193" t="str">
        <f>IF(CK582="","",SUMPRODUCT(--(CC582=$CC$8:$CC$358),--(CE582=$CE$8:$CE$358),--(CK582&lt;$CK$8:$CK$358))+COUNTIF($CK$8:CK582,CK582))</f>
        <v/>
      </c>
      <c r="BW582" s="193" t="str">
        <f t="shared" si="257"/>
        <v/>
      </c>
      <c r="BX582" s="193" t="str">
        <f t="shared" si="258"/>
        <v/>
      </c>
      <c r="BY582" s="193" t="str">
        <f t="shared" si="259"/>
        <v/>
      </c>
      <c r="BZ582" s="193" t="str">
        <f t="shared" si="260"/>
        <v/>
      </c>
      <c r="CA582" s="193" t="str">
        <f t="shared" si="261"/>
        <v/>
      </c>
      <c r="CB582" s="193" t="str">
        <f t="shared" si="262"/>
        <v/>
      </c>
      <c r="CC582" s="193" t="str">
        <f t="shared" si="263"/>
        <v/>
      </c>
      <c r="CD582" s="193" t="str">
        <f t="shared" si="264"/>
        <v/>
      </c>
      <c r="CE582" s="193" t="str">
        <f t="shared" si="265"/>
        <v/>
      </c>
      <c r="CF582" s="200" t="str">
        <f t="shared" si="256"/>
        <v/>
      </c>
      <c r="CG582" s="193" t="str">
        <f t="shared" si="266"/>
        <v/>
      </c>
      <c r="CH582" s="192" t="str">
        <f t="shared" si="267"/>
        <v/>
      </c>
      <c r="CI582" s="193" t="str">
        <f t="shared" si="268"/>
        <v/>
      </c>
      <c r="CJ582" s="192" t="str">
        <f t="shared" si="269"/>
        <v/>
      </c>
      <c r="CK582" s="192" t="str">
        <f t="shared" si="270"/>
        <v/>
      </c>
      <c r="CL582" s="193" t="str">
        <f>IF(CK582="","",SUMPRODUCT(--(CC582=$CC$8:$CC$358),--(CE582=$CE$8:$CE$358),--(CK582&lt;$CK$8:$CK$358))+COUNTIF($CK$8:CK582,CK582))</f>
        <v/>
      </c>
      <c r="CM582" s="229" t="str">
        <f>IF(CK582="","",SUMPRODUCT(--(CE582=$CE$8:$CE$101),--(CF582=$CF$8:$CF$101),--(CC582=$CC$8:$CC$101),--(CK582&lt;$CK$8:$CK$101))+COUNTIF($CK$8:CK582,CK582))</f>
        <v/>
      </c>
    </row>
    <row r="583" spans="73:91">
      <c r="BU583" s="193">
        <v>576</v>
      </c>
      <c r="BV583" s="193" t="str">
        <f>IF(CK583="","",SUMPRODUCT(--(CC583=$CC$8:$CC$358),--(CE583=$CE$8:$CE$358),--(CK583&lt;$CK$8:$CK$358))+COUNTIF($CK$8:CK583,CK583))</f>
        <v/>
      </c>
      <c r="BW583" s="193" t="str">
        <f t="shared" si="257"/>
        <v/>
      </c>
      <c r="BX583" s="193" t="str">
        <f t="shared" si="258"/>
        <v/>
      </c>
      <c r="BY583" s="193" t="str">
        <f t="shared" si="259"/>
        <v/>
      </c>
      <c r="BZ583" s="193" t="str">
        <f t="shared" si="260"/>
        <v/>
      </c>
      <c r="CA583" s="193" t="str">
        <f t="shared" si="261"/>
        <v/>
      </c>
      <c r="CB583" s="193" t="str">
        <f t="shared" si="262"/>
        <v/>
      </c>
      <c r="CC583" s="193" t="str">
        <f t="shared" si="263"/>
        <v/>
      </c>
      <c r="CD583" s="193" t="str">
        <f t="shared" si="264"/>
        <v/>
      </c>
      <c r="CE583" s="193" t="str">
        <f t="shared" si="265"/>
        <v/>
      </c>
      <c r="CF583" s="200" t="str">
        <f t="shared" si="256"/>
        <v/>
      </c>
      <c r="CG583" s="193" t="str">
        <f t="shared" si="266"/>
        <v/>
      </c>
      <c r="CH583" s="192" t="str">
        <f t="shared" si="267"/>
        <v/>
      </c>
      <c r="CI583" s="193" t="str">
        <f t="shared" si="268"/>
        <v/>
      </c>
      <c r="CJ583" s="192" t="str">
        <f t="shared" si="269"/>
        <v/>
      </c>
      <c r="CK583" s="192" t="str">
        <f t="shared" si="270"/>
        <v/>
      </c>
      <c r="CL583" s="193" t="str">
        <f>IF(CK583="","",SUMPRODUCT(--(CC583=$CC$8:$CC$358),--(CE583=$CE$8:$CE$358),--(CK583&lt;$CK$8:$CK$358))+COUNTIF($CK$8:CK583,CK583))</f>
        <v/>
      </c>
      <c r="CM583" s="229" t="str">
        <f>IF(CK583="","",SUMPRODUCT(--(CE583=$CE$8:$CE$101),--(CF583=$CF$8:$CF$101),--(CC583=$CC$8:$CC$101),--(CK583&lt;$CK$8:$CK$101))+COUNTIF($CK$8:CK583,CK583))</f>
        <v/>
      </c>
    </row>
    <row r="584" spans="73:91">
      <c r="BU584" s="193">
        <v>577</v>
      </c>
      <c r="BV584" s="193" t="str">
        <f>IF(CK584="","",SUMPRODUCT(--(CC584=$CC$8:$CC$358),--(CE584=$CE$8:$CE$358),--(CK584&lt;$CK$8:$CK$358))+COUNTIF($CK$8:CK584,CK584))</f>
        <v/>
      </c>
      <c r="BW584" s="193" t="str">
        <f t="shared" si="257"/>
        <v/>
      </c>
      <c r="BX584" s="193" t="str">
        <f t="shared" si="258"/>
        <v/>
      </c>
      <c r="BY584" s="193" t="str">
        <f t="shared" si="259"/>
        <v/>
      </c>
      <c r="BZ584" s="193" t="str">
        <f t="shared" si="260"/>
        <v/>
      </c>
      <c r="CA584" s="193" t="str">
        <f t="shared" si="261"/>
        <v/>
      </c>
      <c r="CB584" s="193" t="str">
        <f t="shared" si="262"/>
        <v/>
      </c>
      <c r="CC584" s="193" t="str">
        <f t="shared" si="263"/>
        <v/>
      </c>
      <c r="CD584" s="193" t="str">
        <f t="shared" si="264"/>
        <v/>
      </c>
      <c r="CE584" s="193" t="str">
        <f t="shared" si="265"/>
        <v/>
      </c>
      <c r="CF584" s="200" t="str">
        <f t="shared" ref="CF584:CF647" si="271">IFERROR(VLOOKUP(BU584,selection,13,0),"")</f>
        <v/>
      </c>
      <c r="CG584" s="193" t="str">
        <f t="shared" si="266"/>
        <v/>
      </c>
      <c r="CH584" s="192" t="str">
        <f t="shared" si="267"/>
        <v/>
      </c>
      <c r="CI584" s="193" t="str">
        <f t="shared" si="268"/>
        <v/>
      </c>
      <c r="CJ584" s="192" t="str">
        <f t="shared" si="269"/>
        <v/>
      </c>
      <c r="CK584" s="192" t="str">
        <f t="shared" si="270"/>
        <v/>
      </c>
      <c r="CL584" s="193" t="str">
        <f>IF(CK584="","",SUMPRODUCT(--(CC584=$CC$8:$CC$358),--(CE584=$CE$8:$CE$358),--(CK584&lt;$CK$8:$CK$358))+COUNTIF($CK$8:CK584,CK584))</f>
        <v/>
      </c>
      <c r="CM584" s="229" t="str">
        <f>IF(CK584="","",SUMPRODUCT(--(CE584=$CE$8:$CE$101),--(CF584=$CF$8:$CF$101),--(CC584=$CC$8:$CC$101),--(CK584&lt;$CK$8:$CK$101))+COUNTIF($CK$8:CK584,CK584))</f>
        <v/>
      </c>
    </row>
    <row r="585" spans="73:91">
      <c r="BU585" s="193">
        <v>578</v>
      </c>
      <c r="BV585" s="193" t="str">
        <f>IF(CK585="","",SUMPRODUCT(--(CC585=$CC$8:$CC$358),--(CE585=$CE$8:$CE$358),--(CK585&lt;$CK$8:$CK$358))+COUNTIF($CK$8:CK585,CK585))</f>
        <v/>
      </c>
      <c r="BW585" s="193" t="str">
        <f t="shared" si="257"/>
        <v/>
      </c>
      <c r="BX585" s="193" t="str">
        <f t="shared" si="258"/>
        <v/>
      </c>
      <c r="BY585" s="193" t="str">
        <f t="shared" si="259"/>
        <v/>
      </c>
      <c r="BZ585" s="193" t="str">
        <f t="shared" si="260"/>
        <v/>
      </c>
      <c r="CA585" s="193" t="str">
        <f t="shared" si="261"/>
        <v/>
      </c>
      <c r="CB585" s="193" t="str">
        <f t="shared" si="262"/>
        <v/>
      </c>
      <c r="CC585" s="193" t="str">
        <f t="shared" si="263"/>
        <v/>
      </c>
      <c r="CD585" s="193" t="str">
        <f t="shared" si="264"/>
        <v/>
      </c>
      <c r="CE585" s="193" t="str">
        <f t="shared" si="265"/>
        <v/>
      </c>
      <c r="CF585" s="200" t="str">
        <f t="shared" si="271"/>
        <v/>
      </c>
      <c r="CG585" s="193" t="str">
        <f t="shared" si="266"/>
        <v/>
      </c>
      <c r="CH585" s="192" t="str">
        <f t="shared" si="267"/>
        <v/>
      </c>
      <c r="CI585" s="193" t="str">
        <f t="shared" si="268"/>
        <v/>
      </c>
      <c r="CJ585" s="192" t="str">
        <f t="shared" si="269"/>
        <v/>
      </c>
      <c r="CK585" s="192" t="str">
        <f t="shared" si="270"/>
        <v/>
      </c>
      <c r="CL585" s="193" t="str">
        <f>IF(CK585="","",SUMPRODUCT(--(CC585=$CC$8:$CC$358),--(CE585=$CE$8:$CE$358),--(CK585&lt;$CK$8:$CK$358))+COUNTIF($CK$8:CK585,CK585))</f>
        <v/>
      </c>
      <c r="CM585" s="229" t="str">
        <f>IF(CK585="","",SUMPRODUCT(--(CE585=$CE$8:$CE$101),--(CF585=$CF$8:$CF$101),--(CC585=$CC$8:$CC$101),--(CK585&lt;$CK$8:$CK$101))+COUNTIF($CK$8:CK585,CK585))</f>
        <v/>
      </c>
    </row>
    <row r="586" spans="73:91">
      <c r="BU586" s="193">
        <v>579</v>
      </c>
      <c r="BV586" s="193" t="str">
        <f>IF(CK586="","",SUMPRODUCT(--(CC586=$CC$8:$CC$358),--(CE586=$CE$8:$CE$358),--(CK586&lt;$CK$8:$CK$358))+COUNTIF($CK$8:CK586,CK586))</f>
        <v/>
      </c>
      <c r="BW586" s="193" t="str">
        <f t="shared" si="257"/>
        <v/>
      </c>
      <c r="BX586" s="193" t="str">
        <f t="shared" si="258"/>
        <v/>
      </c>
      <c r="BY586" s="193" t="str">
        <f t="shared" si="259"/>
        <v/>
      </c>
      <c r="BZ586" s="193" t="str">
        <f t="shared" si="260"/>
        <v/>
      </c>
      <c r="CA586" s="193" t="str">
        <f t="shared" si="261"/>
        <v/>
      </c>
      <c r="CB586" s="193" t="str">
        <f t="shared" si="262"/>
        <v/>
      </c>
      <c r="CC586" s="193" t="str">
        <f t="shared" si="263"/>
        <v/>
      </c>
      <c r="CD586" s="193" t="str">
        <f t="shared" si="264"/>
        <v/>
      </c>
      <c r="CE586" s="193" t="str">
        <f t="shared" si="265"/>
        <v/>
      </c>
      <c r="CF586" s="200" t="str">
        <f t="shared" si="271"/>
        <v/>
      </c>
      <c r="CG586" s="193" t="str">
        <f t="shared" si="266"/>
        <v/>
      </c>
      <c r="CH586" s="192" t="str">
        <f t="shared" si="267"/>
        <v/>
      </c>
      <c r="CI586" s="193" t="str">
        <f t="shared" si="268"/>
        <v/>
      </c>
      <c r="CJ586" s="192" t="str">
        <f t="shared" si="269"/>
        <v/>
      </c>
      <c r="CK586" s="192" t="str">
        <f t="shared" si="270"/>
        <v/>
      </c>
      <c r="CL586" s="193" t="str">
        <f>IF(CK586="","",SUMPRODUCT(--(CC586=$CC$8:$CC$358),--(CE586=$CE$8:$CE$358),--(CK586&lt;$CK$8:$CK$358))+COUNTIF($CK$8:CK586,CK586))</f>
        <v/>
      </c>
      <c r="CM586" s="229" t="str">
        <f>IF(CK586="","",SUMPRODUCT(--(CE586=$CE$8:$CE$101),--(CF586=$CF$8:$CF$101),--(CC586=$CC$8:$CC$101),--(CK586&lt;$CK$8:$CK$101))+COUNTIF($CK$8:CK586,CK586))</f>
        <v/>
      </c>
    </row>
    <row r="587" spans="73:91">
      <c r="BU587" s="193">
        <v>580</v>
      </c>
      <c r="BV587" s="193" t="str">
        <f>IF(CK587="","",SUMPRODUCT(--(CC587=$CC$8:$CC$358),--(CE587=$CE$8:$CE$358),--(CK587&lt;$CK$8:$CK$358))+COUNTIF($CK$8:CK587,CK587))</f>
        <v/>
      </c>
      <c r="BW587" s="193" t="str">
        <f t="shared" ref="BW587:BW650" si="272">IFERROR(VLOOKUP(BU587,selection,4,0),"")</f>
        <v/>
      </c>
      <c r="BX587" s="193" t="str">
        <f t="shared" ref="BX587:BX650" si="273">IFERROR(VLOOKUP(BU587,selection,5,0),"")</f>
        <v/>
      </c>
      <c r="BY587" s="193" t="str">
        <f t="shared" ref="BY587:BY650" si="274">IFERROR(VLOOKUP(BU587,selection,6,0),"")</f>
        <v/>
      </c>
      <c r="BZ587" s="193" t="str">
        <f t="shared" ref="BZ587:BZ650" si="275">IFERROR(VLOOKUP(BU587,selection,16,0),"")</f>
        <v/>
      </c>
      <c r="CA587" s="193" t="str">
        <f t="shared" ref="CA587:CA650" si="276">IFERROR(VLOOKUP(BU587,selection,15,0),"")</f>
        <v/>
      </c>
      <c r="CB587" s="193" t="str">
        <f t="shared" ref="CB587:CB650" si="277">IFERROR(VLOOKUP(BU587,selection,7,0),"")</f>
        <v/>
      </c>
      <c r="CC587" s="193" t="str">
        <f t="shared" ref="CC587:CC650" si="278">IFERROR(VLOOKUP(BU587,selection,18,0),"")</f>
        <v/>
      </c>
      <c r="CD587" s="193" t="str">
        <f t="shared" ref="CD587:CD650" si="279">IFERROR(VLOOKUP(BU587,selection,14,0),"")</f>
        <v/>
      </c>
      <c r="CE587" s="193" t="str">
        <f t="shared" ref="CE587:CE650" si="280">IFERROR(VLOOKUP(BU587,selection,19,0),"")</f>
        <v/>
      </c>
      <c r="CF587" s="200" t="str">
        <f t="shared" si="271"/>
        <v/>
      </c>
      <c r="CG587" s="193" t="str">
        <f t="shared" ref="CG587:CG650" si="281">IFERROR(VLOOKUP(BU587,selection,8,0),"")</f>
        <v/>
      </c>
      <c r="CH587" s="192" t="str">
        <f t="shared" ref="CH587:CH650" si="282">IFERROR(VLOOKUP(BU587,selection,9,0)*75%,"")</f>
        <v/>
      </c>
      <c r="CI587" s="193" t="str">
        <f t="shared" ref="CI587:CI650" si="283">IFERROR(VLOOKUP(BU587,selection,10,0),"")</f>
        <v/>
      </c>
      <c r="CJ587" s="192" t="str">
        <f t="shared" ref="CJ587:CJ650" si="284">IFERROR(VLOOKUP(BU587,selection,11,0)*25%,"")</f>
        <v/>
      </c>
      <c r="CK587" s="192" t="str">
        <f t="shared" ref="CK587:CK650" si="285">IFERROR(IF(CB587="","",SUM(CH587+CJ587)),"")</f>
        <v/>
      </c>
      <c r="CL587" s="193" t="str">
        <f>IF(CK587="","",SUMPRODUCT(--(CC587=$CC$8:$CC$358),--(CE587=$CE$8:$CE$358),--(CK587&lt;$CK$8:$CK$358))+COUNTIF($CK$8:CK587,CK587))</f>
        <v/>
      </c>
      <c r="CM587" s="229" t="str">
        <f>IF(CK587="","",SUMPRODUCT(--(CE587=$CE$8:$CE$101),--(CF587=$CF$8:$CF$101),--(CC587=$CC$8:$CC$101),--(CK587&lt;$CK$8:$CK$101))+COUNTIF($CK$8:CK587,CK587))</f>
        <v/>
      </c>
    </row>
    <row r="588" spans="73:91">
      <c r="BU588" s="193">
        <v>581</v>
      </c>
      <c r="BV588" s="193" t="str">
        <f>IF(CK588="","",SUMPRODUCT(--(CC588=$CC$8:$CC$358),--(CE588=$CE$8:$CE$358),--(CK588&lt;$CK$8:$CK$358))+COUNTIF($CK$8:CK588,CK588))</f>
        <v/>
      </c>
      <c r="BW588" s="193" t="str">
        <f t="shared" si="272"/>
        <v/>
      </c>
      <c r="BX588" s="193" t="str">
        <f t="shared" si="273"/>
        <v/>
      </c>
      <c r="BY588" s="193" t="str">
        <f t="shared" si="274"/>
        <v/>
      </c>
      <c r="BZ588" s="193" t="str">
        <f t="shared" si="275"/>
        <v/>
      </c>
      <c r="CA588" s="193" t="str">
        <f t="shared" si="276"/>
        <v/>
      </c>
      <c r="CB588" s="193" t="str">
        <f t="shared" si="277"/>
        <v/>
      </c>
      <c r="CC588" s="193" t="str">
        <f t="shared" si="278"/>
        <v/>
      </c>
      <c r="CD588" s="193" t="str">
        <f t="shared" si="279"/>
        <v/>
      </c>
      <c r="CE588" s="193" t="str">
        <f t="shared" si="280"/>
        <v/>
      </c>
      <c r="CF588" s="200" t="str">
        <f t="shared" si="271"/>
        <v/>
      </c>
      <c r="CG588" s="193" t="str">
        <f t="shared" si="281"/>
        <v/>
      </c>
      <c r="CH588" s="192" t="str">
        <f t="shared" si="282"/>
        <v/>
      </c>
      <c r="CI588" s="193" t="str">
        <f t="shared" si="283"/>
        <v/>
      </c>
      <c r="CJ588" s="192" t="str">
        <f t="shared" si="284"/>
        <v/>
      </c>
      <c r="CK588" s="192" t="str">
        <f t="shared" si="285"/>
        <v/>
      </c>
      <c r="CL588" s="193" t="str">
        <f>IF(CK588="","",SUMPRODUCT(--(CC588=$CC$8:$CC$358),--(CE588=$CE$8:$CE$358),--(CK588&lt;$CK$8:$CK$358))+COUNTIF($CK$8:CK588,CK588))</f>
        <v/>
      </c>
      <c r="CM588" s="229" t="str">
        <f>IF(CK588="","",SUMPRODUCT(--(CE588=$CE$8:$CE$101),--(CF588=$CF$8:$CF$101),--(CC588=$CC$8:$CC$101),--(CK588&lt;$CK$8:$CK$101))+COUNTIF($CK$8:CK588,CK588))</f>
        <v/>
      </c>
    </row>
    <row r="589" spans="73:91">
      <c r="BU589" s="193">
        <v>582</v>
      </c>
      <c r="BV589" s="193" t="str">
        <f>IF(CK589="","",SUMPRODUCT(--(CC589=$CC$8:$CC$358),--(CE589=$CE$8:$CE$358),--(CK589&lt;$CK$8:$CK$358))+COUNTIF($CK$8:CK589,CK589))</f>
        <v/>
      </c>
      <c r="BW589" s="193" t="str">
        <f t="shared" si="272"/>
        <v/>
      </c>
      <c r="BX589" s="193" t="str">
        <f t="shared" si="273"/>
        <v/>
      </c>
      <c r="BY589" s="193" t="str">
        <f t="shared" si="274"/>
        <v/>
      </c>
      <c r="BZ589" s="193" t="str">
        <f t="shared" si="275"/>
        <v/>
      </c>
      <c r="CA589" s="193" t="str">
        <f t="shared" si="276"/>
        <v/>
      </c>
      <c r="CB589" s="193" t="str">
        <f t="shared" si="277"/>
        <v/>
      </c>
      <c r="CC589" s="193" t="str">
        <f t="shared" si="278"/>
        <v/>
      </c>
      <c r="CD589" s="193" t="str">
        <f t="shared" si="279"/>
        <v/>
      </c>
      <c r="CE589" s="193" t="str">
        <f t="shared" si="280"/>
        <v/>
      </c>
      <c r="CF589" s="200" t="str">
        <f t="shared" si="271"/>
        <v/>
      </c>
      <c r="CG589" s="193" t="str">
        <f t="shared" si="281"/>
        <v/>
      </c>
      <c r="CH589" s="192" t="str">
        <f t="shared" si="282"/>
        <v/>
      </c>
      <c r="CI589" s="193" t="str">
        <f t="shared" si="283"/>
        <v/>
      </c>
      <c r="CJ589" s="192" t="str">
        <f t="shared" si="284"/>
        <v/>
      </c>
      <c r="CK589" s="192" t="str">
        <f t="shared" si="285"/>
        <v/>
      </c>
      <c r="CL589" s="193" t="str">
        <f>IF(CK589="","",SUMPRODUCT(--(CC589=$CC$8:$CC$358),--(CE589=$CE$8:$CE$358),--(CK589&lt;$CK$8:$CK$358))+COUNTIF($CK$8:CK589,CK589))</f>
        <v/>
      </c>
      <c r="CM589" s="229" t="str">
        <f>IF(CK589="","",SUMPRODUCT(--(CE589=$CE$8:$CE$101),--(CF589=$CF$8:$CF$101),--(CC589=$CC$8:$CC$101),--(CK589&lt;$CK$8:$CK$101))+COUNTIF($CK$8:CK589,CK589))</f>
        <v/>
      </c>
    </row>
    <row r="590" spans="73:91">
      <c r="BU590" s="193">
        <v>583</v>
      </c>
      <c r="BV590" s="193" t="str">
        <f>IF(CK590="","",SUMPRODUCT(--(CC590=$CC$8:$CC$358),--(CE590=$CE$8:$CE$358),--(CK590&lt;$CK$8:$CK$358))+COUNTIF($CK$8:CK590,CK590))</f>
        <v/>
      </c>
      <c r="BW590" s="193" t="str">
        <f t="shared" si="272"/>
        <v/>
      </c>
      <c r="BX590" s="193" t="str">
        <f t="shared" si="273"/>
        <v/>
      </c>
      <c r="BY590" s="193" t="str">
        <f t="shared" si="274"/>
        <v/>
      </c>
      <c r="BZ590" s="193" t="str">
        <f t="shared" si="275"/>
        <v/>
      </c>
      <c r="CA590" s="193" t="str">
        <f t="shared" si="276"/>
        <v/>
      </c>
      <c r="CB590" s="193" t="str">
        <f t="shared" si="277"/>
        <v/>
      </c>
      <c r="CC590" s="193" t="str">
        <f t="shared" si="278"/>
        <v/>
      </c>
      <c r="CD590" s="193" t="str">
        <f t="shared" si="279"/>
        <v/>
      </c>
      <c r="CE590" s="193" t="str">
        <f t="shared" si="280"/>
        <v/>
      </c>
      <c r="CF590" s="200" t="str">
        <f t="shared" si="271"/>
        <v/>
      </c>
      <c r="CG590" s="193" t="str">
        <f t="shared" si="281"/>
        <v/>
      </c>
      <c r="CH590" s="192" t="str">
        <f t="shared" si="282"/>
        <v/>
      </c>
      <c r="CI590" s="193" t="str">
        <f t="shared" si="283"/>
        <v/>
      </c>
      <c r="CJ590" s="192" t="str">
        <f t="shared" si="284"/>
        <v/>
      </c>
      <c r="CK590" s="192" t="str">
        <f t="shared" si="285"/>
        <v/>
      </c>
      <c r="CL590" s="193" t="str">
        <f>IF(CK590="","",SUMPRODUCT(--(CC590=$CC$8:$CC$358),--(CE590=$CE$8:$CE$358),--(CK590&lt;$CK$8:$CK$358))+COUNTIF($CK$8:CK590,CK590))</f>
        <v/>
      </c>
      <c r="CM590" s="229" t="str">
        <f>IF(CK590="","",SUMPRODUCT(--(CE590=$CE$8:$CE$101),--(CF590=$CF$8:$CF$101),--(CC590=$CC$8:$CC$101),--(CK590&lt;$CK$8:$CK$101))+COUNTIF($CK$8:CK590,CK590))</f>
        <v/>
      </c>
    </row>
    <row r="591" spans="73:91">
      <c r="BU591" s="193">
        <v>584</v>
      </c>
      <c r="BV591" s="193" t="str">
        <f>IF(CK591="","",SUMPRODUCT(--(CC591=$CC$8:$CC$358),--(CE591=$CE$8:$CE$358),--(CK591&lt;$CK$8:$CK$358))+COUNTIF($CK$8:CK591,CK591))</f>
        <v/>
      </c>
      <c r="BW591" s="193" t="str">
        <f t="shared" si="272"/>
        <v/>
      </c>
      <c r="BX591" s="193" t="str">
        <f t="shared" si="273"/>
        <v/>
      </c>
      <c r="BY591" s="193" t="str">
        <f t="shared" si="274"/>
        <v/>
      </c>
      <c r="BZ591" s="193" t="str">
        <f t="shared" si="275"/>
        <v/>
      </c>
      <c r="CA591" s="193" t="str">
        <f t="shared" si="276"/>
        <v/>
      </c>
      <c r="CB591" s="193" t="str">
        <f t="shared" si="277"/>
        <v/>
      </c>
      <c r="CC591" s="193" t="str">
        <f t="shared" si="278"/>
        <v/>
      </c>
      <c r="CD591" s="193" t="str">
        <f t="shared" si="279"/>
        <v/>
      </c>
      <c r="CE591" s="193" t="str">
        <f t="shared" si="280"/>
        <v/>
      </c>
      <c r="CF591" s="200" t="str">
        <f t="shared" si="271"/>
        <v/>
      </c>
      <c r="CG591" s="193" t="str">
        <f t="shared" si="281"/>
        <v/>
      </c>
      <c r="CH591" s="192" t="str">
        <f t="shared" si="282"/>
        <v/>
      </c>
      <c r="CI591" s="193" t="str">
        <f t="shared" si="283"/>
        <v/>
      </c>
      <c r="CJ591" s="192" t="str">
        <f t="shared" si="284"/>
        <v/>
      </c>
      <c r="CK591" s="192" t="str">
        <f t="shared" si="285"/>
        <v/>
      </c>
      <c r="CL591" s="193" t="str">
        <f>IF(CK591="","",SUMPRODUCT(--(CC591=$CC$8:$CC$358),--(CE591=$CE$8:$CE$358),--(CK591&lt;$CK$8:$CK$358))+COUNTIF($CK$8:CK591,CK591))</f>
        <v/>
      </c>
      <c r="CM591" s="229" t="str">
        <f>IF(CK591="","",SUMPRODUCT(--(CE591=$CE$8:$CE$101),--(CF591=$CF$8:$CF$101),--(CC591=$CC$8:$CC$101),--(CK591&lt;$CK$8:$CK$101))+COUNTIF($CK$8:CK591,CK591))</f>
        <v/>
      </c>
    </row>
    <row r="592" spans="73:91">
      <c r="BU592" s="193">
        <v>585</v>
      </c>
      <c r="BV592" s="193" t="str">
        <f>IF(CK592="","",SUMPRODUCT(--(CC592=$CC$8:$CC$358),--(CE592=$CE$8:$CE$358),--(CK592&lt;$CK$8:$CK$358))+COUNTIF($CK$8:CK592,CK592))</f>
        <v/>
      </c>
      <c r="BW592" s="193" t="str">
        <f t="shared" si="272"/>
        <v/>
      </c>
      <c r="BX592" s="193" t="str">
        <f t="shared" si="273"/>
        <v/>
      </c>
      <c r="BY592" s="193" t="str">
        <f t="shared" si="274"/>
        <v/>
      </c>
      <c r="BZ592" s="193" t="str">
        <f t="shared" si="275"/>
        <v/>
      </c>
      <c r="CA592" s="193" t="str">
        <f t="shared" si="276"/>
        <v/>
      </c>
      <c r="CB592" s="193" t="str">
        <f t="shared" si="277"/>
        <v/>
      </c>
      <c r="CC592" s="193" t="str">
        <f t="shared" si="278"/>
        <v/>
      </c>
      <c r="CD592" s="193" t="str">
        <f t="shared" si="279"/>
        <v/>
      </c>
      <c r="CE592" s="193" t="str">
        <f t="shared" si="280"/>
        <v/>
      </c>
      <c r="CF592" s="200" t="str">
        <f t="shared" si="271"/>
        <v/>
      </c>
      <c r="CG592" s="193" t="str">
        <f t="shared" si="281"/>
        <v/>
      </c>
      <c r="CH592" s="192" t="str">
        <f t="shared" si="282"/>
        <v/>
      </c>
      <c r="CI592" s="193" t="str">
        <f t="shared" si="283"/>
        <v/>
      </c>
      <c r="CJ592" s="192" t="str">
        <f t="shared" si="284"/>
        <v/>
      </c>
      <c r="CK592" s="192" t="str">
        <f t="shared" si="285"/>
        <v/>
      </c>
      <c r="CL592" s="193" t="str">
        <f>IF(CK592="","",SUMPRODUCT(--(CC592=$CC$8:$CC$358),--(CE592=$CE$8:$CE$358),--(CK592&lt;$CK$8:$CK$358))+COUNTIF($CK$8:CK592,CK592))</f>
        <v/>
      </c>
      <c r="CM592" s="229" t="str">
        <f>IF(CK592="","",SUMPRODUCT(--(CE592=$CE$8:$CE$101),--(CF592=$CF$8:$CF$101),--(CC592=$CC$8:$CC$101),--(CK592&lt;$CK$8:$CK$101))+COUNTIF($CK$8:CK592,CK592))</f>
        <v/>
      </c>
    </row>
    <row r="593" spans="73:91">
      <c r="BU593" s="193">
        <v>586</v>
      </c>
      <c r="BV593" s="193" t="str">
        <f>IF(CK593="","",SUMPRODUCT(--(CC593=$CC$8:$CC$358),--(CE593=$CE$8:$CE$358),--(CK593&lt;$CK$8:$CK$358))+COUNTIF($CK$8:CK593,CK593))</f>
        <v/>
      </c>
      <c r="BW593" s="193" t="str">
        <f t="shared" si="272"/>
        <v/>
      </c>
      <c r="BX593" s="193" t="str">
        <f t="shared" si="273"/>
        <v/>
      </c>
      <c r="BY593" s="193" t="str">
        <f t="shared" si="274"/>
        <v/>
      </c>
      <c r="BZ593" s="193" t="str">
        <f t="shared" si="275"/>
        <v/>
      </c>
      <c r="CA593" s="193" t="str">
        <f t="shared" si="276"/>
        <v/>
      </c>
      <c r="CB593" s="193" t="str">
        <f t="shared" si="277"/>
        <v/>
      </c>
      <c r="CC593" s="193" t="str">
        <f t="shared" si="278"/>
        <v/>
      </c>
      <c r="CD593" s="193" t="str">
        <f t="shared" si="279"/>
        <v/>
      </c>
      <c r="CE593" s="193" t="str">
        <f t="shared" si="280"/>
        <v/>
      </c>
      <c r="CF593" s="200" t="str">
        <f t="shared" si="271"/>
        <v/>
      </c>
      <c r="CG593" s="193" t="str">
        <f t="shared" si="281"/>
        <v/>
      </c>
      <c r="CH593" s="192" t="str">
        <f t="shared" si="282"/>
        <v/>
      </c>
      <c r="CI593" s="193" t="str">
        <f t="shared" si="283"/>
        <v/>
      </c>
      <c r="CJ593" s="192" t="str">
        <f t="shared" si="284"/>
        <v/>
      </c>
      <c r="CK593" s="192" t="str">
        <f t="shared" si="285"/>
        <v/>
      </c>
      <c r="CL593" s="193" t="str">
        <f>IF(CK593="","",SUMPRODUCT(--(CC593=$CC$8:$CC$358),--(CE593=$CE$8:$CE$358),--(CK593&lt;$CK$8:$CK$358))+COUNTIF($CK$8:CK593,CK593))</f>
        <v/>
      </c>
      <c r="CM593" s="229" t="str">
        <f>IF(CK593="","",SUMPRODUCT(--(CE593=$CE$8:$CE$101),--(CF593=$CF$8:$CF$101),--(CC593=$CC$8:$CC$101),--(CK593&lt;$CK$8:$CK$101))+COUNTIF($CK$8:CK593,CK593))</f>
        <v/>
      </c>
    </row>
    <row r="594" spans="73:91">
      <c r="BU594" s="193">
        <v>587</v>
      </c>
      <c r="BV594" s="193" t="str">
        <f>IF(CK594="","",SUMPRODUCT(--(CC594=$CC$8:$CC$358),--(CE594=$CE$8:$CE$358),--(CK594&lt;$CK$8:$CK$358))+COUNTIF($CK$8:CK594,CK594))</f>
        <v/>
      </c>
      <c r="BW594" s="193" t="str">
        <f t="shared" si="272"/>
        <v/>
      </c>
      <c r="BX594" s="193" t="str">
        <f t="shared" si="273"/>
        <v/>
      </c>
      <c r="BY594" s="193" t="str">
        <f t="shared" si="274"/>
        <v/>
      </c>
      <c r="BZ594" s="193" t="str">
        <f t="shared" si="275"/>
        <v/>
      </c>
      <c r="CA594" s="193" t="str">
        <f t="shared" si="276"/>
        <v/>
      </c>
      <c r="CB594" s="193" t="str">
        <f t="shared" si="277"/>
        <v/>
      </c>
      <c r="CC594" s="193" t="str">
        <f t="shared" si="278"/>
        <v/>
      </c>
      <c r="CD594" s="193" t="str">
        <f t="shared" si="279"/>
        <v/>
      </c>
      <c r="CE594" s="193" t="str">
        <f t="shared" si="280"/>
        <v/>
      </c>
      <c r="CF594" s="200" t="str">
        <f t="shared" si="271"/>
        <v/>
      </c>
      <c r="CG594" s="193" t="str">
        <f t="shared" si="281"/>
        <v/>
      </c>
      <c r="CH594" s="192" t="str">
        <f t="shared" si="282"/>
        <v/>
      </c>
      <c r="CI594" s="193" t="str">
        <f t="shared" si="283"/>
        <v/>
      </c>
      <c r="CJ594" s="192" t="str">
        <f t="shared" si="284"/>
        <v/>
      </c>
      <c r="CK594" s="192" t="str">
        <f t="shared" si="285"/>
        <v/>
      </c>
      <c r="CL594" s="193" t="str">
        <f>IF(CK594="","",SUMPRODUCT(--(CC594=$CC$8:$CC$358),--(CE594=$CE$8:$CE$358),--(CK594&lt;$CK$8:$CK$358))+COUNTIF($CK$8:CK594,CK594))</f>
        <v/>
      </c>
      <c r="CM594" s="229" t="str">
        <f>IF(CK594="","",SUMPRODUCT(--(CE594=$CE$8:$CE$101),--(CF594=$CF$8:$CF$101),--(CC594=$CC$8:$CC$101),--(CK594&lt;$CK$8:$CK$101))+COUNTIF($CK$8:CK594,CK594))</f>
        <v/>
      </c>
    </row>
    <row r="595" spans="73:91">
      <c r="BU595" s="193">
        <v>588</v>
      </c>
      <c r="BV595" s="193" t="str">
        <f>IF(CK595="","",SUMPRODUCT(--(CC595=$CC$8:$CC$358),--(CE595=$CE$8:$CE$358),--(CK595&lt;$CK$8:$CK$358))+COUNTIF($CK$8:CK595,CK595))</f>
        <v/>
      </c>
      <c r="BW595" s="193" t="str">
        <f t="shared" si="272"/>
        <v/>
      </c>
      <c r="BX595" s="193" t="str">
        <f t="shared" si="273"/>
        <v/>
      </c>
      <c r="BY595" s="193" t="str">
        <f t="shared" si="274"/>
        <v/>
      </c>
      <c r="BZ595" s="193" t="str">
        <f t="shared" si="275"/>
        <v/>
      </c>
      <c r="CA595" s="193" t="str">
        <f t="shared" si="276"/>
        <v/>
      </c>
      <c r="CB595" s="193" t="str">
        <f t="shared" si="277"/>
        <v/>
      </c>
      <c r="CC595" s="193" t="str">
        <f t="shared" si="278"/>
        <v/>
      </c>
      <c r="CD595" s="193" t="str">
        <f t="shared" si="279"/>
        <v/>
      </c>
      <c r="CE595" s="193" t="str">
        <f t="shared" si="280"/>
        <v/>
      </c>
      <c r="CF595" s="200" t="str">
        <f t="shared" si="271"/>
        <v/>
      </c>
      <c r="CG595" s="193" t="str">
        <f t="shared" si="281"/>
        <v/>
      </c>
      <c r="CH595" s="192" t="str">
        <f t="shared" si="282"/>
        <v/>
      </c>
      <c r="CI595" s="193" t="str">
        <f t="shared" si="283"/>
        <v/>
      </c>
      <c r="CJ595" s="192" t="str">
        <f t="shared" si="284"/>
        <v/>
      </c>
      <c r="CK595" s="192" t="str">
        <f t="shared" si="285"/>
        <v/>
      </c>
      <c r="CL595" s="193" t="str">
        <f>IF(CK595="","",SUMPRODUCT(--(CC595=$CC$8:$CC$358),--(CE595=$CE$8:$CE$358),--(CK595&lt;$CK$8:$CK$358))+COUNTIF($CK$8:CK595,CK595))</f>
        <v/>
      </c>
      <c r="CM595" s="229" t="str">
        <f>IF(CK595="","",SUMPRODUCT(--(CE595=$CE$8:$CE$101),--(CF595=$CF$8:$CF$101),--(CC595=$CC$8:$CC$101),--(CK595&lt;$CK$8:$CK$101))+COUNTIF($CK$8:CK595,CK595))</f>
        <v/>
      </c>
    </row>
    <row r="596" spans="73:91">
      <c r="BU596" s="193">
        <v>589</v>
      </c>
      <c r="BV596" s="193" t="str">
        <f>IF(CK596="","",SUMPRODUCT(--(CC596=$CC$8:$CC$358),--(CE596=$CE$8:$CE$358),--(CK596&lt;$CK$8:$CK$358))+COUNTIF($CK$8:CK596,CK596))</f>
        <v/>
      </c>
      <c r="BW596" s="193" t="str">
        <f t="shared" si="272"/>
        <v/>
      </c>
      <c r="BX596" s="193" t="str">
        <f t="shared" si="273"/>
        <v/>
      </c>
      <c r="BY596" s="193" t="str">
        <f t="shared" si="274"/>
        <v/>
      </c>
      <c r="BZ596" s="193" t="str">
        <f t="shared" si="275"/>
        <v/>
      </c>
      <c r="CA596" s="193" t="str">
        <f t="shared" si="276"/>
        <v/>
      </c>
      <c r="CB596" s="193" t="str">
        <f t="shared" si="277"/>
        <v/>
      </c>
      <c r="CC596" s="193" t="str">
        <f t="shared" si="278"/>
        <v/>
      </c>
      <c r="CD596" s="193" t="str">
        <f t="shared" si="279"/>
        <v/>
      </c>
      <c r="CE596" s="193" t="str">
        <f t="shared" si="280"/>
        <v/>
      </c>
      <c r="CF596" s="200" t="str">
        <f t="shared" si="271"/>
        <v/>
      </c>
      <c r="CG596" s="193" t="str">
        <f t="shared" si="281"/>
        <v/>
      </c>
      <c r="CH596" s="192" t="str">
        <f t="shared" si="282"/>
        <v/>
      </c>
      <c r="CI596" s="193" t="str">
        <f t="shared" si="283"/>
        <v/>
      </c>
      <c r="CJ596" s="192" t="str">
        <f t="shared" si="284"/>
        <v/>
      </c>
      <c r="CK596" s="192" t="str">
        <f t="shared" si="285"/>
        <v/>
      </c>
      <c r="CL596" s="193" t="str">
        <f>IF(CK596="","",SUMPRODUCT(--(CC596=$CC$8:$CC$358),--(CE596=$CE$8:$CE$358),--(CK596&lt;$CK$8:$CK$358))+COUNTIF($CK$8:CK596,CK596))</f>
        <v/>
      </c>
      <c r="CM596" s="229" t="str">
        <f>IF(CK596="","",SUMPRODUCT(--(CE596=$CE$8:$CE$101),--(CF596=$CF$8:$CF$101),--(CC596=$CC$8:$CC$101),--(CK596&lt;$CK$8:$CK$101))+COUNTIF($CK$8:CK596,CK596))</f>
        <v/>
      </c>
    </row>
    <row r="597" spans="73:91">
      <c r="BU597" s="193">
        <v>590</v>
      </c>
      <c r="BV597" s="193" t="str">
        <f>IF(CK597="","",SUMPRODUCT(--(CC597=$CC$8:$CC$358),--(CE597=$CE$8:$CE$358),--(CK597&lt;$CK$8:$CK$358))+COUNTIF($CK$8:CK597,CK597))</f>
        <v/>
      </c>
      <c r="BW597" s="193" t="str">
        <f t="shared" si="272"/>
        <v/>
      </c>
      <c r="BX597" s="193" t="str">
        <f t="shared" si="273"/>
        <v/>
      </c>
      <c r="BY597" s="193" t="str">
        <f t="shared" si="274"/>
        <v/>
      </c>
      <c r="BZ597" s="193" t="str">
        <f t="shared" si="275"/>
        <v/>
      </c>
      <c r="CA597" s="193" t="str">
        <f t="shared" si="276"/>
        <v/>
      </c>
      <c r="CB597" s="193" t="str">
        <f t="shared" si="277"/>
        <v/>
      </c>
      <c r="CC597" s="193" t="str">
        <f t="shared" si="278"/>
        <v/>
      </c>
      <c r="CD597" s="193" t="str">
        <f t="shared" si="279"/>
        <v/>
      </c>
      <c r="CE597" s="193" t="str">
        <f t="shared" si="280"/>
        <v/>
      </c>
      <c r="CF597" s="200" t="str">
        <f t="shared" si="271"/>
        <v/>
      </c>
      <c r="CG597" s="193" t="str">
        <f t="shared" si="281"/>
        <v/>
      </c>
      <c r="CH597" s="192" t="str">
        <f t="shared" si="282"/>
        <v/>
      </c>
      <c r="CI597" s="193" t="str">
        <f t="shared" si="283"/>
        <v/>
      </c>
      <c r="CJ597" s="192" t="str">
        <f t="shared" si="284"/>
        <v/>
      </c>
      <c r="CK597" s="192" t="str">
        <f t="shared" si="285"/>
        <v/>
      </c>
      <c r="CL597" s="193" t="str">
        <f>IF(CK597="","",SUMPRODUCT(--(CC597=$CC$8:$CC$358),--(CE597=$CE$8:$CE$358),--(CK597&lt;$CK$8:$CK$358))+COUNTIF($CK$8:CK597,CK597))</f>
        <v/>
      </c>
      <c r="CM597" s="229" t="str">
        <f>IF(CK597="","",SUMPRODUCT(--(CE597=$CE$8:$CE$101),--(CF597=$CF$8:$CF$101),--(CC597=$CC$8:$CC$101),--(CK597&lt;$CK$8:$CK$101))+COUNTIF($CK$8:CK597,CK597))</f>
        <v/>
      </c>
    </row>
    <row r="598" spans="73:91">
      <c r="BU598" s="193">
        <v>591</v>
      </c>
      <c r="BV598" s="193" t="str">
        <f>IF(CK598="","",SUMPRODUCT(--(CC598=$CC$8:$CC$358),--(CE598=$CE$8:$CE$358),--(CK598&lt;$CK$8:$CK$358))+COUNTIF($CK$8:CK598,CK598))</f>
        <v/>
      </c>
      <c r="BW598" s="193" t="str">
        <f t="shared" si="272"/>
        <v/>
      </c>
      <c r="BX598" s="193" t="str">
        <f t="shared" si="273"/>
        <v/>
      </c>
      <c r="BY598" s="193" t="str">
        <f t="shared" si="274"/>
        <v/>
      </c>
      <c r="BZ598" s="193" t="str">
        <f t="shared" si="275"/>
        <v/>
      </c>
      <c r="CA598" s="193" t="str">
        <f t="shared" si="276"/>
        <v/>
      </c>
      <c r="CB598" s="193" t="str">
        <f t="shared" si="277"/>
        <v/>
      </c>
      <c r="CC598" s="193" t="str">
        <f t="shared" si="278"/>
        <v/>
      </c>
      <c r="CD598" s="193" t="str">
        <f t="shared" si="279"/>
        <v/>
      </c>
      <c r="CE598" s="193" t="str">
        <f t="shared" si="280"/>
        <v/>
      </c>
      <c r="CF598" s="200" t="str">
        <f t="shared" si="271"/>
        <v/>
      </c>
      <c r="CG598" s="193" t="str">
        <f t="shared" si="281"/>
        <v/>
      </c>
      <c r="CH598" s="192" t="str">
        <f t="shared" si="282"/>
        <v/>
      </c>
      <c r="CI598" s="193" t="str">
        <f t="shared" si="283"/>
        <v/>
      </c>
      <c r="CJ598" s="192" t="str">
        <f t="shared" si="284"/>
        <v/>
      </c>
      <c r="CK598" s="192" t="str">
        <f t="shared" si="285"/>
        <v/>
      </c>
      <c r="CL598" s="193" t="str">
        <f>IF(CK598="","",SUMPRODUCT(--(CC598=$CC$8:$CC$358),--(CE598=$CE$8:$CE$358),--(CK598&lt;$CK$8:$CK$358))+COUNTIF($CK$8:CK598,CK598))</f>
        <v/>
      </c>
      <c r="CM598" s="229" t="str">
        <f>IF(CK598="","",SUMPRODUCT(--(CE598=$CE$8:$CE$101),--(CF598=$CF$8:$CF$101),--(CC598=$CC$8:$CC$101),--(CK598&lt;$CK$8:$CK$101))+COUNTIF($CK$8:CK598,CK598))</f>
        <v/>
      </c>
    </row>
    <row r="599" spans="73:91">
      <c r="BU599" s="193">
        <v>592</v>
      </c>
      <c r="BV599" s="193" t="str">
        <f>IF(CK599="","",SUMPRODUCT(--(CC599=$CC$8:$CC$358),--(CE599=$CE$8:$CE$358),--(CK599&lt;$CK$8:$CK$358))+COUNTIF($CK$8:CK599,CK599))</f>
        <v/>
      </c>
      <c r="BW599" s="193" t="str">
        <f t="shared" si="272"/>
        <v/>
      </c>
      <c r="BX599" s="193" t="str">
        <f t="shared" si="273"/>
        <v/>
      </c>
      <c r="BY599" s="193" t="str">
        <f t="shared" si="274"/>
        <v/>
      </c>
      <c r="BZ599" s="193" t="str">
        <f t="shared" si="275"/>
        <v/>
      </c>
      <c r="CA599" s="193" t="str">
        <f t="shared" si="276"/>
        <v/>
      </c>
      <c r="CB599" s="193" t="str">
        <f t="shared" si="277"/>
        <v/>
      </c>
      <c r="CC599" s="193" t="str">
        <f t="shared" si="278"/>
        <v/>
      </c>
      <c r="CD599" s="193" t="str">
        <f t="shared" si="279"/>
        <v/>
      </c>
      <c r="CE599" s="193" t="str">
        <f t="shared" si="280"/>
        <v/>
      </c>
      <c r="CF599" s="200" t="str">
        <f t="shared" si="271"/>
        <v/>
      </c>
      <c r="CG599" s="193" t="str">
        <f t="shared" si="281"/>
        <v/>
      </c>
      <c r="CH599" s="192" t="str">
        <f t="shared" si="282"/>
        <v/>
      </c>
      <c r="CI599" s="193" t="str">
        <f t="shared" si="283"/>
        <v/>
      </c>
      <c r="CJ599" s="192" t="str">
        <f t="shared" si="284"/>
        <v/>
      </c>
      <c r="CK599" s="192" t="str">
        <f t="shared" si="285"/>
        <v/>
      </c>
      <c r="CL599" s="193" t="str">
        <f>IF(CK599="","",SUMPRODUCT(--(CC599=$CC$8:$CC$358),--(CE599=$CE$8:$CE$358),--(CK599&lt;$CK$8:$CK$358))+COUNTIF($CK$8:CK599,CK599))</f>
        <v/>
      </c>
      <c r="CM599" s="229" t="str">
        <f>IF(CK599="","",SUMPRODUCT(--(CE599=$CE$8:$CE$101),--(CF599=$CF$8:$CF$101),--(CC599=$CC$8:$CC$101),--(CK599&lt;$CK$8:$CK$101))+COUNTIF($CK$8:CK599,CK599))</f>
        <v/>
      </c>
    </row>
    <row r="600" spans="73:91">
      <c r="BU600" s="193">
        <v>593</v>
      </c>
      <c r="BV600" s="193" t="str">
        <f>IF(CK600="","",SUMPRODUCT(--(CC600=$CC$8:$CC$358),--(CE600=$CE$8:$CE$358),--(CK600&lt;$CK$8:$CK$358))+COUNTIF($CK$8:CK600,CK600))</f>
        <v/>
      </c>
      <c r="BW600" s="193" t="str">
        <f t="shared" si="272"/>
        <v/>
      </c>
      <c r="BX600" s="193" t="str">
        <f t="shared" si="273"/>
        <v/>
      </c>
      <c r="BY600" s="193" t="str">
        <f t="shared" si="274"/>
        <v/>
      </c>
      <c r="BZ600" s="193" t="str">
        <f t="shared" si="275"/>
        <v/>
      </c>
      <c r="CA600" s="193" t="str">
        <f t="shared" si="276"/>
        <v/>
      </c>
      <c r="CB600" s="193" t="str">
        <f t="shared" si="277"/>
        <v/>
      </c>
      <c r="CC600" s="193" t="str">
        <f t="shared" si="278"/>
        <v/>
      </c>
      <c r="CD600" s="193" t="str">
        <f t="shared" si="279"/>
        <v/>
      </c>
      <c r="CE600" s="193" t="str">
        <f t="shared" si="280"/>
        <v/>
      </c>
      <c r="CF600" s="200" t="str">
        <f t="shared" si="271"/>
        <v/>
      </c>
      <c r="CG600" s="193" t="str">
        <f t="shared" si="281"/>
        <v/>
      </c>
      <c r="CH600" s="192" t="str">
        <f t="shared" si="282"/>
        <v/>
      </c>
      <c r="CI600" s="193" t="str">
        <f t="shared" si="283"/>
        <v/>
      </c>
      <c r="CJ600" s="192" t="str">
        <f t="shared" si="284"/>
        <v/>
      </c>
      <c r="CK600" s="192" t="str">
        <f t="shared" si="285"/>
        <v/>
      </c>
      <c r="CL600" s="193" t="str">
        <f>IF(CK600="","",SUMPRODUCT(--(CC600=$CC$8:$CC$358),--(CE600=$CE$8:$CE$358),--(CK600&lt;$CK$8:$CK$358))+COUNTIF($CK$8:CK600,CK600))</f>
        <v/>
      </c>
      <c r="CM600" s="229" t="str">
        <f>IF(CK600="","",SUMPRODUCT(--(CE600=$CE$8:$CE$101),--(CF600=$CF$8:$CF$101),--(CC600=$CC$8:$CC$101),--(CK600&lt;$CK$8:$CK$101))+COUNTIF($CK$8:CK600,CK600))</f>
        <v/>
      </c>
    </row>
    <row r="601" spans="73:91">
      <c r="BU601" s="193">
        <v>594</v>
      </c>
      <c r="BV601" s="193" t="str">
        <f>IF(CK601="","",SUMPRODUCT(--(CC601=$CC$8:$CC$358),--(CE601=$CE$8:$CE$358),--(CK601&lt;$CK$8:$CK$358))+COUNTIF($CK$8:CK601,CK601))</f>
        <v/>
      </c>
      <c r="BW601" s="193" t="str">
        <f t="shared" si="272"/>
        <v/>
      </c>
      <c r="BX601" s="193" t="str">
        <f t="shared" si="273"/>
        <v/>
      </c>
      <c r="BY601" s="193" t="str">
        <f t="shared" si="274"/>
        <v/>
      </c>
      <c r="BZ601" s="193" t="str">
        <f t="shared" si="275"/>
        <v/>
      </c>
      <c r="CA601" s="193" t="str">
        <f t="shared" si="276"/>
        <v/>
      </c>
      <c r="CB601" s="193" t="str">
        <f t="shared" si="277"/>
        <v/>
      </c>
      <c r="CC601" s="193" t="str">
        <f t="shared" si="278"/>
        <v/>
      </c>
      <c r="CD601" s="193" t="str">
        <f t="shared" si="279"/>
        <v/>
      </c>
      <c r="CE601" s="193" t="str">
        <f t="shared" si="280"/>
        <v/>
      </c>
      <c r="CF601" s="200" t="str">
        <f t="shared" si="271"/>
        <v/>
      </c>
      <c r="CG601" s="193" t="str">
        <f t="shared" si="281"/>
        <v/>
      </c>
      <c r="CH601" s="192" t="str">
        <f t="shared" si="282"/>
        <v/>
      </c>
      <c r="CI601" s="193" t="str">
        <f t="shared" si="283"/>
        <v/>
      </c>
      <c r="CJ601" s="192" t="str">
        <f t="shared" si="284"/>
        <v/>
      </c>
      <c r="CK601" s="192" t="str">
        <f t="shared" si="285"/>
        <v/>
      </c>
      <c r="CL601" s="193" t="str">
        <f>IF(CK601="","",SUMPRODUCT(--(CC601=$CC$8:$CC$358),--(CE601=$CE$8:$CE$358),--(CK601&lt;$CK$8:$CK$358))+COUNTIF($CK$8:CK601,CK601))</f>
        <v/>
      </c>
      <c r="CM601" s="229" t="str">
        <f>IF(CK601="","",SUMPRODUCT(--(CE601=$CE$8:$CE$101),--(CF601=$CF$8:$CF$101),--(CC601=$CC$8:$CC$101),--(CK601&lt;$CK$8:$CK$101))+COUNTIF($CK$8:CK601,CK601))</f>
        <v/>
      </c>
    </row>
    <row r="602" spans="73:91">
      <c r="BU602" s="193">
        <v>595</v>
      </c>
      <c r="BV602" s="193" t="str">
        <f>IF(CK602="","",SUMPRODUCT(--(CC602=$CC$8:$CC$358),--(CE602=$CE$8:$CE$358),--(CK602&lt;$CK$8:$CK$358))+COUNTIF($CK$8:CK602,CK602))</f>
        <v/>
      </c>
      <c r="BW602" s="193" t="str">
        <f t="shared" si="272"/>
        <v/>
      </c>
      <c r="BX602" s="193" t="str">
        <f t="shared" si="273"/>
        <v/>
      </c>
      <c r="BY602" s="193" t="str">
        <f t="shared" si="274"/>
        <v/>
      </c>
      <c r="BZ602" s="193" t="str">
        <f t="shared" si="275"/>
        <v/>
      </c>
      <c r="CA602" s="193" t="str">
        <f t="shared" si="276"/>
        <v/>
      </c>
      <c r="CB602" s="193" t="str">
        <f t="shared" si="277"/>
        <v/>
      </c>
      <c r="CC602" s="193" t="str">
        <f t="shared" si="278"/>
        <v/>
      </c>
      <c r="CD602" s="193" t="str">
        <f t="shared" si="279"/>
        <v/>
      </c>
      <c r="CE602" s="193" t="str">
        <f t="shared" si="280"/>
        <v/>
      </c>
      <c r="CF602" s="200" t="str">
        <f t="shared" si="271"/>
        <v/>
      </c>
      <c r="CG602" s="193" t="str">
        <f t="shared" si="281"/>
        <v/>
      </c>
      <c r="CH602" s="192" t="str">
        <f t="shared" si="282"/>
        <v/>
      </c>
      <c r="CI602" s="193" t="str">
        <f t="shared" si="283"/>
        <v/>
      </c>
      <c r="CJ602" s="192" t="str">
        <f t="shared" si="284"/>
        <v/>
      </c>
      <c r="CK602" s="192" t="str">
        <f t="shared" si="285"/>
        <v/>
      </c>
      <c r="CL602" s="193" t="str">
        <f>IF(CK602="","",SUMPRODUCT(--(CC602=$CC$8:$CC$358),--(CE602=$CE$8:$CE$358),--(CK602&lt;$CK$8:$CK$358))+COUNTIF($CK$8:CK602,CK602))</f>
        <v/>
      </c>
      <c r="CM602" s="229" t="str">
        <f>IF(CK602="","",SUMPRODUCT(--(CE602=$CE$8:$CE$101),--(CF602=$CF$8:$CF$101),--(CC602=$CC$8:$CC$101),--(CK602&lt;$CK$8:$CK$101))+COUNTIF($CK$8:CK602,CK602))</f>
        <v/>
      </c>
    </row>
    <row r="603" spans="73:91">
      <c r="BU603" s="193">
        <v>596</v>
      </c>
      <c r="BV603" s="193" t="str">
        <f>IF(CK603="","",SUMPRODUCT(--(CC603=$CC$8:$CC$358),--(CE603=$CE$8:$CE$358),--(CK603&lt;$CK$8:$CK$358))+COUNTIF($CK$8:CK603,CK603))</f>
        <v/>
      </c>
      <c r="BW603" s="193" t="str">
        <f t="shared" si="272"/>
        <v/>
      </c>
      <c r="BX603" s="193" t="str">
        <f t="shared" si="273"/>
        <v/>
      </c>
      <c r="BY603" s="193" t="str">
        <f t="shared" si="274"/>
        <v/>
      </c>
      <c r="BZ603" s="193" t="str">
        <f t="shared" si="275"/>
        <v/>
      </c>
      <c r="CA603" s="193" t="str">
        <f t="shared" si="276"/>
        <v/>
      </c>
      <c r="CB603" s="193" t="str">
        <f t="shared" si="277"/>
        <v/>
      </c>
      <c r="CC603" s="193" t="str">
        <f t="shared" si="278"/>
        <v/>
      </c>
      <c r="CD603" s="193" t="str">
        <f t="shared" si="279"/>
        <v/>
      </c>
      <c r="CE603" s="193" t="str">
        <f t="shared" si="280"/>
        <v/>
      </c>
      <c r="CF603" s="200" t="str">
        <f t="shared" si="271"/>
        <v/>
      </c>
      <c r="CG603" s="193" t="str">
        <f t="shared" si="281"/>
        <v/>
      </c>
      <c r="CH603" s="192" t="str">
        <f t="shared" si="282"/>
        <v/>
      </c>
      <c r="CI603" s="193" t="str">
        <f t="shared" si="283"/>
        <v/>
      </c>
      <c r="CJ603" s="192" t="str">
        <f t="shared" si="284"/>
        <v/>
      </c>
      <c r="CK603" s="192" t="str">
        <f t="shared" si="285"/>
        <v/>
      </c>
      <c r="CL603" s="193" t="str">
        <f>IF(CK603="","",SUMPRODUCT(--(CC603=$CC$8:$CC$358),--(CE603=$CE$8:$CE$358),--(CK603&lt;$CK$8:$CK$358))+COUNTIF($CK$8:CK603,CK603))</f>
        <v/>
      </c>
      <c r="CM603" s="229" t="str">
        <f>IF(CK603="","",SUMPRODUCT(--(CE603=$CE$8:$CE$101),--(CF603=$CF$8:$CF$101),--(CC603=$CC$8:$CC$101),--(CK603&lt;$CK$8:$CK$101))+COUNTIF($CK$8:CK603,CK603))</f>
        <v/>
      </c>
    </row>
    <row r="604" spans="73:91">
      <c r="BU604" s="193">
        <v>597</v>
      </c>
      <c r="BV604" s="193" t="str">
        <f>IF(CK604="","",SUMPRODUCT(--(CC604=$CC$8:$CC$358),--(CE604=$CE$8:$CE$358),--(CK604&lt;$CK$8:$CK$358))+COUNTIF($CK$8:CK604,CK604))</f>
        <v/>
      </c>
      <c r="BW604" s="193" t="str">
        <f t="shared" si="272"/>
        <v/>
      </c>
      <c r="BX604" s="193" t="str">
        <f t="shared" si="273"/>
        <v/>
      </c>
      <c r="BY604" s="193" t="str">
        <f t="shared" si="274"/>
        <v/>
      </c>
      <c r="BZ604" s="193" t="str">
        <f t="shared" si="275"/>
        <v/>
      </c>
      <c r="CA604" s="193" t="str">
        <f t="shared" si="276"/>
        <v/>
      </c>
      <c r="CB604" s="193" t="str">
        <f t="shared" si="277"/>
        <v/>
      </c>
      <c r="CC604" s="193" t="str">
        <f t="shared" si="278"/>
        <v/>
      </c>
      <c r="CD604" s="193" t="str">
        <f t="shared" si="279"/>
        <v/>
      </c>
      <c r="CE604" s="193" t="str">
        <f t="shared" si="280"/>
        <v/>
      </c>
      <c r="CF604" s="200" t="str">
        <f t="shared" si="271"/>
        <v/>
      </c>
      <c r="CG604" s="193" t="str">
        <f t="shared" si="281"/>
        <v/>
      </c>
      <c r="CH604" s="192" t="str">
        <f t="shared" si="282"/>
        <v/>
      </c>
      <c r="CI604" s="193" t="str">
        <f t="shared" si="283"/>
        <v/>
      </c>
      <c r="CJ604" s="192" t="str">
        <f t="shared" si="284"/>
        <v/>
      </c>
      <c r="CK604" s="192" t="str">
        <f t="shared" si="285"/>
        <v/>
      </c>
      <c r="CL604" s="193" t="str">
        <f>IF(CK604="","",SUMPRODUCT(--(CC604=$CC$8:$CC$358),--(CE604=$CE$8:$CE$358),--(CK604&lt;$CK$8:$CK$358))+COUNTIF($CK$8:CK604,CK604))</f>
        <v/>
      </c>
      <c r="CM604" s="229" t="str">
        <f>IF(CK604="","",SUMPRODUCT(--(CE604=$CE$8:$CE$101),--(CF604=$CF$8:$CF$101),--(CC604=$CC$8:$CC$101),--(CK604&lt;$CK$8:$CK$101))+COUNTIF($CK$8:CK604,CK604))</f>
        <v/>
      </c>
    </row>
    <row r="605" spans="73:91">
      <c r="BU605" s="193">
        <v>598</v>
      </c>
      <c r="BV605" s="193" t="str">
        <f>IF(CK605="","",SUMPRODUCT(--(CC605=$CC$8:$CC$358),--(CE605=$CE$8:$CE$358),--(CK605&lt;$CK$8:$CK$358))+COUNTIF($CK$8:CK605,CK605))</f>
        <v/>
      </c>
      <c r="BW605" s="193" t="str">
        <f t="shared" si="272"/>
        <v/>
      </c>
      <c r="BX605" s="193" t="str">
        <f t="shared" si="273"/>
        <v/>
      </c>
      <c r="BY605" s="193" t="str">
        <f t="shared" si="274"/>
        <v/>
      </c>
      <c r="BZ605" s="193" t="str">
        <f t="shared" si="275"/>
        <v/>
      </c>
      <c r="CA605" s="193" t="str">
        <f t="shared" si="276"/>
        <v/>
      </c>
      <c r="CB605" s="193" t="str">
        <f t="shared" si="277"/>
        <v/>
      </c>
      <c r="CC605" s="193" t="str">
        <f t="shared" si="278"/>
        <v/>
      </c>
      <c r="CD605" s="193" t="str">
        <f t="shared" si="279"/>
        <v/>
      </c>
      <c r="CE605" s="193" t="str">
        <f t="shared" si="280"/>
        <v/>
      </c>
      <c r="CF605" s="200" t="str">
        <f t="shared" si="271"/>
        <v/>
      </c>
      <c r="CG605" s="193" t="str">
        <f t="shared" si="281"/>
        <v/>
      </c>
      <c r="CH605" s="192" t="str">
        <f t="shared" si="282"/>
        <v/>
      </c>
      <c r="CI605" s="193" t="str">
        <f t="shared" si="283"/>
        <v/>
      </c>
      <c r="CJ605" s="192" t="str">
        <f t="shared" si="284"/>
        <v/>
      </c>
      <c r="CK605" s="192" t="str">
        <f t="shared" si="285"/>
        <v/>
      </c>
      <c r="CL605" s="193" t="str">
        <f>IF(CK605="","",SUMPRODUCT(--(CC605=$CC$8:$CC$358),--(CE605=$CE$8:$CE$358),--(CK605&lt;$CK$8:$CK$358))+COUNTIF($CK$8:CK605,CK605))</f>
        <v/>
      </c>
      <c r="CM605" s="229" t="str">
        <f>IF(CK605="","",SUMPRODUCT(--(CE605=$CE$8:$CE$101),--(CF605=$CF$8:$CF$101),--(CC605=$CC$8:$CC$101),--(CK605&lt;$CK$8:$CK$101))+COUNTIF($CK$8:CK605,CK605))</f>
        <v/>
      </c>
    </row>
    <row r="606" spans="73:91">
      <c r="BU606" s="193">
        <v>599</v>
      </c>
      <c r="BV606" s="193" t="str">
        <f>IF(CK606="","",SUMPRODUCT(--(CC606=$CC$8:$CC$358),--(CE606=$CE$8:$CE$358),--(CK606&lt;$CK$8:$CK$358))+COUNTIF($CK$8:CK606,CK606))</f>
        <v/>
      </c>
      <c r="BW606" s="193" t="str">
        <f t="shared" si="272"/>
        <v/>
      </c>
      <c r="BX606" s="193" t="str">
        <f t="shared" si="273"/>
        <v/>
      </c>
      <c r="BY606" s="193" t="str">
        <f t="shared" si="274"/>
        <v/>
      </c>
      <c r="BZ606" s="193" t="str">
        <f t="shared" si="275"/>
        <v/>
      </c>
      <c r="CA606" s="193" t="str">
        <f t="shared" si="276"/>
        <v/>
      </c>
      <c r="CB606" s="193" t="str">
        <f t="shared" si="277"/>
        <v/>
      </c>
      <c r="CC606" s="193" t="str">
        <f t="shared" si="278"/>
        <v/>
      </c>
      <c r="CD606" s="193" t="str">
        <f t="shared" si="279"/>
        <v/>
      </c>
      <c r="CE606" s="193" t="str">
        <f t="shared" si="280"/>
        <v/>
      </c>
      <c r="CF606" s="200" t="str">
        <f t="shared" si="271"/>
        <v/>
      </c>
      <c r="CG606" s="193" t="str">
        <f t="shared" si="281"/>
        <v/>
      </c>
      <c r="CH606" s="192" t="str">
        <f t="shared" si="282"/>
        <v/>
      </c>
      <c r="CI606" s="193" t="str">
        <f t="shared" si="283"/>
        <v/>
      </c>
      <c r="CJ606" s="192" t="str">
        <f t="shared" si="284"/>
        <v/>
      </c>
      <c r="CK606" s="192" t="str">
        <f t="shared" si="285"/>
        <v/>
      </c>
      <c r="CL606" s="193" t="str">
        <f>IF(CK606="","",SUMPRODUCT(--(CC606=$CC$8:$CC$358),--(CE606=$CE$8:$CE$358),--(CK606&lt;$CK$8:$CK$358))+COUNTIF($CK$8:CK606,CK606))</f>
        <v/>
      </c>
      <c r="CM606" s="229" t="str">
        <f>IF(CK606="","",SUMPRODUCT(--(CE606=$CE$8:$CE$101),--(CF606=$CF$8:$CF$101),--(CC606=$CC$8:$CC$101),--(CK606&lt;$CK$8:$CK$101))+COUNTIF($CK$8:CK606,CK606))</f>
        <v/>
      </c>
    </row>
    <row r="607" spans="73:91">
      <c r="BU607" s="193">
        <v>600</v>
      </c>
      <c r="BV607" s="193" t="str">
        <f>IF(CK607="","",SUMPRODUCT(--(CC607=$CC$8:$CC$358),--(CE607=$CE$8:$CE$358),--(CK607&lt;$CK$8:$CK$358))+COUNTIF($CK$8:CK607,CK607))</f>
        <v/>
      </c>
      <c r="BW607" s="193" t="str">
        <f t="shared" si="272"/>
        <v/>
      </c>
      <c r="BX607" s="193" t="str">
        <f t="shared" si="273"/>
        <v/>
      </c>
      <c r="BY607" s="193" t="str">
        <f t="shared" si="274"/>
        <v/>
      </c>
      <c r="BZ607" s="193" t="str">
        <f t="shared" si="275"/>
        <v/>
      </c>
      <c r="CA607" s="193" t="str">
        <f t="shared" si="276"/>
        <v/>
      </c>
      <c r="CB607" s="193" t="str">
        <f t="shared" si="277"/>
        <v/>
      </c>
      <c r="CC607" s="193" t="str">
        <f t="shared" si="278"/>
        <v/>
      </c>
      <c r="CD607" s="193" t="str">
        <f t="shared" si="279"/>
        <v/>
      </c>
      <c r="CE607" s="193" t="str">
        <f t="shared" si="280"/>
        <v/>
      </c>
      <c r="CF607" s="200" t="str">
        <f t="shared" si="271"/>
        <v/>
      </c>
      <c r="CG607" s="193" t="str">
        <f t="shared" si="281"/>
        <v/>
      </c>
      <c r="CH607" s="192" t="str">
        <f t="shared" si="282"/>
        <v/>
      </c>
      <c r="CI607" s="193" t="str">
        <f t="shared" si="283"/>
        <v/>
      </c>
      <c r="CJ607" s="192" t="str">
        <f t="shared" si="284"/>
        <v/>
      </c>
      <c r="CK607" s="192" t="str">
        <f t="shared" si="285"/>
        <v/>
      </c>
      <c r="CL607" s="193" t="str">
        <f>IF(CK607="","",SUMPRODUCT(--(CC607=$CC$8:$CC$358),--(CE607=$CE$8:$CE$358),--(CK607&lt;$CK$8:$CK$358))+COUNTIF($CK$8:CK607,CK607))</f>
        <v/>
      </c>
      <c r="CM607" s="229" t="str">
        <f>IF(CK607="","",SUMPRODUCT(--(CE607=$CE$8:$CE$101),--(CF607=$CF$8:$CF$101),--(CC607=$CC$8:$CC$101),--(CK607&lt;$CK$8:$CK$101))+COUNTIF($CK$8:CK607,CK607))</f>
        <v/>
      </c>
    </row>
    <row r="608" spans="73:91">
      <c r="BU608" s="193">
        <v>601</v>
      </c>
      <c r="BV608" s="193" t="str">
        <f>IF(CK608="","",SUMPRODUCT(--(CC608=$CC$8:$CC$358),--(CE608=$CE$8:$CE$358),--(CK608&lt;$CK$8:$CK$358))+COUNTIF($CK$8:CK608,CK608))</f>
        <v/>
      </c>
      <c r="BW608" s="193" t="str">
        <f t="shared" si="272"/>
        <v/>
      </c>
      <c r="BX608" s="193" t="str">
        <f t="shared" si="273"/>
        <v/>
      </c>
      <c r="BY608" s="193" t="str">
        <f t="shared" si="274"/>
        <v/>
      </c>
      <c r="BZ608" s="193" t="str">
        <f t="shared" si="275"/>
        <v/>
      </c>
      <c r="CA608" s="193" t="str">
        <f t="shared" si="276"/>
        <v/>
      </c>
      <c r="CB608" s="193" t="str">
        <f t="shared" si="277"/>
        <v/>
      </c>
      <c r="CC608" s="193" t="str">
        <f t="shared" si="278"/>
        <v/>
      </c>
      <c r="CD608" s="193" t="str">
        <f t="shared" si="279"/>
        <v/>
      </c>
      <c r="CE608" s="193" t="str">
        <f t="shared" si="280"/>
        <v/>
      </c>
      <c r="CF608" s="200" t="str">
        <f t="shared" si="271"/>
        <v/>
      </c>
      <c r="CG608" s="193" t="str">
        <f t="shared" si="281"/>
        <v/>
      </c>
      <c r="CH608" s="192" t="str">
        <f t="shared" si="282"/>
        <v/>
      </c>
      <c r="CI608" s="193" t="str">
        <f t="shared" si="283"/>
        <v/>
      </c>
      <c r="CJ608" s="192" t="str">
        <f t="shared" si="284"/>
        <v/>
      </c>
      <c r="CK608" s="192" t="str">
        <f t="shared" si="285"/>
        <v/>
      </c>
      <c r="CL608" s="193" t="str">
        <f>IF(CK608="","",SUMPRODUCT(--(CC608=$CC$8:$CC$358),--(CE608=$CE$8:$CE$358),--(CK608&lt;$CK$8:$CK$358))+COUNTIF($CK$8:CK608,CK608))</f>
        <v/>
      </c>
      <c r="CM608" s="229" t="str">
        <f>IF(CK608="","",SUMPRODUCT(--(CE608=$CE$8:$CE$101),--(CF608=$CF$8:$CF$101),--(CC608=$CC$8:$CC$101),--(CK608&lt;$CK$8:$CK$101))+COUNTIF($CK$8:CK608,CK608))</f>
        <v/>
      </c>
    </row>
    <row r="609" spans="73:91">
      <c r="BU609" s="193">
        <v>602</v>
      </c>
      <c r="BV609" s="193" t="str">
        <f>IF(CK609="","",SUMPRODUCT(--(CC609=$CC$8:$CC$358),--(CE609=$CE$8:$CE$358),--(CK609&lt;$CK$8:$CK$358))+COUNTIF($CK$8:CK609,CK609))</f>
        <v/>
      </c>
      <c r="BW609" s="193" t="str">
        <f t="shared" si="272"/>
        <v/>
      </c>
      <c r="BX609" s="193" t="str">
        <f t="shared" si="273"/>
        <v/>
      </c>
      <c r="BY609" s="193" t="str">
        <f t="shared" si="274"/>
        <v/>
      </c>
      <c r="BZ609" s="193" t="str">
        <f t="shared" si="275"/>
        <v/>
      </c>
      <c r="CA609" s="193" t="str">
        <f t="shared" si="276"/>
        <v/>
      </c>
      <c r="CB609" s="193" t="str">
        <f t="shared" si="277"/>
        <v/>
      </c>
      <c r="CC609" s="193" t="str">
        <f t="shared" si="278"/>
        <v/>
      </c>
      <c r="CD609" s="193" t="str">
        <f t="shared" si="279"/>
        <v/>
      </c>
      <c r="CE609" s="193" t="str">
        <f t="shared" si="280"/>
        <v/>
      </c>
      <c r="CF609" s="200" t="str">
        <f t="shared" si="271"/>
        <v/>
      </c>
      <c r="CG609" s="193" t="str">
        <f t="shared" si="281"/>
        <v/>
      </c>
      <c r="CH609" s="192" t="str">
        <f t="shared" si="282"/>
        <v/>
      </c>
      <c r="CI609" s="193" t="str">
        <f t="shared" si="283"/>
        <v/>
      </c>
      <c r="CJ609" s="192" t="str">
        <f t="shared" si="284"/>
        <v/>
      </c>
      <c r="CK609" s="192" t="str">
        <f t="shared" si="285"/>
        <v/>
      </c>
      <c r="CL609" s="193" t="str">
        <f>IF(CK609="","",SUMPRODUCT(--(CC609=$CC$8:$CC$358),--(CE609=$CE$8:$CE$358),--(CK609&lt;$CK$8:$CK$358))+COUNTIF($CK$8:CK609,CK609))</f>
        <v/>
      </c>
      <c r="CM609" s="229" t="str">
        <f>IF(CK609="","",SUMPRODUCT(--(CE609=$CE$8:$CE$101),--(CF609=$CF$8:$CF$101),--(CC609=$CC$8:$CC$101),--(CK609&lt;$CK$8:$CK$101))+COUNTIF($CK$8:CK609,CK609))</f>
        <v/>
      </c>
    </row>
    <row r="610" spans="73:91">
      <c r="BU610" s="193">
        <v>603</v>
      </c>
      <c r="BV610" s="193" t="str">
        <f>IF(CK610="","",SUMPRODUCT(--(CC610=$CC$8:$CC$358),--(CE610=$CE$8:$CE$358),--(CK610&lt;$CK$8:$CK$358))+COUNTIF($CK$8:CK610,CK610))</f>
        <v/>
      </c>
      <c r="BW610" s="193" t="str">
        <f t="shared" si="272"/>
        <v/>
      </c>
      <c r="BX610" s="193" t="str">
        <f t="shared" si="273"/>
        <v/>
      </c>
      <c r="BY610" s="193" t="str">
        <f t="shared" si="274"/>
        <v/>
      </c>
      <c r="BZ610" s="193" t="str">
        <f t="shared" si="275"/>
        <v/>
      </c>
      <c r="CA610" s="193" t="str">
        <f t="shared" si="276"/>
        <v/>
      </c>
      <c r="CB610" s="193" t="str">
        <f t="shared" si="277"/>
        <v/>
      </c>
      <c r="CC610" s="193" t="str">
        <f t="shared" si="278"/>
        <v/>
      </c>
      <c r="CD610" s="193" t="str">
        <f t="shared" si="279"/>
        <v/>
      </c>
      <c r="CE610" s="193" t="str">
        <f t="shared" si="280"/>
        <v/>
      </c>
      <c r="CF610" s="200" t="str">
        <f t="shared" si="271"/>
        <v/>
      </c>
      <c r="CG610" s="193" t="str">
        <f t="shared" si="281"/>
        <v/>
      </c>
      <c r="CH610" s="192" t="str">
        <f t="shared" si="282"/>
        <v/>
      </c>
      <c r="CI610" s="193" t="str">
        <f t="shared" si="283"/>
        <v/>
      </c>
      <c r="CJ610" s="192" t="str">
        <f t="shared" si="284"/>
        <v/>
      </c>
      <c r="CK610" s="192" t="str">
        <f t="shared" si="285"/>
        <v/>
      </c>
      <c r="CL610" s="193" t="str">
        <f>IF(CK610="","",SUMPRODUCT(--(CC610=$CC$8:$CC$358),--(CE610=$CE$8:$CE$358),--(CK610&lt;$CK$8:$CK$358))+COUNTIF($CK$8:CK610,CK610))</f>
        <v/>
      </c>
      <c r="CM610" s="229" t="str">
        <f>IF(CK610="","",SUMPRODUCT(--(CE610=$CE$8:$CE$101),--(CF610=$CF$8:$CF$101),--(CC610=$CC$8:$CC$101),--(CK610&lt;$CK$8:$CK$101))+COUNTIF($CK$8:CK610,CK610))</f>
        <v/>
      </c>
    </row>
    <row r="611" spans="73:91">
      <c r="BU611" s="193">
        <v>604</v>
      </c>
      <c r="BV611" s="193" t="str">
        <f>IF(CK611="","",SUMPRODUCT(--(CC611=$CC$8:$CC$358),--(CE611=$CE$8:$CE$358),--(CK611&lt;$CK$8:$CK$358))+COUNTIF($CK$8:CK611,CK611))</f>
        <v/>
      </c>
      <c r="BW611" s="193" t="str">
        <f t="shared" si="272"/>
        <v/>
      </c>
      <c r="BX611" s="193" t="str">
        <f t="shared" si="273"/>
        <v/>
      </c>
      <c r="BY611" s="193" t="str">
        <f t="shared" si="274"/>
        <v/>
      </c>
      <c r="BZ611" s="193" t="str">
        <f t="shared" si="275"/>
        <v/>
      </c>
      <c r="CA611" s="193" t="str">
        <f t="shared" si="276"/>
        <v/>
      </c>
      <c r="CB611" s="193" t="str">
        <f t="shared" si="277"/>
        <v/>
      </c>
      <c r="CC611" s="193" t="str">
        <f t="shared" si="278"/>
        <v/>
      </c>
      <c r="CD611" s="193" t="str">
        <f t="shared" si="279"/>
        <v/>
      </c>
      <c r="CE611" s="193" t="str">
        <f t="shared" si="280"/>
        <v/>
      </c>
      <c r="CF611" s="200" t="str">
        <f t="shared" si="271"/>
        <v/>
      </c>
      <c r="CG611" s="193" t="str">
        <f t="shared" si="281"/>
        <v/>
      </c>
      <c r="CH611" s="192" t="str">
        <f t="shared" si="282"/>
        <v/>
      </c>
      <c r="CI611" s="193" t="str">
        <f t="shared" si="283"/>
        <v/>
      </c>
      <c r="CJ611" s="192" t="str">
        <f t="shared" si="284"/>
        <v/>
      </c>
      <c r="CK611" s="192" t="str">
        <f t="shared" si="285"/>
        <v/>
      </c>
      <c r="CL611" s="193" t="str">
        <f>IF(CK611="","",SUMPRODUCT(--(CC611=$CC$8:$CC$358),--(CE611=$CE$8:$CE$358),--(CK611&lt;$CK$8:$CK$358))+COUNTIF($CK$8:CK611,CK611))</f>
        <v/>
      </c>
      <c r="CM611" s="229" t="str">
        <f>IF(CK611="","",SUMPRODUCT(--(CE611=$CE$8:$CE$101),--(CF611=$CF$8:$CF$101),--(CC611=$CC$8:$CC$101),--(CK611&lt;$CK$8:$CK$101))+COUNTIF($CK$8:CK611,CK611))</f>
        <v/>
      </c>
    </row>
    <row r="612" spans="73:91">
      <c r="BU612" s="193">
        <v>605</v>
      </c>
      <c r="BV612" s="193" t="str">
        <f>IF(CK612="","",SUMPRODUCT(--(CC612=$CC$8:$CC$358),--(CE612=$CE$8:$CE$358),--(CK612&lt;$CK$8:$CK$358))+COUNTIF($CK$8:CK612,CK612))</f>
        <v/>
      </c>
      <c r="BW612" s="193" t="str">
        <f t="shared" si="272"/>
        <v/>
      </c>
      <c r="BX612" s="193" t="str">
        <f t="shared" si="273"/>
        <v/>
      </c>
      <c r="BY612" s="193" t="str">
        <f t="shared" si="274"/>
        <v/>
      </c>
      <c r="BZ612" s="193" t="str">
        <f t="shared" si="275"/>
        <v/>
      </c>
      <c r="CA612" s="193" t="str">
        <f t="shared" si="276"/>
        <v/>
      </c>
      <c r="CB612" s="193" t="str">
        <f t="shared" si="277"/>
        <v/>
      </c>
      <c r="CC612" s="193" t="str">
        <f t="shared" si="278"/>
        <v/>
      </c>
      <c r="CD612" s="193" t="str">
        <f t="shared" si="279"/>
        <v/>
      </c>
      <c r="CE612" s="193" t="str">
        <f t="shared" si="280"/>
        <v/>
      </c>
      <c r="CF612" s="200" t="str">
        <f t="shared" si="271"/>
        <v/>
      </c>
      <c r="CG612" s="193" t="str">
        <f t="shared" si="281"/>
        <v/>
      </c>
      <c r="CH612" s="192" t="str">
        <f t="shared" si="282"/>
        <v/>
      </c>
      <c r="CI612" s="193" t="str">
        <f t="shared" si="283"/>
        <v/>
      </c>
      <c r="CJ612" s="192" t="str">
        <f t="shared" si="284"/>
        <v/>
      </c>
      <c r="CK612" s="192" t="str">
        <f t="shared" si="285"/>
        <v/>
      </c>
      <c r="CL612" s="193" t="str">
        <f>IF(CK612="","",SUMPRODUCT(--(CC612=$CC$8:$CC$358),--(CE612=$CE$8:$CE$358),--(CK612&lt;$CK$8:$CK$358))+COUNTIF($CK$8:CK612,CK612))</f>
        <v/>
      </c>
      <c r="CM612" s="229" t="str">
        <f>IF(CK612="","",SUMPRODUCT(--(CE612=$CE$8:$CE$101),--(CF612=$CF$8:$CF$101),--(CC612=$CC$8:$CC$101),--(CK612&lt;$CK$8:$CK$101))+COUNTIF($CK$8:CK612,CK612))</f>
        <v/>
      </c>
    </row>
    <row r="613" spans="73:91">
      <c r="BU613" s="193">
        <v>606</v>
      </c>
      <c r="BV613" s="193" t="str">
        <f>IF(CK613="","",SUMPRODUCT(--(CC613=$CC$8:$CC$358),--(CE613=$CE$8:$CE$358),--(CK613&lt;$CK$8:$CK$358))+COUNTIF($CK$8:CK613,CK613))</f>
        <v/>
      </c>
      <c r="BW613" s="193" t="str">
        <f t="shared" si="272"/>
        <v/>
      </c>
      <c r="BX613" s="193" t="str">
        <f t="shared" si="273"/>
        <v/>
      </c>
      <c r="BY613" s="193" t="str">
        <f t="shared" si="274"/>
        <v/>
      </c>
      <c r="BZ613" s="193" t="str">
        <f t="shared" si="275"/>
        <v/>
      </c>
      <c r="CA613" s="193" t="str">
        <f t="shared" si="276"/>
        <v/>
      </c>
      <c r="CB613" s="193" t="str">
        <f t="shared" si="277"/>
        <v/>
      </c>
      <c r="CC613" s="193" t="str">
        <f t="shared" si="278"/>
        <v/>
      </c>
      <c r="CD613" s="193" t="str">
        <f t="shared" si="279"/>
        <v/>
      </c>
      <c r="CE613" s="193" t="str">
        <f t="shared" si="280"/>
        <v/>
      </c>
      <c r="CF613" s="200" t="str">
        <f t="shared" si="271"/>
        <v/>
      </c>
      <c r="CG613" s="193" t="str">
        <f t="shared" si="281"/>
        <v/>
      </c>
      <c r="CH613" s="192" t="str">
        <f t="shared" si="282"/>
        <v/>
      </c>
      <c r="CI613" s="193" t="str">
        <f t="shared" si="283"/>
        <v/>
      </c>
      <c r="CJ613" s="192" t="str">
        <f t="shared" si="284"/>
        <v/>
      </c>
      <c r="CK613" s="192" t="str">
        <f t="shared" si="285"/>
        <v/>
      </c>
      <c r="CL613" s="193" t="str">
        <f>IF(CK613="","",SUMPRODUCT(--(CC613=$CC$8:$CC$358),--(CE613=$CE$8:$CE$358),--(CK613&lt;$CK$8:$CK$358))+COUNTIF($CK$8:CK613,CK613))</f>
        <v/>
      </c>
      <c r="CM613" s="229" t="str">
        <f>IF(CK613="","",SUMPRODUCT(--(CE613=$CE$8:$CE$101),--(CF613=$CF$8:$CF$101),--(CC613=$CC$8:$CC$101),--(CK613&lt;$CK$8:$CK$101))+COUNTIF($CK$8:CK613,CK613))</f>
        <v/>
      </c>
    </row>
    <row r="614" spans="73:91">
      <c r="BU614" s="193">
        <v>607</v>
      </c>
      <c r="BV614" s="193" t="str">
        <f>IF(CK614="","",SUMPRODUCT(--(CC614=$CC$8:$CC$358),--(CE614=$CE$8:$CE$358),--(CK614&lt;$CK$8:$CK$358))+COUNTIF($CK$8:CK614,CK614))</f>
        <v/>
      </c>
      <c r="BW614" s="193" t="str">
        <f t="shared" si="272"/>
        <v/>
      </c>
      <c r="BX614" s="193" t="str">
        <f t="shared" si="273"/>
        <v/>
      </c>
      <c r="BY614" s="193" t="str">
        <f t="shared" si="274"/>
        <v/>
      </c>
      <c r="BZ614" s="193" t="str">
        <f t="shared" si="275"/>
        <v/>
      </c>
      <c r="CA614" s="193" t="str">
        <f t="shared" si="276"/>
        <v/>
      </c>
      <c r="CB614" s="193" t="str">
        <f t="shared" si="277"/>
        <v/>
      </c>
      <c r="CC614" s="193" t="str">
        <f t="shared" si="278"/>
        <v/>
      </c>
      <c r="CD614" s="193" t="str">
        <f t="shared" si="279"/>
        <v/>
      </c>
      <c r="CE614" s="193" t="str">
        <f t="shared" si="280"/>
        <v/>
      </c>
      <c r="CF614" s="200" t="str">
        <f t="shared" si="271"/>
        <v/>
      </c>
      <c r="CG614" s="193" t="str">
        <f t="shared" si="281"/>
        <v/>
      </c>
      <c r="CH614" s="192" t="str">
        <f t="shared" si="282"/>
        <v/>
      </c>
      <c r="CI614" s="193" t="str">
        <f t="shared" si="283"/>
        <v/>
      </c>
      <c r="CJ614" s="192" t="str">
        <f t="shared" si="284"/>
        <v/>
      </c>
      <c r="CK614" s="192" t="str">
        <f t="shared" si="285"/>
        <v/>
      </c>
      <c r="CL614" s="193" t="str">
        <f>IF(CK614="","",SUMPRODUCT(--(CC614=$CC$8:$CC$358),--(CE614=$CE$8:$CE$358),--(CK614&lt;$CK$8:$CK$358))+COUNTIF($CK$8:CK614,CK614))</f>
        <v/>
      </c>
      <c r="CM614" s="229" t="str">
        <f>IF(CK614="","",SUMPRODUCT(--(CE614=$CE$8:$CE$101),--(CF614=$CF$8:$CF$101),--(CC614=$CC$8:$CC$101),--(CK614&lt;$CK$8:$CK$101))+COUNTIF($CK$8:CK614,CK614))</f>
        <v/>
      </c>
    </row>
    <row r="615" spans="73:91">
      <c r="BU615" s="193">
        <v>608</v>
      </c>
      <c r="BV615" s="193" t="str">
        <f>IF(CK615="","",SUMPRODUCT(--(CC615=$CC$8:$CC$358),--(CE615=$CE$8:$CE$358),--(CK615&lt;$CK$8:$CK$358))+COUNTIF($CK$8:CK615,CK615))</f>
        <v/>
      </c>
      <c r="BW615" s="193" t="str">
        <f t="shared" si="272"/>
        <v/>
      </c>
      <c r="BX615" s="193" t="str">
        <f t="shared" si="273"/>
        <v/>
      </c>
      <c r="BY615" s="193" t="str">
        <f t="shared" si="274"/>
        <v/>
      </c>
      <c r="BZ615" s="193" t="str">
        <f t="shared" si="275"/>
        <v/>
      </c>
      <c r="CA615" s="193" t="str">
        <f t="shared" si="276"/>
        <v/>
      </c>
      <c r="CB615" s="193" t="str">
        <f t="shared" si="277"/>
        <v/>
      </c>
      <c r="CC615" s="193" t="str">
        <f t="shared" si="278"/>
        <v/>
      </c>
      <c r="CD615" s="193" t="str">
        <f t="shared" si="279"/>
        <v/>
      </c>
      <c r="CE615" s="193" t="str">
        <f t="shared" si="280"/>
        <v/>
      </c>
      <c r="CF615" s="200" t="str">
        <f t="shared" si="271"/>
        <v/>
      </c>
      <c r="CG615" s="193" t="str">
        <f t="shared" si="281"/>
        <v/>
      </c>
      <c r="CH615" s="192" t="str">
        <f t="shared" si="282"/>
        <v/>
      </c>
      <c r="CI615" s="193" t="str">
        <f t="shared" si="283"/>
        <v/>
      </c>
      <c r="CJ615" s="192" t="str">
        <f t="shared" si="284"/>
        <v/>
      </c>
      <c r="CK615" s="192" t="str">
        <f t="shared" si="285"/>
        <v/>
      </c>
      <c r="CL615" s="193" t="str">
        <f>IF(CK615="","",SUMPRODUCT(--(CC615=$CC$8:$CC$358),--(CE615=$CE$8:$CE$358),--(CK615&lt;$CK$8:$CK$358))+COUNTIF($CK$8:CK615,CK615))</f>
        <v/>
      </c>
      <c r="CM615" s="229" t="str">
        <f>IF(CK615="","",SUMPRODUCT(--(CE615=$CE$8:$CE$101),--(CF615=$CF$8:$CF$101),--(CC615=$CC$8:$CC$101),--(CK615&lt;$CK$8:$CK$101))+COUNTIF($CK$8:CK615,CK615))</f>
        <v/>
      </c>
    </row>
    <row r="616" spans="73:91">
      <c r="BU616" s="193">
        <v>609</v>
      </c>
      <c r="BV616" s="193" t="str">
        <f>IF(CK616="","",SUMPRODUCT(--(CC616=$CC$8:$CC$358),--(CE616=$CE$8:$CE$358),--(CK616&lt;$CK$8:$CK$358))+COUNTIF($CK$8:CK616,CK616))</f>
        <v/>
      </c>
      <c r="BW616" s="193" t="str">
        <f t="shared" si="272"/>
        <v/>
      </c>
      <c r="BX616" s="193" t="str">
        <f t="shared" si="273"/>
        <v/>
      </c>
      <c r="BY616" s="193" t="str">
        <f t="shared" si="274"/>
        <v/>
      </c>
      <c r="BZ616" s="193" t="str">
        <f t="shared" si="275"/>
        <v/>
      </c>
      <c r="CA616" s="193" t="str">
        <f t="shared" si="276"/>
        <v/>
      </c>
      <c r="CB616" s="193" t="str">
        <f t="shared" si="277"/>
        <v/>
      </c>
      <c r="CC616" s="193" t="str">
        <f t="shared" si="278"/>
        <v/>
      </c>
      <c r="CD616" s="193" t="str">
        <f t="shared" si="279"/>
        <v/>
      </c>
      <c r="CE616" s="193" t="str">
        <f t="shared" si="280"/>
        <v/>
      </c>
      <c r="CF616" s="200" t="str">
        <f t="shared" si="271"/>
        <v/>
      </c>
      <c r="CG616" s="193" t="str">
        <f t="shared" si="281"/>
        <v/>
      </c>
      <c r="CH616" s="192" t="str">
        <f t="shared" si="282"/>
        <v/>
      </c>
      <c r="CI616" s="193" t="str">
        <f t="shared" si="283"/>
        <v/>
      </c>
      <c r="CJ616" s="192" t="str">
        <f t="shared" si="284"/>
        <v/>
      </c>
      <c r="CK616" s="192" t="str">
        <f t="shared" si="285"/>
        <v/>
      </c>
      <c r="CL616" s="193" t="str">
        <f>IF(CK616="","",SUMPRODUCT(--(CC616=$CC$8:$CC$358),--(CE616=$CE$8:$CE$358),--(CK616&lt;$CK$8:$CK$358))+COUNTIF($CK$8:CK616,CK616))</f>
        <v/>
      </c>
      <c r="CM616" s="229" t="str">
        <f>IF(CK616="","",SUMPRODUCT(--(CE616=$CE$8:$CE$101),--(CF616=$CF$8:$CF$101),--(CC616=$CC$8:$CC$101),--(CK616&lt;$CK$8:$CK$101))+COUNTIF($CK$8:CK616,CK616))</f>
        <v/>
      </c>
    </row>
    <row r="617" spans="73:91">
      <c r="BU617" s="193">
        <v>610</v>
      </c>
      <c r="BV617" s="193" t="str">
        <f>IF(CK617="","",SUMPRODUCT(--(CC617=$CC$8:$CC$358),--(CE617=$CE$8:$CE$358),--(CK617&lt;$CK$8:$CK$358))+COUNTIF($CK$8:CK617,CK617))</f>
        <v/>
      </c>
      <c r="BW617" s="193" t="str">
        <f t="shared" si="272"/>
        <v/>
      </c>
      <c r="BX617" s="193" t="str">
        <f t="shared" si="273"/>
        <v/>
      </c>
      <c r="BY617" s="193" t="str">
        <f t="shared" si="274"/>
        <v/>
      </c>
      <c r="BZ617" s="193" t="str">
        <f t="shared" si="275"/>
        <v/>
      </c>
      <c r="CA617" s="193" t="str">
        <f t="shared" si="276"/>
        <v/>
      </c>
      <c r="CB617" s="193" t="str">
        <f t="shared" si="277"/>
        <v/>
      </c>
      <c r="CC617" s="193" t="str">
        <f t="shared" si="278"/>
        <v/>
      </c>
      <c r="CD617" s="193" t="str">
        <f t="shared" si="279"/>
        <v/>
      </c>
      <c r="CE617" s="193" t="str">
        <f t="shared" si="280"/>
        <v/>
      </c>
      <c r="CF617" s="200" t="str">
        <f t="shared" si="271"/>
        <v/>
      </c>
      <c r="CG617" s="193" t="str">
        <f t="shared" si="281"/>
        <v/>
      </c>
      <c r="CH617" s="192" t="str">
        <f t="shared" si="282"/>
        <v/>
      </c>
      <c r="CI617" s="193" t="str">
        <f t="shared" si="283"/>
        <v/>
      </c>
      <c r="CJ617" s="192" t="str">
        <f t="shared" si="284"/>
        <v/>
      </c>
      <c r="CK617" s="192" t="str">
        <f t="shared" si="285"/>
        <v/>
      </c>
      <c r="CL617" s="193" t="str">
        <f>IF(CK617="","",SUMPRODUCT(--(CC617=$CC$8:$CC$358),--(CE617=$CE$8:$CE$358),--(CK617&lt;$CK$8:$CK$358))+COUNTIF($CK$8:CK617,CK617))</f>
        <v/>
      </c>
      <c r="CM617" s="229" t="str">
        <f>IF(CK617="","",SUMPRODUCT(--(CE617=$CE$8:$CE$101),--(CF617=$CF$8:$CF$101),--(CC617=$CC$8:$CC$101),--(CK617&lt;$CK$8:$CK$101))+COUNTIF($CK$8:CK617,CK617))</f>
        <v/>
      </c>
    </row>
    <row r="618" spans="73:91">
      <c r="BU618" s="193">
        <v>611</v>
      </c>
      <c r="BV618" s="193" t="str">
        <f>IF(CK618="","",SUMPRODUCT(--(CC618=$CC$8:$CC$358),--(CE618=$CE$8:$CE$358),--(CK618&lt;$CK$8:$CK$358))+COUNTIF($CK$8:CK618,CK618))</f>
        <v/>
      </c>
      <c r="BW618" s="193" t="str">
        <f t="shared" si="272"/>
        <v/>
      </c>
      <c r="BX618" s="193" t="str">
        <f t="shared" si="273"/>
        <v/>
      </c>
      <c r="BY618" s="193" t="str">
        <f t="shared" si="274"/>
        <v/>
      </c>
      <c r="BZ618" s="193" t="str">
        <f t="shared" si="275"/>
        <v/>
      </c>
      <c r="CA618" s="193" t="str">
        <f t="shared" si="276"/>
        <v/>
      </c>
      <c r="CB618" s="193" t="str">
        <f t="shared" si="277"/>
        <v/>
      </c>
      <c r="CC618" s="193" t="str">
        <f t="shared" si="278"/>
        <v/>
      </c>
      <c r="CD618" s="193" t="str">
        <f t="shared" si="279"/>
        <v/>
      </c>
      <c r="CE618" s="193" t="str">
        <f t="shared" si="280"/>
        <v/>
      </c>
      <c r="CF618" s="200" t="str">
        <f t="shared" si="271"/>
        <v/>
      </c>
      <c r="CG618" s="193" t="str">
        <f t="shared" si="281"/>
        <v/>
      </c>
      <c r="CH618" s="192" t="str">
        <f t="shared" si="282"/>
        <v/>
      </c>
      <c r="CI618" s="193" t="str">
        <f t="shared" si="283"/>
        <v/>
      </c>
      <c r="CJ618" s="192" t="str">
        <f t="shared" si="284"/>
        <v/>
      </c>
      <c r="CK618" s="192" t="str">
        <f t="shared" si="285"/>
        <v/>
      </c>
      <c r="CL618" s="193" t="str">
        <f>IF(CK618="","",SUMPRODUCT(--(CC618=$CC$8:$CC$358),--(CE618=$CE$8:$CE$358),--(CK618&lt;$CK$8:$CK$358))+COUNTIF($CK$8:CK618,CK618))</f>
        <v/>
      </c>
      <c r="CM618" s="229" t="str">
        <f>IF(CK618="","",SUMPRODUCT(--(CE618=$CE$8:$CE$101),--(CF618=$CF$8:$CF$101),--(CC618=$CC$8:$CC$101),--(CK618&lt;$CK$8:$CK$101))+COUNTIF($CK$8:CK618,CK618))</f>
        <v/>
      </c>
    </row>
    <row r="619" spans="73:91">
      <c r="BU619" s="193">
        <v>612</v>
      </c>
      <c r="BV619" s="193" t="str">
        <f>IF(CK619="","",SUMPRODUCT(--(CC619=$CC$8:$CC$358),--(CE619=$CE$8:$CE$358),--(CK619&lt;$CK$8:$CK$358))+COUNTIF($CK$8:CK619,CK619))</f>
        <v/>
      </c>
      <c r="BW619" s="193" t="str">
        <f t="shared" si="272"/>
        <v/>
      </c>
      <c r="BX619" s="193" t="str">
        <f t="shared" si="273"/>
        <v/>
      </c>
      <c r="BY619" s="193" t="str">
        <f t="shared" si="274"/>
        <v/>
      </c>
      <c r="BZ619" s="193" t="str">
        <f t="shared" si="275"/>
        <v/>
      </c>
      <c r="CA619" s="193" t="str">
        <f t="shared" si="276"/>
        <v/>
      </c>
      <c r="CB619" s="193" t="str">
        <f t="shared" si="277"/>
        <v/>
      </c>
      <c r="CC619" s="193" t="str">
        <f t="shared" si="278"/>
        <v/>
      </c>
      <c r="CD619" s="193" t="str">
        <f t="shared" si="279"/>
        <v/>
      </c>
      <c r="CE619" s="193" t="str">
        <f t="shared" si="280"/>
        <v/>
      </c>
      <c r="CF619" s="200" t="str">
        <f t="shared" si="271"/>
        <v/>
      </c>
      <c r="CG619" s="193" t="str">
        <f t="shared" si="281"/>
        <v/>
      </c>
      <c r="CH619" s="192" t="str">
        <f t="shared" si="282"/>
        <v/>
      </c>
      <c r="CI619" s="193" t="str">
        <f t="shared" si="283"/>
        <v/>
      </c>
      <c r="CJ619" s="192" t="str">
        <f t="shared" si="284"/>
        <v/>
      </c>
      <c r="CK619" s="192" t="str">
        <f t="shared" si="285"/>
        <v/>
      </c>
      <c r="CL619" s="193" t="str">
        <f>IF(CK619="","",SUMPRODUCT(--(CC619=$CC$8:$CC$358),--(CE619=$CE$8:$CE$358),--(CK619&lt;$CK$8:$CK$358))+COUNTIF($CK$8:CK619,CK619))</f>
        <v/>
      </c>
      <c r="CM619" s="229" t="str">
        <f>IF(CK619="","",SUMPRODUCT(--(CE619=$CE$8:$CE$101),--(CF619=$CF$8:$CF$101),--(CC619=$CC$8:$CC$101),--(CK619&lt;$CK$8:$CK$101))+COUNTIF($CK$8:CK619,CK619))</f>
        <v/>
      </c>
    </row>
    <row r="620" spans="73:91">
      <c r="BU620" s="193">
        <v>613</v>
      </c>
      <c r="BV620" s="193" t="str">
        <f>IF(CK620="","",SUMPRODUCT(--(CC620=$CC$8:$CC$358),--(CE620=$CE$8:$CE$358),--(CK620&lt;$CK$8:$CK$358))+COUNTIF($CK$8:CK620,CK620))</f>
        <v/>
      </c>
      <c r="BW620" s="193" t="str">
        <f t="shared" si="272"/>
        <v/>
      </c>
      <c r="BX620" s="193" t="str">
        <f t="shared" si="273"/>
        <v/>
      </c>
      <c r="BY620" s="193" t="str">
        <f t="shared" si="274"/>
        <v/>
      </c>
      <c r="BZ620" s="193" t="str">
        <f t="shared" si="275"/>
        <v/>
      </c>
      <c r="CA620" s="193" t="str">
        <f t="shared" si="276"/>
        <v/>
      </c>
      <c r="CB620" s="193" t="str">
        <f t="shared" si="277"/>
        <v/>
      </c>
      <c r="CC620" s="193" t="str">
        <f t="shared" si="278"/>
        <v/>
      </c>
      <c r="CD620" s="193" t="str">
        <f t="shared" si="279"/>
        <v/>
      </c>
      <c r="CE620" s="193" t="str">
        <f t="shared" si="280"/>
        <v/>
      </c>
      <c r="CF620" s="200" t="str">
        <f t="shared" si="271"/>
        <v/>
      </c>
      <c r="CG620" s="193" t="str">
        <f t="shared" si="281"/>
        <v/>
      </c>
      <c r="CH620" s="192" t="str">
        <f t="shared" si="282"/>
        <v/>
      </c>
      <c r="CI620" s="193" t="str">
        <f t="shared" si="283"/>
        <v/>
      </c>
      <c r="CJ620" s="192" t="str">
        <f t="shared" si="284"/>
        <v/>
      </c>
      <c r="CK620" s="192" t="str">
        <f t="shared" si="285"/>
        <v/>
      </c>
      <c r="CL620" s="193" t="str">
        <f>IF(CK620="","",SUMPRODUCT(--(CC620=$CC$8:$CC$358),--(CE620=$CE$8:$CE$358),--(CK620&lt;$CK$8:$CK$358))+COUNTIF($CK$8:CK620,CK620))</f>
        <v/>
      </c>
      <c r="CM620" s="229" t="str">
        <f>IF(CK620="","",SUMPRODUCT(--(CE620=$CE$8:$CE$101),--(CF620=$CF$8:$CF$101),--(CC620=$CC$8:$CC$101),--(CK620&lt;$CK$8:$CK$101))+COUNTIF($CK$8:CK620,CK620))</f>
        <v/>
      </c>
    </row>
    <row r="621" spans="73:91">
      <c r="BU621" s="193">
        <v>614</v>
      </c>
      <c r="BV621" s="193" t="str">
        <f>IF(CK621="","",SUMPRODUCT(--(CC621=$CC$8:$CC$358),--(CE621=$CE$8:$CE$358),--(CK621&lt;$CK$8:$CK$358))+COUNTIF($CK$8:CK621,CK621))</f>
        <v/>
      </c>
      <c r="BW621" s="193" t="str">
        <f t="shared" si="272"/>
        <v/>
      </c>
      <c r="BX621" s="193" t="str">
        <f t="shared" si="273"/>
        <v/>
      </c>
      <c r="BY621" s="193" t="str">
        <f t="shared" si="274"/>
        <v/>
      </c>
      <c r="BZ621" s="193" t="str">
        <f t="shared" si="275"/>
        <v/>
      </c>
      <c r="CA621" s="193" t="str">
        <f t="shared" si="276"/>
        <v/>
      </c>
      <c r="CB621" s="193" t="str">
        <f t="shared" si="277"/>
        <v/>
      </c>
      <c r="CC621" s="193" t="str">
        <f t="shared" si="278"/>
        <v/>
      </c>
      <c r="CD621" s="193" t="str">
        <f t="shared" si="279"/>
        <v/>
      </c>
      <c r="CE621" s="193" t="str">
        <f t="shared" si="280"/>
        <v/>
      </c>
      <c r="CF621" s="200" t="str">
        <f t="shared" si="271"/>
        <v/>
      </c>
      <c r="CG621" s="193" t="str">
        <f t="shared" si="281"/>
        <v/>
      </c>
      <c r="CH621" s="192" t="str">
        <f t="shared" si="282"/>
        <v/>
      </c>
      <c r="CI621" s="193" t="str">
        <f t="shared" si="283"/>
        <v/>
      </c>
      <c r="CJ621" s="192" t="str">
        <f t="shared" si="284"/>
        <v/>
      </c>
      <c r="CK621" s="192" t="str">
        <f t="shared" si="285"/>
        <v/>
      </c>
      <c r="CL621" s="193" t="str">
        <f>IF(CK621="","",SUMPRODUCT(--(CC621=$CC$8:$CC$358),--(CE621=$CE$8:$CE$358),--(CK621&lt;$CK$8:$CK$358))+COUNTIF($CK$8:CK621,CK621))</f>
        <v/>
      </c>
      <c r="CM621" s="229" t="str">
        <f>IF(CK621="","",SUMPRODUCT(--(CE621=$CE$8:$CE$101),--(CF621=$CF$8:$CF$101),--(CC621=$CC$8:$CC$101),--(CK621&lt;$CK$8:$CK$101))+COUNTIF($CK$8:CK621,CK621))</f>
        <v/>
      </c>
    </row>
    <row r="622" spans="73:91">
      <c r="BU622" s="193">
        <v>615</v>
      </c>
      <c r="BV622" s="193" t="str">
        <f>IF(CK622="","",SUMPRODUCT(--(CC622=$CC$8:$CC$358),--(CE622=$CE$8:$CE$358),--(CK622&lt;$CK$8:$CK$358))+COUNTIF($CK$8:CK622,CK622))</f>
        <v/>
      </c>
      <c r="BW622" s="193" t="str">
        <f t="shared" si="272"/>
        <v/>
      </c>
      <c r="BX622" s="193" t="str">
        <f t="shared" si="273"/>
        <v/>
      </c>
      <c r="BY622" s="193" t="str">
        <f t="shared" si="274"/>
        <v/>
      </c>
      <c r="BZ622" s="193" t="str">
        <f t="shared" si="275"/>
        <v/>
      </c>
      <c r="CA622" s="193" t="str">
        <f t="shared" si="276"/>
        <v/>
      </c>
      <c r="CB622" s="193" t="str">
        <f t="shared" si="277"/>
        <v/>
      </c>
      <c r="CC622" s="193" t="str">
        <f t="shared" si="278"/>
        <v/>
      </c>
      <c r="CD622" s="193" t="str">
        <f t="shared" si="279"/>
        <v/>
      </c>
      <c r="CE622" s="193" t="str">
        <f t="shared" si="280"/>
        <v/>
      </c>
      <c r="CF622" s="200" t="str">
        <f t="shared" si="271"/>
        <v/>
      </c>
      <c r="CG622" s="193" t="str">
        <f t="shared" si="281"/>
        <v/>
      </c>
      <c r="CH622" s="192" t="str">
        <f t="shared" si="282"/>
        <v/>
      </c>
      <c r="CI622" s="193" t="str">
        <f t="shared" si="283"/>
        <v/>
      </c>
      <c r="CJ622" s="192" t="str">
        <f t="shared" si="284"/>
        <v/>
      </c>
      <c r="CK622" s="192" t="str">
        <f t="shared" si="285"/>
        <v/>
      </c>
      <c r="CL622" s="193" t="str">
        <f>IF(CK622="","",SUMPRODUCT(--(CC622=$CC$8:$CC$358),--(CE622=$CE$8:$CE$358),--(CK622&lt;$CK$8:$CK$358))+COUNTIF($CK$8:CK622,CK622))</f>
        <v/>
      </c>
      <c r="CM622" s="229" t="str">
        <f>IF(CK622="","",SUMPRODUCT(--(CE622=$CE$8:$CE$101),--(CF622=$CF$8:$CF$101),--(CC622=$CC$8:$CC$101),--(CK622&lt;$CK$8:$CK$101))+COUNTIF($CK$8:CK622,CK622))</f>
        <v/>
      </c>
    </row>
    <row r="623" spans="73:91">
      <c r="BU623" s="193">
        <v>616</v>
      </c>
      <c r="BV623" s="193" t="str">
        <f>IF(CK623="","",SUMPRODUCT(--(CC623=$CC$8:$CC$358),--(CE623=$CE$8:$CE$358),--(CK623&lt;$CK$8:$CK$358))+COUNTIF($CK$8:CK623,CK623))</f>
        <v/>
      </c>
      <c r="BW623" s="193" t="str">
        <f t="shared" si="272"/>
        <v/>
      </c>
      <c r="BX623" s="193" t="str">
        <f t="shared" si="273"/>
        <v/>
      </c>
      <c r="BY623" s="193" t="str">
        <f t="shared" si="274"/>
        <v/>
      </c>
      <c r="BZ623" s="193" t="str">
        <f t="shared" si="275"/>
        <v/>
      </c>
      <c r="CA623" s="193" t="str">
        <f t="shared" si="276"/>
        <v/>
      </c>
      <c r="CB623" s="193" t="str">
        <f t="shared" si="277"/>
        <v/>
      </c>
      <c r="CC623" s="193" t="str">
        <f t="shared" si="278"/>
        <v/>
      </c>
      <c r="CD623" s="193" t="str">
        <f t="shared" si="279"/>
        <v/>
      </c>
      <c r="CE623" s="193" t="str">
        <f t="shared" si="280"/>
        <v/>
      </c>
      <c r="CF623" s="200" t="str">
        <f t="shared" si="271"/>
        <v/>
      </c>
      <c r="CG623" s="193" t="str">
        <f t="shared" si="281"/>
        <v/>
      </c>
      <c r="CH623" s="192" t="str">
        <f t="shared" si="282"/>
        <v/>
      </c>
      <c r="CI623" s="193" t="str">
        <f t="shared" si="283"/>
        <v/>
      </c>
      <c r="CJ623" s="192" t="str">
        <f t="shared" si="284"/>
        <v/>
      </c>
      <c r="CK623" s="192" t="str">
        <f t="shared" si="285"/>
        <v/>
      </c>
      <c r="CL623" s="193" t="str">
        <f>IF(CK623="","",SUMPRODUCT(--(CC623=$CC$8:$CC$358),--(CE623=$CE$8:$CE$358),--(CK623&lt;$CK$8:$CK$358))+COUNTIF($CK$8:CK623,CK623))</f>
        <v/>
      </c>
      <c r="CM623" s="229" t="str">
        <f>IF(CK623="","",SUMPRODUCT(--(CE623=$CE$8:$CE$101),--(CF623=$CF$8:$CF$101),--(CC623=$CC$8:$CC$101),--(CK623&lt;$CK$8:$CK$101))+COUNTIF($CK$8:CK623,CK623))</f>
        <v/>
      </c>
    </row>
    <row r="624" spans="73:91">
      <c r="BU624" s="193">
        <v>617</v>
      </c>
      <c r="BV624" s="193" t="str">
        <f>IF(CK624="","",SUMPRODUCT(--(CC624=$CC$8:$CC$358),--(CE624=$CE$8:$CE$358),--(CK624&lt;$CK$8:$CK$358))+COUNTIF($CK$8:CK624,CK624))</f>
        <v/>
      </c>
      <c r="BW624" s="193" t="str">
        <f t="shared" si="272"/>
        <v/>
      </c>
      <c r="BX624" s="193" t="str">
        <f t="shared" si="273"/>
        <v/>
      </c>
      <c r="BY624" s="193" t="str">
        <f t="shared" si="274"/>
        <v/>
      </c>
      <c r="BZ624" s="193" t="str">
        <f t="shared" si="275"/>
        <v/>
      </c>
      <c r="CA624" s="193" t="str">
        <f t="shared" si="276"/>
        <v/>
      </c>
      <c r="CB624" s="193" t="str">
        <f t="shared" si="277"/>
        <v/>
      </c>
      <c r="CC624" s="193" t="str">
        <f t="shared" si="278"/>
        <v/>
      </c>
      <c r="CD624" s="193" t="str">
        <f t="shared" si="279"/>
        <v/>
      </c>
      <c r="CE624" s="193" t="str">
        <f t="shared" si="280"/>
        <v/>
      </c>
      <c r="CF624" s="200" t="str">
        <f t="shared" si="271"/>
        <v/>
      </c>
      <c r="CG624" s="193" t="str">
        <f t="shared" si="281"/>
        <v/>
      </c>
      <c r="CH624" s="192" t="str">
        <f t="shared" si="282"/>
        <v/>
      </c>
      <c r="CI624" s="193" t="str">
        <f t="shared" si="283"/>
        <v/>
      </c>
      <c r="CJ624" s="192" t="str">
        <f t="shared" si="284"/>
        <v/>
      </c>
      <c r="CK624" s="192" t="str">
        <f t="shared" si="285"/>
        <v/>
      </c>
      <c r="CL624" s="193" t="str">
        <f>IF(CK624="","",SUMPRODUCT(--(CC624=$CC$8:$CC$358),--(CE624=$CE$8:$CE$358),--(CK624&lt;$CK$8:$CK$358))+COUNTIF($CK$8:CK624,CK624))</f>
        <v/>
      </c>
      <c r="CM624" s="229" t="str">
        <f>IF(CK624="","",SUMPRODUCT(--(CE624=$CE$8:$CE$101),--(CF624=$CF$8:$CF$101),--(CC624=$CC$8:$CC$101),--(CK624&lt;$CK$8:$CK$101))+COUNTIF($CK$8:CK624,CK624))</f>
        <v/>
      </c>
    </row>
    <row r="625" spans="73:91">
      <c r="BU625" s="193">
        <v>618</v>
      </c>
      <c r="BV625" s="193" t="str">
        <f>IF(CK625="","",SUMPRODUCT(--(CC625=$CC$8:$CC$358),--(CE625=$CE$8:$CE$358),--(CK625&lt;$CK$8:$CK$358))+COUNTIF($CK$8:CK625,CK625))</f>
        <v/>
      </c>
      <c r="BW625" s="193" t="str">
        <f t="shared" si="272"/>
        <v/>
      </c>
      <c r="BX625" s="193" t="str">
        <f t="shared" si="273"/>
        <v/>
      </c>
      <c r="BY625" s="193" t="str">
        <f t="shared" si="274"/>
        <v/>
      </c>
      <c r="BZ625" s="193" t="str">
        <f t="shared" si="275"/>
        <v/>
      </c>
      <c r="CA625" s="193" t="str">
        <f t="shared" si="276"/>
        <v/>
      </c>
      <c r="CB625" s="193" t="str">
        <f t="shared" si="277"/>
        <v/>
      </c>
      <c r="CC625" s="193" t="str">
        <f t="shared" si="278"/>
        <v/>
      </c>
      <c r="CD625" s="193" t="str">
        <f t="shared" si="279"/>
        <v/>
      </c>
      <c r="CE625" s="193" t="str">
        <f t="shared" si="280"/>
        <v/>
      </c>
      <c r="CF625" s="200" t="str">
        <f t="shared" si="271"/>
        <v/>
      </c>
      <c r="CG625" s="193" t="str">
        <f t="shared" si="281"/>
        <v/>
      </c>
      <c r="CH625" s="192" t="str">
        <f t="shared" si="282"/>
        <v/>
      </c>
      <c r="CI625" s="193" t="str">
        <f t="shared" si="283"/>
        <v/>
      </c>
      <c r="CJ625" s="192" t="str">
        <f t="shared" si="284"/>
        <v/>
      </c>
      <c r="CK625" s="192" t="str">
        <f t="shared" si="285"/>
        <v/>
      </c>
      <c r="CL625" s="193" t="str">
        <f>IF(CK625="","",SUMPRODUCT(--(CC625=$CC$8:$CC$358),--(CE625=$CE$8:$CE$358),--(CK625&lt;$CK$8:$CK$358))+COUNTIF($CK$8:CK625,CK625))</f>
        <v/>
      </c>
      <c r="CM625" s="229" t="str">
        <f>IF(CK625="","",SUMPRODUCT(--(CE625=$CE$8:$CE$101),--(CF625=$CF$8:$CF$101),--(CC625=$CC$8:$CC$101),--(CK625&lt;$CK$8:$CK$101))+COUNTIF($CK$8:CK625,CK625))</f>
        <v/>
      </c>
    </row>
    <row r="626" spans="73:91">
      <c r="BU626" s="193">
        <v>619</v>
      </c>
      <c r="BV626" s="193" t="str">
        <f>IF(CK626="","",SUMPRODUCT(--(CC626=$CC$8:$CC$358),--(CE626=$CE$8:$CE$358),--(CK626&lt;$CK$8:$CK$358))+COUNTIF($CK$8:CK626,CK626))</f>
        <v/>
      </c>
      <c r="BW626" s="193" t="str">
        <f t="shared" si="272"/>
        <v/>
      </c>
      <c r="BX626" s="193" t="str">
        <f t="shared" si="273"/>
        <v/>
      </c>
      <c r="BY626" s="193" t="str">
        <f t="shared" si="274"/>
        <v/>
      </c>
      <c r="BZ626" s="193" t="str">
        <f t="shared" si="275"/>
        <v/>
      </c>
      <c r="CA626" s="193" t="str">
        <f t="shared" si="276"/>
        <v/>
      </c>
      <c r="CB626" s="193" t="str">
        <f t="shared" si="277"/>
        <v/>
      </c>
      <c r="CC626" s="193" t="str">
        <f t="shared" si="278"/>
        <v/>
      </c>
      <c r="CD626" s="193" t="str">
        <f t="shared" si="279"/>
        <v/>
      </c>
      <c r="CE626" s="193" t="str">
        <f t="shared" si="280"/>
        <v/>
      </c>
      <c r="CF626" s="200" t="str">
        <f t="shared" si="271"/>
        <v/>
      </c>
      <c r="CG626" s="193" t="str">
        <f t="shared" si="281"/>
        <v/>
      </c>
      <c r="CH626" s="192" t="str">
        <f t="shared" si="282"/>
        <v/>
      </c>
      <c r="CI626" s="193" t="str">
        <f t="shared" si="283"/>
        <v/>
      </c>
      <c r="CJ626" s="192" t="str">
        <f t="shared" si="284"/>
        <v/>
      </c>
      <c r="CK626" s="192" t="str">
        <f t="shared" si="285"/>
        <v/>
      </c>
      <c r="CL626" s="193" t="str">
        <f>IF(CK626="","",SUMPRODUCT(--(CC626=$CC$8:$CC$358),--(CE626=$CE$8:$CE$358),--(CK626&lt;$CK$8:$CK$358))+COUNTIF($CK$8:CK626,CK626))</f>
        <v/>
      </c>
      <c r="CM626" s="229" t="str">
        <f>IF(CK626="","",SUMPRODUCT(--(CE626=$CE$8:$CE$101),--(CF626=$CF$8:$CF$101),--(CC626=$CC$8:$CC$101),--(CK626&lt;$CK$8:$CK$101))+COUNTIF($CK$8:CK626,CK626))</f>
        <v/>
      </c>
    </row>
    <row r="627" spans="73:91">
      <c r="BU627" s="193">
        <v>620</v>
      </c>
      <c r="BV627" s="193" t="str">
        <f>IF(CK627="","",SUMPRODUCT(--(CC627=$CC$8:$CC$358),--(CE627=$CE$8:$CE$358),--(CK627&lt;$CK$8:$CK$358))+COUNTIF($CK$8:CK627,CK627))</f>
        <v/>
      </c>
      <c r="BW627" s="193" t="str">
        <f t="shared" si="272"/>
        <v/>
      </c>
      <c r="BX627" s="193" t="str">
        <f t="shared" si="273"/>
        <v/>
      </c>
      <c r="BY627" s="193" t="str">
        <f t="shared" si="274"/>
        <v/>
      </c>
      <c r="BZ627" s="193" t="str">
        <f t="shared" si="275"/>
        <v/>
      </c>
      <c r="CA627" s="193" t="str">
        <f t="shared" si="276"/>
        <v/>
      </c>
      <c r="CB627" s="193" t="str">
        <f t="shared" si="277"/>
        <v/>
      </c>
      <c r="CC627" s="193" t="str">
        <f t="shared" si="278"/>
        <v/>
      </c>
      <c r="CD627" s="193" t="str">
        <f t="shared" si="279"/>
        <v/>
      </c>
      <c r="CE627" s="193" t="str">
        <f t="shared" si="280"/>
        <v/>
      </c>
      <c r="CF627" s="200" t="str">
        <f t="shared" si="271"/>
        <v/>
      </c>
      <c r="CG627" s="193" t="str">
        <f t="shared" si="281"/>
        <v/>
      </c>
      <c r="CH627" s="192" t="str">
        <f t="shared" si="282"/>
        <v/>
      </c>
      <c r="CI627" s="193" t="str">
        <f t="shared" si="283"/>
        <v/>
      </c>
      <c r="CJ627" s="192" t="str">
        <f t="shared" si="284"/>
        <v/>
      </c>
      <c r="CK627" s="192" t="str">
        <f t="shared" si="285"/>
        <v/>
      </c>
      <c r="CL627" s="193" t="str">
        <f>IF(CK627="","",SUMPRODUCT(--(CC627=$CC$8:$CC$358),--(CE627=$CE$8:$CE$358),--(CK627&lt;$CK$8:$CK$358))+COUNTIF($CK$8:CK627,CK627))</f>
        <v/>
      </c>
      <c r="CM627" s="229" t="str">
        <f>IF(CK627="","",SUMPRODUCT(--(CE627=$CE$8:$CE$101),--(CF627=$CF$8:$CF$101),--(CC627=$CC$8:$CC$101),--(CK627&lt;$CK$8:$CK$101))+COUNTIF($CK$8:CK627,CK627))</f>
        <v/>
      </c>
    </row>
    <row r="628" spans="73:91">
      <c r="BU628" s="193">
        <v>621</v>
      </c>
      <c r="BV628" s="193" t="str">
        <f>IF(CK628="","",SUMPRODUCT(--(CC628=$CC$8:$CC$358),--(CE628=$CE$8:$CE$358),--(CK628&lt;$CK$8:$CK$358))+COUNTIF($CK$8:CK628,CK628))</f>
        <v/>
      </c>
      <c r="BW628" s="193" t="str">
        <f t="shared" si="272"/>
        <v/>
      </c>
      <c r="BX628" s="193" t="str">
        <f t="shared" si="273"/>
        <v/>
      </c>
      <c r="BY628" s="193" t="str">
        <f t="shared" si="274"/>
        <v/>
      </c>
      <c r="BZ628" s="193" t="str">
        <f t="shared" si="275"/>
        <v/>
      </c>
      <c r="CA628" s="193" t="str">
        <f t="shared" si="276"/>
        <v/>
      </c>
      <c r="CB628" s="193" t="str">
        <f t="shared" si="277"/>
        <v/>
      </c>
      <c r="CC628" s="193" t="str">
        <f t="shared" si="278"/>
        <v/>
      </c>
      <c r="CD628" s="193" t="str">
        <f t="shared" si="279"/>
        <v/>
      </c>
      <c r="CE628" s="193" t="str">
        <f t="shared" si="280"/>
        <v/>
      </c>
      <c r="CF628" s="200" t="str">
        <f t="shared" si="271"/>
        <v/>
      </c>
      <c r="CG628" s="193" t="str">
        <f t="shared" si="281"/>
        <v/>
      </c>
      <c r="CH628" s="192" t="str">
        <f t="shared" si="282"/>
        <v/>
      </c>
      <c r="CI628" s="193" t="str">
        <f t="shared" si="283"/>
        <v/>
      </c>
      <c r="CJ628" s="192" t="str">
        <f t="shared" si="284"/>
        <v/>
      </c>
      <c r="CK628" s="192" t="str">
        <f t="shared" si="285"/>
        <v/>
      </c>
      <c r="CL628" s="193" t="str">
        <f>IF(CK628="","",SUMPRODUCT(--(CC628=$CC$8:$CC$358),--(CE628=$CE$8:$CE$358),--(CK628&lt;$CK$8:$CK$358))+COUNTIF($CK$8:CK628,CK628))</f>
        <v/>
      </c>
      <c r="CM628" s="229" t="str">
        <f>IF(CK628="","",SUMPRODUCT(--(CE628=$CE$8:$CE$101),--(CF628=$CF$8:$CF$101),--(CC628=$CC$8:$CC$101),--(CK628&lt;$CK$8:$CK$101))+COUNTIF($CK$8:CK628,CK628))</f>
        <v/>
      </c>
    </row>
    <row r="629" spans="73:91">
      <c r="BU629" s="193">
        <v>622</v>
      </c>
      <c r="BV629" s="193" t="str">
        <f>IF(CK629="","",SUMPRODUCT(--(CC629=$CC$8:$CC$358),--(CE629=$CE$8:$CE$358),--(CK629&lt;$CK$8:$CK$358))+COUNTIF($CK$8:CK629,CK629))</f>
        <v/>
      </c>
      <c r="BW629" s="193" t="str">
        <f t="shared" si="272"/>
        <v/>
      </c>
      <c r="BX629" s="193" t="str">
        <f t="shared" si="273"/>
        <v/>
      </c>
      <c r="BY629" s="193" t="str">
        <f t="shared" si="274"/>
        <v/>
      </c>
      <c r="BZ629" s="193" t="str">
        <f t="shared" si="275"/>
        <v/>
      </c>
      <c r="CA629" s="193" t="str">
        <f t="shared" si="276"/>
        <v/>
      </c>
      <c r="CB629" s="193" t="str">
        <f t="shared" si="277"/>
        <v/>
      </c>
      <c r="CC629" s="193" t="str">
        <f t="shared" si="278"/>
        <v/>
      </c>
      <c r="CD629" s="193" t="str">
        <f t="shared" si="279"/>
        <v/>
      </c>
      <c r="CE629" s="193" t="str">
        <f t="shared" si="280"/>
        <v/>
      </c>
      <c r="CF629" s="200" t="str">
        <f t="shared" si="271"/>
        <v/>
      </c>
      <c r="CG629" s="193" t="str">
        <f t="shared" si="281"/>
        <v/>
      </c>
      <c r="CH629" s="192" t="str">
        <f t="shared" si="282"/>
        <v/>
      </c>
      <c r="CI629" s="193" t="str">
        <f t="shared" si="283"/>
        <v/>
      </c>
      <c r="CJ629" s="192" t="str">
        <f t="shared" si="284"/>
        <v/>
      </c>
      <c r="CK629" s="192" t="str">
        <f t="shared" si="285"/>
        <v/>
      </c>
      <c r="CL629" s="193" t="str">
        <f>IF(CK629="","",SUMPRODUCT(--(CC629=$CC$8:$CC$358),--(CE629=$CE$8:$CE$358),--(CK629&lt;$CK$8:$CK$358))+COUNTIF($CK$8:CK629,CK629))</f>
        <v/>
      </c>
      <c r="CM629" s="229" t="str">
        <f>IF(CK629="","",SUMPRODUCT(--(CE629=$CE$8:$CE$101),--(CF629=$CF$8:$CF$101),--(CC629=$CC$8:$CC$101),--(CK629&lt;$CK$8:$CK$101))+COUNTIF($CK$8:CK629,CK629))</f>
        <v/>
      </c>
    </row>
    <row r="630" spans="73:91">
      <c r="BU630" s="193">
        <v>623</v>
      </c>
      <c r="BV630" s="193" t="str">
        <f>IF(CK630="","",SUMPRODUCT(--(CC630=$CC$8:$CC$358),--(CE630=$CE$8:$CE$358),--(CK630&lt;$CK$8:$CK$358))+COUNTIF($CK$8:CK630,CK630))</f>
        <v/>
      </c>
      <c r="BW630" s="193" t="str">
        <f t="shared" si="272"/>
        <v/>
      </c>
      <c r="BX630" s="193" t="str">
        <f t="shared" si="273"/>
        <v/>
      </c>
      <c r="BY630" s="193" t="str">
        <f t="shared" si="274"/>
        <v/>
      </c>
      <c r="BZ630" s="193" t="str">
        <f t="shared" si="275"/>
        <v/>
      </c>
      <c r="CA630" s="193" t="str">
        <f t="shared" si="276"/>
        <v/>
      </c>
      <c r="CB630" s="193" t="str">
        <f t="shared" si="277"/>
        <v/>
      </c>
      <c r="CC630" s="193" t="str">
        <f t="shared" si="278"/>
        <v/>
      </c>
      <c r="CD630" s="193" t="str">
        <f t="shared" si="279"/>
        <v/>
      </c>
      <c r="CE630" s="193" t="str">
        <f t="shared" si="280"/>
        <v/>
      </c>
      <c r="CF630" s="200" t="str">
        <f t="shared" si="271"/>
        <v/>
      </c>
      <c r="CG630" s="193" t="str">
        <f t="shared" si="281"/>
        <v/>
      </c>
      <c r="CH630" s="192" t="str">
        <f t="shared" si="282"/>
        <v/>
      </c>
      <c r="CI630" s="193" t="str">
        <f t="shared" si="283"/>
        <v/>
      </c>
      <c r="CJ630" s="192" t="str">
        <f t="shared" si="284"/>
        <v/>
      </c>
      <c r="CK630" s="192" t="str">
        <f t="shared" si="285"/>
        <v/>
      </c>
      <c r="CL630" s="193" t="str">
        <f>IF(CK630="","",SUMPRODUCT(--(CC630=$CC$8:$CC$358),--(CE630=$CE$8:$CE$358),--(CK630&lt;$CK$8:$CK$358))+COUNTIF($CK$8:CK630,CK630))</f>
        <v/>
      </c>
      <c r="CM630" s="229" t="str">
        <f>IF(CK630="","",SUMPRODUCT(--(CE630=$CE$8:$CE$101),--(CF630=$CF$8:$CF$101),--(CC630=$CC$8:$CC$101),--(CK630&lt;$CK$8:$CK$101))+COUNTIF($CK$8:CK630,CK630))</f>
        <v/>
      </c>
    </row>
    <row r="631" spans="73:91">
      <c r="BU631" s="193">
        <v>624</v>
      </c>
      <c r="BV631" s="193" t="str">
        <f>IF(CK631="","",SUMPRODUCT(--(CC631=$CC$8:$CC$358),--(CE631=$CE$8:$CE$358),--(CK631&lt;$CK$8:$CK$358))+COUNTIF($CK$8:CK631,CK631))</f>
        <v/>
      </c>
      <c r="BW631" s="193" t="str">
        <f t="shared" si="272"/>
        <v/>
      </c>
      <c r="BX631" s="193" t="str">
        <f t="shared" si="273"/>
        <v/>
      </c>
      <c r="BY631" s="193" t="str">
        <f t="shared" si="274"/>
        <v/>
      </c>
      <c r="BZ631" s="193" t="str">
        <f t="shared" si="275"/>
        <v/>
      </c>
      <c r="CA631" s="193" t="str">
        <f t="shared" si="276"/>
        <v/>
      </c>
      <c r="CB631" s="193" t="str">
        <f t="shared" si="277"/>
        <v/>
      </c>
      <c r="CC631" s="193" t="str">
        <f t="shared" si="278"/>
        <v/>
      </c>
      <c r="CD631" s="193" t="str">
        <f t="shared" si="279"/>
        <v/>
      </c>
      <c r="CE631" s="193" t="str">
        <f t="shared" si="280"/>
        <v/>
      </c>
      <c r="CF631" s="200" t="str">
        <f t="shared" si="271"/>
        <v/>
      </c>
      <c r="CG631" s="193" t="str">
        <f t="shared" si="281"/>
        <v/>
      </c>
      <c r="CH631" s="192" t="str">
        <f t="shared" si="282"/>
        <v/>
      </c>
      <c r="CI631" s="193" t="str">
        <f t="shared" si="283"/>
        <v/>
      </c>
      <c r="CJ631" s="192" t="str">
        <f t="shared" si="284"/>
        <v/>
      </c>
      <c r="CK631" s="192" t="str">
        <f t="shared" si="285"/>
        <v/>
      </c>
      <c r="CL631" s="193" t="str">
        <f>IF(CK631="","",SUMPRODUCT(--(CC631=$CC$8:$CC$358),--(CE631=$CE$8:$CE$358),--(CK631&lt;$CK$8:$CK$358))+COUNTIF($CK$8:CK631,CK631))</f>
        <v/>
      </c>
      <c r="CM631" s="229" t="str">
        <f>IF(CK631="","",SUMPRODUCT(--(CE631=$CE$8:$CE$101),--(CF631=$CF$8:$CF$101),--(CC631=$CC$8:$CC$101),--(CK631&lt;$CK$8:$CK$101))+COUNTIF($CK$8:CK631,CK631))</f>
        <v/>
      </c>
    </row>
    <row r="632" spans="73:91">
      <c r="BU632" s="193">
        <v>625</v>
      </c>
      <c r="BV632" s="193" t="str">
        <f>IF(CK632="","",SUMPRODUCT(--(CC632=$CC$8:$CC$358),--(CE632=$CE$8:$CE$358),--(CK632&lt;$CK$8:$CK$358))+COUNTIF($CK$8:CK632,CK632))</f>
        <v/>
      </c>
      <c r="BW632" s="193" t="str">
        <f t="shared" si="272"/>
        <v/>
      </c>
      <c r="BX632" s="193" t="str">
        <f t="shared" si="273"/>
        <v/>
      </c>
      <c r="BY632" s="193" t="str">
        <f t="shared" si="274"/>
        <v/>
      </c>
      <c r="BZ632" s="193" t="str">
        <f t="shared" si="275"/>
        <v/>
      </c>
      <c r="CA632" s="193" t="str">
        <f t="shared" si="276"/>
        <v/>
      </c>
      <c r="CB632" s="193" t="str">
        <f t="shared" si="277"/>
        <v/>
      </c>
      <c r="CC632" s="193" t="str">
        <f t="shared" si="278"/>
        <v/>
      </c>
      <c r="CD632" s="193" t="str">
        <f t="shared" si="279"/>
        <v/>
      </c>
      <c r="CE632" s="193" t="str">
        <f t="shared" si="280"/>
        <v/>
      </c>
      <c r="CF632" s="200" t="str">
        <f t="shared" si="271"/>
        <v/>
      </c>
      <c r="CG632" s="193" t="str">
        <f t="shared" si="281"/>
        <v/>
      </c>
      <c r="CH632" s="192" t="str">
        <f t="shared" si="282"/>
        <v/>
      </c>
      <c r="CI632" s="193" t="str">
        <f t="shared" si="283"/>
        <v/>
      </c>
      <c r="CJ632" s="192" t="str">
        <f t="shared" si="284"/>
        <v/>
      </c>
      <c r="CK632" s="192" t="str">
        <f t="shared" si="285"/>
        <v/>
      </c>
      <c r="CL632" s="193" t="str">
        <f>IF(CK632="","",SUMPRODUCT(--(CC632=$CC$8:$CC$358),--(CE632=$CE$8:$CE$358),--(CK632&lt;$CK$8:$CK$358))+COUNTIF($CK$8:CK632,CK632))</f>
        <v/>
      </c>
      <c r="CM632" s="229" t="str">
        <f>IF(CK632="","",SUMPRODUCT(--(CE632=$CE$8:$CE$101),--(CF632=$CF$8:$CF$101),--(CC632=$CC$8:$CC$101),--(CK632&lt;$CK$8:$CK$101))+COUNTIF($CK$8:CK632,CK632))</f>
        <v/>
      </c>
    </row>
    <row r="633" spans="73:91">
      <c r="BU633" s="193">
        <v>626</v>
      </c>
      <c r="BV633" s="193" t="str">
        <f>IF(CK633="","",SUMPRODUCT(--(CC633=$CC$8:$CC$358),--(CE633=$CE$8:$CE$358),--(CK633&lt;$CK$8:$CK$358))+COUNTIF($CK$8:CK633,CK633))</f>
        <v/>
      </c>
      <c r="BW633" s="193" t="str">
        <f t="shared" si="272"/>
        <v/>
      </c>
      <c r="BX633" s="193" t="str">
        <f t="shared" si="273"/>
        <v/>
      </c>
      <c r="BY633" s="193" t="str">
        <f t="shared" si="274"/>
        <v/>
      </c>
      <c r="BZ633" s="193" t="str">
        <f t="shared" si="275"/>
        <v/>
      </c>
      <c r="CA633" s="193" t="str">
        <f t="shared" si="276"/>
        <v/>
      </c>
      <c r="CB633" s="193" t="str">
        <f t="shared" si="277"/>
        <v/>
      </c>
      <c r="CC633" s="193" t="str">
        <f t="shared" si="278"/>
        <v/>
      </c>
      <c r="CD633" s="193" t="str">
        <f t="shared" si="279"/>
        <v/>
      </c>
      <c r="CE633" s="193" t="str">
        <f t="shared" si="280"/>
        <v/>
      </c>
      <c r="CF633" s="200" t="str">
        <f t="shared" si="271"/>
        <v/>
      </c>
      <c r="CG633" s="193" t="str">
        <f t="shared" si="281"/>
        <v/>
      </c>
      <c r="CH633" s="192" t="str">
        <f t="shared" si="282"/>
        <v/>
      </c>
      <c r="CI633" s="193" t="str">
        <f t="shared" si="283"/>
        <v/>
      </c>
      <c r="CJ633" s="192" t="str">
        <f t="shared" si="284"/>
        <v/>
      </c>
      <c r="CK633" s="192" t="str">
        <f t="shared" si="285"/>
        <v/>
      </c>
      <c r="CL633" s="193" t="str">
        <f>IF(CK633="","",SUMPRODUCT(--(CC633=$CC$8:$CC$358),--(CE633=$CE$8:$CE$358),--(CK633&lt;$CK$8:$CK$358))+COUNTIF($CK$8:CK633,CK633))</f>
        <v/>
      </c>
      <c r="CM633" s="229" t="str">
        <f>IF(CK633="","",SUMPRODUCT(--(CE633=$CE$8:$CE$101),--(CF633=$CF$8:$CF$101),--(CC633=$CC$8:$CC$101),--(CK633&lt;$CK$8:$CK$101))+COUNTIF($CK$8:CK633,CK633))</f>
        <v/>
      </c>
    </row>
    <row r="634" spans="73:91">
      <c r="BU634" s="193">
        <v>627</v>
      </c>
      <c r="BV634" s="193" t="str">
        <f>IF(CK634="","",SUMPRODUCT(--(CC634=$CC$8:$CC$358),--(CE634=$CE$8:$CE$358),--(CK634&lt;$CK$8:$CK$358))+COUNTIF($CK$8:CK634,CK634))</f>
        <v/>
      </c>
      <c r="BW634" s="193" t="str">
        <f t="shared" si="272"/>
        <v/>
      </c>
      <c r="BX634" s="193" t="str">
        <f t="shared" si="273"/>
        <v/>
      </c>
      <c r="BY634" s="193" t="str">
        <f t="shared" si="274"/>
        <v/>
      </c>
      <c r="BZ634" s="193" t="str">
        <f t="shared" si="275"/>
        <v/>
      </c>
      <c r="CA634" s="193" t="str">
        <f t="shared" si="276"/>
        <v/>
      </c>
      <c r="CB634" s="193" t="str">
        <f t="shared" si="277"/>
        <v/>
      </c>
      <c r="CC634" s="193" t="str">
        <f t="shared" si="278"/>
        <v/>
      </c>
      <c r="CD634" s="193" t="str">
        <f t="shared" si="279"/>
        <v/>
      </c>
      <c r="CE634" s="193" t="str">
        <f t="shared" si="280"/>
        <v/>
      </c>
      <c r="CF634" s="200" t="str">
        <f t="shared" si="271"/>
        <v/>
      </c>
      <c r="CG634" s="193" t="str">
        <f t="shared" si="281"/>
        <v/>
      </c>
      <c r="CH634" s="192" t="str">
        <f t="shared" si="282"/>
        <v/>
      </c>
      <c r="CI634" s="193" t="str">
        <f t="shared" si="283"/>
        <v/>
      </c>
      <c r="CJ634" s="192" t="str">
        <f t="shared" si="284"/>
        <v/>
      </c>
      <c r="CK634" s="192" t="str">
        <f t="shared" si="285"/>
        <v/>
      </c>
      <c r="CL634" s="193" t="str">
        <f>IF(CK634="","",SUMPRODUCT(--(CC634=$CC$8:$CC$358),--(CE634=$CE$8:$CE$358),--(CK634&lt;$CK$8:$CK$358))+COUNTIF($CK$8:CK634,CK634))</f>
        <v/>
      </c>
      <c r="CM634" s="229" t="str">
        <f>IF(CK634="","",SUMPRODUCT(--(CE634=$CE$8:$CE$101),--(CF634=$CF$8:$CF$101),--(CC634=$CC$8:$CC$101),--(CK634&lt;$CK$8:$CK$101))+COUNTIF($CK$8:CK634,CK634))</f>
        <v/>
      </c>
    </row>
    <row r="635" spans="73:91">
      <c r="BU635" s="193">
        <v>628</v>
      </c>
      <c r="BV635" s="193" t="str">
        <f>IF(CK635="","",SUMPRODUCT(--(CC635=$CC$8:$CC$358),--(CE635=$CE$8:$CE$358),--(CK635&lt;$CK$8:$CK$358))+COUNTIF($CK$8:CK635,CK635))</f>
        <v/>
      </c>
      <c r="BW635" s="193" t="str">
        <f t="shared" si="272"/>
        <v/>
      </c>
      <c r="BX635" s="193" t="str">
        <f t="shared" si="273"/>
        <v/>
      </c>
      <c r="BY635" s="193" t="str">
        <f t="shared" si="274"/>
        <v/>
      </c>
      <c r="BZ635" s="193" t="str">
        <f t="shared" si="275"/>
        <v/>
      </c>
      <c r="CA635" s="193" t="str">
        <f t="shared" si="276"/>
        <v/>
      </c>
      <c r="CB635" s="193" t="str">
        <f t="shared" si="277"/>
        <v/>
      </c>
      <c r="CC635" s="193" t="str">
        <f t="shared" si="278"/>
        <v/>
      </c>
      <c r="CD635" s="193" t="str">
        <f t="shared" si="279"/>
        <v/>
      </c>
      <c r="CE635" s="193" t="str">
        <f t="shared" si="280"/>
        <v/>
      </c>
      <c r="CF635" s="200" t="str">
        <f t="shared" si="271"/>
        <v/>
      </c>
      <c r="CG635" s="193" t="str">
        <f t="shared" si="281"/>
        <v/>
      </c>
      <c r="CH635" s="192" t="str">
        <f t="shared" si="282"/>
        <v/>
      </c>
      <c r="CI635" s="193" t="str">
        <f t="shared" si="283"/>
        <v/>
      </c>
      <c r="CJ635" s="192" t="str">
        <f t="shared" si="284"/>
        <v/>
      </c>
      <c r="CK635" s="192" t="str">
        <f t="shared" si="285"/>
        <v/>
      </c>
      <c r="CL635" s="193" t="str">
        <f>IF(CK635="","",SUMPRODUCT(--(CC635=$CC$8:$CC$358),--(CE635=$CE$8:$CE$358),--(CK635&lt;$CK$8:$CK$358))+COUNTIF($CK$8:CK635,CK635))</f>
        <v/>
      </c>
      <c r="CM635" s="229" t="str">
        <f>IF(CK635="","",SUMPRODUCT(--(CE635=$CE$8:$CE$101),--(CF635=$CF$8:$CF$101),--(CC635=$CC$8:$CC$101),--(CK635&lt;$CK$8:$CK$101))+COUNTIF($CK$8:CK635,CK635))</f>
        <v/>
      </c>
    </row>
    <row r="636" spans="73:91">
      <c r="BU636" s="193">
        <v>629</v>
      </c>
      <c r="BV636" s="193" t="str">
        <f>IF(CK636="","",SUMPRODUCT(--(CC636=$CC$8:$CC$358),--(CE636=$CE$8:$CE$358),--(CK636&lt;$CK$8:$CK$358))+COUNTIF($CK$8:CK636,CK636))</f>
        <v/>
      </c>
      <c r="BW636" s="193" t="str">
        <f t="shared" si="272"/>
        <v/>
      </c>
      <c r="BX636" s="193" t="str">
        <f t="shared" si="273"/>
        <v/>
      </c>
      <c r="BY636" s="193" t="str">
        <f t="shared" si="274"/>
        <v/>
      </c>
      <c r="BZ636" s="193" t="str">
        <f t="shared" si="275"/>
        <v/>
      </c>
      <c r="CA636" s="193" t="str">
        <f t="shared" si="276"/>
        <v/>
      </c>
      <c r="CB636" s="193" t="str">
        <f t="shared" si="277"/>
        <v/>
      </c>
      <c r="CC636" s="193" t="str">
        <f t="shared" si="278"/>
        <v/>
      </c>
      <c r="CD636" s="193" t="str">
        <f t="shared" si="279"/>
        <v/>
      </c>
      <c r="CE636" s="193" t="str">
        <f t="shared" si="280"/>
        <v/>
      </c>
      <c r="CF636" s="200" t="str">
        <f t="shared" si="271"/>
        <v/>
      </c>
      <c r="CG636" s="193" t="str">
        <f t="shared" si="281"/>
        <v/>
      </c>
      <c r="CH636" s="192" t="str">
        <f t="shared" si="282"/>
        <v/>
      </c>
      <c r="CI636" s="193" t="str">
        <f t="shared" si="283"/>
        <v/>
      </c>
      <c r="CJ636" s="192" t="str">
        <f t="shared" si="284"/>
        <v/>
      </c>
      <c r="CK636" s="192" t="str">
        <f t="shared" si="285"/>
        <v/>
      </c>
      <c r="CL636" s="193" t="str">
        <f>IF(CK636="","",SUMPRODUCT(--(CC636=$CC$8:$CC$358),--(CE636=$CE$8:$CE$358),--(CK636&lt;$CK$8:$CK$358))+COUNTIF($CK$8:CK636,CK636))</f>
        <v/>
      </c>
      <c r="CM636" s="229" t="str">
        <f>IF(CK636="","",SUMPRODUCT(--(CE636=$CE$8:$CE$101),--(CF636=$CF$8:$CF$101),--(CC636=$CC$8:$CC$101),--(CK636&lt;$CK$8:$CK$101))+COUNTIF($CK$8:CK636,CK636))</f>
        <v/>
      </c>
    </row>
    <row r="637" spans="73:91">
      <c r="BU637" s="193">
        <v>630</v>
      </c>
      <c r="BV637" s="193" t="str">
        <f>IF(CK637="","",SUMPRODUCT(--(CC637=$CC$8:$CC$358),--(CE637=$CE$8:$CE$358),--(CK637&lt;$CK$8:$CK$358))+COUNTIF($CK$8:CK637,CK637))</f>
        <v/>
      </c>
      <c r="BW637" s="193" t="str">
        <f t="shared" si="272"/>
        <v/>
      </c>
      <c r="BX637" s="193" t="str">
        <f t="shared" si="273"/>
        <v/>
      </c>
      <c r="BY637" s="193" t="str">
        <f t="shared" si="274"/>
        <v/>
      </c>
      <c r="BZ637" s="193" t="str">
        <f t="shared" si="275"/>
        <v/>
      </c>
      <c r="CA637" s="193" t="str">
        <f t="shared" si="276"/>
        <v/>
      </c>
      <c r="CB637" s="193" t="str">
        <f t="shared" si="277"/>
        <v/>
      </c>
      <c r="CC637" s="193" t="str">
        <f t="shared" si="278"/>
        <v/>
      </c>
      <c r="CD637" s="193" t="str">
        <f t="shared" si="279"/>
        <v/>
      </c>
      <c r="CE637" s="193" t="str">
        <f t="shared" si="280"/>
        <v/>
      </c>
      <c r="CF637" s="200" t="str">
        <f t="shared" si="271"/>
        <v/>
      </c>
      <c r="CG637" s="193" t="str">
        <f t="shared" si="281"/>
        <v/>
      </c>
      <c r="CH637" s="192" t="str">
        <f t="shared" si="282"/>
        <v/>
      </c>
      <c r="CI637" s="193" t="str">
        <f t="shared" si="283"/>
        <v/>
      </c>
      <c r="CJ637" s="192" t="str">
        <f t="shared" si="284"/>
        <v/>
      </c>
      <c r="CK637" s="192" t="str">
        <f t="shared" si="285"/>
        <v/>
      </c>
      <c r="CL637" s="193" t="str">
        <f>IF(CK637="","",SUMPRODUCT(--(CC637=$CC$8:$CC$358),--(CE637=$CE$8:$CE$358),--(CK637&lt;$CK$8:$CK$358))+COUNTIF($CK$8:CK637,CK637))</f>
        <v/>
      </c>
      <c r="CM637" s="229" t="str">
        <f>IF(CK637="","",SUMPRODUCT(--(CE637=$CE$8:$CE$101),--(CF637=$CF$8:$CF$101),--(CC637=$CC$8:$CC$101),--(CK637&lt;$CK$8:$CK$101))+COUNTIF($CK$8:CK637,CK637))</f>
        <v/>
      </c>
    </row>
    <row r="638" spans="73:91">
      <c r="BU638" s="193">
        <v>631</v>
      </c>
      <c r="BV638" s="193" t="str">
        <f>IF(CK638="","",SUMPRODUCT(--(CC638=$CC$8:$CC$358),--(CE638=$CE$8:$CE$358),--(CK638&lt;$CK$8:$CK$358))+COUNTIF($CK$8:CK638,CK638))</f>
        <v/>
      </c>
      <c r="BW638" s="193" t="str">
        <f t="shared" si="272"/>
        <v/>
      </c>
      <c r="BX638" s="193" t="str">
        <f t="shared" si="273"/>
        <v/>
      </c>
      <c r="BY638" s="193" t="str">
        <f t="shared" si="274"/>
        <v/>
      </c>
      <c r="BZ638" s="193" t="str">
        <f t="shared" si="275"/>
        <v/>
      </c>
      <c r="CA638" s="193" t="str">
        <f t="shared" si="276"/>
        <v/>
      </c>
      <c r="CB638" s="193" t="str">
        <f t="shared" si="277"/>
        <v/>
      </c>
      <c r="CC638" s="193" t="str">
        <f t="shared" si="278"/>
        <v/>
      </c>
      <c r="CD638" s="193" t="str">
        <f t="shared" si="279"/>
        <v/>
      </c>
      <c r="CE638" s="193" t="str">
        <f t="shared" si="280"/>
        <v/>
      </c>
      <c r="CF638" s="200" t="str">
        <f t="shared" si="271"/>
        <v/>
      </c>
      <c r="CG638" s="193" t="str">
        <f t="shared" si="281"/>
        <v/>
      </c>
      <c r="CH638" s="192" t="str">
        <f t="shared" si="282"/>
        <v/>
      </c>
      <c r="CI638" s="193" t="str">
        <f t="shared" si="283"/>
        <v/>
      </c>
      <c r="CJ638" s="192" t="str">
        <f t="shared" si="284"/>
        <v/>
      </c>
      <c r="CK638" s="192" t="str">
        <f t="shared" si="285"/>
        <v/>
      </c>
      <c r="CL638" s="193" t="str">
        <f>IF(CK638="","",SUMPRODUCT(--(CC638=$CC$8:$CC$358),--(CE638=$CE$8:$CE$358),--(CK638&lt;$CK$8:$CK$358))+COUNTIF($CK$8:CK638,CK638))</f>
        <v/>
      </c>
      <c r="CM638" s="229" t="str">
        <f>IF(CK638="","",SUMPRODUCT(--(CE638=$CE$8:$CE$101),--(CF638=$CF$8:$CF$101),--(CC638=$CC$8:$CC$101),--(CK638&lt;$CK$8:$CK$101))+COUNTIF($CK$8:CK638,CK638))</f>
        <v/>
      </c>
    </row>
    <row r="639" spans="73:91">
      <c r="BU639" s="193">
        <v>632</v>
      </c>
      <c r="BV639" s="193" t="str">
        <f>IF(CK639="","",SUMPRODUCT(--(CC639=$CC$8:$CC$358),--(CE639=$CE$8:$CE$358),--(CK639&lt;$CK$8:$CK$358))+COUNTIF($CK$8:CK639,CK639))</f>
        <v/>
      </c>
      <c r="BW639" s="193" t="str">
        <f t="shared" si="272"/>
        <v/>
      </c>
      <c r="BX639" s="193" t="str">
        <f t="shared" si="273"/>
        <v/>
      </c>
      <c r="BY639" s="193" t="str">
        <f t="shared" si="274"/>
        <v/>
      </c>
      <c r="BZ639" s="193" t="str">
        <f t="shared" si="275"/>
        <v/>
      </c>
      <c r="CA639" s="193" t="str">
        <f t="shared" si="276"/>
        <v/>
      </c>
      <c r="CB639" s="193" t="str">
        <f t="shared" si="277"/>
        <v/>
      </c>
      <c r="CC639" s="193" t="str">
        <f t="shared" si="278"/>
        <v/>
      </c>
      <c r="CD639" s="193" t="str">
        <f t="shared" si="279"/>
        <v/>
      </c>
      <c r="CE639" s="193" t="str">
        <f t="shared" si="280"/>
        <v/>
      </c>
      <c r="CF639" s="200" t="str">
        <f t="shared" si="271"/>
        <v/>
      </c>
      <c r="CG639" s="193" t="str">
        <f t="shared" si="281"/>
        <v/>
      </c>
      <c r="CH639" s="192" t="str">
        <f t="shared" si="282"/>
        <v/>
      </c>
      <c r="CI639" s="193" t="str">
        <f t="shared" si="283"/>
        <v/>
      </c>
      <c r="CJ639" s="192" t="str">
        <f t="shared" si="284"/>
        <v/>
      </c>
      <c r="CK639" s="192" t="str">
        <f t="shared" si="285"/>
        <v/>
      </c>
      <c r="CL639" s="193" t="str">
        <f>IF(CK639="","",SUMPRODUCT(--(CC639=$CC$8:$CC$358),--(CE639=$CE$8:$CE$358),--(CK639&lt;$CK$8:$CK$358))+COUNTIF($CK$8:CK639,CK639))</f>
        <v/>
      </c>
      <c r="CM639" s="229" t="str">
        <f>IF(CK639="","",SUMPRODUCT(--(CE639=$CE$8:$CE$101),--(CF639=$CF$8:$CF$101),--(CC639=$CC$8:$CC$101),--(CK639&lt;$CK$8:$CK$101))+COUNTIF($CK$8:CK639,CK639))</f>
        <v/>
      </c>
    </row>
    <row r="640" spans="73:91">
      <c r="BU640" s="193">
        <v>633</v>
      </c>
      <c r="BV640" s="193" t="str">
        <f>IF(CK640="","",SUMPRODUCT(--(CC640=$CC$8:$CC$358),--(CE640=$CE$8:$CE$358),--(CK640&lt;$CK$8:$CK$358))+COUNTIF($CK$8:CK640,CK640))</f>
        <v/>
      </c>
      <c r="BW640" s="193" t="str">
        <f t="shared" si="272"/>
        <v/>
      </c>
      <c r="BX640" s="193" t="str">
        <f t="shared" si="273"/>
        <v/>
      </c>
      <c r="BY640" s="193" t="str">
        <f t="shared" si="274"/>
        <v/>
      </c>
      <c r="BZ640" s="193" t="str">
        <f t="shared" si="275"/>
        <v/>
      </c>
      <c r="CA640" s="193" t="str">
        <f t="shared" si="276"/>
        <v/>
      </c>
      <c r="CB640" s="193" t="str">
        <f t="shared" si="277"/>
        <v/>
      </c>
      <c r="CC640" s="193" t="str">
        <f t="shared" si="278"/>
        <v/>
      </c>
      <c r="CD640" s="193" t="str">
        <f t="shared" si="279"/>
        <v/>
      </c>
      <c r="CE640" s="193" t="str">
        <f t="shared" si="280"/>
        <v/>
      </c>
      <c r="CF640" s="200" t="str">
        <f t="shared" si="271"/>
        <v/>
      </c>
      <c r="CG640" s="193" t="str">
        <f t="shared" si="281"/>
        <v/>
      </c>
      <c r="CH640" s="192" t="str">
        <f t="shared" si="282"/>
        <v/>
      </c>
      <c r="CI640" s="193" t="str">
        <f t="shared" si="283"/>
        <v/>
      </c>
      <c r="CJ640" s="192" t="str">
        <f t="shared" si="284"/>
        <v/>
      </c>
      <c r="CK640" s="192" t="str">
        <f t="shared" si="285"/>
        <v/>
      </c>
      <c r="CL640" s="193" t="str">
        <f>IF(CK640="","",SUMPRODUCT(--(CC640=$CC$8:$CC$358),--(CE640=$CE$8:$CE$358),--(CK640&lt;$CK$8:$CK$358))+COUNTIF($CK$8:CK640,CK640))</f>
        <v/>
      </c>
      <c r="CM640" s="229" t="str">
        <f>IF(CK640="","",SUMPRODUCT(--(CE640=$CE$8:$CE$101),--(CF640=$CF$8:$CF$101),--(CC640=$CC$8:$CC$101),--(CK640&lt;$CK$8:$CK$101))+COUNTIF($CK$8:CK640,CK640))</f>
        <v/>
      </c>
    </row>
    <row r="641" spans="73:91">
      <c r="BU641" s="193">
        <v>634</v>
      </c>
      <c r="BV641" s="193" t="str">
        <f>IF(CK641="","",SUMPRODUCT(--(CC641=$CC$8:$CC$358),--(CE641=$CE$8:$CE$358),--(CK641&lt;$CK$8:$CK$358))+COUNTIF($CK$8:CK641,CK641))</f>
        <v/>
      </c>
      <c r="BW641" s="193" t="str">
        <f t="shared" si="272"/>
        <v/>
      </c>
      <c r="BX641" s="193" t="str">
        <f t="shared" si="273"/>
        <v/>
      </c>
      <c r="BY641" s="193" t="str">
        <f t="shared" si="274"/>
        <v/>
      </c>
      <c r="BZ641" s="193" t="str">
        <f t="shared" si="275"/>
        <v/>
      </c>
      <c r="CA641" s="193" t="str">
        <f t="shared" si="276"/>
        <v/>
      </c>
      <c r="CB641" s="193" t="str">
        <f t="shared" si="277"/>
        <v/>
      </c>
      <c r="CC641" s="193" t="str">
        <f t="shared" si="278"/>
        <v/>
      </c>
      <c r="CD641" s="193" t="str">
        <f t="shared" si="279"/>
        <v/>
      </c>
      <c r="CE641" s="193" t="str">
        <f t="shared" si="280"/>
        <v/>
      </c>
      <c r="CF641" s="200" t="str">
        <f t="shared" si="271"/>
        <v/>
      </c>
      <c r="CG641" s="193" t="str">
        <f t="shared" si="281"/>
        <v/>
      </c>
      <c r="CH641" s="192" t="str">
        <f t="shared" si="282"/>
        <v/>
      </c>
      <c r="CI641" s="193" t="str">
        <f t="shared" si="283"/>
        <v/>
      </c>
      <c r="CJ641" s="192" t="str">
        <f t="shared" si="284"/>
        <v/>
      </c>
      <c r="CK641" s="192" t="str">
        <f t="shared" si="285"/>
        <v/>
      </c>
      <c r="CL641" s="193" t="str">
        <f>IF(CK641="","",SUMPRODUCT(--(CC641=$CC$8:$CC$358),--(CE641=$CE$8:$CE$358),--(CK641&lt;$CK$8:$CK$358))+COUNTIF($CK$8:CK641,CK641))</f>
        <v/>
      </c>
      <c r="CM641" s="229" t="str">
        <f>IF(CK641="","",SUMPRODUCT(--(CE641=$CE$8:$CE$101),--(CF641=$CF$8:$CF$101),--(CC641=$CC$8:$CC$101),--(CK641&lt;$CK$8:$CK$101))+COUNTIF($CK$8:CK641,CK641))</f>
        <v/>
      </c>
    </row>
    <row r="642" spans="73:91">
      <c r="BU642" s="193">
        <v>635</v>
      </c>
      <c r="BV642" s="193" t="str">
        <f>IF(CK642="","",SUMPRODUCT(--(CC642=$CC$8:$CC$358),--(CE642=$CE$8:$CE$358),--(CK642&lt;$CK$8:$CK$358))+COUNTIF($CK$8:CK642,CK642))</f>
        <v/>
      </c>
      <c r="BW642" s="193" t="str">
        <f t="shared" si="272"/>
        <v/>
      </c>
      <c r="BX642" s="193" t="str">
        <f t="shared" si="273"/>
        <v/>
      </c>
      <c r="BY642" s="193" t="str">
        <f t="shared" si="274"/>
        <v/>
      </c>
      <c r="BZ642" s="193" t="str">
        <f t="shared" si="275"/>
        <v/>
      </c>
      <c r="CA642" s="193" t="str">
        <f t="shared" si="276"/>
        <v/>
      </c>
      <c r="CB642" s="193" t="str">
        <f t="shared" si="277"/>
        <v/>
      </c>
      <c r="CC642" s="193" t="str">
        <f t="shared" si="278"/>
        <v/>
      </c>
      <c r="CD642" s="193" t="str">
        <f t="shared" si="279"/>
        <v/>
      </c>
      <c r="CE642" s="193" t="str">
        <f t="shared" si="280"/>
        <v/>
      </c>
      <c r="CF642" s="200" t="str">
        <f t="shared" si="271"/>
        <v/>
      </c>
      <c r="CG642" s="193" t="str">
        <f t="shared" si="281"/>
        <v/>
      </c>
      <c r="CH642" s="192" t="str">
        <f t="shared" si="282"/>
        <v/>
      </c>
      <c r="CI642" s="193" t="str">
        <f t="shared" si="283"/>
        <v/>
      </c>
      <c r="CJ642" s="192" t="str">
        <f t="shared" si="284"/>
        <v/>
      </c>
      <c r="CK642" s="192" t="str">
        <f t="shared" si="285"/>
        <v/>
      </c>
      <c r="CL642" s="193" t="str">
        <f>IF(CK642="","",SUMPRODUCT(--(CC642=$CC$8:$CC$358),--(CE642=$CE$8:$CE$358),--(CK642&lt;$CK$8:$CK$358))+COUNTIF($CK$8:CK642,CK642))</f>
        <v/>
      </c>
      <c r="CM642" s="229" t="str">
        <f>IF(CK642="","",SUMPRODUCT(--(CE642=$CE$8:$CE$101),--(CF642=$CF$8:$CF$101),--(CC642=$CC$8:$CC$101),--(CK642&lt;$CK$8:$CK$101))+COUNTIF($CK$8:CK642,CK642))</f>
        <v/>
      </c>
    </row>
    <row r="643" spans="73:91">
      <c r="BU643" s="193">
        <v>636</v>
      </c>
      <c r="BV643" s="193" t="str">
        <f>IF(CK643="","",SUMPRODUCT(--(CC643=$CC$8:$CC$358),--(CE643=$CE$8:$CE$358),--(CK643&lt;$CK$8:$CK$358))+COUNTIF($CK$8:CK643,CK643))</f>
        <v/>
      </c>
      <c r="BW643" s="193" t="str">
        <f t="shared" si="272"/>
        <v/>
      </c>
      <c r="BX643" s="193" t="str">
        <f t="shared" si="273"/>
        <v/>
      </c>
      <c r="BY643" s="193" t="str">
        <f t="shared" si="274"/>
        <v/>
      </c>
      <c r="BZ643" s="193" t="str">
        <f t="shared" si="275"/>
        <v/>
      </c>
      <c r="CA643" s="193" t="str">
        <f t="shared" si="276"/>
        <v/>
      </c>
      <c r="CB643" s="193" t="str">
        <f t="shared" si="277"/>
        <v/>
      </c>
      <c r="CC643" s="193" t="str">
        <f t="shared" si="278"/>
        <v/>
      </c>
      <c r="CD643" s="193" t="str">
        <f t="shared" si="279"/>
        <v/>
      </c>
      <c r="CE643" s="193" t="str">
        <f t="shared" si="280"/>
        <v/>
      </c>
      <c r="CF643" s="200" t="str">
        <f t="shared" si="271"/>
        <v/>
      </c>
      <c r="CG643" s="193" t="str">
        <f t="shared" si="281"/>
        <v/>
      </c>
      <c r="CH643" s="192" t="str">
        <f t="shared" si="282"/>
        <v/>
      </c>
      <c r="CI643" s="193" t="str">
        <f t="shared" si="283"/>
        <v/>
      </c>
      <c r="CJ643" s="192" t="str">
        <f t="shared" si="284"/>
        <v/>
      </c>
      <c r="CK643" s="192" t="str">
        <f t="shared" si="285"/>
        <v/>
      </c>
      <c r="CL643" s="193" t="str">
        <f>IF(CK643="","",SUMPRODUCT(--(CC643=$CC$8:$CC$358),--(CE643=$CE$8:$CE$358),--(CK643&lt;$CK$8:$CK$358))+COUNTIF($CK$8:CK643,CK643))</f>
        <v/>
      </c>
      <c r="CM643" s="229" t="str">
        <f>IF(CK643="","",SUMPRODUCT(--(CE643=$CE$8:$CE$101),--(CF643=$CF$8:$CF$101),--(CC643=$CC$8:$CC$101),--(CK643&lt;$CK$8:$CK$101))+COUNTIF($CK$8:CK643,CK643))</f>
        <v/>
      </c>
    </row>
    <row r="644" spans="73:91">
      <c r="BU644" s="193">
        <v>637</v>
      </c>
      <c r="BV644" s="193" t="str">
        <f>IF(CK644="","",SUMPRODUCT(--(CC644=$CC$8:$CC$358),--(CE644=$CE$8:$CE$358),--(CK644&lt;$CK$8:$CK$358))+COUNTIF($CK$8:CK644,CK644))</f>
        <v/>
      </c>
      <c r="BW644" s="193" t="str">
        <f t="shared" si="272"/>
        <v/>
      </c>
      <c r="BX644" s="193" t="str">
        <f t="shared" si="273"/>
        <v/>
      </c>
      <c r="BY644" s="193" t="str">
        <f t="shared" si="274"/>
        <v/>
      </c>
      <c r="BZ644" s="193" t="str">
        <f t="shared" si="275"/>
        <v/>
      </c>
      <c r="CA644" s="193" t="str">
        <f t="shared" si="276"/>
        <v/>
      </c>
      <c r="CB644" s="193" t="str">
        <f t="shared" si="277"/>
        <v/>
      </c>
      <c r="CC644" s="193" t="str">
        <f t="shared" si="278"/>
        <v/>
      </c>
      <c r="CD644" s="193" t="str">
        <f t="shared" si="279"/>
        <v/>
      </c>
      <c r="CE644" s="193" t="str">
        <f t="shared" si="280"/>
        <v/>
      </c>
      <c r="CF644" s="200" t="str">
        <f t="shared" si="271"/>
        <v/>
      </c>
      <c r="CG644" s="193" t="str">
        <f t="shared" si="281"/>
        <v/>
      </c>
      <c r="CH644" s="192" t="str">
        <f t="shared" si="282"/>
        <v/>
      </c>
      <c r="CI644" s="193" t="str">
        <f t="shared" si="283"/>
        <v/>
      </c>
      <c r="CJ644" s="192" t="str">
        <f t="shared" si="284"/>
        <v/>
      </c>
      <c r="CK644" s="192" t="str">
        <f t="shared" si="285"/>
        <v/>
      </c>
      <c r="CL644" s="193" t="str">
        <f>IF(CK644="","",SUMPRODUCT(--(CC644=$CC$8:$CC$358),--(CE644=$CE$8:$CE$358),--(CK644&lt;$CK$8:$CK$358))+COUNTIF($CK$8:CK644,CK644))</f>
        <v/>
      </c>
      <c r="CM644" s="229" t="str">
        <f>IF(CK644="","",SUMPRODUCT(--(CE644=$CE$8:$CE$101),--(CF644=$CF$8:$CF$101),--(CC644=$CC$8:$CC$101),--(CK644&lt;$CK$8:$CK$101))+COUNTIF($CK$8:CK644,CK644))</f>
        <v/>
      </c>
    </row>
    <row r="645" spans="73:91">
      <c r="BU645" s="193">
        <v>638</v>
      </c>
      <c r="BV645" s="193" t="str">
        <f>IF(CK645="","",SUMPRODUCT(--(CC645=$CC$8:$CC$358),--(CE645=$CE$8:$CE$358),--(CK645&lt;$CK$8:$CK$358))+COUNTIF($CK$8:CK645,CK645))</f>
        <v/>
      </c>
      <c r="BW645" s="193" t="str">
        <f t="shared" si="272"/>
        <v/>
      </c>
      <c r="BX645" s="193" t="str">
        <f t="shared" si="273"/>
        <v/>
      </c>
      <c r="BY645" s="193" t="str">
        <f t="shared" si="274"/>
        <v/>
      </c>
      <c r="BZ645" s="193" t="str">
        <f t="shared" si="275"/>
        <v/>
      </c>
      <c r="CA645" s="193" t="str">
        <f t="shared" si="276"/>
        <v/>
      </c>
      <c r="CB645" s="193" t="str">
        <f t="shared" si="277"/>
        <v/>
      </c>
      <c r="CC645" s="193" t="str">
        <f t="shared" si="278"/>
        <v/>
      </c>
      <c r="CD645" s="193" t="str">
        <f t="shared" si="279"/>
        <v/>
      </c>
      <c r="CE645" s="193" t="str">
        <f t="shared" si="280"/>
        <v/>
      </c>
      <c r="CF645" s="200" t="str">
        <f t="shared" si="271"/>
        <v/>
      </c>
      <c r="CG645" s="193" t="str">
        <f t="shared" si="281"/>
        <v/>
      </c>
      <c r="CH645" s="192" t="str">
        <f t="shared" si="282"/>
        <v/>
      </c>
      <c r="CI645" s="193" t="str">
        <f t="shared" si="283"/>
        <v/>
      </c>
      <c r="CJ645" s="192" t="str">
        <f t="shared" si="284"/>
        <v/>
      </c>
      <c r="CK645" s="192" t="str">
        <f t="shared" si="285"/>
        <v/>
      </c>
      <c r="CL645" s="193" t="str">
        <f>IF(CK645="","",SUMPRODUCT(--(CC645=$CC$8:$CC$358),--(CE645=$CE$8:$CE$358),--(CK645&lt;$CK$8:$CK$358))+COUNTIF($CK$8:CK645,CK645))</f>
        <v/>
      </c>
      <c r="CM645" s="229" t="str">
        <f>IF(CK645="","",SUMPRODUCT(--(CE645=$CE$8:$CE$101),--(CF645=$CF$8:$CF$101),--(CC645=$CC$8:$CC$101),--(CK645&lt;$CK$8:$CK$101))+COUNTIF($CK$8:CK645,CK645))</f>
        <v/>
      </c>
    </row>
    <row r="646" spans="73:91">
      <c r="BU646" s="193">
        <v>639</v>
      </c>
      <c r="BV646" s="193" t="str">
        <f>IF(CK646="","",SUMPRODUCT(--(CC646=$CC$8:$CC$358),--(CE646=$CE$8:$CE$358),--(CK646&lt;$CK$8:$CK$358))+COUNTIF($CK$8:CK646,CK646))</f>
        <v/>
      </c>
      <c r="BW646" s="193" t="str">
        <f t="shared" si="272"/>
        <v/>
      </c>
      <c r="BX646" s="193" t="str">
        <f t="shared" si="273"/>
        <v/>
      </c>
      <c r="BY646" s="193" t="str">
        <f t="shared" si="274"/>
        <v/>
      </c>
      <c r="BZ646" s="193" t="str">
        <f t="shared" si="275"/>
        <v/>
      </c>
      <c r="CA646" s="193" t="str">
        <f t="shared" si="276"/>
        <v/>
      </c>
      <c r="CB646" s="193" t="str">
        <f t="shared" si="277"/>
        <v/>
      </c>
      <c r="CC646" s="193" t="str">
        <f t="shared" si="278"/>
        <v/>
      </c>
      <c r="CD646" s="193" t="str">
        <f t="shared" si="279"/>
        <v/>
      </c>
      <c r="CE646" s="193" t="str">
        <f t="shared" si="280"/>
        <v/>
      </c>
      <c r="CF646" s="200" t="str">
        <f t="shared" si="271"/>
        <v/>
      </c>
      <c r="CG646" s="193" t="str">
        <f t="shared" si="281"/>
        <v/>
      </c>
      <c r="CH646" s="192" t="str">
        <f t="shared" si="282"/>
        <v/>
      </c>
      <c r="CI646" s="193" t="str">
        <f t="shared" si="283"/>
        <v/>
      </c>
      <c r="CJ646" s="192" t="str">
        <f t="shared" si="284"/>
        <v/>
      </c>
      <c r="CK646" s="192" t="str">
        <f t="shared" si="285"/>
        <v/>
      </c>
      <c r="CL646" s="193" t="str">
        <f>IF(CK646="","",SUMPRODUCT(--(CC646=$CC$8:$CC$358),--(CE646=$CE$8:$CE$358),--(CK646&lt;$CK$8:$CK$358))+COUNTIF($CK$8:CK646,CK646))</f>
        <v/>
      </c>
      <c r="CM646" s="229" t="str">
        <f>IF(CK646="","",SUMPRODUCT(--(CE646=$CE$8:$CE$101),--(CF646=$CF$8:$CF$101),--(CC646=$CC$8:$CC$101),--(CK646&lt;$CK$8:$CK$101))+COUNTIF($CK$8:CK646,CK646))</f>
        <v/>
      </c>
    </row>
    <row r="647" spans="73:91">
      <c r="BU647" s="193">
        <v>640</v>
      </c>
      <c r="BV647" s="193" t="str">
        <f>IF(CK647="","",SUMPRODUCT(--(CC647=$CC$8:$CC$358),--(CE647=$CE$8:$CE$358),--(CK647&lt;$CK$8:$CK$358))+COUNTIF($CK$8:CK647,CK647))</f>
        <v/>
      </c>
      <c r="BW647" s="193" t="str">
        <f t="shared" si="272"/>
        <v/>
      </c>
      <c r="BX647" s="193" t="str">
        <f t="shared" si="273"/>
        <v/>
      </c>
      <c r="BY647" s="193" t="str">
        <f t="shared" si="274"/>
        <v/>
      </c>
      <c r="BZ647" s="193" t="str">
        <f t="shared" si="275"/>
        <v/>
      </c>
      <c r="CA647" s="193" t="str">
        <f t="shared" si="276"/>
        <v/>
      </c>
      <c r="CB647" s="193" t="str">
        <f t="shared" si="277"/>
        <v/>
      </c>
      <c r="CC647" s="193" t="str">
        <f t="shared" si="278"/>
        <v/>
      </c>
      <c r="CD647" s="193" t="str">
        <f t="shared" si="279"/>
        <v/>
      </c>
      <c r="CE647" s="193" t="str">
        <f t="shared" si="280"/>
        <v/>
      </c>
      <c r="CF647" s="200" t="str">
        <f t="shared" si="271"/>
        <v/>
      </c>
      <c r="CG647" s="193" t="str">
        <f t="shared" si="281"/>
        <v/>
      </c>
      <c r="CH647" s="192" t="str">
        <f t="shared" si="282"/>
        <v/>
      </c>
      <c r="CI647" s="193" t="str">
        <f t="shared" si="283"/>
        <v/>
      </c>
      <c r="CJ647" s="192" t="str">
        <f t="shared" si="284"/>
        <v/>
      </c>
      <c r="CK647" s="192" t="str">
        <f t="shared" si="285"/>
        <v/>
      </c>
      <c r="CL647" s="193" t="str">
        <f>IF(CK647="","",SUMPRODUCT(--(CC647=$CC$8:$CC$358),--(CE647=$CE$8:$CE$358),--(CK647&lt;$CK$8:$CK$358))+COUNTIF($CK$8:CK647,CK647))</f>
        <v/>
      </c>
      <c r="CM647" s="229" t="str">
        <f>IF(CK647="","",SUMPRODUCT(--(CE647=$CE$8:$CE$101),--(CF647=$CF$8:$CF$101),--(CC647=$CC$8:$CC$101),--(CK647&lt;$CK$8:$CK$101))+COUNTIF($CK$8:CK647,CK647))</f>
        <v/>
      </c>
    </row>
    <row r="648" spans="73:91">
      <c r="BU648" s="193">
        <v>641</v>
      </c>
      <c r="BV648" s="193" t="str">
        <f>IF(CK648="","",SUMPRODUCT(--(CC648=$CC$8:$CC$358),--(CE648=$CE$8:$CE$358),--(CK648&lt;$CK$8:$CK$358))+COUNTIF($CK$8:CK648,CK648))</f>
        <v/>
      </c>
      <c r="BW648" s="193" t="str">
        <f t="shared" si="272"/>
        <v/>
      </c>
      <c r="BX648" s="193" t="str">
        <f t="shared" si="273"/>
        <v/>
      </c>
      <c r="BY648" s="193" t="str">
        <f t="shared" si="274"/>
        <v/>
      </c>
      <c r="BZ648" s="193" t="str">
        <f t="shared" si="275"/>
        <v/>
      </c>
      <c r="CA648" s="193" t="str">
        <f t="shared" si="276"/>
        <v/>
      </c>
      <c r="CB648" s="193" t="str">
        <f t="shared" si="277"/>
        <v/>
      </c>
      <c r="CC648" s="193" t="str">
        <f t="shared" si="278"/>
        <v/>
      </c>
      <c r="CD648" s="193" t="str">
        <f t="shared" si="279"/>
        <v/>
      </c>
      <c r="CE648" s="193" t="str">
        <f t="shared" si="280"/>
        <v/>
      </c>
      <c r="CF648" s="200" t="str">
        <f t="shared" ref="CF648:CF711" si="286">IFERROR(VLOOKUP(BU648,selection,13,0),"")</f>
        <v/>
      </c>
      <c r="CG648" s="193" t="str">
        <f t="shared" si="281"/>
        <v/>
      </c>
      <c r="CH648" s="192" t="str">
        <f t="shared" si="282"/>
        <v/>
      </c>
      <c r="CI648" s="193" t="str">
        <f t="shared" si="283"/>
        <v/>
      </c>
      <c r="CJ648" s="192" t="str">
        <f t="shared" si="284"/>
        <v/>
      </c>
      <c r="CK648" s="192" t="str">
        <f t="shared" si="285"/>
        <v/>
      </c>
      <c r="CL648" s="193" t="str">
        <f>IF(CK648="","",SUMPRODUCT(--(CC648=$CC$8:$CC$358),--(CE648=$CE$8:$CE$358),--(CK648&lt;$CK$8:$CK$358))+COUNTIF($CK$8:CK648,CK648))</f>
        <v/>
      </c>
      <c r="CM648" s="229" t="str">
        <f>IF(CK648="","",SUMPRODUCT(--(CE648=$CE$8:$CE$101),--(CF648=$CF$8:$CF$101),--(CC648=$CC$8:$CC$101),--(CK648&lt;$CK$8:$CK$101))+COUNTIF($CK$8:CK648,CK648))</f>
        <v/>
      </c>
    </row>
    <row r="649" spans="73:91">
      <c r="BU649" s="193">
        <v>642</v>
      </c>
      <c r="BV649" s="193" t="str">
        <f>IF(CK649="","",SUMPRODUCT(--(CC649=$CC$8:$CC$358),--(CE649=$CE$8:$CE$358),--(CK649&lt;$CK$8:$CK$358))+COUNTIF($CK$8:CK649,CK649))</f>
        <v/>
      </c>
      <c r="BW649" s="193" t="str">
        <f t="shared" si="272"/>
        <v/>
      </c>
      <c r="BX649" s="193" t="str">
        <f t="shared" si="273"/>
        <v/>
      </c>
      <c r="BY649" s="193" t="str">
        <f t="shared" si="274"/>
        <v/>
      </c>
      <c r="BZ649" s="193" t="str">
        <f t="shared" si="275"/>
        <v/>
      </c>
      <c r="CA649" s="193" t="str">
        <f t="shared" si="276"/>
        <v/>
      </c>
      <c r="CB649" s="193" t="str">
        <f t="shared" si="277"/>
        <v/>
      </c>
      <c r="CC649" s="193" t="str">
        <f t="shared" si="278"/>
        <v/>
      </c>
      <c r="CD649" s="193" t="str">
        <f t="shared" si="279"/>
        <v/>
      </c>
      <c r="CE649" s="193" t="str">
        <f t="shared" si="280"/>
        <v/>
      </c>
      <c r="CF649" s="200" t="str">
        <f t="shared" si="286"/>
        <v/>
      </c>
      <c r="CG649" s="193" t="str">
        <f t="shared" si="281"/>
        <v/>
      </c>
      <c r="CH649" s="192" t="str">
        <f t="shared" si="282"/>
        <v/>
      </c>
      <c r="CI649" s="193" t="str">
        <f t="shared" si="283"/>
        <v/>
      </c>
      <c r="CJ649" s="192" t="str">
        <f t="shared" si="284"/>
        <v/>
      </c>
      <c r="CK649" s="192" t="str">
        <f t="shared" si="285"/>
        <v/>
      </c>
      <c r="CL649" s="193" t="str">
        <f>IF(CK649="","",SUMPRODUCT(--(CC649=$CC$8:$CC$358),--(CE649=$CE$8:$CE$358),--(CK649&lt;$CK$8:$CK$358))+COUNTIF($CK$8:CK649,CK649))</f>
        <v/>
      </c>
      <c r="CM649" s="229" t="str">
        <f>IF(CK649="","",SUMPRODUCT(--(CE649=$CE$8:$CE$101),--(CF649=$CF$8:$CF$101),--(CC649=$CC$8:$CC$101),--(CK649&lt;$CK$8:$CK$101))+COUNTIF($CK$8:CK649,CK649))</f>
        <v/>
      </c>
    </row>
    <row r="650" spans="73:91">
      <c r="BU650" s="193">
        <v>643</v>
      </c>
      <c r="BV650" s="193" t="str">
        <f>IF(CK650="","",SUMPRODUCT(--(CC650=$CC$8:$CC$358),--(CE650=$CE$8:$CE$358),--(CK650&lt;$CK$8:$CK$358))+COUNTIF($CK$8:CK650,CK650))</f>
        <v/>
      </c>
      <c r="BW650" s="193" t="str">
        <f t="shared" si="272"/>
        <v/>
      </c>
      <c r="BX650" s="193" t="str">
        <f t="shared" si="273"/>
        <v/>
      </c>
      <c r="BY650" s="193" t="str">
        <f t="shared" si="274"/>
        <v/>
      </c>
      <c r="BZ650" s="193" t="str">
        <f t="shared" si="275"/>
        <v/>
      </c>
      <c r="CA650" s="193" t="str">
        <f t="shared" si="276"/>
        <v/>
      </c>
      <c r="CB650" s="193" t="str">
        <f t="shared" si="277"/>
        <v/>
      </c>
      <c r="CC650" s="193" t="str">
        <f t="shared" si="278"/>
        <v/>
      </c>
      <c r="CD650" s="193" t="str">
        <f t="shared" si="279"/>
        <v/>
      </c>
      <c r="CE650" s="193" t="str">
        <f t="shared" si="280"/>
        <v/>
      </c>
      <c r="CF650" s="200" t="str">
        <f t="shared" si="286"/>
        <v/>
      </c>
      <c r="CG650" s="193" t="str">
        <f t="shared" si="281"/>
        <v/>
      </c>
      <c r="CH650" s="192" t="str">
        <f t="shared" si="282"/>
        <v/>
      </c>
      <c r="CI650" s="193" t="str">
        <f t="shared" si="283"/>
        <v/>
      </c>
      <c r="CJ650" s="192" t="str">
        <f t="shared" si="284"/>
        <v/>
      </c>
      <c r="CK650" s="192" t="str">
        <f t="shared" si="285"/>
        <v/>
      </c>
      <c r="CL650" s="193" t="str">
        <f>IF(CK650="","",SUMPRODUCT(--(CC650=$CC$8:$CC$358),--(CE650=$CE$8:$CE$358),--(CK650&lt;$CK$8:$CK$358))+COUNTIF($CK$8:CK650,CK650))</f>
        <v/>
      </c>
      <c r="CM650" s="229" t="str">
        <f>IF(CK650="","",SUMPRODUCT(--(CE650=$CE$8:$CE$101),--(CF650=$CF$8:$CF$101),--(CC650=$CC$8:$CC$101),--(CK650&lt;$CK$8:$CK$101))+COUNTIF($CK$8:CK650,CK650))</f>
        <v/>
      </c>
    </row>
    <row r="651" spans="73:91">
      <c r="BU651" s="193">
        <v>644</v>
      </c>
      <c r="BV651" s="193" t="str">
        <f>IF(CK651="","",SUMPRODUCT(--(CC651=$CC$8:$CC$358),--(CE651=$CE$8:$CE$358),--(CK651&lt;$CK$8:$CK$358))+COUNTIF($CK$8:CK651,CK651))</f>
        <v/>
      </c>
      <c r="BW651" s="193" t="str">
        <f t="shared" ref="BW651:BW714" si="287">IFERROR(VLOOKUP(BU651,selection,4,0),"")</f>
        <v/>
      </c>
      <c r="BX651" s="193" t="str">
        <f t="shared" ref="BX651:BX714" si="288">IFERROR(VLOOKUP(BU651,selection,5,0),"")</f>
        <v/>
      </c>
      <c r="BY651" s="193" t="str">
        <f t="shared" ref="BY651:BY714" si="289">IFERROR(VLOOKUP(BU651,selection,6,0),"")</f>
        <v/>
      </c>
      <c r="BZ651" s="193" t="str">
        <f t="shared" ref="BZ651:BZ714" si="290">IFERROR(VLOOKUP(BU651,selection,16,0),"")</f>
        <v/>
      </c>
      <c r="CA651" s="193" t="str">
        <f t="shared" ref="CA651:CA714" si="291">IFERROR(VLOOKUP(BU651,selection,15,0),"")</f>
        <v/>
      </c>
      <c r="CB651" s="193" t="str">
        <f t="shared" ref="CB651:CB714" si="292">IFERROR(VLOOKUP(BU651,selection,7,0),"")</f>
        <v/>
      </c>
      <c r="CC651" s="193" t="str">
        <f t="shared" ref="CC651:CC714" si="293">IFERROR(VLOOKUP(BU651,selection,18,0),"")</f>
        <v/>
      </c>
      <c r="CD651" s="193" t="str">
        <f t="shared" ref="CD651:CD714" si="294">IFERROR(VLOOKUP(BU651,selection,14,0),"")</f>
        <v/>
      </c>
      <c r="CE651" s="193" t="str">
        <f t="shared" ref="CE651:CE714" si="295">IFERROR(VLOOKUP(BU651,selection,19,0),"")</f>
        <v/>
      </c>
      <c r="CF651" s="200" t="str">
        <f t="shared" si="286"/>
        <v/>
      </c>
      <c r="CG651" s="193" t="str">
        <f t="shared" ref="CG651:CG714" si="296">IFERROR(VLOOKUP(BU651,selection,8,0),"")</f>
        <v/>
      </c>
      <c r="CH651" s="192" t="str">
        <f t="shared" ref="CH651:CH714" si="297">IFERROR(VLOOKUP(BU651,selection,9,0)*75%,"")</f>
        <v/>
      </c>
      <c r="CI651" s="193" t="str">
        <f t="shared" ref="CI651:CI714" si="298">IFERROR(VLOOKUP(BU651,selection,10,0),"")</f>
        <v/>
      </c>
      <c r="CJ651" s="192" t="str">
        <f t="shared" ref="CJ651:CJ714" si="299">IFERROR(VLOOKUP(BU651,selection,11,0)*25%,"")</f>
        <v/>
      </c>
      <c r="CK651" s="192" t="str">
        <f t="shared" ref="CK651:CK714" si="300">IFERROR(IF(CB651="","",SUM(CH651+CJ651)),"")</f>
        <v/>
      </c>
      <c r="CL651" s="193" t="str">
        <f>IF(CK651="","",SUMPRODUCT(--(CC651=$CC$8:$CC$358),--(CE651=$CE$8:$CE$358),--(CK651&lt;$CK$8:$CK$358))+COUNTIF($CK$8:CK651,CK651))</f>
        <v/>
      </c>
      <c r="CM651" s="229" t="str">
        <f>IF(CK651="","",SUMPRODUCT(--(CE651=$CE$8:$CE$101),--(CF651=$CF$8:$CF$101),--(CC651=$CC$8:$CC$101),--(CK651&lt;$CK$8:$CK$101))+COUNTIF($CK$8:CK651,CK651))</f>
        <v/>
      </c>
    </row>
    <row r="652" spans="73:91">
      <c r="BU652" s="193">
        <v>645</v>
      </c>
      <c r="BV652" s="193" t="str">
        <f>IF(CK652="","",SUMPRODUCT(--(CC652=$CC$8:$CC$358),--(CE652=$CE$8:$CE$358),--(CK652&lt;$CK$8:$CK$358))+COUNTIF($CK$8:CK652,CK652))</f>
        <v/>
      </c>
      <c r="BW652" s="193" t="str">
        <f t="shared" si="287"/>
        <v/>
      </c>
      <c r="BX652" s="193" t="str">
        <f t="shared" si="288"/>
        <v/>
      </c>
      <c r="BY652" s="193" t="str">
        <f t="shared" si="289"/>
        <v/>
      </c>
      <c r="BZ652" s="193" t="str">
        <f t="shared" si="290"/>
        <v/>
      </c>
      <c r="CA652" s="193" t="str">
        <f t="shared" si="291"/>
        <v/>
      </c>
      <c r="CB652" s="193" t="str">
        <f t="shared" si="292"/>
        <v/>
      </c>
      <c r="CC652" s="193" t="str">
        <f t="shared" si="293"/>
        <v/>
      </c>
      <c r="CD652" s="193" t="str">
        <f t="shared" si="294"/>
        <v/>
      </c>
      <c r="CE652" s="193" t="str">
        <f t="shared" si="295"/>
        <v/>
      </c>
      <c r="CF652" s="200" t="str">
        <f t="shared" si="286"/>
        <v/>
      </c>
      <c r="CG652" s="193" t="str">
        <f t="shared" si="296"/>
        <v/>
      </c>
      <c r="CH652" s="192" t="str">
        <f t="shared" si="297"/>
        <v/>
      </c>
      <c r="CI652" s="193" t="str">
        <f t="shared" si="298"/>
        <v/>
      </c>
      <c r="CJ652" s="192" t="str">
        <f t="shared" si="299"/>
        <v/>
      </c>
      <c r="CK652" s="192" t="str">
        <f t="shared" si="300"/>
        <v/>
      </c>
      <c r="CL652" s="193" t="str">
        <f>IF(CK652="","",SUMPRODUCT(--(CC652=$CC$8:$CC$358),--(CE652=$CE$8:$CE$358),--(CK652&lt;$CK$8:$CK$358))+COUNTIF($CK$8:CK652,CK652))</f>
        <v/>
      </c>
      <c r="CM652" s="229" t="str">
        <f>IF(CK652="","",SUMPRODUCT(--(CE652=$CE$8:$CE$101),--(CF652=$CF$8:$CF$101),--(CC652=$CC$8:$CC$101),--(CK652&lt;$CK$8:$CK$101))+COUNTIF($CK$8:CK652,CK652))</f>
        <v/>
      </c>
    </row>
    <row r="653" spans="73:91">
      <c r="BU653" s="193">
        <v>646</v>
      </c>
      <c r="BV653" s="193" t="str">
        <f>IF(CK653="","",SUMPRODUCT(--(CC653=$CC$8:$CC$358),--(CE653=$CE$8:$CE$358),--(CK653&lt;$CK$8:$CK$358))+COUNTIF($CK$8:CK653,CK653))</f>
        <v/>
      </c>
      <c r="BW653" s="193" t="str">
        <f t="shared" si="287"/>
        <v/>
      </c>
      <c r="BX653" s="193" t="str">
        <f t="shared" si="288"/>
        <v/>
      </c>
      <c r="BY653" s="193" t="str">
        <f t="shared" si="289"/>
        <v/>
      </c>
      <c r="BZ653" s="193" t="str">
        <f t="shared" si="290"/>
        <v/>
      </c>
      <c r="CA653" s="193" t="str">
        <f t="shared" si="291"/>
        <v/>
      </c>
      <c r="CB653" s="193" t="str">
        <f t="shared" si="292"/>
        <v/>
      </c>
      <c r="CC653" s="193" t="str">
        <f t="shared" si="293"/>
        <v/>
      </c>
      <c r="CD653" s="193" t="str">
        <f t="shared" si="294"/>
        <v/>
      </c>
      <c r="CE653" s="193" t="str">
        <f t="shared" si="295"/>
        <v/>
      </c>
      <c r="CF653" s="200" t="str">
        <f t="shared" si="286"/>
        <v/>
      </c>
      <c r="CG653" s="193" t="str">
        <f t="shared" si="296"/>
        <v/>
      </c>
      <c r="CH653" s="192" t="str">
        <f t="shared" si="297"/>
        <v/>
      </c>
      <c r="CI653" s="193" t="str">
        <f t="shared" si="298"/>
        <v/>
      </c>
      <c r="CJ653" s="192" t="str">
        <f t="shared" si="299"/>
        <v/>
      </c>
      <c r="CK653" s="192" t="str">
        <f t="shared" si="300"/>
        <v/>
      </c>
      <c r="CL653" s="193" t="str">
        <f>IF(CK653="","",SUMPRODUCT(--(CC653=$CC$8:$CC$358),--(CE653=$CE$8:$CE$358),--(CK653&lt;$CK$8:$CK$358))+COUNTIF($CK$8:CK653,CK653))</f>
        <v/>
      </c>
      <c r="CM653" s="229" t="str">
        <f>IF(CK653="","",SUMPRODUCT(--(CE653=$CE$8:$CE$101),--(CF653=$CF$8:$CF$101),--(CC653=$CC$8:$CC$101),--(CK653&lt;$CK$8:$CK$101))+COUNTIF($CK$8:CK653,CK653))</f>
        <v/>
      </c>
    </row>
    <row r="654" spans="73:91">
      <c r="BU654" s="193">
        <v>647</v>
      </c>
      <c r="BV654" s="193" t="str">
        <f>IF(CK654="","",SUMPRODUCT(--(CC654=$CC$8:$CC$358),--(CE654=$CE$8:$CE$358),--(CK654&lt;$CK$8:$CK$358))+COUNTIF($CK$8:CK654,CK654))</f>
        <v/>
      </c>
      <c r="BW654" s="193" t="str">
        <f t="shared" si="287"/>
        <v/>
      </c>
      <c r="BX654" s="193" t="str">
        <f t="shared" si="288"/>
        <v/>
      </c>
      <c r="BY654" s="193" t="str">
        <f t="shared" si="289"/>
        <v/>
      </c>
      <c r="BZ654" s="193" t="str">
        <f t="shared" si="290"/>
        <v/>
      </c>
      <c r="CA654" s="193" t="str">
        <f t="shared" si="291"/>
        <v/>
      </c>
      <c r="CB654" s="193" t="str">
        <f t="shared" si="292"/>
        <v/>
      </c>
      <c r="CC654" s="193" t="str">
        <f t="shared" si="293"/>
        <v/>
      </c>
      <c r="CD654" s="193" t="str">
        <f t="shared" si="294"/>
        <v/>
      </c>
      <c r="CE654" s="193" t="str">
        <f t="shared" si="295"/>
        <v/>
      </c>
      <c r="CF654" s="200" t="str">
        <f t="shared" si="286"/>
        <v/>
      </c>
      <c r="CG654" s="193" t="str">
        <f t="shared" si="296"/>
        <v/>
      </c>
      <c r="CH654" s="192" t="str">
        <f t="shared" si="297"/>
        <v/>
      </c>
      <c r="CI654" s="193" t="str">
        <f t="shared" si="298"/>
        <v/>
      </c>
      <c r="CJ654" s="192" t="str">
        <f t="shared" si="299"/>
        <v/>
      </c>
      <c r="CK654" s="192" t="str">
        <f t="shared" si="300"/>
        <v/>
      </c>
      <c r="CL654" s="193" t="str">
        <f>IF(CK654="","",SUMPRODUCT(--(CC654=$CC$8:$CC$358),--(CE654=$CE$8:$CE$358),--(CK654&lt;$CK$8:$CK$358))+COUNTIF($CK$8:CK654,CK654))</f>
        <v/>
      </c>
      <c r="CM654" s="229" t="str">
        <f>IF(CK654="","",SUMPRODUCT(--(CE654=$CE$8:$CE$101),--(CF654=$CF$8:$CF$101),--(CC654=$CC$8:$CC$101),--(CK654&lt;$CK$8:$CK$101))+COUNTIF($CK$8:CK654,CK654))</f>
        <v/>
      </c>
    </row>
    <row r="655" spans="73:91">
      <c r="BU655" s="193">
        <v>648</v>
      </c>
      <c r="BV655" s="193" t="str">
        <f>IF(CK655="","",SUMPRODUCT(--(CC655=$CC$8:$CC$358),--(CE655=$CE$8:$CE$358),--(CK655&lt;$CK$8:$CK$358))+COUNTIF($CK$8:CK655,CK655))</f>
        <v/>
      </c>
      <c r="BW655" s="193" t="str">
        <f t="shared" si="287"/>
        <v/>
      </c>
      <c r="BX655" s="193" t="str">
        <f t="shared" si="288"/>
        <v/>
      </c>
      <c r="BY655" s="193" t="str">
        <f t="shared" si="289"/>
        <v/>
      </c>
      <c r="BZ655" s="193" t="str">
        <f t="shared" si="290"/>
        <v/>
      </c>
      <c r="CA655" s="193" t="str">
        <f t="shared" si="291"/>
        <v/>
      </c>
      <c r="CB655" s="193" t="str">
        <f t="shared" si="292"/>
        <v/>
      </c>
      <c r="CC655" s="193" t="str">
        <f t="shared" si="293"/>
        <v/>
      </c>
      <c r="CD655" s="193" t="str">
        <f t="shared" si="294"/>
        <v/>
      </c>
      <c r="CE655" s="193" t="str">
        <f t="shared" si="295"/>
        <v/>
      </c>
      <c r="CF655" s="200" t="str">
        <f t="shared" si="286"/>
        <v/>
      </c>
      <c r="CG655" s="193" t="str">
        <f t="shared" si="296"/>
        <v/>
      </c>
      <c r="CH655" s="192" t="str">
        <f t="shared" si="297"/>
        <v/>
      </c>
      <c r="CI655" s="193" t="str">
        <f t="shared" si="298"/>
        <v/>
      </c>
      <c r="CJ655" s="192" t="str">
        <f t="shared" si="299"/>
        <v/>
      </c>
      <c r="CK655" s="192" t="str">
        <f t="shared" si="300"/>
        <v/>
      </c>
      <c r="CL655" s="193" t="str">
        <f>IF(CK655="","",SUMPRODUCT(--(CC655=$CC$8:$CC$358),--(CE655=$CE$8:$CE$358),--(CK655&lt;$CK$8:$CK$358))+COUNTIF($CK$8:CK655,CK655))</f>
        <v/>
      </c>
      <c r="CM655" s="229" t="str">
        <f>IF(CK655="","",SUMPRODUCT(--(CE655=$CE$8:$CE$101),--(CF655=$CF$8:$CF$101),--(CC655=$CC$8:$CC$101),--(CK655&lt;$CK$8:$CK$101))+COUNTIF($CK$8:CK655,CK655))</f>
        <v/>
      </c>
    </row>
    <row r="656" spans="73:91">
      <c r="BU656" s="193">
        <v>649</v>
      </c>
      <c r="BV656" s="193" t="str">
        <f>IF(CK656="","",SUMPRODUCT(--(CC656=$CC$8:$CC$358),--(CE656=$CE$8:$CE$358),--(CK656&lt;$CK$8:$CK$358))+COUNTIF($CK$8:CK656,CK656))</f>
        <v/>
      </c>
      <c r="BW656" s="193" t="str">
        <f t="shared" si="287"/>
        <v/>
      </c>
      <c r="BX656" s="193" t="str">
        <f t="shared" si="288"/>
        <v/>
      </c>
      <c r="BY656" s="193" t="str">
        <f t="shared" si="289"/>
        <v/>
      </c>
      <c r="BZ656" s="193" t="str">
        <f t="shared" si="290"/>
        <v/>
      </c>
      <c r="CA656" s="193" t="str">
        <f t="shared" si="291"/>
        <v/>
      </c>
      <c r="CB656" s="193" t="str">
        <f t="shared" si="292"/>
        <v/>
      </c>
      <c r="CC656" s="193" t="str">
        <f t="shared" si="293"/>
        <v/>
      </c>
      <c r="CD656" s="193" t="str">
        <f t="shared" si="294"/>
        <v/>
      </c>
      <c r="CE656" s="193" t="str">
        <f t="shared" si="295"/>
        <v/>
      </c>
      <c r="CF656" s="200" t="str">
        <f t="shared" si="286"/>
        <v/>
      </c>
      <c r="CG656" s="193" t="str">
        <f t="shared" si="296"/>
        <v/>
      </c>
      <c r="CH656" s="192" t="str">
        <f t="shared" si="297"/>
        <v/>
      </c>
      <c r="CI656" s="193" t="str">
        <f t="shared" si="298"/>
        <v/>
      </c>
      <c r="CJ656" s="192" t="str">
        <f t="shared" si="299"/>
        <v/>
      </c>
      <c r="CK656" s="192" t="str">
        <f t="shared" si="300"/>
        <v/>
      </c>
      <c r="CL656" s="193" t="str">
        <f>IF(CK656="","",SUMPRODUCT(--(CC656=$CC$8:$CC$358),--(CE656=$CE$8:$CE$358),--(CK656&lt;$CK$8:$CK$358))+COUNTIF($CK$8:CK656,CK656))</f>
        <v/>
      </c>
      <c r="CM656" s="229" t="str">
        <f>IF(CK656="","",SUMPRODUCT(--(CE656=$CE$8:$CE$101),--(CF656=$CF$8:$CF$101),--(CC656=$CC$8:$CC$101),--(CK656&lt;$CK$8:$CK$101))+COUNTIF($CK$8:CK656,CK656))</f>
        <v/>
      </c>
    </row>
    <row r="657" spans="73:91">
      <c r="BU657" s="193">
        <v>650</v>
      </c>
      <c r="BV657" s="193" t="str">
        <f>IF(CK657="","",SUMPRODUCT(--(CC657=$CC$8:$CC$358),--(CE657=$CE$8:$CE$358),--(CK657&lt;$CK$8:$CK$358))+COUNTIF($CK$8:CK657,CK657))</f>
        <v/>
      </c>
      <c r="BW657" s="193" t="str">
        <f t="shared" si="287"/>
        <v/>
      </c>
      <c r="BX657" s="193" t="str">
        <f t="shared" si="288"/>
        <v/>
      </c>
      <c r="BY657" s="193" t="str">
        <f t="shared" si="289"/>
        <v/>
      </c>
      <c r="BZ657" s="193" t="str">
        <f t="shared" si="290"/>
        <v/>
      </c>
      <c r="CA657" s="193" t="str">
        <f t="shared" si="291"/>
        <v/>
      </c>
      <c r="CB657" s="193" t="str">
        <f t="shared" si="292"/>
        <v/>
      </c>
      <c r="CC657" s="193" t="str">
        <f t="shared" si="293"/>
        <v/>
      </c>
      <c r="CD657" s="193" t="str">
        <f t="shared" si="294"/>
        <v/>
      </c>
      <c r="CE657" s="193" t="str">
        <f t="shared" si="295"/>
        <v/>
      </c>
      <c r="CF657" s="200" t="str">
        <f t="shared" si="286"/>
        <v/>
      </c>
      <c r="CG657" s="193" t="str">
        <f t="shared" si="296"/>
        <v/>
      </c>
      <c r="CH657" s="192" t="str">
        <f t="shared" si="297"/>
        <v/>
      </c>
      <c r="CI657" s="193" t="str">
        <f t="shared" si="298"/>
        <v/>
      </c>
      <c r="CJ657" s="192" t="str">
        <f t="shared" si="299"/>
        <v/>
      </c>
      <c r="CK657" s="192" t="str">
        <f t="shared" si="300"/>
        <v/>
      </c>
      <c r="CL657" s="193" t="str">
        <f>IF(CK657="","",SUMPRODUCT(--(CC657=$CC$8:$CC$358),--(CE657=$CE$8:$CE$358),--(CK657&lt;$CK$8:$CK$358))+COUNTIF($CK$8:CK657,CK657))</f>
        <v/>
      </c>
      <c r="CM657" s="229" t="str">
        <f>IF(CK657="","",SUMPRODUCT(--(CE657=$CE$8:$CE$101),--(CF657=$CF$8:$CF$101),--(CC657=$CC$8:$CC$101),--(CK657&lt;$CK$8:$CK$101))+COUNTIF($CK$8:CK657,CK657))</f>
        <v/>
      </c>
    </row>
    <row r="658" spans="73:91">
      <c r="BU658" s="193">
        <v>651</v>
      </c>
      <c r="BV658" s="193" t="str">
        <f>IF(CK658="","",SUMPRODUCT(--(CC658=$CC$8:$CC$358),--(CE658=$CE$8:$CE$358),--(CK658&lt;$CK$8:$CK$358))+COUNTIF($CK$8:CK658,CK658))</f>
        <v/>
      </c>
      <c r="BW658" s="193" t="str">
        <f t="shared" si="287"/>
        <v/>
      </c>
      <c r="BX658" s="193" t="str">
        <f t="shared" si="288"/>
        <v/>
      </c>
      <c r="BY658" s="193" t="str">
        <f t="shared" si="289"/>
        <v/>
      </c>
      <c r="BZ658" s="193" t="str">
        <f t="shared" si="290"/>
        <v/>
      </c>
      <c r="CA658" s="193" t="str">
        <f t="shared" si="291"/>
        <v/>
      </c>
      <c r="CB658" s="193" t="str">
        <f t="shared" si="292"/>
        <v/>
      </c>
      <c r="CC658" s="193" t="str">
        <f t="shared" si="293"/>
        <v/>
      </c>
      <c r="CD658" s="193" t="str">
        <f t="shared" si="294"/>
        <v/>
      </c>
      <c r="CE658" s="193" t="str">
        <f t="shared" si="295"/>
        <v/>
      </c>
      <c r="CF658" s="200" t="str">
        <f t="shared" si="286"/>
        <v/>
      </c>
      <c r="CG658" s="193" t="str">
        <f t="shared" si="296"/>
        <v/>
      </c>
      <c r="CH658" s="192" t="str">
        <f t="shared" si="297"/>
        <v/>
      </c>
      <c r="CI658" s="193" t="str">
        <f t="shared" si="298"/>
        <v/>
      </c>
      <c r="CJ658" s="192" t="str">
        <f t="shared" si="299"/>
        <v/>
      </c>
      <c r="CK658" s="192" t="str">
        <f t="shared" si="300"/>
        <v/>
      </c>
      <c r="CL658" s="193" t="str">
        <f>IF(CK658="","",SUMPRODUCT(--(CC658=$CC$8:$CC$358),--(CE658=$CE$8:$CE$358),--(CK658&lt;$CK$8:$CK$358))+COUNTIF($CK$8:CK658,CK658))</f>
        <v/>
      </c>
      <c r="CM658" s="229" t="str">
        <f>IF(CK658="","",SUMPRODUCT(--(CE658=$CE$8:$CE$101),--(CF658=$CF$8:$CF$101),--(CC658=$CC$8:$CC$101),--(CK658&lt;$CK$8:$CK$101))+COUNTIF($CK$8:CK658,CK658))</f>
        <v/>
      </c>
    </row>
    <row r="659" spans="73:91">
      <c r="BU659" s="193">
        <v>652</v>
      </c>
      <c r="BV659" s="193" t="str">
        <f>IF(CK659="","",SUMPRODUCT(--(CC659=$CC$8:$CC$358),--(CE659=$CE$8:$CE$358),--(CK659&lt;$CK$8:$CK$358))+COUNTIF($CK$8:CK659,CK659))</f>
        <v/>
      </c>
      <c r="BW659" s="193" t="str">
        <f t="shared" si="287"/>
        <v/>
      </c>
      <c r="BX659" s="193" t="str">
        <f t="shared" si="288"/>
        <v/>
      </c>
      <c r="BY659" s="193" t="str">
        <f t="shared" si="289"/>
        <v/>
      </c>
      <c r="BZ659" s="193" t="str">
        <f t="shared" si="290"/>
        <v/>
      </c>
      <c r="CA659" s="193" t="str">
        <f t="shared" si="291"/>
        <v/>
      </c>
      <c r="CB659" s="193" t="str">
        <f t="shared" si="292"/>
        <v/>
      </c>
      <c r="CC659" s="193" t="str">
        <f t="shared" si="293"/>
        <v/>
      </c>
      <c r="CD659" s="193" t="str">
        <f t="shared" si="294"/>
        <v/>
      </c>
      <c r="CE659" s="193" t="str">
        <f t="shared" si="295"/>
        <v/>
      </c>
      <c r="CF659" s="200" t="str">
        <f t="shared" si="286"/>
        <v/>
      </c>
      <c r="CG659" s="193" t="str">
        <f t="shared" si="296"/>
        <v/>
      </c>
      <c r="CH659" s="192" t="str">
        <f t="shared" si="297"/>
        <v/>
      </c>
      <c r="CI659" s="193" t="str">
        <f t="shared" si="298"/>
        <v/>
      </c>
      <c r="CJ659" s="192" t="str">
        <f t="shared" si="299"/>
        <v/>
      </c>
      <c r="CK659" s="192" t="str">
        <f t="shared" si="300"/>
        <v/>
      </c>
      <c r="CL659" s="193" t="str">
        <f>IF(CK659="","",SUMPRODUCT(--(CC659=$CC$8:$CC$358),--(CE659=$CE$8:$CE$358),--(CK659&lt;$CK$8:$CK$358))+COUNTIF($CK$8:CK659,CK659))</f>
        <v/>
      </c>
      <c r="CM659" s="229" t="str">
        <f>IF(CK659="","",SUMPRODUCT(--(CE659=$CE$8:$CE$101),--(CF659=$CF$8:$CF$101),--(CC659=$CC$8:$CC$101),--(CK659&lt;$CK$8:$CK$101))+COUNTIF($CK$8:CK659,CK659))</f>
        <v/>
      </c>
    </row>
    <row r="660" spans="73:91">
      <c r="BU660" s="193">
        <v>653</v>
      </c>
      <c r="BV660" s="193" t="str">
        <f>IF(CK660="","",SUMPRODUCT(--(CC660=$CC$8:$CC$358),--(CE660=$CE$8:$CE$358),--(CK660&lt;$CK$8:$CK$358))+COUNTIF($CK$8:CK660,CK660))</f>
        <v/>
      </c>
      <c r="BW660" s="193" t="str">
        <f t="shared" si="287"/>
        <v/>
      </c>
      <c r="BX660" s="193" t="str">
        <f t="shared" si="288"/>
        <v/>
      </c>
      <c r="BY660" s="193" t="str">
        <f t="shared" si="289"/>
        <v/>
      </c>
      <c r="BZ660" s="193" t="str">
        <f t="shared" si="290"/>
        <v/>
      </c>
      <c r="CA660" s="193" t="str">
        <f t="shared" si="291"/>
        <v/>
      </c>
      <c r="CB660" s="193" t="str">
        <f t="shared" si="292"/>
        <v/>
      </c>
      <c r="CC660" s="193" t="str">
        <f t="shared" si="293"/>
        <v/>
      </c>
      <c r="CD660" s="193" t="str">
        <f t="shared" si="294"/>
        <v/>
      </c>
      <c r="CE660" s="193" t="str">
        <f t="shared" si="295"/>
        <v/>
      </c>
      <c r="CF660" s="200" t="str">
        <f t="shared" si="286"/>
        <v/>
      </c>
      <c r="CG660" s="193" t="str">
        <f t="shared" si="296"/>
        <v/>
      </c>
      <c r="CH660" s="192" t="str">
        <f t="shared" si="297"/>
        <v/>
      </c>
      <c r="CI660" s="193" t="str">
        <f t="shared" si="298"/>
        <v/>
      </c>
      <c r="CJ660" s="192" t="str">
        <f t="shared" si="299"/>
        <v/>
      </c>
      <c r="CK660" s="192" t="str">
        <f t="shared" si="300"/>
        <v/>
      </c>
      <c r="CL660" s="193" t="str">
        <f>IF(CK660="","",SUMPRODUCT(--(CC660=$CC$8:$CC$358),--(CE660=$CE$8:$CE$358),--(CK660&lt;$CK$8:$CK$358))+COUNTIF($CK$8:CK660,CK660))</f>
        <v/>
      </c>
      <c r="CM660" s="229" t="str">
        <f>IF(CK660="","",SUMPRODUCT(--(CE660=$CE$8:$CE$101),--(CF660=$CF$8:$CF$101),--(CC660=$CC$8:$CC$101),--(CK660&lt;$CK$8:$CK$101))+COUNTIF($CK$8:CK660,CK660))</f>
        <v/>
      </c>
    </row>
    <row r="661" spans="73:91">
      <c r="BU661" s="193">
        <v>654</v>
      </c>
      <c r="BV661" s="193" t="str">
        <f>IF(CK661="","",SUMPRODUCT(--(CC661=$CC$8:$CC$358),--(CE661=$CE$8:$CE$358),--(CK661&lt;$CK$8:$CK$358))+COUNTIF($CK$8:CK661,CK661))</f>
        <v/>
      </c>
      <c r="BW661" s="193" t="str">
        <f t="shared" si="287"/>
        <v/>
      </c>
      <c r="BX661" s="193" t="str">
        <f t="shared" si="288"/>
        <v/>
      </c>
      <c r="BY661" s="193" t="str">
        <f t="shared" si="289"/>
        <v/>
      </c>
      <c r="BZ661" s="193" t="str">
        <f t="shared" si="290"/>
        <v/>
      </c>
      <c r="CA661" s="193" t="str">
        <f t="shared" si="291"/>
        <v/>
      </c>
      <c r="CB661" s="193" t="str">
        <f t="shared" si="292"/>
        <v/>
      </c>
      <c r="CC661" s="193" t="str">
        <f t="shared" si="293"/>
        <v/>
      </c>
      <c r="CD661" s="193" t="str">
        <f t="shared" si="294"/>
        <v/>
      </c>
      <c r="CE661" s="193" t="str">
        <f t="shared" si="295"/>
        <v/>
      </c>
      <c r="CF661" s="200" t="str">
        <f t="shared" si="286"/>
        <v/>
      </c>
      <c r="CG661" s="193" t="str">
        <f t="shared" si="296"/>
        <v/>
      </c>
      <c r="CH661" s="192" t="str">
        <f t="shared" si="297"/>
        <v/>
      </c>
      <c r="CI661" s="193" t="str">
        <f t="shared" si="298"/>
        <v/>
      </c>
      <c r="CJ661" s="192" t="str">
        <f t="shared" si="299"/>
        <v/>
      </c>
      <c r="CK661" s="192" t="str">
        <f t="shared" si="300"/>
        <v/>
      </c>
      <c r="CL661" s="193" t="str">
        <f>IF(CK661="","",SUMPRODUCT(--(CC661=$CC$8:$CC$358),--(CE661=$CE$8:$CE$358),--(CK661&lt;$CK$8:$CK$358))+COUNTIF($CK$8:CK661,CK661))</f>
        <v/>
      </c>
      <c r="CM661" s="229" t="str">
        <f>IF(CK661="","",SUMPRODUCT(--(CE661=$CE$8:$CE$101),--(CF661=$CF$8:$CF$101),--(CC661=$CC$8:$CC$101),--(CK661&lt;$CK$8:$CK$101))+COUNTIF($CK$8:CK661,CK661))</f>
        <v/>
      </c>
    </row>
    <row r="662" spans="73:91">
      <c r="BU662" s="193">
        <v>655</v>
      </c>
      <c r="BV662" s="193" t="str">
        <f>IF(CK662="","",SUMPRODUCT(--(CC662=$CC$8:$CC$358),--(CE662=$CE$8:$CE$358),--(CK662&lt;$CK$8:$CK$358))+COUNTIF($CK$8:CK662,CK662))</f>
        <v/>
      </c>
      <c r="BW662" s="193" t="str">
        <f t="shared" si="287"/>
        <v/>
      </c>
      <c r="BX662" s="193" t="str">
        <f t="shared" si="288"/>
        <v/>
      </c>
      <c r="BY662" s="193" t="str">
        <f t="shared" si="289"/>
        <v/>
      </c>
      <c r="BZ662" s="193" t="str">
        <f t="shared" si="290"/>
        <v/>
      </c>
      <c r="CA662" s="193" t="str">
        <f t="shared" si="291"/>
        <v/>
      </c>
      <c r="CB662" s="193" t="str">
        <f t="shared" si="292"/>
        <v/>
      </c>
      <c r="CC662" s="193" t="str">
        <f t="shared" si="293"/>
        <v/>
      </c>
      <c r="CD662" s="193" t="str">
        <f t="shared" si="294"/>
        <v/>
      </c>
      <c r="CE662" s="193" t="str">
        <f t="shared" si="295"/>
        <v/>
      </c>
      <c r="CF662" s="200" t="str">
        <f t="shared" si="286"/>
        <v/>
      </c>
      <c r="CG662" s="193" t="str">
        <f t="shared" si="296"/>
        <v/>
      </c>
      <c r="CH662" s="192" t="str">
        <f t="shared" si="297"/>
        <v/>
      </c>
      <c r="CI662" s="193" t="str">
        <f t="shared" si="298"/>
        <v/>
      </c>
      <c r="CJ662" s="192" t="str">
        <f t="shared" si="299"/>
        <v/>
      </c>
      <c r="CK662" s="192" t="str">
        <f t="shared" si="300"/>
        <v/>
      </c>
      <c r="CL662" s="193" t="str">
        <f>IF(CK662="","",SUMPRODUCT(--(CC662=$CC$8:$CC$358),--(CE662=$CE$8:$CE$358),--(CK662&lt;$CK$8:$CK$358))+COUNTIF($CK$8:CK662,CK662))</f>
        <v/>
      </c>
      <c r="CM662" s="229" t="str">
        <f>IF(CK662="","",SUMPRODUCT(--(CE662=$CE$8:$CE$101),--(CF662=$CF$8:$CF$101),--(CC662=$CC$8:$CC$101),--(CK662&lt;$CK$8:$CK$101))+COUNTIF($CK$8:CK662,CK662))</f>
        <v/>
      </c>
    </row>
    <row r="663" spans="73:91">
      <c r="BU663" s="193">
        <v>656</v>
      </c>
      <c r="BV663" s="193" t="str">
        <f>IF(CK663="","",SUMPRODUCT(--(CC663=$CC$8:$CC$358),--(CE663=$CE$8:$CE$358),--(CK663&lt;$CK$8:$CK$358))+COUNTIF($CK$8:CK663,CK663))</f>
        <v/>
      </c>
      <c r="BW663" s="193" t="str">
        <f t="shared" si="287"/>
        <v/>
      </c>
      <c r="BX663" s="193" t="str">
        <f t="shared" si="288"/>
        <v/>
      </c>
      <c r="BY663" s="193" t="str">
        <f t="shared" si="289"/>
        <v/>
      </c>
      <c r="BZ663" s="193" t="str">
        <f t="shared" si="290"/>
        <v/>
      </c>
      <c r="CA663" s="193" t="str">
        <f t="shared" si="291"/>
        <v/>
      </c>
      <c r="CB663" s="193" t="str">
        <f t="shared" si="292"/>
        <v/>
      </c>
      <c r="CC663" s="193" t="str">
        <f t="shared" si="293"/>
        <v/>
      </c>
      <c r="CD663" s="193" t="str">
        <f t="shared" si="294"/>
        <v/>
      </c>
      <c r="CE663" s="193" t="str">
        <f t="shared" si="295"/>
        <v/>
      </c>
      <c r="CF663" s="200" t="str">
        <f t="shared" si="286"/>
        <v/>
      </c>
      <c r="CG663" s="193" t="str">
        <f t="shared" si="296"/>
        <v/>
      </c>
      <c r="CH663" s="192" t="str">
        <f t="shared" si="297"/>
        <v/>
      </c>
      <c r="CI663" s="193" t="str">
        <f t="shared" si="298"/>
        <v/>
      </c>
      <c r="CJ663" s="192" t="str">
        <f t="shared" si="299"/>
        <v/>
      </c>
      <c r="CK663" s="192" t="str">
        <f t="shared" si="300"/>
        <v/>
      </c>
      <c r="CL663" s="193" t="str">
        <f>IF(CK663="","",SUMPRODUCT(--(CC663=$CC$8:$CC$358),--(CE663=$CE$8:$CE$358),--(CK663&lt;$CK$8:$CK$358))+COUNTIF($CK$8:CK663,CK663))</f>
        <v/>
      </c>
      <c r="CM663" s="229" t="str">
        <f>IF(CK663="","",SUMPRODUCT(--(CE663=$CE$8:$CE$101),--(CF663=$CF$8:$CF$101),--(CC663=$CC$8:$CC$101),--(CK663&lt;$CK$8:$CK$101))+COUNTIF($CK$8:CK663,CK663))</f>
        <v/>
      </c>
    </row>
    <row r="664" spans="73:91">
      <c r="BU664" s="193">
        <v>657</v>
      </c>
      <c r="BV664" s="193" t="str">
        <f>IF(CK664="","",SUMPRODUCT(--(CC664=$CC$8:$CC$358),--(CE664=$CE$8:$CE$358),--(CK664&lt;$CK$8:$CK$358))+COUNTIF($CK$8:CK664,CK664))</f>
        <v/>
      </c>
      <c r="BW664" s="193" t="str">
        <f t="shared" si="287"/>
        <v/>
      </c>
      <c r="BX664" s="193" t="str">
        <f t="shared" si="288"/>
        <v/>
      </c>
      <c r="BY664" s="193" t="str">
        <f t="shared" si="289"/>
        <v/>
      </c>
      <c r="BZ664" s="193" t="str">
        <f t="shared" si="290"/>
        <v/>
      </c>
      <c r="CA664" s="193" t="str">
        <f t="shared" si="291"/>
        <v/>
      </c>
      <c r="CB664" s="193" t="str">
        <f t="shared" si="292"/>
        <v/>
      </c>
      <c r="CC664" s="193" t="str">
        <f t="shared" si="293"/>
        <v/>
      </c>
      <c r="CD664" s="193" t="str">
        <f t="shared" si="294"/>
        <v/>
      </c>
      <c r="CE664" s="193" t="str">
        <f t="shared" si="295"/>
        <v/>
      </c>
      <c r="CF664" s="200" t="str">
        <f t="shared" si="286"/>
        <v/>
      </c>
      <c r="CG664" s="193" t="str">
        <f t="shared" si="296"/>
        <v/>
      </c>
      <c r="CH664" s="192" t="str">
        <f t="shared" si="297"/>
        <v/>
      </c>
      <c r="CI664" s="193" t="str">
        <f t="shared" si="298"/>
        <v/>
      </c>
      <c r="CJ664" s="192" t="str">
        <f t="shared" si="299"/>
        <v/>
      </c>
      <c r="CK664" s="192" t="str">
        <f t="shared" si="300"/>
        <v/>
      </c>
      <c r="CL664" s="193" t="str">
        <f>IF(CK664="","",SUMPRODUCT(--(CC664=$CC$8:$CC$358),--(CE664=$CE$8:$CE$358),--(CK664&lt;$CK$8:$CK$358))+COUNTIF($CK$8:CK664,CK664))</f>
        <v/>
      </c>
      <c r="CM664" s="229" t="str">
        <f>IF(CK664="","",SUMPRODUCT(--(CE664=$CE$8:$CE$101),--(CF664=$CF$8:$CF$101),--(CC664=$CC$8:$CC$101),--(CK664&lt;$CK$8:$CK$101))+COUNTIF($CK$8:CK664,CK664))</f>
        <v/>
      </c>
    </row>
    <row r="665" spans="73:91">
      <c r="BU665" s="193">
        <v>658</v>
      </c>
      <c r="BV665" s="193" t="str">
        <f>IF(CK665="","",SUMPRODUCT(--(CC665=$CC$8:$CC$358),--(CE665=$CE$8:$CE$358),--(CK665&lt;$CK$8:$CK$358))+COUNTIF($CK$8:CK665,CK665))</f>
        <v/>
      </c>
      <c r="BW665" s="193" t="str">
        <f t="shared" si="287"/>
        <v/>
      </c>
      <c r="BX665" s="193" t="str">
        <f t="shared" si="288"/>
        <v/>
      </c>
      <c r="BY665" s="193" t="str">
        <f t="shared" si="289"/>
        <v/>
      </c>
      <c r="BZ665" s="193" t="str">
        <f t="shared" si="290"/>
        <v/>
      </c>
      <c r="CA665" s="193" t="str">
        <f t="shared" si="291"/>
        <v/>
      </c>
      <c r="CB665" s="193" t="str">
        <f t="shared" si="292"/>
        <v/>
      </c>
      <c r="CC665" s="193" t="str">
        <f t="shared" si="293"/>
        <v/>
      </c>
      <c r="CD665" s="193" t="str">
        <f t="shared" si="294"/>
        <v/>
      </c>
      <c r="CE665" s="193" t="str">
        <f t="shared" si="295"/>
        <v/>
      </c>
      <c r="CF665" s="200" t="str">
        <f t="shared" si="286"/>
        <v/>
      </c>
      <c r="CG665" s="193" t="str">
        <f t="shared" si="296"/>
        <v/>
      </c>
      <c r="CH665" s="192" t="str">
        <f t="shared" si="297"/>
        <v/>
      </c>
      <c r="CI665" s="193" t="str">
        <f t="shared" si="298"/>
        <v/>
      </c>
      <c r="CJ665" s="192" t="str">
        <f t="shared" si="299"/>
        <v/>
      </c>
      <c r="CK665" s="192" t="str">
        <f t="shared" si="300"/>
        <v/>
      </c>
      <c r="CL665" s="193" t="str">
        <f>IF(CK665="","",SUMPRODUCT(--(CC665=$CC$8:$CC$358),--(CE665=$CE$8:$CE$358),--(CK665&lt;$CK$8:$CK$358))+COUNTIF($CK$8:CK665,CK665))</f>
        <v/>
      </c>
      <c r="CM665" s="229" t="str">
        <f>IF(CK665="","",SUMPRODUCT(--(CE665=$CE$8:$CE$101),--(CF665=$CF$8:$CF$101),--(CC665=$CC$8:$CC$101),--(CK665&lt;$CK$8:$CK$101))+COUNTIF($CK$8:CK665,CK665))</f>
        <v/>
      </c>
    </row>
    <row r="666" spans="73:91">
      <c r="BU666" s="193">
        <v>659</v>
      </c>
      <c r="BV666" s="193" t="str">
        <f>IF(CK666="","",SUMPRODUCT(--(CC666=$CC$8:$CC$358),--(CE666=$CE$8:$CE$358),--(CK666&lt;$CK$8:$CK$358))+COUNTIF($CK$8:CK666,CK666))</f>
        <v/>
      </c>
      <c r="BW666" s="193" t="str">
        <f t="shared" si="287"/>
        <v/>
      </c>
      <c r="BX666" s="193" t="str">
        <f t="shared" si="288"/>
        <v/>
      </c>
      <c r="BY666" s="193" t="str">
        <f t="shared" si="289"/>
        <v/>
      </c>
      <c r="BZ666" s="193" t="str">
        <f t="shared" si="290"/>
        <v/>
      </c>
      <c r="CA666" s="193" t="str">
        <f t="shared" si="291"/>
        <v/>
      </c>
      <c r="CB666" s="193" t="str">
        <f t="shared" si="292"/>
        <v/>
      </c>
      <c r="CC666" s="193" t="str">
        <f t="shared" si="293"/>
        <v/>
      </c>
      <c r="CD666" s="193" t="str">
        <f t="shared" si="294"/>
        <v/>
      </c>
      <c r="CE666" s="193" t="str">
        <f t="shared" si="295"/>
        <v/>
      </c>
      <c r="CF666" s="200" t="str">
        <f t="shared" si="286"/>
        <v/>
      </c>
      <c r="CG666" s="193" t="str">
        <f t="shared" si="296"/>
        <v/>
      </c>
      <c r="CH666" s="192" t="str">
        <f t="shared" si="297"/>
        <v/>
      </c>
      <c r="CI666" s="193" t="str">
        <f t="shared" si="298"/>
        <v/>
      </c>
      <c r="CJ666" s="192" t="str">
        <f t="shared" si="299"/>
        <v/>
      </c>
      <c r="CK666" s="192" t="str">
        <f t="shared" si="300"/>
        <v/>
      </c>
      <c r="CL666" s="193" t="str">
        <f>IF(CK666="","",SUMPRODUCT(--(CC666=$CC$8:$CC$358),--(CE666=$CE$8:$CE$358),--(CK666&lt;$CK$8:$CK$358))+COUNTIF($CK$8:CK666,CK666))</f>
        <v/>
      </c>
      <c r="CM666" s="229" t="str">
        <f>IF(CK666="","",SUMPRODUCT(--(CE666=$CE$8:$CE$101),--(CF666=$CF$8:$CF$101),--(CC666=$CC$8:$CC$101),--(CK666&lt;$CK$8:$CK$101))+COUNTIF($CK$8:CK666,CK666))</f>
        <v/>
      </c>
    </row>
    <row r="667" spans="73:91">
      <c r="BU667" s="193">
        <v>660</v>
      </c>
      <c r="BV667" s="193" t="str">
        <f>IF(CK667="","",SUMPRODUCT(--(CC667=$CC$8:$CC$358),--(CE667=$CE$8:$CE$358),--(CK667&lt;$CK$8:$CK$358))+COUNTIF($CK$8:CK667,CK667))</f>
        <v/>
      </c>
      <c r="BW667" s="193" t="str">
        <f t="shared" si="287"/>
        <v/>
      </c>
      <c r="BX667" s="193" t="str">
        <f t="shared" si="288"/>
        <v/>
      </c>
      <c r="BY667" s="193" t="str">
        <f t="shared" si="289"/>
        <v/>
      </c>
      <c r="BZ667" s="193" t="str">
        <f t="shared" si="290"/>
        <v/>
      </c>
      <c r="CA667" s="193" t="str">
        <f t="shared" si="291"/>
        <v/>
      </c>
      <c r="CB667" s="193" t="str">
        <f t="shared" si="292"/>
        <v/>
      </c>
      <c r="CC667" s="193" t="str">
        <f t="shared" si="293"/>
        <v/>
      </c>
      <c r="CD667" s="193" t="str">
        <f t="shared" si="294"/>
        <v/>
      </c>
      <c r="CE667" s="193" t="str">
        <f t="shared" si="295"/>
        <v/>
      </c>
      <c r="CF667" s="200" t="str">
        <f t="shared" si="286"/>
        <v/>
      </c>
      <c r="CG667" s="193" t="str">
        <f t="shared" si="296"/>
        <v/>
      </c>
      <c r="CH667" s="192" t="str">
        <f t="shared" si="297"/>
        <v/>
      </c>
      <c r="CI667" s="193" t="str">
        <f t="shared" si="298"/>
        <v/>
      </c>
      <c r="CJ667" s="192" t="str">
        <f t="shared" si="299"/>
        <v/>
      </c>
      <c r="CK667" s="192" t="str">
        <f t="shared" si="300"/>
        <v/>
      </c>
      <c r="CL667" s="193" t="str">
        <f>IF(CK667="","",SUMPRODUCT(--(CC667=$CC$8:$CC$358),--(CE667=$CE$8:$CE$358),--(CK667&lt;$CK$8:$CK$358))+COUNTIF($CK$8:CK667,CK667))</f>
        <v/>
      </c>
      <c r="CM667" s="229" t="str">
        <f>IF(CK667="","",SUMPRODUCT(--(CE667=$CE$8:$CE$101),--(CF667=$CF$8:$CF$101),--(CC667=$CC$8:$CC$101),--(CK667&lt;$CK$8:$CK$101))+COUNTIF($CK$8:CK667,CK667))</f>
        <v/>
      </c>
    </row>
    <row r="668" spans="73:91">
      <c r="BU668" s="193">
        <v>661</v>
      </c>
      <c r="BV668" s="193" t="str">
        <f>IF(CK668="","",SUMPRODUCT(--(CC668=$CC$8:$CC$358),--(CE668=$CE$8:$CE$358),--(CK668&lt;$CK$8:$CK$358))+COUNTIF($CK$8:CK668,CK668))</f>
        <v/>
      </c>
      <c r="BW668" s="193" t="str">
        <f t="shared" si="287"/>
        <v/>
      </c>
      <c r="BX668" s="193" t="str">
        <f t="shared" si="288"/>
        <v/>
      </c>
      <c r="BY668" s="193" t="str">
        <f t="shared" si="289"/>
        <v/>
      </c>
      <c r="BZ668" s="193" t="str">
        <f t="shared" si="290"/>
        <v/>
      </c>
      <c r="CA668" s="193" t="str">
        <f t="shared" si="291"/>
        <v/>
      </c>
      <c r="CB668" s="193" t="str">
        <f t="shared" si="292"/>
        <v/>
      </c>
      <c r="CC668" s="193" t="str">
        <f t="shared" si="293"/>
        <v/>
      </c>
      <c r="CD668" s="193" t="str">
        <f t="shared" si="294"/>
        <v/>
      </c>
      <c r="CE668" s="193" t="str">
        <f t="shared" si="295"/>
        <v/>
      </c>
      <c r="CF668" s="200" t="str">
        <f t="shared" si="286"/>
        <v/>
      </c>
      <c r="CG668" s="193" t="str">
        <f t="shared" si="296"/>
        <v/>
      </c>
      <c r="CH668" s="192" t="str">
        <f t="shared" si="297"/>
        <v/>
      </c>
      <c r="CI668" s="193" t="str">
        <f t="shared" si="298"/>
        <v/>
      </c>
      <c r="CJ668" s="192" t="str">
        <f t="shared" si="299"/>
        <v/>
      </c>
      <c r="CK668" s="192" t="str">
        <f t="shared" si="300"/>
        <v/>
      </c>
      <c r="CL668" s="193" t="str">
        <f>IF(CK668="","",SUMPRODUCT(--(CC668=$CC$8:$CC$358),--(CE668=$CE$8:$CE$358),--(CK668&lt;$CK$8:$CK$358))+COUNTIF($CK$8:CK668,CK668))</f>
        <v/>
      </c>
      <c r="CM668" s="229" t="str">
        <f>IF(CK668="","",SUMPRODUCT(--(CE668=$CE$8:$CE$101),--(CF668=$CF$8:$CF$101),--(CC668=$CC$8:$CC$101),--(CK668&lt;$CK$8:$CK$101))+COUNTIF($CK$8:CK668,CK668))</f>
        <v/>
      </c>
    </row>
    <row r="669" spans="73:91">
      <c r="BU669" s="193">
        <v>662</v>
      </c>
      <c r="BV669" s="193" t="str">
        <f>IF(CK669="","",SUMPRODUCT(--(CC669=$CC$8:$CC$358),--(CE669=$CE$8:$CE$358),--(CK669&lt;$CK$8:$CK$358))+COUNTIF($CK$8:CK669,CK669))</f>
        <v/>
      </c>
      <c r="BW669" s="193" t="str">
        <f t="shared" si="287"/>
        <v/>
      </c>
      <c r="BX669" s="193" t="str">
        <f t="shared" si="288"/>
        <v/>
      </c>
      <c r="BY669" s="193" t="str">
        <f t="shared" si="289"/>
        <v/>
      </c>
      <c r="BZ669" s="193" t="str">
        <f t="shared" si="290"/>
        <v/>
      </c>
      <c r="CA669" s="193" t="str">
        <f t="shared" si="291"/>
        <v/>
      </c>
      <c r="CB669" s="193" t="str">
        <f t="shared" si="292"/>
        <v/>
      </c>
      <c r="CC669" s="193" t="str">
        <f t="shared" si="293"/>
        <v/>
      </c>
      <c r="CD669" s="193" t="str">
        <f t="shared" si="294"/>
        <v/>
      </c>
      <c r="CE669" s="193" t="str">
        <f t="shared" si="295"/>
        <v/>
      </c>
      <c r="CF669" s="200" t="str">
        <f t="shared" si="286"/>
        <v/>
      </c>
      <c r="CG669" s="193" t="str">
        <f t="shared" si="296"/>
        <v/>
      </c>
      <c r="CH669" s="192" t="str">
        <f t="shared" si="297"/>
        <v/>
      </c>
      <c r="CI669" s="193" t="str">
        <f t="shared" si="298"/>
        <v/>
      </c>
      <c r="CJ669" s="192" t="str">
        <f t="shared" si="299"/>
        <v/>
      </c>
      <c r="CK669" s="192" t="str">
        <f t="shared" si="300"/>
        <v/>
      </c>
      <c r="CL669" s="193" t="str">
        <f>IF(CK669="","",SUMPRODUCT(--(CC669=$CC$8:$CC$358),--(CE669=$CE$8:$CE$358),--(CK669&lt;$CK$8:$CK$358))+COUNTIF($CK$8:CK669,CK669))</f>
        <v/>
      </c>
      <c r="CM669" s="229" t="str">
        <f>IF(CK669="","",SUMPRODUCT(--(CE669=$CE$8:$CE$101),--(CF669=$CF$8:$CF$101),--(CC669=$CC$8:$CC$101),--(CK669&lt;$CK$8:$CK$101))+COUNTIF($CK$8:CK669,CK669))</f>
        <v/>
      </c>
    </row>
    <row r="670" spans="73:91">
      <c r="BU670" s="193">
        <v>663</v>
      </c>
      <c r="BV670" s="193" t="str">
        <f>IF(CK670="","",SUMPRODUCT(--(CC670=$CC$8:$CC$358),--(CE670=$CE$8:$CE$358),--(CK670&lt;$CK$8:$CK$358))+COUNTIF($CK$8:CK670,CK670))</f>
        <v/>
      </c>
      <c r="BW670" s="193" t="str">
        <f t="shared" si="287"/>
        <v/>
      </c>
      <c r="BX670" s="193" t="str">
        <f t="shared" si="288"/>
        <v/>
      </c>
      <c r="BY670" s="193" t="str">
        <f t="shared" si="289"/>
        <v/>
      </c>
      <c r="BZ670" s="193" t="str">
        <f t="shared" si="290"/>
        <v/>
      </c>
      <c r="CA670" s="193" t="str">
        <f t="shared" si="291"/>
        <v/>
      </c>
      <c r="CB670" s="193" t="str">
        <f t="shared" si="292"/>
        <v/>
      </c>
      <c r="CC670" s="193" t="str">
        <f t="shared" si="293"/>
        <v/>
      </c>
      <c r="CD670" s="193" t="str">
        <f t="shared" si="294"/>
        <v/>
      </c>
      <c r="CE670" s="193" t="str">
        <f t="shared" si="295"/>
        <v/>
      </c>
      <c r="CF670" s="200" t="str">
        <f t="shared" si="286"/>
        <v/>
      </c>
      <c r="CG670" s="193" t="str">
        <f t="shared" si="296"/>
        <v/>
      </c>
      <c r="CH670" s="192" t="str">
        <f t="shared" si="297"/>
        <v/>
      </c>
      <c r="CI670" s="193" t="str">
        <f t="shared" si="298"/>
        <v/>
      </c>
      <c r="CJ670" s="192" t="str">
        <f t="shared" si="299"/>
        <v/>
      </c>
      <c r="CK670" s="192" t="str">
        <f t="shared" si="300"/>
        <v/>
      </c>
      <c r="CL670" s="193" t="str">
        <f>IF(CK670="","",SUMPRODUCT(--(CC670=$CC$8:$CC$358),--(CE670=$CE$8:$CE$358),--(CK670&lt;$CK$8:$CK$358))+COUNTIF($CK$8:CK670,CK670))</f>
        <v/>
      </c>
      <c r="CM670" s="229" t="str">
        <f>IF(CK670="","",SUMPRODUCT(--(CE670=$CE$8:$CE$101),--(CF670=$CF$8:$CF$101),--(CC670=$CC$8:$CC$101),--(CK670&lt;$CK$8:$CK$101))+COUNTIF($CK$8:CK670,CK670))</f>
        <v/>
      </c>
    </row>
    <row r="671" spans="73:91">
      <c r="BU671" s="193">
        <v>664</v>
      </c>
      <c r="BV671" s="193" t="str">
        <f>IF(CK671="","",SUMPRODUCT(--(CC671=$CC$8:$CC$358),--(CE671=$CE$8:$CE$358),--(CK671&lt;$CK$8:$CK$358))+COUNTIF($CK$8:CK671,CK671))</f>
        <v/>
      </c>
      <c r="BW671" s="193" t="str">
        <f t="shared" si="287"/>
        <v/>
      </c>
      <c r="BX671" s="193" t="str">
        <f t="shared" si="288"/>
        <v/>
      </c>
      <c r="BY671" s="193" t="str">
        <f t="shared" si="289"/>
        <v/>
      </c>
      <c r="BZ671" s="193" t="str">
        <f t="shared" si="290"/>
        <v/>
      </c>
      <c r="CA671" s="193" t="str">
        <f t="shared" si="291"/>
        <v/>
      </c>
      <c r="CB671" s="193" t="str">
        <f t="shared" si="292"/>
        <v/>
      </c>
      <c r="CC671" s="193" t="str">
        <f t="shared" si="293"/>
        <v/>
      </c>
      <c r="CD671" s="193" t="str">
        <f t="shared" si="294"/>
        <v/>
      </c>
      <c r="CE671" s="193" t="str">
        <f t="shared" si="295"/>
        <v/>
      </c>
      <c r="CF671" s="200" t="str">
        <f t="shared" si="286"/>
        <v/>
      </c>
      <c r="CG671" s="193" t="str">
        <f t="shared" si="296"/>
        <v/>
      </c>
      <c r="CH671" s="192" t="str">
        <f t="shared" si="297"/>
        <v/>
      </c>
      <c r="CI671" s="193" t="str">
        <f t="shared" si="298"/>
        <v/>
      </c>
      <c r="CJ671" s="192" t="str">
        <f t="shared" si="299"/>
        <v/>
      </c>
      <c r="CK671" s="192" t="str">
        <f t="shared" si="300"/>
        <v/>
      </c>
      <c r="CL671" s="193" t="str">
        <f>IF(CK671="","",SUMPRODUCT(--(CC671=$CC$8:$CC$358),--(CE671=$CE$8:$CE$358),--(CK671&lt;$CK$8:$CK$358))+COUNTIF($CK$8:CK671,CK671))</f>
        <v/>
      </c>
      <c r="CM671" s="229" t="str">
        <f>IF(CK671="","",SUMPRODUCT(--(CE671=$CE$8:$CE$101),--(CF671=$CF$8:$CF$101),--(CC671=$CC$8:$CC$101),--(CK671&lt;$CK$8:$CK$101))+COUNTIF($CK$8:CK671,CK671))</f>
        <v/>
      </c>
    </row>
    <row r="672" spans="73:91">
      <c r="BU672" s="193">
        <v>665</v>
      </c>
      <c r="BV672" s="193" t="str">
        <f>IF(CK672="","",SUMPRODUCT(--(CC672=$CC$8:$CC$358),--(CE672=$CE$8:$CE$358),--(CK672&lt;$CK$8:$CK$358))+COUNTIF($CK$8:CK672,CK672))</f>
        <v/>
      </c>
      <c r="BW672" s="193" t="str">
        <f t="shared" si="287"/>
        <v/>
      </c>
      <c r="BX672" s="193" t="str">
        <f t="shared" si="288"/>
        <v/>
      </c>
      <c r="BY672" s="193" t="str">
        <f t="shared" si="289"/>
        <v/>
      </c>
      <c r="BZ672" s="193" t="str">
        <f t="shared" si="290"/>
        <v/>
      </c>
      <c r="CA672" s="193" t="str">
        <f t="shared" si="291"/>
        <v/>
      </c>
      <c r="CB672" s="193" t="str">
        <f t="shared" si="292"/>
        <v/>
      </c>
      <c r="CC672" s="193" t="str">
        <f t="shared" si="293"/>
        <v/>
      </c>
      <c r="CD672" s="193" t="str">
        <f t="shared" si="294"/>
        <v/>
      </c>
      <c r="CE672" s="193" t="str">
        <f t="shared" si="295"/>
        <v/>
      </c>
      <c r="CF672" s="200" t="str">
        <f t="shared" si="286"/>
        <v/>
      </c>
      <c r="CG672" s="193" t="str">
        <f t="shared" si="296"/>
        <v/>
      </c>
      <c r="CH672" s="192" t="str">
        <f t="shared" si="297"/>
        <v/>
      </c>
      <c r="CI672" s="193" t="str">
        <f t="shared" si="298"/>
        <v/>
      </c>
      <c r="CJ672" s="192" t="str">
        <f t="shared" si="299"/>
        <v/>
      </c>
      <c r="CK672" s="192" t="str">
        <f t="shared" si="300"/>
        <v/>
      </c>
      <c r="CL672" s="193" t="str">
        <f>IF(CK672="","",SUMPRODUCT(--(CC672=$CC$8:$CC$358),--(CE672=$CE$8:$CE$358),--(CK672&lt;$CK$8:$CK$358))+COUNTIF($CK$8:CK672,CK672))</f>
        <v/>
      </c>
      <c r="CM672" s="229" t="str">
        <f>IF(CK672="","",SUMPRODUCT(--(CE672=$CE$8:$CE$101),--(CF672=$CF$8:$CF$101),--(CC672=$CC$8:$CC$101),--(CK672&lt;$CK$8:$CK$101))+COUNTIF($CK$8:CK672,CK672))</f>
        <v/>
      </c>
    </row>
    <row r="673" spans="73:91">
      <c r="BU673" s="193">
        <v>666</v>
      </c>
      <c r="BV673" s="193" t="str">
        <f>IF(CK673="","",SUMPRODUCT(--(CC673=$CC$8:$CC$358),--(CE673=$CE$8:$CE$358),--(CK673&lt;$CK$8:$CK$358))+COUNTIF($CK$8:CK673,CK673))</f>
        <v/>
      </c>
      <c r="BW673" s="193" t="str">
        <f t="shared" si="287"/>
        <v/>
      </c>
      <c r="BX673" s="193" t="str">
        <f t="shared" si="288"/>
        <v/>
      </c>
      <c r="BY673" s="193" t="str">
        <f t="shared" si="289"/>
        <v/>
      </c>
      <c r="BZ673" s="193" t="str">
        <f t="shared" si="290"/>
        <v/>
      </c>
      <c r="CA673" s="193" t="str">
        <f t="shared" si="291"/>
        <v/>
      </c>
      <c r="CB673" s="193" t="str">
        <f t="shared" si="292"/>
        <v/>
      </c>
      <c r="CC673" s="193" t="str">
        <f t="shared" si="293"/>
        <v/>
      </c>
      <c r="CD673" s="193" t="str">
        <f t="shared" si="294"/>
        <v/>
      </c>
      <c r="CE673" s="193" t="str">
        <f t="shared" si="295"/>
        <v/>
      </c>
      <c r="CF673" s="200" t="str">
        <f t="shared" si="286"/>
        <v/>
      </c>
      <c r="CG673" s="193" t="str">
        <f t="shared" si="296"/>
        <v/>
      </c>
      <c r="CH673" s="192" t="str">
        <f t="shared" si="297"/>
        <v/>
      </c>
      <c r="CI673" s="193" t="str">
        <f t="shared" si="298"/>
        <v/>
      </c>
      <c r="CJ673" s="192" t="str">
        <f t="shared" si="299"/>
        <v/>
      </c>
      <c r="CK673" s="192" t="str">
        <f t="shared" si="300"/>
        <v/>
      </c>
      <c r="CL673" s="193" t="str">
        <f>IF(CK673="","",SUMPRODUCT(--(CC673=$CC$8:$CC$358),--(CE673=$CE$8:$CE$358),--(CK673&lt;$CK$8:$CK$358))+COUNTIF($CK$8:CK673,CK673))</f>
        <v/>
      </c>
      <c r="CM673" s="229" t="str">
        <f>IF(CK673="","",SUMPRODUCT(--(CE673=$CE$8:$CE$101),--(CF673=$CF$8:$CF$101),--(CC673=$CC$8:$CC$101),--(CK673&lt;$CK$8:$CK$101))+COUNTIF($CK$8:CK673,CK673))</f>
        <v/>
      </c>
    </row>
    <row r="674" spans="73:91">
      <c r="BU674" s="193">
        <v>667</v>
      </c>
      <c r="BV674" s="193" t="str">
        <f>IF(CK674="","",SUMPRODUCT(--(CC674=$CC$8:$CC$358),--(CE674=$CE$8:$CE$358),--(CK674&lt;$CK$8:$CK$358))+COUNTIF($CK$8:CK674,CK674))</f>
        <v/>
      </c>
      <c r="BW674" s="193" t="str">
        <f t="shared" si="287"/>
        <v/>
      </c>
      <c r="BX674" s="193" t="str">
        <f t="shared" si="288"/>
        <v/>
      </c>
      <c r="BY674" s="193" t="str">
        <f t="shared" si="289"/>
        <v/>
      </c>
      <c r="BZ674" s="193" t="str">
        <f t="shared" si="290"/>
        <v/>
      </c>
      <c r="CA674" s="193" t="str">
        <f t="shared" si="291"/>
        <v/>
      </c>
      <c r="CB674" s="193" t="str">
        <f t="shared" si="292"/>
        <v/>
      </c>
      <c r="CC674" s="193" t="str">
        <f t="shared" si="293"/>
        <v/>
      </c>
      <c r="CD674" s="193" t="str">
        <f t="shared" si="294"/>
        <v/>
      </c>
      <c r="CE674" s="193" t="str">
        <f t="shared" si="295"/>
        <v/>
      </c>
      <c r="CF674" s="200" t="str">
        <f t="shared" si="286"/>
        <v/>
      </c>
      <c r="CG674" s="193" t="str">
        <f t="shared" si="296"/>
        <v/>
      </c>
      <c r="CH674" s="192" t="str">
        <f t="shared" si="297"/>
        <v/>
      </c>
      <c r="CI674" s="193" t="str">
        <f t="shared" si="298"/>
        <v/>
      </c>
      <c r="CJ674" s="192" t="str">
        <f t="shared" si="299"/>
        <v/>
      </c>
      <c r="CK674" s="192" t="str">
        <f t="shared" si="300"/>
        <v/>
      </c>
      <c r="CL674" s="193" t="str">
        <f>IF(CK674="","",SUMPRODUCT(--(CC674=$CC$8:$CC$358),--(CE674=$CE$8:$CE$358),--(CK674&lt;$CK$8:$CK$358))+COUNTIF($CK$8:CK674,CK674))</f>
        <v/>
      </c>
      <c r="CM674" s="229" t="str">
        <f>IF(CK674="","",SUMPRODUCT(--(CE674=$CE$8:$CE$101),--(CF674=$CF$8:$CF$101),--(CC674=$CC$8:$CC$101),--(CK674&lt;$CK$8:$CK$101))+COUNTIF($CK$8:CK674,CK674))</f>
        <v/>
      </c>
    </row>
    <row r="675" spans="73:91">
      <c r="BU675" s="193">
        <v>668</v>
      </c>
      <c r="BV675" s="193" t="str">
        <f>IF(CK675="","",SUMPRODUCT(--(CC675=$CC$8:$CC$358),--(CE675=$CE$8:$CE$358),--(CK675&lt;$CK$8:$CK$358))+COUNTIF($CK$8:CK675,CK675))</f>
        <v/>
      </c>
      <c r="BW675" s="193" t="str">
        <f t="shared" si="287"/>
        <v/>
      </c>
      <c r="BX675" s="193" t="str">
        <f t="shared" si="288"/>
        <v/>
      </c>
      <c r="BY675" s="193" t="str">
        <f t="shared" si="289"/>
        <v/>
      </c>
      <c r="BZ675" s="193" t="str">
        <f t="shared" si="290"/>
        <v/>
      </c>
      <c r="CA675" s="193" t="str">
        <f t="shared" si="291"/>
        <v/>
      </c>
      <c r="CB675" s="193" t="str">
        <f t="shared" si="292"/>
        <v/>
      </c>
      <c r="CC675" s="193" t="str">
        <f t="shared" si="293"/>
        <v/>
      </c>
      <c r="CD675" s="193" t="str">
        <f t="shared" si="294"/>
        <v/>
      </c>
      <c r="CE675" s="193" t="str">
        <f t="shared" si="295"/>
        <v/>
      </c>
      <c r="CF675" s="200" t="str">
        <f t="shared" si="286"/>
        <v/>
      </c>
      <c r="CG675" s="193" t="str">
        <f t="shared" si="296"/>
        <v/>
      </c>
      <c r="CH675" s="192" t="str">
        <f t="shared" si="297"/>
        <v/>
      </c>
      <c r="CI675" s="193" t="str">
        <f t="shared" si="298"/>
        <v/>
      </c>
      <c r="CJ675" s="192" t="str">
        <f t="shared" si="299"/>
        <v/>
      </c>
      <c r="CK675" s="192" t="str">
        <f t="shared" si="300"/>
        <v/>
      </c>
      <c r="CL675" s="193" t="str">
        <f>IF(CK675="","",SUMPRODUCT(--(CC675=$CC$8:$CC$358),--(CE675=$CE$8:$CE$358),--(CK675&lt;$CK$8:$CK$358))+COUNTIF($CK$8:CK675,CK675))</f>
        <v/>
      </c>
      <c r="CM675" s="229" t="str">
        <f>IF(CK675="","",SUMPRODUCT(--(CE675=$CE$8:$CE$101),--(CF675=$CF$8:$CF$101),--(CC675=$CC$8:$CC$101),--(CK675&lt;$CK$8:$CK$101))+COUNTIF($CK$8:CK675,CK675))</f>
        <v/>
      </c>
    </row>
    <row r="676" spans="73:91">
      <c r="BU676" s="193">
        <v>669</v>
      </c>
      <c r="BV676" s="193" t="str">
        <f>IF(CK676="","",SUMPRODUCT(--(CC676=$CC$8:$CC$358),--(CE676=$CE$8:$CE$358),--(CK676&lt;$CK$8:$CK$358))+COUNTIF($CK$8:CK676,CK676))</f>
        <v/>
      </c>
      <c r="BW676" s="193" t="str">
        <f t="shared" si="287"/>
        <v/>
      </c>
      <c r="BX676" s="193" t="str">
        <f t="shared" si="288"/>
        <v/>
      </c>
      <c r="BY676" s="193" t="str">
        <f t="shared" si="289"/>
        <v/>
      </c>
      <c r="BZ676" s="193" t="str">
        <f t="shared" si="290"/>
        <v/>
      </c>
      <c r="CA676" s="193" t="str">
        <f t="shared" si="291"/>
        <v/>
      </c>
      <c r="CB676" s="193" t="str">
        <f t="shared" si="292"/>
        <v/>
      </c>
      <c r="CC676" s="193" t="str">
        <f t="shared" si="293"/>
        <v/>
      </c>
      <c r="CD676" s="193" t="str">
        <f t="shared" si="294"/>
        <v/>
      </c>
      <c r="CE676" s="193" t="str">
        <f t="shared" si="295"/>
        <v/>
      </c>
      <c r="CF676" s="200" t="str">
        <f t="shared" si="286"/>
        <v/>
      </c>
      <c r="CG676" s="193" t="str">
        <f t="shared" si="296"/>
        <v/>
      </c>
      <c r="CH676" s="192" t="str">
        <f t="shared" si="297"/>
        <v/>
      </c>
      <c r="CI676" s="193" t="str">
        <f t="shared" si="298"/>
        <v/>
      </c>
      <c r="CJ676" s="192" t="str">
        <f t="shared" si="299"/>
        <v/>
      </c>
      <c r="CK676" s="192" t="str">
        <f t="shared" si="300"/>
        <v/>
      </c>
      <c r="CL676" s="193" t="str">
        <f>IF(CK676="","",SUMPRODUCT(--(CC676=$CC$8:$CC$358),--(CE676=$CE$8:$CE$358),--(CK676&lt;$CK$8:$CK$358))+COUNTIF($CK$8:CK676,CK676))</f>
        <v/>
      </c>
      <c r="CM676" s="229" t="str">
        <f>IF(CK676="","",SUMPRODUCT(--(CE676=$CE$8:$CE$101),--(CF676=$CF$8:$CF$101),--(CC676=$CC$8:$CC$101),--(CK676&lt;$CK$8:$CK$101))+COUNTIF($CK$8:CK676,CK676))</f>
        <v/>
      </c>
    </row>
    <row r="677" spans="73:91">
      <c r="BU677" s="193">
        <v>670</v>
      </c>
      <c r="BV677" s="193" t="str">
        <f>IF(CK677="","",SUMPRODUCT(--(CC677=$CC$8:$CC$358),--(CE677=$CE$8:$CE$358),--(CK677&lt;$CK$8:$CK$358))+COUNTIF($CK$8:CK677,CK677))</f>
        <v/>
      </c>
      <c r="BW677" s="193" t="str">
        <f t="shared" si="287"/>
        <v/>
      </c>
      <c r="BX677" s="193" t="str">
        <f t="shared" si="288"/>
        <v/>
      </c>
      <c r="BY677" s="193" t="str">
        <f t="shared" si="289"/>
        <v/>
      </c>
      <c r="BZ677" s="193" t="str">
        <f t="shared" si="290"/>
        <v/>
      </c>
      <c r="CA677" s="193" t="str">
        <f t="shared" si="291"/>
        <v/>
      </c>
      <c r="CB677" s="193" t="str">
        <f t="shared" si="292"/>
        <v/>
      </c>
      <c r="CC677" s="193" t="str">
        <f t="shared" si="293"/>
        <v/>
      </c>
      <c r="CD677" s="193" t="str">
        <f t="shared" si="294"/>
        <v/>
      </c>
      <c r="CE677" s="193" t="str">
        <f t="shared" si="295"/>
        <v/>
      </c>
      <c r="CF677" s="200" t="str">
        <f t="shared" si="286"/>
        <v/>
      </c>
      <c r="CG677" s="193" t="str">
        <f t="shared" si="296"/>
        <v/>
      </c>
      <c r="CH677" s="192" t="str">
        <f t="shared" si="297"/>
        <v/>
      </c>
      <c r="CI677" s="193" t="str">
        <f t="shared" si="298"/>
        <v/>
      </c>
      <c r="CJ677" s="192" t="str">
        <f t="shared" si="299"/>
        <v/>
      </c>
      <c r="CK677" s="192" t="str">
        <f t="shared" si="300"/>
        <v/>
      </c>
      <c r="CL677" s="193" t="str">
        <f>IF(CK677="","",SUMPRODUCT(--(CC677=$CC$8:$CC$358),--(CE677=$CE$8:$CE$358),--(CK677&lt;$CK$8:$CK$358))+COUNTIF($CK$8:CK677,CK677))</f>
        <v/>
      </c>
      <c r="CM677" s="229" t="str">
        <f>IF(CK677="","",SUMPRODUCT(--(CE677=$CE$8:$CE$101),--(CF677=$CF$8:$CF$101),--(CC677=$CC$8:$CC$101),--(CK677&lt;$CK$8:$CK$101))+COUNTIF($CK$8:CK677,CK677))</f>
        <v/>
      </c>
    </row>
    <row r="678" spans="73:91">
      <c r="BU678" s="193">
        <v>671</v>
      </c>
      <c r="BV678" s="193" t="str">
        <f>IF(CK678="","",SUMPRODUCT(--(CC678=$CC$8:$CC$358),--(CE678=$CE$8:$CE$358),--(CK678&lt;$CK$8:$CK$358))+COUNTIF($CK$8:CK678,CK678))</f>
        <v/>
      </c>
      <c r="BW678" s="193" t="str">
        <f t="shared" si="287"/>
        <v/>
      </c>
      <c r="BX678" s="193" t="str">
        <f t="shared" si="288"/>
        <v/>
      </c>
      <c r="BY678" s="193" t="str">
        <f t="shared" si="289"/>
        <v/>
      </c>
      <c r="BZ678" s="193" t="str">
        <f t="shared" si="290"/>
        <v/>
      </c>
      <c r="CA678" s="193" t="str">
        <f t="shared" si="291"/>
        <v/>
      </c>
      <c r="CB678" s="193" t="str">
        <f t="shared" si="292"/>
        <v/>
      </c>
      <c r="CC678" s="193" t="str">
        <f t="shared" si="293"/>
        <v/>
      </c>
      <c r="CD678" s="193" t="str">
        <f t="shared" si="294"/>
        <v/>
      </c>
      <c r="CE678" s="193" t="str">
        <f t="shared" si="295"/>
        <v/>
      </c>
      <c r="CF678" s="200" t="str">
        <f t="shared" si="286"/>
        <v/>
      </c>
      <c r="CG678" s="193" t="str">
        <f t="shared" si="296"/>
        <v/>
      </c>
      <c r="CH678" s="192" t="str">
        <f t="shared" si="297"/>
        <v/>
      </c>
      <c r="CI678" s="193" t="str">
        <f t="shared" si="298"/>
        <v/>
      </c>
      <c r="CJ678" s="192" t="str">
        <f t="shared" si="299"/>
        <v/>
      </c>
      <c r="CK678" s="192" t="str">
        <f t="shared" si="300"/>
        <v/>
      </c>
      <c r="CL678" s="193" t="str">
        <f>IF(CK678="","",SUMPRODUCT(--(CC678=$CC$8:$CC$358),--(CE678=$CE$8:$CE$358),--(CK678&lt;$CK$8:$CK$358))+COUNTIF($CK$8:CK678,CK678))</f>
        <v/>
      </c>
      <c r="CM678" s="229" t="str">
        <f>IF(CK678="","",SUMPRODUCT(--(CE678=$CE$8:$CE$101),--(CF678=$CF$8:$CF$101),--(CC678=$CC$8:$CC$101),--(CK678&lt;$CK$8:$CK$101))+COUNTIF($CK$8:CK678,CK678))</f>
        <v/>
      </c>
    </row>
    <row r="679" spans="73:91">
      <c r="BU679" s="193">
        <v>672</v>
      </c>
      <c r="BV679" s="193" t="str">
        <f>IF(CK679="","",SUMPRODUCT(--(CC679=$CC$8:$CC$358),--(CE679=$CE$8:$CE$358),--(CK679&lt;$CK$8:$CK$358))+COUNTIF($CK$8:CK679,CK679))</f>
        <v/>
      </c>
      <c r="BW679" s="193" t="str">
        <f t="shared" si="287"/>
        <v/>
      </c>
      <c r="BX679" s="193" t="str">
        <f t="shared" si="288"/>
        <v/>
      </c>
      <c r="BY679" s="193" t="str">
        <f t="shared" si="289"/>
        <v/>
      </c>
      <c r="BZ679" s="193" t="str">
        <f t="shared" si="290"/>
        <v/>
      </c>
      <c r="CA679" s="193" t="str">
        <f t="shared" si="291"/>
        <v/>
      </c>
      <c r="CB679" s="193" t="str">
        <f t="shared" si="292"/>
        <v/>
      </c>
      <c r="CC679" s="193" t="str">
        <f t="shared" si="293"/>
        <v/>
      </c>
      <c r="CD679" s="193" t="str">
        <f t="shared" si="294"/>
        <v/>
      </c>
      <c r="CE679" s="193" t="str">
        <f t="shared" si="295"/>
        <v/>
      </c>
      <c r="CF679" s="200" t="str">
        <f t="shared" si="286"/>
        <v/>
      </c>
      <c r="CG679" s="193" t="str">
        <f t="shared" si="296"/>
        <v/>
      </c>
      <c r="CH679" s="192" t="str">
        <f t="shared" si="297"/>
        <v/>
      </c>
      <c r="CI679" s="193" t="str">
        <f t="shared" si="298"/>
        <v/>
      </c>
      <c r="CJ679" s="192" t="str">
        <f t="shared" si="299"/>
        <v/>
      </c>
      <c r="CK679" s="192" t="str">
        <f t="shared" si="300"/>
        <v/>
      </c>
      <c r="CL679" s="193" t="str">
        <f>IF(CK679="","",SUMPRODUCT(--(CC679=$CC$8:$CC$358),--(CE679=$CE$8:$CE$358),--(CK679&lt;$CK$8:$CK$358))+COUNTIF($CK$8:CK679,CK679))</f>
        <v/>
      </c>
      <c r="CM679" s="229" t="str">
        <f>IF(CK679="","",SUMPRODUCT(--(CE679=$CE$8:$CE$101),--(CF679=$CF$8:$CF$101),--(CC679=$CC$8:$CC$101),--(CK679&lt;$CK$8:$CK$101))+COUNTIF($CK$8:CK679,CK679))</f>
        <v/>
      </c>
    </row>
    <row r="680" spans="73:91">
      <c r="BU680" s="193">
        <v>673</v>
      </c>
      <c r="BV680" s="193" t="str">
        <f>IF(CK680="","",SUMPRODUCT(--(CC680=$CC$8:$CC$358),--(CE680=$CE$8:$CE$358),--(CK680&lt;$CK$8:$CK$358))+COUNTIF($CK$8:CK680,CK680))</f>
        <v/>
      </c>
      <c r="BW680" s="193" t="str">
        <f t="shared" si="287"/>
        <v/>
      </c>
      <c r="BX680" s="193" t="str">
        <f t="shared" si="288"/>
        <v/>
      </c>
      <c r="BY680" s="193" t="str">
        <f t="shared" si="289"/>
        <v/>
      </c>
      <c r="BZ680" s="193" t="str">
        <f t="shared" si="290"/>
        <v/>
      </c>
      <c r="CA680" s="193" t="str">
        <f t="shared" si="291"/>
        <v/>
      </c>
      <c r="CB680" s="193" t="str">
        <f t="shared" si="292"/>
        <v/>
      </c>
      <c r="CC680" s="193" t="str">
        <f t="shared" si="293"/>
        <v/>
      </c>
      <c r="CD680" s="193" t="str">
        <f t="shared" si="294"/>
        <v/>
      </c>
      <c r="CE680" s="193" t="str">
        <f t="shared" si="295"/>
        <v/>
      </c>
      <c r="CF680" s="200" t="str">
        <f t="shared" si="286"/>
        <v/>
      </c>
      <c r="CG680" s="193" t="str">
        <f t="shared" si="296"/>
        <v/>
      </c>
      <c r="CH680" s="192" t="str">
        <f t="shared" si="297"/>
        <v/>
      </c>
      <c r="CI680" s="193" t="str">
        <f t="shared" si="298"/>
        <v/>
      </c>
      <c r="CJ680" s="192" t="str">
        <f t="shared" si="299"/>
        <v/>
      </c>
      <c r="CK680" s="192" t="str">
        <f t="shared" si="300"/>
        <v/>
      </c>
      <c r="CL680" s="193" t="str">
        <f>IF(CK680="","",SUMPRODUCT(--(CC680=$CC$8:$CC$358),--(CE680=$CE$8:$CE$358),--(CK680&lt;$CK$8:$CK$358))+COUNTIF($CK$8:CK680,CK680))</f>
        <v/>
      </c>
      <c r="CM680" s="229" t="str">
        <f>IF(CK680="","",SUMPRODUCT(--(CE680=$CE$8:$CE$101),--(CF680=$CF$8:$CF$101),--(CC680=$CC$8:$CC$101),--(CK680&lt;$CK$8:$CK$101))+COUNTIF($CK$8:CK680,CK680))</f>
        <v/>
      </c>
    </row>
    <row r="681" spans="73:91">
      <c r="BU681" s="193">
        <v>674</v>
      </c>
      <c r="BV681" s="193" t="str">
        <f>IF(CK681="","",SUMPRODUCT(--(CC681=$CC$8:$CC$358),--(CE681=$CE$8:$CE$358),--(CK681&lt;$CK$8:$CK$358))+COUNTIF($CK$8:CK681,CK681))</f>
        <v/>
      </c>
      <c r="BW681" s="193" t="str">
        <f t="shared" si="287"/>
        <v/>
      </c>
      <c r="BX681" s="193" t="str">
        <f t="shared" si="288"/>
        <v/>
      </c>
      <c r="BY681" s="193" t="str">
        <f t="shared" si="289"/>
        <v/>
      </c>
      <c r="BZ681" s="193" t="str">
        <f t="shared" si="290"/>
        <v/>
      </c>
      <c r="CA681" s="193" t="str">
        <f t="shared" si="291"/>
        <v/>
      </c>
      <c r="CB681" s="193" t="str">
        <f t="shared" si="292"/>
        <v/>
      </c>
      <c r="CC681" s="193" t="str">
        <f t="shared" si="293"/>
        <v/>
      </c>
      <c r="CD681" s="193" t="str">
        <f t="shared" si="294"/>
        <v/>
      </c>
      <c r="CE681" s="193" t="str">
        <f t="shared" si="295"/>
        <v/>
      </c>
      <c r="CF681" s="200" t="str">
        <f t="shared" si="286"/>
        <v/>
      </c>
      <c r="CG681" s="193" t="str">
        <f t="shared" si="296"/>
        <v/>
      </c>
      <c r="CH681" s="192" t="str">
        <f t="shared" si="297"/>
        <v/>
      </c>
      <c r="CI681" s="193" t="str">
        <f t="shared" si="298"/>
        <v/>
      </c>
      <c r="CJ681" s="192" t="str">
        <f t="shared" si="299"/>
        <v/>
      </c>
      <c r="CK681" s="192" t="str">
        <f t="shared" si="300"/>
        <v/>
      </c>
      <c r="CL681" s="193" t="str">
        <f>IF(CK681="","",SUMPRODUCT(--(CC681=$CC$8:$CC$358),--(CE681=$CE$8:$CE$358),--(CK681&lt;$CK$8:$CK$358))+COUNTIF($CK$8:CK681,CK681))</f>
        <v/>
      </c>
      <c r="CM681" s="229" t="str">
        <f>IF(CK681="","",SUMPRODUCT(--(CE681=$CE$8:$CE$101),--(CF681=$CF$8:$CF$101),--(CC681=$CC$8:$CC$101),--(CK681&lt;$CK$8:$CK$101))+COUNTIF($CK$8:CK681,CK681))</f>
        <v/>
      </c>
    </row>
    <row r="682" spans="73:91">
      <c r="BU682" s="193">
        <v>675</v>
      </c>
      <c r="BV682" s="193" t="str">
        <f>IF(CK682="","",SUMPRODUCT(--(CC682=$CC$8:$CC$358),--(CE682=$CE$8:$CE$358),--(CK682&lt;$CK$8:$CK$358))+COUNTIF($CK$8:CK682,CK682))</f>
        <v/>
      </c>
      <c r="BW682" s="193" t="str">
        <f t="shared" si="287"/>
        <v/>
      </c>
      <c r="BX682" s="193" t="str">
        <f t="shared" si="288"/>
        <v/>
      </c>
      <c r="BY682" s="193" t="str">
        <f t="shared" si="289"/>
        <v/>
      </c>
      <c r="BZ682" s="193" t="str">
        <f t="shared" si="290"/>
        <v/>
      </c>
      <c r="CA682" s="193" t="str">
        <f t="shared" si="291"/>
        <v/>
      </c>
      <c r="CB682" s="193" t="str">
        <f t="shared" si="292"/>
        <v/>
      </c>
      <c r="CC682" s="193" t="str">
        <f t="shared" si="293"/>
        <v/>
      </c>
      <c r="CD682" s="193" t="str">
        <f t="shared" si="294"/>
        <v/>
      </c>
      <c r="CE682" s="193" t="str">
        <f t="shared" si="295"/>
        <v/>
      </c>
      <c r="CF682" s="200" t="str">
        <f t="shared" si="286"/>
        <v/>
      </c>
      <c r="CG682" s="193" t="str">
        <f t="shared" si="296"/>
        <v/>
      </c>
      <c r="CH682" s="192" t="str">
        <f t="shared" si="297"/>
        <v/>
      </c>
      <c r="CI682" s="193" t="str">
        <f t="shared" si="298"/>
        <v/>
      </c>
      <c r="CJ682" s="192" t="str">
        <f t="shared" si="299"/>
        <v/>
      </c>
      <c r="CK682" s="192" t="str">
        <f t="shared" si="300"/>
        <v/>
      </c>
      <c r="CL682" s="193" t="str">
        <f>IF(CK682="","",SUMPRODUCT(--(CC682=$CC$8:$CC$358),--(CE682=$CE$8:$CE$358),--(CK682&lt;$CK$8:$CK$358))+COUNTIF($CK$8:CK682,CK682))</f>
        <v/>
      </c>
      <c r="CM682" s="229" t="str">
        <f>IF(CK682="","",SUMPRODUCT(--(CE682=$CE$8:$CE$101),--(CF682=$CF$8:$CF$101),--(CC682=$CC$8:$CC$101),--(CK682&lt;$CK$8:$CK$101))+COUNTIF($CK$8:CK682,CK682))</f>
        <v/>
      </c>
    </row>
    <row r="683" spans="73:91">
      <c r="BU683" s="193">
        <v>676</v>
      </c>
      <c r="BV683" s="193" t="str">
        <f>IF(CK683="","",SUMPRODUCT(--(CC683=$CC$8:$CC$358),--(CE683=$CE$8:$CE$358),--(CK683&lt;$CK$8:$CK$358))+COUNTIF($CK$8:CK683,CK683))</f>
        <v/>
      </c>
      <c r="BW683" s="193" t="str">
        <f t="shared" si="287"/>
        <v/>
      </c>
      <c r="BX683" s="193" t="str">
        <f t="shared" si="288"/>
        <v/>
      </c>
      <c r="BY683" s="193" t="str">
        <f t="shared" si="289"/>
        <v/>
      </c>
      <c r="BZ683" s="193" t="str">
        <f t="shared" si="290"/>
        <v/>
      </c>
      <c r="CA683" s="193" t="str">
        <f t="shared" si="291"/>
        <v/>
      </c>
      <c r="CB683" s="193" t="str">
        <f t="shared" si="292"/>
        <v/>
      </c>
      <c r="CC683" s="193" t="str">
        <f t="shared" si="293"/>
        <v/>
      </c>
      <c r="CD683" s="193" t="str">
        <f t="shared" si="294"/>
        <v/>
      </c>
      <c r="CE683" s="193" t="str">
        <f t="shared" si="295"/>
        <v/>
      </c>
      <c r="CF683" s="200" t="str">
        <f t="shared" si="286"/>
        <v/>
      </c>
      <c r="CG683" s="193" t="str">
        <f t="shared" si="296"/>
        <v/>
      </c>
      <c r="CH683" s="192" t="str">
        <f t="shared" si="297"/>
        <v/>
      </c>
      <c r="CI683" s="193" t="str">
        <f t="shared" si="298"/>
        <v/>
      </c>
      <c r="CJ683" s="192" t="str">
        <f t="shared" si="299"/>
        <v/>
      </c>
      <c r="CK683" s="192" t="str">
        <f t="shared" si="300"/>
        <v/>
      </c>
      <c r="CL683" s="193" t="str">
        <f>IF(CK683="","",SUMPRODUCT(--(CC683=$CC$8:$CC$358),--(CE683=$CE$8:$CE$358),--(CK683&lt;$CK$8:$CK$358))+COUNTIF($CK$8:CK683,CK683))</f>
        <v/>
      </c>
      <c r="CM683" s="229" t="str">
        <f>IF(CK683="","",SUMPRODUCT(--(CE683=$CE$8:$CE$101),--(CF683=$CF$8:$CF$101),--(CC683=$CC$8:$CC$101),--(CK683&lt;$CK$8:$CK$101))+COUNTIF($CK$8:CK683,CK683))</f>
        <v/>
      </c>
    </row>
    <row r="684" spans="73:91">
      <c r="BU684" s="193">
        <v>677</v>
      </c>
      <c r="BV684" s="193" t="str">
        <f>IF(CK684="","",SUMPRODUCT(--(CC684=$CC$8:$CC$358),--(CE684=$CE$8:$CE$358),--(CK684&lt;$CK$8:$CK$358))+COUNTIF($CK$8:CK684,CK684))</f>
        <v/>
      </c>
      <c r="BW684" s="193" t="str">
        <f t="shared" si="287"/>
        <v/>
      </c>
      <c r="BX684" s="193" t="str">
        <f t="shared" si="288"/>
        <v/>
      </c>
      <c r="BY684" s="193" t="str">
        <f t="shared" si="289"/>
        <v/>
      </c>
      <c r="BZ684" s="193" t="str">
        <f t="shared" si="290"/>
        <v/>
      </c>
      <c r="CA684" s="193" t="str">
        <f t="shared" si="291"/>
        <v/>
      </c>
      <c r="CB684" s="193" t="str">
        <f t="shared" si="292"/>
        <v/>
      </c>
      <c r="CC684" s="193" t="str">
        <f t="shared" si="293"/>
        <v/>
      </c>
      <c r="CD684" s="193" t="str">
        <f t="shared" si="294"/>
        <v/>
      </c>
      <c r="CE684" s="193" t="str">
        <f t="shared" si="295"/>
        <v/>
      </c>
      <c r="CF684" s="200" t="str">
        <f t="shared" si="286"/>
        <v/>
      </c>
      <c r="CG684" s="193" t="str">
        <f t="shared" si="296"/>
        <v/>
      </c>
      <c r="CH684" s="192" t="str">
        <f t="shared" si="297"/>
        <v/>
      </c>
      <c r="CI684" s="193" t="str">
        <f t="shared" si="298"/>
        <v/>
      </c>
      <c r="CJ684" s="192" t="str">
        <f t="shared" si="299"/>
        <v/>
      </c>
      <c r="CK684" s="192" t="str">
        <f t="shared" si="300"/>
        <v/>
      </c>
      <c r="CL684" s="193" t="str">
        <f>IF(CK684="","",SUMPRODUCT(--(CC684=$CC$8:$CC$358),--(CE684=$CE$8:$CE$358),--(CK684&lt;$CK$8:$CK$358))+COUNTIF($CK$8:CK684,CK684))</f>
        <v/>
      </c>
      <c r="CM684" s="229" t="str">
        <f>IF(CK684="","",SUMPRODUCT(--(CE684=$CE$8:$CE$101),--(CF684=$CF$8:$CF$101),--(CC684=$CC$8:$CC$101),--(CK684&lt;$CK$8:$CK$101))+COUNTIF($CK$8:CK684,CK684))</f>
        <v/>
      </c>
    </row>
    <row r="685" spans="73:91">
      <c r="BU685" s="193">
        <v>678</v>
      </c>
      <c r="BV685" s="193" t="str">
        <f>IF(CK685="","",SUMPRODUCT(--(CC685=$CC$8:$CC$358),--(CE685=$CE$8:$CE$358),--(CK685&lt;$CK$8:$CK$358))+COUNTIF($CK$8:CK685,CK685))</f>
        <v/>
      </c>
      <c r="BW685" s="193" t="str">
        <f t="shared" si="287"/>
        <v/>
      </c>
      <c r="BX685" s="193" t="str">
        <f t="shared" si="288"/>
        <v/>
      </c>
      <c r="BY685" s="193" t="str">
        <f t="shared" si="289"/>
        <v/>
      </c>
      <c r="BZ685" s="193" t="str">
        <f t="shared" si="290"/>
        <v/>
      </c>
      <c r="CA685" s="193" t="str">
        <f t="shared" si="291"/>
        <v/>
      </c>
      <c r="CB685" s="193" t="str">
        <f t="shared" si="292"/>
        <v/>
      </c>
      <c r="CC685" s="193" t="str">
        <f t="shared" si="293"/>
        <v/>
      </c>
      <c r="CD685" s="193" t="str">
        <f t="shared" si="294"/>
        <v/>
      </c>
      <c r="CE685" s="193" t="str">
        <f t="shared" si="295"/>
        <v/>
      </c>
      <c r="CF685" s="200" t="str">
        <f t="shared" si="286"/>
        <v/>
      </c>
      <c r="CG685" s="193" t="str">
        <f t="shared" si="296"/>
        <v/>
      </c>
      <c r="CH685" s="192" t="str">
        <f t="shared" si="297"/>
        <v/>
      </c>
      <c r="CI685" s="193" t="str">
        <f t="shared" si="298"/>
        <v/>
      </c>
      <c r="CJ685" s="192" t="str">
        <f t="shared" si="299"/>
        <v/>
      </c>
      <c r="CK685" s="192" t="str">
        <f t="shared" si="300"/>
        <v/>
      </c>
      <c r="CL685" s="193" t="str">
        <f>IF(CK685="","",SUMPRODUCT(--(CC685=$CC$8:$CC$358),--(CE685=$CE$8:$CE$358),--(CK685&lt;$CK$8:$CK$358))+COUNTIF($CK$8:CK685,CK685))</f>
        <v/>
      </c>
      <c r="CM685" s="229" t="str">
        <f>IF(CK685="","",SUMPRODUCT(--(CE685=$CE$8:$CE$101),--(CF685=$CF$8:$CF$101),--(CC685=$CC$8:$CC$101),--(CK685&lt;$CK$8:$CK$101))+COUNTIF($CK$8:CK685,CK685))</f>
        <v/>
      </c>
    </row>
    <row r="686" spans="73:91">
      <c r="BU686" s="193">
        <v>679</v>
      </c>
      <c r="BV686" s="193" t="str">
        <f>IF(CK686="","",SUMPRODUCT(--(CC686=$CC$8:$CC$358),--(CE686=$CE$8:$CE$358),--(CK686&lt;$CK$8:$CK$358))+COUNTIF($CK$8:CK686,CK686))</f>
        <v/>
      </c>
      <c r="BW686" s="193" t="str">
        <f t="shared" si="287"/>
        <v/>
      </c>
      <c r="BX686" s="193" t="str">
        <f t="shared" si="288"/>
        <v/>
      </c>
      <c r="BY686" s="193" t="str">
        <f t="shared" si="289"/>
        <v/>
      </c>
      <c r="BZ686" s="193" t="str">
        <f t="shared" si="290"/>
        <v/>
      </c>
      <c r="CA686" s="193" t="str">
        <f t="shared" si="291"/>
        <v/>
      </c>
      <c r="CB686" s="193" t="str">
        <f t="shared" si="292"/>
        <v/>
      </c>
      <c r="CC686" s="193" t="str">
        <f t="shared" si="293"/>
        <v/>
      </c>
      <c r="CD686" s="193" t="str">
        <f t="shared" si="294"/>
        <v/>
      </c>
      <c r="CE686" s="193" t="str">
        <f t="shared" si="295"/>
        <v/>
      </c>
      <c r="CF686" s="200" t="str">
        <f t="shared" si="286"/>
        <v/>
      </c>
      <c r="CG686" s="193" t="str">
        <f t="shared" si="296"/>
        <v/>
      </c>
      <c r="CH686" s="192" t="str">
        <f t="shared" si="297"/>
        <v/>
      </c>
      <c r="CI686" s="193" t="str">
        <f t="shared" si="298"/>
        <v/>
      </c>
      <c r="CJ686" s="192" t="str">
        <f t="shared" si="299"/>
        <v/>
      </c>
      <c r="CK686" s="192" t="str">
        <f t="shared" si="300"/>
        <v/>
      </c>
      <c r="CL686" s="193" t="str">
        <f>IF(CK686="","",SUMPRODUCT(--(CC686=$CC$8:$CC$358),--(CE686=$CE$8:$CE$358),--(CK686&lt;$CK$8:$CK$358))+COUNTIF($CK$8:CK686,CK686))</f>
        <v/>
      </c>
      <c r="CM686" s="229" t="str">
        <f>IF(CK686="","",SUMPRODUCT(--(CE686=$CE$8:$CE$101),--(CF686=$CF$8:$CF$101),--(CC686=$CC$8:$CC$101),--(CK686&lt;$CK$8:$CK$101))+COUNTIF($CK$8:CK686,CK686))</f>
        <v/>
      </c>
    </row>
    <row r="687" spans="73:91">
      <c r="BU687" s="193">
        <v>680</v>
      </c>
      <c r="BV687" s="193" t="str">
        <f>IF(CK687="","",SUMPRODUCT(--(CC687=$CC$8:$CC$358),--(CE687=$CE$8:$CE$358),--(CK687&lt;$CK$8:$CK$358))+COUNTIF($CK$8:CK687,CK687))</f>
        <v/>
      </c>
      <c r="BW687" s="193" t="str">
        <f t="shared" si="287"/>
        <v/>
      </c>
      <c r="BX687" s="193" t="str">
        <f t="shared" si="288"/>
        <v/>
      </c>
      <c r="BY687" s="193" t="str">
        <f t="shared" si="289"/>
        <v/>
      </c>
      <c r="BZ687" s="193" t="str">
        <f t="shared" si="290"/>
        <v/>
      </c>
      <c r="CA687" s="193" t="str">
        <f t="shared" si="291"/>
        <v/>
      </c>
      <c r="CB687" s="193" t="str">
        <f t="shared" si="292"/>
        <v/>
      </c>
      <c r="CC687" s="193" t="str">
        <f t="shared" si="293"/>
        <v/>
      </c>
      <c r="CD687" s="193" t="str">
        <f t="shared" si="294"/>
        <v/>
      </c>
      <c r="CE687" s="193" t="str">
        <f t="shared" si="295"/>
        <v/>
      </c>
      <c r="CF687" s="200" t="str">
        <f t="shared" si="286"/>
        <v/>
      </c>
      <c r="CG687" s="193" t="str">
        <f t="shared" si="296"/>
        <v/>
      </c>
      <c r="CH687" s="192" t="str">
        <f t="shared" si="297"/>
        <v/>
      </c>
      <c r="CI687" s="193" t="str">
        <f t="shared" si="298"/>
        <v/>
      </c>
      <c r="CJ687" s="192" t="str">
        <f t="shared" si="299"/>
        <v/>
      </c>
      <c r="CK687" s="192" t="str">
        <f t="shared" si="300"/>
        <v/>
      </c>
      <c r="CL687" s="193" t="str">
        <f>IF(CK687="","",SUMPRODUCT(--(CC687=$CC$8:$CC$358),--(CE687=$CE$8:$CE$358),--(CK687&lt;$CK$8:$CK$358))+COUNTIF($CK$8:CK687,CK687))</f>
        <v/>
      </c>
      <c r="CM687" s="229" t="str">
        <f>IF(CK687="","",SUMPRODUCT(--(CE687=$CE$8:$CE$101),--(CF687=$CF$8:$CF$101),--(CC687=$CC$8:$CC$101),--(CK687&lt;$CK$8:$CK$101))+COUNTIF($CK$8:CK687,CK687))</f>
        <v/>
      </c>
    </row>
    <row r="688" spans="73:91">
      <c r="BU688" s="193">
        <v>681</v>
      </c>
      <c r="BV688" s="193" t="str">
        <f>IF(CK688="","",SUMPRODUCT(--(CC688=$CC$8:$CC$358),--(CE688=$CE$8:$CE$358),--(CK688&lt;$CK$8:$CK$358))+COUNTIF($CK$8:CK688,CK688))</f>
        <v/>
      </c>
      <c r="BW688" s="193" t="str">
        <f t="shared" si="287"/>
        <v/>
      </c>
      <c r="BX688" s="193" t="str">
        <f t="shared" si="288"/>
        <v/>
      </c>
      <c r="BY688" s="193" t="str">
        <f t="shared" si="289"/>
        <v/>
      </c>
      <c r="BZ688" s="193" t="str">
        <f t="shared" si="290"/>
        <v/>
      </c>
      <c r="CA688" s="193" t="str">
        <f t="shared" si="291"/>
        <v/>
      </c>
      <c r="CB688" s="193" t="str">
        <f t="shared" si="292"/>
        <v/>
      </c>
      <c r="CC688" s="193" t="str">
        <f t="shared" si="293"/>
        <v/>
      </c>
      <c r="CD688" s="193" t="str">
        <f t="shared" si="294"/>
        <v/>
      </c>
      <c r="CE688" s="193" t="str">
        <f t="shared" si="295"/>
        <v/>
      </c>
      <c r="CF688" s="200" t="str">
        <f t="shared" si="286"/>
        <v/>
      </c>
      <c r="CG688" s="193" t="str">
        <f t="shared" si="296"/>
        <v/>
      </c>
      <c r="CH688" s="192" t="str">
        <f t="shared" si="297"/>
        <v/>
      </c>
      <c r="CI688" s="193" t="str">
        <f t="shared" si="298"/>
        <v/>
      </c>
      <c r="CJ688" s="192" t="str">
        <f t="shared" si="299"/>
        <v/>
      </c>
      <c r="CK688" s="192" t="str">
        <f t="shared" si="300"/>
        <v/>
      </c>
      <c r="CL688" s="193" t="str">
        <f>IF(CK688="","",SUMPRODUCT(--(CC688=$CC$8:$CC$358),--(CE688=$CE$8:$CE$358),--(CK688&lt;$CK$8:$CK$358))+COUNTIF($CK$8:CK688,CK688))</f>
        <v/>
      </c>
      <c r="CM688" s="229" t="str">
        <f>IF(CK688="","",SUMPRODUCT(--(CE688=$CE$8:$CE$101),--(CF688=$CF$8:$CF$101),--(CC688=$CC$8:$CC$101),--(CK688&lt;$CK$8:$CK$101))+COUNTIF($CK$8:CK688,CK688))</f>
        <v/>
      </c>
    </row>
    <row r="689" spans="73:91">
      <c r="BU689" s="193">
        <v>682</v>
      </c>
      <c r="BV689" s="193" t="str">
        <f>IF(CK689="","",SUMPRODUCT(--(CC689=$CC$8:$CC$358),--(CE689=$CE$8:$CE$358),--(CK689&lt;$CK$8:$CK$358))+COUNTIF($CK$8:CK689,CK689))</f>
        <v/>
      </c>
      <c r="BW689" s="193" t="str">
        <f t="shared" si="287"/>
        <v/>
      </c>
      <c r="BX689" s="193" t="str">
        <f t="shared" si="288"/>
        <v/>
      </c>
      <c r="BY689" s="193" t="str">
        <f t="shared" si="289"/>
        <v/>
      </c>
      <c r="BZ689" s="193" t="str">
        <f t="shared" si="290"/>
        <v/>
      </c>
      <c r="CA689" s="193" t="str">
        <f t="shared" si="291"/>
        <v/>
      </c>
      <c r="CB689" s="193" t="str">
        <f t="shared" si="292"/>
        <v/>
      </c>
      <c r="CC689" s="193" t="str">
        <f t="shared" si="293"/>
        <v/>
      </c>
      <c r="CD689" s="193" t="str">
        <f t="shared" si="294"/>
        <v/>
      </c>
      <c r="CE689" s="193" t="str">
        <f t="shared" si="295"/>
        <v/>
      </c>
      <c r="CF689" s="200" t="str">
        <f t="shared" si="286"/>
        <v/>
      </c>
      <c r="CG689" s="193" t="str">
        <f t="shared" si="296"/>
        <v/>
      </c>
      <c r="CH689" s="192" t="str">
        <f t="shared" si="297"/>
        <v/>
      </c>
      <c r="CI689" s="193" t="str">
        <f t="shared" si="298"/>
        <v/>
      </c>
      <c r="CJ689" s="192" t="str">
        <f t="shared" si="299"/>
        <v/>
      </c>
      <c r="CK689" s="192" t="str">
        <f t="shared" si="300"/>
        <v/>
      </c>
      <c r="CL689" s="193" t="str">
        <f>IF(CK689="","",SUMPRODUCT(--(CC689=$CC$8:$CC$358),--(CE689=$CE$8:$CE$358),--(CK689&lt;$CK$8:$CK$358))+COUNTIF($CK$8:CK689,CK689))</f>
        <v/>
      </c>
      <c r="CM689" s="229" t="str">
        <f>IF(CK689="","",SUMPRODUCT(--(CE689=$CE$8:$CE$101),--(CF689=$CF$8:$CF$101),--(CC689=$CC$8:$CC$101),--(CK689&lt;$CK$8:$CK$101))+COUNTIF($CK$8:CK689,CK689))</f>
        <v/>
      </c>
    </row>
    <row r="690" spans="73:91">
      <c r="BU690" s="193">
        <v>683</v>
      </c>
      <c r="BV690" s="193" t="str">
        <f>IF(CK690="","",SUMPRODUCT(--(CC690=$CC$8:$CC$358),--(CE690=$CE$8:$CE$358),--(CK690&lt;$CK$8:$CK$358))+COUNTIF($CK$8:CK690,CK690))</f>
        <v/>
      </c>
      <c r="BW690" s="193" t="str">
        <f t="shared" si="287"/>
        <v/>
      </c>
      <c r="BX690" s="193" t="str">
        <f t="shared" si="288"/>
        <v/>
      </c>
      <c r="BY690" s="193" t="str">
        <f t="shared" si="289"/>
        <v/>
      </c>
      <c r="BZ690" s="193" t="str">
        <f t="shared" si="290"/>
        <v/>
      </c>
      <c r="CA690" s="193" t="str">
        <f t="shared" si="291"/>
        <v/>
      </c>
      <c r="CB690" s="193" t="str">
        <f t="shared" si="292"/>
        <v/>
      </c>
      <c r="CC690" s="193" t="str">
        <f t="shared" si="293"/>
        <v/>
      </c>
      <c r="CD690" s="193" t="str">
        <f t="shared" si="294"/>
        <v/>
      </c>
      <c r="CE690" s="193" t="str">
        <f t="shared" si="295"/>
        <v/>
      </c>
      <c r="CF690" s="200" t="str">
        <f t="shared" si="286"/>
        <v/>
      </c>
      <c r="CG690" s="193" t="str">
        <f t="shared" si="296"/>
        <v/>
      </c>
      <c r="CH690" s="192" t="str">
        <f t="shared" si="297"/>
        <v/>
      </c>
      <c r="CI690" s="193" t="str">
        <f t="shared" si="298"/>
        <v/>
      </c>
      <c r="CJ690" s="192" t="str">
        <f t="shared" si="299"/>
        <v/>
      </c>
      <c r="CK690" s="192" t="str">
        <f t="shared" si="300"/>
        <v/>
      </c>
      <c r="CL690" s="193" t="str">
        <f>IF(CK690="","",SUMPRODUCT(--(CC690=$CC$8:$CC$358),--(CE690=$CE$8:$CE$358),--(CK690&lt;$CK$8:$CK$358))+COUNTIF($CK$8:CK690,CK690))</f>
        <v/>
      </c>
      <c r="CM690" s="229" t="str">
        <f>IF(CK690="","",SUMPRODUCT(--(CE690=$CE$8:$CE$101),--(CF690=$CF$8:$CF$101),--(CC690=$CC$8:$CC$101),--(CK690&lt;$CK$8:$CK$101))+COUNTIF($CK$8:CK690,CK690))</f>
        <v/>
      </c>
    </row>
    <row r="691" spans="73:91">
      <c r="BU691" s="193">
        <v>684</v>
      </c>
      <c r="BV691" s="193" t="str">
        <f>IF(CK691="","",SUMPRODUCT(--(CC691=$CC$8:$CC$358),--(CE691=$CE$8:$CE$358),--(CK691&lt;$CK$8:$CK$358))+COUNTIF($CK$8:CK691,CK691))</f>
        <v/>
      </c>
      <c r="BW691" s="193" t="str">
        <f t="shared" si="287"/>
        <v/>
      </c>
      <c r="BX691" s="193" t="str">
        <f t="shared" si="288"/>
        <v/>
      </c>
      <c r="BY691" s="193" t="str">
        <f t="shared" si="289"/>
        <v/>
      </c>
      <c r="BZ691" s="193" t="str">
        <f t="shared" si="290"/>
        <v/>
      </c>
      <c r="CA691" s="193" t="str">
        <f t="shared" si="291"/>
        <v/>
      </c>
      <c r="CB691" s="193" t="str">
        <f t="shared" si="292"/>
        <v/>
      </c>
      <c r="CC691" s="193" t="str">
        <f t="shared" si="293"/>
        <v/>
      </c>
      <c r="CD691" s="193" t="str">
        <f t="shared" si="294"/>
        <v/>
      </c>
      <c r="CE691" s="193" t="str">
        <f t="shared" si="295"/>
        <v/>
      </c>
      <c r="CF691" s="200" t="str">
        <f t="shared" si="286"/>
        <v/>
      </c>
      <c r="CG691" s="193" t="str">
        <f t="shared" si="296"/>
        <v/>
      </c>
      <c r="CH691" s="192" t="str">
        <f t="shared" si="297"/>
        <v/>
      </c>
      <c r="CI691" s="193" t="str">
        <f t="shared" si="298"/>
        <v/>
      </c>
      <c r="CJ691" s="192" t="str">
        <f t="shared" si="299"/>
        <v/>
      </c>
      <c r="CK691" s="192" t="str">
        <f t="shared" si="300"/>
        <v/>
      </c>
      <c r="CL691" s="193" t="str">
        <f>IF(CK691="","",SUMPRODUCT(--(CC691=$CC$8:$CC$358),--(CE691=$CE$8:$CE$358),--(CK691&lt;$CK$8:$CK$358))+COUNTIF($CK$8:CK691,CK691))</f>
        <v/>
      </c>
      <c r="CM691" s="229" t="str">
        <f>IF(CK691="","",SUMPRODUCT(--(CE691=$CE$8:$CE$101),--(CF691=$CF$8:$CF$101),--(CC691=$CC$8:$CC$101),--(CK691&lt;$CK$8:$CK$101))+COUNTIF($CK$8:CK691,CK691))</f>
        <v/>
      </c>
    </row>
    <row r="692" spans="73:91">
      <c r="BU692" s="193">
        <v>685</v>
      </c>
      <c r="BV692" s="193" t="str">
        <f>IF(CK692="","",SUMPRODUCT(--(CC692=$CC$8:$CC$358),--(CE692=$CE$8:$CE$358),--(CK692&lt;$CK$8:$CK$358))+COUNTIF($CK$8:CK692,CK692))</f>
        <v/>
      </c>
      <c r="BW692" s="193" t="str">
        <f t="shared" si="287"/>
        <v/>
      </c>
      <c r="BX692" s="193" t="str">
        <f t="shared" si="288"/>
        <v/>
      </c>
      <c r="BY692" s="193" t="str">
        <f t="shared" si="289"/>
        <v/>
      </c>
      <c r="BZ692" s="193" t="str">
        <f t="shared" si="290"/>
        <v/>
      </c>
      <c r="CA692" s="193" t="str">
        <f t="shared" si="291"/>
        <v/>
      </c>
      <c r="CB692" s="193" t="str">
        <f t="shared" si="292"/>
        <v/>
      </c>
      <c r="CC692" s="193" t="str">
        <f t="shared" si="293"/>
        <v/>
      </c>
      <c r="CD692" s="193" t="str">
        <f t="shared" si="294"/>
        <v/>
      </c>
      <c r="CE692" s="193" t="str">
        <f t="shared" si="295"/>
        <v/>
      </c>
      <c r="CF692" s="200" t="str">
        <f t="shared" si="286"/>
        <v/>
      </c>
      <c r="CG692" s="193" t="str">
        <f t="shared" si="296"/>
        <v/>
      </c>
      <c r="CH692" s="192" t="str">
        <f t="shared" si="297"/>
        <v/>
      </c>
      <c r="CI692" s="193" t="str">
        <f t="shared" si="298"/>
        <v/>
      </c>
      <c r="CJ692" s="192" t="str">
        <f t="shared" si="299"/>
        <v/>
      </c>
      <c r="CK692" s="192" t="str">
        <f t="shared" si="300"/>
        <v/>
      </c>
      <c r="CL692" s="193" t="str">
        <f>IF(CK692="","",SUMPRODUCT(--(CC692=$CC$8:$CC$358),--(CE692=$CE$8:$CE$358),--(CK692&lt;$CK$8:$CK$358))+COUNTIF($CK$8:CK692,CK692))</f>
        <v/>
      </c>
      <c r="CM692" s="229" t="str">
        <f>IF(CK692="","",SUMPRODUCT(--(CE692=$CE$8:$CE$101),--(CF692=$CF$8:$CF$101),--(CC692=$CC$8:$CC$101),--(CK692&lt;$CK$8:$CK$101))+COUNTIF($CK$8:CK692,CK692))</f>
        <v/>
      </c>
    </row>
    <row r="693" spans="73:91">
      <c r="BU693" s="193">
        <v>686</v>
      </c>
      <c r="BV693" s="193" t="str">
        <f>IF(CK693="","",SUMPRODUCT(--(CC693=$CC$8:$CC$358),--(CE693=$CE$8:$CE$358),--(CK693&lt;$CK$8:$CK$358))+COUNTIF($CK$8:CK693,CK693))</f>
        <v/>
      </c>
      <c r="BW693" s="193" t="str">
        <f t="shared" si="287"/>
        <v/>
      </c>
      <c r="BX693" s="193" t="str">
        <f t="shared" si="288"/>
        <v/>
      </c>
      <c r="BY693" s="193" t="str">
        <f t="shared" si="289"/>
        <v/>
      </c>
      <c r="BZ693" s="193" t="str">
        <f t="shared" si="290"/>
        <v/>
      </c>
      <c r="CA693" s="193" t="str">
        <f t="shared" si="291"/>
        <v/>
      </c>
      <c r="CB693" s="193" t="str">
        <f t="shared" si="292"/>
        <v/>
      </c>
      <c r="CC693" s="193" t="str">
        <f t="shared" si="293"/>
        <v/>
      </c>
      <c r="CD693" s="193" t="str">
        <f t="shared" si="294"/>
        <v/>
      </c>
      <c r="CE693" s="193" t="str">
        <f t="shared" si="295"/>
        <v/>
      </c>
      <c r="CF693" s="200" t="str">
        <f t="shared" si="286"/>
        <v/>
      </c>
      <c r="CG693" s="193" t="str">
        <f t="shared" si="296"/>
        <v/>
      </c>
      <c r="CH693" s="192" t="str">
        <f t="shared" si="297"/>
        <v/>
      </c>
      <c r="CI693" s="193" t="str">
        <f t="shared" si="298"/>
        <v/>
      </c>
      <c r="CJ693" s="192" t="str">
        <f t="shared" si="299"/>
        <v/>
      </c>
      <c r="CK693" s="192" t="str">
        <f t="shared" si="300"/>
        <v/>
      </c>
      <c r="CL693" s="193" t="str">
        <f>IF(CK693="","",SUMPRODUCT(--(CC693=$CC$8:$CC$358),--(CE693=$CE$8:$CE$358),--(CK693&lt;$CK$8:$CK$358))+COUNTIF($CK$8:CK693,CK693))</f>
        <v/>
      </c>
      <c r="CM693" s="229" t="str">
        <f>IF(CK693="","",SUMPRODUCT(--(CE693=$CE$8:$CE$101),--(CF693=$CF$8:$CF$101),--(CC693=$CC$8:$CC$101),--(CK693&lt;$CK$8:$CK$101))+COUNTIF($CK$8:CK693,CK693))</f>
        <v/>
      </c>
    </row>
    <row r="694" spans="73:91">
      <c r="BU694" s="193">
        <v>687</v>
      </c>
      <c r="BV694" s="193" t="str">
        <f>IF(CK694="","",SUMPRODUCT(--(CC694=$CC$8:$CC$358),--(CE694=$CE$8:$CE$358),--(CK694&lt;$CK$8:$CK$358))+COUNTIF($CK$8:CK694,CK694))</f>
        <v/>
      </c>
      <c r="BW694" s="193" t="str">
        <f t="shared" si="287"/>
        <v/>
      </c>
      <c r="BX694" s="193" t="str">
        <f t="shared" si="288"/>
        <v/>
      </c>
      <c r="BY694" s="193" t="str">
        <f t="shared" si="289"/>
        <v/>
      </c>
      <c r="BZ694" s="193" t="str">
        <f t="shared" si="290"/>
        <v/>
      </c>
      <c r="CA694" s="193" t="str">
        <f t="shared" si="291"/>
        <v/>
      </c>
      <c r="CB694" s="193" t="str">
        <f t="shared" si="292"/>
        <v/>
      </c>
      <c r="CC694" s="193" t="str">
        <f t="shared" si="293"/>
        <v/>
      </c>
      <c r="CD694" s="193" t="str">
        <f t="shared" si="294"/>
        <v/>
      </c>
      <c r="CE694" s="193" t="str">
        <f t="shared" si="295"/>
        <v/>
      </c>
      <c r="CF694" s="200" t="str">
        <f t="shared" si="286"/>
        <v/>
      </c>
      <c r="CG694" s="193" t="str">
        <f t="shared" si="296"/>
        <v/>
      </c>
      <c r="CH694" s="192" t="str">
        <f t="shared" si="297"/>
        <v/>
      </c>
      <c r="CI694" s="193" t="str">
        <f t="shared" si="298"/>
        <v/>
      </c>
      <c r="CJ694" s="192" t="str">
        <f t="shared" si="299"/>
        <v/>
      </c>
      <c r="CK694" s="192" t="str">
        <f t="shared" si="300"/>
        <v/>
      </c>
      <c r="CL694" s="193" t="str">
        <f>IF(CK694="","",SUMPRODUCT(--(CC694=$CC$8:$CC$358),--(CE694=$CE$8:$CE$358),--(CK694&lt;$CK$8:$CK$358))+COUNTIF($CK$8:CK694,CK694))</f>
        <v/>
      </c>
      <c r="CM694" s="229" t="str">
        <f>IF(CK694="","",SUMPRODUCT(--(CE694=$CE$8:$CE$101),--(CF694=$CF$8:$CF$101),--(CC694=$CC$8:$CC$101),--(CK694&lt;$CK$8:$CK$101))+COUNTIF($CK$8:CK694,CK694))</f>
        <v/>
      </c>
    </row>
    <row r="695" spans="73:91">
      <c r="BU695" s="193">
        <v>688</v>
      </c>
      <c r="BV695" s="193" t="str">
        <f>IF(CK695="","",SUMPRODUCT(--(CC695=$CC$8:$CC$358),--(CE695=$CE$8:$CE$358),--(CK695&lt;$CK$8:$CK$358))+COUNTIF($CK$8:CK695,CK695))</f>
        <v/>
      </c>
      <c r="BW695" s="193" t="str">
        <f t="shared" si="287"/>
        <v/>
      </c>
      <c r="BX695" s="193" t="str">
        <f t="shared" si="288"/>
        <v/>
      </c>
      <c r="BY695" s="193" t="str">
        <f t="shared" si="289"/>
        <v/>
      </c>
      <c r="BZ695" s="193" t="str">
        <f t="shared" si="290"/>
        <v/>
      </c>
      <c r="CA695" s="193" t="str">
        <f t="shared" si="291"/>
        <v/>
      </c>
      <c r="CB695" s="193" t="str">
        <f t="shared" si="292"/>
        <v/>
      </c>
      <c r="CC695" s="193" t="str">
        <f t="shared" si="293"/>
        <v/>
      </c>
      <c r="CD695" s="193" t="str">
        <f t="shared" si="294"/>
        <v/>
      </c>
      <c r="CE695" s="193" t="str">
        <f t="shared" si="295"/>
        <v/>
      </c>
      <c r="CF695" s="200" t="str">
        <f t="shared" si="286"/>
        <v/>
      </c>
      <c r="CG695" s="193" t="str">
        <f t="shared" si="296"/>
        <v/>
      </c>
      <c r="CH695" s="192" t="str">
        <f t="shared" si="297"/>
        <v/>
      </c>
      <c r="CI695" s="193" t="str">
        <f t="shared" si="298"/>
        <v/>
      </c>
      <c r="CJ695" s="192" t="str">
        <f t="shared" si="299"/>
        <v/>
      </c>
      <c r="CK695" s="192" t="str">
        <f t="shared" si="300"/>
        <v/>
      </c>
      <c r="CL695" s="193" t="str">
        <f>IF(CK695="","",SUMPRODUCT(--(CC695=$CC$8:$CC$358),--(CE695=$CE$8:$CE$358),--(CK695&lt;$CK$8:$CK$358))+COUNTIF($CK$8:CK695,CK695))</f>
        <v/>
      </c>
      <c r="CM695" s="229" t="str">
        <f>IF(CK695="","",SUMPRODUCT(--(CE695=$CE$8:$CE$101),--(CF695=$CF$8:$CF$101),--(CC695=$CC$8:$CC$101),--(CK695&lt;$CK$8:$CK$101))+COUNTIF($CK$8:CK695,CK695))</f>
        <v/>
      </c>
    </row>
    <row r="696" spans="73:91">
      <c r="BU696" s="193">
        <v>689</v>
      </c>
      <c r="BV696" s="193" t="str">
        <f>IF(CK696="","",SUMPRODUCT(--(CC696=$CC$8:$CC$358),--(CE696=$CE$8:$CE$358),--(CK696&lt;$CK$8:$CK$358))+COUNTIF($CK$8:CK696,CK696))</f>
        <v/>
      </c>
      <c r="BW696" s="193" t="str">
        <f t="shared" si="287"/>
        <v/>
      </c>
      <c r="BX696" s="193" t="str">
        <f t="shared" si="288"/>
        <v/>
      </c>
      <c r="BY696" s="193" t="str">
        <f t="shared" si="289"/>
        <v/>
      </c>
      <c r="BZ696" s="193" t="str">
        <f t="shared" si="290"/>
        <v/>
      </c>
      <c r="CA696" s="193" t="str">
        <f t="shared" si="291"/>
        <v/>
      </c>
      <c r="CB696" s="193" t="str">
        <f t="shared" si="292"/>
        <v/>
      </c>
      <c r="CC696" s="193" t="str">
        <f t="shared" si="293"/>
        <v/>
      </c>
      <c r="CD696" s="193" t="str">
        <f t="shared" si="294"/>
        <v/>
      </c>
      <c r="CE696" s="193" t="str">
        <f t="shared" si="295"/>
        <v/>
      </c>
      <c r="CF696" s="200" t="str">
        <f t="shared" si="286"/>
        <v/>
      </c>
      <c r="CG696" s="193" t="str">
        <f t="shared" si="296"/>
        <v/>
      </c>
      <c r="CH696" s="192" t="str">
        <f t="shared" si="297"/>
        <v/>
      </c>
      <c r="CI696" s="193" t="str">
        <f t="shared" si="298"/>
        <v/>
      </c>
      <c r="CJ696" s="192" t="str">
        <f t="shared" si="299"/>
        <v/>
      </c>
      <c r="CK696" s="192" t="str">
        <f t="shared" si="300"/>
        <v/>
      </c>
      <c r="CL696" s="193" t="str">
        <f>IF(CK696="","",SUMPRODUCT(--(CC696=$CC$8:$CC$358),--(CE696=$CE$8:$CE$358),--(CK696&lt;$CK$8:$CK$358))+COUNTIF($CK$8:CK696,CK696))</f>
        <v/>
      </c>
      <c r="CM696" s="229" t="str">
        <f>IF(CK696="","",SUMPRODUCT(--(CE696=$CE$8:$CE$101),--(CF696=$CF$8:$CF$101),--(CC696=$CC$8:$CC$101),--(CK696&lt;$CK$8:$CK$101))+COUNTIF($CK$8:CK696,CK696))</f>
        <v/>
      </c>
    </row>
    <row r="697" spans="73:91">
      <c r="BU697" s="193">
        <v>690</v>
      </c>
      <c r="BV697" s="193" t="str">
        <f>IF(CK697="","",SUMPRODUCT(--(CC697=$CC$8:$CC$358),--(CE697=$CE$8:$CE$358),--(CK697&lt;$CK$8:$CK$358))+COUNTIF($CK$8:CK697,CK697))</f>
        <v/>
      </c>
      <c r="BW697" s="193" t="str">
        <f t="shared" si="287"/>
        <v/>
      </c>
      <c r="BX697" s="193" t="str">
        <f t="shared" si="288"/>
        <v/>
      </c>
      <c r="BY697" s="193" t="str">
        <f t="shared" si="289"/>
        <v/>
      </c>
      <c r="BZ697" s="193" t="str">
        <f t="shared" si="290"/>
        <v/>
      </c>
      <c r="CA697" s="193" t="str">
        <f t="shared" si="291"/>
        <v/>
      </c>
      <c r="CB697" s="193" t="str">
        <f t="shared" si="292"/>
        <v/>
      </c>
      <c r="CC697" s="193" t="str">
        <f t="shared" si="293"/>
        <v/>
      </c>
      <c r="CD697" s="193" t="str">
        <f t="shared" si="294"/>
        <v/>
      </c>
      <c r="CE697" s="193" t="str">
        <f t="shared" si="295"/>
        <v/>
      </c>
      <c r="CF697" s="200" t="str">
        <f t="shared" si="286"/>
        <v/>
      </c>
      <c r="CG697" s="193" t="str">
        <f t="shared" si="296"/>
        <v/>
      </c>
      <c r="CH697" s="192" t="str">
        <f t="shared" si="297"/>
        <v/>
      </c>
      <c r="CI697" s="193" t="str">
        <f t="shared" si="298"/>
        <v/>
      </c>
      <c r="CJ697" s="192" t="str">
        <f t="shared" si="299"/>
        <v/>
      </c>
      <c r="CK697" s="192" t="str">
        <f t="shared" si="300"/>
        <v/>
      </c>
      <c r="CL697" s="193" t="str">
        <f>IF(CK697="","",SUMPRODUCT(--(CC697=$CC$8:$CC$358),--(CE697=$CE$8:$CE$358),--(CK697&lt;$CK$8:$CK$358))+COUNTIF($CK$8:CK697,CK697))</f>
        <v/>
      </c>
      <c r="CM697" s="229" t="str">
        <f>IF(CK697="","",SUMPRODUCT(--(CE697=$CE$8:$CE$101),--(CF697=$CF$8:$CF$101),--(CC697=$CC$8:$CC$101),--(CK697&lt;$CK$8:$CK$101))+COUNTIF($CK$8:CK697,CK697))</f>
        <v/>
      </c>
    </row>
    <row r="698" spans="73:91">
      <c r="BU698" s="193">
        <v>691</v>
      </c>
      <c r="BV698" s="193" t="str">
        <f>IF(CK698="","",SUMPRODUCT(--(CC698=$CC$8:$CC$358),--(CE698=$CE$8:$CE$358),--(CK698&lt;$CK$8:$CK$358))+COUNTIF($CK$8:CK698,CK698))</f>
        <v/>
      </c>
      <c r="BW698" s="193" t="str">
        <f t="shared" si="287"/>
        <v/>
      </c>
      <c r="BX698" s="193" t="str">
        <f t="shared" si="288"/>
        <v/>
      </c>
      <c r="BY698" s="193" t="str">
        <f t="shared" si="289"/>
        <v/>
      </c>
      <c r="BZ698" s="193" t="str">
        <f t="shared" si="290"/>
        <v/>
      </c>
      <c r="CA698" s="193" t="str">
        <f t="shared" si="291"/>
        <v/>
      </c>
      <c r="CB698" s="193" t="str">
        <f t="shared" si="292"/>
        <v/>
      </c>
      <c r="CC698" s="193" t="str">
        <f t="shared" si="293"/>
        <v/>
      </c>
      <c r="CD698" s="193" t="str">
        <f t="shared" si="294"/>
        <v/>
      </c>
      <c r="CE698" s="193" t="str">
        <f t="shared" si="295"/>
        <v/>
      </c>
      <c r="CF698" s="200" t="str">
        <f t="shared" si="286"/>
        <v/>
      </c>
      <c r="CG698" s="193" t="str">
        <f t="shared" si="296"/>
        <v/>
      </c>
      <c r="CH698" s="192" t="str">
        <f t="shared" si="297"/>
        <v/>
      </c>
      <c r="CI698" s="193" t="str">
        <f t="shared" si="298"/>
        <v/>
      </c>
      <c r="CJ698" s="192" t="str">
        <f t="shared" si="299"/>
        <v/>
      </c>
      <c r="CK698" s="192" t="str">
        <f t="shared" si="300"/>
        <v/>
      </c>
      <c r="CL698" s="193" t="str">
        <f>IF(CK698="","",SUMPRODUCT(--(CC698=$CC$8:$CC$358),--(CE698=$CE$8:$CE$358),--(CK698&lt;$CK$8:$CK$358))+COUNTIF($CK$8:CK698,CK698))</f>
        <v/>
      </c>
      <c r="CM698" s="229" t="str">
        <f>IF(CK698="","",SUMPRODUCT(--(CE698=$CE$8:$CE$101),--(CF698=$CF$8:$CF$101),--(CC698=$CC$8:$CC$101),--(CK698&lt;$CK$8:$CK$101))+COUNTIF($CK$8:CK698,CK698))</f>
        <v/>
      </c>
    </row>
    <row r="699" spans="73:91">
      <c r="BU699" s="193">
        <v>692</v>
      </c>
      <c r="BV699" s="193" t="str">
        <f>IF(CK699="","",SUMPRODUCT(--(CC699=$CC$8:$CC$358),--(CE699=$CE$8:$CE$358),--(CK699&lt;$CK$8:$CK$358))+COUNTIF($CK$8:CK699,CK699))</f>
        <v/>
      </c>
      <c r="BW699" s="193" t="str">
        <f t="shared" si="287"/>
        <v/>
      </c>
      <c r="BX699" s="193" t="str">
        <f t="shared" si="288"/>
        <v/>
      </c>
      <c r="BY699" s="193" t="str">
        <f t="shared" si="289"/>
        <v/>
      </c>
      <c r="BZ699" s="193" t="str">
        <f t="shared" si="290"/>
        <v/>
      </c>
      <c r="CA699" s="193" t="str">
        <f t="shared" si="291"/>
        <v/>
      </c>
      <c r="CB699" s="193" t="str">
        <f t="shared" si="292"/>
        <v/>
      </c>
      <c r="CC699" s="193" t="str">
        <f t="shared" si="293"/>
        <v/>
      </c>
      <c r="CD699" s="193" t="str">
        <f t="shared" si="294"/>
        <v/>
      </c>
      <c r="CE699" s="193" t="str">
        <f t="shared" si="295"/>
        <v/>
      </c>
      <c r="CF699" s="200" t="str">
        <f t="shared" si="286"/>
        <v/>
      </c>
      <c r="CG699" s="193" t="str">
        <f t="shared" si="296"/>
        <v/>
      </c>
      <c r="CH699" s="192" t="str">
        <f t="shared" si="297"/>
        <v/>
      </c>
      <c r="CI699" s="193" t="str">
        <f t="shared" si="298"/>
        <v/>
      </c>
      <c r="CJ699" s="192" t="str">
        <f t="shared" si="299"/>
        <v/>
      </c>
      <c r="CK699" s="192" t="str">
        <f t="shared" si="300"/>
        <v/>
      </c>
      <c r="CL699" s="193" t="str">
        <f>IF(CK699="","",SUMPRODUCT(--(CC699=$CC$8:$CC$358),--(CE699=$CE$8:$CE$358),--(CK699&lt;$CK$8:$CK$358))+COUNTIF($CK$8:CK699,CK699))</f>
        <v/>
      </c>
      <c r="CM699" s="229" t="str">
        <f>IF(CK699="","",SUMPRODUCT(--(CE699=$CE$8:$CE$101),--(CF699=$CF$8:$CF$101),--(CC699=$CC$8:$CC$101),--(CK699&lt;$CK$8:$CK$101))+COUNTIF($CK$8:CK699,CK699))</f>
        <v/>
      </c>
    </row>
    <row r="700" spans="73:91">
      <c r="BU700" s="193">
        <v>693</v>
      </c>
      <c r="BV700" s="193" t="str">
        <f>IF(CK700="","",SUMPRODUCT(--(CC700=$CC$8:$CC$358),--(CE700=$CE$8:$CE$358),--(CK700&lt;$CK$8:$CK$358))+COUNTIF($CK$8:CK700,CK700))</f>
        <v/>
      </c>
      <c r="BW700" s="193" t="str">
        <f t="shared" si="287"/>
        <v/>
      </c>
      <c r="BX700" s="193" t="str">
        <f t="shared" si="288"/>
        <v/>
      </c>
      <c r="BY700" s="193" t="str">
        <f t="shared" si="289"/>
        <v/>
      </c>
      <c r="BZ700" s="193" t="str">
        <f t="shared" si="290"/>
        <v/>
      </c>
      <c r="CA700" s="193" t="str">
        <f t="shared" si="291"/>
        <v/>
      </c>
      <c r="CB700" s="193" t="str">
        <f t="shared" si="292"/>
        <v/>
      </c>
      <c r="CC700" s="193" t="str">
        <f t="shared" si="293"/>
        <v/>
      </c>
      <c r="CD700" s="193" t="str">
        <f t="shared" si="294"/>
        <v/>
      </c>
      <c r="CE700" s="193" t="str">
        <f t="shared" si="295"/>
        <v/>
      </c>
      <c r="CF700" s="200" t="str">
        <f t="shared" si="286"/>
        <v/>
      </c>
      <c r="CG700" s="193" t="str">
        <f t="shared" si="296"/>
        <v/>
      </c>
      <c r="CH700" s="192" t="str">
        <f t="shared" si="297"/>
        <v/>
      </c>
      <c r="CI700" s="193" t="str">
        <f t="shared" si="298"/>
        <v/>
      </c>
      <c r="CJ700" s="192" t="str">
        <f t="shared" si="299"/>
        <v/>
      </c>
      <c r="CK700" s="192" t="str">
        <f t="shared" si="300"/>
        <v/>
      </c>
      <c r="CL700" s="193" t="str">
        <f>IF(CK700="","",SUMPRODUCT(--(CC700=$CC$8:$CC$358),--(CE700=$CE$8:$CE$358),--(CK700&lt;$CK$8:$CK$358))+COUNTIF($CK$8:CK700,CK700))</f>
        <v/>
      </c>
      <c r="CM700" s="229" t="str">
        <f>IF(CK700="","",SUMPRODUCT(--(CE700=$CE$8:$CE$101),--(CF700=$CF$8:$CF$101),--(CC700=$CC$8:$CC$101),--(CK700&lt;$CK$8:$CK$101))+COUNTIF($CK$8:CK700,CK700))</f>
        <v/>
      </c>
    </row>
    <row r="701" spans="73:91">
      <c r="BU701" s="193">
        <v>694</v>
      </c>
      <c r="BV701" s="193" t="str">
        <f>IF(CK701="","",SUMPRODUCT(--(CC701=$CC$8:$CC$358),--(CE701=$CE$8:$CE$358),--(CK701&lt;$CK$8:$CK$358))+COUNTIF($CK$8:CK701,CK701))</f>
        <v/>
      </c>
      <c r="BW701" s="193" t="str">
        <f t="shared" si="287"/>
        <v/>
      </c>
      <c r="BX701" s="193" t="str">
        <f t="shared" si="288"/>
        <v/>
      </c>
      <c r="BY701" s="193" t="str">
        <f t="shared" si="289"/>
        <v/>
      </c>
      <c r="BZ701" s="193" t="str">
        <f t="shared" si="290"/>
        <v/>
      </c>
      <c r="CA701" s="193" t="str">
        <f t="shared" si="291"/>
        <v/>
      </c>
      <c r="CB701" s="193" t="str">
        <f t="shared" si="292"/>
        <v/>
      </c>
      <c r="CC701" s="193" t="str">
        <f t="shared" si="293"/>
        <v/>
      </c>
      <c r="CD701" s="193" t="str">
        <f t="shared" si="294"/>
        <v/>
      </c>
      <c r="CE701" s="193" t="str">
        <f t="shared" si="295"/>
        <v/>
      </c>
      <c r="CF701" s="200" t="str">
        <f t="shared" si="286"/>
        <v/>
      </c>
      <c r="CG701" s="193" t="str">
        <f t="shared" si="296"/>
        <v/>
      </c>
      <c r="CH701" s="192" t="str">
        <f t="shared" si="297"/>
        <v/>
      </c>
      <c r="CI701" s="193" t="str">
        <f t="shared" si="298"/>
        <v/>
      </c>
      <c r="CJ701" s="192" t="str">
        <f t="shared" si="299"/>
        <v/>
      </c>
      <c r="CK701" s="192" t="str">
        <f t="shared" si="300"/>
        <v/>
      </c>
      <c r="CL701" s="193" t="str">
        <f>IF(CK701="","",SUMPRODUCT(--(CC701=$CC$8:$CC$358),--(CE701=$CE$8:$CE$358),--(CK701&lt;$CK$8:$CK$358))+COUNTIF($CK$8:CK701,CK701))</f>
        <v/>
      </c>
      <c r="CM701" s="229" t="str">
        <f>IF(CK701="","",SUMPRODUCT(--(CE701=$CE$8:$CE$101),--(CF701=$CF$8:$CF$101),--(CC701=$CC$8:$CC$101),--(CK701&lt;$CK$8:$CK$101))+COUNTIF($CK$8:CK701,CK701))</f>
        <v/>
      </c>
    </row>
    <row r="702" spans="73:91">
      <c r="BU702" s="193">
        <v>695</v>
      </c>
      <c r="BV702" s="193" t="str">
        <f>IF(CK702="","",SUMPRODUCT(--(CC702=$CC$8:$CC$358),--(CE702=$CE$8:$CE$358),--(CK702&lt;$CK$8:$CK$358))+COUNTIF($CK$8:CK702,CK702))</f>
        <v/>
      </c>
      <c r="BW702" s="193" t="str">
        <f t="shared" si="287"/>
        <v/>
      </c>
      <c r="BX702" s="193" t="str">
        <f t="shared" si="288"/>
        <v/>
      </c>
      <c r="BY702" s="193" t="str">
        <f t="shared" si="289"/>
        <v/>
      </c>
      <c r="BZ702" s="193" t="str">
        <f t="shared" si="290"/>
        <v/>
      </c>
      <c r="CA702" s="193" t="str">
        <f t="shared" si="291"/>
        <v/>
      </c>
      <c r="CB702" s="193" t="str">
        <f t="shared" si="292"/>
        <v/>
      </c>
      <c r="CC702" s="193" t="str">
        <f t="shared" si="293"/>
        <v/>
      </c>
      <c r="CD702" s="193" t="str">
        <f t="shared" si="294"/>
        <v/>
      </c>
      <c r="CE702" s="193" t="str">
        <f t="shared" si="295"/>
        <v/>
      </c>
      <c r="CF702" s="200" t="str">
        <f t="shared" si="286"/>
        <v/>
      </c>
      <c r="CG702" s="193" t="str">
        <f t="shared" si="296"/>
        <v/>
      </c>
      <c r="CH702" s="192" t="str">
        <f t="shared" si="297"/>
        <v/>
      </c>
      <c r="CI702" s="193" t="str">
        <f t="shared" si="298"/>
        <v/>
      </c>
      <c r="CJ702" s="192" t="str">
        <f t="shared" si="299"/>
        <v/>
      </c>
      <c r="CK702" s="192" t="str">
        <f t="shared" si="300"/>
        <v/>
      </c>
      <c r="CL702" s="193" t="str">
        <f>IF(CK702="","",SUMPRODUCT(--(CC702=$CC$8:$CC$358),--(CE702=$CE$8:$CE$358),--(CK702&lt;$CK$8:$CK$358))+COUNTIF($CK$8:CK702,CK702))</f>
        <v/>
      </c>
      <c r="CM702" s="229" t="str">
        <f>IF(CK702="","",SUMPRODUCT(--(CE702=$CE$8:$CE$101),--(CF702=$CF$8:$CF$101),--(CC702=$CC$8:$CC$101),--(CK702&lt;$CK$8:$CK$101))+COUNTIF($CK$8:CK702,CK702))</f>
        <v/>
      </c>
    </row>
    <row r="703" spans="73:91">
      <c r="BU703" s="193">
        <v>696</v>
      </c>
      <c r="BV703" s="193" t="str">
        <f>IF(CK703="","",SUMPRODUCT(--(CC703=$CC$8:$CC$358),--(CE703=$CE$8:$CE$358),--(CK703&lt;$CK$8:$CK$358))+COUNTIF($CK$8:CK703,CK703))</f>
        <v/>
      </c>
      <c r="BW703" s="193" t="str">
        <f t="shared" si="287"/>
        <v/>
      </c>
      <c r="BX703" s="193" t="str">
        <f t="shared" si="288"/>
        <v/>
      </c>
      <c r="BY703" s="193" t="str">
        <f t="shared" si="289"/>
        <v/>
      </c>
      <c r="BZ703" s="193" t="str">
        <f t="shared" si="290"/>
        <v/>
      </c>
      <c r="CA703" s="193" t="str">
        <f t="shared" si="291"/>
        <v/>
      </c>
      <c r="CB703" s="193" t="str">
        <f t="shared" si="292"/>
        <v/>
      </c>
      <c r="CC703" s="193" t="str">
        <f t="shared" si="293"/>
        <v/>
      </c>
      <c r="CD703" s="193" t="str">
        <f t="shared" si="294"/>
        <v/>
      </c>
      <c r="CE703" s="193" t="str">
        <f t="shared" si="295"/>
        <v/>
      </c>
      <c r="CF703" s="200" t="str">
        <f t="shared" si="286"/>
        <v/>
      </c>
      <c r="CG703" s="193" t="str">
        <f t="shared" si="296"/>
        <v/>
      </c>
      <c r="CH703" s="192" t="str">
        <f t="shared" si="297"/>
        <v/>
      </c>
      <c r="CI703" s="193" t="str">
        <f t="shared" si="298"/>
        <v/>
      </c>
      <c r="CJ703" s="192" t="str">
        <f t="shared" si="299"/>
        <v/>
      </c>
      <c r="CK703" s="192" t="str">
        <f t="shared" si="300"/>
        <v/>
      </c>
      <c r="CL703" s="193" t="str">
        <f>IF(CK703="","",SUMPRODUCT(--(CC703=$CC$8:$CC$358),--(CE703=$CE$8:$CE$358),--(CK703&lt;$CK$8:$CK$358))+COUNTIF($CK$8:CK703,CK703))</f>
        <v/>
      </c>
      <c r="CM703" s="229" t="str">
        <f>IF(CK703="","",SUMPRODUCT(--(CE703=$CE$8:$CE$101),--(CF703=$CF$8:$CF$101),--(CC703=$CC$8:$CC$101),--(CK703&lt;$CK$8:$CK$101))+COUNTIF($CK$8:CK703,CK703))</f>
        <v/>
      </c>
    </row>
    <row r="704" spans="73:91">
      <c r="BU704" s="193">
        <v>697</v>
      </c>
      <c r="BV704" s="193" t="str">
        <f>IF(CK704="","",SUMPRODUCT(--(CC704=$CC$8:$CC$358),--(CE704=$CE$8:$CE$358),--(CK704&lt;$CK$8:$CK$358))+COUNTIF($CK$8:CK704,CK704))</f>
        <v/>
      </c>
      <c r="BW704" s="193" t="str">
        <f t="shared" si="287"/>
        <v/>
      </c>
      <c r="BX704" s="193" t="str">
        <f t="shared" si="288"/>
        <v/>
      </c>
      <c r="BY704" s="193" t="str">
        <f t="shared" si="289"/>
        <v/>
      </c>
      <c r="BZ704" s="193" t="str">
        <f t="shared" si="290"/>
        <v/>
      </c>
      <c r="CA704" s="193" t="str">
        <f t="shared" si="291"/>
        <v/>
      </c>
      <c r="CB704" s="193" t="str">
        <f t="shared" si="292"/>
        <v/>
      </c>
      <c r="CC704" s="193" t="str">
        <f t="shared" si="293"/>
        <v/>
      </c>
      <c r="CD704" s="193" t="str">
        <f t="shared" si="294"/>
        <v/>
      </c>
      <c r="CE704" s="193" t="str">
        <f t="shared" si="295"/>
        <v/>
      </c>
      <c r="CF704" s="200" t="str">
        <f t="shared" si="286"/>
        <v/>
      </c>
      <c r="CG704" s="193" t="str">
        <f t="shared" si="296"/>
        <v/>
      </c>
      <c r="CH704" s="192" t="str">
        <f t="shared" si="297"/>
        <v/>
      </c>
      <c r="CI704" s="193" t="str">
        <f t="shared" si="298"/>
        <v/>
      </c>
      <c r="CJ704" s="192" t="str">
        <f t="shared" si="299"/>
        <v/>
      </c>
      <c r="CK704" s="192" t="str">
        <f t="shared" si="300"/>
        <v/>
      </c>
      <c r="CL704" s="193" t="str">
        <f>IF(CK704="","",SUMPRODUCT(--(CC704=$CC$8:$CC$358),--(CE704=$CE$8:$CE$358),--(CK704&lt;$CK$8:$CK$358))+COUNTIF($CK$8:CK704,CK704))</f>
        <v/>
      </c>
      <c r="CM704" s="229" t="str">
        <f>IF(CK704="","",SUMPRODUCT(--(CE704=$CE$8:$CE$101),--(CF704=$CF$8:$CF$101),--(CC704=$CC$8:$CC$101),--(CK704&lt;$CK$8:$CK$101))+COUNTIF($CK$8:CK704,CK704))</f>
        <v/>
      </c>
    </row>
    <row r="705" spans="73:91">
      <c r="BU705" s="193">
        <v>698</v>
      </c>
      <c r="BV705" s="193" t="str">
        <f>IF(CK705="","",SUMPRODUCT(--(CC705=$CC$8:$CC$358),--(CE705=$CE$8:$CE$358),--(CK705&lt;$CK$8:$CK$358))+COUNTIF($CK$8:CK705,CK705))</f>
        <v/>
      </c>
      <c r="BW705" s="193" t="str">
        <f t="shared" si="287"/>
        <v/>
      </c>
      <c r="BX705" s="193" t="str">
        <f t="shared" si="288"/>
        <v/>
      </c>
      <c r="BY705" s="193" t="str">
        <f t="shared" si="289"/>
        <v/>
      </c>
      <c r="BZ705" s="193" t="str">
        <f t="shared" si="290"/>
        <v/>
      </c>
      <c r="CA705" s="193" t="str">
        <f t="shared" si="291"/>
        <v/>
      </c>
      <c r="CB705" s="193" t="str">
        <f t="shared" si="292"/>
        <v/>
      </c>
      <c r="CC705" s="193" t="str">
        <f t="shared" si="293"/>
        <v/>
      </c>
      <c r="CD705" s="193" t="str">
        <f t="shared" si="294"/>
        <v/>
      </c>
      <c r="CE705" s="193" t="str">
        <f t="shared" si="295"/>
        <v/>
      </c>
      <c r="CF705" s="200" t="str">
        <f t="shared" si="286"/>
        <v/>
      </c>
      <c r="CG705" s="193" t="str">
        <f t="shared" si="296"/>
        <v/>
      </c>
      <c r="CH705" s="192" t="str">
        <f t="shared" si="297"/>
        <v/>
      </c>
      <c r="CI705" s="193" t="str">
        <f t="shared" si="298"/>
        <v/>
      </c>
      <c r="CJ705" s="192" t="str">
        <f t="shared" si="299"/>
        <v/>
      </c>
      <c r="CK705" s="192" t="str">
        <f t="shared" si="300"/>
        <v/>
      </c>
      <c r="CL705" s="193" t="str">
        <f>IF(CK705="","",SUMPRODUCT(--(CC705=$CC$8:$CC$358),--(CE705=$CE$8:$CE$358),--(CK705&lt;$CK$8:$CK$358))+COUNTIF($CK$8:CK705,CK705))</f>
        <v/>
      </c>
      <c r="CM705" s="229" t="str">
        <f>IF(CK705="","",SUMPRODUCT(--(CE705=$CE$8:$CE$101),--(CF705=$CF$8:$CF$101),--(CC705=$CC$8:$CC$101),--(CK705&lt;$CK$8:$CK$101))+COUNTIF($CK$8:CK705,CK705))</f>
        <v/>
      </c>
    </row>
    <row r="706" spans="73:91">
      <c r="BU706" s="193">
        <v>699</v>
      </c>
      <c r="BV706" s="193" t="str">
        <f>IF(CK706="","",SUMPRODUCT(--(CC706=$CC$8:$CC$358),--(CE706=$CE$8:$CE$358),--(CK706&lt;$CK$8:$CK$358))+COUNTIF($CK$8:CK706,CK706))</f>
        <v/>
      </c>
      <c r="BW706" s="193" t="str">
        <f t="shared" si="287"/>
        <v/>
      </c>
      <c r="BX706" s="193" t="str">
        <f t="shared" si="288"/>
        <v/>
      </c>
      <c r="BY706" s="193" t="str">
        <f t="shared" si="289"/>
        <v/>
      </c>
      <c r="BZ706" s="193" t="str">
        <f t="shared" si="290"/>
        <v/>
      </c>
      <c r="CA706" s="193" t="str">
        <f t="shared" si="291"/>
        <v/>
      </c>
      <c r="CB706" s="193" t="str">
        <f t="shared" si="292"/>
        <v/>
      </c>
      <c r="CC706" s="193" t="str">
        <f t="shared" si="293"/>
        <v/>
      </c>
      <c r="CD706" s="193" t="str">
        <f t="shared" si="294"/>
        <v/>
      </c>
      <c r="CE706" s="193" t="str">
        <f t="shared" si="295"/>
        <v/>
      </c>
      <c r="CF706" s="200" t="str">
        <f t="shared" si="286"/>
        <v/>
      </c>
      <c r="CG706" s="193" t="str">
        <f t="shared" si="296"/>
        <v/>
      </c>
      <c r="CH706" s="192" t="str">
        <f t="shared" si="297"/>
        <v/>
      </c>
      <c r="CI706" s="193" t="str">
        <f t="shared" si="298"/>
        <v/>
      </c>
      <c r="CJ706" s="192" t="str">
        <f t="shared" si="299"/>
        <v/>
      </c>
      <c r="CK706" s="192" t="str">
        <f t="shared" si="300"/>
        <v/>
      </c>
      <c r="CL706" s="193" t="str">
        <f>IF(CK706="","",SUMPRODUCT(--(CC706=$CC$8:$CC$358),--(CE706=$CE$8:$CE$358),--(CK706&lt;$CK$8:$CK$358))+COUNTIF($CK$8:CK706,CK706))</f>
        <v/>
      </c>
      <c r="CM706" s="229" t="str">
        <f>IF(CK706="","",SUMPRODUCT(--(CE706=$CE$8:$CE$101),--(CF706=$CF$8:$CF$101),--(CC706=$CC$8:$CC$101),--(CK706&lt;$CK$8:$CK$101))+COUNTIF($CK$8:CK706,CK706))</f>
        <v/>
      </c>
    </row>
    <row r="707" spans="73:91">
      <c r="BU707" s="193">
        <v>700</v>
      </c>
      <c r="BV707" s="193" t="str">
        <f>IF(CK707="","",SUMPRODUCT(--(CC707=$CC$8:$CC$358),--(CE707=$CE$8:$CE$358),--(CK707&lt;$CK$8:$CK$358))+COUNTIF($CK$8:CK707,CK707))</f>
        <v/>
      </c>
      <c r="BW707" s="193" t="str">
        <f t="shared" si="287"/>
        <v/>
      </c>
      <c r="BX707" s="193" t="str">
        <f t="shared" si="288"/>
        <v/>
      </c>
      <c r="BY707" s="193" t="str">
        <f t="shared" si="289"/>
        <v/>
      </c>
      <c r="BZ707" s="193" t="str">
        <f t="shared" si="290"/>
        <v/>
      </c>
      <c r="CA707" s="193" t="str">
        <f t="shared" si="291"/>
        <v/>
      </c>
      <c r="CB707" s="193" t="str">
        <f t="shared" si="292"/>
        <v/>
      </c>
      <c r="CC707" s="193" t="str">
        <f t="shared" si="293"/>
        <v/>
      </c>
      <c r="CD707" s="193" t="str">
        <f t="shared" si="294"/>
        <v/>
      </c>
      <c r="CE707" s="193" t="str">
        <f t="shared" si="295"/>
        <v/>
      </c>
      <c r="CF707" s="200" t="str">
        <f t="shared" si="286"/>
        <v/>
      </c>
      <c r="CG707" s="193" t="str">
        <f t="shared" si="296"/>
        <v/>
      </c>
      <c r="CH707" s="192" t="str">
        <f t="shared" si="297"/>
        <v/>
      </c>
      <c r="CI707" s="193" t="str">
        <f t="shared" si="298"/>
        <v/>
      </c>
      <c r="CJ707" s="192" t="str">
        <f t="shared" si="299"/>
        <v/>
      </c>
      <c r="CK707" s="192" t="str">
        <f t="shared" si="300"/>
        <v/>
      </c>
      <c r="CL707" s="193" t="str">
        <f>IF(CK707="","",SUMPRODUCT(--(CC707=$CC$8:$CC$358),--(CE707=$CE$8:$CE$358),--(CK707&lt;$CK$8:$CK$358))+COUNTIF($CK$8:CK707,CK707))</f>
        <v/>
      </c>
      <c r="CM707" s="229" t="str">
        <f>IF(CK707="","",SUMPRODUCT(--(CE707=$CE$8:$CE$101),--(CF707=$CF$8:$CF$101),--(CC707=$CC$8:$CC$101),--(CK707&lt;$CK$8:$CK$101))+COUNTIF($CK$8:CK707,CK707))</f>
        <v/>
      </c>
    </row>
    <row r="708" spans="73:91">
      <c r="BU708" s="193">
        <v>701</v>
      </c>
      <c r="BV708" s="193" t="str">
        <f>IF(CK708="","",SUMPRODUCT(--(CC708=$CC$8:$CC$358),--(CE708=$CE$8:$CE$358),--(CK708&lt;$CK$8:$CK$358))+COUNTIF($CK$8:CK708,CK708))</f>
        <v/>
      </c>
      <c r="BW708" s="193" t="str">
        <f t="shared" si="287"/>
        <v/>
      </c>
      <c r="BX708" s="193" t="str">
        <f t="shared" si="288"/>
        <v/>
      </c>
      <c r="BY708" s="193" t="str">
        <f t="shared" si="289"/>
        <v/>
      </c>
      <c r="BZ708" s="193" t="str">
        <f t="shared" si="290"/>
        <v/>
      </c>
      <c r="CA708" s="193" t="str">
        <f t="shared" si="291"/>
        <v/>
      </c>
      <c r="CB708" s="193" t="str">
        <f t="shared" si="292"/>
        <v/>
      </c>
      <c r="CC708" s="193" t="str">
        <f t="shared" si="293"/>
        <v/>
      </c>
      <c r="CD708" s="193" t="str">
        <f t="shared" si="294"/>
        <v/>
      </c>
      <c r="CE708" s="193" t="str">
        <f t="shared" si="295"/>
        <v/>
      </c>
      <c r="CF708" s="200" t="str">
        <f t="shared" si="286"/>
        <v/>
      </c>
      <c r="CG708" s="193" t="str">
        <f t="shared" si="296"/>
        <v/>
      </c>
      <c r="CH708" s="192" t="str">
        <f t="shared" si="297"/>
        <v/>
      </c>
      <c r="CI708" s="193" t="str">
        <f t="shared" si="298"/>
        <v/>
      </c>
      <c r="CJ708" s="192" t="str">
        <f t="shared" si="299"/>
        <v/>
      </c>
      <c r="CK708" s="192" t="str">
        <f t="shared" si="300"/>
        <v/>
      </c>
      <c r="CL708" s="193" t="str">
        <f>IF(CK708="","",SUMPRODUCT(--(CC708=$CC$8:$CC$358),--(CE708=$CE$8:$CE$358),--(CK708&lt;$CK$8:$CK$358))+COUNTIF($CK$8:CK708,CK708))</f>
        <v/>
      </c>
      <c r="CM708" s="229" t="str">
        <f>IF(CK708="","",SUMPRODUCT(--(CE708=$CE$8:$CE$101),--(CF708=$CF$8:$CF$101),--(CC708=$CC$8:$CC$101),--(CK708&lt;$CK$8:$CK$101))+COUNTIF($CK$8:CK708,CK708))</f>
        <v/>
      </c>
    </row>
    <row r="709" spans="73:91">
      <c r="BU709" s="193">
        <v>702</v>
      </c>
      <c r="BV709" s="193" t="str">
        <f>IF(CK709="","",SUMPRODUCT(--(CC709=$CC$8:$CC$358),--(CE709=$CE$8:$CE$358),--(CK709&lt;$CK$8:$CK$358))+COUNTIF($CK$8:CK709,CK709))</f>
        <v/>
      </c>
      <c r="BW709" s="193" t="str">
        <f t="shared" si="287"/>
        <v/>
      </c>
      <c r="BX709" s="193" t="str">
        <f t="shared" si="288"/>
        <v/>
      </c>
      <c r="BY709" s="193" t="str">
        <f t="shared" si="289"/>
        <v/>
      </c>
      <c r="BZ709" s="193" t="str">
        <f t="shared" si="290"/>
        <v/>
      </c>
      <c r="CA709" s="193" t="str">
        <f t="shared" si="291"/>
        <v/>
      </c>
      <c r="CB709" s="193" t="str">
        <f t="shared" si="292"/>
        <v/>
      </c>
      <c r="CC709" s="193" t="str">
        <f t="shared" si="293"/>
        <v/>
      </c>
      <c r="CD709" s="193" t="str">
        <f t="shared" si="294"/>
        <v/>
      </c>
      <c r="CE709" s="193" t="str">
        <f t="shared" si="295"/>
        <v/>
      </c>
      <c r="CF709" s="200" t="str">
        <f t="shared" si="286"/>
        <v/>
      </c>
      <c r="CG709" s="193" t="str">
        <f t="shared" si="296"/>
        <v/>
      </c>
      <c r="CH709" s="192" t="str">
        <f t="shared" si="297"/>
        <v/>
      </c>
      <c r="CI709" s="193" t="str">
        <f t="shared" si="298"/>
        <v/>
      </c>
      <c r="CJ709" s="192" t="str">
        <f t="shared" si="299"/>
        <v/>
      </c>
      <c r="CK709" s="192" t="str">
        <f t="shared" si="300"/>
        <v/>
      </c>
      <c r="CL709" s="193" t="str">
        <f>IF(CK709="","",SUMPRODUCT(--(CC709=$CC$8:$CC$358),--(CE709=$CE$8:$CE$358),--(CK709&lt;$CK$8:$CK$358))+COUNTIF($CK$8:CK709,CK709))</f>
        <v/>
      </c>
      <c r="CM709" s="229" t="str">
        <f>IF(CK709="","",SUMPRODUCT(--(CE709=$CE$8:$CE$101),--(CF709=$CF$8:$CF$101),--(CC709=$CC$8:$CC$101),--(CK709&lt;$CK$8:$CK$101))+COUNTIF($CK$8:CK709,CK709))</f>
        <v/>
      </c>
    </row>
    <row r="710" spans="73:91">
      <c r="BU710" s="193">
        <v>703</v>
      </c>
      <c r="BV710" s="193" t="str">
        <f>IF(CK710="","",SUMPRODUCT(--(CC710=$CC$8:$CC$358),--(CE710=$CE$8:$CE$358),--(CK710&lt;$CK$8:$CK$358))+COUNTIF($CK$8:CK710,CK710))</f>
        <v/>
      </c>
      <c r="BW710" s="193" t="str">
        <f t="shared" si="287"/>
        <v/>
      </c>
      <c r="BX710" s="193" t="str">
        <f t="shared" si="288"/>
        <v/>
      </c>
      <c r="BY710" s="193" t="str">
        <f t="shared" si="289"/>
        <v/>
      </c>
      <c r="BZ710" s="193" t="str">
        <f t="shared" si="290"/>
        <v/>
      </c>
      <c r="CA710" s="193" t="str">
        <f t="shared" si="291"/>
        <v/>
      </c>
      <c r="CB710" s="193" t="str">
        <f t="shared" si="292"/>
        <v/>
      </c>
      <c r="CC710" s="193" t="str">
        <f t="shared" si="293"/>
        <v/>
      </c>
      <c r="CD710" s="193" t="str">
        <f t="shared" si="294"/>
        <v/>
      </c>
      <c r="CE710" s="193" t="str">
        <f t="shared" si="295"/>
        <v/>
      </c>
      <c r="CF710" s="200" t="str">
        <f t="shared" si="286"/>
        <v/>
      </c>
      <c r="CG710" s="193" t="str">
        <f t="shared" si="296"/>
        <v/>
      </c>
      <c r="CH710" s="192" t="str">
        <f t="shared" si="297"/>
        <v/>
      </c>
      <c r="CI710" s="193" t="str">
        <f t="shared" si="298"/>
        <v/>
      </c>
      <c r="CJ710" s="192" t="str">
        <f t="shared" si="299"/>
        <v/>
      </c>
      <c r="CK710" s="192" t="str">
        <f t="shared" si="300"/>
        <v/>
      </c>
      <c r="CL710" s="193" t="str">
        <f>IF(CK710="","",SUMPRODUCT(--(CC710=$CC$8:$CC$358),--(CE710=$CE$8:$CE$358),--(CK710&lt;$CK$8:$CK$358))+COUNTIF($CK$8:CK710,CK710))</f>
        <v/>
      </c>
      <c r="CM710" s="229" t="str">
        <f>IF(CK710="","",SUMPRODUCT(--(CE710=$CE$8:$CE$101),--(CF710=$CF$8:$CF$101),--(CC710=$CC$8:$CC$101),--(CK710&lt;$CK$8:$CK$101))+COUNTIF($CK$8:CK710,CK710))</f>
        <v/>
      </c>
    </row>
    <row r="711" spans="73:91">
      <c r="BU711" s="193">
        <v>704</v>
      </c>
      <c r="BV711" s="193" t="str">
        <f>IF(CK711="","",SUMPRODUCT(--(CC711=$CC$8:$CC$358),--(CE711=$CE$8:$CE$358),--(CK711&lt;$CK$8:$CK$358))+COUNTIF($CK$8:CK711,CK711))</f>
        <v/>
      </c>
      <c r="BW711" s="193" t="str">
        <f t="shared" si="287"/>
        <v/>
      </c>
      <c r="BX711" s="193" t="str">
        <f t="shared" si="288"/>
        <v/>
      </c>
      <c r="BY711" s="193" t="str">
        <f t="shared" si="289"/>
        <v/>
      </c>
      <c r="BZ711" s="193" t="str">
        <f t="shared" si="290"/>
        <v/>
      </c>
      <c r="CA711" s="193" t="str">
        <f t="shared" si="291"/>
        <v/>
      </c>
      <c r="CB711" s="193" t="str">
        <f t="shared" si="292"/>
        <v/>
      </c>
      <c r="CC711" s="193" t="str">
        <f t="shared" si="293"/>
        <v/>
      </c>
      <c r="CD711" s="193" t="str">
        <f t="shared" si="294"/>
        <v/>
      </c>
      <c r="CE711" s="193" t="str">
        <f t="shared" si="295"/>
        <v/>
      </c>
      <c r="CF711" s="200" t="str">
        <f t="shared" si="286"/>
        <v/>
      </c>
      <c r="CG711" s="193" t="str">
        <f t="shared" si="296"/>
        <v/>
      </c>
      <c r="CH711" s="192" t="str">
        <f t="shared" si="297"/>
        <v/>
      </c>
      <c r="CI711" s="193" t="str">
        <f t="shared" si="298"/>
        <v/>
      </c>
      <c r="CJ711" s="192" t="str">
        <f t="shared" si="299"/>
        <v/>
      </c>
      <c r="CK711" s="192" t="str">
        <f t="shared" si="300"/>
        <v/>
      </c>
      <c r="CL711" s="193" t="str">
        <f>IF(CK711="","",SUMPRODUCT(--(CC711=$CC$8:$CC$358),--(CE711=$CE$8:$CE$358),--(CK711&lt;$CK$8:$CK$358))+COUNTIF($CK$8:CK711,CK711))</f>
        <v/>
      </c>
      <c r="CM711" s="229" t="str">
        <f>IF(CK711="","",SUMPRODUCT(--(CE711=$CE$8:$CE$101),--(CF711=$CF$8:$CF$101),--(CC711=$CC$8:$CC$101),--(CK711&lt;$CK$8:$CK$101))+COUNTIF($CK$8:CK711,CK711))</f>
        <v/>
      </c>
    </row>
    <row r="712" spans="73:91">
      <c r="BU712" s="193">
        <v>705</v>
      </c>
      <c r="BV712" s="193" t="str">
        <f>IF(CK712="","",SUMPRODUCT(--(CC712=$CC$8:$CC$358),--(CE712=$CE$8:$CE$358),--(CK712&lt;$CK$8:$CK$358))+COUNTIF($CK$8:CK712,CK712))</f>
        <v/>
      </c>
      <c r="BW712" s="193" t="str">
        <f t="shared" si="287"/>
        <v/>
      </c>
      <c r="BX712" s="193" t="str">
        <f t="shared" si="288"/>
        <v/>
      </c>
      <c r="BY712" s="193" t="str">
        <f t="shared" si="289"/>
        <v/>
      </c>
      <c r="BZ712" s="193" t="str">
        <f t="shared" si="290"/>
        <v/>
      </c>
      <c r="CA712" s="193" t="str">
        <f t="shared" si="291"/>
        <v/>
      </c>
      <c r="CB712" s="193" t="str">
        <f t="shared" si="292"/>
        <v/>
      </c>
      <c r="CC712" s="193" t="str">
        <f t="shared" si="293"/>
        <v/>
      </c>
      <c r="CD712" s="193" t="str">
        <f t="shared" si="294"/>
        <v/>
      </c>
      <c r="CE712" s="193" t="str">
        <f t="shared" si="295"/>
        <v/>
      </c>
      <c r="CF712" s="200" t="str">
        <f t="shared" ref="CF712:CF775" si="301">IFERROR(VLOOKUP(BU712,selection,13,0),"")</f>
        <v/>
      </c>
      <c r="CG712" s="193" t="str">
        <f t="shared" si="296"/>
        <v/>
      </c>
      <c r="CH712" s="192" t="str">
        <f t="shared" si="297"/>
        <v/>
      </c>
      <c r="CI712" s="193" t="str">
        <f t="shared" si="298"/>
        <v/>
      </c>
      <c r="CJ712" s="192" t="str">
        <f t="shared" si="299"/>
        <v/>
      </c>
      <c r="CK712" s="192" t="str">
        <f t="shared" si="300"/>
        <v/>
      </c>
      <c r="CL712" s="193" t="str">
        <f>IF(CK712="","",SUMPRODUCT(--(CC712=$CC$8:$CC$358),--(CE712=$CE$8:$CE$358),--(CK712&lt;$CK$8:$CK$358))+COUNTIF($CK$8:CK712,CK712))</f>
        <v/>
      </c>
      <c r="CM712" s="229" t="str">
        <f>IF(CK712="","",SUMPRODUCT(--(CE712=$CE$8:$CE$101),--(CF712=$CF$8:$CF$101),--(CC712=$CC$8:$CC$101),--(CK712&lt;$CK$8:$CK$101))+COUNTIF($CK$8:CK712,CK712))</f>
        <v/>
      </c>
    </row>
    <row r="713" spans="73:91">
      <c r="BU713" s="193">
        <v>706</v>
      </c>
      <c r="BV713" s="193" t="str">
        <f>IF(CK713="","",SUMPRODUCT(--(CC713=$CC$8:$CC$358),--(CE713=$CE$8:$CE$358),--(CK713&lt;$CK$8:$CK$358))+COUNTIF($CK$8:CK713,CK713))</f>
        <v/>
      </c>
      <c r="BW713" s="193" t="str">
        <f t="shared" si="287"/>
        <v/>
      </c>
      <c r="BX713" s="193" t="str">
        <f t="shared" si="288"/>
        <v/>
      </c>
      <c r="BY713" s="193" t="str">
        <f t="shared" si="289"/>
        <v/>
      </c>
      <c r="BZ713" s="193" t="str">
        <f t="shared" si="290"/>
        <v/>
      </c>
      <c r="CA713" s="193" t="str">
        <f t="shared" si="291"/>
        <v/>
      </c>
      <c r="CB713" s="193" t="str">
        <f t="shared" si="292"/>
        <v/>
      </c>
      <c r="CC713" s="193" t="str">
        <f t="shared" si="293"/>
        <v/>
      </c>
      <c r="CD713" s="193" t="str">
        <f t="shared" si="294"/>
        <v/>
      </c>
      <c r="CE713" s="193" t="str">
        <f t="shared" si="295"/>
        <v/>
      </c>
      <c r="CF713" s="200" t="str">
        <f t="shared" si="301"/>
        <v/>
      </c>
      <c r="CG713" s="193" t="str">
        <f t="shared" si="296"/>
        <v/>
      </c>
      <c r="CH713" s="192" t="str">
        <f t="shared" si="297"/>
        <v/>
      </c>
      <c r="CI713" s="193" t="str">
        <f t="shared" si="298"/>
        <v/>
      </c>
      <c r="CJ713" s="192" t="str">
        <f t="shared" si="299"/>
        <v/>
      </c>
      <c r="CK713" s="192" t="str">
        <f t="shared" si="300"/>
        <v/>
      </c>
      <c r="CL713" s="193" t="str">
        <f>IF(CK713="","",SUMPRODUCT(--(CC713=$CC$8:$CC$358),--(CE713=$CE$8:$CE$358),--(CK713&lt;$CK$8:$CK$358))+COUNTIF($CK$8:CK713,CK713))</f>
        <v/>
      </c>
      <c r="CM713" s="229" t="str">
        <f>IF(CK713="","",SUMPRODUCT(--(CE713=$CE$8:$CE$101),--(CF713=$CF$8:$CF$101),--(CC713=$CC$8:$CC$101),--(CK713&lt;$CK$8:$CK$101))+COUNTIF($CK$8:CK713,CK713))</f>
        <v/>
      </c>
    </row>
    <row r="714" spans="73:91">
      <c r="BU714" s="193">
        <v>707</v>
      </c>
      <c r="BV714" s="193" t="str">
        <f>IF(CK714="","",SUMPRODUCT(--(CC714=$CC$8:$CC$358),--(CE714=$CE$8:$CE$358),--(CK714&lt;$CK$8:$CK$358))+COUNTIF($CK$8:CK714,CK714))</f>
        <v/>
      </c>
      <c r="BW714" s="193" t="str">
        <f t="shared" si="287"/>
        <v/>
      </c>
      <c r="BX714" s="193" t="str">
        <f t="shared" si="288"/>
        <v/>
      </c>
      <c r="BY714" s="193" t="str">
        <f t="shared" si="289"/>
        <v/>
      </c>
      <c r="BZ714" s="193" t="str">
        <f t="shared" si="290"/>
        <v/>
      </c>
      <c r="CA714" s="193" t="str">
        <f t="shared" si="291"/>
        <v/>
      </c>
      <c r="CB714" s="193" t="str">
        <f t="shared" si="292"/>
        <v/>
      </c>
      <c r="CC714" s="193" t="str">
        <f t="shared" si="293"/>
        <v/>
      </c>
      <c r="CD714" s="193" t="str">
        <f t="shared" si="294"/>
        <v/>
      </c>
      <c r="CE714" s="193" t="str">
        <f t="shared" si="295"/>
        <v/>
      </c>
      <c r="CF714" s="200" t="str">
        <f t="shared" si="301"/>
        <v/>
      </c>
      <c r="CG714" s="193" t="str">
        <f t="shared" si="296"/>
        <v/>
      </c>
      <c r="CH714" s="192" t="str">
        <f t="shared" si="297"/>
        <v/>
      </c>
      <c r="CI714" s="193" t="str">
        <f t="shared" si="298"/>
        <v/>
      </c>
      <c r="CJ714" s="192" t="str">
        <f t="shared" si="299"/>
        <v/>
      </c>
      <c r="CK714" s="192" t="str">
        <f t="shared" si="300"/>
        <v/>
      </c>
      <c r="CL714" s="193" t="str">
        <f>IF(CK714="","",SUMPRODUCT(--(CC714=$CC$8:$CC$358),--(CE714=$CE$8:$CE$358),--(CK714&lt;$CK$8:$CK$358))+COUNTIF($CK$8:CK714,CK714))</f>
        <v/>
      </c>
      <c r="CM714" s="229" t="str">
        <f>IF(CK714="","",SUMPRODUCT(--(CE714=$CE$8:$CE$101),--(CF714=$CF$8:$CF$101),--(CC714=$CC$8:$CC$101),--(CK714&lt;$CK$8:$CK$101))+COUNTIF($CK$8:CK714,CK714))</f>
        <v/>
      </c>
    </row>
    <row r="715" spans="73:91">
      <c r="BU715" s="193">
        <v>708</v>
      </c>
      <c r="BV715" s="193" t="str">
        <f>IF(CK715="","",SUMPRODUCT(--(CC715=$CC$8:$CC$358),--(CE715=$CE$8:$CE$358),--(CK715&lt;$CK$8:$CK$358))+COUNTIF($CK$8:CK715,CK715))</f>
        <v/>
      </c>
      <c r="BW715" s="193" t="str">
        <f t="shared" ref="BW715:BW778" si="302">IFERROR(VLOOKUP(BU715,selection,4,0),"")</f>
        <v/>
      </c>
      <c r="BX715" s="193" t="str">
        <f t="shared" ref="BX715:BX778" si="303">IFERROR(VLOOKUP(BU715,selection,5,0),"")</f>
        <v/>
      </c>
      <c r="BY715" s="193" t="str">
        <f t="shared" ref="BY715:BY778" si="304">IFERROR(VLOOKUP(BU715,selection,6,0),"")</f>
        <v/>
      </c>
      <c r="BZ715" s="193" t="str">
        <f t="shared" ref="BZ715:BZ778" si="305">IFERROR(VLOOKUP(BU715,selection,16,0),"")</f>
        <v/>
      </c>
      <c r="CA715" s="193" t="str">
        <f t="shared" ref="CA715:CA778" si="306">IFERROR(VLOOKUP(BU715,selection,15,0),"")</f>
        <v/>
      </c>
      <c r="CB715" s="193" t="str">
        <f t="shared" ref="CB715:CB778" si="307">IFERROR(VLOOKUP(BU715,selection,7,0),"")</f>
        <v/>
      </c>
      <c r="CC715" s="193" t="str">
        <f t="shared" ref="CC715:CC778" si="308">IFERROR(VLOOKUP(BU715,selection,18,0),"")</f>
        <v/>
      </c>
      <c r="CD715" s="193" t="str">
        <f t="shared" ref="CD715:CD778" si="309">IFERROR(VLOOKUP(BU715,selection,14,0),"")</f>
        <v/>
      </c>
      <c r="CE715" s="193" t="str">
        <f t="shared" ref="CE715:CE778" si="310">IFERROR(VLOOKUP(BU715,selection,19,0),"")</f>
        <v/>
      </c>
      <c r="CF715" s="200" t="str">
        <f t="shared" si="301"/>
        <v/>
      </c>
      <c r="CG715" s="193" t="str">
        <f t="shared" ref="CG715:CG778" si="311">IFERROR(VLOOKUP(BU715,selection,8,0),"")</f>
        <v/>
      </c>
      <c r="CH715" s="192" t="str">
        <f t="shared" ref="CH715:CH778" si="312">IFERROR(VLOOKUP(BU715,selection,9,0)*75%,"")</f>
        <v/>
      </c>
      <c r="CI715" s="193" t="str">
        <f t="shared" ref="CI715:CI778" si="313">IFERROR(VLOOKUP(BU715,selection,10,0),"")</f>
        <v/>
      </c>
      <c r="CJ715" s="192" t="str">
        <f t="shared" ref="CJ715:CJ778" si="314">IFERROR(VLOOKUP(BU715,selection,11,0)*25%,"")</f>
        <v/>
      </c>
      <c r="CK715" s="192" t="str">
        <f t="shared" ref="CK715:CK778" si="315">IFERROR(IF(CB715="","",SUM(CH715+CJ715)),"")</f>
        <v/>
      </c>
      <c r="CL715" s="193" t="str">
        <f>IF(CK715="","",SUMPRODUCT(--(CC715=$CC$8:$CC$358),--(CE715=$CE$8:$CE$358),--(CK715&lt;$CK$8:$CK$358))+COUNTIF($CK$8:CK715,CK715))</f>
        <v/>
      </c>
      <c r="CM715" s="229" t="str">
        <f>IF(CK715="","",SUMPRODUCT(--(CE715=$CE$8:$CE$101),--(CF715=$CF$8:$CF$101),--(CC715=$CC$8:$CC$101),--(CK715&lt;$CK$8:$CK$101))+COUNTIF($CK$8:CK715,CK715))</f>
        <v/>
      </c>
    </row>
    <row r="716" spans="73:91">
      <c r="BU716" s="193">
        <v>709</v>
      </c>
      <c r="BV716" s="193" t="str">
        <f>IF(CK716="","",SUMPRODUCT(--(CC716=$CC$8:$CC$358),--(CE716=$CE$8:$CE$358),--(CK716&lt;$CK$8:$CK$358))+COUNTIF($CK$8:CK716,CK716))</f>
        <v/>
      </c>
      <c r="BW716" s="193" t="str">
        <f t="shared" si="302"/>
        <v/>
      </c>
      <c r="BX716" s="193" t="str">
        <f t="shared" si="303"/>
        <v/>
      </c>
      <c r="BY716" s="193" t="str">
        <f t="shared" si="304"/>
        <v/>
      </c>
      <c r="BZ716" s="193" t="str">
        <f t="shared" si="305"/>
        <v/>
      </c>
      <c r="CA716" s="193" t="str">
        <f t="shared" si="306"/>
        <v/>
      </c>
      <c r="CB716" s="193" t="str">
        <f t="shared" si="307"/>
        <v/>
      </c>
      <c r="CC716" s="193" t="str">
        <f t="shared" si="308"/>
        <v/>
      </c>
      <c r="CD716" s="193" t="str">
        <f t="shared" si="309"/>
        <v/>
      </c>
      <c r="CE716" s="193" t="str">
        <f t="shared" si="310"/>
        <v/>
      </c>
      <c r="CF716" s="200" t="str">
        <f t="shared" si="301"/>
        <v/>
      </c>
      <c r="CG716" s="193" t="str">
        <f t="shared" si="311"/>
        <v/>
      </c>
      <c r="CH716" s="192" t="str">
        <f t="shared" si="312"/>
        <v/>
      </c>
      <c r="CI716" s="193" t="str">
        <f t="shared" si="313"/>
        <v/>
      </c>
      <c r="CJ716" s="192" t="str">
        <f t="shared" si="314"/>
        <v/>
      </c>
      <c r="CK716" s="192" t="str">
        <f t="shared" si="315"/>
        <v/>
      </c>
      <c r="CL716" s="193" t="str">
        <f>IF(CK716="","",SUMPRODUCT(--(CC716=$CC$8:$CC$358),--(CE716=$CE$8:$CE$358),--(CK716&lt;$CK$8:$CK$358))+COUNTIF($CK$8:CK716,CK716))</f>
        <v/>
      </c>
      <c r="CM716" s="229" t="str">
        <f>IF(CK716="","",SUMPRODUCT(--(CE716=$CE$8:$CE$101),--(CF716=$CF$8:$CF$101),--(CC716=$CC$8:$CC$101),--(CK716&lt;$CK$8:$CK$101))+COUNTIF($CK$8:CK716,CK716))</f>
        <v/>
      </c>
    </row>
    <row r="717" spans="73:91">
      <c r="BU717" s="193">
        <v>710</v>
      </c>
      <c r="BV717" s="193" t="str">
        <f>IF(CK717="","",SUMPRODUCT(--(CC717=$CC$8:$CC$358),--(CE717=$CE$8:$CE$358),--(CK717&lt;$CK$8:$CK$358))+COUNTIF($CK$8:CK717,CK717))</f>
        <v/>
      </c>
      <c r="BW717" s="193" t="str">
        <f t="shared" si="302"/>
        <v/>
      </c>
      <c r="BX717" s="193" t="str">
        <f t="shared" si="303"/>
        <v/>
      </c>
      <c r="BY717" s="193" t="str">
        <f t="shared" si="304"/>
        <v/>
      </c>
      <c r="BZ717" s="193" t="str">
        <f t="shared" si="305"/>
        <v/>
      </c>
      <c r="CA717" s="193" t="str">
        <f t="shared" si="306"/>
        <v/>
      </c>
      <c r="CB717" s="193" t="str">
        <f t="shared" si="307"/>
        <v/>
      </c>
      <c r="CC717" s="193" t="str">
        <f t="shared" si="308"/>
        <v/>
      </c>
      <c r="CD717" s="193" t="str">
        <f t="shared" si="309"/>
        <v/>
      </c>
      <c r="CE717" s="193" t="str">
        <f t="shared" si="310"/>
        <v/>
      </c>
      <c r="CF717" s="200" t="str">
        <f t="shared" si="301"/>
        <v/>
      </c>
      <c r="CG717" s="193" t="str">
        <f t="shared" si="311"/>
        <v/>
      </c>
      <c r="CH717" s="192" t="str">
        <f t="shared" si="312"/>
        <v/>
      </c>
      <c r="CI717" s="193" t="str">
        <f t="shared" si="313"/>
        <v/>
      </c>
      <c r="CJ717" s="192" t="str">
        <f t="shared" si="314"/>
        <v/>
      </c>
      <c r="CK717" s="192" t="str">
        <f t="shared" si="315"/>
        <v/>
      </c>
      <c r="CL717" s="193" t="str">
        <f>IF(CK717="","",SUMPRODUCT(--(CC717=$CC$8:$CC$358),--(CE717=$CE$8:$CE$358),--(CK717&lt;$CK$8:$CK$358))+COUNTIF($CK$8:CK717,CK717))</f>
        <v/>
      </c>
      <c r="CM717" s="229" t="str">
        <f>IF(CK717="","",SUMPRODUCT(--(CE717=$CE$8:$CE$101),--(CF717=$CF$8:$CF$101),--(CC717=$CC$8:$CC$101),--(CK717&lt;$CK$8:$CK$101))+COUNTIF($CK$8:CK717,CK717))</f>
        <v/>
      </c>
    </row>
    <row r="718" spans="73:91">
      <c r="BU718" s="193">
        <v>711</v>
      </c>
      <c r="BV718" s="193" t="str">
        <f>IF(CK718="","",SUMPRODUCT(--(CC718=$CC$8:$CC$358),--(CE718=$CE$8:$CE$358),--(CK718&lt;$CK$8:$CK$358))+COUNTIF($CK$8:CK718,CK718))</f>
        <v/>
      </c>
      <c r="BW718" s="193" t="str">
        <f t="shared" si="302"/>
        <v/>
      </c>
      <c r="BX718" s="193" t="str">
        <f t="shared" si="303"/>
        <v/>
      </c>
      <c r="BY718" s="193" t="str">
        <f t="shared" si="304"/>
        <v/>
      </c>
      <c r="BZ718" s="193" t="str">
        <f t="shared" si="305"/>
        <v/>
      </c>
      <c r="CA718" s="193" t="str">
        <f t="shared" si="306"/>
        <v/>
      </c>
      <c r="CB718" s="193" t="str">
        <f t="shared" si="307"/>
        <v/>
      </c>
      <c r="CC718" s="193" t="str">
        <f t="shared" si="308"/>
        <v/>
      </c>
      <c r="CD718" s="193" t="str">
        <f t="shared" si="309"/>
        <v/>
      </c>
      <c r="CE718" s="193" t="str">
        <f t="shared" si="310"/>
        <v/>
      </c>
      <c r="CF718" s="200" t="str">
        <f t="shared" si="301"/>
        <v/>
      </c>
      <c r="CG718" s="193" t="str">
        <f t="shared" si="311"/>
        <v/>
      </c>
      <c r="CH718" s="192" t="str">
        <f t="shared" si="312"/>
        <v/>
      </c>
      <c r="CI718" s="193" t="str">
        <f t="shared" si="313"/>
        <v/>
      </c>
      <c r="CJ718" s="192" t="str">
        <f t="shared" si="314"/>
        <v/>
      </c>
      <c r="CK718" s="192" t="str">
        <f t="shared" si="315"/>
        <v/>
      </c>
      <c r="CL718" s="193" t="str">
        <f>IF(CK718="","",SUMPRODUCT(--(CC718=$CC$8:$CC$358),--(CE718=$CE$8:$CE$358),--(CK718&lt;$CK$8:$CK$358))+COUNTIF($CK$8:CK718,CK718))</f>
        <v/>
      </c>
      <c r="CM718" s="229" t="str">
        <f>IF(CK718="","",SUMPRODUCT(--(CE718=$CE$8:$CE$101),--(CF718=$CF$8:$CF$101),--(CC718=$CC$8:$CC$101),--(CK718&lt;$CK$8:$CK$101))+COUNTIF($CK$8:CK718,CK718))</f>
        <v/>
      </c>
    </row>
    <row r="719" spans="73:91">
      <c r="BU719" s="193">
        <v>712</v>
      </c>
      <c r="BV719" s="193" t="str">
        <f>IF(CK719="","",SUMPRODUCT(--(CC719=$CC$8:$CC$358),--(CE719=$CE$8:$CE$358),--(CK719&lt;$CK$8:$CK$358))+COUNTIF($CK$8:CK719,CK719))</f>
        <v/>
      </c>
      <c r="BW719" s="193" t="str">
        <f t="shared" si="302"/>
        <v/>
      </c>
      <c r="BX719" s="193" t="str">
        <f t="shared" si="303"/>
        <v/>
      </c>
      <c r="BY719" s="193" t="str">
        <f t="shared" si="304"/>
        <v/>
      </c>
      <c r="BZ719" s="193" t="str">
        <f t="shared" si="305"/>
        <v/>
      </c>
      <c r="CA719" s="193" t="str">
        <f t="shared" si="306"/>
        <v/>
      </c>
      <c r="CB719" s="193" t="str">
        <f t="shared" si="307"/>
        <v/>
      </c>
      <c r="CC719" s="193" t="str">
        <f t="shared" si="308"/>
        <v/>
      </c>
      <c r="CD719" s="193" t="str">
        <f t="shared" si="309"/>
        <v/>
      </c>
      <c r="CE719" s="193" t="str">
        <f t="shared" si="310"/>
        <v/>
      </c>
      <c r="CF719" s="200" t="str">
        <f t="shared" si="301"/>
        <v/>
      </c>
      <c r="CG719" s="193" t="str">
        <f t="shared" si="311"/>
        <v/>
      </c>
      <c r="CH719" s="192" t="str">
        <f t="shared" si="312"/>
        <v/>
      </c>
      <c r="CI719" s="193" t="str">
        <f t="shared" si="313"/>
        <v/>
      </c>
      <c r="CJ719" s="192" t="str">
        <f t="shared" si="314"/>
        <v/>
      </c>
      <c r="CK719" s="192" t="str">
        <f t="shared" si="315"/>
        <v/>
      </c>
      <c r="CL719" s="193" t="str">
        <f>IF(CK719="","",SUMPRODUCT(--(CC719=$CC$8:$CC$358),--(CE719=$CE$8:$CE$358),--(CK719&lt;$CK$8:$CK$358))+COUNTIF($CK$8:CK719,CK719))</f>
        <v/>
      </c>
      <c r="CM719" s="229" t="str">
        <f>IF(CK719="","",SUMPRODUCT(--(CE719=$CE$8:$CE$101),--(CF719=$CF$8:$CF$101),--(CC719=$CC$8:$CC$101),--(CK719&lt;$CK$8:$CK$101))+COUNTIF($CK$8:CK719,CK719))</f>
        <v/>
      </c>
    </row>
    <row r="720" spans="73:91">
      <c r="BU720" s="193">
        <v>713</v>
      </c>
      <c r="BV720" s="193" t="str">
        <f>IF(CK720="","",SUMPRODUCT(--(CC720=$CC$8:$CC$358),--(CE720=$CE$8:$CE$358),--(CK720&lt;$CK$8:$CK$358))+COUNTIF($CK$8:CK720,CK720))</f>
        <v/>
      </c>
      <c r="BW720" s="193" t="str">
        <f t="shared" si="302"/>
        <v/>
      </c>
      <c r="BX720" s="193" t="str">
        <f t="shared" si="303"/>
        <v/>
      </c>
      <c r="BY720" s="193" t="str">
        <f t="shared" si="304"/>
        <v/>
      </c>
      <c r="BZ720" s="193" t="str">
        <f t="shared" si="305"/>
        <v/>
      </c>
      <c r="CA720" s="193" t="str">
        <f t="shared" si="306"/>
        <v/>
      </c>
      <c r="CB720" s="193" t="str">
        <f t="shared" si="307"/>
        <v/>
      </c>
      <c r="CC720" s="193" t="str">
        <f t="shared" si="308"/>
        <v/>
      </c>
      <c r="CD720" s="193" t="str">
        <f t="shared" si="309"/>
        <v/>
      </c>
      <c r="CE720" s="193" t="str">
        <f t="shared" si="310"/>
        <v/>
      </c>
      <c r="CF720" s="200" t="str">
        <f t="shared" si="301"/>
        <v/>
      </c>
      <c r="CG720" s="193" t="str">
        <f t="shared" si="311"/>
        <v/>
      </c>
      <c r="CH720" s="192" t="str">
        <f t="shared" si="312"/>
        <v/>
      </c>
      <c r="CI720" s="193" t="str">
        <f t="shared" si="313"/>
        <v/>
      </c>
      <c r="CJ720" s="192" t="str">
        <f t="shared" si="314"/>
        <v/>
      </c>
      <c r="CK720" s="192" t="str">
        <f t="shared" si="315"/>
        <v/>
      </c>
      <c r="CL720" s="193" t="str">
        <f>IF(CK720="","",SUMPRODUCT(--(CC720=$CC$8:$CC$358),--(CE720=$CE$8:$CE$358),--(CK720&lt;$CK$8:$CK$358))+COUNTIF($CK$8:CK720,CK720))</f>
        <v/>
      </c>
      <c r="CM720" s="229" t="str">
        <f>IF(CK720="","",SUMPRODUCT(--(CE720=$CE$8:$CE$101),--(CF720=$CF$8:$CF$101),--(CC720=$CC$8:$CC$101),--(CK720&lt;$CK$8:$CK$101))+COUNTIF($CK$8:CK720,CK720))</f>
        <v/>
      </c>
    </row>
    <row r="721" spans="73:91">
      <c r="BU721" s="193">
        <v>714</v>
      </c>
      <c r="BV721" s="193" t="str">
        <f>IF(CK721="","",SUMPRODUCT(--(CC721=$CC$8:$CC$358),--(CE721=$CE$8:$CE$358),--(CK721&lt;$CK$8:$CK$358))+COUNTIF($CK$8:CK721,CK721))</f>
        <v/>
      </c>
      <c r="BW721" s="193" t="str">
        <f t="shared" si="302"/>
        <v/>
      </c>
      <c r="BX721" s="193" t="str">
        <f t="shared" si="303"/>
        <v/>
      </c>
      <c r="BY721" s="193" t="str">
        <f t="shared" si="304"/>
        <v/>
      </c>
      <c r="BZ721" s="193" t="str">
        <f t="shared" si="305"/>
        <v/>
      </c>
      <c r="CA721" s="193" t="str">
        <f t="shared" si="306"/>
        <v/>
      </c>
      <c r="CB721" s="193" t="str">
        <f t="shared" si="307"/>
        <v/>
      </c>
      <c r="CC721" s="193" t="str">
        <f t="shared" si="308"/>
        <v/>
      </c>
      <c r="CD721" s="193" t="str">
        <f t="shared" si="309"/>
        <v/>
      </c>
      <c r="CE721" s="193" t="str">
        <f t="shared" si="310"/>
        <v/>
      </c>
      <c r="CF721" s="200" t="str">
        <f t="shared" si="301"/>
        <v/>
      </c>
      <c r="CG721" s="193" t="str">
        <f t="shared" si="311"/>
        <v/>
      </c>
      <c r="CH721" s="192" t="str">
        <f t="shared" si="312"/>
        <v/>
      </c>
      <c r="CI721" s="193" t="str">
        <f t="shared" si="313"/>
        <v/>
      </c>
      <c r="CJ721" s="192" t="str">
        <f t="shared" si="314"/>
        <v/>
      </c>
      <c r="CK721" s="192" t="str">
        <f t="shared" si="315"/>
        <v/>
      </c>
      <c r="CL721" s="193" t="str">
        <f>IF(CK721="","",SUMPRODUCT(--(CC721=$CC$8:$CC$358),--(CE721=$CE$8:$CE$358),--(CK721&lt;$CK$8:$CK$358))+COUNTIF($CK$8:CK721,CK721))</f>
        <v/>
      </c>
      <c r="CM721" s="229" t="str">
        <f>IF(CK721="","",SUMPRODUCT(--(CE721=$CE$8:$CE$101),--(CF721=$CF$8:$CF$101),--(CC721=$CC$8:$CC$101),--(CK721&lt;$CK$8:$CK$101))+COUNTIF($CK$8:CK721,CK721))</f>
        <v/>
      </c>
    </row>
    <row r="722" spans="73:91">
      <c r="BU722" s="193">
        <v>715</v>
      </c>
      <c r="BV722" s="193" t="str">
        <f>IF(CK722="","",SUMPRODUCT(--(CC722=$CC$8:$CC$358),--(CE722=$CE$8:$CE$358),--(CK722&lt;$CK$8:$CK$358))+COUNTIF($CK$8:CK722,CK722))</f>
        <v/>
      </c>
      <c r="BW722" s="193" t="str">
        <f t="shared" si="302"/>
        <v/>
      </c>
      <c r="BX722" s="193" t="str">
        <f t="shared" si="303"/>
        <v/>
      </c>
      <c r="BY722" s="193" t="str">
        <f t="shared" si="304"/>
        <v/>
      </c>
      <c r="BZ722" s="193" t="str">
        <f t="shared" si="305"/>
        <v/>
      </c>
      <c r="CA722" s="193" t="str">
        <f t="shared" si="306"/>
        <v/>
      </c>
      <c r="CB722" s="193" t="str">
        <f t="shared" si="307"/>
        <v/>
      </c>
      <c r="CC722" s="193" t="str">
        <f t="shared" si="308"/>
        <v/>
      </c>
      <c r="CD722" s="193" t="str">
        <f t="shared" si="309"/>
        <v/>
      </c>
      <c r="CE722" s="193" t="str">
        <f t="shared" si="310"/>
        <v/>
      </c>
      <c r="CF722" s="200" t="str">
        <f t="shared" si="301"/>
        <v/>
      </c>
      <c r="CG722" s="193" t="str">
        <f t="shared" si="311"/>
        <v/>
      </c>
      <c r="CH722" s="192" t="str">
        <f t="shared" si="312"/>
        <v/>
      </c>
      <c r="CI722" s="193" t="str">
        <f t="shared" si="313"/>
        <v/>
      </c>
      <c r="CJ722" s="192" t="str">
        <f t="shared" si="314"/>
        <v/>
      </c>
      <c r="CK722" s="192" t="str">
        <f t="shared" si="315"/>
        <v/>
      </c>
      <c r="CL722" s="193" t="str">
        <f>IF(CK722="","",SUMPRODUCT(--(CC722=$CC$8:$CC$358),--(CE722=$CE$8:$CE$358),--(CK722&lt;$CK$8:$CK$358))+COUNTIF($CK$8:CK722,CK722))</f>
        <v/>
      </c>
      <c r="CM722" s="229" t="str">
        <f>IF(CK722="","",SUMPRODUCT(--(CE722=$CE$8:$CE$101),--(CF722=$CF$8:$CF$101),--(CC722=$CC$8:$CC$101),--(CK722&lt;$CK$8:$CK$101))+COUNTIF($CK$8:CK722,CK722))</f>
        <v/>
      </c>
    </row>
    <row r="723" spans="73:91">
      <c r="BU723" s="193">
        <v>716</v>
      </c>
      <c r="BV723" s="193" t="str">
        <f>IF(CK723="","",SUMPRODUCT(--(CC723=$CC$8:$CC$358),--(CE723=$CE$8:$CE$358),--(CK723&lt;$CK$8:$CK$358))+COUNTIF($CK$8:CK723,CK723))</f>
        <v/>
      </c>
      <c r="BW723" s="193" t="str">
        <f t="shared" si="302"/>
        <v/>
      </c>
      <c r="BX723" s="193" t="str">
        <f t="shared" si="303"/>
        <v/>
      </c>
      <c r="BY723" s="193" t="str">
        <f t="shared" si="304"/>
        <v/>
      </c>
      <c r="BZ723" s="193" t="str">
        <f t="shared" si="305"/>
        <v/>
      </c>
      <c r="CA723" s="193" t="str">
        <f t="shared" si="306"/>
        <v/>
      </c>
      <c r="CB723" s="193" t="str">
        <f t="shared" si="307"/>
        <v/>
      </c>
      <c r="CC723" s="193" t="str">
        <f t="shared" si="308"/>
        <v/>
      </c>
      <c r="CD723" s="193" t="str">
        <f t="shared" si="309"/>
        <v/>
      </c>
      <c r="CE723" s="193" t="str">
        <f t="shared" si="310"/>
        <v/>
      </c>
      <c r="CF723" s="200" t="str">
        <f t="shared" si="301"/>
        <v/>
      </c>
      <c r="CG723" s="193" t="str">
        <f t="shared" si="311"/>
        <v/>
      </c>
      <c r="CH723" s="192" t="str">
        <f t="shared" si="312"/>
        <v/>
      </c>
      <c r="CI723" s="193" t="str">
        <f t="shared" si="313"/>
        <v/>
      </c>
      <c r="CJ723" s="192" t="str">
        <f t="shared" si="314"/>
        <v/>
      </c>
      <c r="CK723" s="192" t="str">
        <f t="shared" si="315"/>
        <v/>
      </c>
      <c r="CL723" s="193" t="str">
        <f>IF(CK723="","",SUMPRODUCT(--(CC723=$CC$8:$CC$358),--(CE723=$CE$8:$CE$358),--(CK723&lt;$CK$8:$CK$358))+COUNTIF($CK$8:CK723,CK723))</f>
        <v/>
      </c>
      <c r="CM723" s="229" t="str">
        <f>IF(CK723="","",SUMPRODUCT(--(CE723=$CE$8:$CE$101),--(CF723=$CF$8:$CF$101),--(CC723=$CC$8:$CC$101),--(CK723&lt;$CK$8:$CK$101))+COUNTIF($CK$8:CK723,CK723))</f>
        <v/>
      </c>
    </row>
    <row r="724" spans="73:91">
      <c r="BU724" s="193">
        <v>717</v>
      </c>
      <c r="BV724" s="193" t="str">
        <f>IF(CK724="","",SUMPRODUCT(--(CC724=$CC$8:$CC$358),--(CE724=$CE$8:$CE$358),--(CK724&lt;$CK$8:$CK$358))+COUNTIF($CK$8:CK724,CK724))</f>
        <v/>
      </c>
      <c r="BW724" s="193" t="str">
        <f t="shared" si="302"/>
        <v/>
      </c>
      <c r="BX724" s="193" t="str">
        <f t="shared" si="303"/>
        <v/>
      </c>
      <c r="BY724" s="193" t="str">
        <f t="shared" si="304"/>
        <v/>
      </c>
      <c r="BZ724" s="193" t="str">
        <f t="shared" si="305"/>
        <v/>
      </c>
      <c r="CA724" s="193" t="str">
        <f t="shared" si="306"/>
        <v/>
      </c>
      <c r="CB724" s="193" t="str">
        <f t="shared" si="307"/>
        <v/>
      </c>
      <c r="CC724" s="193" t="str">
        <f t="shared" si="308"/>
        <v/>
      </c>
      <c r="CD724" s="193" t="str">
        <f t="shared" si="309"/>
        <v/>
      </c>
      <c r="CE724" s="193" t="str">
        <f t="shared" si="310"/>
        <v/>
      </c>
      <c r="CF724" s="200" t="str">
        <f t="shared" si="301"/>
        <v/>
      </c>
      <c r="CG724" s="193" t="str">
        <f t="shared" si="311"/>
        <v/>
      </c>
      <c r="CH724" s="192" t="str">
        <f t="shared" si="312"/>
        <v/>
      </c>
      <c r="CI724" s="193" t="str">
        <f t="shared" si="313"/>
        <v/>
      </c>
      <c r="CJ724" s="192" t="str">
        <f t="shared" si="314"/>
        <v/>
      </c>
      <c r="CK724" s="192" t="str">
        <f t="shared" si="315"/>
        <v/>
      </c>
      <c r="CL724" s="193" t="str">
        <f>IF(CK724="","",SUMPRODUCT(--(CC724=$CC$8:$CC$358),--(CE724=$CE$8:$CE$358),--(CK724&lt;$CK$8:$CK$358))+COUNTIF($CK$8:CK724,CK724))</f>
        <v/>
      </c>
      <c r="CM724" s="229" t="str">
        <f>IF(CK724="","",SUMPRODUCT(--(CE724=$CE$8:$CE$101),--(CF724=$CF$8:$CF$101),--(CC724=$CC$8:$CC$101),--(CK724&lt;$CK$8:$CK$101))+COUNTIF($CK$8:CK724,CK724))</f>
        <v/>
      </c>
    </row>
    <row r="725" spans="73:91">
      <c r="BU725" s="193">
        <v>718</v>
      </c>
      <c r="BV725" s="193" t="str">
        <f>IF(CK725="","",SUMPRODUCT(--(CC725=$CC$8:$CC$358),--(CE725=$CE$8:$CE$358),--(CK725&lt;$CK$8:$CK$358))+COUNTIF($CK$8:CK725,CK725))</f>
        <v/>
      </c>
      <c r="BW725" s="193" t="str">
        <f t="shared" si="302"/>
        <v/>
      </c>
      <c r="BX725" s="193" t="str">
        <f t="shared" si="303"/>
        <v/>
      </c>
      <c r="BY725" s="193" t="str">
        <f t="shared" si="304"/>
        <v/>
      </c>
      <c r="BZ725" s="193" t="str">
        <f t="shared" si="305"/>
        <v/>
      </c>
      <c r="CA725" s="193" t="str">
        <f t="shared" si="306"/>
        <v/>
      </c>
      <c r="CB725" s="193" t="str">
        <f t="shared" si="307"/>
        <v/>
      </c>
      <c r="CC725" s="193" t="str">
        <f t="shared" si="308"/>
        <v/>
      </c>
      <c r="CD725" s="193" t="str">
        <f t="shared" si="309"/>
        <v/>
      </c>
      <c r="CE725" s="193" t="str">
        <f t="shared" si="310"/>
        <v/>
      </c>
      <c r="CF725" s="200" t="str">
        <f t="shared" si="301"/>
        <v/>
      </c>
      <c r="CG725" s="193" t="str">
        <f t="shared" si="311"/>
        <v/>
      </c>
      <c r="CH725" s="192" t="str">
        <f t="shared" si="312"/>
        <v/>
      </c>
      <c r="CI725" s="193" t="str">
        <f t="shared" si="313"/>
        <v/>
      </c>
      <c r="CJ725" s="192" t="str">
        <f t="shared" si="314"/>
        <v/>
      </c>
      <c r="CK725" s="192" t="str">
        <f t="shared" si="315"/>
        <v/>
      </c>
      <c r="CL725" s="193" t="str">
        <f>IF(CK725="","",SUMPRODUCT(--(CC725=$CC$8:$CC$358),--(CE725=$CE$8:$CE$358),--(CK725&lt;$CK$8:$CK$358))+COUNTIF($CK$8:CK725,CK725))</f>
        <v/>
      </c>
      <c r="CM725" s="229" t="str">
        <f>IF(CK725="","",SUMPRODUCT(--(CE725=$CE$8:$CE$101),--(CF725=$CF$8:$CF$101),--(CC725=$CC$8:$CC$101),--(CK725&lt;$CK$8:$CK$101))+COUNTIF($CK$8:CK725,CK725))</f>
        <v/>
      </c>
    </row>
    <row r="726" spans="73:91">
      <c r="BU726" s="193">
        <v>719</v>
      </c>
      <c r="BV726" s="193" t="str">
        <f>IF(CK726="","",SUMPRODUCT(--(CC726=$CC$8:$CC$358),--(CE726=$CE$8:$CE$358),--(CK726&lt;$CK$8:$CK$358))+COUNTIF($CK$8:CK726,CK726))</f>
        <v/>
      </c>
      <c r="BW726" s="193" t="str">
        <f t="shared" si="302"/>
        <v/>
      </c>
      <c r="BX726" s="193" t="str">
        <f t="shared" si="303"/>
        <v/>
      </c>
      <c r="BY726" s="193" t="str">
        <f t="shared" si="304"/>
        <v/>
      </c>
      <c r="BZ726" s="193" t="str">
        <f t="shared" si="305"/>
        <v/>
      </c>
      <c r="CA726" s="193" t="str">
        <f t="shared" si="306"/>
        <v/>
      </c>
      <c r="CB726" s="193" t="str">
        <f t="shared" si="307"/>
        <v/>
      </c>
      <c r="CC726" s="193" t="str">
        <f t="shared" si="308"/>
        <v/>
      </c>
      <c r="CD726" s="193" t="str">
        <f t="shared" si="309"/>
        <v/>
      </c>
      <c r="CE726" s="193" t="str">
        <f t="shared" si="310"/>
        <v/>
      </c>
      <c r="CF726" s="200" t="str">
        <f t="shared" si="301"/>
        <v/>
      </c>
      <c r="CG726" s="193" t="str">
        <f t="shared" si="311"/>
        <v/>
      </c>
      <c r="CH726" s="192" t="str">
        <f t="shared" si="312"/>
        <v/>
      </c>
      <c r="CI726" s="193" t="str">
        <f t="shared" si="313"/>
        <v/>
      </c>
      <c r="CJ726" s="192" t="str">
        <f t="shared" si="314"/>
        <v/>
      </c>
      <c r="CK726" s="192" t="str">
        <f t="shared" si="315"/>
        <v/>
      </c>
      <c r="CL726" s="193" t="str">
        <f>IF(CK726="","",SUMPRODUCT(--(CC726=$CC$8:$CC$358),--(CE726=$CE$8:$CE$358),--(CK726&lt;$CK$8:$CK$358))+COUNTIF($CK$8:CK726,CK726))</f>
        <v/>
      </c>
      <c r="CM726" s="229" t="str">
        <f>IF(CK726="","",SUMPRODUCT(--(CE726=$CE$8:$CE$101),--(CF726=$CF$8:$CF$101),--(CC726=$CC$8:$CC$101),--(CK726&lt;$CK$8:$CK$101))+COUNTIF($CK$8:CK726,CK726))</f>
        <v/>
      </c>
    </row>
    <row r="727" spans="73:91">
      <c r="BU727" s="193">
        <v>720</v>
      </c>
      <c r="BV727" s="193" t="str">
        <f>IF(CK727="","",SUMPRODUCT(--(CC727=$CC$8:$CC$358),--(CE727=$CE$8:$CE$358),--(CK727&lt;$CK$8:$CK$358))+COUNTIF($CK$8:CK727,CK727))</f>
        <v/>
      </c>
      <c r="BW727" s="193" t="str">
        <f t="shared" si="302"/>
        <v/>
      </c>
      <c r="BX727" s="193" t="str">
        <f t="shared" si="303"/>
        <v/>
      </c>
      <c r="BY727" s="193" t="str">
        <f t="shared" si="304"/>
        <v/>
      </c>
      <c r="BZ727" s="193" t="str">
        <f t="shared" si="305"/>
        <v/>
      </c>
      <c r="CA727" s="193" t="str">
        <f t="shared" si="306"/>
        <v/>
      </c>
      <c r="CB727" s="193" t="str">
        <f t="shared" si="307"/>
        <v/>
      </c>
      <c r="CC727" s="193" t="str">
        <f t="shared" si="308"/>
        <v/>
      </c>
      <c r="CD727" s="193" t="str">
        <f t="shared" si="309"/>
        <v/>
      </c>
      <c r="CE727" s="193" t="str">
        <f t="shared" si="310"/>
        <v/>
      </c>
      <c r="CF727" s="200" t="str">
        <f t="shared" si="301"/>
        <v/>
      </c>
      <c r="CG727" s="193" t="str">
        <f t="shared" si="311"/>
        <v/>
      </c>
      <c r="CH727" s="192" t="str">
        <f t="shared" si="312"/>
        <v/>
      </c>
      <c r="CI727" s="193" t="str">
        <f t="shared" si="313"/>
        <v/>
      </c>
      <c r="CJ727" s="192" t="str">
        <f t="shared" si="314"/>
        <v/>
      </c>
      <c r="CK727" s="192" t="str">
        <f t="shared" si="315"/>
        <v/>
      </c>
      <c r="CL727" s="193" t="str">
        <f>IF(CK727="","",SUMPRODUCT(--(CC727=$CC$8:$CC$358),--(CE727=$CE$8:$CE$358),--(CK727&lt;$CK$8:$CK$358))+COUNTIF($CK$8:CK727,CK727))</f>
        <v/>
      </c>
      <c r="CM727" s="229" t="str">
        <f>IF(CK727="","",SUMPRODUCT(--(CE727=$CE$8:$CE$101),--(CF727=$CF$8:$CF$101),--(CC727=$CC$8:$CC$101),--(CK727&lt;$CK$8:$CK$101))+COUNTIF($CK$8:CK727,CK727))</f>
        <v/>
      </c>
    </row>
    <row r="728" spans="73:91">
      <c r="BU728" s="193">
        <v>721</v>
      </c>
      <c r="BV728" s="193" t="str">
        <f>IF(CK728="","",SUMPRODUCT(--(CC728=$CC$8:$CC$358),--(CE728=$CE$8:$CE$358),--(CK728&lt;$CK$8:$CK$358))+COUNTIF($CK$8:CK728,CK728))</f>
        <v/>
      </c>
      <c r="BW728" s="193" t="str">
        <f t="shared" si="302"/>
        <v/>
      </c>
      <c r="BX728" s="193" t="str">
        <f t="shared" si="303"/>
        <v/>
      </c>
      <c r="BY728" s="193" t="str">
        <f t="shared" si="304"/>
        <v/>
      </c>
      <c r="BZ728" s="193" t="str">
        <f t="shared" si="305"/>
        <v/>
      </c>
      <c r="CA728" s="193" t="str">
        <f t="shared" si="306"/>
        <v/>
      </c>
      <c r="CB728" s="193" t="str">
        <f t="shared" si="307"/>
        <v/>
      </c>
      <c r="CC728" s="193" t="str">
        <f t="shared" si="308"/>
        <v/>
      </c>
      <c r="CD728" s="193" t="str">
        <f t="shared" si="309"/>
        <v/>
      </c>
      <c r="CE728" s="193" t="str">
        <f t="shared" si="310"/>
        <v/>
      </c>
      <c r="CF728" s="200" t="str">
        <f t="shared" si="301"/>
        <v/>
      </c>
      <c r="CG728" s="193" t="str">
        <f t="shared" si="311"/>
        <v/>
      </c>
      <c r="CH728" s="192" t="str">
        <f t="shared" si="312"/>
        <v/>
      </c>
      <c r="CI728" s="193" t="str">
        <f t="shared" si="313"/>
        <v/>
      </c>
      <c r="CJ728" s="192" t="str">
        <f t="shared" si="314"/>
        <v/>
      </c>
      <c r="CK728" s="192" t="str">
        <f t="shared" si="315"/>
        <v/>
      </c>
      <c r="CL728" s="193" t="str">
        <f>IF(CK728="","",SUMPRODUCT(--(CC728=$CC$8:$CC$358),--(CE728=$CE$8:$CE$358),--(CK728&lt;$CK$8:$CK$358))+COUNTIF($CK$8:CK728,CK728))</f>
        <v/>
      </c>
      <c r="CM728" s="229" t="str">
        <f>IF(CK728="","",SUMPRODUCT(--(CE728=$CE$8:$CE$101),--(CF728=$CF$8:$CF$101),--(CC728=$CC$8:$CC$101),--(CK728&lt;$CK$8:$CK$101))+COUNTIF($CK$8:CK728,CK728))</f>
        <v/>
      </c>
    </row>
    <row r="729" spans="73:91">
      <c r="BU729" s="193">
        <v>722</v>
      </c>
      <c r="BV729" s="193" t="str">
        <f>IF(CK729="","",SUMPRODUCT(--(CC729=$CC$8:$CC$358),--(CE729=$CE$8:$CE$358),--(CK729&lt;$CK$8:$CK$358))+COUNTIF($CK$8:CK729,CK729))</f>
        <v/>
      </c>
      <c r="BW729" s="193" t="str">
        <f t="shared" si="302"/>
        <v/>
      </c>
      <c r="BX729" s="193" t="str">
        <f t="shared" si="303"/>
        <v/>
      </c>
      <c r="BY729" s="193" t="str">
        <f t="shared" si="304"/>
        <v/>
      </c>
      <c r="BZ729" s="193" t="str">
        <f t="shared" si="305"/>
        <v/>
      </c>
      <c r="CA729" s="193" t="str">
        <f t="shared" si="306"/>
        <v/>
      </c>
      <c r="CB729" s="193" t="str">
        <f t="shared" si="307"/>
        <v/>
      </c>
      <c r="CC729" s="193" t="str">
        <f t="shared" si="308"/>
        <v/>
      </c>
      <c r="CD729" s="193" t="str">
        <f t="shared" si="309"/>
        <v/>
      </c>
      <c r="CE729" s="193" t="str">
        <f t="shared" si="310"/>
        <v/>
      </c>
      <c r="CF729" s="200" t="str">
        <f t="shared" si="301"/>
        <v/>
      </c>
      <c r="CG729" s="193" t="str">
        <f t="shared" si="311"/>
        <v/>
      </c>
      <c r="CH729" s="192" t="str">
        <f t="shared" si="312"/>
        <v/>
      </c>
      <c r="CI729" s="193" t="str">
        <f t="shared" si="313"/>
        <v/>
      </c>
      <c r="CJ729" s="192" t="str">
        <f t="shared" si="314"/>
        <v/>
      </c>
      <c r="CK729" s="192" t="str">
        <f t="shared" si="315"/>
        <v/>
      </c>
      <c r="CL729" s="193" t="str">
        <f>IF(CK729="","",SUMPRODUCT(--(CC729=$CC$8:$CC$358),--(CE729=$CE$8:$CE$358),--(CK729&lt;$CK$8:$CK$358))+COUNTIF($CK$8:CK729,CK729))</f>
        <v/>
      </c>
      <c r="CM729" s="229" t="str">
        <f>IF(CK729="","",SUMPRODUCT(--(CE729=$CE$8:$CE$101),--(CF729=$CF$8:$CF$101),--(CC729=$CC$8:$CC$101),--(CK729&lt;$CK$8:$CK$101))+COUNTIF($CK$8:CK729,CK729))</f>
        <v/>
      </c>
    </row>
    <row r="730" spans="73:91">
      <c r="BU730" s="193">
        <v>723</v>
      </c>
      <c r="BV730" s="193" t="str">
        <f>IF(CK730="","",SUMPRODUCT(--(CC730=$CC$8:$CC$358),--(CE730=$CE$8:$CE$358),--(CK730&lt;$CK$8:$CK$358))+COUNTIF($CK$8:CK730,CK730))</f>
        <v/>
      </c>
      <c r="BW730" s="193" t="str">
        <f t="shared" si="302"/>
        <v/>
      </c>
      <c r="BX730" s="193" t="str">
        <f t="shared" si="303"/>
        <v/>
      </c>
      <c r="BY730" s="193" t="str">
        <f t="shared" si="304"/>
        <v/>
      </c>
      <c r="BZ730" s="193" t="str">
        <f t="shared" si="305"/>
        <v/>
      </c>
      <c r="CA730" s="193" t="str">
        <f t="shared" si="306"/>
        <v/>
      </c>
      <c r="CB730" s="193" t="str">
        <f t="shared" si="307"/>
        <v/>
      </c>
      <c r="CC730" s="193" t="str">
        <f t="shared" si="308"/>
        <v/>
      </c>
      <c r="CD730" s="193" t="str">
        <f t="shared" si="309"/>
        <v/>
      </c>
      <c r="CE730" s="193" t="str">
        <f t="shared" si="310"/>
        <v/>
      </c>
      <c r="CF730" s="200" t="str">
        <f t="shared" si="301"/>
        <v/>
      </c>
      <c r="CG730" s="193" t="str">
        <f t="shared" si="311"/>
        <v/>
      </c>
      <c r="CH730" s="192" t="str">
        <f t="shared" si="312"/>
        <v/>
      </c>
      <c r="CI730" s="193" t="str">
        <f t="shared" si="313"/>
        <v/>
      </c>
      <c r="CJ730" s="192" t="str">
        <f t="shared" si="314"/>
        <v/>
      </c>
      <c r="CK730" s="192" t="str">
        <f t="shared" si="315"/>
        <v/>
      </c>
      <c r="CL730" s="193" t="str">
        <f>IF(CK730="","",SUMPRODUCT(--(CC730=$CC$8:$CC$358),--(CE730=$CE$8:$CE$358),--(CK730&lt;$CK$8:$CK$358))+COUNTIF($CK$8:CK730,CK730))</f>
        <v/>
      </c>
      <c r="CM730" s="229" t="str">
        <f>IF(CK730="","",SUMPRODUCT(--(CE730=$CE$8:$CE$101),--(CF730=$CF$8:$CF$101),--(CC730=$CC$8:$CC$101),--(CK730&lt;$CK$8:$CK$101))+COUNTIF($CK$8:CK730,CK730))</f>
        <v/>
      </c>
    </row>
    <row r="731" spans="73:91">
      <c r="BU731" s="193">
        <v>724</v>
      </c>
      <c r="BV731" s="193" t="str">
        <f>IF(CK731="","",SUMPRODUCT(--(CC731=$CC$8:$CC$358),--(CE731=$CE$8:$CE$358),--(CK731&lt;$CK$8:$CK$358))+COUNTIF($CK$8:CK731,CK731))</f>
        <v/>
      </c>
      <c r="BW731" s="193" t="str">
        <f t="shared" si="302"/>
        <v/>
      </c>
      <c r="BX731" s="193" t="str">
        <f t="shared" si="303"/>
        <v/>
      </c>
      <c r="BY731" s="193" t="str">
        <f t="shared" si="304"/>
        <v/>
      </c>
      <c r="BZ731" s="193" t="str">
        <f t="shared" si="305"/>
        <v/>
      </c>
      <c r="CA731" s="193" t="str">
        <f t="shared" si="306"/>
        <v/>
      </c>
      <c r="CB731" s="193" t="str">
        <f t="shared" si="307"/>
        <v/>
      </c>
      <c r="CC731" s="193" t="str">
        <f t="shared" si="308"/>
        <v/>
      </c>
      <c r="CD731" s="193" t="str">
        <f t="shared" si="309"/>
        <v/>
      </c>
      <c r="CE731" s="193" t="str">
        <f t="shared" si="310"/>
        <v/>
      </c>
      <c r="CF731" s="200" t="str">
        <f t="shared" si="301"/>
        <v/>
      </c>
      <c r="CG731" s="193" t="str">
        <f t="shared" si="311"/>
        <v/>
      </c>
      <c r="CH731" s="192" t="str">
        <f t="shared" si="312"/>
        <v/>
      </c>
      <c r="CI731" s="193" t="str">
        <f t="shared" si="313"/>
        <v/>
      </c>
      <c r="CJ731" s="192" t="str">
        <f t="shared" si="314"/>
        <v/>
      </c>
      <c r="CK731" s="192" t="str">
        <f t="shared" si="315"/>
        <v/>
      </c>
      <c r="CL731" s="193" t="str">
        <f>IF(CK731="","",SUMPRODUCT(--(CC731=$CC$8:$CC$358),--(CE731=$CE$8:$CE$358),--(CK731&lt;$CK$8:$CK$358))+COUNTIF($CK$8:CK731,CK731))</f>
        <v/>
      </c>
      <c r="CM731" s="229" t="str">
        <f>IF(CK731="","",SUMPRODUCT(--(CE731=$CE$8:$CE$101),--(CF731=$CF$8:$CF$101),--(CC731=$CC$8:$CC$101),--(CK731&lt;$CK$8:$CK$101))+COUNTIF($CK$8:CK731,CK731))</f>
        <v/>
      </c>
    </row>
    <row r="732" spans="73:91">
      <c r="BU732" s="193">
        <v>725</v>
      </c>
      <c r="BV732" s="193" t="str">
        <f>IF(CK732="","",SUMPRODUCT(--(CC732=$CC$8:$CC$358),--(CE732=$CE$8:$CE$358),--(CK732&lt;$CK$8:$CK$358))+COUNTIF($CK$8:CK732,CK732))</f>
        <v/>
      </c>
      <c r="BW732" s="193" t="str">
        <f t="shared" si="302"/>
        <v/>
      </c>
      <c r="BX732" s="193" t="str">
        <f t="shared" si="303"/>
        <v/>
      </c>
      <c r="BY732" s="193" t="str">
        <f t="shared" si="304"/>
        <v/>
      </c>
      <c r="BZ732" s="193" t="str">
        <f t="shared" si="305"/>
        <v/>
      </c>
      <c r="CA732" s="193" t="str">
        <f t="shared" si="306"/>
        <v/>
      </c>
      <c r="CB732" s="193" t="str">
        <f t="shared" si="307"/>
        <v/>
      </c>
      <c r="CC732" s="193" t="str">
        <f t="shared" si="308"/>
        <v/>
      </c>
      <c r="CD732" s="193" t="str">
        <f t="shared" si="309"/>
        <v/>
      </c>
      <c r="CE732" s="193" t="str">
        <f t="shared" si="310"/>
        <v/>
      </c>
      <c r="CF732" s="200" t="str">
        <f t="shared" si="301"/>
        <v/>
      </c>
      <c r="CG732" s="193" t="str">
        <f t="shared" si="311"/>
        <v/>
      </c>
      <c r="CH732" s="192" t="str">
        <f t="shared" si="312"/>
        <v/>
      </c>
      <c r="CI732" s="193" t="str">
        <f t="shared" si="313"/>
        <v/>
      </c>
      <c r="CJ732" s="192" t="str">
        <f t="shared" si="314"/>
        <v/>
      </c>
      <c r="CK732" s="192" t="str">
        <f t="shared" si="315"/>
        <v/>
      </c>
      <c r="CL732" s="193" t="str">
        <f>IF(CK732="","",SUMPRODUCT(--(CC732=$CC$8:$CC$358),--(CE732=$CE$8:$CE$358),--(CK732&lt;$CK$8:$CK$358))+COUNTIF($CK$8:CK732,CK732))</f>
        <v/>
      </c>
      <c r="CM732" s="229" t="str">
        <f>IF(CK732="","",SUMPRODUCT(--(CE732=$CE$8:$CE$101),--(CF732=$CF$8:$CF$101),--(CC732=$CC$8:$CC$101),--(CK732&lt;$CK$8:$CK$101))+COUNTIF($CK$8:CK732,CK732))</f>
        <v/>
      </c>
    </row>
    <row r="733" spans="73:91">
      <c r="BU733" s="193">
        <v>726</v>
      </c>
      <c r="BV733" s="193" t="str">
        <f>IF(CK733="","",SUMPRODUCT(--(CC733=$CC$8:$CC$358),--(CE733=$CE$8:$CE$358),--(CK733&lt;$CK$8:$CK$358))+COUNTIF($CK$8:CK733,CK733))</f>
        <v/>
      </c>
      <c r="BW733" s="193" t="str">
        <f t="shared" si="302"/>
        <v/>
      </c>
      <c r="BX733" s="193" t="str">
        <f t="shared" si="303"/>
        <v/>
      </c>
      <c r="BY733" s="193" t="str">
        <f t="shared" si="304"/>
        <v/>
      </c>
      <c r="BZ733" s="193" t="str">
        <f t="shared" si="305"/>
        <v/>
      </c>
      <c r="CA733" s="193" t="str">
        <f t="shared" si="306"/>
        <v/>
      </c>
      <c r="CB733" s="193" t="str">
        <f t="shared" si="307"/>
        <v/>
      </c>
      <c r="CC733" s="193" t="str">
        <f t="shared" si="308"/>
        <v/>
      </c>
      <c r="CD733" s="193" t="str">
        <f t="shared" si="309"/>
        <v/>
      </c>
      <c r="CE733" s="193" t="str">
        <f t="shared" si="310"/>
        <v/>
      </c>
      <c r="CF733" s="200" t="str">
        <f t="shared" si="301"/>
        <v/>
      </c>
      <c r="CG733" s="193" t="str">
        <f t="shared" si="311"/>
        <v/>
      </c>
      <c r="CH733" s="192" t="str">
        <f t="shared" si="312"/>
        <v/>
      </c>
      <c r="CI733" s="193" t="str">
        <f t="shared" si="313"/>
        <v/>
      </c>
      <c r="CJ733" s="192" t="str">
        <f t="shared" si="314"/>
        <v/>
      </c>
      <c r="CK733" s="192" t="str">
        <f t="shared" si="315"/>
        <v/>
      </c>
      <c r="CL733" s="193" t="str">
        <f>IF(CK733="","",SUMPRODUCT(--(CC733=$CC$8:$CC$358),--(CE733=$CE$8:$CE$358),--(CK733&lt;$CK$8:$CK$358))+COUNTIF($CK$8:CK733,CK733))</f>
        <v/>
      </c>
      <c r="CM733" s="229" t="str">
        <f>IF(CK733="","",SUMPRODUCT(--(CE733=$CE$8:$CE$101),--(CF733=$CF$8:$CF$101),--(CC733=$CC$8:$CC$101),--(CK733&lt;$CK$8:$CK$101))+COUNTIF($CK$8:CK733,CK733))</f>
        <v/>
      </c>
    </row>
    <row r="734" spans="73:91">
      <c r="BU734" s="193">
        <v>727</v>
      </c>
      <c r="BV734" s="193" t="str">
        <f>IF(CK734="","",SUMPRODUCT(--(CC734=$CC$8:$CC$358),--(CE734=$CE$8:$CE$358),--(CK734&lt;$CK$8:$CK$358))+COUNTIF($CK$8:CK734,CK734))</f>
        <v/>
      </c>
      <c r="BW734" s="193" t="str">
        <f t="shared" si="302"/>
        <v/>
      </c>
      <c r="BX734" s="193" t="str">
        <f t="shared" si="303"/>
        <v/>
      </c>
      <c r="BY734" s="193" t="str">
        <f t="shared" si="304"/>
        <v/>
      </c>
      <c r="BZ734" s="193" t="str">
        <f t="shared" si="305"/>
        <v/>
      </c>
      <c r="CA734" s="193" t="str">
        <f t="shared" si="306"/>
        <v/>
      </c>
      <c r="CB734" s="193" t="str">
        <f t="shared" si="307"/>
        <v/>
      </c>
      <c r="CC734" s="193" t="str">
        <f t="shared" si="308"/>
        <v/>
      </c>
      <c r="CD734" s="193" t="str">
        <f t="shared" si="309"/>
        <v/>
      </c>
      <c r="CE734" s="193" t="str">
        <f t="shared" si="310"/>
        <v/>
      </c>
      <c r="CF734" s="200" t="str">
        <f t="shared" si="301"/>
        <v/>
      </c>
      <c r="CG734" s="193" t="str">
        <f t="shared" si="311"/>
        <v/>
      </c>
      <c r="CH734" s="192" t="str">
        <f t="shared" si="312"/>
        <v/>
      </c>
      <c r="CI734" s="193" t="str">
        <f t="shared" si="313"/>
        <v/>
      </c>
      <c r="CJ734" s="192" t="str">
        <f t="shared" si="314"/>
        <v/>
      </c>
      <c r="CK734" s="192" t="str">
        <f t="shared" si="315"/>
        <v/>
      </c>
      <c r="CL734" s="193" t="str">
        <f>IF(CK734="","",SUMPRODUCT(--(CC734=$CC$8:$CC$358),--(CE734=$CE$8:$CE$358),--(CK734&lt;$CK$8:$CK$358))+COUNTIF($CK$8:CK734,CK734))</f>
        <v/>
      </c>
      <c r="CM734" s="229" t="str">
        <f>IF(CK734="","",SUMPRODUCT(--(CE734=$CE$8:$CE$101),--(CF734=$CF$8:$CF$101),--(CC734=$CC$8:$CC$101),--(CK734&lt;$CK$8:$CK$101))+COUNTIF($CK$8:CK734,CK734))</f>
        <v/>
      </c>
    </row>
    <row r="735" spans="73:91">
      <c r="BU735" s="193">
        <v>728</v>
      </c>
      <c r="BV735" s="193" t="str">
        <f>IF(CK735="","",SUMPRODUCT(--(CC735=$CC$8:$CC$358),--(CE735=$CE$8:$CE$358),--(CK735&lt;$CK$8:$CK$358))+COUNTIF($CK$8:CK735,CK735))</f>
        <v/>
      </c>
      <c r="BW735" s="193" t="str">
        <f t="shared" si="302"/>
        <v/>
      </c>
      <c r="BX735" s="193" t="str">
        <f t="shared" si="303"/>
        <v/>
      </c>
      <c r="BY735" s="193" t="str">
        <f t="shared" si="304"/>
        <v/>
      </c>
      <c r="BZ735" s="193" t="str">
        <f t="shared" si="305"/>
        <v/>
      </c>
      <c r="CA735" s="193" t="str">
        <f t="shared" si="306"/>
        <v/>
      </c>
      <c r="CB735" s="193" t="str">
        <f t="shared" si="307"/>
        <v/>
      </c>
      <c r="CC735" s="193" t="str">
        <f t="shared" si="308"/>
        <v/>
      </c>
      <c r="CD735" s="193" t="str">
        <f t="shared" si="309"/>
        <v/>
      </c>
      <c r="CE735" s="193" t="str">
        <f t="shared" si="310"/>
        <v/>
      </c>
      <c r="CF735" s="200" t="str">
        <f t="shared" si="301"/>
        <v/>
      </c>
      <c r="CG735" s="193" t="str">
        <f t="shared" si="311"/>
        <v/>
      </c>
      <c r="CH735" s="192" t="str">
        <f t="shared" si="312"/>
        <v/>
      </c>
      <c r="CI735" s="193" t="str">
        <f t="shared" si="313"/>
        <v/>
      </c>
      <c r="CJ735" s="192" t="str">
        <f t="shared" si="314"/>
        <v/>
      </c>
      <c r="CK735" s="192" t="str">
        <f t="shared" si="315"/>
        <v/>
      </c>
      <c r="CL735" s="193" t="str">
        <f>IF(CK735="","",SUMPRODUCT(--(CC735=$CC$8:$CC$358),--(CE735=$CE$8:$CE$358),--(CK735&lt;$CK$8:$CK$358))+COUNTIF($CK$8:CK735,CK735))</f>
        <v/>
      </c>
      <c r="CM735" s="229" t="str">
        <f>IF(CK735="","",SUMPRODUCT(--(CE735=$CE$8:$CE$101),--(CF735=$CF$8:$CF$101),--(CC735=$CC$8:$CC$101),--(CK735&lt;$CK$8:$CK$101))+COUNTIF($CK$8:CK735,CK735))</f>
        <v/>
      </c>
    </row>
    <row r="736" spans="73:91">
      <c r="BU736" s="193">
        <v>729</v>
      </c>
      <c r="BV736" s="193" t="str">
        <f>IF(CK736="","",SUMPRODUCT(--(CC736=$CC$8:$CC$358),--(CE736=$CE$8:$CE$358),--(CK736&lt;$CK$8:$CK$358))+COUNTIF($CK$8:CK736,CK736))</f>
        <v/>
      </c>
      <c r="BW736" s="193" t="str">
        <f t="shared" si="302"/>
        <v/>
      </c>
      <c r="BX736" s="193" t="str">
        <f t="shared" si="303"/>
        <v/>
      </c>
      <c r="BY736" s="193" t="str">
        <f t="shared" si="304"/>
        <v/>
      </c>
      <c r="BZ736" s="193" t="str">
        <f t="shared" si="305"/>
        <v/>
      </c>
      <c r="CA736" s="193" t="str">
        <f t="shared" si="306"/>
        <v/>
      </c>
      <c r="CB736" s="193" t="str">
        <f t="shared" si="307"/>
        <v/>
      </c>
      <c r="CC736" s="193" t="str">
        <f t="shared" si="308"/>
        <v/>
      </c>
      <c r="CD736" s="193" t="str">
        <f t="shared" si="309"/>
        <v/>
      </c>
      <c r="CE736" s="193" t="str">
        <f t="shared" si="310"/>
        <v/>
      </c>
      <c r="CF736" s="200" t="str">
        <f t="shared" si="301"/>
        <v/>
      </c>
      <c r="CG736" s="193" t="str">
        <f t="shared" si="311"/>
        <v/>
      </c>
      <c r="CH736" s="192" t="str">
        <f t="shared" si="312"/>
        <v/>
      </c>
      <c r="CI736" s="193" t="str">
        <f t="shared" si="313"/>
        <v/>
      </c>
      <c r="CJ736" s="192" t="str">
        <f t="shared" si="314"/>
        <v/>
      </c>
      <c r="CK736" s="192" t="str">
        <f t="shared" si="315"/>
        <v/>
      </c>
      <c r="CL736" s="193" t="str">
        <f>IF(CK736="","",SUMPRODUCT(--(CC736=$CC$8:$CC$358),--(CE736=$CE$8:$CE$358),--(CK736&lt;$CK$8:$CK$358))+COUNTIF($CK$8:CK736,CK736))</f>
        <v/>
      </c>
      <c r="CM736" s="229" t="str">
        <f>IF(CK736="","",SUMPRODUCT(--(CE736=$CE$8:$CE$101),--(CF736=$CF$8:$CF$101),--(CC736=$CC$8:$CC$101),--(CK736&lt;$CK$8:$CK$101))+COUNTIF($CK$8:CK736,CK736))</f>
        <v/>
      </c>
    </row>
    <row r="737" spans="73:91">
      <c r="BU737" s="193">
        <v>730</v>
      </c>
      <c r="BV737" s="193" t="str">
        <f>IF(CK737="","",SUMPRODUCT(--(CC737=$CC$8:$CC$358),--(CE737=$CE$8:$CE$358),--(CK737&lt;$CK$8:$CK$358))+COUNTIF($CK$8:CK737,CK737))</f>
        <v/>
      </c>
      <c r="BW737" s="193" t="str">
        <f t="shared" si="302"/>
        <v/>
      </c>
      <c r="BX737" s="193" t="str">
        <f t="shared" si="303"/>
        <v/>
      </c>
      <c r="BY737" s="193" t="str">
        <f t="shared" si="304"/>
        <v/>
      </c>
      <c r="BZ737" s="193" t="str">
        <f t="shared" si="305"/>
        <v/>
      </c>
      <c r="CA737" s="193" t="str">
        <f t="shared" si="306"/>
        <v/>
      </c>
      <c r="CB737" s="193" t="str">
        <f t="shared" si="307"/>
        <v/>
      </c>
      <c r="CC737" s="193" t="str">
        <f t="shared" si="308"/>
        <v/>
      </c>
      <c r="CD737" s="193" t="str">
        <f t="shared" si="309"/>
        <v/>
      </c>
      <c r="CE737" s="193" t="str">
        <f t="shared" si="310"/>
        <v/>
      </c>
      <c r="CF737" s="200" t="str">
        <f t="shared" si="301"/>
        <v/>
      </c>
      <c r="CG737" s="193" t="str">
        <f t="shared" si="311"/>
        <v/>
      </c>
      <c r="CH737" s="192" t="str">
        <f t="shared" si="312"/>
        <v/>
      </c>
      <c r="CI737" s="193" t="str">
        <f t="shared" si="313"/>
        <v/>
      </c>
      <c r="CJ737" s="192" t="str">
        <f t="shared" si="314"/>
        <v/>
      </c>
      <c r="CK737" s="192" t="str">
        <f t="shared" si="315"/>
        <v/>
      </c>
      <c r="CL737" s="193" t="str">
        <f>IF(CK737="","",SUMPRODUCT(--(CC737=$CC$8:$CC$358),--(CE737=$CE$8:$CE$358),--(CK737&lt;$CK$8:$CK$358))+COUNTIF($CK$8:CK737,CK737))</f>
        <v/>
      </c>
      <c r="CM737" s="229" t="str">
        <f>IF(CK737="","",SUMPRODUCT(--(CE737=$CE$8:$CE$101),--(CF737=$CF$8:$CF$101),--(CC737=$CC$8:$CC$101),--(CK737&lt;$CK$8:$CK$101))+COUNTIF($CK$8:CK737,CK737))</f>
        <v/>
      </c>
    </row>
    <row r="738" spans="73:91">
      <c r="BU738" s="193">
        <v>731</v>
      </c>
      <c r="BV738" s="193" t="str">
        <f>IF(CK738="","",SUMPRODUCT(--(CC738=$CC$8:$CC$358),--(CE738=$CE$8:$CE$358),--(CK738&lt;$CK$8:$CK$358))+COUNTIF($CK$8:CK738,CK738))</f>
        <v/>
      </c>
      <c r="BW738" s="193" t="str">
        <f t="shared" si="302"/>
        <v/>
      </c>
      <c r="BX738" s="193" t="str">
        <f t="shared" si="303"/>
        <v/>
      </c>
      <c r="BY738" s="193" t="str">
        <f t="shared" si="304"/>
        <v/>
      </c>
      <c r="BZ738" s="193" t="str">
        <f t="shared" si="305"/>
        <v/>
      </c>
      <c r="CA738" s="193" t="str">
        <f t="shared" si="306"/>
        <v/>
      </c>
      <c r="CB738" s="193" t="str">
        <f t="shared" si="307"/>
        <v/>
      </c>
      <c r="CC738" s="193" t="str">
        <f t="shared" si="308"/>
        <v/>
      </c>
      <c r="CD738" s="193" t="str">
        <f t="shared" si="309"/>
        <v/>
      </c>
      <c r="CE738" s="193" t="str">
        <f t="shared" si="310"/>
        <v/>
      </c>
      <c r="CF738" s="200" t="str">
        <f t="shared" si="301"/>
        <v/>
      </c>
      <c r="CG738" s="193" t="str">
        <f t="shared" si="311"/>
        <v/>
      </c>
      <c r="CH738" s="192" t="str">
        <f t="shared" si="312"/>
        <v/>
      </c>
      <c r="CI738" s="193" t="str">
        <f t="shared" si="313"/>
        <v/>
      </c>
      <c r="CJ738" s="192" t="str">
        <f t="shared" si="314"/>
        <v/>
      </c>
      <c r="CK738" s="192" t="str">
        <f t="shared" si="315"/>
        <v/>
      </c>
      <c r="CL738" s="193" t="str">
        <f>IF(CK738="","",SUMPRODUCT(--(CC738=$CC$8:$CC$358),--(CE738=$CE$8:$CE$358),--(CK738&lt;$CK$8:$CK$358))+COUNTIF($CK$8:CK738,CK738))</f>
        <v/>
      </c>
      <c r="CM738" s="229" t="str">
        <f>IF(CK738="","",SUMPRODUCT(--(CE738=$CE$8:$CE$101),--(CF738=$CF$8:$CF$101),--(CC738=$CC$8:$CC$101),--(CK738&lt;$CK$8:$CK$101))+COUNTIF($CK$8:CK738,CK738))</f>
        <v/>
      </c>
    </row>
    <row r="739" spans="73:91">
      <c r="BU739" s="193">
        <v>732</v>
      </c>
      <c r="BV739" s="193" t="str">
        <f>IF(CK739="","",SUMPRODUCT(--(CC739=$CC$8:$CC$358),--(CE739=$CE$8:$CE$358),--(CK739&lt;$CK$8:$CK$358))+COUNTIF($CK$8:CK739,CK739))</f>
        <v/>
      </c>
      <c r="BW739" s="193" t="str">
        <f t="shared" si="302"/>
        <v/>
      </c>
      <c r="BX739" s="193" t="str">
        <f t="shared" si="303"/>
        <v/>
      </c>
      <c r="BY739" s="193" t="str">
        <f t="shared" si="304"/>
        <v/>
      </c>
      <c r="BZ739" s="193" t="str">
        <f t="shared" si="305"/>
        <v/>
      </c>
      <c r="CA739" s="193" t="str">
        <f t="shared" si="306"/>
        <v/>
      </c>
      <c r="CB739" s="193" t="str">
        <f t="shared" si="307"/>
        <v/>
      </c>
      <c r="CC739" s="193" t="str">
        <f t="shared" si="308"/>
        <v/>
      </c>
      <c r="CD739" s="193" t="str">
        <f t="shared" si="309"/>
        <v/>
      </c>
      <c r="CE739" s="193" t="str">
        <f t="shared" si="310"/>
        <v/>
      </c>
      <c r="CF739" s="200" t="str">
        <f t="shared" si="301"/>
        <v/>
      </c>
      <c r="CG739" s="193" t="str">
        <f t="shared" si="311"/>
        <v/>
      </c>
      <c r="CH739" s="192" t="str">
        <f t="shared" si="312"/>
        <v/>
      </c>
      <c r="CI739" s="193" t="str">
        <f t="shared" si="313"/>
        <v/>
      </c>
      <c r="CJ739" s="192" t="str">
        <f t="shared" si="314"/>
        <v/>
      </c>
      <c r="CK739" s="192" t="str">
        <f t="shared" si="315"/>
        <v/>
      </c>
      <c r="CL739" s="193" t="str">
        <f>IF(CK739="","",SUMPRODUCT(--(CC739=$CC$8:$CC$358),--(CE739=$CE$8:$CE$358),--(CK739&lt;$CK$8:$CK$358))+COUNTIF($CK$8:CK739,CK739))</f>
        <v/>
      </c>
      <c r="CM739" s="229" t="str">
        <f>IF(CK739="","",SUMPRODUCT(--(CE739=$CE$8:$CE$101),--(CF739=$CF$8:$CF$101),--(CC739=$CC$8:$CC$101),--(CK739&lt;$CK$8:$CK$101))+COUNTIF($CK$8:CK739,CK739))</f>
        <v/>
      </c>
    </row>
    <row r="740" spans="73:91">
      <c r="BU740" s="193">
        <v>733</v>
      </c>
      <c r="BV740" s="193" t="str">
        <f>IF(CK740="","",SUMPRODUCT(--(CC740=$CC$8:$CC$358),--(CE740=$CE$8:$CE$358),--(CK740&lt;$CK$8:$CK$358))+COUNTIF($CK$8:CK740,CK740))</f>
        <v/>
      </c>
      <c r="BW740" s="193" t="str">
        <f t="shared" si="302"/>
        <v/>
      </c>
      <c r="BX740" s="193" t="str">
        <f t="shared" si="303"/>
        <v/>
      </c>
      <c r="BY740" s="193" t="str">
        <f t="shared" si="304"/>
        <v/>
      </c>
      <c r="BZ740" s="193" t="str">
        <f t="shared" si="305"/>
        <v/>
      </c>
      <c r="CA740" s="193" t="str">
        <f t="shared" si="306"/>
        <v/>
      </c>
      <c r="CB740" s="193" t="str">
        <f t="shared" si="307"/>
        <v/>
      </c>
      <c r="CC740" s="193" t="str">
        <f t="shared" si="308"/>
        <v/>
      </c>
      <c r="CD740" s="193" t="str">
        <f t="shared" si="309"/>
        <v/>
      </c>
      <c r="CE740" s="193" t="str">
        <f t="shared" si="310"/>
        <v/>
      </c>
      <c r="CF740" s="200" t="str">
        <f t="shared" si="301"/>
        <v/>
      </c>
      <c r="CG740" s="193" t="str">
        <f t="shared" si="311"/>
        <v/>
      </c>
      <c r="CH740" s="192" t="str">
        <f t="shared" si="312"/>
        <v/>
      </c>
      <c r="CI740" s="193" t="str">
        <f t="shared" si="313"/>
        <v/>
      </c>
      <c r="CJ740" s="192" t="str">
        <f t="shared" si="314"/>
        <v/>
      </c>
      <c r="CK740" s="192" t="str">
        <f t="shared" si="315"/>
        <v/>
      </c>
      <c r="CL740" s="193" t="str">
        <f>IF(CK740="","",SUMPRODUCT(--(CC740=$CC$8:$CC$358),--(CE740=$CE$8:$CE$358),--(CK740&lt;$CK$8:$CK$358))+COUNTIF($CK$8:CK740,CK740))</f>
        <v/>
      </c>
      <c r="CM740" s="229" t="str">
        <f>IF(CK740="","",SUMPRODUCT(--(CE740=$CE$8:$CE$101),--(CF740=$CF$8:$CF$101),--(CC740=$CC$8:$CC$101),--(CK740&lt;$CK$8:$CK$101))+COUNTIF($CK$8:CK740,CK740))</f>
        <v/>
      </c>
    </row>
    <row r="741" spans="73:91">
      <c r="BU741" s="193">
        <v>734</v>
      </c>
      <c r="BV741" s="193" t="str">
        <f>IF(CK741="","",SUMPRODUCT(--(CC741=$CC$8:$CC$358),--(CE741=$CE$8:$CE$358),--(CK741&lt;$CK$8:$CK$358))+COUNTIF($CK$8:CK741,CK741))</f>
        <v/>
      </c>
      <c r="BW741" s="193" t="str">
        <f t="shared" si="302"/>
        <v/>
      </c>
      <c r="BX741" s="193" t="str">
        <f t="shared" si="303"/>
        <v/>
      </c>
      <c r="BY741" s="193" t="str">
        <f t="shared" si="304"/>
        <v/>
      </c>
      <c r="BZ741" s="193" t="str">
        <f t="shared" si="305"/>
        <v/>
      </c>
      <c r="CA741" s="193" t="str">
        <f t="shared" si="306"/>
        <v/>
      </c>
      <c r="CB741" s="193" t="str">
        <f t="shared" si="307"/>
        <v/>
      </c>
      <c r="CC741" s="193" t="str">
        <f t="shared" si="308"/>
        <v/>
      </c>
      <c r="CD741" s="193" t="str">
        <f t="shared" si="309"/>
        <v/>
      </c>
      <c r="CE741" s="193" t="str">
        <f t="shared" si="310"/>
        <v/>
      </c>
      <c r="CF741" s="200" t="str">
        <f t="shared" si="301"/>
        <v/>
      </c>
      <c r="CG741" s="193" t="str">
        <f t="shared" si="311"/>
        <v/>
      </c>
      <c r="CH741" s="192" t="str">
        <f t="shared" si="312"/>
        <v/>
      </c>
      <c r="CI741" s="193" t="str">
        <f t="shared" si="313"/>
        <v/>
      </c>
      <c r="CJ741" s="192" t="str">
        <f t="shared" si="314"/>
        <v/>
      </c>
      <c r="CK741" s="192" t="str">
        <f t="shared" si="315"/>
        <v/>
      </c>
      <c r="CL741" s="193" t="str">
        <f>IF(CK741="","",SUMPRODUCT(--(CC741=$CC$8:$CC$358),--(CE741=$CE$8:$CE$358),--(CK741&lt;$CK$8:$CK$358))+COUNTIF($CK$8:CK741,CK741))</f>
        <v/>
      </c>
      <c r="CM741" s="229" t="str">
        <f>IF(CK741="","",SUMPRODUCT(--(CE741=$CE$8:$CE$101),--(CF741=$CF$8:$CF$101),--(CC741=$CC$8:$CC$101),--(CK741&lt;$CK$8:$CK$101))+COUNTIF($CK$8:CK741,CK741))</f>
        <v/>
      </c>
    </row>
    <row r="742" spans="73:91">
      <c r="BU742" s="193">
        <v>735</v>
      </c>
      <c r="BV742" s="193" t="str">
        <f>IF(CK742="","",SUMPRODUCT(--(CC742=$CC$8:$CC$358),--(CE742=$CE$8:$CE$358),--(CK742&lt;$CK$8:$CK$358))+COUNTIF($CK$8:CK742,CK742))</f>
        <v/>
      </c>
      <c r="BW742" s="193" t="str">
        <f t="shared" si="302"/>
        <v/>
      </c>
      <c r="BX742" s="193" t="str">
        <f t="shared" si="303"/>
        <v/>
      </c>
      <c r="BY742" s="193" t="str">
        <f t="shared" si="304"/>
        <v/>
      </c>
      <c r="BZ742" s="193" t="str">
        <f t="shared" si="305"/>
        <v/>
      </c>
      <c r="CA742" s="193" t="str">
        <f t="shared" si="306"/>
        <v/>
      </c>
      <c r="CB742" s="193" t="str">
        <f t="shared" si="307"/>
        <v/>
      </c>
      <c r="CC742" s="193" t="str">
        <f t="shared" si="308"/>
        <v/>
      </c>
      <c r="CD742" s="193" t="str">
        <f t="shared" si="309"/>
        <v/>
      </c>
      <c r="CE742" s="193" t="str">
        <f t="shared" si="310"/>
        <v/>
      </c>
      <c r="CF742" s="200" t="str">
        <f t="shared" si="301"/>
        <v/>
      </c>
      <c r="CG742" s="193" t="str">
        <f t="shared" si="311"/>
        <v/>
      </c>
      <c r="CH742" s="192" t="str">
        <f t="shared" si="312"/>
        <v/>
      </c>
      <c r="CI742" s="193" t="str">
        <f t="shared" si="313"/>
        <v/>
      </c>
      <c r="CJ742" s="192" t="str">
        <f t="shared" si="314"/>
        <v/>
      </c>
      <c r="CK742" s="192" t="str">
        <f t="shared" si="315"/>
        <v/>
      </c>
      <c r="CL742" s="193" t="str">
        <f>IF(CK742="","",SUMPRODUCT(--(CC742=$CC$8:$CC$358),--(CE742=$CE$8:$CE$358),--(CK742&lt;$CK$8:$CK$358))+COUNTIF($CK$8:CK742,CK742))</f>
        <v/>
      </c>
      <c r="CM742" s="229" t="str">
        <f>IF(CK742="","",SUMPRODUCT(--(CE742=$CE$8:$CE$101),--(CF742=$CF$8:$CF$101),--(CC742=$CC$8:$CC$101),--(CK742&lt;$CK$8:$CK$101))+COUNTIF($CK$8:CK742,CK742))</f>
        <v/>
      </c>
    </row>
    <row r="743" spans="73:91">
      <c r="BU743" s="193">
        <v>736</v>
      </c>
      <c r="BV743" s="193" t="str">
        <f>IF(CK743="","",SUMPRODUCT(--(CC743=$CC$8:$CC$358),--(CE743=$CE$8:$CE$358),--(CK743&lt;$CK$8:$CK$358))+COUNTIF($CK$8:CK743,CK743))</f>
        <v/>
      </c>
      <c r="BW743" s="193" t="str">
        <f t="shared" si="302"/>
        <v/>
      </c>
      <c r="BX743" s="193" t="str">
        <f t="shared" si="303"/>
        <v/>
      </c>
      <c r="BY743" s="193" t="str">
        <f t="shared" si="304"/>
        <v/>
      </c>
      <c r="BZ743" s="193" t="str">
        <f t="shared" si="305"/>
        <v/>
      </c>
      <c r="CA743" s="193" t="str">
        <f t="shared" si="306"/>
        <v/>
      </c>
      <c r="CB743" s="193" t="str">
        <f t="shared" si="307"/>
        <v/>
      </c>
      <c r="CC743" s="193" t="str">
        <f t="shared" si="308"/>
        <v/>
      </c>
      <c r="CD743" s="193" t="str">
        <f t="shared" si="309"/>
        <v/>
      </c>
      <c r="CE743" s="193" t="str">
        <f t="shared" si="310"/>
        <v/>
      </c>
      <c r="CF743" s="200" t="str">
        <f t="shared" si="301"/>
        <v/>
      </c>
      <c r="CG743" s="193" t="str">
        <f t="shared" si="311"/>
        <v/>
      </c>
      <c r="CH743" s="192" t="str">
        <f t="shared" si="312"/>
        <v/>
      </c>
      <c r="CI743" s="193" t="str">
        <f t="shared" si="313"/>
        <v/>
      </c>
      <c r="CJ743" s="192" t="str">
        <f t="shared" si="314"/>
        <v/>
      </c>
      <c r="CK743" s="192" t="str">
        <f t="shared" si="315"/>
        <v/>
      </c>
      <c r="CL743" s="193" t="str">
        <f>IF(CK743="","",SUMPRODUCT(--(CC743=$CC$8:$CC$358),--(CE743=$CE$8:$CE$358),--(CK743&lt;$CK$8:$CK$358))+COUNTIF($CK$8:CK743,CK743))</f>
        <v/>
      </c>
      <c r="CM743" s="229" t="str">
        <f>IF(CK743="","",SUMPRODUCT(--(CE743=$CE$8:$CE$101),--(CF743=$CF$8:$CF$101),--(CC743=$CC$8:$CC$101),--(CK743&lt;$CK$8:$CK$101))+COUNTIF($CK$8:CK743,CK743))</f>
        <v/>
      </c>
    </row>
    <row r="744" spans="73:91">
      <c r="BU744" s="193">
        <v>737</v>
      </c>
      <c r="BV744" s="193" t="str">
        <f>IF(CK744="","",SUMPRODUCT(--(CC744=$CC$8:$CC$358),--(CE744=$CE$8:$CE$358),--(CK744&lt;$CK$8:$CK$358))+COUNTIF($CK$8:CK744,CK744))</f>
        <v/>
      </c>
      <c r="BW744" s="193" t="str">
        <f t="shared" si="302"/>
        <v/>
      </c>
      <c r="BX744" s="193" t="str">
        <f t="shared" si="303"/>
        <v/>
      </c>
      <c r="BY744" s="193" t="str">
        <f t="shared" si="304"/>
        <v/>
      </c>
      <c r="BZ744" s="193" t="str">
        <f t="shared" si="305"/>
        <v/>
      </c>
      <c r="CA744" s="193" t="str">
        <f t="shared" si="306"/>
        <v/>
      </c>
      <c r="CB744" s="193" t="str">
        <f t="shared" si="307"/>
        <v/>
      </c>
      <c r="CC744" s="193" t="str">
        <f t="shared" si="308"/>
        <v/>
      </c>
      <c r="CD744" s="193" t="str">
        <f t="shared" si="309"/>
        <v/>
      </c>
      <c r="CE744" s="193" t="str">
        <f t="shared" si="310"/>
        <v/>
      </c>
      <c r="CF744" s="200" t="str">
        <f t="shared" si="301"/>
        <v/>
      </c>
      <c r="CG744" s="193" t="str">
        <f t="shared" si="311"/>
        <v/>
      </c>
      <c r="CH744" s="192" t="str">
        <f t="shared" si="312"/>
        <v/>
      </c>
      <c r="CI744" s="193" t="str">
        <f t="shared" si="313"/>
        <v/>
      </c>
      <c r="CJ744" s="192" t="str">
        <f t="shared" si="314"/>
        <v/>
      </c>
      <c r="CK744" s="192" t="str">
        <f t="shared" si="315"/>
        <v/>
      </c>
      <c r="CL744" s="193" t="str">
        <f>IF(CK744="","",SUMPRODUCT(--(CC744=$CC$8:$CC$358),--(CE744=$CE$8:$CE$358),--(CK744&lt;$CK$8:$CK$358))+COUNTIF($CK$8:CK744,CK744))</f>
        <v/>
      </c>
      <c r="CM744" s="229" t="str">
        <f>IF(CK744="","",SUMPRODUCT(--(CE744=$CE$8:$CE$101),--(CF744=$CF$8:$CF$101),--(CC744=$CC$8:$CC$101),--(CK744&lt;$CK$8:$CK$101))+COUNTIF($CK$8:CK744,CK744))</f>
        <v/>
      </c>
    </row>
    <row r="745" spans="73:91">
      <c r="BU745" s="193">
        <v>738</v>
      </c>
      <c r="BV745" s="193" t="str">
        <f>IF(CK745="","",SUMPRODUCT(--(CC745=$CC$8:$CC$358),--(CE745=$CE$8:$CE$358),--(CK745&lt;$CK$8:$CK$358))+COUNTIF($CK$8:CK745,CK745))</f>
        <v/>
      </c>
      <c r="BW745" s="193" t="str">
        <f t="shared" si="302"/>
        <v/>
      </c>
      <c r="BX745" s="193" t="str">
        <f t="shared" si="303"/>
        <v/>
      </c>
      <c r="BY745" s="193" t="str">
        <f t="shared" si="304"/>
        <v/>
      </c>
      <c r="BZ745" s="193" t="str">
        <f t="shared" si="305"/>
        <v/>
      </c>
      <c r="CA745" s="193" t="str">
        <f t="shared" si="306"/>
        <v/>
      </c>
      <c r="CB745" s="193" t="str">
        <f t="shared" si="307"/>
        <v/>
      </c>
      <c r="CC745" s="193" t="str">
        <f t="shared" si="308"/>
        <v/>
      </c>
      <c r="CD745" s="193" t="str">
        <f t="shared" si="309"/>
        <v/>
      </c>
      <c r="CE745" s="193" t="str">
        <f t="shared" si="310"/>
        <v/>
      </c>
      <c r="CF745" s="200" t="str">
        <f t="shared" si="301"/>
        <v/>
      </c>
      <c r="CG745" s="193" t="str">
        <f t="shared" si="311"/>
        <v/>
      </c>
      <c r="CH745" s="192" t="str">
        <f t="shared" si="312"/>
        <v/>
      </c>
      <c r="CI745" s="193" t="str">
        <f t="shared" si="313"/>
        <v/>
      </c>
      <c r="CJ745" s="192" t="str">
        <f t="shared" si="314"/>
        <v/>
      </c>
      <c r="CK745" s="192" t="str">
        <f t="shared" si="315"/>
        <v/>
      </c>
      <c r="CL745" s="193" t="str">
        <f>IF(CK745="","",SUMPRODUCT(--(CC745=$CC$8:$CC$358),--(CE745=$CE$8:$CE$358),--(CK745&lt;$CK$8:$CK$358))+COUNTIF($CK$8:CK745,CK745))</f>
        <v/>
      </c>
      <c r="CM745" s="229" t="str">
        <f>IF(CK745="","",SUMPRODUCT(--(CE745=$CE$8:$CE$101),--(CF745=$CF$8:$CF$101),--(CC745=$CC$8:$CC$101),--(CK745&lt;$CK$8:$CK$101))+COUNTIF($CK$8:CK745,CK745))</f>
        <v/>
      </c>
    </row>
    <row r="746" spans="73:91">
      <c r="BU746" s="193">
        <v>739</v>
      </c>
      <c r="BV746" s="193" t="str">
        <f>IF(CK746="","",SUMPRODUCT(--(CC746=$CC$8:$CC$358),--(CE746=$CE$8:$CE$358),--(CK746&lt;$CK$8:$CK$358))+COUNTIF($CK$8:CK746,CK746))</f>
        <v/>
      </c>
      <c r="BW746" s="193" t="str">
        <f t="shared" si="302"/>
        <v/>
      </c>
      <c r="BX746" s="193" t="str">
        <f t="shared" si="303"/>
        <v/>
      </c>
      <c r="BY746" s="193" t="str">
        <f t="shared" si="304"/>
        <v/>
      </c>
      <c r="BZ746" s="193" t="str">
        <f t="shared" si="305"/>
        <v/>
      </c>
      <c r="CA746" s="193" t="str">
        <f t="shared" si="306"/>
        <v/>
      </c>
      <c r="CB746" s="193" t="str">
        <f t="shared" si="307"/>
        <v/>
      </c>
      <c r="CC746" s="193" t="str">
        <f t="shared" si="308"/>
        <v/>
      </c>
      <c r="CD746" s="193" t="str">
        <f t="shared" si="309"/>
        <v/>
      </c>
      <c r="CE746" s="193" t="str">
        <f t="shared" si="310"/>
        <v/>
      </c>
      <c r="CF746" s="200" t="str">
        <f t="shared" si="301"/>
        <v/>
      </c>
      <c r="CG746" s="193" t="str">
        <f t="shared" si="311"/>
        <v/>
      </c>
      <c r="CH746" s="192" t="str">
        <f t="shared" si="312"/>
        <v/>
      </c>
      <c r="CI746" s="193" t="str">
        <f t="shared" si="313"/>
        <v/>
      </c>
      <c r="CJ746" s="192" t="str">
        <f t="shared" si="314"/>
        <v/>
      </c>
      <c r="CK746" s="192" t="str">
        <f t="shared" si="315"/>
        <v/>
      </c>
      <c r="CL746" s="193" t="str">
        <f>IF(CK746="","",SUMPRODUCT(--(CC746=$CC$8:$CC$358),--(CE746=$CE$8:$CE$358),--(CK746&lt;$CK$8:$CK$358))+COUNTIF($CK$8:CK746,CK746))</f>
        <v/>
      </c>
      <c r="CM746" s="229" t="str">
        <f>IF(CK746="","",SUMPRODUCT(--(CE746=$CE$8:$CE$101),--(CF746=$CF$8:$CF$101),--(CC746=$CC$8:$CC$101),--(CK746&lt;$CK$8:$CK$101))+COUNTIF($CK$8:CK746,CK746))</f>
        <v/>
      </c>
    </row>
    <row r="747" spans="73:91">
      <c r="BU747" s="193">
        <v>740</v>
      </c>
      <c r="BV747" s="193" t="str">
        <f>IF(CK747="","",SUMPRODUCT(--(CC747=$CC$8:$CC$358),--(CE747=$CE$8:$CE$358),--(CK747&lt;$CK$8:$CK$358))+COUNTIF($CK$8:CK747,CK747))</f>
        <v/>
      </c>
      <c r="BW747" s="193" t="str">
        <f t="shared" si="302"/>
        <v/>
      </c>
      <c r="BX747" s="193" t="str">
        <f t="shared" si="303"/>
        <v/>
      </c>
      <c r="BY747" s="193" t="str">
        <f t="shared" si="304"/>
        <v/>
      </c>
      <c r="BZ747" s="193" t="str">
        <f t="shared" si="305"/>
        <v/>
      </c>
      <c r="CA747" s="193" t="str">
        <f t="shared" si="306"/>
        <v/>
      </c>
      <c r="CB747" s="193" t="str">
        <f t="shared" si="307"/>
        <v/>
      </c>
      <c r="CC747" s="193" t="str">
        <f t="shared" si="308"/>
        <v/>
      </c>
      <c r="CD747" s="193" t="str">
        <f t="shared" si="309"/>
        <v/>
      </c>
      <c r="CE747" s="193" t="str">
        <f t="shared" si="310"/>
        <v/>
      </c>
      <c r="CF747" s="200" t="str">
        <f t="shared" si="301"/>
        <v/>
      </c>
      <c r="CG747" s="193" t="str">
        <f t="shared" si="311"/>
        <v/>
      </c>
      <c r="CH747" s="192" t="str">
        <f t="shared" si="312"/>
        <v/>
      </c>
      <c r="CI747" s="193" t="str">
        <f t="shared" si="313"/>
        <v/>
      </c>
      <c r="CJ747" s="192" t="str">
        <f t="shared" si="314"/>
        <v/>
      </c>
      <c r="CK747" s="192" t="str">
        <f t="shared" si="315"/>
        <v/>
      </c>
      <c r="CL747" s="193" t="str">
        <f>IF(CK747="","",SUMPRODUCT(--(CC747=$CC$8:$CC$358),--(CE747=$CE$8:$CE$358),--(CK747&lt;$CK$8:$CK$358))+COUNTIF($CK$8:CK747,CK747))</f>
        <v/>
      </c>
      <c r="CM747" s="229" t="str">
        <f>IF(CK747="","",SUMPRODUCT(--(CE747=$CE$8:$CE$101),--(CF747=$CF$8:$CF$101),--(CC747=$CC$8:$CC$101),--(CK747&lt;$CK$8:$CK$101))+COUNTIF($CK$8:CK747,CK747))</f>
        <v/>
      </c>
    </row>
    <row r="748" spans="73:91">
      <c r="BU748" s="193">
        <v>741</v>
      </c>
      <c r="BV748" s="193" t="str">
        <f>IF(CK748="","",SUMPRODUCT(--(CC748=$CC$8:$CC$358),--(CE748=$CE$8:$CE$358),--(CK748&lt;$CK$8:$CK$358))+COUNTIF($CK$8:CK748,CK748))</f>
        <v/>
      </c>
      <c r="BW748" s="193" t="str">
        <f t="shared" si="302"/>
        <v/>
      </c>
      <c r="BX748" s="193" t="str">
        <f t="shared" si="303"/>
        <v/>
      </c>
      <c r="BY748" s="193" t="str">
        <f t="shared" si="304"/>
        <v/>
      </c>
      <c r="BZ748" s="193" t="str">
        <f t="shared" si="305"/>
        <v/>
      </c>
      <c r="CA748" s="193" t="str">
        <f t="shared" si="306"/>
        <v/>
      </c>
      <c r="CB748" s="193" t="str">
        <f t="shared" si="307"/>
        <v/>
      </c>
      <c r="CC748" s="193" t="str">
        <f t="shared" si="308"/>
        <v/>
      </c>
      <c r="CD748" s="193" t="str">
        <f t="shared" si="309"/>
        <v/>
      </c>
      <c r="CE748" s="193" t="str">
        <f t="shared" si="310"/>
        <v/>
      </c>
      <c r="CF748" s="200" t="str">
        <f t="shared" si="301"/>
        <v/>
      </c>
      <c r="CG748" s="193" t="str">
        <f t="shared" si="311"/>
        <v/>
      </c>
      <c r="CH748" s="192" t="str">
        <f t="shared" si="312"/>
        <v/>
      </c>
      <c r="CI748" s="193" t="str">
        <f t="shared" si="313"/>
        <v/>
      </c>
      <c r="CJ748" s="192" t="str">
        <f t="shared" si="314"/>
        <v/>
      </c>
      <c r="CK748" s="192" t="str">
        <f t="shared" si="315"/>
        <v/>
      </c>
      <c r="CL748" s="193" t="str">
        <f>IF(CK748="","",SUMPRODUCT(--(CC748=$CC$8:$CC$358),--(CE748=$CE$8:$CE$358),--(CK748&lt;$CK$8:$CK$358))+COUNTIF($CK$8:CK748,CK748))</f>
        <v/>
      </c>
      <c r="CM748" s="229" t="str">
        <f>IF(CK748="","",SUMPRODUCT(--(CE748=$CE$8:$CE$101),--(CF748=$CF$8:$CF$101),--(CC748=$CC$8:$CC$101),--(CK748&lt;$CK$8:$CK$101))+COUNTIF($CK$8:CK748,CK748))</f>
        <v/>
      </c>
    </row>
    <row r="749" spans="73:91">
      <c r="BU749" s="193">
        <v>742</v>
      </c>
      <c r="BV749" s="193" t="str">
        <f>IF(CK749="","",SUMPRODUCT(--(CC749=$CC$8:$CC$358),--(CE749=$CE$8:$CE$358),--(CK749&lt;$CK$8:$CK$358))+COUNTIF($CK$8:CK749,CK749))</f>
        <v/>
      </c>
      <c r="BW749" s="193" t="str">
        <f t="shared" si="302"/>
        <v/>
      </c>
      <c r="BX749" s="193" t="str">
        <f t="shared" si="303"/>
        <v/>
      </c>
      <c r="BY749" s="193" t="str">
        <f t="shared" si="304"/>
        <v/>
      </c>
      <c r="BZ749" s="193" t="str">
        <f t="shared" si="305"/>
        <v/>
      </c>
      <c r="CA749" s="193" t="str">
        <f t="shared" si="306"/>
        <v/>
      </c>
      <c r="CB749" s="193" t="str">
        <f t="shared" si="307"/>
        <v/>
      </c>
      <c r="CC749" s="193" t="str">
        <f t="shared" si="308"/>
        <v/>
      </c>
      <c r="CD749" s="193" t="str">
        <f t="shared" si="309"/>
        <v/>
      </c>
      <c r="CE749" s="193" t="str">
        <f t="shared" si="310"/>
        <v/>
      </c>
      <c r="CF749" s="200" t="str">
        <f t="shared" si="301"/>
        <v/>
      </c>
      <c r="CG749" s="193" t="str">
        <f t="shared" si="311"/>
        <v/>
      </c>
      <c r="CH749" s="192" t="str">
        <f t="shared" si="312"/>
        <v/>
      </c>
      <c r="CI749" s="193" t="str">
        <f t="shared" si="313"/>
        <v/>
      </c>
      <c r="CJ749" s="192" t="str">
        <f t="shared" si="314"/>
        <v/>
      </c>
      <c r="CK749" s="192" t="str">
        <f t="shared" si="315"/>
        <v/>
      </c>
      <c r="CL749" s="193" t="str">
        <f>IF(CK749="","",SUMPRODUCT(--(CC749=$CC$8:$CC$358),--(CE749=$CE$8:$CE$358),--(CK749&lt;$CK$8:$CK$358))+COUNTIF($CK$8:CK749,CK749))</f>
        <v/>
      </c>
      <c r="CM749" s="229" t="str">
        <f>IF(CK749="","",SUMPRODUCT(--(CE749=$CE$8:$CE$101),--(CF749=$CF$8:$CF$101),--(CC749=$CC$8:$CC$101),--(CK749&lt;$CK$8:$CK$101))+COUNTIF($CK$8:CK749,CK749))</f>
        <v/>
      </c>
    </row>
    <row r="750" spans="73:91">
      <c r="BU750" s="193">
        <v>743</v>
      </c>
      <c r="BV750" s="193" t="str">
        <f>IF(CK750="","",SUMPRODUCT(--(CC750=$CC$8:$CC$358),--(CE750=$CE$8:$CE$358),--(CK750&lt;$CK$8:$CK$358))+COUNTIF($CK$8:CK750,CK750))</f>
        <v/>
      </c>
      <c r="BW750" s="193" t="str">
        <f t="shared" si="302"/>
        <v/>
      </c>
      <c r="BX750" s="193" t="str">
        <f t="shared" si="303"/>
        <v/>
      </c>
      <c r="BY750" s="193" t="str">
        <f t="shared" si="304"/>
        <v/>
      </c>
      <c r="BZ750" s="193" t="str">
        <f t="shared" si="305"/>
        <v/>
      </c>
      <c r="CA750" s="193" t="str">
        <f t="shared" si="306"/>
        <v/>
      </c>
      <c r="CB750" s="193" t="str">
        <f t="shared" si="307"/>
        <v/>
      </c>
      <c r="CC750" s="193" t="str">
        <f t="shared" si="308"/>
        <v/>
      </c>
      <c r="CD750" s="193" t="str">
        <f t="shared" si="309"/>
        <v/>
      </c>
      <c r="CE750" s="193" t="str">
        <f t="shared" si="310"/>
        <v/>
      </c>
      <c r="CF750" s="200" t="str">
        <f t="shared" si="301"/>
        <v/>
      </c>
      <c r="CG750" s="193" t="str">
        <f t="shared" si="311"/>
        <v/>
      </c>
      <c r="CH750" s="192" t="str">
        <f t="shared" si="312"/>
        <v/>
      </c>
      <c r="CI750" s="193" t="str">
        <f t="shared" si="313"/>
        <v/>
      </c>
      <c r="CJ750" s="192" t="str">
        <f t="shared" si="314"/>
        <v/>
      </c>
      <c r="CK750" s="192" t="str">
        <f t="shared" si="315"/>
        <v/>
      </c>
      <c r="CL750" s="193" t="str">
        <f>IF(CK750="","",SUMPRODUCT(--(CC750=$CC$8:$CC$358),--(CE750=$CE$8:$CE$358),--(CK750&lt;$CK$8:$CK$358))+COUNTIF($CK$8:CK750,CK750))</f>
        <v/>
      </c>
      <c r="CM750" s="229" t="str">
        <f>IF(CK750="","",SUMPRODUCT(--(CE750=$CE$8:$CE$101),--(CF750=$CF$8:$CF$101),--(CC750=$CC$8:$CC$101),--(CK750&lt;$CK$8:$CK$101))+COUNTIF($CK$8:CK750,CK750))</f>
        <v/>
      </c>
    </row>
    <row r="751" spans="73:91">
      <c r="BU751" s="193">
        <v>744</v>
      </c>
      <c r="BV751" s="193" t="str">
        <f>IF(CK751="","",SUMPRODUCT(--(CC751=$CC$8:$CC$358),--(CE751=$CE$8:$CE$358),--(CK751&lt;$CK$8:$CK$358))+COUNTIF($CK$8:CK751,CK751))</f>
        <v/>
      </c>
      <c r="BW751" s="193" t="str">
        <f t="shared" si="302"/>
        <v/>
      </c>
      <c r="BX751" s="193" t="str">
        <f t="shared" si="303"/>
        <v/>
      </c>
      <c r="BY751" s="193" t="str">
        <f t="shared" si="304"/>
        <v/>
      </c>
      <c r="BZ751" s="193" t="str">
        <f t="shared" si="305"/>
        <v/>
      </c>
      <c r="CA751" s="193" t="str">
        <f t="shared" si="306"/>
        <v/>
      </c>
      <c r="CB751" s="193" t="str">
        <f t="shared" si="307"/>
        <v/>
      </c>
      <c r="CC751" s="193" t="str">
        <f t="shared" si="308"/>
        <v/>
      </c>
      <c r="CD751" s="193" t="str">
        <f t="shared" si="309"/>
        <v/>
      </c>
      <c r="CE751" s="193" t="str">
        <f t="shared" si="310"/>
        <v/>
      </c>
      <c r="CF751" s="200" t="str">
        <f t="shared" si="301"/>
        <v/>
      </c>
      <c r="CG751" s="193" t="str">
        <f t="shared" si="311"/>
        <v/>
      </c>
      <c r="CH751" s="192" t="str">
        <f t="shared" si="312"/>
        <v/>
      </c>
      <c r="CI751" s="193" t="str">
        <f t="shared" si="313"/>
        <v/>
      </c>
      <c r="CJ751" s="192" t="str">
        <f t="shared" si="314"/>
        <v/>
      </c>
      <c r="CK751" s="192" t="str">
        <f t="shared" si="315"/>
        <v/>
      </c>
      <c r="CL751" s="193" t="str">
        <f>IF(CK751="","",SUMPRODUCT(--(CC751=$CC$8:$CC$358),--(CE751=$CE$8:$CE$358),--(CK751&lt;$CK$8:$CK$358))+COUNTIF($CK$8:CK751,CK751))</f>
        <v/>
      </c>
      <c r="CM751" s="229" t="str">
        <f>IF(CK751="","",SUMPRODUCT(--(CE751=$CE$8:$CE$101),--(CF751=$CF$8:$CF$101),--(CC751=$CC$8:$CC$101),--(CK751&lt;$CK$8:$CK$101))+COUNTIF($CK$8:CK751,CK751))</f>
        <v/>
      </c>
    </row>
    <row r="752" spans="73:91">
      <c r="BU752" s="193">
        <v>745</v>
      </c>
      <c r="BV752" s="193" t="str">
        <f>IF(CK752="","",SUMPRODUCT(--(CC752=$CC$8:$CC$358),--(CE752=$CE$8:$CE$358),--(CK752&lt;$CK$8:$CK$358))+COUNTIF($CK$8:CK752,CK752))</f>
        <v/>
      </c>
      <c r="BW752" s="193" t="str">
        <f t="shared" si="302"/>
        <v/>
      </c>
      <c r="BX752" s="193" t="str">
        <f t="shared" si="303"/>
        <v/>
      </c>
      <c r="BY752" s="193" t="str">
        <f t="shared" si="304"/>
        <v/>
      </c>
      <c r="BZ752" s="193" t="str">
        <f t="shared" si="305"/>
        <v/>
      </c>
      <c r="CA752" s="193" t="str">
        <f t="shared" si="306"/>
        <v/>
      </c>
      <c r="CB752" s="193" t="str">
        <f t="shared" si="307"/>
        <v/>
      </c>
      <c r="CC752" s="193" t="str">
        <f t="shared" si="308"/>
        <v/>
      </c>
      <c r="CD752" s="193" t="str">
        <f t="shared" si="309"/>
        <v/>
      </c>
      <c r="CE752" s="193" t="str">
        <f t="shared" si="310"/>
        <v/>
      </c>
      <c r="CF752" s="200" t="str">
        <f t="shared" si="301"/>
        <v/>
      </c>
      <c r="CG752" s="193" t="str">
        <f t="shared" si="311"/>
        <v/>
      </c>
      <c r="CH752" s="192" t="str">
        <f t="shared" si="312"/>
        <v/>
      </c>
      <c r="CI752" s="193" t="str">
        <f t="shared" si="313"/>
        <v/>
      </c>
      <c r="CJ752" s="192" t="str">
        <f t="shared" si="314"/>
        <v/>
      </c>
      <c r="CK752" s="192" t="str">
        <f t="shared" si="315"/>
        <v/>
      </c>
      <c r="CL752" s="193" t="str">
        <f>IF(CK752="","",SUMPRODUCT(--(CC752=$CC$8:$CC$358),--(CE752=$CE$8:$CE$358),--(CK752&lt;$CK$8:$CK$358))+COUNTIF($CK$8:CK752,CK752))</f>
        <v/>
      </c>
      <c r="CM752" s="229" t="str">
        <f>IF(CK752="","",SUMPRODUCT(--(CE752=$CE$8:$CE$101),--(CF752=$CF$8:$CF$101),--(CC752=$CC$8:$CC$101),--(CK752&lt;$CK$8:$CK$101))+COUNTIF($CK$8:CK752,CK752))</f>
        <v/>
      </c>
    </row>
    <row r="753" spans="73:91">
      <c r="BU753" s="193">
        <v>746</v>
      </c>
      <c r="BV753" s="193" t="str">
        <f>IF(CK753="","",SUMPRODUCT(--(CC753=$CC$8:$CC$358),--(CE753=$CE$8:$CE$358),--(CK753&lt;$CK$8:$CK$358))+COUNTIF($CK$8:CK753,CK753))</f>
        <v/>
      </c>
      <c r="BW753" s="193" t="str">
        <f t="shared" si="302"/>
        <v/>
      </c>
      <c r="BX753" s="193" t="str">
        <f t="shared" si="303"/>
        <v/>
      </c>
      <c r="BY753" s="193" t="str">
        <f t="shared" si="304"/>
        <v/>
      </c>
      <c r="BZ753" s="193" t="str">
        <f t="shared" si="305"/>
        <v/>
      </c>
      <c r="CA753" s="193" t="str">
        <f t="shared" si="306"/>
        <v/>
      </c>
      <c r="CB753" s="193" t="str">
        <f t="shared" si="307"/>
        <v/>
      </c>
      <c r="CC753" s="193" t="str">
        <f t="shared" si="308"/>
        <v/>
      </c>
      <c r="CD753" s="193" t="str">
        <f t="shared" si="309"/>
        <v/>
      </c>
      <c r="CE753" s="193" t="str">
        <f t="shared" si="310"/>
        <v/>
      </c>
      <c r="CF753" s="200" t="str">
        <f t="shared" si="301"/>
        <v/>
      </c>
      <c r="CG753" s="193" t="str">
        <f t="shared" si="311"/>
        <v/>
      </c>
      <c r="CH753" s="192" t="str">
        <f t="shared" si="312"/>
        <v/>
      </c>
      <c r="CI753" s="193" t="str">
        <f t="shared" si="313"/>
        <v/>
      </c>
      <c r="CJ753" s="192" t="str">
        <f t="shared" si="314"/>
        <v/>
      </c>
      <c r="CK753" s="192" t="str">
        <f t="shared" si="315"/>
        <v/>
      </c>
      <c r="CL753" s="193" t="str">
        <f>IF(CK753="","",SUMPRODUCT(--(CC753=$CC$8:$CC$358),--(CE753=$CE$8:$CE$358),--(CK753&lt;$CK$8:$CK$358))+COUNTIF($CK$8:CK753,CK753))</f>
        <v/>
      </c>
      <c r="CM753" s="229" t="str">
        <f>IF(CK753="","",SUMPRODUCT(--(CE753=$CE$8:$CE$101),--(CF753=$CF$8:$CF$101),--(CC753=$CC$8:$CC$101),--(CK753&lt;$CK$8:$CK$101))+COUNTIF($CK$8:CK753,CK753))</f>
        <v/>
      </c>
    </row>
    <row r="754" spans="73:91">
      <c r="BU754" s="193">
        <v>747</v>
      </c>
      <c r="BV754" s="193" t="str">
        <f>IF(CK754="","",SUMPRODUCT(--(CC754=$CC$8:$CC$358),--(CE754=$CE$8:$CE$358),--(CK754&lt;$CK$8:$CK$358))+COUNTIF($CK$8:CK754,CK754))</f>
        <v/>
      </c>
      <c r="BW754" s="193" t="str">
        <f t="shared" si="302"/>
        <v/>
      </c>
      <c r="BX754" s="193" t="str">
        <f t="shared" si="303"/>
        <v/>
      </c>
      <c r="BY754" s="193" t="str">
        <f t="shared" si="304"/>
        <v/>
      </c>
      <c r="BZ754" s="193" t="str">
        <f t="shared" si="305"/>
        <v/>
      </c>
      <c r="CA754" s="193" t="str">
        <f t="shared" si="306"/>
        <v/>
      </c>
      <c r="CB754" s="193" t="str">
        <f t="shared" si="307"/>
        <v/>
      </c>
      <c r="CC754" s="193" t="str">
        <f t="shared" si="308"/>
        <v/>
      </c>
      <c r="CD754" s="193" t="str">
        <f t="shared" si="309"/>
        <v/>
      </c>
      <c r="CE754" s="193" t="str">
        <f t="shared" si="310"/>
        <v/>
      </c>
      <c r="CF754" s="200" t="str">
        <f t="shared" si="301"/>
        <v/>
      </c>
      <c r="CG754" s="193" t="str">
        <f t="shared" si="311"/>
        <v/>
      </c>
      <c r="CH754" s="192" t="str">
        <f t="shared" si="312"/>
        <v/>
      </c>
      <c r="CI754" s="193" t="str">
        <f t="shared" si="313"/>
        <v/>
      </c>
      <c r="CJ754" s="192" t="str">
        <f t="shared" si="314"/>
        <v/>
      </c>
      <c r="CK754" s="192" t="str">
        <f t="shared" si="315"/>
        <v/>
      </c>
      <c r="CL754" s="193" t="str">
        <f>IF(CK754="","",SUMPRODUCT(--(CC754=$CC$8:$CC$358),--(CE754=$CE$8:$CE$358),--(CK754&lt;$CK$8:$CK$358))+COUNTIF($CK$8:CK754,CK754))</f>
        <v/>
      </c>
      <c r="CM754" s="229" t="str">
        <f>IF(CK754="","",SUMPRODUCT(--(CE754=$CE$8:$CE$101),--(CF754=$CF$8:$CF$101),--(CC754=$CC$8:$CC$101),--(CK754&lt;$CK$8:$CK$101))+COUNTIF($CK$8:CK754,CK754))</f>
        <v/>
      </c>
    </row>
    <row r="755" spans="73:91">
      <c r="BU755" s="193">
        <v>748</v>
      </c>
      <c r="BV755" s="193" t="str">
        <f>IF(CK755="","",SUMPRODUCT(--(CC755=$CC$8:$CC$358),--(CE755=$CE$8:$CE$358),--(CK755&lt;$CK$8:$CK$358))+COUNTIF($CK$8:CK755,CK755))</f>
        <v/>
      </c>
      <c r="BW755" s="193" t="str">
        <f t="shared" si="302"/>
        <v/>
      </c>
      <c r="BX755" s="193" t="str">
        <f t="shared" si="303"/>
        <v/>
      </c>
      <c r="BY755" s="193" t="str">
        <f t="shared" si="304"/>
        <v/>
      </c>
      <c r="BZ755" s="193" t="str">
        <f t="shared" si="305"/>
        <v/>
      </c>
      <c r="CA755" s="193" t="str">
        <f t="shared" si="306"/>
        <v/>
      </c>
      <c r="CB755" s="193" t="str">
        <f t="shared" si="307"/>
        <v/>
      </c>
      <c r="CC755" s="193" t="str">
        <f t="shared" si="308"/>
        <v/>
      </c>
      <c r="CD755" s="193" t="str">
        <f t="shared" si="309"/>
        <v/>
      </c>
      <c r="CE755" s="193" t="str">
        <f t="shared" si="310"/>
        <v/>
      </c>
      <c r="CF755" s="200" t="str">
        <f t="shared" si="301"/>
        <v/>
      </c>
      <c r="CG755" s="193" t="str">
        <f t="shared" si="311"/>
        <v/>
      </c>
      <c r="CH755" s="192" t="str">
        <f t="shared" si="312"/>
        <v/>
      </c>
      <c r="CI755" s="193" t="str">
        <f t="shared" si="313"/>
        <v/>
      </c>
      <c r="CJ755" s="192" t="str">
        <f t="shared" si="314"/>
        <v/>
      </c>
      <c r="CK755" s="192" t="str">
        <f t="shared" si="315"/>
        <v/>
      </c>
      <c r="CL755" s="193" t="str">
        <f>IF(CK755="","",SUMPRODUCT(--(CC755=$CC$8:$CC$358),--(CE755=$CE$8:$CE$358),--(CK755&lt;$CK$8:$CK$358))+COUNTIF($CK$8:CK755,CK755))</f>
        <v/>
      </c>
      <c r="CM755" s="229" t="str">
        <f>IF(CK755="","",SUMPRODUCT(--(CE755=$CE$8:$CE$101),--(CF755=$CF$8:$CF$101),--(CC755=$CC$8:$CC$101),--(CK755&lt;$CK$8:$CK$101))+COUNTIF($CK$8:CK755,CK755))</f>
        <v/>
      </c>
    </row>
    <row r="756" spans="73:91">
      <c r="BU756" s="193">
        <v>749</v>
      </c>
      <c r="BV756" s="193" t="str">
        <f>IF(CK756="","",SUMPRODUCT(--(CC756=$CC$8:$CC$358),--(CE756=$CE$8:$CE$358),--(CK756&lt;$CK$8:$CK$358))+COUNTIF($CK$8:CK756,CK756))</f>
        <v/>
      </c>
      <c r="BW756" s="193" t="str">
        <f t="shared" si="302"/>
        <v/>
      </c>
      <c r="BX756" s="193" t="str">
        <f t="shared" si="303"/>
        <v/>
      </c>
      <c r="BY756" s="193" t="str">
        <f t="shared" si="304"/>
        <v/>
      </c>
      <c r="BZ756" s="193" t="str">
        <f t="shared" si="305"/>
        <v/>
      </c>
      <c r="CA756" s="193" t="str">
        <f t="shared" si="306"/>
        <v/>
      </c>
      <c r="CB756" s="193" t="str">
        <f t="shared" si="307"/>
        <v/>
      </c>
      <c r="CC756" s="193" t="str">
        <f t="shared" si="308"/>
        <v/>
      </c>
      <c r="CD756" s="193" t="str">
        <f t="shared" si="309"/>
        <v/>
      </c>
      <c r="CE756" s="193" t="str">
        <f t="shared" si="310"/>
        <v/>
      </c>
      <c r="CF756" s="200" t="str">
        <f t="shared" si="301"/>
        <v/>
      </c>
      <c r="CG756" s="193" t="str">
        <f t="shared" si="311"/>
        <v/>
      </c>
      <c r="CH756" s="192" t="str">
        <f t="shared" si="312"/>
        <v/>
      </c>
      <c r="CI756" s="193" t="str">
        <f t="shared" si="313"/>
        <v/>
      </c>
      <c r="CJ756" s="192" t="str">
        <f t="shared" si="314"/>
        <v/>
      </c>
      <c r="CK756" s="192" t="str">
        <f t="shared" si="315"/>
        <v/>
      </c>
      <c r="CL756" s="193" t="str">
        <f>IF(CK756="","",SUMPRODUCT(--(CC756=$CC$8:$CC$358),--(CE756=$CE$8:$CE$358),--(CK756&lt;$CK$8:$CK$358))+COUNTIF($CK$8:CK756,CK756))</f>
        <v/>
      </c>
      <c r="CM756" s="229" t="str">
        <f>IF(CK756="","",SUMPRODUCT(--(CE756=$CE$8:$CE$101),--(CF756=$CF$8:$CF$101),--(CC756=$CC$8:$CC$101),--(CK756&lt;$CK$8:$CK$101))+COUNTIF($CK$8:CK756,CK756))</f>
        <v/>
      </c>
    </row>
    <row r="757" spans="73:91">
      <c r="BU757" s="193">
        <v>750</v>
      </c>
      <c r="BV757" s="193" t="str">
        <f>IF(CK757="","",SUMPRODUCT(--(CC757=$CC$8:$CC$358),--(CE757=$CE$8:$CE$358),--(CK757&lt;$CK$8:$CK$358))+COUNTIF($CK$8:CK757,CK757))</f>
        <v/>
      </c>
      <c r="BW757" s="193" t="str">
        <f t="shared" si="302"/>
        <v/>
      </c>
      <c r="BX757" s="193" t="str">
        <f t="shared" si="303"/>
        <v/>
      </c>
      <c r="BY757" s="193" t="str">
        <f t="shared" si="304"/>
        <v/>
      </c>
      <c r="BZ757" s="193" t="str">
        <f t="shared" si="305"/>
        <v/>
      </c>
      <c r="CA757" s="193" t="str">
        <f t="shared" si="306"/>
        <v/>
      </c>
      <c r="CB757" s="193" t="str">
        <f t="shared" si="307"/>
        <v/>
      </c>
      <c r="CC757" s="193" t="str">
        <f t="shared" si="308"/>
        <v/>
      </c>
      <c r="CD757" s="193" t="str">
        <f t="shared" si="309"/>
        <v/>
      </c>
      <c r="CE757" s="193" t="str">
        <f t="shared" si="310"/>
        <v/>
      </c>
      <c r="CF757" s="200" t="str">
        <f t="shared" si="301"/>
        <v/>
      </c>
      <c r="CG757" s="193" t="str">
        <f t="shared" si="311"/>
        <v/>
      </c>
      <c r="CH757" s="192" t="str">
        <f t="shared" si="312"/>
        <v/>
      </c>
      <c r="CI757" s="193" t="str">
        <f t="shared" si="313"/>
        <v/>
      </c>
      <c r="CJ757" s="192" t="str">
        <f t="shared" si="314"/>
        <v/>
      </c>
      <c r="CK757" s="192" t="str">
        <f t="shared" si="315"/>
        <v/>
      </c>
      <c r="CL757" s="193" t="str">
        <f>IF(CK757="","",SUMPRODUCT(--(CC757=$CC$8:$CC$358),--(CE757=$CE$8:$CE$358),--(CK757&lt;$CK$8:$CK$358))+COUNTIF($CK$8:CK757,CK757))</f>
        <v/>
      </c>
      <c r="CM757" s="229" t="str">
        <f>IF(CK757="","",SUMPRODUCT(--(CE757=$CE$8:$CE$101),--(CF757=$CF$8:$CF$101),--(CC757=$CC$8:$CC$101),--(CK757&lt;$CK$8:$CK$101))+COUNTIF($CK$8:CK757,CK757))</f>
        <v/>
      </c>
    </row>
    <row r="758" spans="73:91">
      <c r="BU758" s="193">
        <v>751</v>
      </c>
      <c r="BV758" s="193" t="str">
        <f>IF(CK758="","",SUMPRODUCT(--(CC758=$CC$8:$CC$358),--(CE758=$CE$8:$CE$358),--(CK758&lt;$CK$8:$CK$358))+COUNTIF($CK$8:CK758,CK758))</f>
        <v/>
      </c>
      <c r="BW758" s="193" t="str">
        <f t="shared" si="302"/>
        <v/>
      </c>
      <c r="BX758" s="193" t="str">
        <f t="shared" si="303"/>
        <v/>
      </c>
      <c r="BY758" s="193" t="str">
        <f t="shared" si="304"/>
        <v/>
      </c>
      <c r="BZ758" s="193" t="str">
        <f t="shared" si="305"/>
        <v/>
      </c>
      <c r="CA758" s="193" t="str">
        <f t="shared" si="306"/>
        <v/>
      </c>
      <c r="CB758" s="193" t="str">
        <f t="shared" si="307"/>
        <v/>
      </c>
      <c r="CC758" s="193" t="str">
        <f t="shared" si="308"/>
        <v/>
      </c>
      <c r="CD758" s="193" t="str">
        <f t="shared" si="309"/>
        <v/>
      </c>
      <c r="CE758" s="193" t="str">
        <f t="shared" si="310"/>
        <v/>
      </c>
      <c r="CF758" s="200" t="str">
        <f t="shared" si="301"/>
        <v/>
      </c>
      <c r="CG758" s="193" t="str">
        <f t="shared" si="311"/>
        <v/>
      </c>
      <c r="CH758" s="192" t="str">
        <f t="shared" si="312"/>
        <v/>
      </c>
      <c r="CI758" s="193" t="str">
        <f t="shared" si="313"/>
        <v/>
      </c>
      <c r="CJ758" s="192" t="str">
        <f t="shared" si="314"/>
        <v/>
      </c>
      <c r="CK758" s="192" t="str">
        <f t="shared" si="315"/>
        <v/>
      </c>
      <c r="CL758" s="193" t="str">
        <f>IF(CK758="","",SUMPRODUCT(--(CC758=$CC$8:$CC$358),--(CE758=$CE$8:$CE$358),--(CK758&lt;$CK$8:$CK$358))+COUNTIF($CK$8:CK758,CK758))</f>
        <v/>
      </c>
      <c r="CM758" s="229" t="str">
        <f>IF(CK758="","",SUMPRODUCT(--(CE758=$CE$8:$CE$101),--(CF758=$CF$8:$CF$101),--(CC758=$CC$8:$CC$101),--(CK758&lt;$CK$8:$CK$101))+COUNTIF($CK$8:CK758,CK758))</f>
        <v/>
      </c>
    </row>
    <row r="759" spans="73:91">
      <c r="BU759" s="193">
        <v>752</v>
      </c>
      <c r="BV759" s="193" t="str">
        <f>IF(CK759="","",SUMPRODUCT(--(CC759=$CC$8:$CC$358),--(CE759=$CE$8:$CE$358),--(CK759&lt;$CK$8:$CK$358))+COUNTIF($CK$8:CK759,CK759))</f>
        <v/>
      </c>
      <c r="BW759" s="193" t="str">
        <f t="shared" si="302"/>
        <v/>
      </c>
      <c r="BX759" s="193" t="str">
        <f t="shared" si="303"/>
        <v/>
      </c>
      <c r="BY759" s="193" t="str">
        <f t="shared" si="304"/>
        <v/>
      </c>
      <c r="BZ759" s="193" t="str">
        <f t="shared" si="305"/>
        <v/>
      </c>
      <c r="CA759" s="193" t="str">
        <f t="shared" si="306"/>
        <v/>
      </c>
      <c r="CB759" s="193" t="str">
        <f t="shared" si="307"/>
        <v/>
      </c>
      <c r="CC759" s="193" t="str">
        <f t="shared" si="308"/>
        <v/>
      </c>
      <c r="CD759" s="193" t="str">
        <f t="shared" si="309"/>
        <v/>
      </c>
      <c r="CE759" s="193" t="str">
        <f t="shared" si="310"/>
        <v/>
      </c>
      <c r="CF759" s="200" t="str">
        <f t="shared" si="301"/>
        <v/>
      </c>
      <c r="CG759" s="193" t="str">
        <f t="shared" si="311"/>
        <v/>
      </c>
      <c r="CH759" s="192" t="str">
        <f t="shared" si="312"/>
        <v/>
      </c>
      <c r="CI759" s="193" t="str">
        <f t="shared" si="313"/>
        <v/>
      </c>
      <c r="CJ759" s="192" t="str">
        <f t="shared" si="314"/>
        <v/>
      </c>
      <c r="CK759" s="192" t="str">
        <f t="shared" si="315"/>
        <v/>
      </c>
      <c r="CL759" s="193" t="str">
        <f>IF(CK759="","",SUMPRODUCT(--(CC759=$CC$8:$CC$358),--(CE759=$CE$8:$CE$358),--(CK759&lt;$CK$8:$CK$358))+COUNTIF($CK$8:CK759,CK759))</f>
        <v/>
      </c>
      <c r="CM759" s="229" t="str">
        <f>IF(CK759="","",SUMPRODUCT(--(CE759=$CE$8:$CE$101),--(CF759=$CF$8:$CF$101),--(CC759=$CC$8:$CC$101),--(CK759&lt;$CK$8:$CK$101))+COUNTIF($CK$8:CK759,CK759))</f>
        <v/>
      </c>
    </row>
    <row r="760" spans="73:91">
      <c r="BU760" s="193">
        <v>753</v>
      </c>
      <c r="BV760" s="193" t="str">
        <f>IF(CK760="","",SUMPRODUCT(--(CC760=$CC$8:$CC$358),--(CE760=$CE$8:$CE$358),--(CK760&lt;$CK$8:$CK$358))+COUNTIF($CK$8:CK760,CK760))</f>
        <v/>
      </c>
      <c r="BW760" s="193" t="str">
        <f t="shared" si="302"/>
        <v/>
      </c>
      <c r="BX760" s="193" t="str">
        <f t="shared" si="303"/>
        <v/>
      </c>
      <c r="BY760" s="193" t="str">
        <f t="shared" si="304"/>
        <v/>
      </c>
      <c r="BZ760" s="193" t="str">
        <f t="shared" si="305"/>
        <v/>
      </c>
      <c r="CA760" s="193" t="str">
        <f t="shared" si="306"/>
        <v/>
      </c>
      <c r="CB760" s="193" t="str">
        <f t="shared" si="307"/>
        <v/>
      </c>
      <c r="CC760" s="193" t="str">
        <f t="shared" si="308"/>
        <v/>
      </c>
      <c r="CD760" s="193" t="str">
        <f t="shared" si="309"/>
        <v/>
      </c>
      <c r="CE760" s="193" t="str">
        <f t="shared" si="310"/>
        <v/>
      </c>
      <c r="CF760" s="200" t="str">
        <f t="shared" si="301"/>
        <v/>
      </c>
      <c r="CG760" s="193" t="str">
        <f t="shared" si="311"/>
        <v/>
      </c>
      <c r="CH760" s="192" t="str">
        <f t="shared" si="312"/>
        <v/>
      </c>
      <c r="CI760" s="193" t="str">
        <f t="shared" si="313"/>
        <v/>
      </c>
      <c r="CJ760" s="192" t="str">
        <f t="shared" si="314"/>
        <v/>
      </c>
      <c r="CK760" s="192" t="str">
        <f t="shared" si="315"/>
        <v/>
      </c>
      <c r="CL760" s="193" t="str">
        <f>IF(CK760="","",SUMPRODUCT(--(CC760=$CC$8:$CC$358),--(CE760=$CE$8:$CE$358),--(CK760&lt;$CK$8:$CK$358))+COUNTIF($CK$8:CK760,CK760))</f>
        <v/>
      </c>
      <c r="CM760" s="229" t="str">
        <f>IF(CK760="","",SUMPRODUCT(--(CE760=$CE$8:$CE$101),--(CF760=$CF$8:$CF$101),--(CC760=$CC$8:$CC$101),--(CK760&lt;$CK$8:$CK$101))+COUNTIF($CK$8:CK760,CK760))</f>
        <v/>
      </c>
    </row>
    <row r="761" spans="73:91">
      <c r="BU761" s="193">
        <v>754</v>
      </c>
      <c r="BV761" s="193" t="str">
        <f>IF(CK761="","",SUMPRODUCT(--(CC761=$CC$8:$CC$358),--(CE761=$CE$8:$CE$358),--(CK761&lt;$CK$8:$CK$358))+COUNTIF($CK$8:CK761,CK761))</f>
        <v/>
      </c>
      <c r="BW761" s="193" t="str">
        <f t="shared" si="302"/>
        <v/>
      </c>
      <c r="BX761" s="193" t="str">
        <f t="shared" si="303"/>
        <v/>
      </c>
      <c r="BY761" s="193" t="str">
        <f t="shared" si="304"/>
        <v/>
      </c>
      <c r="BZ761" s="193" t="str">
        <f t="shared" si="305"/>
        <v/>
      </c>
      <c r="CA761" s="193" t="str">
        <f t="shared" si="306"/>
        <v/>
      </c>
      <c r="CB761" s="193" t="str">
        <f t="shared" si="307"/>
        <v/>
      </c>
      <c r="CC761" s="193" t="str">
        <f t="shared" si="308"/>
        <v/>
      </c>
      <c r="CD761" s="193" t="str">
        <f t="shared" si="309"/>
        <v/>
      </c>
      <c r="CE761" s="193" t="str">
        <f t="shared" si="310"/>
        <v/>
      </c>
      <c r="CF761" s="200" t="str">
        <f t="shared" si="301"/>
        <v/>
      </c>
      <c r="CG761" s="193" t="str">
        <f t="shared" si="311"/>
        <v/>
      </c>
      <c r="CH761" s="192" t="str">
        <f t="shared" si="312"/>
        <v/>
      </c>
      <c r="CI761" s="193" t="str">
        <f t="shared" si="313"/>
        <v/>
      </c>
      <c r="CJ761" s="192" t="str">
        <f t="shared" si="314"/>
        <v/>
      </c>
      <c r="CK761" s="192" t="str">
        <f t="shared" si="315"/>
        <v/>
      </c>
      <c r="CL761" s="193" t="str">
        <f>IF(CK761="","",SUMPRODUCT(--(CC761=$CC$8:$CC$358),--(CE761=$CE$8:$CE$358),--(CK761&lt;$CK$8:$CK$358))+COUNTIF($CK$8:CK761,CK761))</f>
        <v/>
      </c>
      <c r="CM761" s="229" t="str">
        <f>IF(CK761="","",SUMPRODUCT(--(CE761=$CE$8:$CE$101),--(CF761=$CF$8:$CF$101),--(CC761=$CC$8:$CC$101),--(CK761&lt;$CK$8:$CK$101))+COUNTIF($CK$8:CK761,CK761))</f>
        <v/>
      </c>
    </row>
    <row r="762" spans="73:91">
      <c r="BU762" s="193">
        <v>755</v>
      </c>
      <c r="BV762" s="193" t="str">
        <f>IF(CK762="","",SUMPRODUCT(--(CC762=$CC$8:$CC$358),--(CE762=$CE$8:$CE$358),--(CK762&lt;$CK$8:$CK$358))+COUNTIF($CK$8:CK762,CK762))</f>
        <v/>
      </c>
      <c r="BW762" s="193" t="str">
        <f t="shared" si="302"/>
        <v/>
      </c>
      <c r="BX762" s="193" t="str">
        <f t="shared" si="303"/>
        <v/>
      </c>
      <c r="BY762" s="193" t="str">
        <f t="shared" si="304"/>
        <v/>
      </c>
      <c r="BZ762" s="193" t="str">
        <f t="shared" si="305"/>
        <v/>
      </c>
      <c r="CA762" s="193" t="str">
        <f t="shared" si="306"/>
        <v/>
      </c>
      <c r="CB762" s="193" t="str">
        <f t="shared" si="307"/>
        <v/>
      </c>
      <c r="CC762" s="193" t="str">
        <f t="shared" si="308"/>
        <v/>
      </c>
      <c r="CD762" s="193" t="str">
        <f t="shared" si="309"/>
        <v/>
      </c>
      <c r="CE762" s="193" t="str">
        <f t="shared" si="310"/>
        <v/>
      </c>
      <c r="CF762" s="200" t="str">
        <f t="shared" si="301"/>
        <v/>
      </c>
      <c r="CG762" s="193" t="str">
        <f t="shared" si="311"/>
        <v/>
      </c>
      <c r="CH762" s="192" t="str">
        <f t="shared" si="312"/>
        <v/>
      </c>
      <c r="CI762" s="193" t="str">
        <f t="shared" si="313"/>
        <v/>
      </c>
      <c r="CJ762" s="192" t="str">
        <f t="shared" si="314"/>
        <v/>
      </c>
      <c r="CK762" s="192" t="str">
        <f t="shared" si="315"/>
        <v/>
      </c>
      <c r="CL762" s="193" t="str">
        <f>IF(CK762="","",SUMPRODUCT(--(CC762=$CC$8:$CC$358),--(CE762=$CE$8:$CE$358),--(CK762&lt;$CK$8:$CK$358))+COUNTIF($CK$8:CK762,CK762))</f>
        <v/>
      </c>
      <c r="CM762" s="229" t="str">
        <f>IF(CK762="","",SUMPRODUCT(--(CE762=$CE$8:$CE$101),--(CF762=$CF$8:$CF$101),--(CC762=$CC$8:$CC$101),--(CK762&lt;$CK$8:$CK$101))+COUNTIF($CK$8:CK762,CK762))</f>
        <v/>
      </c>
    </row>
    <row r="763" spans="73:91">
      <c r="BU763" s="193">
        <v>756</v>
      </c>
      <c r="BV763" s="193" t="str">
        <f>IF(CK763="","",SUMPRODUCT(--(CC763=$CC$8:$CC$358),--(CE763=$CE$8:$CE$358),--(CK763&lt;$CK$8:$CK$358))+COUNTIF($CK$8:CK763,CK763))</f>
        <v/>
      </c>
      <c r="BW763" s="193" t="str">
        <f t="shared" si="302"/>
        <v/>
      </c>
      <c r="BX763" s="193" t="str">
        <f t="shared" si="303"/>
        <v/>
      </c>
      <c r="BY763" s="193" t="str">
        <f t="shared" si="304"/>
        <v/>
      </c>
      <c r="BZ763" s="193" t="str">
        <f t="shared" si="305"/>
        <v/>
      </c>
      <c r="CA763" s="193" t="str">
        <f t="shared" si="306"/>
        <v/>
      </c>
      <c r="CB763" s="193" t="str">
        <f t="shared" si="307"/>
        <v/>
      </c>
      <c r="CC763" s="193" t="str">
        <f t="shared" si="308"/>
        <v/>
      </c>
      <c r="CD763" s="193" t="str">
        <f t="shared" si="309"/>
        <v/>
      </c>
      <c r="CE763" s="193" t="str">
        <f t="shared" si="310"/>
        <v/>
      </c>
      <c r="CF763" s="200" t="str">
        <f t="shared" si="301"/>
        <v/>
      </c>
      <c r="CG763" s="193" t="str">
        <f t="shared" si="311"/>
        <v/>
      </c>
      <c r="CH763" s="192" t="str">
        <f t="shared" si="312"/>
        <v/>
      </c>
      <c r="CI763" s="193" t="str">
        <f t="shared" si="313"/>
        <v/>
      </c>
      <c r="CJ763" s="192" t="str">
        <f t="shared" si="314"/>
        <v/>
      </c>
      <c r="CK763" s="192" t="str">
        <f t="shared" si="315"/>
        <v/>
      </c>
      <c r="CL763" s="193" t="str">
        <f>IF(CK763="","",SUMPRODUCT(--(CC763=$CC$8:$CC$358),--(CE763=$CE$8:$CE$358),--(CK763&lt;$CK$8:$CK$358))+COUNTIF($CK$8:CK763,CK763))</f>
        <v/>
      </c>
      <c r="CM763" s="229" t="str">
        <f>IF(CK763="","",SUMPRODUCT(--(CE763=$CE$8:$CE$101),--(CF763=$CF$8:$CF$101),--(CC763=$CC$8:$CC$101),--(CK763&lt;$CK$8:$CK$101))+COUNTIF($CK$8:CK763,CK763))</f>
        <v/>
      </c>
    </row>
    <row r="764" spans="73:91">
      <c r="BU764" s="193">
        <v>757</v>
      </c>
      <c r="BV764" s="193" t="str">
        <f>IF(CK764="","",SUMPRODUCT(--(CC764=$CC$8:$CC$358),--(CE764=$CE$8:$CE$358),--(CK764&lt;$CK$8:$CK$358))+COUNTIF($CK$8:CK764,CK764))</f>
        <v/>
      </c>
      <c r="BW764" s="193" t="str">
        <f t="shared" si="302"/>
        <v/>
      </c>
      <c r="BX764" s="193" t="str">
        <f t="shared" si="303"/>
        <v/>
      </c>
      <c r="BY764" s="193" t="str">
        <f t="shared" si="304"/>
        <v/>
      </c>
      <c r="BZ764" s="193" t="str">
        <f t="shared" si="305"/>
        <v/>
      </c>
      <c r="CA764" s="193" t="str">
        <f t="shared" si="306"/>
        <v/>
      </c>
      <c r="CB764" s="193" t="str">
        <f t="shared" si="307"/>
        <v/>
      </c>
      <c r="CC764" s="193" t="str">
        <f t="shared" si="308"/>
        <v/>
      </c>
      <c r="CD764" s="193" t="str">
        <f t="shared" si="309"/>
        <v/>
      </c>
      <c r="CE764" s="193" t="str">
        <f t="shared" si="310"/>
        <v/>
      </c>
      <c r="CF764" s="200" t="str">
        <f t="shared" si="301"/>
        <v/>
      </c>
      <c r="CG764" s="193" t="str">
        <f t="shared" si="311"/>
        <v/>
      </c>
      <c r="CH764" s="192" t="str">
        <f t="shared" si="312"/>
        <v/>
      </c>
      <c r="CI764" s="193" t="str">
        <f t="shared" si="313"/>
        <v/>
      </c>
      <c r="CJ764" s="192" t="str">
        <f t="shared" si="314"/>
        <v/>
      </c>
      <c r="CK764" s="192" t="str">
        <f t="shared" si="315"/>
        <v/>
      </c>
      <c r="CL764" s="193" t="str">
        <f>IF(CK764="","",SUMPRODUCT(--(CC764=$CC$8:$CC$358),--(CE764=$CE$8:$CE$358),--(CK764&lt;$CK$8:$CK$358))+COUNTIF($CK$8:CK764,CK764))</f>
        <v/>
      </c>
      <c r="CM764" s="229" t="str">
        <f>IF(CK764="","",SUMPRODUCT(--(CE764=$CE$8:$CE$101),--(CF764=$CF$8:$CF$101),--(CC764=$CC$8:$CC$101),--(CK764&lt;$CK$8:$CK$101))+COUNTIF($CK$8:CK764,CK764))</f>
        <v/>
      </c>
    </row>
    <row r="765" spans="73:91">
      <c r="BU765" s="193">
        <v>758</v>
      </c>
      <c r="BV765" s="193" t="str">
        <f>IF(CK765="","",SUMPRODUCT(--(CC765=$CC$8:$CC$358),--(CE765=$CE$8:$CE$358),--(CK765&lt;$CK$8:$CK$358))+COUNTIF($CK$8:CK765,CK765))</f>
        <v/>
      </c>
      <c r="BW765" s="193" t="str">
        <f t="shared" si="302"/>
        <v/>
      </c>
      <c r="BX765" s="193" t="str">
        <f t="shared" si="303"/>
        <v/>
      </c>
      <c r="BY765" s="193" t="str">
        <f t="shared" si="304"/>
        <v/>
      </c>
      <c r="BZ765" s="193" t="str">
        <f t="shared" si="305"/>
        <v/>
      </c>
      <c r="CA765" s="193" t="str">
        <f t="shared" si="306"/>
        <v/>
      </c>
      <c r="CB765" s="193" t="str">
        <f t="shared" si="307"/>
        <v/>
      </c>
      <c r="CC765" s="193" t="str">
        <f t="shared" si="308"/>
        <v/>
      </c>
      <c r="CD765" s="193" t="str">
        <f t="shared" si="309"/>
        <v/>
      </c>
      <c r="CE765" s="193" t="str">
        <f t="shared" si="310"/>
        <v/>
      </c>
      <c r="CF765" s="200" t="str">
        <f t="shared" si="301"/>
        <v/>
      </c>
      <c r="CG765" s="193" t="str">
        <f t="shared" si="311"/>
        <v/>
      </c>
      <c r="CH765" s="192" t="str">
        <f t="shared" si="312"/>
        <v/>
      </c>
      <c r="CI765" s="193" t="str">
        <f t="shared" si="313"/>
        <v/>
      </c>
      <c r="CJ765" s="192" t="str">
        <f t="shared" si="314"/>
        <v/>
      </c>
      <c r="CK765" s="192" t="str">
        <f t="shared" si="315"/>
        <v/>
      </c>
      <c r="CL765" s="193" t="str">
        <f>IF(CK765="","",SUMPRODUCT(--(CC765=$CC$8:$CC$358),--(CE765=$CE$8:$CE$358),--(CK765&lt;$CK$8:$CK$358))+COUNTIF($CK$8:CK765,CK765))</f>
        <v/>
      </c>
      <c r="CM765" s="229" t="str">
        <f>IF(CK765="","",SUMPRODUCT(--(CE765=$CE$8:$CE$101),--(CF765=$CF$8:$CF$101),--(CC765=$CC$8:$CC$101),--(CK765&lt;$CK$8:$CK$101))+COUNTIF($CK$8:CK765,CK765))</f>
        <v/>
      </c>
    </row>
    <row r="766" spans="73:91">
      <c r="BU766" s="193">
        <v>759</v>
      </c>
      <c r="BV766" s="193" t="str">
        <f>IF(CK766="","",SUMPRODUCT(--(CC766=$CC$8:$CC$358),--(CE766=$CE$8:$CE$358),--(CK766&lt;$CK$8:$CK$358))+COUNTIF($CK$8:CK766,CK766))</f>
        <v/>
      </c>
      <c r="BW766" s="193" t="str">
        <f t="shared" si="302"/>
        <v/>
      </c>
      <c r="BX766" s="193" t="str">
        <f t="shared" si="303"/>
        <v/>
      </c>
      <c r="BY766" s="193" t="str">
        <f t="shared" si="304"/>
        <v/>
      </c>
      <c r="BZ766" s="193" t="str">
        <f t="shared" si="305"/>
        <v/>
      </c>
      <c r="CA766" s="193" t="str">
        <f t="shared" si="306"/>
        <v/>
      </c>
      <c r="CB766" s="193" t="str">
        <f t="shared" si="307"/>
        <v/>
      </c>
      <c r="CC766" s="193" t="str">
        <f t="shared" si="308"/>
        <v/>
      </c>
      <c r="CD766" s="193" t="str">
        <f t="shared" si="309"/>
        <v/>
      </c>
      <c r="CE766" s="193" t="str">
        <f t="shared" si="310"/>
        <v/>
      </c>
      <c r="CF766" s="200" t="str">
        <f t="shared" si="301"/>
        <v/>
      </c>
      <c r="CG766" s="193" t="str">
        <f t="shared" si="311"/>
        <v/>
      </c>
      <c r="CH766" s="192" t="str">
        <f t="shared" si="312"/>
        <v/>
      </c>
      <c r="CI766" s="193" t="str">
        <f t="shared" si="313"/>
        <v/>
      </c>
      <c r="CJ766" s="192" t="str">
        <f t="shared" si="314"/>
        <v/>
      </c>
      <c r="CK766" s="192" t="str">
        <f t="shared" si="315"/>
        <v/>
      </c>
      <c r="CL766" s="193" t="str">
        <f>IF(CK766="","",SUMPRODUCT(--(CC766=$CC$8:$CC$358),--(CE766=$CE$8:$CE$358),--(CK766&lt;$CK$8:$CK$358))+COUNTIF($CK$8:CK766,CK766))</f>
        <v/>
      </c>
      <c r="CM766" s="229" t="str">
        <f>IF(CK766="","",SUMPRODUCT(--(CE766=$CE$8:$CE$101),--(CF766=$CF$8:$CF$101),--(CC766=$CC$8:$CC$101),--(CK766&lt;$CK$8:$CK$101))+COUNTIF($CK$8:CK766,CK766))</f>
        <v/>
      </c>
    </row>
    <row r="767" spans="73:91">
      <c r="BU767" s="193">
        <v>760</v>
      </c>
      <c r="BV767" s="193" t="str">
        <f>IF(CK767="","",SUMPRODUCT(--(CC767=$CC$8:$CC$358),--(CE767=$CE$8:$CE$358),--(CK767&lt;$CK$8:$CK$358))+COUNTIF($CK$8:CK767,CK767))</f>
        <v/>
      </c>
      <c r="BW767" s="193" t="str">
        <f t="shared" si="302"/>
        <v/>
      </c>
      <c r="BX767" s="193" t="str">
        <f t="shared" si="303"/>
        <v/>
      </c>
      <c r="BY767" s="193" t="str">
        <f t="shared" si="304"/>
        <v/>
      </c>
      <c r="BZ767" s="193" t="str">
        <f t="shared" si="305"/>
        <v/>
      </c>
      <c r="CA767" s="193" t="str">
        <f t="shared" si="306"/>
        <v/>
      </c>
      <c r="CB767" s="193" t="str">
        <f t="shared" si="307"/>
        <v/>
      </c>
      <c r="CC767" s="193" t="str">
        <f t="shared" si="308"/>
        <v/>
      </c>
      <c r="CD767" s="193" t="str">
        <f t="shared" si="309"/>
        <v/>
      </c>
      <c r="CE767" s="193" t="str">
        <f t="shared" si="310"/>
        <v/>
      </c>
      <c r="CF767" s="200" t="str">
        <f t="shared" si="301"/>
        <v/>
      </c>
      <c r="CG767" s="193" t="str">
        <f t="shared" si="311"/>
        <v/>
      </c>
      <c r="CH767" s="192" t="str">
        <f t="shared" si="312"/>
        <v/>
      </c>
      <c r="CI767" s="193" t="str">
        <f t="shared" si="313"/>
        <v/>
      </c>
      <c r="CJ767" s="192" t="str">
        <f t="shared" si="314"/>
        <v/>
      </c>
      <c r="CK767" s="192" t="str">
        <f t="shared" si="315"/>
        <v/>
      </c>
      <c r="CL767" s="193" t="str">
        <f>IF(CK767="","",SUMPRODUCT(--(CC767=$CC$8:$CC$358),--(CE767=$CE$8:$CE$358),--(CK767&lt;$CK$8:$CK$358))+COUNTIF($CK$8:CK767,CK767))</f>
        <v/>
      </c>
      <c r="CM767" s="229" t="str">
        <f>IF(CK767="","",SUMPRODUCT(--(CE767=$CE$8:$CE$101),--(CF767=$CF$8:$CF$101),--(CC767=$CC$8:$CC$101),--(CK767&lt;$CK$8:$CK$101))+COUNTIF($CK$8:CK767,CK767))</f>
        <v/>
      </c>
    </row>
    <row r="768" spans="73:91">
      <c r="BU768" s="193">
        <v>761</v>
      </c>
      <c r="BV768" s="193" t="str">
        <f>IF(CK768="","",SUMPRODUCT(--(CC768=$CC$8:$CC$358),--(CE768=$CE$8:$CE$358),--(CK768&lt;$CK$8:$CK$358))+COUNTIF($CK$8:CK768,CK768))</f>
        <v/>
      </c>
      <c r="BW768" s="193" t="str">
        <f t="shared" si="302"/>
        <v/>
      </c>
      <c r="BX768" s="193" t="str">
        <f t="shared" si="303"/>
        <v/>
      </c>
      <c r="BY768" s="193" t="str">
        <f t="shared" si="304"/>
        <v/>
      </c>
      <c r="BZ768" s="193" t="str">
        <f t="shared" si="305"/>
        <v/>
      </c>
      <c r="CA768" s="193" t="str">
        <f t="shared" si="306"/>
        <v/>
      </c>
      <c r="CB768" s="193" t="str">
        <f t="shared" si="307"/>
        <v/>
      </c>
      <c r="CC768" s="193" t="str">
        <f t="shared" si="308"/>
        <v/>
      </c>
      <c r="CD768" s="193" t="str">
        <f t="shared" si="309"/>
        <v/>
      </c>
      <c r="CE768" s="193" t="str">
        <f t="shared" si="310"/>
        <v/>
      </c>
      <c r="CF768" s="200" t="str">
        <f t="shared" si="301"/>
        <v/>
      </c>
      <c r="CG768" s="193" t="str">
        <f t="shared" si="311"/>
        <v/>
      </c>
      <c r="CH768" s="192" t="str">
        <f t="shared" si="312"/>
        <v/>
      </c>
      <c r="CI768" s="193" t="str">
        <f t="shared" si="313"/>
        <v/>
      </c>
      <c r="CJ768" s="192" t="str">
        <f t="shared" si="314"/>
        <v/>
      </c>
      <c r="CK768" s="192" t="str">
        <f t="shared" si="315"/>
        <v/>
      </c>
      <c r="CL768" s="193" t="str">
        <f>IF(CK768="","",SUMPRODUCT(--(CC768=$CC$8:$CC$358),--(CE768=$CE$8:$CE$358),--(CK768&lt;$CK$8:$CK$358))+COUNTIF($CK$8:CK768,CK768))</f>
        <v/>
      </c>
      <c r="CM768" s="229" t="str">
        <f>IF(CK768="","",SUMPRODUCT(--(CE768=$CE$8:$CE$101),--(CF768=$CF$8:$CF$101),--(CC768=$CC$8:$CC$101),--(CK768&lt;$CK$8:$CK$101))+COUNTIF($CK$8:CK768,CK768))</f>
        <v/>
      </c>
    </row>
    <row r="769" spans="73:91">
      <c r="BU769" s="193">
        <v>762</v>
      </c>
      <c r="BV769" s="193" t="str">
        <f>IF(CK769="","",SUMPRODUCT(--(CC769=$CC$8:$CC$358),--(CE769=$CE$8:$CE$358),--(CK769&lt;$CK$8:$CK$358))+COUNTIF($CK$8:CK769,CK769))</f>
        <v/>
      </c>
      <c r="BW769" s="193" t="str">
        <f t="shared" si="302"/>
        <v/>
      </c>
      <c r="BX769" s="193" t="str">
        <f t="shared" si="303"/>
        <v/>
      </c>
      <c r="BY769" s="193" t="str">
        <f t="shared" si="304"/>
        <v/>
      </c>
      <c r="BZ769" s="193" t="str">
        <f t="shared" si="305"/>
        <v/>
      </c>
      <c r="CA769" s="193" t="str">
        <f t="shared" si="306"/>
        <v/>
      </c>
      <c r="CB769" s="193" t="str">
        <f t="shared" si="307"/>
        <v/>
      </c>
      <c r="CC769" s="193" t="str">
        <f t="shared" si="308"/>
        <v/>
      </c>
      <c r="CD769" s="193" t="str">
        <f t="shared" si="309"/>
        <v/>
      </c>
      <c r="CE769" s="193" t="str">
        <f t="shared" si="310"/>
        <v/>
      </c>
      <c r="CF769" s="200" t="str">
        <f t="shared" si="301"/>
        <v/>
      </c>
      <c r="CG769" s="193" t="str">
        <f t="shared" si="311"/>
        <v/>
      </c>
      <c r="CH769" s="192" t="str">
        <f t="shared" si="312"/>
        <v/>
      </c>
      <c r="CI769" s="193" t="str">
        <f t="shared" si="313"/>
        <v/>
      </c>
      <c r="CJ769" s="192" t="str">
        <f t="shared" si="314"/>
        <v/>
      </c>
      <c r="CK769" s="192" t="str">
        <f t="shared" si="315"/>
        <v/>
      </c>
      <c r="CL769" s="193" t="str">
        <f>IF(CK769="","",SUMPRODUCT(--(CC769=$CC$8:$CC$358),--(CE769=$CE$8:$CE$358),--(CK769&lt;$CK$8:$CK$358))+COUNTIF($CK$8:CK769,CK769))</f>
        <v/>
      </c>
      <c r="CM769" s="229" t="str">
        <f>IF(CK769="","",SUMPRODUCT(--(CE769=$CE$8:$CE$101),--(CF769=$CF$8:$CF$101),--(CC769=$CC$8:$CC$101),--(CK769&lt;$CK$8:$CK$101))+COUNTIF($CK$8:CK769,CK769))</f>
        <v/>
      </c>
    </row>
    <row r="770" spans="73:91">
      <c r="BU770" s="193">
        <v>763</v>
      </c>
      <c r="BV770" s="193" t="str">
        <f>IF(CK770="","",SUMPRODUCT(--(CC770=$CC$8:$CC$358),--(CE770=$CE$8:$CE$358),--(CK770&lt;$CK$8:$CK$358))+COUNTIF($CK$8:CK770,CK770))</f>
        <v/>
      </c>
      <c r="BW770" s="193" t="str">
        <f t="shared" si="302"/>
        <v/>
      </c>
      <c r="BX770" s="193" t="str">
        <f t="shared" si="303"/>
        <v/>
      </c>
      <c r="BY770" s="193" t="str">
        <f t="shared" si="304"/>
        <v/>
      </c>
      <c r="BZ770" s="193" t="str">
        <f t="shared" si="305"/>
        <v/>
      </c>
      <c r="CA770" s="193" t="str">
        <f t="shared" si="306"/>
        <v/>
      </c>
      <c r="CB770" s="193" t="str">
        <f t="shared" si="307"/>
        <v/>
      </c>
      <c r="CC770" s="193" t="str">
        <f t="shared" si="308"/>
        <v/>
      </c>
      <c r="CD770" s="193" t="str">
        <f t="shared" si="309"/>
        <v/>
      </c>
      <c r="CE770" s="193" t="str">
        <f t="shared" si="310"/>
        <v/>
      </c>
      <c r="CF770" s="200" t="str">
        <f t="shared" si="301"/>
        <v/>
      </c>
      <c r="CG770" s="193" t="str">
        <f t="shared" si="311"/>
        <v/>
      </c>
      <c r="CH770" s="192" t="str">
        <f t="shared" si="312"/>
        <v/>
      </c>
      <c r="CI770" s="193" t="str">
        <f t="shared" si="313"/>
        <v/>
      </c>
      <c r="CJ770" s="192" t="str">
        <f t="shared" si="314"/>
        <v/>
      </c>
      <c r="CK770" s="192" t="str">
        <f t="shared" si="315"/>
        <v/>
      </c>
      <c r="CL770" s="193" t="str">
        <f>IF(CK770="","",SUMPRODUCT(--(CC770=$CC$8:$CC$358),--(CE770=$CE$8:$CE$358),--(CK770&lt;$CK$8:$CK$358))+COUNTIF($CK$8:CK770,CK770))</f>
        <v/>
      </c>
      <c r="CM770" s="229" t="str">
        <f>IF(CK770="","",SUMPRODUCT(--(CE770=$CE$8:$CE$101),--(CF770=$CF$8:$CF$101),--(CC770=$CC$8:$CC$101),--(CK770&lt;$CK$8:$CK$101))+COUNTIF($CK$8:CK770,CK770))</f>
        <v/>
      </c>
    </row>
    <row r="771" spans="73:91">
      <c r="BU771" s="193">
        <v>764</v>
      </c>
      <c r="BV771" s="193" t="str">
        <f>IF(CK771="","",SUMPRODUCT(--(CC771=$CC$8:$CC$358),--(CE771=$CE$8:$CE$358),--(CK771&lt;$CK$8:$CK$358))+COUNTIF($CK$8:CK771,CK771))</f>
        <v/>
      </c>
      <c r="BW771" s="193" t="str">
        <f t="shared" si="302"/>
        <v/>
      </c>
      <c r="BX771" s="193" t="str">
        <f t="shared" si="303"/>
        <v/>
      </c>
      <c r="BY771" s="193" t="str">
        <f t="shared" si="304"/>
        <v/>
      </c>
      <c r="BZ771" s="193" t="str">
        <f t="shared" si="305"/>
        <v/>
      </c>
      <c r="CA771" s="193" t="str">
        <f t="shared" si="306"/>
        <v/>
      </c>
      <c r="CB771" s="193" t="str">
        <f t="shared" si="307"/>
        <v/>
      </c>
      <c r="CC771" s="193" t="str">
        <f t="shared" si="308"/>
        <v/>
      </c>
      <c r="CD771" s="193" t="str">
        <f t="shared" si="309"/>
        <v/>
      </c>
      <c r="CE771" s="193" t="str">
        <f t="shared" si="310"/>
        <v/>
      </c>
      <c r="CF771" s="200" t="str">
        <f t="shared" si="301"/>
        <v/>
      </c>
      <c r="CG771" s="193" t="str">
        <f t="shared" si="311"/>
        <v/>
      </c>
      <c r="CH771" s="192" t="str">
        <f t="shared" si="312"/>
        <v/>
      </c>
      <c r="CI771" s="193" t="str">
        <f t="shared" si="313"/>
        <v/>
      </c>
      <c r="CJ771" s="192" t="str">
        <f t="shared" si="314"/>
        <v/>
      </c>
      <c r="CK771" s="192" t="str">
        <f t="shared" si="315"/>
        <v/>
      </c>
      <c r="CL771" s="193" t="str">
        <f>IF(CK771="","",SUMPRODUCT(--(CC771=$CC$8:$CC$358),--(CE771=$CE$8:$CE$358),--(CK771&lt;$CK$8:$CK$358))+COUNTIF($CK$8:CK771,CK771))</f>
        <v/>
      </c>
      <c r="CM771" s="229" t="str">
        <f>IF(CK771="","",SUMPRODUCT(--(CE771=$CE$8:$CE$101),--(CF771=$CF$8:$CF$101),--(CC771=$CC$8:$CC$101),--(CK771&lt;$CK$8:$CK$101))+COUNTIF($CK$8:CK771,CK771))</f>
        <v/>
      </c>
    </row>
    <row r="772" spans="73:91">
      <c r="BU772" s="193">
        <v>765</v>
      </c>
      <c r="BV772" s="193" t="str">
        <f>IF(CK772="","",SUMPRODUCT(--(CC772=$CC$8:$CC$358),--(CE772=$CE$8:$CE$358),--(CK772&lt;$CK$8:$CK$358))+COUNTIF($CK$8:CK772,CK772))</f>
        <v/>
      </c>
      <c r="BW772" s="193" t="str">
        <f t="shared" si="302"/>
        <v/>
      </c>
      <c r="BX772" s="193" t="str">
        <f t="shared" si="303"/>
        <v/>
      </c>
      <c r="BY772" s="193" t="str">
        <f t="shared" si="304"/>
        <v/>
      </c>
      <c r="BZ772" s="193" t="str">
        <f t="shared" si="305"/>
        <v/>
      </c>
      <c r="CA772" s="193" t="str">
        <f t="shared" si="306"/>
        <v/>
      </c>
      <c r="CB772" s="193" t="str">
        <f t="shared" si="307"/>
        <v/>
      </c>
      <c r="CC772" s="193" t="str">
        <f t="shared" si="308"/>
        <v/>
      </c>
      <c r="CD772" s="193" t="str">
        <f t="shared" si="309"/>
        <v/>
      </c>
      <c r="CE772" s="193" t="str">
        <f t="shared" si="310"/>
        <v/>
      </c>
      <c r="CF772" s="200" t="str">
        <f t="shared" si="301"/>
        <v/>
      </c>
      <c r="CG772" s="193" t="str">
        <f t="shared" si="311"/>
        <v/>
      </c>
      <c r="CH772" s="192" t="str">
        <f t="shared" si="312"/>
        <v/>
      </c>
      <c r="CI772" s="193" t="str">
        <f t="shared" si="313"/>
        <v/>
      </c>
      <c r="CJ772" s="192" t="str">
        <f t="shared" si="314"/>
        <v/>
      </c>
      <c r="CK772" s="192" t="str">
        <f t="shared" si="315"/>
        <v/>
      </c>
      <c r="CL772" s="193" t="str">
        <f>IF(CK772="","",SUMPRODUCT(--(CC772=$CC$8:$CC$358),--(CE772=$CE$8:$CE$358),--(CK772&lt;$CK$8:$CK$358))+COUNTIF($CK$8:CK772,CK772))</f>
        <v/>
      </c>
      <c r="CM772" s="229" t="str">
        <f>IF(CK772="","",SUMPRODUCT(--(CE772=$CE$8:$CE$101),--(CF772=$CF$8:$CF$101),--(CC772=$CC$8:$CC$101),--(CK772&lt;$CK$8:$CK$101))+COUNTIF($CK$8:CK772,CK772))</f>
        <v/>
      </c>
    </row>
    <row r="773" spans="73:91">
      <c r="BU773" s="193">
        <v>766</v>
      </c>
      <c r="BV773" s="193" t="str">
        <f>IF(CK773="","",SUMPRODUCT(--(CC773=$CC$8:$CC$358),--(CE773=$CE$8:$CE$358),--(CK773&lt;$CK$8:$CK$358))+COUNTIF($CK$8:CK773,CK773))</f>
        <v/>
      </c>
      <c r="BW773" s="193" t="str">
        <f t="shared" si="302"/>
        <v/>
      </c>
      <c r="BX773" s="193" t="str">
        <f t="shared" si="303"/>
        <v/>
      </c>
      <c r="BY773" s="193" t="str">
        <f t="shared" si="304"/>
        <v/>
      </c>
      <c r="BZ773" s="193" t="str">
        <f t="shared" si="305"/>
        <v/>
      </c>
      <c r="CA773" s="193" t="str">
        <f t="shared" si="306"/>
        <v/>
      </c>
      <c r="CB773" s="193" t="str">
        <f t="shared" si="307"/>
        <v/>
      </c>
      <c r="CC773" s="193" t="str">
        <f t="shared" si="308"/>
        <v/>
      </c>
      <c r="CD773" s="193" t="str">
        <f t="shared" si="309"/>
        <v/>
      </c>
      <c r="CE773" s="193" t="str">
        <f t="shared" si="310"/>
        <v/>
      </c>
      <c r="CF773" s="200" t="str">
        <f t="shared" si="301"/>
        <v/>
      </c>
      <c r="CG773" s="193" t="str">
        <f t="shared" si="311"/>
        <v/>
      </c>
      <c r="CH773" s="192" t="str">
        <f t="shared" si="312"/>
        <v/>
      </c>
      <c r="CI773" s="193" t="str">
        <f t="shared" si="313"/>
        <v/>
      </c>
      <c r="CJ773" s="192" t="str">
        <f t="shared" si="314"/>
        <v/>
      </c>
      <c r="CK773" s="192" t="str">
        <f t="shared" si="315"/>
        <v/>
      </c>
      <c r="CL773" s="193" t="str">
        <f>IF(CK773="","",SUMPRODUCT(--(CC773=$CC$8:$CC$358),--(CE773=$CE$8:$CE$358),--(CK773&lt;$CK$8:$CK$358))+COUNTIF($CK$8:CK773,CK773))</f>
        <v/>
      </c>
      <c r="CM773" s="229" t="str">
        <f>IF(CK773="","",SUMPRODUCT(--(CE773=$CE$8:$CE$101),--(CF773=$CF$8:$CF$101),--(CC773=$CC$8:$CC$101),--(CK773&lt;$CK$8:$CK$101))+COUNTIF($CK$8:CK773,CK773))</f>
        <v/>
      </c>
    </row>
    <row r="774" spans="73:91">
      <c r="BU774" s="193">
        <v>767</v>
      </c>
      <c r="BV774" s="193" t="str">
        <f>IF(CK774="","",SUMPRODUCT(--(CC774=$CC$8:$CC$358),--(CE774=$CE$8:$CE$358),--(CK774&lt;$CK$8:$CK$358))+COUNTIF($CK$8:CK774,CK774))</f>
        <v/>
      </c>
      <c r="BW774" s="193" t="str">
        <f t="shared" si="302"/>
        <v/>
      </c>
      <c r="BX774" s="193" t="str">
        <f t="shared" si="303"/>
        <v/>
      </c>
      <c r="BY774" s="193" t="str">
        <f t="shared" si="304"/>
        <v/>
      </c>
      <c r="BZ774" s="193" t="str">
        <f t="shared" si="305"/>
        <v/>
      </c>
      <c r="CA774" s="193" t="str">
        <f t="shared" si="306"/>
        <v/>
      </c>
      <c r="CB774" s="193" t="str">
        <f t="shared" si="307"/>
        <v/>
      </c>
      <c r="CC774" s="193" t="str">
        <f t="shared" si="308"/>
        <v/>
      </c>
      <c r="CD774" s="193" t="str">
        <f t="shared" si="309"/>
        <v/>
      </c>
      <c r="CE774" s="193" t="str">
        <f t="shared" si="310"/>
        <v/>
      </c>
      <c r="CF774" s="200" t="str">
        <f t="shared" si="301"/>
        <v/>
      </c>
      <c r="CG774" s="193" t="str">
        <f t="shared" si="311"/>
        <v/>
      </c>
      <c r="CH774" s="192" t="str">
        <f t="shared" si="312"/>
        <v/>
      </c>
      <c r="CI774" s="193" t="str">
        <f t="shared" si="313"/>
        <v/>
      </c>
      <c r="CJ774" s="192" t="str">
        <f t="shared" si="314"/>
        <v/>
      </c>
      <c r="CK774" s="192" t="str">
        <f t="shared" si="315"/>
        <v/>
      </c>
      <c r="CL774" s="193" t="str">
        <f>IF(CK774="","",SUMPRODUCT(--(CC774=$CC$8:$CC$358),--(CE774=$CE$8:$CE$358),--(CK774&lt;$CK$8:$CK$358))+COUNTIF($CK$8:CK774,CK774))</f>
        <v/>
      </c>
      <c r="CM774" s="229" t="str">
        <f>IF(CK774="","",SUMPRODUCT(--(CE774=$CE$8:$CE$101),--(CF774=$CF$8:$CF$101),--(CC774=$CC$8:$CC$101),--(CK774&lt;$CK$8:$CK$101))+COUNTIF($CK$8:CK774,CK774))</f>
        <v/>
      </c>
    </row>
    <row r="775" spans="73:91">
      <c r="BU775" s="193">
        <v>768</v>
      </c>
      <c r="BV775" s="193" t="str">
        <f>IF(CK775="","",SUMPRODUCT(--(CC775=$CC$8:$CC$358),--(CE775=$CE$8:$CE$358),--(CK775&lt;$CK$8:$CK$358))+COUNTIF($CK$8:CK775,CK775))</f>
        <v/>
      </c>
      <c r="BW775" s="193" t="str">
        <f t="shared" si="302"/>
        <v/>
      </c>
      <c r="BX775" s="193" t="str">
        <f t="shared" si="303"/>
        <v/>
      </c>
      <c r="BY775" s="193" t="str">
        <f t="shared" si="304"/>
        <v/>
      </c>
      <c r="BZ775" s="193" t="str">
        <f t="shared" si="305"/>
        <v/>
      </c>
      <c r="CA775" s="193" t="str">
        <f t="shared" si="306"/>
        <v/>
      </c>
      <c r="CB775" s="193" t="str">
        <f t="shared" si="307"/>
        <v/>
      </c>
      <c r="CC775" s="193" t="str">
        <f t="shared" si="308"/>
        <v/>
      </c>
      <c r="CD775" s="193" t="str">
        <f t="shared" si="309"/>
        <v/>
      </c>
      <c r="CE775" s="193" t="str">
        <f t="shared" si="310"/>
        <v/>
      </c>
      <c r="CF775" s="200" t="str">
        <f t="shared" si="301"/>
        <v/>
      </c>
      <c r="CG775" s="193" t="str">
        <f t="shared" si="311"/>
        <v/>
      </c>
      <c r="CH775" s="192" t="str">
        <f t="shared" si="312"/>
        <v/>
      </c>
      <c r="CI775" s="193" t="str">
        <f t="shared" si="313"/>
        <v/>
      </c>
      <c r="CJ775" s="192" t="str">
        <f t="shared" si="314"/>
        <v/>
      </c>
      <c r="CK775" s="192" t="str">
        <f t="shared" si="315"/>
        <v/>
      </c>
      <c r="CL775" s="193" t="str">
        <f>IF(CK775="","",SUMPRODUCT(--(CC775=$CC$8:$CC$358),--(CE775=$CE$8:$CE$358),--(CK775&lt;$CK$8:$CK$358))+COUNTIF($CK$8:CK775,CK775))</f>
        <v/>
      </c>
      <c r="CM775" s="229" t="str">
        <f>IF(CK775="","",SUMPRODUCT(--(CE775=$CE$8:$CE$101),--(CF775=$CF$8:$CF$101),--(CC775=$CC$8:$CC$101),--(CK775&lt;$CK$8:$CK$101))+COUNTIF($CK$8:CK775,CK775))</f>
        <v/>
      </c>
    </row>
    <row r="776" spans="73:91">
      <c r="BU776" s="193">
        <v>769</v>
      </c>
      <c r="BV776" s="193" t="str">
        <f>IF(CK776="","",SUMPRODUCT(--(CC776=$CC$8:$CC$358),--(CE776=$CE$8:$CE$358),--(CK776&lt;$CK$8:$CK$358))+COUNTIF($CK$8:CK776,CK776))</f>
        <v/>
      </c>
      <c r="BW776" s="193" t="str">
        <f t="shared" si="302"/>
        <v/>
      </c>
      <c r="BX776" s="193" t="str">
        <f t="shared" si="303"/>
        <v/>
      </c>
      <c r="BY776" s="193" t="str">
        <f t="shared" si="304"/>
        <v/>
      </c>
      <c r="BZ776" s="193" t="str">
        <f t="shared" si="305"/>
        <v/>
      </c>
      <c r="CA776" s="193" t="str">
        <f t="shared" si="306"/>
        <v/>
      </c>
      <c r="CB776" s="193" t="str">
        <f t="shared" si="307"/>
        <v/>
      </c>
      <c r="CC776" s="193" t="str">
        <f t="shared" si="308"/>
        <v/>
      </c>
      <c r="CD776" s="193" t="str">
        <f t="shared" si="309"/>
        <v/>
      </c>
      <c r="CE776" s="193" t="str">
        <f t="shared" si="310"/>
        <v/>
      </c>
      <c r="CF776" s="200" t="str">
        <f t="shared" ref="CF776:CF839" si="316">IFERROR(VLOOKUP(BU776,selection,13,0),"")</f>
        <v/>
      </c>
      <c r="CG776" s="193" t="str">
        <f t="shared" si="311"/>
        <v/>
      </c>
      <c r="CH776" s="192" t="str">
        <f t="shared" si="312"/>
        <v/>
      </c>
      <c r="CI776" s="193" t="str">
        <f t="shared" si="313"/>
        <v/>
      </c>
      <c r="CJ776" s="192" t="str">
        <f t="shared" si="314"/>
        <v/>
      </c>
      <c r="CK776" s="192" t="str">
        <f t="shared" si="315"/>
        <v/>
      </c>
      <c r="CL776" s="193" t="str">
        <f>IF(CK776="","",SUMPRODUCT(--(CC776=$CC$8:$CC$358),--(CE776=$CE$8:$CE$358),--(CK776&lt;$CK$8:$CK$358))+COUNTIF($CK$8:CK776,CK776))</f>
        <v/>
      </c>
      <c r="CM776" s="229" t="str">
        <f>IF(CK776="","",SUMPRODUCT(--(CE776=$CE$8:$CE$101),--(CF776=$CF$8:$CF$101),--(CC776=$CC$8:$CC$101),--(CK776&lt;$CK$8:$CK$101))+COUNTIF($CK$8:CK776,CK776))</f>
        <v/>
      </c>
    </row>
    <row r="777" spans="73:91">
      <c r="BU777" s="193">
        <v>770</v>
      </c>
      <c r="BV777" s="193" t="str">
        <f>IF(CK777="","",SUMPRODUCT(--(CC777=$CC$8:$CC$358),--(CE777=$CE$8:$CE$358),--(CK777&lt;$CK$8:$CK$358))+COUNTIF($CK$8:CK777,CK777))</f>
        <v/>
      </c>
      <c r="BW777" s="193" t="str">
        <f t="shared" si="302"/>
        <v/>
      </c>
      <c r="BX777" s="193" t="str">
        <f t="shared" si="303"/>
        <v/>
      </c>
      <c r="BY777" s="193" t="str">
        <f t="shared" si="304"/>
        <v/>
      </c>
      <c r="BZ777" s="193" t="str">
        <f t="shared" si="305"/>
        <v/>
      </c>
      <c r="CA777" s="193" t="str">
        <f t="shared" si="306"/>
        <v/>
      </c>
      <c r="CB777" s="193" t="str">
        <f t="shared" si="307"/>
        <v/>
      </c>
      <c r="CC777" s="193" t="str">
        <f t="shared" si="308"/>
        <v/>
      </c>
      <c r="CD777" s="193" t="str">
        <f t="shared" si="309"/>
        <v/>
      </c>
      <c r="CE777" s="193" t="str">
        <f t="shared" si="310"/>
        <v/>
      </c>
      <c r="CF777" s="200" t="str">
        <f t="shared" si="316"/>
        <v/>
      </c>
      <c r="CG777" s="193" t="str">
        <f t="shared" si="311"/>
        <v/>
      </c>
      <c r="CH777" s="192" t="str">
        <f t="shared" si="312"/>
        <v/>
      </c>
      <c r="CI777" s="193" t="str">
        <f t="shared" si="313"/>
        <v/>
      </c>
      <c r="CJ777" s="192" t="str">
        <f t="shared" si="314"/>
        <v/>
      </c>
      <c r="CK777" s="192" t="str">
        <f t="shared" si="315"/>
        <v/>
      </c>
      <c r="CL777" s="193" t="str">
        <f>IF(CK777="","",SUMPRODUCT(--(CC777=$CC$8:$CC$358),--(CE777=$CE$8:$CE$358),--(CK777&lt;$CK$8:$CK$358))+COUNTIF($CK$8:CK777,CK777))</f>
        <v/>
      </c>
      <c r="CM777" s="229" t="str">
        <f>IF(CK777="","",SUMPRODUCT(--(CE777=$CE$8:$CE$101),--(CF777=$CF$8:$CF$101),--(CC777=$CC$8:$CC$101),--(CK777&lt;$CK$8:$CK$101))+COUNTIF($CK$8:CK777,CK777))</f>
        <v/>
      </c>
    </row>
    <row r="778" spans="73:91">
      <c r="BU778" s="193">
        <v>771</v>
      </c>
      <c r="BV778" s="193" t="str">
        <f>IF(CK778="","",SUMPRODUCT(--(CC778=$CC$8:$CC$358),--(CE778=$CE$8:$CE$358),--(CK778&lt;$CK$8:$CK$358))+COUNTIF($CK$8:CK778,CK778))</f>
        <v/>
      </c>
      <c r="BW778" s="193" t="str">
        <f t="shared" si="302"/>
        <v/>
      </c>
      <c r="BX778" s="193" t="str">
        <f t="shared" si="303"/>
        <v/>
      </c>
      <c r="BY778" s="193" t="str">
        <f t="shared" si="304"/>
        <v/>
      </c>
      <c r="BZ778" s="193" t="str">
        <f t="shared" si="305"/>
        <v/>
      </c>
      <c r="CA778" s="193" t="str">
        <f t="shared" si="306"/>
        <v/>
      </c>
      <c r="CB778" s="193" t="str">
        <f t="shared" si="307"/>
        <v/>
      </c>
      <c r="CC778" s="193" t="str">
        <f t="shared" si="308"/>
        <v/>
      </c>
      <c r="CD778" s="193" t="str">
        <f t="shared" si="309"/>
        <v/>
      </c>
      <c r="CE778" s="193" t="str">
        <f t="shared" si="310"/>
        <v/>
      </c>
      <c r="CF778" s="200" t="str">
        <f t="shared" si="316"/>
        <v/>
      </c>
      <c r="CG778" s="193" t="str">
        <f t="shared" si="311"/>
        <v/>
      </c>
      <c r="CH778" s="192" t="str">
        <f t="shared" si="312"/>
        <v/>
      </c>
      <c r="CI778" s="193" t="str">
        <f t="shared" si="313"/>
        <v/>
      </c>
      <c r="CJ778" s="192" t="str">
        <f t="shared" si="314"/>
        <v/>
      </c>
      <c r="CK778" s="192" t="str">
        <f t="shared" si="315"/>
        <v/>
      </c>
      <c r="CL778" s="193" t="str">
        <f>IF(CK778="","",SUMPRODUCT(--(CC778=$CC$8:$CC$358),--(CE778=$CE$8:$CE$358),--(CK778&lt;$CK$8:$CK$358))+COUNTIF($CK$8:CK778,CK778))</f>
        <v/>
      </c>
      <c r="CM778" s="229" t="str">
        <f>IF(CK778="","",SUMPRODUCT(--(CE778=$CE$8:$CE$101),--(CF778=$CF$8:$CF$101),--(CC778=$CC$8:$CC$101),--(CK778&lt;$CK$8:$CK$101))+COUNTIF($CK$8:CK778,CK778))</f>
        <v/>
      </c>
    </row>
    <row r="779" spans="73:91">
      <c r="BU779" s="193">
        <v>772</v>
      </c>
      <c r="BV779" s="193" t="str">
        <f>IF(CK779="","",SUMPRODUCT(--(CC779=$CC$8:$CC$358),--(CE779=$CE$8:$CE$358),--(CK779&lt;$CK$8:$CK$358))+COUNTIF($CK$8:CK779,CK779))</f>
        <v/>
      </c>
      <c r="BW779" s="193" t="str">
        <f t="shared" ref="BW779:BW842" si="317">IFERROR(VLOOKUP(BU779,selection,4,0),"")</f>
        <v/>
      </c>
      <c r="BX779" s="193" t="str">
        <f t="shared" ref="BX779:BX842" si="318">IFERROR(VLOOKUP(BU779,selection,5,0),"")</f>
        <v/>
      </c>
      <c r="BY779" s="193" t="str">
        <f t="shared" ref="BY779:BY842" si="319">IFERROR(VLOOKUP(BU779,selection,6,0),"")</f>
        <v/>
      </c>
      <c r="BZ779" s="193" t="str">
        <f t="shared" ref="BZ779:BZ842" si="320">IFERROR(VLOOKUP(BU779,selection,16,0),"")</f>
        <v/>
      </c>
      <c r="CA779" s="193" t="str">
        <f t="shared" ref="CA779:CA842" si="321">IFERROR(VLOOKUP(BU779,selection,15,0),"")</f>
        <v/>
      </c>
      <c r="CB779" s="193" t="str">
        <f t="shared" ref="CB779:CB842" si="322">IFERROR(VLOOKUP(BU779,selection,7,0),"")</f>
        <v/>
      </c>
      <c r="CC779" s="193" t="str">
        <f t="shared" ref="CC779:CC842" si="323">IFERROR(VLOOKUP(BU779,selection,18,0),"")</f>
        <v/>
      </c>
      <c r="CD779" s="193" t="str">
        <f t="shared" ref="CD779:CD842" si="324">IFERROR(VLOOKUP(BU779,selection,14,0),"")</f>
        <v/>
      </c>
      <c r="CE779" s="193" t="str">
        <f t="shared" ref="CE779:CE842" si="325">IFERROR(VLOOKUP(BU779,selection,19,0),"")</f>
        <v/>
      </c>
      <c r="CF779" s="200" t="str">
        <f t="shared" si="316"/>
        <v/>
      </c>
      <c r="CG779" s="193" t="str">
        <f t="shared" ref="CG779:CG842" si="326">IFERROR(VLOOKUP(BU779,selection,8,0),"")</f>
        <v/>
      </c>
      <c r="CH779" s="192" t="str">
        <f t="shared" ref="CH779:CH842" si="327">IFERROR(VLOOKUP(BU779,selection,9,0)*75%,"")</f>
        <v/>
      </c>
      <c r="CI779" s="193" t="str">
        <f t="shared" ref="CI779:CI842" si="328">IFERROR(VLOOKUP(BU779,selection,10,0),"")</f>
        <v/>
      </c>
      <c r="CJ779" s="192" t="str">
        <f t="shared" ref="CJ779:CJ842" si="329">IFERROR(VLOOKUP(BU779,selection,11,0)*25%,"")</f>
        <v/>
      </c>
      <c r="CK779" s="192" t="str">
        <f t="shared" ref="CK779:CK842" si="330">IFERROR(IF(CB779="","",SUM(CH779+CJ779)),"")</f>
        <v/>
      </c>
      <c r="CL779" s="193" t="str">
        <f>IF(CK779="","",SUMPRODUCT(--(CC779=$CC$8:$CC$358),--(CE779=$CE$8:$CE$358),--(CK779&lt;$CK$8:$CK$358))+COUNTIF($CK$8:CK779,CK779))</f>
        <v/>
      </c>
      <c r="CM779" s="229" t="str">
        <f>IF(CK779="","",SUMPRODUCT(--(CE779=$CE$8:$CE$101),--(CF779=$CF$8:$CF$101),--(CC779=$CC$8:$CC$101),--(CK779&lt;$CK$8:$CK$101))+COUNTIF($CK$8:CK779,CK779))</f>
        <v/>
      </c>
    </row>
    <row r="780" spans="73:91">
      <c r="BU780" s="193">
        <v>773</v>
      </c>
      <c r="BV780" s="193" t="str">
        <f>IF(CK780="","",SUMPRODUCT(--(CC780=$CC$8:$CC$358),--(CE780=$CE$8:$CE$358),--(CK780&lt;$CK$8:$CK$358))+COUNTIF($CK$8:CK780,CK780))</f>
        <v/>
      </c>
      <c r="BW780" s="193" t="str">
        <f t="shared" si="317"/>
        <v/>
      </c>
      <c r="BX780" s="193" t="str">
        <f t="shared" si="318"/>
        <v/>
      </c>
      <c r="BY780" s="193" t="str">
        <f t="shared" si="319"/>
        <v/>
      </c>
      <c r="BZ780" s="193" t="str">
        <f t="shared" si="320"/>
        <v/>
      </c>
      <c r="CA780" s="193" t="str">
        <f t="shared" si="321"/>
        <v/>
      </c>
      <c r="CB780" s="193" t="str">
        <f t="shared" si="322"/>
        <v/>
      </c>
      <c r="CC780" s="193" t="str">
        <f t="shared" si="323"/>
        <v/>
      </c>
      <c r="CD780" s="193" t="str">
        <f t="shared" si="324"/>
        <v/>
      </c>
      <c r="CE780" s="193" t="str">
        <f t="shared" si="325"/>
        <v/>
      </c>
      <c r="CF780" s="200" t="str">
        <f t="shared" si="316"/>
        <v/>
      </c>
      <c r="CG780" s="193" t="str">
        <f t="shared" si="326"/>
        <v/>
      </c>
      <c r="CH780" s="192" t="str">
        <f t="shared" si="327"/>
        <v/>
      </c>
      <c r="CI780" s="193" t="str">
        <f t="shared" si="328"/>
        <v/>
      </c>
      <c r="CJ780" s="192" t="str">
        <f t="shared" si="329"/>
        <v/>
      </c>
      <c r="CK780" s="192" t="str">
        <f t="shared" si="330"/>
        <v/>
      </c>
      <c r="CL780" s="193" t="str">
        <f>IF(CK780="","",SUMPRODUCT(--(CC780=$CC$8:$CC$358),--(CE780=$CE$8:$CE$358),--(CK780&lt;$CK$8:$CK$358))+COUNTIF($CK$8:CK780,CK780))</f>
        <v/>
      </c>
      <c r="CM780" s="229" t="str">
        <f>IF(CK780="","",SUMPRODUCT(--(CE780=$CE$8:$CE$101),--(CF780=$CF$8:$CF$101),--(CC780=$CC$8:$CC$101),--(CK780&lt;$CK$8:$CK$101))+COUNTIF($CK$8:CK780,CK780))</f>
        <v/>
      </c>
    </row>
    <row r="781" spans="73:91">
      <c r="BU781" s="193">
        <v>774</v>
      </c>
      <c r="BV781" s="193" t="str">
        <f>IF(CK781="","",SUMPRODUCT(--(CC781=$CC$8:$CC$358),--(CE781=$CE$8:$CE$358),--(CK781&lt;$CK$8:$CK$358))+COUNTIF($CK$8:CK781,CK781))</f>
        <v/>
      </c>
      <c r="BW781" s="193" t="str">
        <f t="shared" si="317"/>
        <v/>
      </c>
      <c r="BX781" s="193" t="str">
        <f t="shared" si="318"/>
        <v/>
      </c>
      <c r="BY781" s="193" t="str">
        <f t="shared" si="319"/>
        <v/>
      </c>
      <c r="BZ781" s="193" t="str">
        <f t="shared" si="320"/>
        <v/>
      </c>
      <c r="CA781" s="193" t="str">
        <f t="shared" si="321"/>
        <v/>
      </c>
      <c r="CB781" s="193" t="str">
        <f t="shared" si="322"/>
        <v/>
      </c>
      <c r="CC781" s="193" t="str">
        <f t="shared" si="323"/>
        <v/>
      </c>
      <c r="CD781" s="193" t="str">
        <f t="shared" si="324"/>
        <v/>
      </c>
      <c r="CE781" s="193" t="str">
        <f t="shared" si="325"/>
        <v/>
      </c>
      <c r="CF781" s="200" t="str">
        <f t="shared" si="316"/>
        <v/>
      </c>
      <c r="CG781" s="193" t="str">
        <f t="shared" si="326"/>
        <v/>
      </c>
      <c r="CH781" s="192" t="str">
        <f t="shared" si="327"/>
        <v/>
      </c>
      <c r="CI781" s="193" t="str">
        <f t="shared" si="328"/>
        <v/>
      </c>
      <c r="CJ781" s="192" t="str">
        <f t="shared" si="329"/>
        <v/>
      </c>
      <c r="CK781" s="192" t="str">
        <f t="shared" si="330"/>
        <v/>
      </c>
      <c r="CL781" s="193" t="str">
        <f>IF(CK781="","",SUMPRODUCT(--(CC781=$CC$8:$CC$358),--(CE781=$CE$8:$CE$358),--(CK781&lt;$CK$8:$CK$358))+COUNTIF($CK$8:CK781,CK781))</f>
        <v/>
      </c>
      <c r="CM781" s="229" t="str">
        <f>IF(CK781="","",SUMPRODUCT(--(CE781=$CE$8:$CE$101),--(CF781=$CF$8:$CF$101),--(CC781=$CC$8:$CC$101),--(CK781&lt;$CK$8:$CK$101))+COUNTIF($CK$8:CK781,CK781))</f>
        <v/>
      </c>
    </row>
    <row r="782" spans="73:91">
      <c r="BU782" s="193">
        <v>775</v>
      </c>
      <c r="BV782" s="193" t="str">
        <f>IF(CK782="","",SUMPRODUCT(--(CC782=$CC$8:$CC$358),--(CE782=$CE$8:$CE$358),--(CK782&lt;$CK$8:$CK$358))+COUNTIF($CK$8:CK782,CK782))</f>
        <v/>
      </c>
      <c r="BW782" s="193" t="str">
        <f t="shared" si="317"/>
        <v/>
      </c>
      <c r="BX782" s="193" t="str">
        <f t="shared" si="318"/>
        <v/>
      </c>
      <c r="BY782" s="193" t="str">
        <f t="shared" si="319"/>
        <v/>
      </c>
      <c r="BZ782" s="193" t="str">
        <f t="shared" si="320"/>
        <v/>
      </c>
      <c r="CA782" s="193" t="str">
        <f t="shared" si="321"/>
        <v/>
      </c>
      <c r="CB782" s="193" t="str">
        <f t="shared" si="322"/>
        <v/>
      </c>
      <c r="CC782" s="193" t="str">
        <f t="shared" si="323"/>
        <v/>
      </c>
      <c r="CD782" s="193" t="str">
        <f t="shared" si="324"/>
        <v/>
      </c>
      <c r="CE782" s="193" t="str">
        <f t="shared" si="325"/>
        <v/>
      </c>
      <c r="CF782" s="200" t="str">
        <f t="shared" si="316"/>
        <v/>
      </c>
      <c r="CG782" s="193" t="str">
        <f t="shared" si="326"/>
        <v/>
      </c>
      <c r="CH782" s="192" t="str">
        <f t="shared" si="327"/>
        <v/>
      </c>
      <c r="CI782" s="193" t="str">
        <f t="shared" si="328"/>
        <v/>
      </c>
      <c r="CJ782" s="192" t="str">
        <f t="shared" si="329"/>
        <v/>
      </c>
      <c r="CK782" s="192" t="str">
        <f t="shared" si="330"/>
        <v/>
      </c>
      <c r="CL782" s="193" t="str">
        <f>IF(CK782="","",SUMPRODUCT(--(CC782=$CC$8:$CC$358),--(CE782=$CE$8:$CE$358),--(CK782&lt;$CK$8:$CK$358))+COUNTIF($CK$8:CK782,CK782))</f>
        <v/>
      </c>
      <c r="CM782" s="229" t="str">
        <f>IF(CK782="","",SUMPRODUCT(--(CE782=$CE$8:$CE$101),--(CF782=$CF$8:$CF$101),--(CC782=$CC$8:$CC$101),--(CK782&lt;$CK$8:$CK$101))+COUNTIF($CK$8:CK782,CK782))</f>
        <v/>
      </c>
    </row>
    <row r="783" spans="73:91">
      <c r="BU783" s="193">
        <v>776</v>
      </c>
      <c r="BV783" s="193" t="str">
        <f>IF(CK783="","",SUMPRODUCT(--(CC783=$CC$8:$CC$358),--(CE783=$CE$8:$CE$358),--(CK783&lt;$CK$8:$CK$358))+COUNTIF($CK$8:CK783,CK783))</f>
        <v/>
      </c>
      <c r="BW783" s="193" t="str">
        <f t="shared" si="317"/>
        <v/>
      </c>
      <c r="BX783" s="193" t="str">
        <f t="shared" si="318"/>
        <v/>
      </c>
      <c r="BY783" s="193" t="str">
        <f t="shared" si="319"/>
        <v/>
      </c>
      <c r="BZ783" s="193" t="str">
        <f t="shared" si="320"/>
        <v/>
      </c>
      <c r="CA783" s="193" t="str">
        <f t="shared" si="321"/>
        <v/>
      </c>
      <c r="CB783" s="193" t="str">
        <f t="shared" si="322"/>
        <v/>
      </c>
      <c r="CC783" s="193" t="str">
        <f t="shared" si="323"/>
        <v/>
      </c>
      <c r="CD783" s="193" t="str">
        <f t="shared" si="324"/>
        <v/>
      </c>
      <c r="CE783" s="193" t="str">
        <f t="shared" si="325"/>
        <v/>
      </c>
      <c r="CF783" s="200" t="str">
        <f t="shared" si="316"/>
        <v/>
      </c>
      <c r="CG783" s="193" t="str">
        <f t="shared" si="326"/>
        <v/>
      </c>
      <c r="CH783" s="192" t="str">
        <f t="shared" si="327"/>
        <v/>
      </c>
      <c r="CI783" s="193" t="str">
        <f t="shared" si="328"/>
        <v/>
      </c>
      <c r="CJ783" s="192" t="str">
        <f t="shared" si="329"/>
        <v/>
      </c>
      <c r="CK783" s="192" t="str">
        <f t="shared" si="330"/>
        <v/>
      </c>
      <c r="CL783" s="193" t="str">
        <f>IF(CK783="","",SUMPRODUCT(--(CC783=$CC$8:$CC$358),--(CE783=$CE$8:$CE$358),--(CK783&lt;$CK$8:$CK$358))+COUNTIF($CK$8:CK783,CK783))</f>
        <v/>
      </c>
      <c r="CM783" s="229" t="str">
        <f>IF(CK783="","",SUMPRODUCT(--(CE783=$CE$8:$CE$101),--(CF783=$CF$8:$CF$101),--(CC783=$CC$8:$CC$101),--(CK783&lt;$CK$8:$CK$101))+COUNTIF($CK$8:CK783,CK783))</f>
        <v/>
      </c>
    </row>
    <row r="784" spans="73:91">
      <c r="BU784" s="193">
        <v>777</v>
      </c>
      <c r="BV784" s="193" t="str">
        <f>IF(CK784="","",SUMPRODUCT(--(CC784=$CC$8:$CC$358),--(CE784=$CE$8:$CE$358),--(CK784&lt;$CK$8:$CK$358))+COUNTIF($CK$8:CK784,CK784))</f>
        <v/>
      </c>
      <c r="BW784" s="193" t="str">
        <f t="shared" si="317"/>
        <v/>
      </c>
      <c r="BX784" s="193" t="str">
        <f t="shared" si="318"/>
        <v/>
      </c>
      <c r="BY784" s="193" t="str">
        <f t="shared" si="319"/>
        <v/>
      </c>
      <c r="BZ784" s="193" t="str">
        <f t="shared" si="320"/>
        <v/>
      </c>
      <c r="CA784" s="193" t="str">
        <f t="shared" si="321"/>
        <v/>
      </c>
      <c r="CB784" s="193" t="str">
        <f t="shared" si="322"/>
        <v/>
      </c>
      <c r="CC784" s="193" t="str">
        <f t="shared" si="323"/>
        <v/>
      </c>
      <c r="CD784" s="193" t="str">
        <f t="shared" si="324"/>
        <v/>
      </c>
      <c r="CE784" s="193" t="str">
        <f t="shared" si="325"/>
        <v/>
      </c>
      <c r="CF784" s="200" t="str">
        <f t="shared" si="316"/>
        <v/>
      </c>
      <c r="CG784" s="193" t="str">
        <f t="shared" si="326"/>
        <v/>
      </c>
      <c r="CH784" s="192" t="str">
        <f t="shared" si="327"/>
        <v/>
      </c>
      <c r="CI784" s="193" t="str">
        <f t="shared" si="328"/>
        <v/>
      </c>
      <c r="CJ784" s="192" t="str">
        <f t="shared" si="329"/>
        <v/>
      </c>
      <c r="CK784" s="192" t="str">
        <f t="shared" si="330"/>
        <v/>
      </c>
      <c r="CL784" s="193" t="str">
        <f>IF(CK784="","",SUMPRODUCT(--(CC784=$CC$8:$CC$358),--(CE784=$CE$8:$CE$358),--(CK784&lt;$CK$8:$CK$358))+COUNTIF($CK$8:CK784,CK784))</f>
        <v/>
      </c>
      <c r="CM784" s="229" t="str">
        <f>IF(CK784="","",SUMPRODUCT(--(CE784=$CE$8:$CE$101),--(CF784=$CF$8:$CF$101),--(CC784=$CC$8:$CC$101),--(CK784&lt;$CK$8:$CK$101))+COUNTIF($CK$8:CK784,CK784))</f>
        <v/>
      </c>
    </row>
    <row r="785" spans="73:91">
      <c r="BU785" s="193">
        <v>778</v>
      </c>
      <c r="BV785" s="193" t="str">
        <f>IF(CK785="","",SUMPRODUCT(--(CC785=$CC$8:$CC$358),--(CE785=$CE$8:$CE$358),--(CK785&lt;$CK$8:$CK$358))+COUNTIF($CK$8:CK785,CK785))</f>
        <v/>
      </c>
      <c r="BW785" s="193" t="str">
        <f t="shared" si="317"/>
        <v/>
      </c>
      <c r="BX785" s="193" t="str">
        <f t="shared" si="318"/>
        <v/>
      </c>
      <c r="BY785" s="193" t="str">
        <f t="shared" si="319"/>
        <v/>
      </c>
      <c r="BZ785" s="193" t="str">
        <f t="shared" si="320"/>
        <v/>
      </c>
      <c r="CA785" s="193" t="str">
        <f t="shared" si="321"/>
        <v/>
      </c>
      <c r="CB785" s="193" t="str">
        <f t="shared" si="322"/>
        <v/>
      </c>
      <c r="CC785" s="193" t="str">
        <f t="shared" si="323"/>
        <v/>
      </c>
      <c r="CD785" s="193" t="str">
        <f t="shared" si="324"/>
        <v/>
      </c>
      <c r="CE785" s="193" t="str">
        <f t="shared" si="325"/>
        <v/>
      </c>
      <c r="CF785" s="200" t="str">
        <f t="shared" si="316"/>
        <v/>
      </c>
      <c r="CG785" s="193" t="str">
        <f t="shared" si="326"/>
        <v/>
      </c>
      <c r="CH785" s="192" t="str">
        <f t="shared" si="327"/>
        <v/>
      </c>
      <c r="CI785" s="193" t="str">
        <f t="shared" si="328"/>
        <v/>
      </c>
      <c r="CJ785" s="192" t="str">
        <f t="shared" si="329"/>
        <v/>
      </c>
      <c r="CK785" s="192" t="str">
        <f t="shared" si="330"/>
        <v/>
      </c>
      <c r="CL785" s="193" t="str">
        <f>IF(CK785="","",SUMPRODUCT(--(CC785=$CC$8:$CC$358),--(CE785=$CE$8:$CE$358),--(CK785&lt;$CK$8:$CK$358))+COUNTIF($CK$8:CK785,CK785))</f>
        <v/>
      </c>
      <c r="CM785" s="229" t="str">
        <f>IF(CK785="","",SUMPRODUCT(--(CE785=$CE$8:$CE$101),--(CF785=$CF$8:$CF$101),--(CC785=$CC$8:$CC$101),--(CK785&lt;$CK$8:$CK$101))+COUNTIF($CK$8:CK785,CK785))</f>
        <v/>
      </c>
    </row>
    <row r="786" spans="73:91">
      <c r="BU786" s="193">
        <v>779</v>
      </c>
      <c r="BV786" s="193" t="str">
        <f>IF(CK786="","",SUMPRODUCT(--(CC786=$CC$8:$CC$358),--(CE786=$CE$8:$CE$358),--(CK786&lt;$CK$8:$CK$358))+COUNTIF($CK$8:CK786,CK786))</f>
        <v/>
      </c>
      <c r="BW786" s="193" t="str">
        <f t="shared" si="317"/>
        <v/>
      </c>
      <c r="BX786" s="193" t="str">
        <f t="shared" si="318"/>
        <v/>
      </c>
      <c r="BY786" s="193" t="str">
        <f t="shared" si="319"/>
        <v/>
      </c>
      <c r="BZ786" s="193" t="str">
        <f t="shared" si="320"/>
        <v/>
      </c>
      <c r="CA786" s="193" t="str">
        <f t="shared" si="321"/>
        <v/>
      </c>
      <c r="CB786" s="193" t="str">
        <f t="shared" si="322"/>
        <v/>
      </c>
      <c r="CC786" s="193" t="str">
        <f t="shared" si="323"/>
        <v/>
      </c>
      <c r="CD786" s="193" t="str">
        <f t="shared" si="324"/>
        <v/>
      </c>
      <c r="CE786" s="193" t="str">
        <f t="shared" si="325"/>
        <v/>
      </c>
      <c r="CF786" s="200" t="str">
        <f t="shared" si="316"/>
        <v/>
      </c>
      <c r="CG786" s="193" t="str">
        <f t="shared" si="326"/>
        <v/>
      </c>
      <c r="CH786" s="192" t="str">
        <f t="shared" si="327"/>
        <v/>
      </c>
      <c r="CI786" s="193" t="str">
        <f t="shared" si="328"/>
        <v/>
      </c>
      <c r="CJ786" s="192" t="str">
        <f t="shared" si="329"/>
        <v/>
      </c>
      <c r="CK786" s="192" t="str">
        <f t="shared" si="330"/>
        <v/>
      </c>
      <c r="CL786" s="193" t="str">
        <f>IF(CK786="","",SUMPRODUCT(--(CC786=$CC$8:$CC$358),--(CE786=$CE$8:$CE$358),--(CK786&lt;$CK$8:$CK$358))+COUNTIF($CK$8:CK786,CK786))</f>
        <v/>
      </c>
      <c r="CM786" s="229" t="str">
        <f>IF(CK786="","",SUMPRODUCT(--(CE786=$CE$8:$CE$101),--(CF786=$CF$8:$CF$101),--(CC786=$CC$8:$CC$101),--(CK786&lt;$CK$8:$CK$101))+COUNTIF($CK$8:CK786,CK786))</f>
        <v/>
      </c>
    </row>
    <row r="787" spans="73:91">
      <c r="BU787" s="193">
        <v>780</v>
      </c>
      <c r="BV787" s="193" t="str">
        <f>IF(CK787="","",SUMPRODUCT(--(CC787=$CC$8:$CC$358),--(CE787=$CE$8:$CE$358),--(CK787&lt;$CK$8:$CK$358))+COUNTIF($CK$8:CK787,CK787))</f>
        <v/>
      </c>
      <c r="BW787" s="193" t="str">
        <f t="shared" si="317"/>
        <v/>
      </c>
      <c r="BX787" s="193" t="str">
        <f t="shared" si="318"/>
        <v/>
      </c>
      <c r="BY787" s="193" t="str">
        <f t="shared" si="319"/>
        <v/>
      </c>
      <c r="BZ787" s="193" t="str">
        <f t="shared" si="320"/>
        <v/>
      </c>
      <c r="CA787" s="193" t="str">
        <f t="shared" si="321"/>
        <v/>
      </c>
      <c r="CB787" s="193" t="str">
        <f t="shared" si="322"/>
        <v/>
      </c>
      <c r="CC787" s="193" t="str">
        <f t="shared" si="323"/>
        <v/>
      </c>
      <c r="CD787" s="193" t="str">
        <f t="shared" si="324"/>
        <v/>
      </c>
      <c r="CE787" s="193" t="str">
        <f t="shared" si="325"/>
        <v/>
      </c>
      <c r="CF787" s="200" t="str">
        <f t="shared" si="316"/>
        <v/>
      </c>
      <c r="CG787" s="193" t="str">
        <f t="shared" si="326"/>
        <v/>
      </c>
      <c r="CH787" s="192" t="str">
        <f t="shared" si="327"/>
        <v/>
      </c>
      <c r="CI787" s="193" t="str">
        <f t="shared" si="328"/>
        <v/>
      </c>
      <c r="CJ787" s="192" t="str">
        <f t="shared" si="329"/>
        <v/>
      </c>
      <c r="CK787" s="192" t="str">
        <f t="shared" si="330"/>
        <v/>
      </c>
      <c r="CL787" s="193" t="str">
        <f>IF(CK787="","",SUMPRODUCT(--(CC787=$CC$8:$CC$358),--(CE787=$CE$8:$CE$358),--(CK787&lt;$CK$8:$CK$358))+COUNTIF($CK$8:CK787,CK787))</f>
        <v/>
      </c>
      <c r="CM787" s="229" t="str">
        <f>IF(CK787="","",SUMPRODUCT(--(CE787=$CE$8:$CE$101),--(CF787=$CF$8:$CF$101),--(CC787=$CC$8:$CC$101),--(CK787&lt;$CK$8:$CK$101))+COUNTIF($CK$8:CK787,CK787))</f>
        <v/>
      </c>
    </row>
    <row r="788" spans="73:91">
      <c r="BU788" s="193">
        <v>781</v>
      </c>
      <c r="BV788" s="193" t="str">
        <f>IF(CK788="","",SUMPRODUCT(--(CC788=$CC$8:$CC$358),--(CE788=$CE$8:$CE$358),--(CK788&lt;$CK$8:$CK$358))+COUNTIF($CK$8:CK788,CK788))</f>
        <v/>
      </c>
      <c r="BW788" s="193" t="str">
        <f t="shared" si="317"/>
        <v/>
      </c>
      <c r="BX788" s="193" t="str">
        <f t="shared" si="318"/>
        <v/>
      </c>
      <c r="BY788" s="193" t="str">
        <f t="shared" si="319"/>
        <v/>
      </c>
      <c r="BZ788" s="193" t="str">
        <f t="shared" si="320"/>
        <v/>
      </c>
      <c r="CA788" s="193" t="str">
        <f t="shared" si="321"/>
        <v/>
      </c>
      <c r="CB788" s="193" t="str">
        <f t="shared" si="322"/>
        <v/>
      </c>
      <c r="CC788" s="193" t="str">
        <f t="shared" si="323"/>
        <v/>
      </c>
      <c r="CD788" s="193" t="str">
        <f t="shared" si="324"/>
        <v/>
      </c>
      <c r="CE788" s="193" t="str">
        <f t="shared" si="325"/>
        <v/>
      </c>
      <c r="CF788" s="200" t="str">
        <f t="shared" si="316"/>
        <v/>
      </c>
      <c r="CG788" s="193" t="str">
        <f t="shared" si="326"/>
        <v/>
      </c>
      <c r="CH788" s="192" t="str">
        <f t="shared" si="327"/>
        <v/>
      </c>
      <c r="CI788" s="193" t="str">
        <f t="shared" si="328"/>
        <v/>
      </c>
      <c r="CJ788" s="192" t="str">
        <f t="shared" si="329"/>
        <v/>
      </c>
      <c r="CK788" s="192" t="str">
        <f t="shared" si="330"/>
        <v/>
      </c>
      <c r="CL788" s="193" t="str">
        <f>IF(CK788="","",SUMPRODUCT(--(CC788=$CC$8:$CC$358),--(CE788=$CE$8:$CE$358),--(CK788&lt;$CK$8:$CK$358))+COUNTIF($CK$8:CK788,CK788))</f>
        <v/>
      </c>
      <c r="CM788" s="229" t="str">
        <f>IF(CK788="","",SUMPRODUCT(--(CE788=$CE$8:$CE$101),--(CF788=$CF$8:$CF$101),--(CC788=$CC$8:$CC$101),--(CK788&lt;$CK$8:$CK$101))+COUNTIF($CK$8:CK788,CK788))</f>
        <v/>
      </c>
    </row>
    <row r="789" spans="73:91">
      <c r="BU789" s="193">
        <v>782</v>
      </c>
      <c r="BV789" s="193" t="str">
        <f>IF(CK789="","",SUMPRODUCT(--(CC789=$CC$8:$CC$358),--(CE789=$CE$8:$CE$358),--(CK789&lt;$CK$8:$CK$358))+COUNTIF($CK$8:CK789,CK789))</f>
        <v/>
      </c>
      <c r="BW789" s="193" t="str">
        <f t="shared" si="317"/>
        <v/>
      </c>
      <c r="BX789" s="193" t="str">
        <f t="shared" si="318"/>
        <v/>
      </c>
      <c r="BY789" s="193" t="str">
        <f t="shared" si="319"/>
        <v/>
      </c>
      <c r="BZ789" s="193" t="str">
        <f t="shared" si="320"/>
        <v/>
      </c>
      <c r="CA789" s="193" t="str">
        <f t="shared" si="321"/>
        <v/>
      </c>
      <c r="CB789" s="193" t="str">
        <f t="shared" si="322"/>
        <v/>
      </c>
      <c r="CC789" s="193" t="str">
        <f t="shared" si="323"/>
        <v/>
      </c>
      <c r="CD789" s="193" t="str">
        <f t="shared" si="324"/>
        <v/>
      </c>
      <c r="CE789" s="193" t="str">
        <f t="shared" si="325"/>
        <v/>
      </c>
      <c r="CF789" s="200" t="str">
        <f t="shared" si="316"/>
        <v/>
      </c>
      <c r="CG789" s="193" t="str">
        <f t="shared" si="326"/>
        <v/>
      </c>
      <c r="CH789" s="192" t="str">
        <f t="shared" si="327"/>
        <v/>
      </c>
      <c r="CI789" s="193" t="str">
        <f t="shared" si="328"/>
        <v/>
      </c>
      <c r="CJ789" s="192" t="str">
        <f t="shared" si="329"/>
        <v/>
      </c>
      <c r="CK789" s="192" t="str">
        <f t="shared" si="330"/>
        <v/>
      </c>
      <c r="CL789" s="193" t="str">
        <f>IF(CK789="","",SUMPRODUCT(--(CC789=$CC$8:$CC$358),--(CE789=$CE$8:$CE$358),--(CK789&lt;$CK$8:$CK$358))+COUNTIF($CK$8:CK789,CK789))</f>
        <v/>
      </c>
      <c r="CM789" s="229" t="str">
        <f>IF(CK789="","",SUMPRODUCT(--(CE789=$CE$8:$CE$101),--(CF789=$CF$8:$CF$101),--(CC789=$CC$8:$CC$101),--(CK789&lt;$CK$8:$CK$101))+COUNTIF($CK$8:CK789,CK789))</f>
        <v/>
      </c>
    </row>
    <row r="790" spans="73:91">
      <c r="BU790" s="193">
        <v>783</v>
      </c>
      <c r="BV790" s="193" t="str">
        <f>IF(CK790="","",SUMPRODUCT(--(CC790=$CC$8:$CC$358),--(CE790=$CE$8:$CE$358),--(CK790&lt;$CK$8:$CK$358))+COUNTIF($CK$8:CK790,CK790))</f>
        <v/>
      </c>
      <c r="BW790" s="193" t="str">
        <f t="shared" si="317"/>
        <v/>
      </c>
      <c r="BX790" s="193" t="str">
        <f t="shared" si="318"/>
        <v/>
      </c>
      <c r="BY790" s="193" t="str">
        <f t="shared" si="319"/>
        <v/>
      </c>
      <c r="BZ790" s="193" t="str">
        <f t="shared" si="320"/>
        <v/>
      </c>
      <c r="CA790" s="193" t="str">
        <f t="shared" si="321"/>
        <v/>
      </c>
      <c r="CB790" s="193" t="str">
        <f t="shared" si="322"/>
        <v/>
      </c>
      <c r="CC790" s="193" t="str">
        <f t="shared" si="323"/>
        <v/>
      </c>
      <c r="CD790" s="193" t="str">
        <f t="shared" si="324"/>
        <v/>
      </c>
      <c r="CE790" s="193" t="str">
        <f t="shared" si="325"/>
        <v/>
      </c>
      <c r="CF790" s="200" t="str">
        <f t="shared" si="316"/>
        <v/>
      </c>
      <c r="CG790" s="193" t="str">
        <f t="shared" si="326"/>
        <v/>
      </c>
      <c r="CH790" s="192" t="str">
        <f t="shared" si="327"/>
        <v/>
      </c>
      <c r="CI790" s="193" t="str">
        <f t="shared" si="328"/>
        <v/>
      </c>
      <c r="CJ790" s="192" t="str">
        <f t="shared" si="329"/>
        <v/>
      </c>
      <c r="CK790" s="192" t="str">
        <f t="shared" si="330"/>
        <v/>
      </c>
      <c r="CL790" s="193" t="str">
        <f>IF(CK790="","",SUMPRODUCT(--(CC790=$CC$8:$CC$358),--(CE790=$CE$8:$CE$358),--(CK790&lt;$CK$8:$CK$358))+COUNTIF($CK$8:CK790,CK790))</f>
        <v/>
      </c>
      <c r="CM790" s="229" t="str">
        <f>IF(CK790="","",SUMPRODUCT(--(CE790=$CE$8:$CE$101),--(CF790=$CF$8:$CF$101),--(CC790=$CC$8:$CC$101),--(CK790&lt;$CK$8:$CK$101))+COUNTIF($CK$8:CK790,CK790))</f>
        <v/>
      </c>
    </row>
    <row r="791" spans="73:91">
      <c r="BU791" s="193">
        <v>784</v>
      </c>
      <c r="BV791" s="193" t="str">
        <f>IF(CK791="","",SUMPRODUCT(--(CC791=$CC$8:$CC$358),--(CE791=$CE$8:$CE$358),--(CK791&lt;$CK$8:$CK$358))+COUNTIF($CK$8:CK791,CK791))</f>
        <v/>
      </c>
      <c r="BW791" s="193" t="str">
        <f t="shared" si="317"/>
        <v/>
      </c>
      <c r="BX791" s="193" t="str">
        <f t="shared" si="318"/>
        <v/>
      </c>
      <c r="BY791" s="193" t="str">
        <f t="shared" si="319"/>
        <v/>
      </c>
      <c r="BZ791" s="193" t="str">
        <f t="shared" si="320"/>
        <v/>
      </c>
      <c r="CA791" s="193" t="str">
        <f t="shared" si="321"/>
        <v/>
      </c>
      <c r="CB791" s="193" t="str">
        <f t="shared" si="322"/>
        <v/>
      </c>
      <c r="CC791" s="193" t="str">
        <f t="shared" si="323"/>
        <v/>
      </c>
      <c r="CD791" s="193" t="str">
        <f t="shared" si="324"/>
        <v/>
      </c>
      <c r="CE791" s="193" t="str">
        <f t="shared" si="325"/>
        <v/>
      </c>
      <c r="CF791" s="200" t="str">
        <f t="shared" si="316"/>
        <v/>
      </c>
      <c r="CG791" s="193" t="str">
        <f t="shared" si="326"/>
        <v/>
      </c>
      <c r="CH791" s="192" t="str">
        <f t="shared" si="327"/>
        <v/>
      </c>
      <c r="CI791" s="193" t="str">
        <f t="shared" si="328"/>
        <v/>
      </c>
      <c r="CJ791" s="192" t="str">
        <f t="shared" si="329"/>
        <v/>
      </c>
      <c r="CK791" s="192" t="str">
        <f t="shared" si="330"/>
        <v/>
      </c>
      <c r="CL791" s="193" t="str">
        <f>IF(CK791="","",SUMPRODUCT(--(CC791=$CC$8:$CC$358),--(CE791=$CE$8:$CE$358),--(CK791&lt;$CK$8:$CK$358))+COUNTIF($CK$8:CK791,CK791))</f>
        <v/>
      </c>
      <c r="CM791" s="229" t="str">
        <f>IF(CK791="","",SUMPRODUCT(--(CE791=$CE$8:$CE$101),--(CF791=$CF$8:$CF$101),--(CC791=$CC$8:$CC$101),--(CK791&lt;$CK$8:$CK$101))+COUNTIF($CK$8:CK791,CK791))</f>
        <v/>
      </c>
    </row>
    <row r="792" spans="73:91">
      <c r="BU792" s="193">
        <v>785</v>
      </c>
      <c r="BV792" s="193" t="str">
        <f>IF(CK792="","",SUMPRODUCT(--(CC792=$CC$8:$CC$358),--(CE792=$CE$8:$CE$358),--(CK792&lt;$CK$8:$CK$358))+COUNTIF($CK$8:CK792,CK792))</f>
        <v/>
      </c>
      <c r="BW792" s="193" t="str">
        <f t="shared" si="317"/>
        <v/>
      </c>
      <c r="BX792" s="193" t="str">
        <f t="shared" si="318"/>
        <v/>
      </c>
      <c r="BY792" s="193" t="str">
        <f t="shared" si="319"/>
        <v/>
      </c>
      <c r="BZ792" s="193" t="str">
        <f t="shared" si="320"/>
        <v/>
      </c>
      <c r="CA792" s="193" t="str">
        <f t="shared" si="321"/>
        <v/>
      </c>
      <c r="CB792" s="193" t="str">
        <f t="shared" si="322"/>
        <v/>
      </c>
      <c r="CC792" s="193" t="str">
        <f t="shared" si="323"/>
        <v/>
      </c>
      <c r="CD792" s="193" t="str">
        <f t="shared" si="324"/>
        <v/>
      </c>
      <c r="CE792" s="193" t="str">
        <f t="shared" si="325"/>
        <v/>
      </c>
      <c r="CF792" s="200" t="str">
        <f t="shared" si="316"/>
        <v/>
      </c>
      <c r="CG792" s="193" t="str">
        <f t="shared" si="326"/>
        <v/>
      </c>
      <c r="CH792" s="192" t="str">
        <f t="shared" si="327"/>
        <v/>
      </c>
      <c r="CI792" s="193" t="str">
        <f t="shared" si="328"/>
        <v/>
      </c>
      <c r="CJ792" s="192" t="str">
        <f t="shared" si="329"/>
        <v/>
      </c>
      <c r="CK792" s="192" t="str">
        <f t="shared" si="330"/>
        <v/>
      </c>
      <c r="CL792" s="193" t="str">
        <f>IF(CK792="","",SUMPRODUCT(--(CC792=$CC$8:$CC$358),--(CE792=$CE$8:$CE$358),--(CK792&lt;$CK$8:$CK$358))+COUNTIF($CK$8:CK792,CK792))</f>
        <v/>
      </c>
      <c r="CM792" s="229" t="str">
        <f>IF(CK792="","",SUMPRODUCT(--(CE792=$CE$8:$CE$101),--(CF792=$CF$8:$CF$101),--(CC792=$CC$8:$CC$101),--(CK792&lt;$CK$8:$CK$101))+COUNTIF($CK$8:CK792,CK792))</f>
        <v/>
      </c>
    </row>
    <row r="793" spans="73:91">
      <c r="BU793" s="193">
        <v>786</v>
      </c>
      <c r="BV793" s="193" t="str">
        <f>IF(CK793="","",SUMPRODUCT(--(CC793=$CC$8:$CC$358),--(CE793=$CE$8:$CE$358),--(CK793&lt;$CK$8:$CK$358))+COUNTIF($CK$8:CK793,CK793))</f>
        <v/>
      </c>
      <c r="BW793" s="193" t="str">
        <f t="shared" si="317"/>
        <v/>
      </c>
      <c r="BX793" s="193" t="str">
        <f t="shared" si="318"/>
        <v/>
      </c>
      <c r="BY793" s="193" t="str">
        <f t="shared" si="319"/>
        <v/>
      </c>
      <c r="BZ793" s="193" t="str">
        <f t="shared" si="320"/>
        <v/>
      </c>
      <c r="CA793" s="193" t="str">
        <f t="shared" si="321"/>
        <v/>
      </c>
      <c r="CB793" s="193" t="str">
        <f t="shared" si="322"/>
        <v/>
      </c>
      <c r="CC793" s="193" t="str">
        <f t="shared" si="323"/>
        <v/>
      </c>
      <c r="CD793" s="193" t="str">
        <f t="shared" si="324"/>
        <v/>
      </c>
      <c r="CE793" s="193" t="str">
        <f t="shared" si="325"/>
        <v/>
      </c>
      <c r="CF793" s="200" t="str">
        <f t="shared" si="316"/>
        <v/>
      </c>
      <c r="CG793" s="193" t="str">
        <f t="shared" si="326"/>
        <v/>
      </c>
      <c r="CH793" s="192" t="str">
        <f t="shared" si="327"/>
        <v/>
      </c>
      <c r="CI793" s="193" t="str">
        <f t="shared" si="328"/>
        <v/>
      </c>
      <c r="CJ793" s="192" t="str">
        <f t="shared" si="329"/>
        <v/>
      </c>
      <c r="CK793" s="192" t="str">
        <f t="shared" si="330"/>
        <v/>
      </c>
      <c r="CL793" s="193" t="str">
        <f>IF(CK793="","",SUMPRODUCT(--(CC793=$CC$8:$CC$358),--(CE793=$CE$8:$CE$358),--(CK793&lt;$CK$8:$CK$358))+COUNTIF($CK$8:CK793,CK793))</f>
        <v/>
      </c>
      <c r="CM793" s="229" t="str">
        <f>IF(CK793="","",SUMPRODUCT(--(CE793=$CE$8:$CE$101),--(CF793=$CF$8:$CF$101),--(CC793=$CC$8:$CC$101),--(CK793&lt;$CK$8:$CK$101))+COUNTIF($CK$8:CK793,CK793))</f>
        <v/>
      </c>
    </row>
    <row r="794" spans="73:91">
      <c r="BU794" s="193">
        <v>787</v>
      </c>
      <c r="BV794" s="193" t="str">
        <f>IF(CK794="","",SUMPRODUCT(--(CC794=$CC$8:$CC$358),--(CE794=$CE$8:$CE$358),--(CK794&lt;$CK$8:$CK$358))+COUNTIF($CK$8:CK794,CK794))</f>
        <v/>
      </c>
      <c r="BW794" s="193" t="str">
        <f t="shared" si="317"/>
        <v/>
      </c>
      <c r="BX794" s="193" t="str">
        <f t="shared" si="318"/>
        <v/>
      </c>
      <c r="BY794" s="193" t="str">
        <f t="shared" si="319"/>
        <v/>
      </c>
      <c r="BZ794" s="193" t="str">
        <f t="shared" si="320"/>
        <v/>
      </c>
      <c r="CA794" s="193" t="str">
        <f t="shared" si="321"/>
        <v/>
      </c>
      <c r="CB794" s="193" t="str">
        <f t="shared" si="322"/>
        <v/>
      </c>
      <c r="CC794" s="193" t="str">
        <f t="shared" si="323"/>
        <v/>
      </c>
      <c r="CD794" s="193" t="str">
        <f t="shared" si="324"/>
        <v/>
      </c>
      <c r="CE794" s="193" t="str">
        <f t="shared" si="325"/>
        <v/>
      </c>
      <c r="CF794" s="200" t="str">
        <f t="shared" si="316"/>
        <v/>
      </c>
      <c r="CG794" s="193" t="str">
        <f t="shared" si="326"/>
        <v/>
      </c>
      <c r="CH794" s="192" t="str">
        <f t="shared" si="327"/>
        <v/>
      </c>
      <c r="CI794" s="193" t="str">
        <f t="shared" si="328"/>
        <v/>
      </c>
      <c r="CJ794" s="192" t="str">
        <f t="shared" si="329"/>
        <v/>
      </c>
      <c r="CK794" s="192" t="str">
        <f t="shared" si="330"/>
        <v/>
      </c>
      <c r="CL794" s="193" t="str">
        <f>IF(CK794="","",SUMPRODUCT(--(CC794=$CC$8:$CC$358),--(CE794=$CE$8:$CE$358),--(CK794&lt;$CK$8:$CK$358))+COUNTIF($CK$8:CK794,CK794))</f>
        <v/>
      </c>
      <c r="CM794" s="229" t="str">
        <f>IF(CK794="","",SUMPRODUCT(--(CE794=$CE$8:$CE$101),--(CF794=$CF$8:$CF$101),--(CC794=$CC$8:$CC$101),--(CK794&lt;$CK$8:$CK$101))+COUNTIF($CK$8:CK794,CK794))</f>
        <v/>
      </c>
    </row>
    <row r="795" spans="73:91">
      <c r="BU795" s="193">
        <v>788</v>
      </c>
      <c r="BV795" s="193" t="str">
        <f>IF(CK795="","",SUMPRODUCT(--(CC795=$CC$8:$CC$358),--(CE795=$CE$8:$CE$358),--(CK795&lt;$CK$8:$CK$358))+COUNTIF($CK$8:CK795,CK795))</f>
        <v/>
      </c>
      <c r="BW795" s="193" t="str">
        <f t="shared" si="317"/>
        <v/>
      </c>
      <c r="BX795" s="193" t="str">
        <f t="shared" si="318"/>
        <v/>
      </c>
      <c r="BY795" s="193" t="str">
        <f t="shared" si="319"/>
        <v/>
      </c>
      <c r="BZ795" s="193" t="str">
        <f t="shared" si="320"/>
        <v/>
      </c>
      <c r="CA795" s="193" t="str">
        <f t="shared" si="321"/>
        <v/>
      </c>
      <c r="CB795" s="193" t="str">
        <f t="shared" si="322"/>
        <v/>
      </c>
      <c r="CC795" s="193" t="str">
        <f t="shared" si="323"/>
        <v/>
      </c>
      <c r="CD795" s="193" t="str">
        <f t="shared" si="324"/>
        <v/>
      </c>
      <c r="CE795" s="193" t="str">
        <f t="shared" si="325"/>
        <v/>
      </c>
      <c r="CF795" s="200" t="str">
        <f t="shared" si="316"/>
        <v/>
      </c>
      <c r="CG795" s="193" t="str">
        <f t="shared" si="326"/>
        <v/>
      </c>
      <c r="CH795" s="192" t="str">
        <f t="shared" si="327"/>
        <v/>
      </c>
      <c r="CI795" s="193" t="str">
        <f t="shared" si="328"/>
        <v/>
      </c>
      <c r="CJ795" s="192" t="str">
        <f t="shared" si="329"/>
        <v/>
      </c>
      <c r="CK795" s="192" t="str">
        <f t="shared" si="330"/>
        <v/>
      </c>
      <c r="CL795" s="193" t="str">
        <f>IF(CK795="","",SUMPRODUCT(--(CC795=$CC$8:$CC$358),--(CE795=$CE$8:$CE$358),--(CK795&lt;$CK$8:$CK$358))+COUNTIF($CK$8:CK795,CK795))</f>
        <v/>
      </c>
      <c r="CM795" s="229" t="str">
        <f>IF(CK795="","",SUMPRODUCT(--(CE795=$CE$8:$CE$101),--(CF795=$CF$8:$CF$101),--(CC795=$CC$8:$CC$101),--(CK795&lt;$CK$8:$CK$101))+COUNTIF($CK$8:CK795,CK795))</f>
        <v/>
      </c>
    </row>
    <row r="796" spans="73:91">
      <c r="BU796" s="193">
        <v>789</v>
      </c>
      <c r="BV796" s="193" t="str">
        <f>IF(CK796="","",SUMPRODUCT(--(CC796=$CC$8:$CC$358),--(CE796=$CE$8:$CE$358),--(CK796&lt;$CK$8:$CK$358))+COUNTIF($CK$8:CK796,CK796))</f>
        <v/>
      </c>
      <c r="BW796" s="193" t="str">
        <f t="shared" si="317"/>
        <v/>
      </c>
      <c r="BX796" s="193" t="str">
        <f t="shared" si="318"/>
        <v/>
      </c>
      <c r="BY796" s="193" t="str">
        <f t="shared" si="319"/>
        <v/>
      </c>
      <c r="BZ796" s="193" t="str">
        <f t="shared" si="320"/>
        <v/>
      </c>
      <c r="CA796" s="193" t="str">
        <f t="shared" si="321"/>
        <v/>
      </c>
      <c r="CB796" s="193" t="str">
        <f t="shared" si="322"/>
        <v/>
      </c>
      <c r="CC796" s="193" t="str">
        <f t="shared" si="323"/>
        <v/>
      </c>
      <c r="CD796" s="193" t="str">
        <f t="shared" si="324"/>
        <v/>
      </c>
      <c r="CE796" s="193" t="str">
        <f t="shared" si="325"/>
        <v/>
      </c>
      <c r="CF796" s="200" t="str">
        <f t="shared" si="316"/>
        <v/>
      </c>
      <c r="CG796" s="193" t="str">
        <f t="shared" si="326"/>
        <v/>
      </c>
      <c r="CH796" s="192" t="str">
        <f t="shared" si="327"/>
        <v/>
      </c>
      <c r="CI796" s="193" t="str">
        <f t="shared" si="328"/>
        <v/>
      </c>
      <c r="CJ796" s="192" t="str">
        <f t="shared" si="329"/>
        <v/>
      </c>
      <c r="CK796" s="192" t="str">
        <f t="shared" si="330"/>
        <v/>
      </c>
      <c r="CL796" s="193" t="str">
        <f>IF(CK796="","",SUMPRODUCT(--(CC796=$CC$8:$CC$358),--(CE796=$CE$8:$CE$358),--(CK796&lt;$CK$8:$CK$358))+COUNTIF($CK$8:CK796,CK796))</f>
        <v/>
      </c>
      <c r="CM796" s="229" t="str">
        <f>IF(CK796="","",SUMPRODUCT(--(CE796=$CE$8:$CE$101),--(CF796=$CF$8:$CF$101),--(CC796=$CC$8:$CC$101),--(CK796&lt;$CK$8:$CK$101))+COUNTIF($CK$8:CK796,CK796))</f>
        <v/>
      </c>
    </row>
    <row r="797" spans="73:91">
      <c r="BU797" s="193">
        <v>790</v>
      </c>
      <c r="BV797" s="193" t="str">
        <f>IF(CK797="","",SUMPRODUCT(--(CC797=$CC$8:$CC$358),--(CE797=$CE$8:$CE$358),--(CK797&lt;$CK$8:$CK$358))+COUNTIF($CK$8:CK797,CK797))</f>
        <v/>
      </c>
      <c r="BW797" s="193" t="str">
        <f t="shared" si="317"/>
        <v/>
      </c>
      <c r="BX797" s="193" t="str">
        <f t="shared" si="318"/>
        <v/>
      </c>
      <c r="BY797" s="193" t="str">
        <f t="shared" si="319"/>
        <v/>
      </c>
      <c r="BZ797" s="193" t="str">
        <f t="shared" si="320"/>
        <v/>
      </c>
      <c r="CA797" s="193" t="str">
        <f t="shared" si="321"/>
        <v/>
      </c>
      <c r="CB797" s="193" t="str">
        <f t="shared" si="322"/>
        <v/>
      </c>
      <c r="CC797" s="193" t="str">
        <f t="shared" si="323"/>
        <v/>
      </c>
      <c r="CD797" s="193" t="str">
        <f t="shared" si="324"/>
        <v/>
      </c>
      <c r="CE797" s="193" t="str">
        <f t="shared" si="325"/>
        <v/>
      </c>
      <c r="CF797" s="200" t="str">
        <f t="shared" si="316"/>
        <v/>
      </c>
      <c r="CG797" s="193" t="str">
        <f t="shared" si="326"/>
        <v/>
      </c>
      <c r="CH797" s="192" t="str">
        <f t="shared" si="327"/>
        <v/>
      </c>
      <c r="CI797" s="193" t="str">
        <f t="shared" si="328"/>
        <v/>
      </c>
      <c r="CJ797" s="192" t="str">
        <f t="shared" si="329"/>
        <v/>
      </c>
      <c r="CK797" s="192" t="str">
        <f t="shared" si="330"/>
        <v/>
      </c>
      <c r="CL797" s="193" t="str">
        <f>IF(CK797="","",SUMPRODUCT(--(CC797=$CC$8:$CC$358),--(CE797=$CE$8:$CE$358),--(CK797&lt;$CK$8:$CK$358))+COUNTIF($CK$8:CK797,CK797))</f>
        <v/>
      </c>
      <c r="CM797" s="229" t="str">
        <f>IF(CK797="","",SUMPRODUCT(--(CE797=$CE$8:$CE$101),--(CF797=$CF$8:$CF$101),--(CC797=$CC$8:$CC$101),--(CK797&lt;$CK$8:$CK$101))+COUNTIF($CK$8:CK797,CK797))</f>
        <v/>
      </c>
    </row>
    <row r="798" spans="73:91">
      <c r="BU798" s="193">
        <v>791</v>
      </c>
      <c r="BV798" s="193" t="str">
        <f>IF(CK798="","",SUMPRODUCT(--(CC798=$CC$8:$CC$358),--(CE798=$CE$8:$CE$358),--(CK798&lt;$CK$8:$CK$358))+COUNTIF($CK$8:CK798,CK798))</f>
        <v/>
      </c>
      <c r="BW798" s="193" t="str">
        <f t="shared" si="317"/>
        <v/>
      </c>
      <c r="BX798" s="193" t="str">
        <f t="shared" si="318"/>
        <v/>
      </c>
      <c r="BY798" s="193" t="str">
        <f t="shared" si="319"/>
        <v/>
      </c>
      <c r="BZ798" s="193" t="str">
        <f t="shared" si="320"/>
        <v/>
      </c>
      <c r="CA798" s="193" t="str">
        <f t="shared" si="321"/>
        <v/>
      </c>
      <c r="CB798" s="193" t="str">
        <f t="shared" si="322"/>
        <v/>
      </c>
      <c r="CC798" s="193" t="str">
        <f t="shared" si="323"/>
        <v/>
      </c>
      <c r="CD798" s="193" t="str">
        <f t="shared" si="324"/>
        <v/>
      </c>
      <c r="CE798" s="193" t="str">
        <f t="shared" si="325"/>
        <v/>
      </c>
      <c r="CF798" s="200" t="str">
        <f t="shared" si="316"/>
        <v/>
      </c>
      <c r="CG798" s="193" t="str">
        <f t="shared" si="326"/>
        <v/>
      </c>
      <c r="CH798" s="192" t="str">
        <f t="shared" si="327"/>
        <v/>
      </c>
      <c r="CI798" s="193" t="str">
        <f t="shared" si="328"/>
        <v/>
      </c>
      <c r="CJ798" s="192" t="str">
        <f t="shared" si="329"/>
        <v/>
      </c>
      <c r="CK798" s="192" t="str">
        <f t="shared" si="330"/>
        <v/>
      </c>
      <c r="CL798" s="193" t="str">
        <f>IF(CK798="","",SUMPRODUCT(--(CC798=$CC$8:$CC$358),--(CE798=$CE$8:$CE$358),--(CK798&lt;$CK$8:$CK$358))+COUNTIF($CK$8:CK798,CK798))</f>
        <v/>
      </c>
      <c r="CM798" s="229" t="str">
        <f>IF(CK798="","",SUMPRODUCT(--(CE798=$CE$8:$CE$101),--(CF798=$CF$8:$CF$101),--(CC798=$CC$8:$CC$101),--(CK798&lt;$CK$8:$CK$101))+COUNTIF($CK$8:CK798,CK798))</f>
        <v/>
      </c>
    </row>
    <row r="799" spans="73:91">
      <c r="BU799" s="193">
        <v>792</v>
      </c>
      <c r="BV799" s="193" t="str">
        <f>IF(CK799="","",SUMPRODUCT(--(CC799=$CC$8:$CC$358),--(CE799=$CE$8:$CE$358),--(CK799&lt;$CK$8:$CK$358))+COUNTIF($CK$8:CK799,CK799))</f>
        <v/>
      </c>
      <c r="BW799" s="193" t="str">
        <f t="shared" si="317"/>
        <v/>
      </c>
      <c r="BX799" s="193" t="str">
        <f t="shared" si="318"/>
        <v/>
      </c>
      <c r="BY799" s="193" t="str">
        <f t="shared" si="319"/>
        <v/>
      </c>
      <c r="BZ799" s="193" t="str">
        <f t="shared" si="320"/>
        <v/>
      </c>
      <c r="CA799" s="193" t="str">
        <f t="shared" si="321"/>
        <v/>
      </c>
      <c r="CB799" s="193" t="str">
        <f t="shared" si="322"/>
        <v/>
      </c>
      <c r="CC799" s="193" t="str">
        <f t="shared" si="323"/>
        <v/>
      </c>
      <c r="CD799" s="193" t="str">
        <f t="shared" si="324"/>
        <v/>
      </c>
      <c r="CE799" s="193" t="str">
        <f t="shared" si="325"/>
        <v/>
      </c>
      <c r="CF799" s="200" t="str">
        <f t="shared" si="316"/>
        <v/>
      </c>
      <c r="CG799" s="193" t="str">
        <f t="shared" si="326"/>
        <v/>
      </c>
      <c r="CH799" s="192" t="str">
        <f t="shared" si="327"/>
        <v/>
      </c>
      <c r="CI799" s="193" t="str">
        <f t="shared" si="328"/>
        <v/>
      </c>
      <c r="CJ799" s="192" t="str">
        <f t="shared" si="329"/>
        <v/>
      </c>
      <c r="CK799" s="192" t="str">
        <f t="shared" si="330"/>
        <v/>
      </c>
      <c r="CL799" s="193" t="str">
        <f>IF(CK799="","",SUMPRODUCT(--(CC799=$CC$8:$CC$358),--(CE799=$CE$8:$CE$358),--(CK799&lt;$CK$8:$CK$358))+COUNTIF($CK$8:CK799,CK799))</f>
        <v/>
      </c>
      <c r="CM799" s="229" t="str">
        <f>IF(CK799="","",SUMPRODUCT(--(CE799=$CE$8:$CE$101),--(CF799=$CF$8:$CF$101),--(CC799=$CC$8:$CC$101),--(CK799&lt;$CK$8:$CK$101))+COUNTIF($CK$8:CK799,CK799))</f>
        <v/>
      </c>
    </row>
    <row r="800" spans="73:91">
      <c r="BU800" s="193">
        <v>793</v>
      </c>
      <c r="BV800" s="193" t="str">
        <f>IF(CK800="","",SUMPRODUCT(--(CC800=$CC$8:$CC$358),--(CE800=$CE$8:$CE$358),--(CK800&lt;$CK$8:$CK$358))+COUNTIF($CK$8:CK800,CK800))</f>
        <v/>
      </c>
      <c r="BW800" s="193" t="str">
        <f t="shared" si="317"/>
        <v/>
      </c>
      <c r="BX800" s="193" t="str">
        <f t="shared" si="318"/>
        <v/>
      </c>
      <c r="BY800" s="193" t="str">
        <f t="shared" si="319"/>
        <v/>
      </c>
      <c r="BZ800" s="193" t="str">
        <f t="shared" si="320"/>
        <v/>
      </c>
      <c r="CA800" s="193" t="str">
        <f t="shared" si="321"/>
        <v/>
      </c>
      <c r="CB800" s="193" t="str">
        <f t="shared" si="322"/>
        <v/>
      </c>
      <c r="CC800" s="193" t="str">
        <f t="shared" si="323"/>
        <v/>
      </c>
      <c r="CD800" s="193" t="str">
        <f t="shared" si="324"/>
        <v/>
      </c>
      <c r="CE800" s="193" t="str">
        <f t="shared" si="325"/>
        <v/>
      </c>
      <c r="CF800" s="200" t="str">
        <f t="shared" si="316"/>
        <v/>
      </c>
      <c r="CG800" s="193" t="str">
        <f t="shared" si="326"/>
        <v/>
      </c>
      <c r="CH800" s="192" t="str">
        <f t="shared" si="327"/>
        <v/>
      </c>
      <c r="CI800" s="193" t="str">
        <f t="shared" si="328"/>
        <v/>
      </c>
      <c r="CJ800" s="192" t="str">
        <f t="shared" si="329"/>
        <v/>
      </c>
      <c r="CK800" s="192" t="str">
        <f t="shared" si="330"/>
        <v/>
      </c>
      <c r="CL800" s="193" t="str">
        <f>IF(CK800="","",SUMPRODUCT(--(CC800=$CC$8:$CC$358),--(CE800=$CE$8:$CE$358),--(CK800&lt;$CK$8:$CK$358))+COUNTIF($CK$8:CK800,CK800))</f>
        <v/>
      </c>
      <c r="CM800" s="229" t="str">
        <f>IF(CK800="","",SUMPRODUCT(--(CE800=$CE$8:$CE$101),--(CF800=$CF$8:$CF$101),--(CC800=$CC$8:$CC$101),--(CK800&lt;$CK$8:$CK$101))+COUNTIF($CK$8:CK800,CK800))</f>
        <v/>
      </c>
    </row>
    <row r="801" spans="73:91">
      <c r="BU801" s="193">
        <v>794</v>
      </c>
      <c r="BV801" s="193" t="str">
        <f>IF(CK801="","",SUMPRODUCT(--(CC801=$CC$8:$CC$358),--(CE801=$CE$8:$CE$358),--(CK801&lt;$CK$8:$CK$358))+COUNTIF($CK$8:CK801,CK801))</f>
        <v/>
      </c>
      <c r="BW801" s="193" t="str">
        <f t="shared" si="317"/>
        <v/>
      </c>
      <c r="BX801" s="193" t="str">
        <f t="shared" si="318"/>
        <v/>
      </c>
      <c r="BY801" s="193" t="str">
        <f t="shared" si="319"/>
        <v/>
      </c>
      <c r="BZ801" s="193" t="str">
        <f t="shared" si="320"/>
        <v/>
      </c>
      <c r="CA801" s="193" t="str">
        <f t="shared" si="321"/>
        <v/>
      </c>
      <c r="CB801" s="193" t="str">
        <f t="shared" si="322"/>
        <v/>
      </c>
      <c r="CC801" s="193" t="str">
        <f t="shared" si="323"/>
        <v/>
      </c>
      <c r="CD801" s="193" t="str">
        <f t="shared" si="324"/>
        <v/>
      </c>
      <c r="CE801" s="193" t="str">
        <f t="shared" si="325"/>
        <v/>
      </c>
      <c r="CF801" s="200" t="str">
        <f t="shared" si="316"/>
        <v/>
      </c>
      <c r="CG801" s="193" t="str">
        <f t="shared" si="326"/>
        <v/>
      </c>
      <c r="CH801" s="192" t="str">
        <f t="shared" si="327"/>
        <v/>
      </c>
      <c r="CI801" s="193" t="str">
        <f t="shared" si="328"/>
        <v/>
      </c>
      <c r="CJ801" s="192" t="str">
        <f t="shared" si="329"/>
        <v/>
      </c>
      <c r="CK801" s="192" t="str">
        <f t="shared" si="330"/>
        <v/>
      </c>
      <c r="CL801" s="193" t="str">
        <f>IF(CK801="","",SUMPRODUCT(--(CC801=$CC$8:$CC$358),--(CE801=$CE$8:$CE$358),--(CK801&lt;$CK$8:$CK$358))+COUNTIF($CK$8:CK801,CK801))</f>
        <v/>
      </c>
      <c r="CM801" s="229" t="str">
        <f>IF(CK801="","",SUMPRODUCT(--(CE801=$CE$8:$CE$101),--(CF801=$CF$8:$CF$101),--(CC801=$CC$8:$CC$101),--(CK801&lt;$CK$8:$CK$101))+COUNTIF($CK$8:CK801,CK801))</f>
        <v/>
      </c>
    </row>
    <row r="802" spans="73:91">
      <c r="BU802" s="193">
        <v>795</v>
      </c>
      <c r="BV802" s="193" t="str">
        <f>IF(CK802="","",SUMPRODUCT(--(CC802=$CC$8:$CC$358),--(CE802=$CE$8:$CE$358),--(CK802&lt;$CK$8:$CK$358))+COUNTIF($CK$8:CK802,CK802))</f>
        <v/>
      </c>
      <c r="BW802" s="193" t="str">
        <f t="shared" si="317"/>
        <v/>
      </c>
      <c r="BX802" s="193" t="str">
        <f t="shared" si="318"/>
        <v/>
      </c>
      <c r="BY802" s="193" t="str">
        <f t="shared" si="319"/>
        <v/>
      </c>
      <c r="BZ802" s="193" t="str">
        <f t="shared" si="320"/>
        <v/>
      </c>
      <c r="CA802" s="193" t="str">
        <f t="shared" si="321"/>
        <v/>
      </c>
      <c r="CB802" s="193" t="str">
        <f t="shared" si="322"/>
        <v/>
      </c>
      <c r="CC802" s="193" t="str">
        <f t="shared" si="323"/>
        <v/>
      </c>
      <c r="CD802" s="193" t="str">
        <f t="shared" si="324"/>
        <v/>
      </c>
      <c r="CE802" s="193" t="str">
        <f t="shared" si="325"/>
        <v/>
      </c>
      <c r="CF802" s="200" t="str">
        <f t="shared" si="316"/>
        <v/>
      </c>
      <c r="CG802" s="193" t="str">
        <f t="shared" si="326"/>
        <v/>
      </c>
      <c r="CH802" s="192" t="str">
        <f t="shared" si="327"/>
        <v/>
      </c>
      <c r="CI802" s="193" t="str">
        <f t="shared" si="328"/>
        <v/>
      </c>
      <c r="CJ802" s="192" t="str">
        <f t="shared" si="329"/>
        <v/>
      </c>
      <c r="CK802" s="192" t="str">
        <f t="shared" si="330"/>
        <v/>
      </c>
      <c r="CL802" s="193" t="str">
        <f>IF(CK802="","",SUMPRODUCT(--(CC802=$CC$8:$CC$358),--(CE802=$CE$8:$CE$358),--(CK802&lt;$CK$8:$CK$358))+COUNTIF($CK$8:CK802,CK802))</f>
        <v/>
      </c>
      <c r="CM802" s="229" t="str">
        <f>IF(CK802="","",SUMPRODUCT(--(CE802=$CE$8:$CE$101),--(CF802=$CF$8:$CF$101),--(CC802=$CC$8:$CC$101),--(CK802&lt;$CK$8:$CK$101))+COUNTIF($CK$8:CK802,CK802))</f>
        <v/>
      </c>
    </row>
    <row r="803" spans="73:91">
      <c r="BU803" s="193">
        <v>796</v>
      </c>
      <c r="BV803" s="193" t="str">
        <f>IF(CK803="","",SUMPRODUCT(--(CC803=$CC$8:$CC$358),--(CE803=$CE$8:$CE$358),--(CK803&lt;$CK$8:$CK$358))+COUNTIF($CK$8:CK803,CK803))</f>
        <v/>
      </c>
      <c r="BW803" s="193" t="str">
        <f t="shared" si="317"/>
        <v/>
      </c>
      <c r="BX803" s="193" t="str">
        <f t="shared" si="318"/>
        <v/>
      </c>
      <c r="BY803" s="193" t="str">
        <f t="shared" si="319"/>
        <v/>
      </c>
      <c r="BZ803" s="193" t="str">
        <f t="shared" si="320"/>
        <v/>
      </c>
      <c r="CA803" s="193" t="str">
        <f t="shared" si="321"/>
        <v/>
      </c>
      <c r="CB803" s="193" t="str">
        <f t="shared" si="322"/>
        <v/>
      </c>
      <c r="CC803" s="193" t="str">
        <f t="shared" si="323"/>
        <v/>
      </c>
      <c r="CD803" s="193" t="str">
        <f t="shared" si="324"/>
        <v/>
      </c>
      <c r="CE803" s="193" t="str">
        <f t="shared" si="325"/>
        <v/>
      </c>
      <c r="CF803" s="200" t="str">
        <f t="shared" si="316"/>
        <v/>
      </c>
      <c r="CG803" s="193" t="str">
        <f t="shared" si="326"/>
        <v/>
      </c>
      <c r="CH803" s="192" t="str">
        <f t="shared" si="327"/>
        <v/>
      </c>
      <c r="CI803" s="193" t="str">
        <f t="shared" si="328"/>
        <v/>
      </c>
      <c r="CJ803" s="192" t="str">
        <f t="shared" si="329"/>
        <v/>
      </c>
      <c r="CK803" s="192" t="str">
        <f t="shared" si="330"/>
        <v/>
      </c>
      <c r="CL803" s="193" t="str">
        <f>IF(CK803="","",SUMPRODUCT(--(CC803=$CC$8:$CC$358),--(CE803=$CE$8:$CE$358),--(CK803&lt;$CK$8:$CK$358))+COUNTIF($CK$8:CK803,CK803))</f>
        <v/>
      </c>
      <c r="CM803" s="229" t="str">
        <f>IF(CK803="","",SUMPRODUCT(--(CE803=$CE$8:$CE$101),--(CF803=$CF$8:$CF$101),--(CC803=$CC$8:$CC$101),--(CK803&lt;$CK$8:$CK$101))+COUNTIF($CK$8:CK803,CK803))</f>
        <v/>
      </c>
    </row>
    <row r="804" spans="73:91">
      <c r="BU804" s="193">
        <v>797</v>
      </c>
      <c r="BV804" s="193" t="str">
        <f>IF(CK804="","",SUMPRODUCT(--(CC804=$CC$8:$CC$358),--(CE804=$CE$8:$CE$358),--(CK804&lt;$CK$8:$CK$358))+COUNTIF($CK$8:CK804,CK804))</f>
        <v/>
      </c>
      <c r="BW804" s="193" t="str">
        <f t="shared" si="317"/>
        <v/>
      </c>
      <c r="BX804" s="193" t="str">
        <f t="shared" si="318"/>
        <v/>
      </c>
      <c r="BY804" s="193" t="str">
        <f t="shared" si="319"/>
        <v/>
      </c>
      <c r="BZ804" s="193" t="str">
        <f t="shared" si="320"/>
        <v/>
      </c>
      <c r="CA804" s="193" t="str">
        <f t="shared" si="321"/>
        <v/>
      </c>
      <c r="CB804" s="193" t="str">
        <f t="shared" si="322"/>
        <v/>
      </c>
      <c r="CC804" s="193" t="str">
        <f t="shared" si="323"/>
        <v/>
      </c>
      <c r="CD804" s="193" t="str">
        <f t="shared" si="324"/>
        <v/>
      </c>
      <c r="CE804" s="193" t="str">
        <f t="shared" si="325"/>
        <v/>
      </c>
      <c r="CF804" s="200" t="str">
        <f t="shared" si="316"/>
        <v/>
      </c>
      <c r="CG804" s="193" t="str">
        <f t="shared" si="326"/>
        <v/>
      </c>
      <c r="CH804" s="192" t="str">
        <f t="shared" si="327"/>
        <v/>
      </c>
      <c r="CI804" s="193" t="str">
        <f t="shared" si="328"/>
        <v/>
      </c>
      <c r="CJ804" s="192" t="str">
        <f t="shared" si="329"/>
        <v/>
      </c>
      <c r="CK804" s="192" t="str">
        <f t="shared" si="330"/>
        <v/>
      </c>
      <c r="CL804" s="193" t="str">
        <f>IF(CK804="","",SUMPRODUCT(--(CC804=$CC$8:$CC$358),--(CE804=$CE$8:$CE$358),--(CK804&lt;$CK$8:$CK$358))+COUNTIF($CK$8:CK804,CK804))</f>
        <v/>
      </c>
      <c r="CM804" s="229" t="str">
        <f>IF(CK804="","",SUMPRODUCT(--(CE804=$CE$8:$CE$101),--(CF804=$CF$8:$CF$101),--(CC804=$CC$8:$CC$101),--(CK804&lt;$CK$8:$CK$101))+COUNTIF($CK$8:CK804,CK804))</f>
        <v/>
      </c>
    </row>
    <row r="805" spans="73:91">
      <c r="BU805" s="193">
        <v>798</v>
      </c>
      <c r="BV805" s="193" t="str">
        <f>IF(CK805="","",SUMPRODUCT(--(CC805=$CC$8:$CC$358),--(CE805=$CE$8:$CE$358),--(CK805&lt;$CK$8:$CK$358))+COUNTIF($CK$8:CK805,CK805))</f>
        <v/>
      </c>
      <c r="BW805" s="193" t="str">
        <f t="shared" si="317"/>
        <v/>
      </c>
      <c r="BX805" s="193" t="str">
        <f t="shared" si="318"/>
        <v/>
      </c>
      <c r="BY805" s="193" t="str">
        <f t="shared" si="319"/>
        <v/>
      </c>
      <c r="BZ805" s="193" t="str">
        <f t="shared" si="320"/>
        <v/>
      </c>
      <c r="CA805" s="193" t="str">
        <f t="shared" si="321"/>
        <v/>
      </c>
      <c r="CB805" s="193" t="str">
        <f t="shared" si="322"/>
        <v/>
      </c>
      <c r="CC805" s="193" t="str">
        <f t="shared" si="323"/>
        <v/>
      </c>
      <c r="CD805" s="193" t="str">
        <f t="shared" si="324"/>
        <v/>
      </c>
      <c r="CE805" s="193" t="str">
        <f t="shared" si="325"/>
        <v/>
      </c>
      <c r="CF805" s="200" t="str">
        <f t="shared" si="316"/>
        <v/>
      </c>
      <c r="CG805" s="193" t="str">
        <f t="shared" si="326"/>
        <v/>
      </c>
      <c r="CH805" s="192" t="str">
        <f t="shared" si="327"/>
        <v/>
      </c>
      <c r="CI805" s="193" t="str">
        <f t="shared" si="328"/>
        <v/>
      </c>
      <c r="CJ805" s="192" t="str">
        <f t="shared" si="329"/>
        <v/>
      </c>
      <c r="CK805" s="192" t="str">
        <f t="shared" si="330"/>
        <v/>
      </c>
      <c r="CL805" s="193" t="str">
        <f>IF(CK805="","",SUMPRODUCT(--(CC805=$CC$8:$CC$358),--(CE805=$CE$8:$CE$358),--(CK805&lt;$CK$8:$CK$358))+COUNTIF($CK$8:CK805,CK805))</f>
        <v/>
      </c>
      <c r="CM805" s="229" t="str">
        <f>IF(CK805="","",SUMPRODUCT(--(CE805=$CE$8:$CE$101),--(CF805=$CF$8:$CF$101),--(CC805=$CC$8:$CC$101),--(CK805&lt;$CK$8:$CK$101))+COUNTIF($CK$8:CK805,CK805))</f>
        <v/>
      </c>
    </row>
    <row r="806" spans="73:91">
      <c r="BU806" s="193">
        <v>799</v>
      </c>
      <c r="BV806" s="193" t="str">
        <f>IF(CK806="","",SUMPRODUCT(--(CC806=$CC$8:$CC$358),--(CE806=$CE$8:$CE$358),--(CK806&lt;$CK$8:$CK$358))+COUNTIF($CK$8:CK806,CK806))</f>
        <v/>
      </c>
      <c r="BW806" s="193" t="str">
        <f t="shared" si="317"/>
        <v/>
      </c>
      <c r="BX806" s="193" t="str">
        <f t="shared" si="318"/>
        <v/>
      </c>
      <c r="BY806" s="193" t="str">
        <f t="shared" si="319"/>
        <v/>
      </c>
      <c r="BZ806" s="193" t="str">
        <f t="shared" si="320"/>
        <v/>
      </c>
      <c r="CA806" s="193" t="str">
        <f t="shared" si="321"/>
        <v/>
      </c>
      <c r="CB806" s="193" t="str">
        <f t="shared" si="322"/>
        <v/>
      </c>
      <c r="CC806" s="193" t="str">
        <f t="shared" si="323"/>
        <v/>
      </c>
      <c r="CD806" s="193" t="str">
        <f t="shared" si="324"/>
        <v/>
      </c>
      <c r="CE806" s="193" t="str">
        <f t="shared" si="325"/>
        <v/>
      </c>
      <c r="CF806" s="200" t="str">
        <f t="shared" si="316"/>
        <v/>
      </c>
      <c r="CG806" s="193" t="str">
        <f t="shared" si="326"/>
        <v/>
      </c>
      <c r="CH806" s="192" t="str">
        <f t="shared" si="327"/>
        <v/>
      </c>
      <c r="CI806" s="193" t="str">
        <f t="shared" si="328"/>
        <v/>
      </c>
      <c r="CJ806" s="192" t="str">
        <f t="shared" si="329"/>
        <v/>
      </c>
      <c r="CK806" s="192" t="str">
        <f t="shared" si="330"/>
        <v/>
      </c>
      <c r="CL806" s="193" t="str">
        <f>IF(CK806="","",SUMPRODUCT(--(CC806=$CC$8:$CC$358),--(CE806=$CE$8:$CE$358),--(CK806&lt;$CK$8:$CK$358))+COUNTIF($CK$8:CK806,CK806))</f>
        <v/>
      </c>
      <c r="CM806" s="229" t="str">
        <f>IF(CK806="","",SUMPRODUCT(--(CE806=$CE$8:$CE$101),--(CF806=$CF$8:$CF$101),--(CC806=$CC$8:$CC$101),--(CK806&lt;$CK$8:$CK$101))+COUNTIF($CK$8:CK806,CK806))</f>
        <v/>
      </c>
    </row>
    <row r="807" spans="73:91">
      <c r="BU807" s="193">
        <v>800</v>
      </c>
      <c r="BV807" s="193" t="str">
        <f>IF(CK807="","",SUMPRODUCT(--(CC807=$CC$8:$CC$358),--(CE807=$CE$8:$CE$358),--(CK807&lt;$CK$8:$CK$358))+COUNTIF($CK$8:CK807,CK807))</f>
        <v/>
      </c>
      <c r="BW807" s="193" t="str">
        <f t="shared" si="317"/>
        <v/>
      </c>
      <c r="BX807" s="193" t="str">
        <f t="shared" si="318"/>
        <v/>
      </c>
      <c r="BY807" s="193" t="str">
        <f t="shared" si="319"/>
        <v/>
      </c>
      <c r="BZ807" s="193" t="str">
        <f t="shared" si="320"/>
        <v/>
      </c>
      <c r="CA807" s="193" t="str">
        <f t="shared" si="321"/>
        <v/>
      </c>
      <c r="CB807" s="193" t="str">
        <f t="shared" si="322"/>
        <v/>
      </c>
      <c r="CC807" s="193" t="str">
        <f t="shared" si="323"/>
        <v/>
      </c>
      <c r="CD807" s="193" t="str">
        <f t="shared" si="324"/>
        <v/>
      </c>
      <c r="CE807" s="193" t="str">
        <f t="shared" si="325"/>
        <v/>
      </c>
      <c r="CF807" s="200" t="str">
        <f t="shared" si="316"/>
        <v/>
      </c>
      <c r="CG807" s="193" t="str">
        <f t="shared" si="326"/>
        <v/>
      </c>
      <c r="CH807" s="192" t="str">
        <f t="shared" si="327"/>
        <v/>
      </c>
      <c r="CI807" s="193" t="str">
        <f t="shared" si="328"/>
        <v/>
      </c>
      <c r="CJ807" s="192" t="str">
        <f t="shared" si="329"/>
        <v/>
      </c>
      <c r="CK807" s="192" t="str">
        <f t="shared" si="330"/>
        <v/>
      </c>
      <c r="CL807" s="193" t="str">
        <f>IF(CK807="","",SUMPRODUCT(--(CC807=$CC$8:$CC$358),--(CE807=$CE$8:$CE$358),--(CK807&lt;$CK$8:$CK$358))+COUNTIF($CK$8:CK807,CK807))</f>
        <v/>
      </c>
      <c r="CM807" s="229" t="str">
        <f>IF(CK807="","",SUMPRODUCT(--(CE807=$CE$8:$CE$101),--(CF807=$CF$8:$CF$101),--(CC807=$CC$8:$CC$101),--(CK807&lt;$CK$8:$CK$101))+COUNTIF($CK$8:CK807,CK807))</f>
        <v/>
      </c>
    </row>
    <row r="808" spans="73:91">
      <c r="BU808" s="193">
        <v>801</v>
      </c>
      <c r="BV808" s="193" t="str">
        <f>IF(CK808="","",SUMPRODUCT(--(CC808=$CC$8:$CC$358),--(CE808=$CE$8:$CE$358),--(CK808&lt;$CK$8:$CK$358))+COUNTIF($CK$8:CK808,CK808))</f>
        <v/>
      </c>
      <c r="BW808" s="193" t="str">
        <f t="shared" si="317"/>
        <v/>
      </c>
      <c r="BX808" s="193" t="str">
        <f t="shared" si="318"/>
        <v/>
      </c>
      <c r="BY808" s="193" t="str">
        <f t="shared" si="319"/>
        <v/>
      </c>
      <c r="BZ808" s="193" t="str">
        <f t="shared" si="320"/>
        <v/>
      </c>
      <c r="CA808" s="193" t="str">
        <f t="shared" si="321"/>
        <v/>
      </c>
      <c r="CB808" s="193" t="str">
        <f t="shared" si="322"/>
        <v/>
      </c>
      <c r="CC808" s="193" t="str">
        <f t="shared" si="323"/>
        <v/>
      </c>
      <c r="CD808" s="193" t="str">
        <f t="shared" si="324"/>
        <v/>
      </c>
      <c r="CE808" s="193" t="str">
        <f t="shared" si="325"/>
        <v/>
      </c>
      <c r="CF808" s="200" t="str">
        <f t="shared" si="316"/>
        <v/>
      </c>
      <c r="CG808" s="193" t="str">
        <f t="shared" si="326"/>
        <v/>
      </c>
      <c r="CH808" s="192" t="str">
        <f t="shared" si="327"/>
        <v/>
      </c>
      <c r="CI808" s="193" t="str">
        <f t="shared" si="328"/>
        <v/>
      </c>
      <c r="CJ808" s="192" t="str">
        <f t="shared" si="329"/>
        <v/>
      </c>
      <c r="CK808" s="192" t="str">
        <f t="shared" si="330"/>
        <v/>
      </c>
      <c r="CL808" s="193" t="str">
        <f>IF(CK808="","",SUMPRODUCT(--(CC808=$CC$8:$CC$358),--(CE808=$CE$8:$CE$358),--(CK808&lt;$CK$8:$CK$358))+COUNTIF($CK$8:CK808,CK808))</f>
        <v/>
      </c>
      <c r="CM808" s="229" t="str">
        <f>IF(CK808="","",SUMPRODUCT(--(CE808=$CE$8:$CE$101),--(CF808=$CF$8:$CF$101),--(CC808=$CC$8:$CC$101),--(CK808&lt;$CK$8:$CK$101))+COUNTIF($CK$8:CK808,CK808))</f>
        <v/>
      </c>
    </row>
    <row r="809" spans="73:91">
      <c r="BU809" s="193">
        <v>802</v>
      </c>
      <c r="BV809" s="193" t="str">
        <f>IF(CK809="","",SUMPRODUCT(--(CC809=$CC$8:$CC$358),--(CE809=$CE$8:$CE$358),--(CK809&lt;$CK$8:$CK$358))+COUNTIF($CK$8:CK809,CK809))</f>
        <v/>
      </c>
      <c r="BW809" s="193" t="str">
        <f t="shared" si="317"/>
        <v/>
      </c>
      <c r="BX809" s="193" t="str">
        <f t="shared" si="318"/>
        <v/>
      </c>
      <c r="BY809" s="193" t="str">
        <f t="shared" si="319"/>
        <v/>
      </c>
      <c r="BZ809" s="193" t="str">
        <f t="shared" si="320"/>
        <v/>
      </c>
      <c r="CA809" s="193" t="str">
        <f t="shared" si="321"/>
        <v/>
      </c>
      <c r="CB809" s="193" t="str">
        <f t="shared" si="322"/>
        <v/>
      </c>
      <c r="CC809" s="193" t="str">
        <f t="shared" si="323"/>
        <v/>
      </c>
      <c r="CD809" s="193" t="str">
        <f t="shared" si="324"/>
        <v/>
      </c>
      <c r="CE809" s="193" t="str">
        <f t="shared" si="325"/>
        <v/>
      </c>
      <c r="CF809" s="200" t="str">
        <f t="shared" si="316"/>
        <v/>
      </c>
      <c r="CG809" s="193" t="str">
        <f t="shared" si="326"/>
        <v/>
      </c>
      <c r="CH809" s="192" t="str">
        <f t="shared" si="327"/>
        <v/>
      </c>
      <c r="CI809" s="193" t="str">
        <f t="shared" si="328"/>
        <v/>
      </c>
      <c r="CJ809" s="192" t="str">
        <f t="shared" si="329"/>
        <v/>
      </c>
      <c r="CK809" s="192" t="str">
        <f t="shared" si="330"/>
        <v/>
      </c>
      <c r="CL809" s="193" t="str">
        <f>IF(CK809="","",SUMPRODUCT(--(CC809=$CC$8:$CC$358),--(CE809=$CE$8:$CE$358),--(CK809&lt;$CK$8:$CK$358))+COUNTIF($CK$8:CK809,CK809))</f>
        <v/>
      </c>
      <c r="CM809" s="229" t="str">
        <f>IF(CK809="","",SUMPRODUCT(--(CE809=$CE$8:$CE$101),--(CF809=$CF$8:$CF$101),--(CC809=$CC$8:$CC$101),--(CK809&lt;$CK$8:$CK$101))+COUNTIF($CK$8:CK809,CK809))</f>
        <v/>
      </c>
    </row>
    <row r="810" spans="73:91">
      <c r="BU810" s="193">
        <v>803</v>
      </c>
      <c r="BV810" s="193" t="str">
        <f>IF(CK810="","",SUMPRODUCT(--(CC810=$CC$8:$CC$358),--(CE810=$CE$8:$CE$358),--(CK810&lt;$CK$8:$CK$358))+COUNTIF($CK$8:CK810,CK810))</f>
        <v/>
      </c>
      <c r="BW810" s="193" t="str">
        <f t="shared" si="317"/>
        <v/>
      </c>
      <c r="BX810" s="193" t="str">
        <f t="shared" si="318"/>
        <v/>
      </c>
      <c r="BY810" s="193" t="str">
        <f t="shared" si="319"/>
        <v/>
      </c>
      <c r="BZ810" s="193" t="str">
        <f t="shared" si="320"/>
        <v/>
      </c>
      <c r="CA810" s="193" t="str">
        <f t="shared" si="321"/>
        <v/>
      </c>
      <c r="CB810" s="193" t="str">
        <f t="shared" si="322"/>
        <v/>
      </c>
      <c r="CC810" s="193" t="str">
        <f t="shared" si="323"/>
        <v/>
      </c>
      <c r="CD810" s="193" t="str">
        <f t="shared" si="324"/>
        <v/>
      </c>
      <c r="CE810" s="193" t="str">
        <f t="shared" si="325"/>
        <v/>
      </c>
      <c r="CF810" s="200" t="str">
        <f t="shared" si="316"/>
        <v/>
      </c>
      <c r="CG810" s="193" t="str">
        <f t="shared" si="326"/>
        <v/>
      </c>
      <c r="CH810" s="192" t="str">
        <f t="shared" si="327"/>
        <v/>
      </c>
      <c r="CI810" s="193" t="str">
        <f t="shared" si="328"/>
        <v/>
      </c>
      <c r="CJ810" s="192" t="str">
        <f t="shared" si="329"/>
        <v/>
      </c>
      <c r="CK810" s="192" t="str">
        <f t="shared" si="330"/>
        <v/>
      </c>
      <c r="CL810" s="193" t="str">
        <f>IF(CK810="","",SUMPRODUCT(--(CC810=$CC$8:$CC$358),--(CE810=$CE$8:$CE$358),--(CK810&lt;$CK$8:$CK$358))+COUNTIF($CK$8:CK810,CK810))</f>
        <v/>
      </c>
      <c r="CM810" s="229" t="str">
        <f>IF(CK810="","",SUMPRODUCT(--(CE810=$CE$8:$CE$101),--(CF810=$CF$8:$CF$101),--(CC810=$CC$8:$CC$101),--(CK810&lt;$CK$8:$CK$101))+COUNTIF($CK$8:CK810,CK810))</f>
        <v/>
      </c>
    </row>
    <row r="811" spans="73:91">
      <c r="BU811" s="193">
        <v>804</v>
      </c>
      <c r="BV811" s="193" t="str">
        <f>IF(CK811="","",SUMPRODUCT(--(CC811=$CC$8:$CC$358),--(CE811=$CE$8:$CE$358),--(CK811&lt;$CK$8:$CK$358))+COUNTIF($CK$8:CK811,CK811))</f>
        <v/>
      </c>
      <c r="BW811" s="193" t="str">
        <f t="shared" si="317"/>
        <v/>
      </c>
      <c r="BX811" s="193" t="str">
        <f t="shared" si="318"/>
        <v/>
      </c>
      <c r="BY811" s="193" t="str">
        <f t="shared" si="319"/>
        <v/>
      </c>
      <c r="BZ811" s="193" t="str">
        <f t="shared" si="320"/>
        <v/>
      </c>
      <c r="CA811" s="193" t="str">
        <f t="shared" si="321"/>
        <v/>
      </c>
      <c r="CB811" s="193" t="str">
        <f t="shared" si="322"/>
        <v/>
      </c>
      <c r="CC811" s="193" t="str">
        <f t="shared" si="323"/>
        <v/>
      </c>
      <c r="CD811" s="193" t="str">
        <f t="shared" si="324"/>
        <v/>
      </c>
      <c r="CE811" s="193" t="str">
        <f t="shared" si="325"/>
        <v/>
      </c>
      <c r="CF811" s="200" t="str">
        <f t="shared" si="316"/>
        <v/>
      </c>
      <c r="CG811" s="193" t="str">
        <f t="shared" si="326"/>
        <v/>
      </c>
      <c r="CH811" s="192" t="str">
        <f t="shared" si="327"/>
        <v/>
      </c>
      <c r="CI811" s="193" t="str">
        <f t="shared" si="328"/>
        <v/>
      </c>
      <c r="CJ811" s="192" t="str">
        <f t="shared" si="329"/>
        <v/>
      </c>
      <c r="CK811" s="192" t="str">
        <f t="shared" si="330"/>
        <v/>
      </c>
      <c r="CL811" s="193" t="str">
        <f>IF(CK811="","",SUMPRODUCT(--(CC811=$CC$8:$CC$358),--(CE811=$CE$8:$CE$358),--(CK811&lt;$CK$8:$CK$358))+COUNTIF($CK$8:CK811,CK811))</f>
        <v/>
      </c>
      <c r="CM811" s="229" t="str">
        <f>IF(CK811="","",SUMPRODUCT(--(CE811=$CE$8:$CE$101),--(CF811=$CF$8:$CF$101),--(CC811=$CC$8:$CC$101),--(CK811&lt;$CK$8:$CK$101))+COUNTIF($CK$8:CK811,CK811))</f>
        <v/>
      </c>
    </row>
    <row r="812" spans="73:91">
      <c r="BU812" s="193">
        <v>805</v>
      </c>
      <c r="BV812" s="193" t="str">
        <f>IF(CK812="","",SUMPRODUCT(--(CC812=$CC$8:$CC$358),--(CE812=$CE$8:$CE$358),--(CK812&lt;$CK$8:$CK$358))+COUNTIF($CK$8:CK812,CK812))</f>
        <v/>
      </c>
      <c r="BW812" s="193" t="str">
        <f t="shared" si="317"/>
        <v/>
      </c>
      <c r="BX812" s="193" t="str">
        <f t="shared" si="318"/>
        <v/>
      </c>
      <c r="BY812" s="193" t="str">
        <f t="shared" si="319"/>
        <v/>
      </c>
      <c r="BZ812" s="193" t="str">
        <f t="shared" si="320"/>
        <v/>
      </c>
      <c r="CA812" s="193" t="str">
        <f t="shared" si="321"/>
        <v/>
      </c>
      <c r="CB812" s="193" t="str">
        <f t="shared" si="322"/>
        <v/>
      </c>
      <c r="CC812" s="193" t="str">
        <f t="shared" si="323"/>
        <v/>
      </c>
      <c r="CD812" s="193" t="str">
        <f t="shared" si="324"/>
        <v/>
      </c>
      <c r="CE812" s="193" t="str">
        <f t="shared" si="325"/>
        <v/>
      </c>
      <c r="CF812" s="200" t="str">
        <f t="shared" si="316"/>
        <v/>
      </c>
      <c r="CG812" s="193" t="str">
        <f t="shared" si="326"/>
        <v/>
      </c>
      <c r="CH812" s="192" t="str">
        <f t="shared" si="327"/>
        <v/>
      </c>
      <c r="CI812" s="193" t="str">
        <f t="shared" si="328"/>
        <v/>
      </c>
      <c r="CJ812" s="192" t="str">
        <f t="shared" si="329"/>
        <v/>
      </c>
      <c r="CK812" s="192" t="str">
        <f t="shared" si="330"/>
        <v/>
      </c>
      <c r="CL812" s="193" t="str">
        <f>IF(CK812="","",SUMPRODUCT(--(CC812=$CC$8:$CC$358),--(CE812=$CE$8:$CE$358),--(CK812&lt;$CK$8:$CK$358))+COUNTIF($CK$8:CK812,CK812))</f>
        <v/>
      </c>
      <c r="CM812" s="229" t="str">
        <f>IF(CK812="","",SUMPRODUCT(--(CE812=$CE$8:$CE$101),--(CF812=$CF$8:$CF$101),--(CC812=$CC$8:$CC$101),--(CK812&lt;$CK$8:$CK$101))+COUNTIF($CK$8:CK812,CK812))</f>
        <v/>
      </c>
    </row>
    <row r="813" spans="73:91">
      <c r="BU813" s="193">
        <v>806</v>
      </c>
      <c r="BV813" s="193" t="str">
        <f>IF(CK813="","",SUMPRODUCT(--(CC813=$CC$8:$CC$358),--(CE813=$CE$8:$CE$358),--(CK813&lt;$CK$8:$CK$358))+COUNTIF($CK$8:CK813,CK813))</f>
        <v/>
      </c>
      <c r="BW813" s="193" t="str">
        <f t="shared" si="317"/>
        <v/>
      </c>
      <c r="BX813" s="193" t="str">
        <f t="shared" si="318"/>
        <v/>
      </c>
      <c r="BY813" s="193" t="str">
        <f t="shared" si="319"/>
        <v/>
      </c>
      <c r="BZ813" s="193" t="str">
        <f t="shared" si="320"/>
        <v/>
      </c>
      <c r="CA813" s="193" t="str">
        <f t="shared" si="321"/>
        <v/>
      </c>
      <c r="CB813" s="193" t="str">
        <f t="shared" si="322"/>
        <v/>
      </c>
      <c r="CC813" s="193" t="str">
        <f t="shared" si="323"/>
        <v/>
      </c>
      <c r="CD813" s="193" t="str">
        <f t="shared" si="324"/>
        <v/>
      </c>
      <c r="CE813" s="193" t="str">
        <f t="shared" si="325"/>
        <v/>
      </c>
      <c r="CF813" s="200" t="str">
        <f t="shared" si="316"/>
        <v/>
      </c>
      <c r="CG813" s="193" t="str">
        <f t="shared" si="326"/>
        <v/>
      </c>
      <c r="CH813" s="192" t="str">
        <f t="shared" si="327"/>
        <v/>
      </c>
      <c r="CI813" s="193" t="str">
        <f t="shared" si="328"/>
        <v/>
      </c>
      <c r="CJ813" s="192" t="str">
        <f t="shared" si="329"/>
        <v/>
      </c>
      <c r="CK813" s="192" t="str">
        <f t="shared" si="330"/>
        <v/>
      </c>
      <c r="CL813" s="193" t="str">
        <f>IF(CK813="","",SUMPRODUCT(--(CC813=$CC$8:$CC$358),--(CE813=$CE$8:$CE$358),--(CK813&lt;$CK$8:$CK$358))+COUNTIF($CK$8:CK813,CK813))</f>
        <v/>
      </c>
      <c r="CM813" s="229" t="str">
        <f>IF(CK813="","",SUMPRODUCT(--(CE813=$CE$8:$CE$101),--(CF813=$CF$8:$CF$101),--(CC813=$CC$8:$CC$101),--(CK813&lt;$CK$8:$CK$101))+COUNTIF($CK$8:CK813,CK813))</f>
        <v/>
      </c>
    </row>
    <row r="814" spans="73:91">
      <c r="BU814" s="193">
        <v>807</v>
      </c>
      <c r="BV814" s="193" t="str">
        <f>IF(CK814="","",SUMPRODUCT(--(CC814=$CC$8:$CC$358),--(CE814=$CE$8:$CE$358),--(CK814&lt;$CK$8:$CK$358))+COUNTIF($CK$8:CK814,CK814))</f>
        <v/>
      </c>
      <c r="BW814" s="193" t="str">
        <f t="shared" si="317"/>
        <v/>
      </c>
      <c r="BX814" s="193" t="str">
        <f t="shared" si="318"/>
        <v/>
      </c>
      <c r="BY814" s="193" t="str">
        <f t="shared" si="319"/>
        <v/>
      </c>
      <c r="BZ814" s="193" t="str">
        <f t="shared" si="320"/>
        <v/>
      </c>
      <c r="CA814" s="193" t="str">
        <f t="shared" si="321"/>
        <v/>
      </c>
      <c r="CB814" s="193" t="str">
        <f t="shared" si="322"/>
        <v/>
      </c>
      <c r="CC814" s="193" t="str">
        <f t="shared" si="323"/>
        <v/>
      </c>
      <c r="CD814" s="193" t="str">
        <f t="shared" si="324"/>
        <v/>
      </c>
      <c r="CE814" s="193" t="str">
        <f t="shared" si="325"/>
        <v/>
      </c>
      <c r="CF814" s="200" t="str">
        <f t="shared" si="316"/>
        <v/>
      </c>
      <c r="CG814" s="193" t="str">
        <f t="shared" si="326"/>
        <v/>
      </c>
      <c r="CH814" s="192" t="str">
        <f t="shared" si="327"/>
        <v/>
      </c>
      <c r="CI814" s="193" t="str">
        <f t="shared" si="328"/>
        <v/>
      </c>
      <c r="CJ814" s="192" t="str">
        <f t="shared" si="329"/>
        <v/>
      </c>
      <c r="CK814" s="192" t="str">
        <f t="shared" si="330"/>
        <v/>
      </c>
      <c r="CL814" s="193" t="str">
        <f>IF(CK814="","",SUMPRODUCT(--(CC814=$CC$8:$CC$358),--(CE814=$CE$8:$CE$358),--(CK814&lt;$CK$8:$CK$358))+COUNTIF($CK$8:CK814,CK814))</f>
        <v/>
      </c>
      <c r="CM814" s="229" t="str">
        <f>IF(CK814="","",SUMPRODUCT(--(CE814=$CE$8:$CE$101),--(CF814=$CF$8:$CF$101),--(CC814=$CC$8:$CC$101),--(CK814&lt;$CK$8:$CK$101))+COUNTIF($CK$8:CK814,CK814))</f>
        <v/>
      </c>
    </row>
    <row r="815" spans="73:91">
      <c r="BU815" s="193">
        <v>808</v>
      </c>
      <c r="BV815" s="193" t="str">
        <f>IF(CK815="","",SUMPRODUCT(--(CC815=$CC$8:$CC$358),--(CE815=$CE$8:$CE$358),--(CK815&lt;$CK$8:$CK$358))+COUNTIF($CK$8:CK815,CK815))</f>
        <v/>
      </c>
      <c r="BW815" s="193" t="str">
        <f t="shared" si="317"/>
        <v/>
      </c>
      <c r="BX815" s="193" t="str">
        <f t="shared" si="318"/>
        <v/>
      </c>
      <c r="BY815" s="193" t="str">
        <f t="shared" si="319"/>
        <v/>
      </c>
      <c r="BZ815" s="193" t="str">
        <f t="shared" si="320"/>
        <v/>
      </c>
      <c r="CA815" s="193" t="str">
        <f t="shared" si="321"/>
        <v/>
      </c>
      <c r="CB815" s="193" t="str">
        <f t="shared" si="322"/>
        <v/>
      </c>
      <c r="CC815" s="193" t="str">
        <f t="shared" si="323"/>
        <v/>
      </c>
      <c r="CD815" s="193" t="str">
        <f t="shared" si="324"/>
        <v/>
      </c>
      <c r="CE815" s="193" t="str">
        <f t="shared" si="325"/>
        <v/>
      </c>
      <c r="CF815" s="200" t="str">
        <f t="shared" si="316"/>
        <v/>
      </c>
      <c r="CG815" s="193" t="str">
        <f t="shared" si="326"/>
        <v/>
      </c>
      <c r="CH815" s="192" t="str">
        <f t="shared" si="327"/>
        <v/>
      </c>
      <c r="CI815" s="193" t="str">
        <f t="shared" si="328"/>
        <v/>
      </c>
      <c r="CJ815" s="192" t="str">
        <f t="shared" si="329"/>
        <v/>
      </c>
      <c r="CK815" s="192" t="str">
        <f t="shared" si="330"/>
        <v/>
      </c>
      <c r="CL815" s="193" t="str">
        <f>IF(CK815="","",SUMPRODUCT(--(CC815=$CC$8:$CC$358),--(CE815=$CE$8:$CE$358),--(CK815&lt;$CK$8:$CK$358))+COUNTIF($CK$8:CK815,CK815))</f>
        <v/>
      </c>
      <c r="CM815" s="229" t="str">
        <f>IF(CK815="","",SUMPRODUCT(--(CE815=$CE$8:$CE$101),--(CF815=$CF$8:$CF$101),--(CC815=$CC$8:$CC$101),--(CK815&lt;$CK$8:$CK$101))+COUNTIF($CK$8:CK815,CK815))</f>
        <v/>
      </c>
    </row>
    <row r="816" spans="73:91">
      <c r="BU816" s="193">
        <v>809</v>
      </c>
      <c r="BV816" s="193" t="str">
        <f>IF(CK816="","",SUMPRODUCT(--(CC816=$CC$8:$CC$358),--(CE816=$CE$8:$CE$358),--(CK816&lt;$CK$8:$CK$358))+COUNTIF($CK$8:CK816,CK816))</f>
        <v/>
      </c>
      <c r="BW816" s="193" t="str">
        <f t="shared" si="317"/>
        <v/>
      </c>
      <c r="BX816" s="193" t="str">
        <f t="shared" si="318"/>
        <v/>
      </c>
      <c r="BY816" s="193" t="str">
        <f t="shared" si="319"/>
        <v/>
      </c>
      <c r="BZ816" s="193" t="str">
        <f t="shared" si="320"/>
        <v/>
      </c>
      <c r="CA816" s="193" t="str">
        <f t="shared" si="321"/>
        <v/>
      </c>
      <c r="CB816" s="193" t="str">
        <f t="shared" si="322"/>
        <v/>
      </c>
      <c r="CC816" s="193" t="str">
        <f t="shared" si="323"/>
        <v/>
      </c>
      <c r="CD816" s="193" t="str">
        <f t="shared" si="324"/>
        <v/>
      </c>
      <c r="CE816" s="193" t="str">
        <f t="shared" si="325"/>
        <v/>
      </c>
      <c r="CF816" s="200" t="str">
        <f t="shared" si="316"/>
        <v/>
      </c>
      <c r="CG816" s="193" t="str">
        <f t="shared" si="326"/>
        <v/>
      </c>
      <c r="CH816" s="192" t="str">
        <f t="shared" si="327"/>
        <v/>
      </c>
      <c r="CI816" s="193" t="str">
        <f t="shared" si="328"/>
        <v/>
      </c>
      <c r="CJ816" s="192" t="str">
        <f t="shared" si="329"/>
        <v/>
      </c>
      <c r="CK816" s="192" t="str">
        <f t="shared" si="330"/>
        <v/>
      </c>
      <c r="CL816" s="193" t="str">
        <f>IF(CK816="","",SUMPRODUCT(--(CC816=$CC$8:$CC$358),--(CE816=$CE$8:$CE$358),--(CK816&lt;$CK$8:$CK$358))+COUNTIF($CK$8:CK816,CK816))</f>
        <v/>
      </c>
      <c r="CM816" s="229" t="str">
        <f>IF(CK816="","",SUMPRODUCT(--(CE816=$CE$8:$CE$101),--(CF816=$CF$8:$CF$101),--(CC816=$CC$8:$CC$101),--(CK816&lt;$CK$8:$CK$101))+COUNTIF($CK$8:CK816,CK816))</f>
        <v/>
      </c>
    </row>
    <row r="817" spans="73:91">
      <c r="BU817" s="193">
        <v>810</v>
      </c>
      <c r="BV817" s="193" t="str">
        <f>IF(CK817="","",SUMPRODUCT(--(CC817=$CC$8:$CC$358),--(CE817=$CE$8:$CE$358),--(CK817&lt;$CK$8:$CK$358))+COUNTIF($CK$8:CK817,CK817))</f>
        <v/>
      </c>
      <c r="BW817" s="193" t="str">
        <f t="shared" si="317"/>
        <v/>
      </c>
      <c r="BX817" s="193" t="str">
        <f t="shared" si="318"/>
        <v/>
      </c>
      <c r="BY817" s="193" t="str">
        <f t="shared" si="319"/>
        <v/>
      </c>
      <c r="BZ817" s="193" t="str">
        <f t="shared" si="320"/>
        <v/>
      </c>
      <c r="CA817" s="193" t="str">
        <f t="shared" si="321"/>
        <v/>
      </c>
      <c r="CB817" s="193" t="str">
        <f t="shared" si="322"/>
        <v/>
      </c>
      <c r="CC817" s="193" t="str">
        <f t="shared" si="323"/>
        <v/>
      </c>
      <c r="CD817" s="193" t="str">
        <f t="shared" si="324"/>
        <v/>
      </c>
      <c r="CE817" s="193" t="str">
        <f t="shared" si="325"/>
        <v/>
      </c>
      <c r="CF817" s="200" t="str">
        <f t="shared" si="316"/>
        <v/>
      </c>
      <c r="CG817" s="193" t="str">
        <f t="shared" si="326"/>
        <v/>
      </c>
      <c r="CH817" s="192" t="str">
        <f t="shared" si="327"/>
        <v/>
      </c>
      <c r="CI817" s="193" t="str">
        <f t="shared" si="328"/>
        <v/>
      </c>
      <c r="CJ817" s="192" t="str">
        <f t="shared" si="329"/>
        <v/>
      </c>
      <c r="CK817" s="192" t="str">
        <f t="shared" si="330"/>
        <v/>
      </c>
      <c r="CL817" s="193" t="str">
        <f>IF(CK817="","",SUMPRODUCT(--(CC817=$CC$8:$CC$358),--(CE817=$CE$8:$CE$358),--(CK817&lt;$CK$8:$CK$358))+COUNTIF($CK$8:CK817,CK817))</f>
        <v/>
      </c>
      <c r="CM817" s="229" t="str">
        <f>IF(CK817="","",SUMPRODUCT(--(CE817=$CE$8:$CE$101),--(CF817=$CF$8:$CF$101),--(CC817=$CC$8:$CC$101),--(CK817&lt;$CK$8:$CK$101))+COUNTIF($CK$8:CK817,CK817))</f>
        <v/>
      </c>
    </row>
    <row r="818" spans="73:91">
      <c r="BU818" s="193">
        <v>811</v>
      </c>
      <c r="BV818" s="193" t="str">
        <f>IF(CK818="","",SUMPRODUCT(--(CC818=$CC$8:$CC$358),--(CE818=$CE$8:$CE$358),--(CK818&lt;$CK$8:$CK$358))+COUNTIF($CK$8:CK818,CK818))</f>
        <v/>
      </c>
      <c r="BW818" s="193" t="str">
        <f t="shared" si="317"/>
        <v/>
      </c>
      <c r="BX818" s="193" t="str">
        <f t="shared" si="318"/>
        <v/>
      </c>
      <c r="BY818" s="193" t="str">
        <f t="shared" si="319"/>
        <v/>
      </c>
      <c r="BZ818" s="193" t="str">
        <f t="shared" si="320"/>
        <v/>
      </c>
      <c r="CA818" s="193" t="str">
        <f t="shared" si="321"/>
        <v/>
      </c>
      <c r="CB818" s="193" t="str">
        <f t="shared" si="322"/>
        <v/>
      </c>
      <c r="CC818" s="193" t="str">
        <f t="shared" si="323"/>
        <v/>
      </c>
      <c r="CD818" s="193" t="str">
        <f t="shared" si="324"/>
        <v/>
      </c>
      <c r="CE818" s="193" t="str">
        <f t="shared" si="325"/>
        <v/>
      </c>
      <c r="CF818" s="200" t="str">
        <f t="shared" si="316"/>
        <v/>
      </c>
      <c r="CG818" s="193" t="str">
        <f t="shared" si="326"/>
        <v/>
      </c>
      <c r="CH818" s="192" t="str">
        <f t="shared" si="327"/>
        <v/>
      </c>
      <c r="CI818" s="193" t="str">
        <f t="shared" si="328"/>
        <v/>
      </c>
      <c r="CJ818" s="192" t="str">
        <f t="shared" si="329"/>
        <v/>
      </c>
      <c r="CK818" s="192" t="str">
        <f t="shared" si="330"/>
        <v/>
      </c>
      <c r="CL818" s="193" t="str">
        <f>IF(CK818="","",SUMPRODUCT(--(CC818=$CC$8:$CC$358),--(CE818=$CE$8:$CE$358),--(CK818&lt;$CK$8:$CK$358))+COUNTIF($CK$8:CK818,CK818))</f>
        <v/>
      </c>
      <c r="CM818" s="229" t="str">
        <f>IF(CK818="","",SUMPRODUCT(--(CE818=$CE$8:$CE$101),--(CF818=$CF$8:$CF$101),--(CC818=$CC$8:$CC$101),--(CK818&lt;$CK$8:$CK$101))+COUNTIF($CK$8:CK818,CK818))</f>
        <v/>
      </c>
    </row>
    <row r="819" spans="73:91">
      <c r="BU819" s="193">
        <v>812</v>
      </c>
      <c r="BV819" s="193" t="str">
        <f>IF(CK819="","",SUMPRODUCT(--(CC819=$CC$8:$CC$358),--(CE819=$CE$8:$CE$358),--(CK819&lt;$CK$8:$CK$358))+COUNTIF($CK$8:CK819,CK819))</f>
        <v/>
      </c>
      <c r="BW819" s="193" t="str">
        <f t="shared" si="317"/>
        <v/>
      </c>
      <c r="BX819" s="193" t="str">
        <f t="shared" si="318"/>
        <v/>
      </c>
      <c r="BY819" s="193" t="str">
        <f t="shared" si="319"/>
        <v/>
      </c>
      <c r="BZ819" s="193" t="str">
        <f t="shared" si="320"/>
        <v/>
      </c>
      <c r="CA819" s="193" t="str">
        <f t="shared" si="321"/>
        <v/>
      </c>
      <c r="CB819" s="193" t="str">
        <f t="shared" si="322"/>
        <v/>
      </c>
      <c r="CC819" s="193" t="str">
        <f t="shared" si="323"/>
        <v/>
      </c>
      <c r="CD819" s="193" t="str">
        <f t="shared" si="324"/>
        <v/>
      </c>
      <c r="CE819" s="193" t="str">
        <f t="shared" si="325"/>
        <v/>
      </c>
      <c r="CF819" s="200" t="str">
        <f t="shared" si="316"/>
        <v/>
      </c>
      <c r="CG819" s="193" t="str">
        <f t="shared" si="326"/>
        <v/>
      </c>
      <c r="CH819" s="192" t="str">
        <f t="shared" si="327"/>
        <v/>
      </c>
      <c r="CI819" s="193" t="str">
        <f t="shared" si="328"/>
        <v/>
      </c>
      <c r="CJ819" s="192" t="str">
        <f t="shared" si="329"/>
        <v/>
      </c>
      <c r="CK819" s="192" t="str">
        <f t="shared" si="330"/>
        <v/>
      </c>
      <c r="CL819" s="193" t="str">
        <f>IF(CK819="","",SUMPRODUCT(--(CC819=$CC$8:$CC$358),--(CE819=$CE$8:$CE$358),--(CK819&lt;$CK$8:$CK$358))+COUNTIF($CK$8:CK819,CK819))</f>
        <v/>
      </c>
      <c r="CM819" s="229" t="str">
        <f>IF(CK819="","",SUMPRODUCT(--(CE819=$CE$8:$CE$101),--(CF819=$CF$8:$CF$101),--(CC819=$CC$8:$CC$101),--(CK819&lt;$CK$8:$CK$101))+COUNTIF($CK$8:CK819,CK819))</f>
        <v/>
      </c>
    </row>
    <row r="820" spans="73:91">
      <c r="BU820" s="193">
        <v>813</v>
      </c>
      <c r="BV820" s="193" t="str">
        <f>IF(CK820="","",SUMPRODUCT(--(CC820=$CC$8:$CC$358),--(CE820=$CE$8:$CE$358),--(CK820&lt;$CK$8:$CK$358))+COUNTIF($CK$8:CK820,CK820))</f>
        <v/>
      </c>
      <c r="BW820" s="193" t="str">
        <f t="shared" si="317"/>
        <v/>
      </c>
      <c r="BX820" s="193" t="str">
        <f t="shared" si="318"/>
        <v/>
      </c>
      <c r="BY820" s="193" t="str">
        <f t="shared" si="319"/>
        <v/>
      </c>
      <c r="BZ820" s="193" t="str">
        <f t="shared" si="320"/>
        <v/>
      </c>
      <c r="CA820" s="193" t="str">
        <f t="shared" si="321"/>
        <v/>
      </c>
      <c r="CB820" s="193" t="str">
        <f t="shared" si="322"/>
        <v/>
      </c>
      <c r="CC820" s="193" t="str">
        <f t="shared" si="323"/>
        <v/>
      </c>
      <c r="CD820" s="193" t="str">
        <f t="shared" si="324"/>
        <v/>
      </c>
      <c r="CE820" s="193" t="str">
        <f t="shared" si="325"/>
        <v/>
      </c>
      <c r="CF820" s="200" t="str">
        <f t="shared" si="316"/>
        <v/>
      </c>
      <c r="CG820" s="193" t="str">
        <f t="shared" si="326"/>
        <v/>
      </c>
      <c r="CH820" s="192" t="str">
        <f t="shared" si="327"/>
        <v/>
      </c>
      <c r="CI820" s="193" t="str">
        <f t="shared" si="328"/>
        <v/>
      </c>
      <c r="CJ820" s="192" t="str">
        <f t="shared" si="329"/>
        <v/>
      </c>
      <c r="CK820" s="192" t="str">
        <f t="shared" si="330"/>
        <v/>
      </c>
      <c r="CL820" s="193" t="str">
        <f>IF(CK820="","",SUMPRODUCT(--(CC820=$CC$8:$CC$358),--(CE820=$CE$8:$CE$358),--(CK820&lt;$CK$8:$CK$358))+COUNTIF($CK$8:CK820,CK820))</f>
        <v/>
      </c>
      <c r="CM820" s="229" t="str">
        <f>IF(CK820="","",SUMPRODUCT(--(CE820=$CE$8:$CE$101),--(CF820=$CF$8:$CF$101),--(CC820=$CC$8:$CC$101),--(CK820&lt;$CK$8:$CK$101))+COUNTIF($CK$8:CK820,CK820))</f>
        <v/>
      </c>
    </row>
    <row r="821" spans="73:91">
      <c r="BU821" s="193">
        <v>814</v>
      </c>
      <c r="BV821" s="193" t="str">
        <f>IF(CK821="","",SUMPRODUCT(--(CC821=$CC$8:$CC$358),--(CE821=$CE$8:$CE$358),--(CK821&lt;$CK$8:$CK$358))+COUNTIF($CK$8:CK821,CK821))</f>
        <v/>
      </c>
      <c r="BW821" s="193" t="str">
        <f t="shared" si="317"/>
        <v/>
      </c>
      <c r="BX821" s="193" t="str">
        <f t="shared" si="318"/>
        <v/>
      </c>
      <c r="BY821" s="193" t="str">
        <f t="shared" si="319"/>
        <v/>
      </c>
      <c r="BZ821" s="193" t="str">
        <f t="shared" si="320"/>
        <v/>
      </c>
      <c r="CA821" s="193" t="str">
        <f t="shared" si="321"/>
        <v/>
      </c>
      <c r="CB821" s="193" t="str">
        <f t="shared" si="322"/>
        <v/>
      </c>
      <c r="CC821" s="193" t="str">
        <f t="shared" si="323"/>
        <v/>
      </c>
      <c r="CD821" s="193" t="str">
        <f t="shared" si="324"/>
        <v/>
      </c>
      <c r="CE821" s="193" t="str">
        <f t="shared" si="325"/>
        <v/>
      </c>
      <c r="CF821" s="200" t="str">
        <f t="shared" si="316"/>
        <v/>
      </c>
      <c r="CG821" s="193" t="str">
        <f t="shared" si="326"/>
        <v/>
      </c>
      <c r="CH821" s="192" t="str">
        <f t="shared" si="327"/>
        <v/>
      </c>
      <c r="CI821" s="193" t="str">
        <f t="shared" si="328"/>
        <v/>
      </c>
      <c r="CJ821" s="192" t="str">
        <f t="shared" si="329"/>
        <v/>
      </c>
      <c r="CK821" s="192" t="str">
        <f t="shared" si="330"/>
        <v/>
      </c>
      <c r="CL821" s="193" t="str">
        <f>IF(CK821="","",SUMPRODUCT(--(CC821=$CC$8:$CC$358),--(CE821=$CE$8:$CE$358),--(CK821&lt;$CK$8:$CK$358))+COUNTIF($CK$8:CK821,CK821))</f>
        <v/>
      </c>
      <c r="CM821" s="229" t="str">
        <f>IF(CK821="","",SUMPRODUCT(--(CE821=$CE$8:$CE$101),--(CF821=$CF$8:$CF$101),--(CC821=$CC$8:$CC$101),--(CK821&lt;$CK$8:$CK$101))+COUNTIF($CK$8:CK821,CK821))</f>
        <v/>
      </c>
    </row>
    <row r="822" spans="73:91">
      <c r="BU822" s="193">
        <v>815</v>
      </c>
      <c r="BV822" s="193" t="str">
        <f>IF(CK822="","",SUMPRODUCT(--(CC822=$CC$8:$CC$358),--(CE822=$CE$8:$CE$358),--(CK822&lt;$CK$8:$CK$358))+COUNTIF($CK$8:CK822,CK822))</f>
        <v/>
      </c>
      <c r="BW822" s="193" t="str">
        <f t="shared" si="317"/>
        <v/>
      </c>
      <c r="BX822" s="193" t="str">
        <f t="shared" si="318"/>
        <v/>
      </c>
      <c r="BY822" s="193" t="str">
        <f t="shared" si="319"/>
        <v/>
      </c>
      <c r="BZ822" s="193" t="str">
        <f t="shared" si="320"/>
        <v/>
      </c>
      <c r="CA822" s="193" t="str">
        <f t="shared" si="321"/>
        <v/>
      </c>
      <c r="CB822" s="193" t="str">
        <f t="shared" si="322"/>
        <v/>
      </c>
      <c r="CC822" s="193" t="str">
        <f t="shared" si="323"/>
        <v/>
      </c>
      <c r="CD822" s="193" t="str">
        <f t="shared" si="324"/>
        <v/>
      </c>
      <c r="CE822" s="193" t="str">
        <f t="shared" si="325"/>
        <v/>
      </c>
      <c r="CF822" s="200" t="str">
        <f t="shared" si="316"/>
        <v/>
      </c>
      <c r="CG822" s="193" t="str">
        <f t="shared" si="326"/>
        <v/>
      </c>
      <c r="CH822" s="192" t="str">
        <f t="shared" si="327"/>
        <v/>
      </c>
      <c r="CI822" s="193" t="str">
        <f t="shared" si="328"/>
        <v/>
      </c>
      <c r="CJ822" s="192" t="str">
        <f t="shared" si="329"/>
        <v/>
      </c>
      <c r="CK822" s="192" t="str">
        <f t="shared" si="330"/>
        <v/>
      </c>
      <c r="CL822" s="193" t="str">
        <f>IF(CK822="","",SUMPRODUCT(--(CC822=$CC$8:$CC$358),--(CE822=$CE$8:$CE$358),--(CK822&lt;$CK$8:$CK$358))+COUNTIF($CK$8:CK822,CK822))</f>
        <v/>
      </c>
      <c r="CM822" s="229" t="str">
        <f>IF(CK822="","",SUMPRODUCT(--(CE822=$CE$8:$CE$101),--(CF822=$CF$8:$CF$101),--(CC822=$CC$8:$CC$101),--(CK822&lt;$CK$8:$CK$101))+COUNTIF($CK$8:CK822,CK822))</f>
        <v/>
      </c>
    </row>
    <row r="823" spans="73:91">
      <c r="BU823" s="193">
        <v>816</v>
      </c>
      <c r="BV823" s="193" t="str">
        <f>IF(CK823="","",SUMPRODUCT(--(CC823=$CC$8:$CC$358),--(CE823=$CE$8:$CE$358),--(CK823&lt;$CK$8:$CK$358))+COUNTIF($CK$8:CK823,CK823))</f>
        <v/>
      </c>
      <c r="BW823" s="193" t="str">
        <f t="shared" si="317"/>
        <v/>
      </c>
      <c r="BX823" s="193" t="str">
        <f t="shared" si="318"/>
        <v/>
      </c>
      <c r="BY823" s="193" t="str">
        <f t="shared" si="319"/>
        <v/>
      </c>
      <c r="BZ823" s="193" t="str">
        <f t="shared" si="320"/>
        <v/>
      </c>
      <c r="CA823" s="193" t="str">
        <f t="shared" si="321"/>
        <v/>
      </c>
      <c r="CB823" s="193" t="str">
        <f t="shared" si="322"/>
        <v/>
      </c>
      <c r="CC823" s="193" t="str">
        <f t="shared" si="323"/>
        <v/>
      </c>
      <c r="CD823" s="193" t="str">
        <f t="shared" si="324"/>
        <v/>
      </c>
      <c r="CE823" s="193" t="str">
        <f t="shared" si="325"/>
        <v/>
      </c>
      <c r="CF823" s="200" t="str">
        <f t="shared" si="316"/>
        <v/>
      </c>
      <c r="CG823" s="193" t="str">
        <f t="shared" si="326"/>
        <v/>
      </c>
      <c r="CH823" s="192" t="str">
        <f t="shared" si="327"/>
        <v/>
      </c>
      <c r="CI823" s="193" t="str">
        <f t="shared" si="328"/>
        <v/>
      </c>
      <c r="CJ823" s="192" t="str">
        <f t="shared" si="329"/>
        <v/>
      </c>
      <c r="CK823" s="192" t="str">
        <f t="shared" si="330"/>
        <v/>
      </c>
      <c r="CL823" s="193" t="str">
        <f>IF(CK823="","",SUMPRODUCT(--(CC823=$CC$8:$CC$358),--(CE823=$CE$8:$CE$358),--(CK823&lt;$CK$8:$CK$358))+COUNTIF($CK$8:CK823,CK823))</f>
        <v/>
      </c>
      <c r="CM823" s="229" t="str">
        <f>IF(CK823="","",SUMPRODUCT(--(CE823=$CE$8:$CE$101),--(CF823=$CF$8:$CF$101),--(CC823=$CC$8:$CC$101),--(CK823&lt;$CK$8:$CK$101))+COUNTIF($CK$8:CK823,CK823))</f>
        <v/>
      </c>
    </row>
    <row r="824" spans="73:91">
      <c r="BU824" s="193">
        <v>817</v>
      </c>
      <c r="BV824" s="193" t="str">
        <f>IF(CK824="","",SUMPRODUCT(--(CC824=$CC$8:$CC$358),--(CE824=$CE$8:$CE$358),--(CK824&lt;$CK$8:$CK$358))+COUNTIF($CK$8:CK824,CK824))</f>
        <v/>
      </c>
      <c r="BW824" s="193" t="str">
        <f t="shared" si="317"/>
        <v/>
      </c>
      <c r="BX824" s="193" t="str">
        <f t="shared" si="318"/>
        <v/>
      </c>
      <c r="BY824" s="193" t="str">
        <f t="shared" si="319"/>
        <v/>
      </c>
      <c r="BZ824" s="193" t="str">
        <f t="shared" si="320"/>
        <v/>
      </c>
      <c r="CA824" s="193" t="str">
        <f t="shared" si="321"/>
        <v/>
      </c>
      <c r="CB824" s="193" t="str">
        <f t="shared" si="322"/>
        <v/>
      </c>
      <c r="CC824" s="193" t="str">
        <f t="shared" si="323"/>
        <v/>
      </c>
      <c r="CD824" s="193" t="str">
        <f t="shared" si="324"/>
        <v/>
      </c>
      <c r="CE824" s="193" t="str">
        <f t="shared" si="325"/>
        <v/>
      </c>
      <c r="CF824" s="200" t="str">
        <f t="shared" si="316"/>
        <v/>
      </c>
      <c r="CG824" s="193" t="str">
        <f t="shared" si="326"/>
        <v/>
      </c>
      <c r="CH824" s="192" t="str">
        <f t="shared" si="327"/>
        <v/>
      </c>
      <c r="CI824" s="193" t="str">
        <f t="shared" si="328"/>
        <v/>
      </c>
      <c r="CJ824" s="192" t="str">
        <f t="shared" si="329"/>
        <v/>
      </c>
      <c r="CK824" s="192" t="str">
        <f t="shared" si="330"/>
        <v/>
      </c>
      <c r="CL824" s="193" t="str">
        <f>IF(CK824="","",SUMPRODUCT(--(CC824=$CC$8:$CC$358),--(CE824=$CE$8:$CE$358),--(CK824&lt;$CK$8:$CK$358))+COUNTIF($CK$8:CK824,CK824))</f>
        <v/>
      </c>
      <c r="CM824" s="229" t="str">
        <f>IF(CK824="","",SUMPRODUCT(--(CE824=$CE$8:$CE$101),--(CF824=$CF$8:$CF$101),--(CC824=$CC$8:$CC$101),--(CK824&lt;$CK$8:$CK$101))+COUNTIF($CK$8:CK824,CK824))</f>
        <v/>
      </c>
    </row>
    <row r="825" spans="73:91">
      <c r="BU825" s="193">
        <v>818</v>
      </c>
      <c r="BV825" s="193" t="str">
        <f>IF(CK825="","",SUMPRODUCT(--(CC825=$CC$8:$CC$358),--(CE825=$CE$8:$CE$358),--(CK825&lt;$CK$8:$CK$358))+COUNTIF($CK$8:CK825,CK825))</f>
        <v/>
      </c>
      <c r="BW825" s="193" t="str">
        <f t="shared" si="317"/>
        <v/>
      </c>
      <c r="BX825" s="193" t="str">
        <f t="shared" si="318"/>
        <v/>
      </c>
      <c r="BY825" s="193" t="str">
        <f t="shared" si="319"/>
        <v/>
      </c>
      <c r="BZ825" s="193" t="str">
        <f t="shared" si="320"/>
        <v/>
      </c>
      <c r="CA825" s="193" t="str">
        <f t="shared" si="321"/>
        <v/>
      </c>
      <c r="CB825" s="193" t="str">
        <f t="shared" si="322"/>
        <v/>
      </c>
      <c r="CC825" s="193" t="str">
        <f t="shared" si="323"/>
        <v/>
      </c>
      <c r="CD825" s="193" t="str">
        <f t="shared" si="324"/>
        <v/>
      </c>
      <c r="CE825" s="193" t="str">
        <f t="shared" si="325"/>
        <v/>
      </c>
      <c r="CF825" s="200" t="str">
        <f t="shared" si="316"/>
        <v/>
      </c>
      <c r="CG825" s="193" t="str">
        <f t="shared" si="326"/>
        <v/>
      </c>
      <c r="CH825" s="192" t="str">
        <f t="shared" si="327"/>
        <v/>
      </c>
      <c r="CI825" s="193" t="str">
        <f t="shared" si="328"/>
        <v/>
      </c>
      <c r="CJ825" s="192" t="str">
        <f t="shared" si="329"/>
        <v/>
      </c>
      <c r="CK825" s="192" t="str">
        <f t="shared" si="330"/>
        <v/>
      </c>
      <c r="CL825" s="193" t="str">
        <f>IF(CK825="","",SUMPRODUCT(--(CC825=$CC$8:$CC$358),--(CE825=$CE$8:$CE$358),--(CK825&lt;$CK$8:$CK$358))+COUNTIF($CK$8:CK825,CK825))</f>
        <v/>
      </c>
      <c r="CM825" s="229" t="str">
        <f>IF(CK825="","",SUMPRODUCT(--(CE825=$CE$8:$CE$101),--(CF825=$CF$8:$CF$101),--(CC825=$CC$8:$CC$101),--(CK825&lt;$CK$8:$CK$101))+COUNTIF($CK$8:CK825,CK825))</f>
        <v/>
      </c>
    </row>
    <row r="826" spans="73:91">
      <c r="BU826" s="193">
        <v>819</v>
      </c>
      <c r="BV826" s="193" t="str">
        <f>IF(CK826="","",SUMPRODUCT(--(CC826=$CC$8:$CC$358),--(CE826=$CE$8:$CE$358),--(CK826&lt;$CK$8:$CK$358))+COUNTIF($CK$8:CK826,CK826))</f>
        <v/>
      </c>
      <c r="BW826" s="193" t="str">
        <f t="shared" si="317"/>
        <v/>
      </c>
      <c r="BX826" s="193" t="str">
        <f t="shared" si="318"/>
        <v/>
      </c>
      <c r="BY826" s="193" t="str">
        <f t="shared" si="319"/>
        <v/>
      </c>
      <c r="BZ826" s="193" t="str">
        <f t="shared" si="320"/>
        <v/>
      </c>
      <c r="CA826" s="193" t="str">
        <f t="shared" si="321"/>
        <v/>
      </c>
      <c r="CB826" s="193" t="str">
        <f t="shared" si="322"/>
        <v/>
      </c>
      <c r="CC826" s="193" t="str">
        <f t="shared" si="323"/>
        <v/>
      </c>
      <c r="CD826" s="193" t="str">
        <f t="shared" si="324"/>
        <v/>
      </c>
      <c r="CE826" s="193" t="str">
        <f t="shared" si="325"/>
        <v/>
      </c>
      <c r="CF826" s="200" t="str">
        <f t="shared" si="316"/>
        <v/>
      </c>
      <c r="CG826" s="193" t="str">
        <f t="shared" si="326"/>
        <v/>
      </c>
      <c r="CH826" s="192" t="str">
        <f t="shared" si="327"/>
        <v/>
      </c>
      <c r="CI826" s="193" t="str">
        <f t="shared" si="328"/>
        <v/>
      </c>
      <c r="CJ826" s="192" t="str">
        <f t="shared" si="329"/>
        <v/>
      </c>
      <c r="CK826" s="192" t="str">
        <f t="shared" si="330"/>
        <v/>
      </c>
      <c r="CL826" s="193" t="str">
        <f>IF(CK826="","",SUMPRODUCT(--(CC826=$CC$8:$CC$358),--(CE826=$CE$8:$CE$358),--(CK826&lt;$CK$8:$CK$358))+COUNTIF($CK$8:CK826,CK826))</f>
        <v/>
      </c>
      <c r="CM826" s="229" t="str">
        <f>IF(CK826="","",SUMPRODUCT(--(CE826=$CE$8:$CE$101),--(CF826=$CF$8:$CF$101),--(CC826=$CC$8:$CC$101),--(CK826&lt;$CK$8:$CK$101))+COUNTIF($CK$8:CK826,CK826))</f>
        <v/>
      </c>
    </row>
    <row r="827" spans="73:91">
      <c r="BU827" s="193">
        <v>820</v>
      </c>
      <c r="BV827" s="193" t="str">
        <f>IF(CK827="","",SUMPRODUCT(--(CC827=$CC$8:$CC$358),--(CE827=$CE$8:$CE$358),--(CK827&lt;$CK$8:$CK$358))+COUNTIF($CK$8:CK827,CK827))</f>
        <v/>
      </c>
      <c r="BW827" s="193" t="str">
        <f t="shared" si="317"/>
        <v/>
      </c>
      <c r="BX827" s="193" t="str">
        <f t="shared" si="318"/>
        <v/>
      </c>
      <c r="BY827" s="193" t="str">
        <f t="shared" si="319"/>
        <v/>
      </c>
      <c r="BZ827" s="193" t="str">
        <f t="shared" si="320"/>
        <v/>
      </c>
      <c r="CA827" s="193" t="str">
        <f t="shared" si="321"/>
        <v/>
      </c>
      <c r="CB827" s="193" t="str">
        <f t="shared" si="322"/>
        <v/>
      </c>
      <c r="CC827" s="193" t="str">
        <f t="shared" si="323"/>
        <v/>
      </c>
      <c r="CD827" s="193" t="str">
        <f t="shared" si="324"/>
        <v/>
      </c>
      <c r="CE827" s="193" t="str">
        <f t="shared" si="325"/>
        <v/>
      </c>
      <c r="CF827" s="200" t="str">
        <f t="shared" si="316"/>
        <v/>
      </c>
      <c r="CG827" s="193" t="str">
        <f t="shared" si="326"/>
        <v/>
      </c>
      <c r="CH827" s="192" t="str">
        <f t="shared" si="327"/>
        <v/>
      </c>
      <c r="CI827" s="193" t="str">
        <f t="shared" si="328"/>
        <v/>
      </c>
      <c r="CJ827" s="192" t="str">
        <f t="shared" si="329"/>
        <v/>
      </c>
      <c r="CK827" s="192" t="str">
        <f t="shared" si="330"/>
        <v/>
      </c>
      <c r="CL827" s="193" t="str">
        <f>IF(CK827="","",SUMPRODUCT(--(CC827=$CC$8:$CC$358),--(CE827=$CE$8:$CE$358),--(CK827&lt;$CK$8:$CK$358))+COUNTIF($CK$8:CK827,CK827))</f>
        <v/>
      </c>
      <c r="CM827" s="229" t="str">
        <f>IF(CK827="","",SUMPRODUCT(--(CE827=$CE$8:$CE$101),--(CF827=$CF$8:$CF$101),--(CC827=$CC$8:$CC$101),--(CK827&lt;$CK$8:$CK$101))+COUNTIF($CK$8:CK827,CK827))</f>
        <v/>
      </c>
    </row>
    <row r="828" spans="73:91">
      <c r="BU828" s="193">
        <v>821</v>
      </c>
      <c r="BV828" s="193" t="str">
        <f>IF(CK828="","",SUMPRODUCT(--(CC828=$CC$8:$CC$358),--(CE828=$CE$8:$CE$358),--(CK828&lt;$CK$8:$CK$358))+COUNTIF($CK$8:CK828,CK828))</f>
        <v/>
      </c>
      <c r="BW828" s="193" t="str">
        <f t="shared" si="317"/>
        <v/>
      </c>
      <c r="BX828" s="193" t="str">
        <f t="shared" si="318"/>
        <v/>
      </c>
      <c r="BY828" s="193" t="str">
        <f t="shared" si="319"/>
        <v/>
      </c>
      <c r="BZ828" s="193" t="str">
        <f t="shared" si="320"/>
        <v/>
      </c>
      <c r="CA828" s="193" t="str">
        <f t="shared" si="321"/>
        <v/>
      </c>
      <c r="CB828" s="193" t="str">
        <f t="shared" si="322"/>
        <v/>
      </c>
      <c r="CC828" s="193" t="str">
        <f t="shared" si="323"/>
        <v/>
      </c>
      <c r="CD828" s="193" t="str">
        <f t="shared" si="324"/>
        <v/>
      </c>
      <c r="CE828" s="193" t="str">
        <f t="shared" si="325"/>
        <v/>
      </c>
      <c r="CF828" s="200" t="str">
        <f t="shared" si="316"/>
        <v/>
      </c>
      <c r="CG828" s="193" t="str">
        <f t="shared" si="326"/>
        <v/>
      </c>
      <c r="CH828" s="192" t="str">
        <f t="shared" si="327"/>
        <v/>
      </c>
      <c r="CI828" s="193" t="str">
        <f t="shared" si="328"/>
        <v/>
      </c>
      <c r="CJ828" s="192" t="str">
        <f t="shared" si="329"/>
        <v/>
      </c>
      <c r="CK828" s="192" t="str">
        <f t="shared" si="330"/>
        <v/>
      </c>
      <c r="CL828" s="193" t="str">
        <f>IF(CK828="","",SUMPRODUCT(--(CC828=$CC$8:$CC$358),--(CE828=$CE$8:$CE$358),--(CK828&lt;$CK$8:$CK$358))+COUNTIF($CK$8:CK828,CK828))</f>
        <v/>
      </c>
      <c r="CM828" s="229" t="str">
        <f>IF(CK828="","",SUMPRODUCT(--(CE828=$CE$8:$CE$101),--(CF828=$CF$8:$CF$101),--(CC828=$CC$8:$CC$101),--(CK828&lt;$CK$8:$CK$101))+COUNTIF($CK$8:CK828,CK828))</f>
        <v/>
      </c>
    </row>
    <row r="829" spans="73:91">
      <c r="BU829" s="193">
        <v>822</v>
      </c>
      <c r="BV829" s="193" t="str">
        <f>IF(CK829="","",SUMPRODUCT(--(CC829=$CC$8:$CC$358),--(CE829=$CE$8:$CE$358),--(CK829&lt;$CK$8:$CK$358))+COUNTIF($CK$8:CK829,CK829))</f>
        <v/>
      </c>
      <c r="BW829" s="193" t="str">
        <f t="shared" si="317"/>
        <v/>
      </c>
      <c r="BX829" s="193" t="str">
        <f t="shared" si="318"/>
        <v/>
      </c>
      <c r="BY829" s="193" t="str">
        <f t="shared" si="319"/>
        <v/>
      </c>
      <c r="BZ829" s="193" t="str">
        <f t="shared" si="320"/>
        <v/>
      </c>
      <c r="CA829" s="193" t="str">
        <f t="shared" si="321"/>
        <v/>
      </c>
      <c r="CB829" s="193" t="str">
        <f t="shared" si="322"/>
        <v/>
      </c>
      <c r="CC829" s="193" t="str">
        <f t="shared" si="323"/>
        <v/>
      </c>
      <c r="CD829" s="193" t="str">
        <f t="shared" si="324"/>
        <v/>
      </c>
      <c r="CE829" s="193" t="str">
        <f t="shared" si="325"/>
        <v/>
      </c>
      <c r="CF829" s="200" t="str">
        <f t="shared" si="316"/>
        <v/>
      </c>
      <c r="CG829" s="193" t="str">
        <f t="shared" si="326"/>
        <v/>
      </c>
      <c r="CH829" s="192" t="str">
        <f t="shared" si="327"/>
        <v/>
      </c>
      <c r="CI829" s="193" t="str">
        <f t="shared" si="328"/>
        <v/>
      </c>
      <c r="CJ829" s="192" t="str">
        <f t="shared" si="329"/>
        <v/>
      </c>
      <c r="CK829" s="192" t="str">
        <f t="shared" si="330"/>
        <v/>
      </c>
      <c r="CL829" s="193" t="str">
        <f>IF(CK829="","",SUMPRODUCT(--(CC829=$CC$8:$CC$358),--(CE829=$CE$8:$CE$358),--(CK829&lt;$CK$8:$CK$358))+COUNTIF($CK$8:CK829,CK829))</f>
        <v/>
      </c>
      <c r="CM829" s="229" t="str">
        <f>IF(CK829="","",SUMPRODUCT(--(CE829=$CE$8:$CE$101),--(CF829=$CF$8:$CF$101),--(CC829=$CC$8:$CC$101),--(CK829&lt;$CK$8:$CK$101))+COUNTIF($CK$8:CK829,CK829))</f>
        <v/>
      </c>
    </row>
    <row r="830" spans="73:91">
      <c r="BU830" s="193">
        <v>823</v>
      </c>
      <c r="BV830" s="193" t="str">
        <f>IF(CK830="","",SUMPRODUCT(--(CC830=$CC$8:$CC$358),--(CE830=$CE$8:$CE$358),--(CK830&lt;$CK$8:$CK$358))+COUNTIF($CK$8:CK830,CK830))</f>
        <v/>
      </c>
      <c r="BW830" s="193" t="str">
        <f t="shared" si="317"/>
        <v/>
      </c>
      <c r="BX830" s="193" t="str">
        <f t="shared" si="318"/>
        <v/>
      </c>
      <c r="BY830" s="193" t="str">
        <f t="shared" si="319"/>
        <v/>
      </c>
      <c r="BZ830" s="193" t="str">
        <f t="shared" si="320"/>
        <v/>
      </c>
      <c r="CA830" s="193" t="str">
        <f t="shared" si="321"/>
        <v/>
      </c>
      <c r="CB830" s="193" t="str">
        <f t="shared" si="322"/>
        <v/>
      </c>
      <c r="CC830" s="193" t="str">
        <f t="shared" si="323"/>
        <v/>
      </c>
      <c r="CD830" s="193" t="str">
        <f t="shared" si="324"/>
        <v/>
      </c>
      <c r="CE830" s="193" t="str">
        <f t="shared" si="325"/>
        <v/>
      </c>
      <c r="CF830" s="200" t="str">
        <f t="shared" si="316"/>
        <v/>
      </c>
      <c r="CG830" s="193" t="str">
        <f t="shared" si="326"/>
        <v/>
      </c>
      <c r="CH830" s="192" t="str">
        <f t="shared" si="327"/>
        <v/>
      </c>
      <c r="CI830" s="193" t="str">
        <f t="shared" si="328"/>
        <v/>
      </c>
      <c r="CJ830" s="192" t="str">
        <f t="shared" si="329"/>
        <v/>
      </c>
      <c r="CK830" s="192" t="str">
        <f t="shared" si="330"/>
        <v/>
      </c>
      <c r="CL830" s="193" t="str">
        <f>IF(CK830="","",SUMPRODUCT(--(CC830=$CC$8:$CC$358),--(CE830=$CE$8:$CE$358),--(CK830&lt;$CK$8:$CK$358))+COUNTIF($CK$8:CK830,CK830))</f>
        <v/>
      </c>
      <c r="CM830" s="229" t="str">
        <f>IF(CK830="","",SUMPRODUCT(--(CE830=$CE$8:$CE$101),--(CF830=$CF$8:$CF$101),--(CC830=$CC$8:$CC$101),--(CK830&lt;$CK$8:$CK$101))+COUNTIF($CK$8:CK830,CK830))</f>
        <v/>
      </c>
    </row>
    <row r="831" spans="73:91">
      <c r="BU831" s="193">
        <v>824</v>
      </c>
      <c r="BV831" s="193" t="str">
        <f>IF(CK831="","",SUMPRODUCT(--(CC831=$CC$8:$CC$358),--(CE831=$CE$8:$CE$358),--(CK831&lt;$CK$8:$CK$358))+COUNTIF($CK$8:CK831,CK831))</f>
        <v/>
      </c>
      <c r="BW831" s="193" t="str">
        <f t="shared" si="317"/>
        <v/>
      </c>
      <c r="BX831" s="193" t="str">
        <f t="shared" si="318"/>
        <v/>
      </c>
      <c r="BY831" s="193" t="str">
        <f t="shared" si="319"/>
        <v/>
      </c>
      <c r="BZ831" s="193" t="str">
        <f t="shared" si="320"/>
        <v/>
      </c>
      <c r="CA831" s="193" t="str">
        <f t="shared" si="321"/>
        <v/>
      </c>
      <c r="CB831" s="193" t="str">
        <f t="shared" si="322"/>
        <v/>
      </c>
      <c r="CC831" s="193" t="str">
        <f t="shared" si="323"/>
        <v/>
      </c>
      <c r="CD831" s="193" t="str">
        <f t="shared" si="324"/>
        <v/>
      </c>
      <c r="CE831" s="193" t="str">
        <f t="shared" si="325"/>
        <v/>
      </c>
      <c r="CF831" s="200" t="str">
        <f t="shared" si="316"/>
        <v/>
      </c>
      <c r="CG831" s="193" t="str">
        <f t="shared" si="326"/>
        <v/>
      </c>
      <c r="CH831" s="192" t="str">
        <f t="shared" si="327"/>
        <v/>
      </c>
      <c r="CI831" s="193" t="str">
        <f t="shared" si="328"/>
        <v/>
      </c>
      <c r="CJ831" s="192" t="str">
        <f t="shared" si="329"/>
        <v/>
      </c>
      <c r="CK831" s="192" t="str">
        <f t="shared" si="330"/>
        <v/>
      </c>
      <c r="CL831" s="193" t="str">
        <f>IF(CK831="","",SUMPRODUCT(--(CC831=$CC$8:$CC$358),--(CE831=$CE$8:$CE$358),--(CK831&lt;$CK$8:$CK$358))+COUNTIF($CK$8:CK831,CK831))</f>
        <v/>
      </c>
      <c r="CM831" s="229" t="str">
        <f>IF(CK831="","",SUMPRODUCT(--(CE831=$CE$8:$CE$101),--(CF831=$CF$8:$CF$101),--(CC831=$CC$8:$CC$101),--(CK831&lt;$CK$8:$CK$101))+COUNTIF($CK$8:CK831,CK831))</f>
        <v/>
      </c>
    </row>
    <row r="832" spans="73:91">
      <c r="BU832" s="193">
        <v>825</v>
      </c>
      <c r="BV832" s="193" t="str">
        <f>IF(CK832="","",SUMPRODUCT(--(CC832=$CC$8:$CC$358),--(CE832=$CE$8:$CE$358),--(CK832&lt;$CK$8:$CK$358))+COUNTIF($CK$8:CK832,CK832))</f>
        <v/>
      </c>
      <c r="BW832" s="193" t="str">
        <f t="shared" si="317"/>
        <v/>
      </c>
      <c r="BX832" s="193" t="str">
        <f t="shared" si="318"/>
        <v/>
      </c>
      <c r="BY832" s="193" t="str">
        <f t="shared" si="319"/>
        <v/>
      </c>
      <c r="BZ832" s="193" t="str">
        <f t="shared" si="320"/>
        <v/>
      </c>
      <c r="CA832" s="193" t="str">
        <f t="shared" si="321"/>
        <v/>
      </c>
      <c r="CB832" s="193" t="str">
        <f t="shared" si="322"/>
        <v/>
      </c>
      <c r="CC832" s="193" t="str">
        <f t="shared" si="323"/>
        <v/>
      </c>
      <c r="CD832" s="193" t="str">
        <f t="shared" si="324"/>
        <v/>
      </c>
      <c r="CE832" s="193" t="str">
        <f t="shared" si="325"/>
        <v/>
      </c>
      <c r="CF832" s="200" t="str">
        <f t="shared" si="316"/>
        <v/>
      </c>
      <c r="CG832" s="193" t="str">
        <f t="shared" si="326"/>
        <v/>
      </c>
      <c r="CH832" s="192" t="str">
        <f t="shared" si="327"/>
        <v/>
      </c>
      <c r="CI832" s="193" t="str">
        <f t="shared" si="328"/>
        <v/>
      </c>
      <c r="CJ832" s="192" t="str">
        <f t="shared" si="329"/>
        <v/>
      </c>
      <c r="CK832" s="192" t="str">
        <f t="shared" si="330"/>
        <v/>
      </c>
      <c r="CL832" s="193" t="str">
        <f>IF(CK832="","",SUMPRODUCT(--(CC832=$CC$8:$CC$358),--(CE832=$CE$8:$CE$358),--(CK832&lt;$CK$8:$CK$358))+COUNTIF($CK$8:CK832,CK832))</f>
        <v/>
      </c>
      <c r="CM832" s="229" t="str">
        <f>IF(CK832="","",SUMPRODUCT(--(CE832=$CE$8:$CE$101),--(CF832=$CF$8:$CF$101),--(CC832=$CC$8:$CC$101),--(CK832&lt;$CK$8:$CK$101))+COUNTIF($CK$8:CK832,CK832))</f>
        <v/>
      </c>
    </row>
    <row r="833" spans="73:91">
      <c r="BU833" s="193">
        <v>826</v>
      </c>
      <c r="BV833" s="193" t="str">
        <f>IF(CK833="","",SUMPRODUCT(--(CC833=$CC$8:$CC$358),--(CE833=$CE$8:$CE$358),--(CK833&lt;$CK$8:$CK$358))+COUNTIF($CK$8:CK833,CK833))</f>
        <v/>
      </c>
      <c r="BW833" s="193" t="str">
        <f t="shared" si="317"/>
        <v/>
      </c>
      <c r="BX833" s="193" t="str">
        <f t="shared" si="318"/>
        <v/>
      </c>
      <c r="BY833" s="193" t="str">
        <f t="shared" si="319"/>
        <v/>
      </c>
      <c r="BZ833" s="193" t="str">
        <f t="shared" si="320"/>
        <v/>
      </c>
      <c r="CA833" s="193" t="str">
        <f t="shared" si="321"/>
        <v/>
      </c>
      <c r="CB833" s="193" t="str">
        <f t="shared" si="322"/>
        <v/>
      </c>
      <c r="CC833" s="193" t="str">
        <f t="shared" si="323"/>
        <v/>
      </c>
      <c r="CD833" s="193" t="str">
        <f t="shared" si="324"/>
        <v/>
      </c>
      <c r="CE833" s="193" t="str">
        <f t="shared" si="325"/>
        <v/>
      </c>
      <c r="CF833" s="200" t="str">
        <f t="shared" si="316"/>
        <v/>
      </c>
      <c r="CG833" s="193" t="str">
        <f t="shared" si="326"/>
        <v/>
      </c>
      <c r="CH833" s="192" t="str">
        <f t="shared" si="327"/>
        <v/>
      </c>
      <c r="CI833" s="193" t="str">
        <f t="shared" si="328"/>
        <v/>
      </c>
      <c r="CJ833" s="192" t="str">
        <f t="shared" si="329"/>
        <v/>
      </c>
      <c r="CK833" s="192" t="str">
        <f t="shared" si="330"/>
        <v/>
      </c>
      <c r="CL833" s="193" t="str">
        <f>IF(CK833="","",SUMPRODUCT(--(CC833=$CC$8:$CC$358),--(CE833=$CE$8:$CE$358),--(CK833&lt;$CK$8:$CK$358))+COUNTIF($CK$8:CK833,CK833))</f>
        <v/>
      </c>
      <c r="CM833" s="229" t="str">
        <f>IF(CK833="","",SUMPRODUCT(--(CE833=$CE$8:$CE$101),--(CF833=$CF$8:$CF$101),--(CC833=$CC$8:$CC$101),--(CK833&lt;$CK$8:$CK$101))+COUNTIF($CK$8:CK833,CK833))</f>
        <v/>
      </c>
    </row>
    <row r="834" spans="73:91">
      <c r="BU834" s="193">
        <v>827</v>
      </c>
      <c r="BV834" s="193" t="str">
        <f>IF(CK834="","",SUMPRODUCT(--(CC834=$CC$8:$CC$358),--(CE834=$CE$8:$CE$358),--(CK834&lt;$CK$8:$CK$358))+COUNTIF($CK$8:CK834,CK834))</f>
        <v/>
      </c>
      <c r="BW834" s="193" t="str">
        <f t="shared" si="317"/>
        <v/>
      </c>
      <c r="BX834" s="193" t="str">
        <f t="shared" si="318"/>
        <v/>
      </c>
      <c r="BY834" s="193" t="str">
        <f t="shared" si="319"/>
        <v/>
      </c>
      <c r="BZ834" s="193" t="str">
        <f t="shared" si="320"/>
        <v/>
      </c>
      <c r="CA834" s="193" t="str">
        <f t="shared" si="321"/>
        <v/>
      </c>
      <c r="CB834" s="193" t="str">
        <f t="shared" si="322"/>
        <v/>
      </c>
      <c r="CC834" s="193" t="str">
        <f t="shared" si="323"/>
        <v/>
      </c>
      <c r="CD834" s="193" t="str">
        <f t="shared" si="324"/>
        <v/>
      </c>
      <c r="CE834" s="193" t="str">
        <f t="shared" si="325"/>
        <v/>
      </c>
      <c r="CF834" s="200" t="str">
        <f t="shared" si="316"/>
        <v/>
      </c>
      <c r="CG834" s="193" t="str">
        <f t="shared" si="326"/>
        <v/>
      </c>
      <c r="CH834" s="192" t="str">
        <f t="shared" si="327"/>
        <v/>
      </c>
      <c r="CI834" s="193" t="str">
        <f t="shared" si="328"/>
        <v/>
      </c>
      <c r="CJ834" s="192" t="str">
        <f t="shared" si="329"/>
        <v/>
      </c>
      <c r="CK834" s="192" t="str">
        <f t="shared" si="330"/>
        <v/>
      </c>
      <c r="CL834" s="193" t="str">
        <f>IF(CK834="","",SUMPRODUCT(--(CC834=$CC$8:$CC$358),--(CE834=$CE$8:$CE$358),--(CK834&lt;$CK$8:$CK$358))+COUNTIF($CK$8:CK834,CK834))</f>
        <v/>
      </c>
      <c r="CM834" s="229" t="str">
        <f>IF(CK834="","",SUMPRODUCT(--(CE834=$CE$8:$CE$101),--(CF834=$CF$8:$CF$101),--(CC834=$CC$8:$CC$101),--(CK834&lt;$CK$8:$CK$101))+COUNTIF($CK$8:CK834,CK834))</f>
        <v/>
      </c>
    </row>
    <row r="835" spans="73:91">
      <c r="BU835" s="193">
        <v>828</v>
      </c>
      <c r="BV835" s="193" t="str">
        <f>IF(CK835="","",SUMPRODUCT(--(CC835=$CC$8:$CC$358),--(CE835=$CE$8:$CE$358),--(CK835&lt;$CK$8:$CK$358))+COUNTIF($CK$8:CK835,CK835))</f>
        <v/>
      </c>
      <c r="BW835" s="193" t="str">
        <f t="shared" si="317"/>
        <v/>
      </c>
      <c r="BX835" s="193" t="str">
        <f t="shared" si="318"/>
        <v/>
      </c>
      <c r="BY835" s="193" t="str">
        <f t="shared" si="319"/>
        <v/>
      </c>
      <c r="BZ835" s="193" t="str">
        <f t="shared" si="320"/>
        <v/>
      </c>
      <c r="CA835" s="193" t="str">
        <f t="shared" si="321"/>
        <v/>
      </c>
      <c r="CB835" s="193" t="str">
        <f t="shared" si="322"/>
        <v/>
      </c>
      <c r="CC835" s="193" t="str">
        <f t="shared" si="323"/>
        <v/>
      </c>
      <c r="CD835" s="193" t="str">
        <f t="shared" si="324"/>
        <v/>
      </c>
      <c r="CE835" s="193" t="str">
        <f t="shared" si="325"/>
        <v/>
      </c>
      <c r="CF835" s="200" t="str">
        <f t="shared" si="316"/>
        <v/>
      </c>
      <c r="CG835" s="193" t="str">
        <f t="shared" si="326"/>
        <v/>
      </c>
      <c r="CH835" s="192" t="str">
        <f t="shared" si="327"/>
        <v/>
      </c>
      <c r="CI835" s="193" t="str">
        <f t="shared" si="328"/>
        <v/>
      </c>
      <c r="CJ835" s="192" t="str">
        <f t="shared" si="329"/>
        <v/>
      </c>
      <c r="CK835" s="192" t="str">
        <f t="shared" si="330"/>
        <v/>
      </c>
      <c r="CL835" s="193" t="str">
        <f>IF(CK835="","",SUMPRODUCT(--(CC835=$CC$8:$CC$358),--(CE835=$CE$8:$CE$358),--(CK835&lt;$CK$8:$CK$358))+COUNTIF($CK$8:CK835,CK835))</f>
        <v/>
      </c>
      <c r="CM835" s="229" t="str">
        <f>IF(CK835="","",SUMPRODUCT(--(CE835=$CE$8:$CE$101),--(CF835=$CF$8:$CF$101),--(CC835=$CC$8:$CC$101),--(CK835&lt;$CK$8:$CK$101))+COUNTIF($CK$8:CK835,CK835))</f>
        <v/>
      </c>
    </row>
    <row r="836" spans="73:91">
      <c r="BU836" s="193">
        <v>829</v>
      </c>
      <c r="BV836" s="193" t="str">
        <f>IF(CK836="","",SUMPRODUCT(--(CC836=$CC$8:$CC$358),--(CE836=$CE$8:$CE$358),--(CK836&lt;$CK$8:$CK$358))+COUNTIF($CK$8:CK836,CK836))</f>
        <v/>
      </c>
      <c r="BW836" s="193" t="str">
        <f t="shared" si="317"/>
        <v/>
      </c>
      <c r="BX836" s="193" t="str">
        <f t="shared" si="318"/>
        <v/>
      </c>
      <c r="BY836" s="193" t="str">
        <f t="shared" si="319"/>
        <v/>
      </c>
      <c r="BZ836" s="193" t="str">
        <f t="shared" si="320"/>
        <v/>
      </c>
      <c r="CA836" s="193" t="str">
        <f t="shared" si="321"/>
        <v/>
      </c>
      <c r="CB836" s="193" t="str">
        <f t="shared" si="322"/>
        <v/>
      </c>
      <c r="CC836" s="193" t="str">
        <f t="shared" si="323"/>
        <v/>
      </c>
      <c r="CD836" s="193" t="str">
        <f t="shared" si="324"/>
        <v/>
      </c>
      <c r="CE836" s="193" t="str">
        <f t="shared" si="325"/>
        <v/>
      </c>
      <c r="CF836" s="200" t="str">
        <f t="shared" si="316"/>
        <v/>
      </c>
      <c r="CG836" s="193" t="str">
        <f t="shared" si="326"/>
        <v/>
      </c>
      <c r="CH836" s="192" t="str">
        <f t="shared" si="327"/>
        <v/>
      </c>
      <c r="CI836" s="193" t="str">
        <f t="shared" si="328"/>
        <v/>
      </c>
      <c r="CJ836" s="192" t="str">
        <f t="shared" si="329"/>
        <v/>
      </c>
      <c r="CK836" s="192" t="str">
        <f t="shared" si="330"/>
        <v/>
      </c>
      <c r="CL836" s="193" t="str">
        <f>IF(CK836="","",SUMPRODUCT(--(CC836=$CC$8:$CC$358),--(CE836=$CE$8:$CE$358),--(CK836&lt;$CK$8:$CK$358))+COUNTIF($CK$8:CK836,CK836))</f>
        <v/>
      </c>
      <c r="CM836" s="229" t="str">
        <f>IF(CK836="","",SUMPRODUCT(--(CE836=$CE$8:$CE$101),--(CF836=$CF$8:$CF$101),--(CC836=$CC$8:$CC$101),--(CK836&lt;$CK$8:$CK$101))+COUNTIF($CK$8:CK836,CK836))</f>
        <v/>
      </c>
    </row>
    <row r="837" spans="73:91">
      <c r="BU837" s="193">
        <v>830</v>
      </c>
      <c r="BV837" s="193" t="str">
        <f>IF(CK837="","",SUMPRODUCT(--(CC837=$CC$8:$CC$358),--(CE837=$CE$8:$CE$358),--(CK837&lt;$CK$8:$CK$358))+COUNTIF($CK$8:CK837,CK837))</f>
        <v/>
      </c>
      <c r="BW837" s="193" t="str">
        <f t="shared" si="317"/>
        <v/>
      </c>
      <c r="BX837" s="193" t="str">
        <f t="shared" si="318"/>
        <v/>
      </c>
      <c r="BY837" s="193" t="str">
        <f t="shared" si="319"/>
        <v/>
      </c>
      <c r="BZ837" s="193" t="str">
        <f t="shared" si="320"/>
        <v/>
      </c>
      <c r="CA837" s="193" t="str">
        <f t="shared" si="321"/>
        <v/>
      </c>
      <c r="CB837" s="193" t="str">
        <f t="shared" si="322"/>
        <v/>
      </c>
      <c r="CC837" s="193" t="str">
        <f t="shared" si="323"/>
        <v/>
      </c>
      <c r="CD837" s="193" t="str">
        <f t="shared" si="324"/>
        <v/>
      </c>
      <c r="CE837" s="193" t="str">
        <f t="shared" si="325"/>
        <v/>
      </c>
      <c r="CF837" s="200" t="str">
        <f t="shared" si="316"/>
        <v/>
      </c>
      <c r="CG837" s="193" t="str">
        <f t="shared" si="326"/>
        <v/>
      </c>
      <c r="CH837" s="192" t="str">
        <f t="shared" si="327"/>
        <v/>
      </c>
      <c r="CI837" s="193" t="str">
        <f t="shared" si="328"/>
        <v/>
      </c>
      <c r="CJ837" s="192" t="str">
        <f t="shared" si="329"/>
        <v/>
      </c>
      <c r="CK837" s="192" t="str">
        <f t="shared" si="330"/>
        <v/>
      </c>
      <c r="CL837" s="193" t="str">
        <f>IF(CK837="","",SUMPRODUCT(--(CC837=$CC$8:$CC$358),--(CE837=$CE$8:$CE$358),--(CK837&lt;$CK$8:$CK$358))+COUNTIF($CK$8:CK837,CK837))</f>
        <v/>
      </c>
      <c r="CM837" s="229" t="str">
        <f>IF(CK837="","",SUMPRODUCT(--(CE837=$CE$8:$CE$101),--(CF837=$CF$8:$CF$101),--(CC837=$CC$8:$CC$101),--(CK837&lt;$CK$8:$CK$101))+COUNTIF($CK$8:CK837,CK837))</f>
        <v/>
      </c>
    </row>
    <row r="838" spans="73:91">
      <c r="BU838" s="193">
        <v>831</v>
      </c>
      <c r="BV838" s="193" t="str">
        <f>IF(CK838="","",SUMPRODUCT(--(CC838=$CC$8:$CC$358),--(CE838=$CE$8:$CE$358),--(CK838&lt;$CK$8:$CK$358))+COUNTIF($CK$8:CK838,CK838))</f>
        <v/>
      </c>
      <c r="BW838" s="193" t="str">
        <f t="shared" si="317"/>
        <v/>
      </c>
      <c r="BX838" s="193" t="str">
        <f t="shared" si="318"/>
        <v/>
      </c>
      <c r="BY838" s="193" t="str">
        <f t="shared" si="319"/>
        <v/>
      </c>
      <c r="BZ838" s="193" t="str">
        <f t="shared" si="320"/>
        <v/>
      </c>
      <c r="CA838" s="193" t="str">
        <f t="shared" si="321"/>
        <v/>
      </c>
      <c r="CB838" s="193" t="str">
        <f t="shared" si="322"/>
        <v/>
      </c>
      <c r="CC838" s="193" t="str">
        <f t="shared" si="323"/>
        <v/>
      </c>
      <c r="CD838" s="193" t="str">
        <f t="shared" si="324"/>
        <v/>
      </c>
      <c r="CE838" s="193" t="str">
        <f t="shared" si="325"/>
        <v/>
      </c>
      <c r="CF838" s="200" t="str">
        <f t="shared" si="316"/>
        <v/>
      </c>
      <c r="CG838" s="193" t="str">
        <f t="shared" si="326"/>
        <v/>
      </c>
      <c r="CH838" s="192" t="str">
        <f t="shared" si="327"/>
        <v/>
      </c>
      <c r="CI838" s="193" t="str">
        <f t="shared" si="328"/>
        <v/>
      </c>
      <c r="CJ838" s="192" t="str">
        <f t="shared" si="329"/>
        <v/>
      </c>
      <c r="CK838" s="192" t="str">
        <f t="shared" si="330"/>
        <v/>
      </c>
      <c r="CL838" s="193" t="str">
        <f>IF(CK838="","",SUMPRODUCT(--(CC838=$CC$8:$CC$358),--(CE838=$CE$8:$CE$358),--(CK838&lt;$CK$8:$CK$358))+COUNTIF($CK$8:CK838,CK838))</f>
        <v/>
      </c>
      <c r="CM838" s="229" t="str">
        <f>IF(CK838="","",SUMPRODUCT(--(CE838=$CE$8:$CE$101),--(CF838=$CF$8:$CF$101),--(CC838=$CC$8:$CC$101),--(CK838&lt;$CK$8:$CK$101))+COUNTIF($CK$8:CK838,CK838))</f>
        <v/>
      </c>
    </row>
    <row r="839" spans="73:91">
      <c r="BU839" s="193">
        <v>832</v>
      </c>
      <c r="BV839" s="193" t="str">
        <f>IF(CK839="","",SUMPRODUCT(--(CC839=$CC$8:$CC$358),--(CE839=$CE$8:$CE$358),--(CK839&lt;$CK$8:$CK$358))+COUNTIF($CK$8:CK839,CK839))</f>
        <v/>
      </c>
      <c r="BW839" s="193" t="str">
        <f t="shared" si="317"/>
        <v/>
      </c>
      <c r="BX839" s="193" t="str">
        <f t="shared" si="318"/>
        <v/>
      </c>
      <c r="BY839" s="193" t="str">
        <f t="shared" si="319"/>
        <v/>
      </c>
      <c r="BZ839" s="193" t="str">
        <f t="shared" si="320"/>
        <v/>
      </c>
      <c r="CA839" s="193" t="str">
        <f t="shared" si="321"/>
        <v/>
      </c>
      <c r="CB839" s="193" t="str">
        <f t="shared" si="322"/>
        <v/>
      </c>
      <c r="CC839" s="193" t="str">
        <f t="shared" si="323"/>
        <v/>
      </c>
      <c r="CD839" s="193" t="str">
        <f t="shared" si="324"/>
        <v/>
      </c>
      <c r="CE839" s="193" t="str">
        <f t="shared" si="325"/>
        <v/>
      </c>
      <c r="CF839" s="200" t="str">
        <f t="shared" si="316"/>
        <v/>
      </c>
      <c r="CG839" s="193" t="str">
        <f t="shared" si="326"/>
        <v/>
      </c>
      <c r="CH839" s="192" t="str">
        <f t="shared" si="327"/>
        <v/>
      </c>
      <c r="CI839" s="193" t="str">
        <f t="shared" si="328"/>
        <v/>
      </c>
      <c r="CJ839" s="192" t="str">
        <f t="shared" si="329"/>
        <v/>
      </c>
      <c r="CK839" s="192" t="str">
        <f t="shared" si="330"/>
        <v/>
      </c>
      <c r="CL839" s="193" t="str">
        <f>IF(CK839="","",SUMPRODUCT(--(CC839=$CC$8:$CC$358),--(CE839=$CE$8:$CE$358),--(CK839&lt;$CK$8:$CK$358))+COUNTIF($CK$8:CK839,CK839))</f>
        <v/>
      </c>
      <c r="CM839" s="229" t="str">
        <f>IF(CK839="","",SUMPRODUCT(--(CE839=$CE$8:$CE$101),--(CF839=$CF$8:$CF$101),--(CC839=$CC$8:$CC$101),--(CK839&lt;$CK$8:$CK$101))+COUNTIF($CK$8:CK839,CK839))</f>
        <v/>
      </c>
    </row>
    <row r="840" spans="73:91">
      <c r="BU840" s="193">
        <v>833</v>
      </c>
      <c r="BV840" s="193" t="str">
        <f>IF(CK840="","",SUMPRODUCT(--(CC840=$CC$8:$CC$358),--(CE840=$CE$8:$CE$358),--(CK840&lt;$CK$8:$CK$358))+COUNTIF($CK$8:CK840,CK840))</f>
        <v/>
      </c>
      <c r="BW840" s="193" t="str">
        <f t="shared" si="317"/>
        <v/>
      </c>
      <c r="BX840" s="193" t="str">
        <f t="shared" si="318"/>
        <v/>
      </c>
      <c r="BY840" s="193" t="str">
        <f t="shared" si="319"/>
        <v/>
      </c>
      <c r="BZ840" s="193" t="str">
        <f t="shared" si="320"/>
        <v/>
      </c>
      <c r="CA840" s="193" t="str">
        <f t="shared" si="321"/>
        <v/>
      </c>
      <c r="CB840" s="193" t="str">
        <f t="shared" si="322"/>
        <v/>
      </c>
      <c r="CC840" s="193" t="str">
        <f t="shared" si="323"/>
        <v/>
      </c>
      <c r="CD840" s="193" t="str">
        <f t="shared" si="324"/>
        <v/>
      </c>
      <c r="CE840" s="193" t="str">
        <f t="shared" si="325"/>
        <v/>
      </c>
      <c r="CF840" s="200" t="str">
        <f t="shared" ref="CF840:CF903" si="331">IFERROR(VLOOKUP(BU840,selection,13,0),"")</f>
        <v/>
      </c>
      <c r="CG840" s="193" t="str">
        <f t="shared" si="326"/>
        <v/>
      </c>
      <c r="CH840" s="192" t="str">
        <f t="shared" si="327"/>
        <v/>
      </c>
      <c r="CI840" s="193" t="str">
        <f t="shared" si="328"/>
        <v/>
      </c>
      <c r="CJ840" s="192" t="str">
        <f t="shared" si="329"/>
        <v/>
      </c>
      <c r="CK840" s="192" t="str">
        <f t="shared" si="330"/>
        <v/>
      </c>
      <c r="CL840" s="193" t="str">
        <f>IF(CK840="","",SUMPRODUCT(--(CC840=$CC$8:$CC$358),--(CE840=$CE$8:$CE$358),--(CK840&lt;$CK$8:$CK$358))+COUNTIF($CK$8:CK840,CK840))</f>
        <v/>
      </c>
      <c r="CM840" s="229" t="str">
        <f>IF(CK840="","",SUMPRODUCT(--(CE840=$CE$8:$CE$101),--(CF840=$CF$8:$CF$101),--(CC840=$CC$8:$CC$101),--(CK840&lt;$CK$8:$CK$101))+COUNTIF($CK$8:CK840,CK840))</f>
        <v/>
      </c>
    </row>
    <row r="841" spans="73:91">
      <c r="BU841" s="193">
        <v>834</v>
      </c>
      <c r="BV841" s="193" t="str">
        <f>IF(CK841="","",SUMPRODUCT(--(CC841=$CC$8:$CC$358),--(CE841=$CE$8:$CE$358),--(CK841&lt;$CK$8:$CK$358))+COUNTIF($CK$8:CK841,CK841))</f>
        <v/>
      </c>
      <c r="BW841" s="193" t="str">
        <f t="shared" si="317"/>
        <v/>
      </c>
      <c r="BX841" s="193" t="str">
        <f t="shared" si="318"/>
        <v/>
      </c>
      <c r="BY841" s="193" t="str">
        <f t="shared" si="319"/>
        <v/>
      </c>
      <c r="BZ841" s="193" t="str">
        <f t="shared" si="320"/>
        <v/>
      </c>
      <c r="CA841" s="193" t="str">
        <f t="shared" si="321"/>
        <v/>
      </c>
      <c r="CB841" s="193" t="str">
        <f t="shared" si="322"/>
        <v/>
      </c>
      <c r="CC841" s="193" t="str">
        <f t="shared" si="323"/>
        <v/>
      </c>
      <c r="CD841" s="193" t="str">
        <f t="shared" si="324"/>
        <v/>
      </c>
      <c r="CE841" s="193" t="str">
        <f t="shared" si="325"/>
        <v/>
      </c>
      <c r="CF841" s="200" t="str">
        <f t="shared" si="331"/>
        <v/>
      </c>
      <c r="CG841" s="193" t="str">
        <f t="shared" si="326"/>
        <v/>
      </c>
      <c r="CH841" s="192" t="str">
        <f t="shared" si="327"/>
        <v/>
      </c>
      <c r="CI841" s="193" t="str">
        <f t="shared" si="328"/>
        <v/>
      </c>
      <c r="CJ841" s="192" t="str">
        <f t="shared" si="329"/>
        <v/>
      </c>
      <c r="CK841" s="192" t="str">
        <f t="shared" si="330"/>
        <v/>
      </c>
      <c r="CL841" s="193" t="str">
        <f>IF(CK841="","",SUMPRODUCT(--(CC841=$CC$8:$CC$358),--(CE841=$CE$8:$CE$358),--(CK841&lt;$CK$8:$CK$358))+COUNTIF($CK$8:CK841,CK841))</f>
        <v/>
      </c>
      <c r="CM841" s="229" t="str">
        <f>IF(CK841="","",SUMPRODUCT(--(CE841=$CE$8:$CE$101),--(CF841=$CF$8:$CF$101),--(CC841=$CC$8:$CC$101),--(CK841&lt;$CK$8:$CK$101))+COUNTIF($CK$8:CK841,CK841))</f>
        <v/>
      </c>
    </row>
    <row r="842" spans="73:91">
      <c r="BU842" s="193">
        <v>835</v>
      </c>
      <c r="BV842" s="193" t="str">
        <f>IF(CK842="","",SUMPRODUCT(--(CC842=$CC$8:$CC$358),--(CE842=$CE$8:$CE$358),--(CK842&lt;$CK$8:$CK$358))+COUNTIF($CK$8:CK842,CK842))</f>
        <v/>
      </c>
      <c r="BW842" s="193" t="str">
        <f t="shared" si="317"/>
        <v/>
      </c>
      <c r="BX842" s="193" t="str">
        <f t="shared" si="318"/>
        <v/>
      </c>
      <c r="BY842" s="193" t="str">
        <f t="shared" si="319"/>
        <v/>
      </c>
      <c r="BZ842" s="193" t="str">
        <f t="shared" si="320"/>
        <v/>
      </c>
      <c r="CA842" s="193" t="str">
        <f t="shared" si="321"/>
        <v/>
      </c>
      <c r="CB842" s="193" t="str">
        <f t="shared" si="322"/>
        <v/>
      </c>
      <c r="CC842" s="193" t="str">
        <f t="shared" si="323"/>
        <v/>
      </c>
      <c r="CD842" s="193" t="str">
        <f t="shared" si="324"/>
        <v/>
      </c>
      <c r="CE842" s="193" t="str">
        <f t="shared" si="325"/>
        <v/>
      </c>
      <c r="CF842" s="200" t="str">
        <f t="shared" si="331"/>
        <v/>
      </c>
      <c r="CG842" s="193" t="str">
        <f t="shared" si="326"/>
        <v/>
      </c>
      <c r="CH842" s="192" t="str">
        <f t="shared" si="327"/>
        <v/>
      </c>
      <c r="CI842" s="193" t="str">
        <f t="shared" si="328"/>
        <v/>
      </c>
      <c r="CJ842" s="192" t="str">
        <f t="shared" si="329"/>
        <v/>
      </c>
      <c r="CK842" s="192" t="str">
        <f t="shared" si="330"/>
        <v/>
      </c>
      <c r="CL842" s="193" t="str">
        <f>IF(CK842="","",SUMPRODUCT(--(CC842=$CC$8:$CC$358),--(CE842=$CE$8:$CE$358),--(CK842&lt;$CK$8:$CK$358))+COUNTIF($CK$8:CK842,CK842))</f>
        <v/>
      </c>
      <c r="CM842" s="229" t="str">
        <f>IF(CK842="","",SUMPRODUCT(--(CE842=$CE$8:$CE$101),--(CF842=$CF$8:$CF$101),--(CC842=$CC$8:$CC$101),--(CK842&lt;$CK$8:$CK$101))+COUNTIF($CK$8:CK842,CK842))</f>
        <v/>
      </c>
    </row>
    <row r="843" spans="73:91">
      <c r="BU843" s="193">
        <v>836</v>
      </c>
      <c r="BV843" s="193" t="str">
        <f>IF(CK843="","",SUMPRODUCT(--(CC843=$CC$8:$CC$358),--(CE843=$CE$8:$CE$358),--(CK843&lt;$CK$8:$CK$358))+COUNTIF($CK$8:CK843,CK843))</f>
        <v/>
      </c>
      <c r="BW843" s="193" t="str">
        <f t="shared" ref="BW843:BW906" si="332">IFERROR(VLOOKUP(BU843,selection,4,0),"")</f>
        <v/>
      </c>
      <c r="BX843" s="193" t="str">
        <f t="shared" ref="BX843:BX906" si="333">IFERROR(VLOOKUP(BU843,selection,5,0),"")</f>
        <v/>
      </c>
      <c r="BY843" s="193" t="str">
        <f t="shared" ref="BY843:BY906" si="334">IFERROR(VLOOKUP(BU843,selection,6,0),"")</f>
        <v/>
      </c>
      <c r="BZ843" s="193" t="str">
        <f t="shared" ref="BZ843:BZ906" si="335">IFERROR(VLOOKUP(BU843,selection,16,0),"")</f>
        <v/>
      </c>
      <c r="CA843" s="193" t="str">
        <f t="shared" ref="CA843:CA906" si="336">IFERROR(VLOOKUP(BU843,selection,15,0),"")</f>
        <v/>
      </c>
      <c r="CB843" s="193" t="str">
        <f t="shared" ref="CB843:CB906" si="337">IFERROR(VLOOKUP(BU843,selection,7,0),"")</f>
        <v/>
      </c>
      <c r="CC843" s="193" t="str">
        <f t="shared" ref="CC843:CC906" si="338">IFERROR(VLOOKUP(BU843,selection,18,0),"")</f>
        <v/>
      </c>
      <c r="CD843" s="193" t="str">
        <f t="shared" ref="CD843:CD906" si="339">IFERROR(VLOOKUP(BU843,selection,14,0),"")</f>
        <v/>
      </c>
      <c r="CE843" s="193" t="str">
        <f t="shared" ref="CE843:CE906" si="340">IFERROR(VLOOKUP(BU843,selection,19,0),"")</f>
        <v/>
      </c>
      <c r="CF843" s="200" t="str">
        <f t="shared" si="331"/>
        <v/>
      </c>
      <c r="CG843" s="193" t="str">
        <f t="shared" ref="CG843:CG906" si="341">IFERROR(VLOOKUP(BU843,selection,8,0),"")</f>
        <v/>
      </c>
      <c r="CH843" s="192" t="str">
        <f t="shared" ref="CH843:CH906" si="342">IFERROR(VLOOKUP(BU843,selection,9,0)*75%,"")</f>
        <v/>
      </c>
      <c r="CI843" s="193" t="str">
        <f t="shared" ref="CI843:CI906" si="343">IFERROR(VLOOKUP(BU843,selection,10,0),"")</f>
        <v/>
      </c>
      <c r="CJ843" s="192" t="str">
        <f t="shared" ref="CJ843:CJ906" si="344">IFERROR(VLOOKUP(BU843,selection,11,0)*25%,"")</f>
        <v/>
      </c>
      <c r="CK843" s="192" t="str">
        <f t="shared" ref="CK843:CK906" si="345">IFERROR(IF(CB843="","",SUM(CH843+CJ843)),"")</f>
        <v/>
      </c>
      <c r="CL843" s="193" t="str">
        <f>IF(CK843="","",SUMPRODUCT(--(CC843=$CC$8:$CC$358),--(CE843=$CE$8:$CE$358),--(CK843&lt;$CK$8:$CK$358))+COUNTIF($CK$8:CK843,CK843))</f>
        <v/>
      </c>
      <c r="CM843" s="229" t="str">
        <f>IF(CK843="","",SUMPRODUCT(--(CE843=$CE$8:$CE$101),--(CF843=$CF$8:$CF$101),--(CC843=$CC$8:$CC$101),--(CK843&lt;$CK$8:$CK$101))+COUNTIF($CK$8:CK843,CK843))</f>
        <v/>
      </c>
    </row>
    <row r="844" spans="73:91">
      <c r="BU844" s="193">
        <v>837</v>
      </c>
      <c r="BV844" s="193" t="str">
        <f>IF(CK844="","",SUMPRODUCT(--(CC844=$CC$8:$CC$358),--(CE844=$CE$8:$CE$358),--(CK844&lt;$CK$8:$CK$358))+COUNTIF($CK$8:CK844,CK844))</f>
        <v/>
      </c>
      <c r="BW844" s="193" t="str">
        <f t="shared" si="332"/>
        <v/>
      </c>
      <c r="BX844" s="193" t="str">
        <f t="shared" si="333"/>
        <v/>
      </c>
      <c r="BY844" s="193" t="str">
        <f t="shared" si="334"/>
        <v/>
      </c>
      <c r="BZ844" s="193" t="str">
        <f t="shared" si="335"/>
        <v/>
      </c>
      <c r="CA844" s="193" t="str">
        <f t="shared" si="336"/>
        <v/>
      </c>
      <c r="CB844" s="193" t="str">
        <f t="shared" si="337"/>
        <v/>
      </c>
      <c r="CC844" s="193" t="str">
        <f t="shared" si="338"/>
        <v/>
      </c>
      <c r="CD844" s="193" t="str">
        <f t="shared" si="339"/>
        <v/>
      </c>
      <c r="CE844" s="193" t="str">
        <f t="shared" si="340"/>
        <v/>
      </c>
      <c r="CF844" s="200" t="str">
        <f t="shared" si="331"/>
        <v/>
      </c>
      <c r="CG844" s="193" t="str">
        <f t="shared" si="341"/>
        <v/>
      </c>
      <c r="CH844" s="192" t="str">
        <f t="shared" si="342"/>
        <v/>
      </c>
      <c r="CI844" s="193" t="str">
        <f t="shared" si="343"/>
        <v/>
      </c>
      <c r="CJ844" s="192" t="str">
        <f t="shared" si="344"/>
        <v/>
      </c>
      <c r="CK844" s="192" t="str">
        <f t="shared" si="345"/>
        <v/>
      </c>
      <c r="CL844" s="193" t="str">
        <f>IF(CK844="","",SUMPRODUCT(--(CC844=$CC$8:$CC$358),--(CE844=$CE$8:$CE$358),--(CK844&lt;$CK$8:$CK$358))+COUNTIF($CK$8:CK844,CK844))</f>
        <v/>
      </c>
      <c r="CM844" s="229" t="str">
        <f>IF(CK844="","",SUMPRODUCT(--(CE844=$CE$8:$CE$101),--(CF844=$CF$8:$CF$101),--(CC844=$CC$8:$CC$101),--(CK844&lt;$CK$8:$CK$101))+COUNTIF($CK$8:CK844,CK844))</f>
        <v/>
      </c>
    </row>
    <row r="845" spans="73:91">
      <c r="BU845" s="193">
        <v>838</v>
      </c>
      <c r="BV845" s="193" t="str">
        <f>IF(CK845="","",SUMPRODUCT(--(CC845=$CC$8:$CC$358),--(CE845=$CE$8:$CE$358),--(CK845&lt;$CK$8:$CK$358))+COUNTIF($CK$8:CK845,CK845))</f>
        <v/>
      </c>
      <c r="BW845" s="193" t="str">
        <f t="shared" si="332"/>
        <v/>
      </c>
      <c r="BX845" s="193" t="str">
        <f t="shared" si="333"/>
        <v/>
      </c>
      <c r="BY845" s="193" t="str">
        <f t="shared" si="334"/>
        <v/>
      </c>
      <c r="BZ845" s="193" t="str">
        <f t="shared" si="335"/>
        <v/>
      </c>
      <c r="CA845" s="193" t="str">
        <f t="shared" si="336"/>
        <v/>
      </c>
      <c r="CB845" s="193" t="str">
        <f t="shared" si="337"/>
        <v/>
      </c>
      <c r="CC845" s="193" t="str">
        <f t="shared" si="338"/>
        <v/>
      </c>
      <c r="CD845" s="193" t="str">
        <f t="shared" si="339"/>
        <v/>
      </c>
      <c r="CE845" s="193" t="str">
        <f t="shared" si="340"/>
        <v/>
      </c>
      <c r="CF845" s="200" t="str">
        <f t="shared" si="331"/>
        <v/>
      </c>
      <c r="CG845" s="193" t="str">
        <f t="shared" si="341"/>
        <v/>
      </c>
      <c r="CH845" s="192" t="str">
        <f t="shared" si="342"/>
        <v/>
      </c>
      <c r="CI845" s="193" t="str">
        <f t="shared" si="343"/>
        <v/>
      </c>
      <c r="CJ845" s="192" t="str">
        <f t="shared" si="344"/>
        <v/>
      </c>
      <c r="CK845" s="192" t="str">
        <f t="shared" si="345"/>
        <v/>
      </c>
      <c r="CL845" s="193" t="str">
        <f>IF(CK845="","",SUMPRODUCT(--(CC845=$CC$8:$CC$358),--(CE845=$CE$8:$CE$358),--(CK845&lt;$CK$8:$CK$358))+COUNTIF($CK$8:CK845,CK845))</f>
        <v/>
      </c>
      <c r="CM845" s="229" t="str">
        <f>IF(CK845="","",SUMPRODUCT(--(CE845=$CE$8:$CE$101),--(CF845=$CF$8:$CF$101),--(CC845=$CC$8:$CC$101),--(CK845&lt;$CK$8:$CK$101))+COUNTIF($CK$8:CK845,CK845))</f>
        <v/>
      </c>
    </row>
    <row r="846" spans="73:91">
      <c r="BU846" s="193">
        <v>839</v>
      </c>
      <c r="BV846" s="193" t="str">
        <f>IF(CK846="","",SUMPRODUCT(--(CC846=$CC$8:$CC$358),--(CE846=$CE$8:$CE$358),--(CK846&lt;$CK$8:$CK$358))+COUNTIF($CK$8:CK846,CK846))</f>
        <v/>
      </c>
      <c r="BW846" s="193" t="str">
        <f t="shared" si="332"/>
        <v/>
      </c>
      <c r="BX846" s="193" t="str">
        <f t="shared" si="333"/>
        <v/>
      </c>
      <c r="BY846" s="193" t="str">
        <f t="shared" si="334"/>
        <v/>
      </c>
      <c r="BZ846" s="193" t="str">
        <f t="shared" si="335"/>
        <v/>
      </c>
      <c r="CA846" s="193" t="str">
        <f t="shared" si="336"/>
        <v/>
      </c>
      <c r="CB846" s="193" t="str">
        <f t="shared" si="337"/>
        <v/>
      </c>
      <c r="CC846" s="193" t="str">
        <f t="shared" si="338"/>
        <v/>
      </c>
      <c r="CD846" s="193" t="str">
        <f t="shared" si="339"/>
        <v/>
      </c>
      <c r="CE846" s="193" t="str">
        <f t="shared" si="340"/>
        <v/>
      </c>
      <c r="CF846" s="200" t="str">
        <f t="shared" si="331"/>
        <v/>
      </c>
      <c r="CG846" s="193" t="str">
        <f t="shared" si="341"/>
        <v/>
      </c>
      <c r="CH846" s="192" t="str">
        <f t="shared" si="342"/>
        <v/>
      </c>
      <c r="CI846" s="193" t="str">
        <f t="shared" si="343"/>
        <v/>
      </c>
      <c r="CJ846" s="192" t="str">
        <f t="shared" si="344"/>
        <v/>
      </c>
      <c r="CK846" s="192" t="str">
        <f t="shared" si="345"/>
        <v/>
      </c>
      <c r="CL846" s="193" t="str">
        <f>IF(CK846="","",SUMPRODUCT(--(CC846=$CC$8:$CC$358),--(CE846=$CE$8:$CE$358),--(CK846&lt;$CK$8:$CK$358))+COUNTIF($CK$8:CK846,CK846))</f>
        <v/>
      </c>
      <c r="CM846" s="229" t="str">
        <f>IF(CK846="","",SUMPRODUCT(--(CE846=$CE$8:$CE$101),--(CF846=$CF$8:$CF$101),--(CC846=$CC$8:$CC$101),--(CK846&lt;$CK$8:$CK$101))+COUNTIF($CK$8:CK846,CK846))</f>
        <v/>
      </c>
    </row>
    <row r="847" spans="73:91">
      <c r="BU847" s="193">
        <v>840</v>
      </c>
      <c r="BV847" s="193" t="str">
        <f>IF(CK847="","",SUMPRODUCT(--(CC847=$CC$8:$CC$358),--(CE847=$CE$8:$CE$358),--(CK847&lt;$CK$8:$CK$358))+COUNTIF($CK$8:CK847,CK847))</f>
        <v/>
      </c>
      <c r="BW847" s="193" t="str">
        <f t="shared" si="332"/>
        <v/>
      </c>
      <c r="BX847" s="193" t="str">
        <f t="shared" si="333"/>
        <v/>
      </c>
      <c r="BY847" s="193" t="str">
        <f t="shared" si="334"/>
        <v/>
      </c>
      <c r="BZ847" s="193" t="str">
        <f t="shared" si="335"/>
        <v/>
      </c>
      <c r="CA847" s="193" t="str">
        <f t="shared" si="336"/>
        <v/>
      </c>
      <c r="CB847" s="193" t="str">
        <f t="shared" si="337"/>
        <v/>
      </c>
      <c r="CC847" s="193" t="str">
        <f t="shared" si="338"/>
        <v/>
      </c>
      <c r="CD847" s="193" t="str">
        <f t="shared" si="339"/>
        <v/>
      </c>
      <c r="CE847" s="193" t="str">
        <f t="shared" si="340"/>
        <v/>
      </c>
      <c r="CF847" s="200" t="str">
        <f t="shared" si="331"/>
        <v/>
      </c>
      <c r="CG847" s="193" t="str">
        <f t="shared" si="341"/>
        <v/>
      </c>
      <c r="CH847" s="192" t="str">
        <f t="shared" si="342"/>
        <v/>
      </c>
      <c r="CI847" s="193" t="str">
        <f t="shared" si="343"/>
        <v/>
      </c>
      <c r="CJ847" s="192" t="str">
        <f t="shared" si="344"/>
        <v/>
      </c>
      <c r="CK847" s="192" t="str">
        <f t="shared" si="345"/>
        <v/>
      </c>
      <c r="CL847" s="193" t="str">
        <f>IF(CK847="","",SUMPRODUCT(--(CC847=$CC$8:$CC$358),--(CE847=$CE$8:$CE$358),--(CK847&lt;$CK$8:$CK$358))+COUNTIF($CK$8:CK847,CK847))</f>
        <v/>
      </c>
      <c r="CM847" s="229" t="str">
        <f>IF(CK847="","",SUMPRODUCT(--(CE847=$CE$8:$CE$101),--(CF847=$CF$8:$CF$101),--(CC847=$CC$8:$CC$101),--(CK847&lt;$CK$8:$CK$101))+COUNTIF($CK$8:CK847,CK847))</f>
        <v/>
      </c>
    </row>
    <row r="848" spans="73:91">
      <c r="BU848" s="193">
        <v>841</v>
      </c>
      <c r="BV848" s="193" t="str">
        <f>IF(CK848="","",SUMPRODUCT(--(CC848=$CC$8:$CC$358),--(CE848=$CE$8:$CE$358),--(CK848&lt;$CK$8:$CK$358))+COUNTIF($CK$8:CK848,CK848))</f>
        <v/>
      </c>
      <c r="BW848" s="193" t="str">
        <f t="shared" si="332"/>
        <v/>
      </c>
      <c r="BX848" s="193" t="str">
        <f t="shared" si="333"/>
        <v/>
      </c>
      <c r="BY848" s="193" t="str">
        <f t="shared" si="334"/>
        <v/>
      </c>
      <c r="BZ848" s="193" t="str">
        <f t="shared" si="335"/>
        <v/>
      </c>
      <c r="CA848" s="193" t="str">
        <f t="shared" si="336"/>
        <v/>
      </c>
      <c r="CB848" s="193" t="str">
        <f t="shared" si="337"/>
        <v/>
      </c>
      <c r="CC848" s="193" t="str">
        <f t="shared" si="338"/>
        <v/>
      </c>
      <c r="CD848" s="193" t="str">
        <f t="shared" si="339"/>
        <v/>
      </c>
      <c r="CE848" s="193" t="str">
        <f t="shared" si="340"/>
        <v/>
      </c>
      <c r="CF848" s="200" t="str">
        <f t="shared" si="331"/>
        <v/>
      </c>
      <c r="CG848" s="193" t="str">
        <f t="shared" si="341"/>
        <v/>
      </c>
      <c r="CH848" s="192" t="str">
        <f t="shared" si="342"/>
        <v/>
      </c>
      <c r="CI848" s="193" t="str">
        <f t="shared" si="343"/>
        <v/>
      </c>
      <c r="CJ848" s="192" t="str">
        <f t="shared" si="344"/>
        <v/>
      </c>
      <c r="CK848" s="192" t="str">
        <f t="shared" si="345"/>
        <v/>
      </c>
      <c r="CL848" s="193" t="str">
        <f>IF(CK848="","",SUMPRODUCT(--(CC848=$CC$8:$CC$358),--(CE848=$CE$8:$CE$358),--(CK848&lt;$CK$8:$CK$358))+COUNTIF($CK$8:CK848,CK848))</f>
        <v/>
      </c>
      <c r="CM848" s="229" t="str">
        <f>IF(CK848="","",SUMPRODUCT(--(CE848=$CE$8:$CE$101),--(CF848=$CF$8:$CF$101),--(CC848=$CC$8:$CC$101),--(CK848&lt;$CK$8:$CK$101))+COUNTIF($CK$8:CK848,CK848))</f>
        <v/>
      </c>
    </row>
    <row r="849" spans="73:91">
      <c r="BU849" s="193">
        <v>842</v>
      </c>
      <c r="BV849" s="193" t="str">
        <f>IF(CK849="","",SUMPRODUCT(--(CC849=$CC$8:$CC$358),--(CE849=$CE$8:$CE$358),--(CK849&lt;$CK$8:$CK$358))+COUNTIF($CK$8:CK849,CK849))</f>
        <v/>
      </c>
      <c r="BW849" s="193" t="str">
        <f t="shared" si="332"/>
        <v/>
      </c>
      <c r="BX849" s="193" t="str">
        <f t="shared" si="333"/>
        <v/>
      </c>
      <c r="BY849" s="193" t="str">
        <f t="shared" si="334"/>
        <v/>
      </c>
      <c r="BZ849" s="193" t="str">
        <f t="shared" si="335"/>
        <v/>
      </c>
      <c r="CA849" s="193" t="str">
        <f t="shared" si="336"/>
        <v/>
      </c>
      <c r="CB849" s="193" t="str">
        <f t="shared" si="337"/>
        <v/>
      </c>
      <c r="CC849" s="193" t="str">
        <f t="shared" si="338"/>
        <v/>
      </c>
      <c r="CD849" s="193" t="str">
        <f t="shared" si="339"/>
        <v/>
      </c>
      <c r="CE849" s="193" t="str">
        <f t="shared" si="340"/>
        <v/>
      </c>
      <c r="CF849" s="200" t="str">
        <f t="shared" si="331"/>
        <v/>
      </c>
      <c r="CG849" s="193" t="str">
        <f t="shared" si="341"/>
        <v/>
      </c>
      <c r="CH849" s="192" t="str">
        <f t="shared" si="342"/>
        <v/>
      </c>
      <c r="CI849" s="193" t="str">
        <f t="shared" si="343"/>
        <v/>
      </c>
      <c r="CJ849" s="192" t="str">
        <f t="shared" si="344"/>
        <v/>
      </c>
      <c r="CK849" s="192" t="str">
        <f t="shared" si="345"/>
        <v/>
      </c>
      <c r="CL849" s="193" t="str">
        <f>IF(CK849="","",SUMPRODUCT(--(CC849=$CC$8:$CC$358),--(CE849=$CE$8:$CE$358),--(CK849&lt;$CK$8:$CK$358))+COUNTIF($CK$8:CK849,CK849))</f>
        <v/>
      </c>
      <c r="CM849" s="229" t="str">
        <f>IF(CK849="","",SUMPRODUCT(--(CE849=$CE$8:$CE$101),--(CF849=$CF$8:$CF$101),--(CC849=$CC$8:$CC$101),--(CK849&lt;$CK$8:$CK$101))+COUNTIF($CK$8:CK849,CK849))</f>
        <v/>
      </c>
    </row>
    <row r="850" spans="73:91">
      <c r="BU850" s="193">
        <v>843</v>
      </c>
      <c r="BV850" s="193" t="str">
        <f>IF(CK850="","",SUMPRODUCT(--(CC850=$CC$8:$CC$358),--(CE850=$CE$8:$CE$358),--(CK850&lt;$CK$8:$CK$358))+COUNTIF($CK$8:CK850,CK850))</f>
        <v/>
      </c>
      <c r="BW850" s="193" t="str">
        <f t="shared" si="332"/>
        <v/>
      </c>
      <c r="BX850" s="193" t="str">
        <f t="shared" si="333"/>
        <v/>
      </c>
      <c r="BY850" s="193" t="str">
        <f t="shared" si="334"/>
        <v/>
      </c>
      <c r="BZ850" s="193" t="str">
        <f t="shared" si="335"/>
        <v/>
      </c>
      <c r="CA850" s="193" t="str">
        <f t="shared" si="336"/>
        <v/>
      </c>
      <c r="CB850" s="193" t="str">
        <f t="shared" si="337"/>
        <v/>
      </c>
      <c r="CC850" s="193" t="str">
        <f t="shared" si="338"/>
        <v/>
      </c>
      <c r="CD850" s="193" t="str">
        <f t="shared" si="339"/>
        <v/>
      </c>
      <c r="CE850" s="193" t="str">
        <f t="shared" si="340"/>
        <v/>
      </c>
      <c r="CF850" s="200" t="str">
        <f t="shared" si="331"/>
        <v/>
      </c>
      <c r="CG850" s="193" t="str">
        <f t="shared" si="341"/>
        <v/>
      </c>
      <c r="CH850" s="192" t="str">
        <f t="shared" si="342"/>
        <v/>
      </c>
      <c r="CI850" s="193" t="str">
        <f t="shared" si="343"/>
        <v/>
      </c>
      <c r="CJ850" s="192" t="str">
        <f t="shared" si="344"/>
        <v/>
      </c>
      <c r="CK850" s="192" t="str">
        <f t="shared" si="345"/>
        <v/>
      </c>
      <c r="CL850" s="193" t="str">
        <f>IF(CK850="","",SUMPRODUCT(--(CC850=$CC$8:$CC$358),--(CE850=$CE$8:$CE$358),--(CK850&lt;$CK$8:$CK$358))+COUNTIF($CK$8:CK850,CK850))</f>
        <v/>
      </c>
      <c r="CM850" s="229" t="str">
        <f>IF(CK850="","",SUMPRODUCT(--(CE850=$CE$8:$CE$101),--(CF850=$CF$8:$CF$101),--(CC850=$CC$8:$CC$101),--(CK850&lt;$CK$8:$CK$101))+COUNTIF($CK$8:CK850,CK850))</f>
        <v/>
      </c>
    </row>
    <row r="851" spans="73:91">
      <c r="BU851" s="193">
        <v>844</v>
      </c>
      <c r="BV851" s="193" t="str">
        <f>IF(CK851="","",SUMPRODUCT(--(CC851=$CC$8:$CC$358),--(CE851=$CE$8:$CE$358),--(CK851&lt;$CK$8:$CK$358))+COUNTIF($CK$8:CK851,CK851))</f>
        <v/>
      </c>
      <c r="BW851" s="193" t="str">
        <f t="shared" si="332"/>
        <v/>
      </c>
      <c r="BX851" s="193" t="str">
        <f t="shared" si="333"/>
        <v/>
      </c>
      <c r="BY851" s="193" t="str">
        <f t="shared" si="334"/>
        <v/>
      </c>
      <c r="BZ851" s="193" t="str">
        <f t="shared" si="335"/>
        <v/>
      </c>
      <c r="CA851" s="193" t="str">
        <f t="shared" si="336"/>
        <v/>
      </c>
      <c r="CB851" s="193" t="str">
        <f t="shared" si="337"/>
        <v/>
      </c>
      <c r="CC851" s="193" t="str">
        <f t="shared" si="338"/>
        <v/>
      </c>
      <c r="CD851" s="193" t="str">
        <f t="shared" si="339"/>
        <v/>
      </c>
      <c r="CE851" s="193" t="str">
        <f t="shared" si="340"/>
        <v/>
      </c>
      <c r="CF851" s="200" t="str">
        <f t="shared" si="331"/>
        <v/>
      </c>
      <c r="CG851" s="193" t="str">
        <f t="shared" si="341"/>
        <v/>
      </c>
      <c r="CH851" s="192" t="str">
        <f t="shared" si="342"/>
        <v/>
      </c>
      <c r="CI851" s="193" t="str">
        <f t="shared" si="343"/>
        <v/>
      </c>
      <c r="CJ851" s="192" t="str">
        <f t="shared" si="344"/>
        <v/>
      </c>
      <c r="CK851" s="192" t="str">
        <f t="shared" si="345"/>
        <v/>
      </c>
      <c r="CL851" s="193" t="str">
        <f>IF(CK851="","",SUMPRODUCT(--(CC851=$CC$8:$CC$358),--(CE851=$CE$8:$CE$358),--(CK851&lt;$CK$8:$CK$358))+COUNTIF($CK$8:CK851,CK851))</f>
        <v/>
      </c>
      <c r="CM851" s="229" t="str">
        <f>IF(CK851="","",SUMPRODUCT(--(CE851=$CE$8:$CE$101),--(CF851=$CF$8:$CF$101),--(CC851=$CC$8:$CC$101),--(CK851&lt;$CK$8:$CK$101))+COUNTIF($CK$8:CK851,CK851))</f>
        <v/>
      </c>
    </row>
    <row r="852" spans="73:91">
      <c r="BU852" s="193">
        <v>845</v>
      </c>
      <c r="BV852" s="193" t="str">
        <f>IF(CK852="","",SUMPRODUCT(--(CC852=$CC$8:$CC$358),--(CE852=$CE$8:$CE$358),--(CK852&lt;$CK$8:$CK$358))+COUNTIF($CK$8:CK852,CK852))</f>
        <v/>
      </c>
      <c r="BW852" s="193" t="str">
        <f t="shared" si="332"/>
        <v/>
      </c>
      <c r="BX852" s="193" t="str">
        <f t="shared" si="333"/>
        <v/>
      </c>
      <c r="BY852" s="193" t="str">
        <f t="shared" si="334"/>
        <v/>
      </c>
      <c r="BZ852" s="193" t="str">
        <f t="shared" si="335"/>
        <v/>
      </c>
      <c r="CA852" s="193" t="str">
        <f t="shared" si="336"/>
        <v/>
      </c>
      <c r="CB852" s="193" t="str">
        <f t="shared" si="337"/>
        <v/>
      </c>
      <c r="CC852" s="193" t="str">
        <f t="shared" si="338"/>
        <v/>
      </c>
      <c r="CD852" s="193" t="str">
        <f t="shared" si="339"/>
        <v/>
      </c>
      <c r="CE852" s="193" t="str">
        <f t="shared" si="340"/>
        <v/>
      </c>
      <c r="CF852" s="200" t="str">
        <f t="shared" si="331"/>
        <v/>
      </c>
      <c r="CG852" s="193" t="str">
        <f t="shared" si="341"/>
        <v/>
      </c>
      <c r="CH852" s="192" t="str">
        <f t="shared" si="342"/>
        <v/>
      </c>
      <c r="CI852" s="193" t="str">
        <f t="shared" si="343"/>
        <v/>
      </c>
      <c r="CJ852" s="192" t="str">
        <f t="shared" si="344"/>
        <v/>
      </c>
      <c r="CK852" s="192" t="str">
        <f t="shared" si="345"/>
        <v/>
      </c>
      <c r="CL852" s="193" t="str">
        <f>IF(CK852="","",SUMPRODUCT(--(CC852=$CC$8:$CC$358),--(CE852=$CE$8:$CE$358),--(CK852&lt;$CK$8:$CK$358))+COUNTIF($CK$8:CK852,CK852))</f>
        <v/>
      </c>
      <c r="CM852" s="229" t="str">
        <f>IF(CK852="","",SUMPRODUCT(--(CE852=$CE$8:$CE$101),--(CF852=$CF$8:$CF$101),--(CC852=$CC$8:$CC$101),--(CK852&lt;$CK$8:$CK$101))+COUNTIF($CK$8:CK852,CK852))</f>
        <v/>
      </c>
    </row>
    <row r="853" spans="73:91">
      <c r="BU853" s="193">
        <v>846</v>
      </c>
      <c r="BV853" s="193" t="str">
        <f>IF(CK853="","",SUMPRODUCT(--(CC853=$CC$8:$CC$358),--(CE853=$CE$8:$CE$358),--(CK853&lt;$CK$8:$CK$358))+COUNTIF($CK$8:CK853,CK853))</f>
        <v/>
      </c>
      <c r="BW853" s="193" t="str">
        <f t="shared" si="332"/>
        <v/>
      </c>
      <c r="BX853" s="193" t="str">
        <f t="shared" si="333"/>
        <v/>
      </c>
      <c r="BY853" s="193" t="str">
        <f t="shared" si="334"/>
        <v/>
      </c>
      <c r="BZ853" s="193" t="str">
        <f t="shared" si="335"/>
        <v/>
      </c>
      <c r="CA853" s="193" t="str">
        <f t="shared" si="336"/>
        <v/>
      </c>
      <c r="CB853" s="193" t="str">
        <f t="shared" si="337"/>
        <v/>
      </c>
      <c r="CC853" s="193" t="str">
        <f t="shared" si="338"/>
        <v/>
      </c>
      <c r="CD853" s="193" t="str">
        <f t="shared" si="339"/>
        <v/>
      </c>
      <c r="CE853" s="193" t="str">
        <f t="shared" si="340"/>
        <v/>
      </c>
      <c r="CF853" s="200" t="str">
        <f t="shared" si="331"/>
        <v/>
      </c>
      <c r="CG853" s="193" t="str">
        <f t="shared" si="341"/>
        <v/>
      </c>
      <c r="CH853" s="192" t="str">
        <f t="shared" si="342"/>
        <v/>
      </c>
      <c r="CI853" s="193" t="str">
        <f t="shared" si="343"/>
        <v/>
      </c>
      <c r="CJ853" s="192" t="str">
        <f t="shared" si="344"/>
        <v/>
      </c>
      <c r="CK853" s="192" t="str">
        <f t="shared" si="345"/>
        <v/>
      </c>
      <c r="CL853" s="193" t="str">
        <f>IF(CK853="","",SUMPRODUCT(--(CC853=$CC$8:$CC$358),--(CE853=$CE$8:$CE$358),--(CK853&lt;$CK$8:$CK$358))+COUNTIF($CK$8:CK853,CK853))</f>
        <v/>
      </c>
      <c r="CM853" s="229" t="str">
        <f>IF(CK853="","",SUMPRODUCT(--(CE853=$CE$8:$CE$101),--(CF853=$CF$8:$CF$101),--(CC853=$CC$8:$CC$101),--(CK853&lt;$CK$8:$CK$101))+COUNTIF($CK$8:CK853,CK853))</f>
        <v/>
      </c>
    </row>
    <row r="854" spans="73:91">
      <c r="BU854" s="193">
        <v>847</v>
      </c>
      <c r="BV854" s="193" t="str">
        <f>IF(CK854="","",SUMPRODUCT(--(CC854=$CC$8:$CC$358),--(CE854=$CE$8:$CE$358),--(CK854&lt;$CK$8:$CK$358))+COUNTIF($CK$8:CK854,CK854))</f>
        <v/>
      </c>
      <c r="BW854" s="193" t="str">
        <f t="shared" si="332"/>
        <v/>
      </c>
      <c r="BX854" s="193" t="str">
        <f t="shared" si="333"/>
        <v/>
      </c>
      <c r="BY854" s="193" t="str">
        <f t="shared" si="334"/>
        <v/>
      </c>
      <c r="BZ854" s="193" t="str">
        <f t="shared" si="335"/>
        <v/>
      </c>
      <c r="CA854" s="193" t="str">
        <f t="shared" si="336"/>
        <v/>
      </c>
      <c r="CB854" s="193" t="str">
        <f t="shared" si="337"/>
        <v/>
      </c>
      <c r="CC854" s="193" t="str">
        <f t="shared" si="338"/>
        <v/>
      </c>
      <c r="CD854" s="193" t="str">
        <f t="shared" si="339"/>
        <v/>
      </c>
      <c r="CE854" s="193" t="str">
        <f t="shared" si="340"/>
        <v/>
      </c>
      <c r="CF854" s="200" t="str">
        <f t="shared" si="331"/>
        <v/>
      </c>
      <c r="CG854" s="193" t="str">
        <f t="shared" si="341"/>
        <v/>
      </c>
      <c r="CH854" s="192" t="str">
        <f t="shared" si="342"/>
        <v/>
      </c>
      <c r="CI854" s="193" t="str">
        <f t="shared" si="343"/>
        <v/>
      </c>
      <c r="CJ854" s="192" t="str">
        <f t="shared" si="344"/>
        <v/>
      </c>
      <c r="CK854" s="192" t="str">
        <f t="shared" si="345"/>
        <v/>
      </c>
      <c r="CL854" s="193" t="str">
        <f>IF(CK854="","",SUMPRODUCT(--(CC854=$CC$8:$CC$358),--(CE854=$CE$8:$CE$358),--(CK854&lt;$CK$8:$CK$358))+COUNTIF($CK$8:CK854,CK854))</f>
        <v/>
      </c>
      <c r="CM854" s="229" t="str">
        <f>IF(CK854="","",SUMPRODUCT(--(CE854=$CE$8:$CE$101),--(CF854=$CF$8:$CF$101),--(CC854=$CC$8:$CC$101),--(CK854&lt;$CK$8:$CK$101))+COUNTIF($CK$8:CK854,CK854))</f>
        <v/>
      </c>
    </row>
    <row r="855" spans="73:91">
      <c r="BU855" s="193">
        <v>848</v>
      </c>
      <c r="BV855" s="193" t="str">
        <f>IF(CK855="","",SUMPRODUCT(--(CC855=$CC$8:$CC$358),--(CE855=$CE$8:$CE$358),--(CK855&lt;$CK$8:$CK$358))+COUNTIF($CK$8:CK855,CK855))</f>
        <v/>
      </c>
      <c r="BW855" s="193" t="str">
        <f t="shared" si="332"/>
        <v/>
      </c>
      <c r="BX855" s="193" t="str">
        <f t="shared" si="333"/>
        <v/>
      </c>
      <c r="BY855" s="193" t="str">
        <f t="shared" si="334"/>
        <v/>
      </c>
      <c r="BZ855" s="193" t="str">
        <f t="shared" si="335"/>
        <v/>
      </c>
      <c r="CA855" s="193" t="str">
        <f t="shared" si="336"/>
        <v/>
      </c>
      <c r="CB855" s="193" t="str">
        <f t="shared" si="337"/>
        <v/>
      </c>
      <c r="CC855" s="193" t="str">
        <f t="shared" si="338"/>
        <v/>
      </c>
      <c r="CD855" s="193" t="str">
        <f t="shared" si="339"/>
        <v/>
      </c>
      <c r="CE855" s="193" t="str">
        <f t="shared" si="340"/>
        <v/>
      </c>
      <c r="CF855" s="200" t="str">
        <f t="shared" si="331"/>
        <v/>
      </c>
      <c r="CG855" s="193" t="str">
        <f t="shared" si="341"/>
        <v/>
      </c>
      <c r="CH855" s="192" t="str">
        <f t="shared" si="342"/>
        <v/>
      </c>
      <c r="CI855" s="193" t="str">
        <f t="shared" si="343"/>
        <v/>
      </c>
      <c r="CJ855" s="192" t="str">
        <f t="shared" si="344"/>
        <v/>
      </c>
      <c r="CK855" s="192" t="str">
        <f t="shared" si="345"/>
        <v/>
      </c>
      <c r="CL855" s="193" t="str">
        <f>IF(CK855="","",SUMPRODUCT(--(CC855=$CC$8:$CC$358),--(CE855=$CE$8:$CE$358),--(CK855&lt;$CK$8:$CK$358))+COUNTIF($CK$8:CK855,CK855))</f>
        <v/>
      </c>
      <c r="CM855" s="229" t="str">
        <f>IF(CK855="","",SUMPRODUCT(--(CE855=$CE$8:$CE$101),--(CF855=$CF$8:$CF$101),--(CC855=$CC$8:$CC$101),--(CK855&lt;$CK$8:$CK$101))+COUNTIF($CK$8:CK855,CK855))</f>
        <v/>
      </c>
    </row>
    <row r="856" spans="73:91">
      <c r="BU856" s="193">
        <v>849</v>
      </c>
      <c r="BV856" s="193" t="str">
        <f>IF(CK856="","",SUMPRODUCT(--(CC856=$CC$8:$CC$358),--(CE856=$CE$8:$CE$358),--(CK856&lt;$CK$8:$CK$358))+COUNTIF($CK$8:CK856,CK856))</f>
        <v/>
      </c>
      <c r="BW856" s="193" t="str">
        <f t="shared" si="332"/>
        <v/>
      </c>
      <c r="BX856" s="193" t="str">
        <f t="shared" si="333"/>
        <v/>
      </c>
      <c r="BY856" s="193" t="str">
        <f t="shared" si="334"/>
        <v/>
      </c>
      <c r="BZ856" s="193" t="str">
        <f t="shared" si="335"/>
        <v/>
      </c>
      <c r="CA856" s="193" t="str">
        <f t="shared" si="336"/>
        <v/>
      </c>
      <c r="CB856" s="193" t="str">
        <f t="shared" si="337"/>
        <v/>
      </c>
      <c r="CC856" s="193" t="str">
        <f t="shared" si="338"/>
        <v/>
      </c>
      <c r="CD856" s="193" t="str">
        <f t="shared" si="339"/>
        <v/>
      </c>
      <c r="CE856" s="193" t="str">
        <f t="shared" si="340"/>
        <v/>
      </c>
      <c r="CF856" s="200" t="str">
        <f t="shared" si="331"/>
        <v/>
      </c>
      <c r="CG856" s="193" t="str">
        <f t="shared" si="341"/>
        <v/>
      </c>
      <c r="CH856" s="192" t="str">
        <f t="shared" si="342"/>
        <v/>
      </c>
      <c r="CI856" s="193" t="str">
        <f t="shared" si="343"/>
        <v/>
      </c>
      <c r="CJ856" s="192" t="str">
        <f t="shared" si="344"/>
        <v/>
      </c>
      <c r="CK856" s="192" t="str">
        <f t="shared" si="345"/>
        <v/>
      </c>
      <c r="CL856" s="193" t="str">
        <f>IF(CK856="","",SUMPRODUCT(--(CC856=$CC$8:$CC$358),--(CE856=$CE$8:$CE$358),--(CK856&lt;$CK$8:$CK$358))+COUNTIF($CK$8:CK856,CK856))</f>
        <v/>
      </c>
      <c r="CM856" s="229" t="str">
        <f>IF(CK856="","",SUMPRODUCT(--(CE856=$CE$8:$CE$101),--(CF856=$CF$8:$CF$101),--(CC856=$CC$8:$CC$101),--(CK856&lt;$CK$8:$CK$101))+COUNTIF($CK$8:CK856,CK856))</f>
        <v/>
      </c>
    </row>
    <row r="857" spans="73:91">
      <c r="BU857" s="193">
        <v>850</v>
      </c>
      <c r="BV857" s="193" t="str">
        <f>IF(CK857="","",SUMPRODUCT(--(CC857=$CC$8:$CC$358),--(CE857=$CE$8:$CE$358),--(CK857&lt;$CK$8:$CK$358))+COUNTIF($CK$8:CK857,CK857))</f>
        <v/>
      </c>
      <c r="BW857" s="193" t="str">
        <f t="shared" si="332"/>
        <v/>
      </c>
      <c r="BX857" s="193" t="str">
        <f t="shared" si="333"/>
        <v/>
      </c>
      <c r="BY857" s="193" t="str">
        <f t="shared" si="334"/>
        <v/>
      </c>
      <c r="BZ857" s="193" t="str">
        <f t="shared" si="335"/>
        <v/>
      </c>
      <c r="CA857" s="193" t="str">
        <f t="shared" si="336"/>
        <v/>
      </c>
      <c r="CB857" s="193" t="str">
        <f t="shared" si="337"/>
        <v/>
      </c>
      <c r="CC857" s="193" t="str">
        <f t="shared" si="338"/>
        <v/>
      </c>
      <c r="CD857" s="193" t="str">
        <f t="shared" si="339"/>
        <v/>
      </c>
      <c r="CE857" s="193" t="str">
        <f t="shared" si="340"/>
        <v/>
      </c>
      <c r="CF857" s="200" t="str">
        <f t="shared" si="331"/>
        <v/>
      </c>
      <c r="CG857" s="193" t="str">
        <f t="shared" si="341"/>
        <v/>
      </c>
      <c r="CH857" s="192" t="str">
        <f t="shared" si="342"/>
        <v/>
      </c>
      <c r="CI857" s="193" t="str">
        <f t="shared" si="343"/>
        <v/>
      </c>
      <c r="CJ857" s="192" t="str">
        <f t="shared" si="344"/>
        <v/>
      </c>
      <c r="CK857" s="192" t="str">
        <f t="shared" si="345"/>
        <v/>
      </c>
      <c r="CL857" s="193" t="str">
        <f>IF(CK857="","",SUMPRODUCT(--(CC857=$CC$8:$CC$358),--(CE857=$CE$8:$CE$358),--(CK857&lt;$CK$8:$CK$358))+COUNTIF($CK$8:CK857,CK857))</f>
        <v/>
      </c>
      <c r="CM857" s="229" t="str">
        <f>IF(CK857="","",SUMPRODUCT(--(CE857=$CE$8:$CE$101),--(CF857=$CF$8:$CF$101),--(CC857=$CC$8:$CC$101),--(CK857&lt;$CK$8:$CK$101))+COUNTIF($CK$8:CK857,CK857))</f>
        <v/>
      </c>
    </row>
    <row r="858" spans="73:91">
      <c r="BU858" s="193">
        <v>851</v>
      </c>
      <c r="BV858" s="193" t="str">
        <f>IF(CK858="","",SUMPRODUCT(--(CC858=$CC$8:$CC$358),--(CE858=$CE$8:$CE$358),--(CK858&lt;$CK$8:$CK$358))+COUNTIF($CK$8:CK858,CK858))</f>
        <v/>
      </c>
      <c r="BW858" s="193" t="str">
        <f t="shared" si="332"/>
        <v/>
      </c>
      <c r="BX858" s="193" t="str">
        <f t="shared" si="333"/>
        <v/>
      </c>
      <c r="BY858" s="193" t="str">
        <f t="shared" si="334"/>
        <v/>
      </c>
      <c r="BZ858" s="193" t="str">
        <f t="shared" si="335"/>
        <v/>
      </c>
      <c r="CA858" s="193" t="str">
        <f t="shared" si="336"/>
        <v/>
      </c>
      <c r="CB858" s="193" t="str">
        <f t="shared" si="337"/>
        <v/>
      </c>
      <c r="CC858" s="193" t="str">
        <f t="shared" si="338"/>
        <v/>
      </c>
      <c r="CD858" s="193" t="str">
        <f t="shared" si="339"/>
        <v/>
      </c>
      <c r="CE858" s="193" t="str">
        <f t="shared" si="340"/>
        <v/>
      </c>
      <c r="CF858" s="200" t="str">
        <f t="shared" si="331"/>
        <v/>
      </c>
      <c r="CG858" s="193" t="str">
        <f t="shared" si="341"/>
        <v/>
      </c>
      <c r="CH858" s="192" t="str">
        <f t="shared" si="342"/>
        <v/>
      </c>
      <c r="CI858" s="193" t="str">
        <f t="shared" si="343"/>
        <v/>
      </c>
      <c r="CJ858" s="192" t="str">
        <f t="shared" si="344"/>
        <v/>
      </c>
      <c r="CK858" s="192" t="str">
        <f t="shared" si="345"/>
        <v/>
      </c>
      <c r="CL858" s="193" t="str">
        <f>IF(CK858="","",SUMPRODUCT(--(CC858=$CC$8:$CC$358),--(CE858=$CE$8:$CE$358),--(CK858&lt;$CK$8:$CK$358))+COUNTIF($CK$8:CK858,CK858))</f>
        <v/>
      </c>
      <c r="CM858" s="229" t="str">
        <f>IF(CK858="","",SUMPRODUCT(--(CE858=$CE$8:$CE$101),--(CF858=$CF$8:$CF$101),--(CC858=$CC$8:$CC$101),--(CK858&lt;$CK$8:$CK$101))+COUNTIF($CK$8:CK858,CK858))</f>
        <v/>
      </c>
    </row>
    <row r="859" spans="73:91">
      <c r="BU859" s="193">
        <v>852</v>
      </c>
      <c r="BV859" s="193" t="str">
        <f>IF(CK859="","",SUMPRODUCT(--(CC859=$CC$8:$CC$358),--(CE859=$CE$8:$CE$358),--(CK859&lt;$CK$8:$CK$358))+COUNTIF($CK$8:CK859,CK859))</f>
        <v/>
      </c>
      <c r="BW859" s="193" t="str">
        <f t="shared" si="332"/>
        <v/>
      </c>
      <c r="BX859" s="193" t="str">
        <f t="shared" si="333"/>
        <v/>
      </c>
      <c r="BY859" s="193" t="str">
        <f t="shared" si="334"/>
        <v/>
      </c>
      <c r="BZ859" s="193" t="str">
        <f t="shared" si="335"/>
        <v/>
      </c>
      <c r="CA859" s="193" t="str">
        <f t="shared" si="336"/>
        <v/>
      </c>
      <c r="CB859" s="193" t="str">
        <f t="shared" si="337"/>
        <v/>
      </c>
      <c r="CC859" s="193" t="str">
        <f t="shared" si="338"/>
        <v/>
      </c>
      <c r="CD859" s="193" t="str">
        <f t="shared" si="339"/>
        <v/>
      </c>
      <c r="CE859" s="193" t="str">
        <f t="shared" si="340"/>
        <v/>
      </c>
      <c r="CF859" s="200" t="str">
        <f t="shared" si="331"/>
        <v/>
      </c>
      <c r="CG859" s="193" t="str">
        <f t="shared" si="341"/>
        <v/>
      </c>
      <c r="CH859" s="192" t="str">
        <f t="shared" si="342"/>
        <v/>
      </c>
      <c r="CI859" s="193" t="str">
        <f t="shared" si="343"/>
        <v/>
      </c>
      <c r="CJ859" s="192" t="str">
        <f t="shared" si="344"/>
        <v/>
      </c>
      <c r="CK859" s="192" t="str">
        <f t="shared" si="345"/>
        <v/>
      </c>
      <c r="CL859" s="193" t="str">
        <f>IF(CK859="","",SUMPRODUCT(--(CC859=$CC$8:$CC$358),--(CE859=$CE$8:$CE$358),--(CK859&lt;$CK$8:$CK$358))+COUNTIF($CK$8:CK859,CK859))</f>
        <v/>
      </c>
      <c r="CM859" s="229" t="str">
        <f>IF(CK859="","",SUMPRODUCT(--(CE859=$CE$8:$CE$101),--(CF859=$CF$8:$CF$101),--(CC859=$CC$8:$CC$101),--(CK859&lt;$CK$8:$CK$101))+COUNTIF($CK$8:CK859,CK859))</f>
        <v/>
      </c>
    </row>
    <row r="860" spans="73:91">
      <c r="BU860" s="193">
        <v>853</v>
      </c>
      <c r="BV860" s="193" t="str">
        <f>IF(CK860="","",SUMPRODUCT(--(CC860=$CC$8:$CC$358),--(CE860=$CE$8:$CE$358),--(CK860&lt;$CK$8:$CK$358))+COUNTIF($CK$8:CK860,CK860))</f>
        <v/>
      </c>
      <c r="BW860" s="193" t="str">
        <f t="shared" si="332"/>
        <v/>
      </c>
      <c r="BX860" s="193" t="str">
        <f t="shared" si="333"/>
        <v/>
      </c>
      <c r="BY860" s="193" t="str">
        <f t="shared" si="334"/>
        <v/>
      </c>
      <c r="BZ860" s="193" t="str">
        <f t="shared" si="335"/>
        <v/>
      </c>
      <c r="CA860" s="193" t="str">
        <f t="shared" si="336"/>
        <v/>
      </c>
      <c r="CB860" s="193" t="str">
        <f t="shared" si="337"/>
        <v/>
      </c>
      <c r="CC860" s="193" t="str">
        <f t="shared" si="338"/>
        <v/>
      </c>
      <c r="CD860" s="193" t="str">
        <f t="shared" si="339"/>
        <v/>
      </c>
      <c r="CE860" s="193" t="str">
        <f t="shared" si="340"/>
        <v/>
      </c>
      <c r="CF860" s="200" t="str">
        <f t="shared" si="331"/>
        <v/>
      </c>
      <c r="CG860" s="193" t="str">
        <f t="shared" si="341"/>
        <v/>
      </c>
      <c r="CH860" s="192" t="str">
        <f t="shared" si="342"/>
        <v/>
      </c>
      <c r="CI860" s="193" t="str">
        <f t="shared" si="343"/>
        <v/>
      </c>
      <c r="CJ860" s="192" t="str">
        <f t="shared" si="344"/>
        <v/>
      </c>
      <c r="CK860" s="192" t="str">
        <f t="shared" si="345"/>
        <v/>
      </c>
      <c r="CL860" s="193" t="str">
        <f>IF(CK860="","",SUMPRODUCT(--(CC860=$CC$8:$CC$358),--(CE860=$CE$8:$CE$358),--(CK860&lt;$CK$8:$CK$358))+COUNTIF($CK$8:CK860,CK860))</f>
        <v/>
      </c>
      <c r="CM860" s="229" t="str">
        <f>IF(CK860="","",SUMPRODUCT(--(CE860=$CE$8:$CE$101),--(CF860=$CF$8:$CF$101),--(CC860=$CC$8:$CC$101),--(CK860&lt;$CK$8:$CK$101))+COUNTIF($CK$8:CK860,CK860))</f>
        <v/>
      </c>
    </row>
    <row r="861" spans="73:91">
      <c r="BU861" s="193">
        <v>854</v>
      </c>
      <c r="BV861" s="193" t="str">
        <f>IF(CK861="","",SUMPRODUCT(--(CC861=$CC$8:$CC$358),--(CE861=$CE$8:$CE$358),--(CK861&lt;$CK$8:$CK$358))+COUNTIF($CK$8:CK861,CK861))</f>
        <v/>
      </c>
      <c r="BW861" s="193" t="str">
        <f t="shared" si="332"/>
        <v/>
      </c>
      <c r="BX861" s="193" t="str">
        <f t="shared" si="333"/>
        <v/>
      </c>
      <c r="BY861" s="193" t="str">
        <f t="shared" si="334"/>
        <v/>
      </c>
      <c r="BZ861" s="193" t="str">
        <f t="shared" si="335"/>
        <v/>
      </c>
      <c r="CA861" s="193" t="str">
        <f t="shared" si="336"/>
        <v/>
      </c>
      <c r="CB861" s="193" t="str">
        <f t="shared" si="337"/>
        <v/>
      </c>
      <c r="CC861" s="193" t="str">
        <f t="shared" si="338"/>
        <v/>
      </c>
      <c r="CD861" s="193" t="str">
        <f t="shared" si="339"/>
        <v/>
      </c>
      <c r="CE861" s="193" t="str">
        <f t="shared" si="340"/>
        <v/>
      </c>
      <c r="CF861" s="200" t="str">
        <f t="shared" si="331"/>
        <v/>
      </c>
      <c r="CG861" s="193" t="str">
        <f t="shared" si="341"/>
        <v/>
      </c>
      <c r="CH861" s="192" t="str">
        <f t="shared" si="342"/>
        <v/>
      </c>
      <c r="CI861" s="193" t="str">
        <f t="shared" si="343"/>
        <v/>
      </c>
      <c r="CJ861" s="192" t="str">
        <f t="shared" si="344"/>
        <v/>
      </c>
      <c r="CK861" s="192" t="str">
        <f t="shared" si="345"/>
        <v/>
      </c>
      <c r="CL861" s="193" t="str">
        <f>IF(CK861="","",SUMPRODUCT(--(CC861=$CC$8:$CC$358),--(CE861=$CE$8:$CE$358),--(CK861&lt;$CK$8:$CK$358))+COUNTIF($CK$8:CK861,CK861))</f>
        <v/>
      </c>
      <c r="CM861" s="229" t="str">
        <f>IF(CK861="","",SUMPRODUCT(--(CE861=$CE$8:$CE$101),--(CF861=$CF$8:$CF$101),--(CC861=$CC$8:$CC$101),--(CK861&lt;$CK$8:$CK$101))+COUNTIF($CK$8:CK861,CK861))</f>
        <v/>
      </c>
    </row>
    <row r="862" spans="73:91">
      <c r="BU862" s="193">
        <v>855</v>
      </c>
      <c r="BV862" s="193" t="str">
        <f>IF(CK862="","",SUMPRODUCT(--(CC862=$CC$8:$CC$358),--(CE862=$CE$8:$CE$358),--(CK862&lt;$CK$8:$CK$358))+COUNTIF($CK$8:CK862,CK862))</f>
        <v/>
      </c>
      <c r="BW862" s="193" t="str">
        <f t="shared" si="332"/>
        <v/>
      </c>
      <c r="BX862" s="193" t="str">
        <f t="shared" si="333"/>
        <v/>
      </c>
      <c r="BY862" s="193" t="str">
        <f t="shared" si="334"/>
        <v/>
      </c>
      <c r="BZ862" s="193" t="str">
        <f t="shared" si="335"/>
        <v/>
      </c>
      <c r="CA862" s="193" t="str">
        <f t="shared" si="336"/>
        <v/>
      </c>
      <c r="CB862" s="193" t="str">
        <f t="shared" si="337"/>
        <v/>
      </c>
      <c r="CC862" s="193" t="str">
        <f t="shared" si="338"/>
        <v/>
      </c>
      <c r="CD862" s="193" t="str">
        <f t="shared" si="339"/>
        <v/>
      </c>
      <c r="CE862" s="193" t="str">
        <f t="shared" si="340"/>
        <v/>
      </c>
      <c r="CF862" s="200" t="str">
        <f t="shared" si="331"/>
        <v/>
      </c>
      <c r="CG862" s="193" t="str">
        <f t="shared" si="341"/>
        <v/>
      </c>
      <c r="CH862" s="192" t="str">
        <f t="shared" si="342"/>
        <v/>
      </c>
      <c r="CI862" s="193" t="str">
        <f t="shared" si="343"/>
        <v/>
      </c>
      <c r="CJ862" s="192" t="str">
        <f t="shared" si="344"/>
        <v/>
      </c>
      <c r="CK862" s="192" t="str">
        <f t="shared" si="345"/>
        <v/>
      </c>
      <c r="CL862" s="193" t="str">
        <f>IF(CK862="","",SUMPRODUCT(--(CC862=$CC$8:$CC$358),--(CE862=$CE$8:$CE$358),--(CK862&lt;$CK$8:$CK$358))+COUNTIF($CK$8:CK862,CK862))</f>
        <v/>
      </c>
      <c r="CM862" s="229" t="str">
        <f>IF(CK862="","",SUMPRODUCT(--(CE862=$CE$8:$CE$101),--(CF862=$CF$8:$CF$101),--(CC862=$CC$8:$CC$101),--(CK862&lt;$CK$8:$CK$101))+COUNTIF($CK$8:CK862,CK862))</f>
        <v/>
      </c>
    </row>
    <row r="863" spans="73:91">
      <c r="BU863" s="193">
        <v>856</v>
      </c>
      <c r="BV863" s="193" t="str">
        <f>IF(CK863="","",SUMPRODUCT(--(CC863=$CC$8:$CC$358),--(CE863=$CE$8:$CE$358),--(CK863&lt;$CK$8:$CK$358))+COUNTIF($CK$8:CK863,CK863))</f>
        <v/>
      </c>
      <c r="BW863" s="193" t="str">
        <f t="shared" si="332"/>
        <v/>
      </c>
      <c r="BX863" s="193" t="str">
        <f t="shared" si="333"/>
        <v/>
      </c>
      <c r="BY863" s="193" t="str">
        <f t="shared" si="334"/>
        <v/>
      </c>
      <c r="BZ863" s="193" t="str">
        <f t="shared" si="335"/>
        <v/>
      </c>
      <c r="CA863" s="193" t="str">
        <f t="shared" si="336"/>
        <v/>
      </c>
      <c r="CB863" s="193" t="str">
        <f t="shared" si="337"/>
        <v/>
      </c>
      <c r="CC863" s="193" t="str">
        <f t="shared" si="338"/>
        <v/>
      </c>
      <c r="CD863" s="193" t="str">
        <f t="shared" si="339"/>
        <v/>
      </c>
      <c r="CE863" s="193" t="str">
        <f t="shared" si="340"/>
        <v/>
      </c>
      <c r="CF863" s="200" t="str">
        <f t="shared" si="331"/>
        <v/>
      </c>
      <c r="CG863" s="193" t="str">
        <f t="shared" si="341"/>
        <v/>
      </c>
      <c r="CH863" s="192" t="str">
        <f t="shared" si="342"/>
        <v/>
      </c>
      <c r="CI863" s="193" t="str">
        <f t="shared" si="343"/>
        <v/>
      </c>
      <c r="CJ863" s="192" t="str">
        <f t="shared" si="344"/>
        <v/>
      </c>
      <c r="CK863" s="192" t="str">
        <f t="shared" si="345"/>
        <v/>
      </c>
      <c r="CL863" s="193" t="str">
        <f>IF(CK863="","",SUMPRODUCT(--(CC863=$CC$8:$CC$358),--(CE863=$CE$8:$CE$358),--(CK863&lt;$CK$8:$CK$358))+COUNTIF($CK$8:CK863,CK863))</f>
        <v/>
      </c>
      <c r="CM863" s="229" t="str">
        <f>IF(CK863="","",SUMPRODUCT(--(CE863=$CE$8:$CE$101),--(CF863=$CF$8:$CF$101),--(CC863=$CC$8:$CC$101),--(CK863&lt;$CK$8:$CK$101))+COUNTIF($CK$8:CK863,CK863))</f>
        <v/>
      </c>
    </row>
    <row r="864" spans="73:91">
      <c r="BU864" s="193">
        <v>857</v>
      </c>
      <c r="BV864" s="193" t="str">
        <f>IF(CK864="","",SUMPRODUCT(--(CC864=$CC$8:$CC$358),--(CE864=$CE$8:$CE$358),--(CK864&lt;$CK$8:$CK$358))+COUNTIF($CK$8:CK864,CK864))</f>
        <v/>
      </c>
      <c r="BW864" s="193" t="str">
        <f t="shared" si="332"/>
        <v/>
      </c>
      <c r="BX864" s="193" t="str">
        <f t="shared" si="333"/>
        <v/>
      </c>
      <c r="BY864" s="193" t="str">
        <f t="shared" si="334"/>
        <v/>
      </c>
      <c r="BZ864" s="193" t="str">
        <f t="shared" si="335"/>
        <v/>
      </c>
      <c r="CA864" s="193" t="str">
        <f t="shared" si="336"/>
        <v/>
      </c>
      <c r="CB864" s="193" t="str">
        <f t="shared" si="337"/>
        <v/>
      </c>
      <c r="CC864" s="193" t="str">
        <f t="shared" si="338"/>
        <v/>
      </c>
      <c r="CD864" s="193" t="str">
        <f t="shared" si="339"/>
        <v/>
      </c>
      <c r="CE864" s="193" t="str">
        <f t="shared" si="340"/>
        <v/>
      </c>
      <c r="CF864" s="200" t="str">
        <f t="shared" si="331"/>
        <v/>
      </c>
      <c r="CG864" s="193" t="str">
        <f t="shared" si="341"/>
        <v/>
      </c>
      <c r="CH864" s="192" t="str">
        <f t="shared" si="342"/>
        <v/>
      </c>
      <c r="CI864" s="193" t="str">
        <f t="shared" si="343"/>
        <v/>
      </c>
      <c r="CJ864" s="192" t="str">
        <f t="shared" si="344"/>
        <v/>
      </c>
      <c r="CK864" s="192" t="str">
        <f t="shared" si="345"/>
        <v/>
      </c>
      <c r="CL864" s="193" t="str">
        <f>IF(CK864="","",SUMPRODUCT(--(CC864=$CC$8:$CC$358),--(CE864=$CE$8:$CE$358),--(CK864&lt;$CK$8:$CK$358))+COUNTIF($CK$8:CK864,CK864))</f>
        <v/>
      </c>
      <c r="CM864" s="229" t="str">
        <f>IF(CK864="","",SUMPRODUCT(--(CE864=$CE$8:$CE$101),--(CF864=$CF$8:$CF$101),--(CC864=$CC$8:$CC$101),--(CK864&lt;$CK$8:$CK$101))+COUNTIF($CK$8:CK864,CK864))</f>
        <v/>
      </c>
    </row>
    <row r="865" spans="73:91">
      <c r="BU865" s="193">
        <v>858</v>
      </c>
      <c r="BV865" s="193" t="str">
        <f>IF(CK865="","",SUMPRODUCT(--(CC865=$CC$8:$CC$358),--(CE865=$CE$8:$CE$358),--(CK865&lt;$CK$8:$CK$358))+COUNTIF($CK$8:CK865,CK865))</f>
        <v/>
      </c>
      <c r="BW865" s="193" t="str">
        <f t="shared" si="332"/>
        <v/>
      </c>
      <c r="BX865" s="193" t="str">
        <f t="shared" si="333"/>
        <v/>
      </c>
      <c r="BY865" s="193" t="str">
        <f t="shared" si="334"/>
        <v/>
      </c>
      <c r="BZ865" s="193" t="str">
        <f t="shared" si="335"/>
        <v/>
      </c>
      <c r="CA865" s="193" t="str">
        <f t="shared" si="336"/>
        <v/>
      </c>
      <c r="CB865" s="193" t="str">
        <f t="shared" si="337"/>
        <v/>
      </c>
      <c r="CC865" s="193" t="str">
        <f t="shared" si="338"/>
        <v/>
      </c>
      <c r="CD865" s="193" t="str">
        <f t="shared" si="339"/>
        <v/>
      </c>
      <c r="CE865" s="193" t="str">
        <f t="shared" si="340"/>
        <v/>
      </c>
      <c r="CF865" s="200" t="str">
        <f t="shared" si="331"/>
        <v/>
      </c>
      <c r="CG865" s="193" t="str">
        <f t="shared" si="341"/>
        <v/>
      </c>
      <c r="CH865" s="192" t="str">
        <f t="shared" si="342"/>
        <v/>
      </c>
      <c r="CI865" s="193" t="str">
        <f t="shared" si="343"/>
        <v/>
      </c>
      <c r="CJ865" s="192" t="str">
        <f t="shared" si="344"/>
        <v/>
      </c>
      <c r="CK865" s="192" t="str">
        <f t="shared" si="345"/>
        <v/>
      </c>
      <c r="CL865" s="193" t="str">
        <f>IF(CK865="","",SUMPRODUCT(--(CC865=$CC$8:$CC$358),--(CE865=$CE$8:$CE$358),--(CK865&lt;$CK$8:$CK$358))+COUNTIF($CK$8:CK865,CK865))</f>
        <v/>
      </c>
      <c r="CM865" s="229" t="str">
        <f>IF(CK865="","",SUMPRODUCT(--(CE865=$CE$8:$CE$101),--(CF865=$CF$8:$CF$101),--(CC865=$CC$8:$CC$101),--(CK865&lt;$CK$8:$CK$101))+COUNTIF($CK$8:CK865,CK865))</f>
        <v/>
      </c>
    </row>
    <row r="866" spans="73:91">
      <c r="BU866" s="193">
        <v>859</v>
      </c>
      <c r="BV866" s="193" t="str">
        <f>IF(CK866="","",SUMPRODUCT(--(CC866=$CC$8:$CC$358),--(CE866=$CE$8:$CE$358),--(CK866&lt;$CK$8:$CK$358))+COUNTIF($CK$8:CK866,CK866))</f>
        <v/>
      </c>
      <c r="BW866" s="193" t="str">
        <f t="shared" si="332"/>
        <v/>
      </c>
      <c r="BX866" s="193" t="str">
        <f t="shared" si="333"/>
        <v/>
      </c>
      <c r="BY866" s="193" t="str">
        <f t="shared" si="334"/>
        <v/>
      </c>
      <c r="BZ866" s="193" t="str">
        <f t="shared" si="335"/>
        <v/>
      </c>
      <c r="CA866" s="193" t="str">
        <f t="shared" si="336"/>
        <v/>
      </c>
      <c r="CB866" s="193" t="str">
        <f t="shared" si="337"/>
        <v/>
      </c>
      <c r="CC866" s="193" t="str">
        <f t="shared" si="338"/>
        <v/>
      </c>
      <c r="CD866" s="193" t="str">
        <f t="shared" si="339"/>
        <v/>
      </c>
      <c r="CE866" s="193" t="str">
        <f t="shared" si="340"/>
        <v/>
      </c>
      <c r="CF866" s="200" t="str">
        <f t="shared" si="331"/>
        <v/>
      </c>
      <c r="CG866" s="193" t="str">
        <f t="shared" si="341"/>
        <v/>
      </c>
      <c r="CH866" s="192" t="str">
        <f t="shared" si="342"/>
        <v/>
      </c>
      <c r="CI866" s="193" t="str">
        <f t="shared" si="343"/>
        <v/>
      </c>
      <c r="CJ866" s="192" t="str">
        <f t="shared" si="344"/>
        <v/>
      </c>
      <c r="CK866" s="192" t="str">
        <f t="shared" si="345"/>
        <v/>
      </c>
      <c r="CL866" s="193" t="str">
        <f>IF(CK866="","",SUMPRODUCT(--(CC866=$CC$8:$CC$358),--(CE866=$CE$8:$CE$358),--(CK866&lt;$CK$8:$CK$358))+COUNTIF($CK$8:CK866,CK866))</f>
        <v/>
      </c>
      <c r="CM866" s="229" t="str">
        <f>IF(CK866="","",SUMPRODUCT(--(CE866=$CE$8:$CE$101),--(CF866=$CF$8:$CF$101),--(CC866=$CC$8:$CC$101),--(CK866&lt;$CK$8:$CK$101))+COUNTIF($CK$8:CK866,CK866))</f>
        <v/>
      </c>
    </row>
    <row r="867" spans="73:91">
      <c r="BU867" s="193">
        <v>860</v>
      </c>
      <c r="BV867" s="193" t="str">
        <f>IF(CK867="","",SUMPRODUCT(--(CC867=$CC$8:$CC$358),--(CE867=$CE$8:$CE$358),--(CK867&lt;$CK$8:$CK$358))+COUNTIF($CK$8:CK867,CK867))</f>
        <v/>
      </c>
      <c r="BW867" s="193" t="str">
        <f t="shared" si="332"/>
        <v/>
      </c>
      <c r="BX867" s="193" t="str">
        <f t="shared" si="333"/>
        <v/>
      </c>
      <c r="BY867" s="193" t="str">
        <f t="shared" si="334"/>
        <v/>
      </c>
      <c r="BZ867" s="193" t="str">
        <f t="shared" si="335"/>
        <v/>
      </c>
      <c r="CA867" s="193" t="str">
        <f t="shared" si="336"/>
        <v/>
      </c>
      <c r="CB867" s="193" t="str">
        <f t="shared" si="337"/>
        <v/>
      </c>
      <c r="CC867" s="193" t="str">
        <f t="shared" si="338"/>
        <v/>
      </c>
      <c r="CD867" s="193" t="str">
        <f t="shared" si="339"/>
        <v/>
      </c>
      <c r="CE867" s="193" t="str">
        <f t="shared" si="340"/>
        <v/>
      </c>
      <c r="CF867" s="200" t="str">
        <f t="shared" si="331"/>
        <v/>
      </c>
      <c r="CG867" s="193" t="str">
        <f t="shared" si="341"/>
        <v/>
      </c>
      <c r="CH867" s="192" t="str">
        <f t="shared" si="342"/>
        <v/>
      </c>
      <c r="CI867" s="193" t="str">
        <f t="shared" si="343"/>
        <v/>
      </c>
      <c r="CJ867" s="192" t="str">
        <f t="shared" si="344"/>
        <v/>
      </c>
      <c r="CK867" s="192" t="str">
        <f t="shared" si="345"/>
        <v/>
      </c>
      <c r="CL867" s="193" t="str">
        <f>IF(CK867="","",SUMPRODUCT(--(CC867=$CC$8:$CC$358),--(CE867=$CE$8:$CE$358),--(CK867&lt;$CK$8:$CK$358))+COUNTIF($CK$8:CK867,CK867))</f>
        <v/>
      </c>
      <c r="CM867" s="229" t="str">
        <f>IF(CK867="","",SUMPRODUCT(--(CE867=$CE$8:$CE$101),--(CF867=$CF$8:$CF$101),--(CC867=$CC$8:$CC$101),--(CK867&lt;$CK$8:$CK$101))+COUNTIF($CK$8:CK867,CK867))</f>
        <v/>
      </c>
    </row>
    <row r="868" spans="73:91">
      <c r="BU868" s="193">
        <v>861</v>
      </c>
      <c r="BV868" s="193" t="str">
        <f>IF(CK868="","",SUMPRODUCT(--(CC868=$CC$8:$CC$358),--(CE868=$CE$8:$CE$358),--(CK868&lt;$CK$8:$CK$358))+COUNTIF($CK$8:CK868,CK868))</f>
        <v/>
      </c>
      <c r="BW868" s="193" t="str">
        <f t="shared" si="332"/>
        <v/>
      </c>
      <c r="BX868" s="193" t="str">
        <f t="shared" si="333"/>
        <v/>
      </c>
      <c r="BY868" s="193" t="str">
        <f t="shared" si="334"/>
        <v/>
      </c>
      <c r="BZ868" s="193" t="str">
        <f t="shared" si="335"/>
        <v/>
      </c>
      <c r="CA868" s="193" t="str">
        <f t="shared" si="336"/>
        <v/>
      </c>
      <c r="CB868" s="193" t="str">
        <f t="shared" si="337"/>
        <v/>
      </c>
      <c r="CC868" s="193" t="str">
        <f t="shared" si="338"/>
        <v/>
      </c>
      <c r="CD868" s="193" t="str">
        <f t="shared" si="339"/>
        <v/>
      </c>
      <c r="CE868" s="193" t="str">
        <f t="shared" si="340"/>
        <v/>
      </c>
      <c r="CF868" s="200" t="str">
        <f t="shared" si="331"/>
        <v/>
      </c>
      <c r="CG868" s="193" t="str">
        <f t="shared" si="341"/>
        <v/>
      </c>
      <c r="CH868" s="192" t="str">
        <f t="shared" si="342"/>
        <v/>
      </c>
      <c r="CI868" s="193" t="str">
        <f t="shared" si="343"/>
        <v/>
      </c>
      <c r="CJ868" s="192" t="str">
        <f t="shared" si="344"/>
        <v/>
      </c>
      <c r="CK868" s="192" t="str">
        <f t="shared" si="345"/>
        <v/>
      </c>
      <c r="CL868" s="193" t="str">
        <f>IF(CK868="","",SUMPRODUCT(--(CC868=$CC$8:$CC$358),--(CE868=$CE$8:$CE$358),--(CK868&lt;$CK$8:$CK$358))+COUNTIF($CK$8:CK868,CK868))</f>
        <v/>
      </c>
      <c r="CM868" s="229" t="str">
        <f>IF(CK868="","",SUMPRODUCT(--(CE868=$CE$8:$CE$101),--(CF868=$CF$8:$CF$101),--(CC868=$CC$8:$CC$101),--(CK868&lt;$CK$8:$CK$101))+COUNTIF($CK$8:CK868,CK868))</f>
        <v/>
      </c>
    </row>
    <row r="869" spans="73:91">
      <c r="BU869" s="193">
        <v>862</v>
      </c>
      <c r="BV869" s="193" t="str">
        <f>IF(CK869="","",SUMPRODUCT(--(CC869=$CC$8:$CC$358),--(CE869=$CE$8:$CE$358),--(CK869&lt;$CK$8:$CK$358))+COUNTIF($CK$8:CK869,CK869))</f>
        <v/>
      </c>
      <c r="BW869" s="193" t="str">
        <f t="shared" si="332"/>
        <v/>
      </c>
      <c r="BX869" s="193" t="str">
        <f t="shared" si="333"/>
        <v/>
      </c>
      <c r="BY869" s="193" t="str">
        <f t="shared" si="334"/>
        <v/>
      </c>
      <c r="BZ869" s="193" t="str">
        <f t="shared" si="335"/>
        <v/>
      </c>
      <c r="CA869" s="193" t="str">
        <f t="shared" si="336"/>
        <v/>
      </c>
      <c r="CB869" s="193" t="str">
        <f t="shared" si="337"/>
        <v/>
      </c>
      <c r="CC869" s="193" t="str">
        <f t="shared" si="338"/>
        <v/>
      </c>
      <c r="CD869" s="193" t="str">
        <f t="shared" si="339"/>
        <v/>
      </c>
      <c r="CE869" s="193" t="str">
        <f t="shared" si="340"/>
        <v/>
      </c>
      <c r="CF869" s="200" t="str">
        <f t="shared" si="331"/>
        <v/>
      </c>
      <c r="CG869" s="193" t="str">
        <f t="shared" si="341"/>
        <v/>
      </c>
      <c r="CH869" s="192" t="str">
        <f t="shared" si="342"/>
        <v/>
      </c>
      <c r="CI869" s="193" t="str">
        <f t="shared" si="343"/>
        <v/>
      </c>
      <c r="CJ869" s="192" t="str">
        <f t="shared" si="344"/>
        <v/>
      </c>
      <c r="CK869" s="192" t="str">
        <f t="shared" si="345"/>
        <v/>
      </c>
      <c r="CL869" s="193" t="str">
        <f>IF(CK869="","",SUMPRODUCT(--(CC869=$CC$8:$CC$358),--(CE869=$CE$8:$CE$358),--(CK869&lt;$CK$8:$CK$358))+COUNTIF($CK$8:CK869,CK869))</f>
        <v/>
      </c>
      <c r="CM869" s="229" t="str">
        <f>IF(CK869="","",SUMPRODUCT(--(CE869=$CE$8:$CE$101),--(CF869=$CF$8:$CF$101),--(CC869=$CC$8:$CC$101),--(CK869&lt;$CK$8:$CK$101))+COUNTIF($CK$8:CK869,CK869))</f>
        <v/>
      </c>
    </row>
    <row r="870" spans="73:91">
      <c r="BU870" s="193">
        <v>863</v>
      </c>
      <c r="BV870" s="193" t="str">
        <f>IF(CK870="","",SUMPRODUCT(--(CC870=$CC$8:$CC$358),--(CE870=$CE$8:$CE$358),--(CK870&lt;$CK$8:$CK$358))+COUNTIF($CK$8:CK870,CK870))</f>
        <v/>
      </c>
      <c r="BW870" s="193" t="str">
        <f t="shared" si="332"/>
        <v/>
      </c>
      <c r="BX870" s="193" t="str">
        <f t="shared" si="333"/>
        <v/>
      </c>
      <c r="BY870" s="193" t="str">
        <f t="shared" si="334"/>
        <v/>
      </c>
      <c r="BZ870" s="193" t="str">
        <f t="shared" si="335"/>
        <v/>
      </c>
      <c r="CA870" s="193" t="str">
        <f t="shared" si="336"/>
        <v/>
      </c>
      <c r="CB870" s="193" t="str">
        <f t="shared" si="337"/>
        <v/>
      </c>
      <c r="CC870" s="193" t="str">
        <f t="shared" si="338"/>
        <v/>
      </c>
      <c r="CD870" s="193" t="str">
        <f t="shared" si="339"/>
        <v/>
      </c>
      <c r="CE870" s="193" t="str">
        <f t="shared" si="340"/>
        <v/>
      </c>
      <c r="CF870" s="200" t="str">
        <f t="shared" si="331"/>
        <v/>
      </c>
      <c r="CG870" s="193" t="str">
        <f t="shared" si="341"/>
        <v/>
      </c>
      <c r="CH870" s="192" t="str">
        <f t="shared" si="342"/>
        <v/>
      </c>
      <c r="CI870" s="193" t="str">
        <f t="shared" si="343"/>
        <v/>
      </c>
      <c r="CJ870" s="192" t="str">
        <f t="shared" si="344"/>
        <v/>
      </c>
      <c r="CK870" s="192" t="str">
        <f t="shared" si="345"/>
        <v/>
      </c>
      <c r="CL870" s="193" t="str">
        <f>IF(CK870="","",SUMPRODUCT(--(CC870=$CC$8:$CC$358),--(CE870=$CE$8:$CE$358),--(CK870&lt;$CK$8:$CK$358))+COUNTIF($CK$8:CK870,CK870))</f>
        <v/>
      </c>
      <c r="CM870" s="229" t="str">
        <f>IF(CK870="","",SUMPRODUCT(--(CE870=$CE$8:$CE$101),--(CF870=$CF$8:$CF$101),--(CC870=$CC$8:$CC$101),--(CK870&lt;$CK$8:$CK$101))+COUNTIF($CK$8:CK870,CK870))</f>
        <v/>
      </c>
    </row>
    <row r="871" spans="73:91">
      <c r="BU871" s="193">
        <v>864</v>
      </c>
      <c r="BV871" s="193" t="str">
        <f>IF(CK871="","",SUMPRODUCT(--(CC871=$CC$8:$CC$358),--(CE871=$CE$8:$CE$358),--(CK871&lt;$CK$8:$CK$358))+COUNTIF($CK$8:CK871,CK871))</f>
        <v/>
      </c>
      <c r="BW871" s="193" t="str">
        <f t="shared" si="332"/>
        <v/>
      </c>
      <c r="BX871" s="193" t="str">
        <f t="shared" si="333"/>
        <v/>
      </c>
      <c r="BY871" s="193" t="str">
        <f t="shared" si="334"/>
        <v/>
      </c>
      <c r="BZ871" s="193" t="str">
        <f t="shared" si="335"/>
        <v/>
      </c>
      <c r="CA871" s="193" t="str">
        <f t="shared" si="336"/>
        <v/>
      </c>
      <c r="CB871" s="193" t="str">
        <f t="shared" si="337"/>
        <v/>
      </c>
      <c r="CC871" s="193" t="str">
        <f t="shared" si="338"/>
        <v/>
      </c>
      <c r="CD871" s="193" t="str">
        <f t="shared" si="339"/>
        <v/>
      </c>
      <c r="CE871" s="193" t="str">
        <f t="shared" si="340"/>
        <v/>
      </c>
      <c r="CF871" s="200" t="str">
        <f t="shared" si="331"/>
        <v/>
      </c>
      <c r="CG871" s="193" t="str">
        <f t="shared" si="341"/>
        <v/>
      </c>
      <c r="CH871" s="192" t="str">
        <f t="shared" si="342"/>
        <v/>
      </c>
      <c r="CI871" s="193" t="str">
        <f t="shared" si="343"/>
        <v/>
      </c>
      <c r="CJ871" s="192" t="str">
        <f t="shared" si="344"/>
        <v/>
      </c>
      <c r="CK871" s="192" t="str">
        <f t="shared" si="345"/>
        <v/>
      </c>
      <c r="CL871" s="193" t="str">
        <f>IF(CK871="","",SUMPRODUCT(--(CC871=$CC$8:$CC$358),--(CE871=$CE$8:$CE$358),--(CK871&lt;$CK$8:$CK$358))+COUNTIF($CK$8:CK871,CK871))</f>
        <v/>
      </c>
      <c r="CM871" s="229" t="str">
        <f>IF(CK871="","",SUMPRODUCT(--(CE871=$CE$8:$CE$101),--(CF871=$CF$8:$CF$101),--(CC871=$CC$8:$CC$101),--(CK871&lt;$CK$8:$CK$101))+COUNTIF($CK$8:CK871,CK871))</f>
        <v/>
      </c>
    </row>
    <row r="872" spans="73:91">
      <c r="BU872" s="193">
        <v>865</v>
      </c>
      <c r="BV872" s="193" t="str">
        <f>IF(CK872="","",SUMPRODUCT(--(CC872=$CC$8:$CC$358),--(CE872=$CE$8:$CE$358),--(CK872&lt;$CK$8:$CK$358))+COUNTIF($CK$8:CK872,CK872))</f>
        <v/>
      </c>
      <c r="BW872" s="193" t="str">
        <f t="shared" si="332"/>
        <v/>
      </c>
      <c r="BX872" s="193" t="str">
        <f t="shared" si="333"/>
        <v/>
      </c>
      <c r="BY872" s="193" t="str">
        <f t="shared" si="334"/>
        <v/>
      </c>
      <c r="BZ872" s="193" t="str">
        <f t="shared" si="335"/>
        <v/>
      </c>
      <c r="CA872" s="193" t="str">
        <f t="shared" si="336"/>
        <v/>
      </c>
      <c r="CB872" s="193" t="str">
        <f t="shared" si="337"/>
        <v/>
      </c>
      <c r="CC872" s="193" t="str">
        <f t="shared" si="338"/>
        <v/>
      </c>
      <c r="CD872" s="193" t="str">
        <f t="shared" si="339"/>
        <v/>
      </c>
      <c r="CE872" s="193" t="str">
        <f t="shared" si="340"/>
        <v/>
      </c>
      <c r="CF872" s="200" t="str">
        <f t="shared" si="331"/>
        <v/>
      </c>
      <c r="CG872" s="193" t="str">
        <f t="shared" si="341"/>
        <v/>
      </c>
      <c r="CH872" s="192" t="str">
        <f t="shared" si="342"/>
        <v/>
      </c>
      <c r="CI872" s="193" t="str">
        <f t="shared" si="343"/>
        <v/>
      </c>
      <c r="CJ872" s="192" t="str">
        <f t="shared" si="344"/>
        <v/>
      </c>
      <c r="CK872" s="192" t="str">
        <f t="shared" si="345"/>
        <v/>
      </c>
      <c r="CL872" s="193" t="str">
        <f>IF(CK872="","",SUMPRODUCT(--(CC872=$CC$8:$CC$358),--(CE872=$CE$8:$CE$358),--(CK872&lt;$CK$8:$CK$358))+COUNTIF($CK$8:CK872,CK872))</f>
        <v/>
      </c>
      <c r="CM872" s="229" t="str">
        <f>IF(CK872="","",SUMPRODUCT(--(CE872=$CE$8:$CE$101),--(CF872=$CF$8:$CF$101),--(CC872=$CC$8:$CC$101),--(CK872&lt;$CK$8:$CK$101))+COUNTIF($CK$8:CK872,CK872))</f>
        <v/>
      </c>
    </row>
    <row r="873" spans="73:91">
      <c r="BU873" s="193">
        <v>866</v>
      </c>
      <c r="BV873" s="193" t="str">
        <f>IF(CK873="","",SUMPRODUCT(--(CC873=$CC$8:$CC$358),--(CE873=$CE$8:$CE$358),--(CK873&lt;$CK$8:$CK$358))+COUNTIF($CK$8:CK873,CK873))</f>
        <v/>
      </c>
      <c r="BW873" s="193" t="str">
        <f t="shared" si="332"/>
        <v/>
      </c>
      <c r="BX873" s="193" t="str">
        <f t="shared" si="333"/>
        <v/>
      </c>
      <c r="BY873" s="193" t="str">
        <f t="shared" si="334"/>
        <v/>
      </c>
      <c r="BZ873" s="193" t="str">
        <f t="shared" si="335"/>
        <v/>
      </c>
      <c r="CA873" s="193" t="str">
        <f t="shared" si="336"/>
        <v/>
      </c>
      <c r="CB873" s="193" t="str">
        <f t="shared" si="337"/>
        <v/>
      </c>
      <c r="CC873" s="193" t="str">
        <f t="shared" si="338"/>
        <v/>
      </c>
      <c r="CD873" s="193" t="str">
        <f t="shared" si="339"/>
        <v/>
      </c>
      <c r="CE873" s="193" t="str">
        <f t="shared" si="340"/>
        <v/>
      </c>
      <c r="CF873" s="200" t="str">
        <f t="shared" si="331"/>
        <v/>
      </c>
      <c r="CG873" s="193" t="str">
        <f t="shared" si="341"/>
        <v/>
      </c>
      <c r="CH873" s="192" t="str">
        <f t="shared" si="342"/>
        <v/>
      </c>
      <c r="CI873" s="193" t="str">
        <f t="shared" si="343"/>
        <v/>
      </c>
      <c r="CJ873" s="192" t="str">
        <f t="shared" si="344"/>
        <v/>
      </c>
      <c r="CK873" s="192" t="str">
        <f t="shared" si="345"/>
        <v/>
      </c>
      <c r="CL873" s="193" t="str">
        <f>IF(CK873="","",SUMPRODUCT(--(CC873=$CC$8:$CC$358),--(CE873=$CE$8:$CE$358),--(CK873&lt;$CK$8:$CK$358))+COUNTIF($CK$8:CK873,CK873))</f>
        <v/>
      </c>
      <c r="CM873" s="229" t="str">
        <f>IF(CK873="","",SUMPRODUCT(--(CE873=$CE$8:$CE$101),--(CF873=$CF$8:$CF$101),--(CC873=$CC$8:$CC$101),--(CK873&lt;$CK$8:$CK$101))+COUNTIF($CK$8:CK873,CK873))</f>
        <v/>
      </c>
    </row>
    <row r="874" spans="73:91">
      <c r="BU874" s="193">
        <v>867</v>
      </c>
      <c r="BV874" s="193" t="str">
        <f>IF(CK874="","",SUMPRODUCT(--(CC874=$CC$8:$CC$358),--(CE874=$CE$8:$CE$358),--(CK874&lt;$CK$8:$CK$358))+COUNTIF($CK$8:CK874,CK874))</f>
        <v/>
      </c>
      <c r="BW874" s="193" t="str">
        <f t="shared" si="332"/>
        <v/>
      </c>
      <c r="BX874" s="193" t="str">
        <f t="shared" si="333"/>
        <v/>
      </c>
      <c r="BY874" s="193" t="str">
        <f t="shared" si="334"/>
        <v/>
      </c>
      <c r="BZ874" s="193" t="str">
        <f t="shared" si="335"/>
        <v/>
      </c>
      <c r="CA874" s="193" t="str">
        <f t="shared" si="336"/>
        <v/>
      </c>
      <c r="CB874" s="193" t="str">
        <f t="shared" si="337"/>
        <v/>
      </c>
      <c r="CC874" s="193" t="str">
        <f t="shared" si="338"/>
        <v/>
      </c>
      <c r="CD874" s="193" t="str">
        <f t="shared" si="339"/>
        <v/>
      </c>
      <c r="CE874" s="193" t="str">
        <f t="shared" si="340"/>
        <v/>
      </c>
      <c r="CF874" s="200" t="str">
        <f t="shared" si="331"/>
        <v/>
      </c>
      <c r="CG874" s="193" t="str">
        <f t="shared" si="341"/>
        <v/>
      </c>
      <c r="CH874" s="192" t="str">
        <f t="shared" si="342"/>
        <v/>
      </c>
      <c r="CI874" s="193" t="str">
        <f t="shared" si="343"/>
        <v/>
      </c>
      <c r="CJ874" s="192" t="str">
        <f t="shared" si="344"/>
        <v/>
      </c>
      <c r="CK874" s="192" t="str">
        <f t="shared" si="345"/>
        <v/>
      </c>
      <c r="CL874" s="193" t="str">
        <f>IF(CK874="","",SUMPRODUCT(--(CC874=$CC$8:$CC$358),--(CE874=$CE$8:$CE$358),--(CK874&lt;$CK$8:$CK$358))+COUNTIF($CK$8:CK874,CK874))</f>
        <v/>
      </c>
      <c r="CM874" s="229" t="str">
        <f>IF(CK874="","",SUMPRODUCT(--(CE874=$CE$8:$CE$101),--(CF874=$CF$8:$CF$101),--(CC874=$CC$8:$CC$101),--(CK874&lt;$CK$8:$CK$101))+COUNTIF($CK$8:CK874,CK874))</f>
        <v/>
      </c>
    </row>
    <row r="875" spans="73:91">
      <c r="BU875" s="193">
        <v>868</v>
      </c>
      <c r="BV875" s="193" t="str">
        <f>IF(CK875="","",SUMPRODUCT(--(CC875=$CC$8:$CC$358),--(CE875=$CE$8:$CE$358),--(CK875&lt;$CK$8:$CK$358))+COUNTIF($CK$8:CK875,CK875))</f>
        <v/>
      </c>
      <c r="BW875" s="193" t="str">
        <f t="shared" si="332"/>
        <v/>
      </c>
      <c r="BX875" s="193" t="str">
        <f t="shared" si="333"/>
        <v/>
      </c>
      <c r="BY875" s="193" t="str">
        <f t="shared" si="334"/>
        <v/>
      </c>
      <c r="BZ875" s="193" t="str">
        <f t="shared" si="335"/>
        <v/>
      </c>
      <c r="CA875" s="193" t="str">
        <f t="shared" si="336"/>
        <v/>
      </c>
      <c r="CB875" s="193" t="str">
        <f t="shared" si="337"/>
        <v/>
      </c>
      <c r="CC875" s="193" t="str">
        <f t="shared" si="338"/>
        <v/>
      </c>
      <c r="CD875" s="193" t="str">
        <f t="shared" si="339"/>
        <v/>
      </c>
      <c r="CE875" s="193" t="str">
        <f t="shared" si="340"/>
        <v/>
      </c>
      <c r="CF875" s="200" t="str">
        <f t="shared" si="331"/>
        <v/>
      </c>
      <c r="CG875" s="193" t="str">
        <f t="shared" si="341"/>
        <v/>
      </c>
      <c r="CH875" s="192" t="str">
        <f t="shared" si="342"/>
        <v/>
      </c>
      <c r="CI875" s="193" t="str">
        <f t="shared" si="343"/>
        <v/>
      </c>
      <c r="CJ875" s="192" t="str">
        <f t="shared" si="344"/>
        <v/>
      </c>
      <c r="CK875" s="192" t="str">
        <f t="shared" si="345"/>
        <v/>
      </c>
      <c r="CL875" s="193" t="str">
        <f>IF(CK875="","",SUMPRODUCT(--(CC875=$CC$8:$CC$358),--(CE875=$CE$8:$CE$358),--(CK875&lt;$CK$8:$CK$358))+COUNTIF($CK$8:CK875,CK875))</f>
        <v/>
      </c>
      <c r="CM875" s="229" t="str">
        <f>IF(CK875="","",SUMPRODUCT(--(CE875=$CE$8:$CE$101),--(CF875=$CF$8:$CF$101),--(CC875=$CC$8:$CC$101),--(CK875&lt;$CK$8:$CK$101))+COUNTIF($CK$8:CK875,CK875))</f>
        <v/>
      </c>
    </row>
    <row r="876" spans="73:91">
      <c r="BU876" s="193">
        <v>869</v>
      </c>
      <c r="BV876" s="193" t="str">
        <f>IF(CK876="","",SUMPRODUCT(--(CC876=$CC$8:$CC$358),--(CE876=$CE$8:$CE$358),--(CK876&lt;$CK$8:$CK$358))+COUNTIF($CK$8:CK876,CK876))</f>
        <v/>
      </c>
      <c r="BW876" s="193" t="str">
        <f t="shared" si="332"/>
        <v/>
      </c>
      <c r="BX876" s="193" t="str">
        <f t="shared" si="333"/>
        <v/>
      </c>
      <c r="BY876" s="193" t="str">
        <f t="shared" si="334"/>
        <v/>
      </c>
      <c r="BZ876" s="193" t="str">
        <f t="shared" si="335"/>
        <v/>
      </c>
      <c r="CA876" s="193" t="str">
        <f t="shared" si="336"/>
        <v/>
      </c>
      <c r="CB876" s="193" t="str">
        <f t="shared" si="337"/>
        <v/>
      </c>
      <c r="CC876" s="193" t="str">
        <f t="shared" si="338"/>
        <v/>
      </c>
      <c r="CD876" s="193" t="str">
        <f t="shared" si="339"/>
        <v/>
      </c>
      <c r="CE876" s="193" t="str">
        <f t="shared" si="340"/>
        <v/>
      </c>
      <c r="CF876" s="200" t="str">
        <f t="shared" si="331"/>
        <v/>
      </c>
      <c r="CG876" s="193" t="str">
        <f t="shared" si="341"/>
        <v/>
      </c>
      <c r="CH876" s="192" t="str">
        <f t="shared" si="342"/>
        <v/>
      </c>
      <c r="CI876" s="193" t="str">
        <f t="shared" si="343"/>
        <v/>
      </c>
      <c r="CJ876" s="192" t="str">
        <f t="shared" si="344"/>
        <v/>
      </c>
      <c r="CK876" s="192" t="str">
        <f t="shared" si="345"/>
        <v/>
      </c>
      <c r="CL876" s="193" t="str">
        <f>IF(CK876="","",SUMPRODUCT(--(CC876=$CC$8:$CC$358),--(CE876=$CE$8:$CE$358),--(CK876&lt;$CK$8:$CK$358))+COUNTIF($CK$8:CK876,CK876))</f>
        <v/>
      </c>
      <c r="CM876" s="229" t="str">
        <f>IF(CK876="","",SUMPRODUCT(--(CE876=$CE$8:$CE$101),--(CF876=$CF$8:$CF$101),--(CC876=$CC$8:$CC$101),--(CK876&lt;$CK$8:$CK$101))+COUNTIF($CK$8:CK876,CK876))</f>
        <v/>
      </c>
    </row>
    <row r="877" spans="73:91">
      <c r="BU877" s="193">
        <v>870</v>
      </c>
      <c r="BV877" s="193" t="str">
        <f>IF(CK877="","",SUMPRODUCT(--(CC877=$CC$8:$CC$358),--(CE877=$CE$8:$CE$358),--(CK877&lt;$CK$8:$CK$358))+COUNTIF($CK$8:CK877,CK877))</f>
        <v/>
      </c>
      <c r="BW877" s="193" t="str">
        <f t="shared" si="332"/>
        <v/>
      </c>
      <c r="BX877" s="193" t="str">
        <f t="shared" si="333"/>
        <v/>
      </c>
      <c r="BY877" s="193" t="str">
        <f t="shared" si="334"/>
        <v/>
      </c>
      <c r="BZ877" s="193" t="str">
        <f t="shared" si="335"/>
        <v/>
      </c>
      <c r="CA877" s="193" t="str">
        <f t="shared" si="336"/>
        <v/>
      </c>
      <c r="CB877" s="193" t="str">
        <f t="shared" si="337"/>
        <v/>
      </c>
      <c r="CC877" s="193" t="str">
        <f t="shared" si="338"/>
        <v/>
      </c>
      <c r="CD877" s="193" t="str">
        <f t="shared" si="339"/>
        <v/>
      </c>
      <c r="CE877" s="193" t="str">
        <f t="shared" si="340"/>
        <v/>
      </c>
      <c r="CF877" s="200" t="str">
        <f t="shared" si="331"/>
        <v/>
      </c>
      <c r="CG877" s="193" t="str">
        <f t="shared" si="341"/>
        <v/>
      </c>
      <c r="CH877" s="192" t="str">
        <f t="shared" si="342"/>
        <v/>
      </c>
      <c r="CI877" s="193" t="str">
        <f t="shared" si="343"/>
        <v/>
      </c>
      <c r="CJ877" s="192" t="str">
        <f t="shared" si="344"/>
        <v/>
      </c>
      <c r="CK877" s="192" t="str">
        <f t="shared" si="345"/>
        <v/>
      </c>
      <c r="CL877" s="193" t="str">
        <f>IF(CK877="","",SUMPRODUCT(--(CC877=$CC$8:$CC$358),--(CE877=$CE$8:$CE$358),--(CK877&lt;$CK$8:$CK$358))+COUNTIF($CK$8:CK877,CK877))</f>
        <v/>
      </c>
      <c r="CM877" s="229" t="str">
        <f>IF(CK877="","",SUMPRODUCT(--(CE877=$CE$8:$CE$101),--(CF877=$CF$8:$CF$101),--(CC877=$CC$8:$CC$101),--(CK877&lt;$CK$8:$CK$101))+COUNTIF($CK$8:CK877,CK877))</f>
        <v/>
      </c>
    </row>
    <row r="878" spans="73:91">
      <c r="BU878" s="193">
        <v>871</v>
      </c>
      <c r="BV878" s="193" t="str">
        <f>IF(CK878="","",SUMPRODUCT(--(CC878=$CC$8:$CC$358),--(CE878=$CE$8:$CE$358),--(CK878&lt;$CK$8:$CK$358))+COUNTIF($CK$8:CK878,CK878))</f>
        <v/>
      </c>
      <c r="BW878" s="193" t="str">
        <f t="shared" si="332"/>
        <v/>
      </c>
      <c r="BX878" s="193" t="str">
        <f t="shared" si="333"/>
        <v/>
      </c>
      <c r="BY878" s="193" t="str">
        <f t="shared" si="334"/>
        <v/>
      </c>
      <c r="BZ878" s="193" t="str">
        <f t="shared" si="335"/>
        <v/>
      </c>
      <c r="CA878" s="193" t="str">
        <f t="shared" si="336"/>
        <v/>
      </c>
      <c r="CB878" s="193" t="str">
        <f t="shared" si="337"/>
        <v/>
      </c>
      <c r="CC878" s="193" t="str">
        <f t="shared" si="338"/>
        <v/>
      </c>
      <c r="CD878" s="193" t="str">
        <f t="shared" si="339"/>
        <v/>
      </c>
      <c r="CE878" s="193" t="str">
        <f t="shared" si="340"/>
        <v/>
      </c>
      <c r="CF878" s="200" t="str">
        <f t="shared" si="331"/>
        <v/>
      </c>
      <c r="CG878" s="193" t="str">
        <f t="shared" si="341"/>
        <v/>
      </c>
      <c r="CH878" s="192" t="str">
        <f t="shared" si="342"/>
        <v/>
      </c>
      <c r="CI878" s="193" t="str">
        <f t="shared" si="343"/>
        <v/>
      </c>
      <c r="CJ878" s="192" t="str">
        <f t="shared" si="344"/>
        <v/>
      </c>
      <c r="CK878" s="192" t="str">
        <f t="shared" si="345"/>
        <v/>
      </c>
      <c r="CL878" s="193" t="str">
        <f>IF(CK878="","",SUMPRODUCT(--(CC878=$CC$8:$CC$358),--(CE878=$CE$8:$CE$358),--(CK878&lt;$CK$8:$CK$358))+COUNTIF($CK$8:CK878,CK878))</f>
        <v/>
      </c>
      <c r="CM878" s="229" t="str">
        <f>IF(CK878="","",SUMPRODUCT(--(CE878=$CE$8:$CE$101),--(CF878=$CF$8:$CF$101),--(CC878=$CC$8:$CC$101),--(CK878&lt;$CK$8:$CK$101))+COUNTIF($CK$8:CK878,CK878))</f>
        <v/>
      </c>
    </row>
    <row r="879" spans="73:91">
      <c r="BU879" s="193">
        <v>872</v>
      </c>
      <c r="BV879" s="193" t="str">
        <f>IF(CK879="","",SUMPRODUCT(--(CC879=$CC$8:$CC$358),--(CE879=$CE$8:$CE$358),--(CK879&lt;$CK$8:$CK$358))+COUNTIF($CK$8:CK879,CK879))</f>
        <v/>
      </c>
      <c r="BW879" s="193" t="str">
        <f t="shared" si="332"/>
        <v/>
      </c>
      <c r="BX879" s="193" t="str">
        <f t="shared" si="333"/>
        <v/>
      </c>
      <c r="BY879" s="193" t="str">
        <f t="shared" si="334"/>
        <v/>
      </c>
      <c r="BZ879" s="193" t="str">
        <f t="shared" si="335"/>
        <v/>
      </c>
      <c r="CA879" s="193" t="str">
        <f t="shared" si="336"/>
        <v/>
      </c>
      <c r="CB879" s="193" t="str">
        <f t="shared" si="337"/>
        <v/>
      </c>
      <c r="CC879" s="193" t="str">
        <f t="shared" si="338"/>
        <v/>
      </c>
      <c r="CD879" s="193" t="str">
        <f t="shared" si="339"/>
        <v/>
      </c>
      <c r="CE879" s="193" t="str">
        <f t="shared" si="340"/>
        <v/>
      </c>
      <c r="CF879" s="200" t="str">
        <f t="shared" si="331"/>
        <v/>
      </c>
      <c r="CG879" s="193" t="str">
        <f t="shared" si="341"/>
        <v/>
      </c>
      <c r="CH879" s="192" t="str">
        <f t="shared" si="342"/>
        <v/>
      </c>
      <c r="CI879" s="193" t="str">
        <f t="shared" si="343"/>
        <v/>
      </c>
      <c r="CJ879" s="192" t="str">
        <f t="shared" si="344"/>
        <v/>
      </c>
      <c r="CK879" s="192" t="str">
        <f t="shared" si="345"/>
        <v/>
      </c>
      <c r="CL879" s="193" t="str">
        <f>IF(CK879="","",SUMPRODUCT(--(CC879=$CC$8:$CC$358),--(CE879=$CE$8:$CE$358),--(CK879&lt;$CK$8:$CK$358))+COUNTIF($CK$8:CK879,CK879))</f>
        <v/>
      </c>
      <c r="CM879" s="229" t="str">
        <f>IF(CK879="","",SUMPRODUCT(--(CE879=$CE$8:$CE$101),--(CF879=$CF$8:$CF$101),--(CC879=$CC$8:$CC$101),--(CK879&lt;$CK$8:$CK$101))+COUNTIF($CK$8:CK879,CK879))</f>
        <v/>
      </c>
    </row>
    <row r="880" spans="73:91">
      <c r="BU880" s="193">
        <v>873</v>
      </c>
      <c r="BV880" s="193" t="str">
        <f>IF(CK880="","",SUMPRODUCT(--(CC880=$CC$8:$CC$358),--(CE880=$CE$8:$CE$358),--(CK880&lt;$CK$8:$CK$358))+COUNTIF($CK$8:CK880,CK880))</f>
        <v/>
      </c>
      <c r="BW880" s="193" t="str">
        <f t="shared" si="332"/>
        <v/>
      </c>
      <c r="BX880" s="193" t="str">
        <f t="shared" si="333"/>
        <v/>
      </c>
      <c r="BY880" s="193" t="str">
        <f t="shared" si="334"/>
        <v/>
      </c>
      <c r="BZ880" s="193" t="str">
        <f t="shared" si="335"/>
        <v/>
      </c>
      <c r="CA880" s="193" t="str">
        <f t="shared" si="336"/>
        <v/>
      </c>
      <c r="CB880" s="193" t="str">
        <f t="shared" si="337"/>
        <v/>
      </c>
      <c r="CC880" s="193" t="str">
        <f t="shared" si="338"/>
        <v/>
      </c>
      <c r="CD880" s="193" t="str">
        <f t="shared" si="339"/>
        <v/>
      </c>
      <c r="CE880" s="193" t="str">
        <f t="shared" si="340"/>
        <v/>
      </c>
      <c r="CF880" s="200" t="str">
        <f t="shared" si="331"/>
        <v/>
      </c>
      <c r="CG880" s="193" t="str">
        <f t="shared" si="341"/>
        <v/>
      </c>
      <c r="CH880" s="192" t="str">
        <f t="shared" si="342"/>
        <v/>
      </c>
      <c r="CI880" s="193" t="str">
        <f t="shared" si="343"/>
        <v/>
      </c>
      <c r="CJ880" s="192" t="str">
        <f t="shared" si="344"/>
        <v/>
      </c>
      <c r="CK880" s="192" t="str">
        <f t="shared" si="345"/>
        <v/>
      </c>
      <c r="CL880" s="193" t="str">
        <f>IF(CK880="","",SUMPRODUCT(--(CC880=$CC$8:$CC$358),--(CE880=$CE$8:$CE$358),--(CK880&lt;$CK$8:$CK$358))+COUNTIF($CK$8:CK880,CK880))</f>
        <v/>
      </c>
      <c r="CM880" s="229" t="str">
        <f>IF(CK880="","",SUMPRODUCT(--(CE880=$CE$8:$CE$101),--(CF880=$CF$8:$CF$101),--(CC880=$CC$8:$CC$101),--(CK880&lt;$CK$8:$CK$101))+COUNTIF($CK$8:CK880,CK880))</f>
        <v/>
      </c>
    </row>
    <row r="881" spans="73:91">
      <c r="BU881" s="193">
        <v>874</v>
      </c>
      <c r="BV881" s="193" t="str">
        <f>IF(CK881="","",SUMPRODUCT(--(CC881=$CC$8:$CC$358),--(CE881=$CE$8:$CE$358),--(CK881&lt;$CK$8:$CK$358))+COUNTIF($CK$8:CK881,CK881))</f>
        <v/>
      </c>
      <c r="BW881" s="193" t="str">
        <f t="shared" si="332"/>
        <v/>
      </c>
      <c r="BX881" s="193" t="str">
        <f t="shared" si="333"/>
        <v/>
      </c>
      <c r="BY881" s="193" t="str">
        <f t="shared" si="334"/>
        <v/>
      </c>
      <c r="BZ881" s="193" t="str">
        <f t="shared" si="335"/>
        <v/>
      </c>
      <c r="CA881" s="193" t="str">
        <f t="shared" si="336"/>
        <v/>
      </c>
      <c r="CB881" s="193" t="str">
        <f t="shared" si="337"/>
        <v/>
      </c>
      <c r="CC881" s="193" t="str">
        <f t="shared" si="338"/>
        <v/>
      </c>
      <c r="CD881" s="193" t="str">
        <f t="shared" si="339"/>
        <v/>
      </c>
      <c r="CE881" s="193" t="str">
        <f t="shared" si="340"/>
        <v/>
      </c>
      <c r="CF881" s="200" t="str">
        <f t="shared" si="331"/>
        <v/>
      </c>
      <c r="CG881" s="193" t="str">
        <f t="shared" si="341"/>
        <v/>
      </c>
      <c r="CH881" s="192" t="str">
        <f t="shared" si="342"/>
        <v/>
      </c>
      <c r="CI881" s="193" t="str">
        <f t="shared" si="343"/>
        <v/>
      </c>
      <c r="CJ881" s="192" t="str">
        <f t="shared" si="344"/>
        <v/>
      </c>
      <c r="CK881" s="192" t="str">
        <f t="shared" si="345"/>
        <v/>
      </c>
      <c r="CL881" s="193" t="str">
        <f>IF(CK881="","",SUMPRODUCT(--(CC881=$CC$8:$CC$358),--(CE881=$CE$8:$CE$358),--(CK881&lt;$CK$8:$CK$358))+COUNTIF($CK$8:CK881,CK881))</f>
        <v/>
      </c>
      <c r="CM881" s="229" t="str">
        <f>IF(CK881="","",SUMPRODUCT(--(CE881=$CE$8:$CE$101),--(CF881=$CF$8:$CF$101),--(CC881=$CC$8:$CC$101),--(CK881&lt;$CK$8:$CK$101))+COUNTIF($CK$8:CK881,CK881))</f>
        <v/>
      </c>
    </row>
    <row r="882" spans="73:91">
      <c r="BU882" s="193">
        <v>875</v>
      </c>
      <c r="BV882" s="193" t="str">
        <f>IF(CK882="","",SUMPRODUCT(--(CC882=$CC$8:$CC$358),--(CE882=$CE$8:$CE$358),--(CK882&lt;$CK$8:$CK$358))+COUNTIF($CK$8:CK882,CK882))</f>
        <v/>
      </c>
      <c r="BW882" s="193" t="str">
        <f t="shared" si="332"/>
        <v/>
      </c>
      <c r="BX882" s="193" t="str">
        <f t="shared" si="333"/>
        <v/>
      </c>
      <c r="BY882" s="193" t="str">
        <f t="shared" si="334"/>
        <v/>
      </c>
      <c r="BZ882" s="193" t="str">
        <f t="shared" si="335"/>
        <v/>
      </c>
      <c r="CA882" s="193" t="str">
        <f t="shared" si="336"/>
        <v/>
      </c>
      <c r="CB882" s="193" t="str">
        <f t="shared" si="337"/>
        <v/>
      </c>
      <c r="CC882" s="193" t="str">
        <f t="shared" si="338"/>
        <v/>
      </c>
      <c r="CD882" s="193" t="str">
        <f t="shared" si="339"/>
        <v/>
      </c>
      <c r="CE882" s="193" t="str">
        <f t="shared" si="340"/>
        <v/>
      </c>
      <c r="CF882" s="200" t="str">
        <f t="shared" si="331"/>
        <v/>
      </c>
      <c r="CG882" s="193" t="str">
        <f t="shared" si="341"/>
        <v/>
      </c>
      <c r="CH882" s="192" t="str">
        <f t="shared" si="342"/>
        <v/>
      </c>
      <c r="CI882" s="193" t="str">
        <f t="shared" si="343"/>
        <v/>
      </c>
      <c r="CJ882" s="192" t="str">
        <f t="shared" si="344"/>
        <v/>
      </c>
      <c r="CK882" s="192" t="str">
        <f t="shared" si="345"/>
        <v/>
      </c>
      <c r="CL882" s="193" t="str">
        <f>IF(CK882="","",SUMPRODUCT(--(CC882=$CC$8:$CC$358),--(CE882=$CE$8:$CE$358),--(CK882&lt;$CK$8:$CK$358))+COUNTIF($CK$8:CK882,CK882))</f>
        <v/>
      </c>
      <c r="CM882" s="229" t="str">
        <f>IF(CK882="","",SUMPRODUCT(--(CE882=$CE$8:$CE$101),--(CF882=$CF$8:$CF$101),--(CC882=$CC$8:$CC$101),--(CK882&lt;$CK$8:$CK$101))+COUNTIF($CK$8:CK882,CK882))</f>
        <v/>
      </c>
    </row>
    <row r="883" spans="73:91">
      <c r="BU883" s="193">
        <v>876</v>
      </c>
      <c r="BV883" s="193" t="str">
        <f>IF(CK883="","",SUMPRODUCT(--(CC883=$CC$8:$CC$358),--(CE883=$CE$8:$CE$358),--(CK883&lt;$CK$8:$CK$358))+COUNTIF($CK$8:CK883,CK883))</f>
        <v/>
      </c>
      <c r="BW883" s="193" t="str">
        <f t="shared" si="332"/>
        <v/>
      </c>
      <c r="BX883" s="193" t="str">
        <f t="shared" si="333"/>
        <v/>
      </c>
      <c r="BY883" s="193" t="str">
        <f t="shared" si="334"/>
        <v/>
      </c>
      <c r="BZ883" s="193" t="str">
        <f t="shared" si="335"/>
        <v/>
      </c>
      <c r="CA883" s="193" t="str">
        <f t="shared" si="336"/>
        <v/>
      </c>
      <c r="CB883" s="193" t="str">
        <f t="shared" si="337"/>
        <v/>
      </c>
      <c r="CC883" s="193" t="str">
        <f t="shared" si="338"/>
        <v/>
      </c>
      <c r="CD883" s="193" t="str">
        <f t="shared" si="339"/>
        <v/>
      </c>
      <c r="CE883" s="193" t="str">
        <f t="shared" si="340"/>
        <v/>
      </c>
      <c r="CF883" s="200" t="str">
        <f t="shared" si="331"/>
        <v/>
      </c>
      <c r="CG883" s="193" t="str">
        <f t="shared" si="341"/>
        <v/>
      </c>
      <c r="CH883" s="192" t="str">
        <f t="shared" si="342"/>
        <v/>
      </c>
      <c r="CI883" s="193" t="str">
        <f t="shared" si="343"/>
        <v/>
      </c>
      <c r="CJ883" s="192" t="str">
        <f t="shared" si="344"/>
        <v/>
      </c>
      <c r="CK883" s="192" t="str">
        <f t="shared" si="345"/>
        <v/>
      </c>
      <c r="CL883" s="193" t="str">
        <f>IF(CK883="","",SUMPRODUCT(--(CC883=$CC$8:$CC$358),--(CE883=$CE$8:$CE$358),--(CK883&lt;$CK$8:$CK$358))+COUNTIF($CK$8:CK883,CK883))</f>
        <v/>
      </c>
      <c r="CM883" s="229" t="str">
        <f>IF(CK883="","",SUMPRODUCT(--(CE883=$CE$8:$CE$101),--(CF883=$CF$8:$CF$101),--(CC883=$CC$8:$CC$101),--(CK883&lt;$CK$8:$CK$101))+COUNTIF($CK$8:CK883,CK883))</f>
        <v/>
      </c>
    </row>
    <row r="884" spans="73:91">
      <c r="BU884" s="193">
        <v>877</v>
      </c>
      <c r="BV884" s="193" t="str">
        <f>IF(CK884="","",SUMPRODUCT(--(CC884=$CC$8:$CC$358),--(CE884=$CE$8:$CE$358),--(CK884&lt;$CK$8:$CK$358))+COUNTIF($CK$8:CK884,CK884))</f>
        <v/>
      </c>
      <c r="BW884" s="193" t="str">
        <f t="shared" si="332"/>
        <v/>
      </c>
      <c r="BX884" s="193" t="str">
        <f t="shared" si="333"/>
        <v/>
      </c>
      <c r="BY884" s="193" t="str">
        <f t="shared" si="334"/>
        <v/>
      </c>
      <c r="BZ884" s="193" t="str">
        <f t="shared" si="335"/>
        <v/>
      </c>
      <c r="CA884" s="193" t="str">
        <f t="shared" si="336"/>
        <v/>
      </c>
      <c r="CB884" s="193" t="str">
        <f t="shared" si="337"/>
        <v/>
      </c>
      <c r="CC884" s="193" t="str">
        <f t="shared" si="338"/>
        <v/>
      </c>
      <c r="CD884" s="193" t="str">
        <f t="shared" si="339"/>
        <v/>
      </c>
      <c r="CE884" s="193" t="str">
        <f t="shared" si="340"/>
        <v/>
      </c>
      <c r="CF884" s="200" t="str">
        <f t="shared" si="331"/>
        <v/>
      </c>
      <c r="CG884" s="193" t="str">
        <f t="shared" si="341"/>
        <v/>
      </c>
      <c r="CH884" s="192" t="str">
        <f t="shared" si="342"/>
        <v/>
      </c>
      <c r="CI884" s="193" t="str">
        <f t="shared" si="343"/>
        <v/>
      </c>
      <c r="CJ884" s="192" t="str">
        <f t="shared" si="344"/>
        <v/>
      </c>
      <c r="CK884" s="192" t="str">
        <f t="shared" si="345"/>
        <v/>
      </c>
      <c r="CL884" s="193" t="str">
        <f>IF(CK884="","",SUMPRODUCT(--(CC884=$CC$8:$CC$358),--(CE884=$CE$8:$CE$358),--(CK884&lt;$CK$8:$CK$358))+COUNTIF($CK$8:CK884,CK884))</f>
        <v/>
      </c>
      <c r="CM884" s="229" t="str">
        <f>IF(CK884="","",SUMPRODUCT(--(CE884=$CE$8:$CE$101),--(CF884=$CF$8:$CF$101),--(CC884=$CC$8:$CC$101),--(CK884&lt;$CK$8:$CK$101))+COUNTIF($CK$8:CK884,CK884))</f>
        <v/>
      </c>
    </row>
    <row r="885" spans="73:91">
      <c r="BU885" s="193">
        <v>878</v>
      </c>
      <c r="BV885" s="193" t="str">
        <f>IF(CK885="","",SUMPRODUCT(--(CC885=$CC$8:$CC$358),--(CE885=$CE$8:$CE$358),--(CK885&lt;$CK$8:$CK$358))+COUNTIF($CK$8:CK885,CK885))</f>
        <v/>
      </c>
      <c r="BW885" s="193" t="str">
        <f t="shared" si="332"/>
        <v/>
      </c>
      <c r="BX885" s="193" t="str">
        <f t="shared" si="333"/>
        <v/>
      </c>
      <c r="BY885" s="193" t="str">
        <f t="shared" si="334"/>
        <v/>
      </c>
      <c r="BZ885" s="193" t="str">
        <f t="shared" si="335"/>
        <v/>
      </c>
      <c r="CA885" s="193" t="str">
        <f t="shared" si="336"/>
        <v/>
      </c>
      <c r="CB885" s="193" t="str">
        <f t="shared" si="337"/>
        <v/>
      </c>
      <c r="CC885" s="193" t="str">
        <f t="shared" si="338"/>
        <v/>
      </c>
      <c r="CD885" s="193" t="str">
        <f t="shared" si="339"/>
        <v/>
      </c>
      <c r="CE885" s="193" t="str">
        <f t="shared" si="340"/>
        <v/>
      </c>
      <c r="CF885" s="200" t="str">
        <f t="shared" si="331"/>
        <v/>
      </c>
      <c r="CG885" s="193" t="str">
        <f t="shared" si="341"/>
        <v/>
      </c>
      <c r="CH885" s="192" t="str">
        <f t="shared" si="342"/>
        <v/>
      </c>
      <c r="CI885" s="193" t="str">
        <f t="shared" si="343"/>
        <v/>
      </c>
      <c r="CJ885" s="192" t="str">
        <f t="shared" si="344"/>
        <v/>
      </c>
      <c r="CK885" s="192" t="str">
        <f t="shared" si="345"/>
        <v/>
      </c>
      <c r="CL885" s="193" t="str">
        <f>IF(CK885="","",SUMPRODUCT(--(CC885=$CC$8:$CC$358),--(CE885=$CE$8:$CE$358),--(CK885&lt;$CK$8:$CK$358))+COUNTIF($CK$8:CK885,CK885))</f>
        <v/>
      </c>
      <c r="CM885" s="229" t="str">
        <f>IF(CK885="","",SUMPRODUCT(--(CE885=$CE$8:$CE$101),--(CF885=$CF$8:$CF$101),--(CC885=$CC$8:$CC$101),--(CK885&lt;$CK$8:$CK$101))+COUNTIF($CK$8:CK885,CK885))</f>
        <v/>
      </c>
    </row>
    <row r="886" spans="73:91">
      <c r="BU886" s="193">
        <v>879</v>
      </c>
      <c r="BV886" s="193" t="str">
        <f>IF(CK886="","",SUMPRODUCT(--(CC886=$CC$8:$CC$358),--(CE886=$CE$8:$CE$358),--(CK886&lt;$CK$8:$CK$358))+COUNTIF($CK$8:CK886,CK886))</f>
        <v/>
      </c>
      <c r="BW886" s="193" t="str">
        <f t="shared" si="332"/>
        <v/>
      </c>
      <c r="BX886" s="193" t="str">
        <f t="shared" si="333"/>
        <v/>
      </c>
      <c r="BY886" s="193" t="str">
        <f t="shared" si="334"/>
        <v/>
      </c>
      <c r="BZ886" s="193" t="str">
        <f t="shared" si="335"/>
        <v/>
      </c>
      <c r="CA886" s="193" t="str">
        <f t="shared" si="336"/>
        <v/>
      </c>
      <c r="CB886" s="193" t="str">
        <f t="shared" si="337"/>
        <v/>
      </c>
      <c r="CC886" s="193" t="str">
        <f t="shared" si="338"/>
        <v/>
      </c>
      <c r="CD886" s="193" t="str">
        <f t="shared" si="339"/>
        <v/>
      </c>
      <c r="CE886" s="193" t="str">
        <f t="shared" si="340"/>
        <v/>
      </c>
      <c r="CF886" s="200" t="str">
        <f t="shared" si="331"/>
        <v/>
      </c>
      <c r="CG886" s="193" t="str">
        <f t="shared" si="341"/>
        <v/>
      </c>
      <c r="CH886" s="192" t="str">
        <f t="shared" si="342"/>
        <v/>
      </c>
      <c r="CI886" s="193" t="str">
        <f t="shared" si="343"/>
        <v/>
      </c>
      <c r="CJ886" s="192" t="str">
        <f t="shared" si="344"/>
        <v/>
      </c>
      <c r="CK886" s="192" t="str">
        <f t="shared" si="345"/>
        <v/>
      </c>
      <c r="CL886" s="193" t="str">
        <f>IF(CK886="","",SUMPRODUCT(--(CC886=$CC$8:$CC$358),--(CE886=$CE$8:$CE$358),--(CK886&lt;$CK$8:$CK$358))+COUNTIF($CK$8:CK886,CK886))</f>
        <v/>
      </c>
      <c r="CM886" s="229" t="str">
        <f>IF(CK886="","",SUMPRODUCT(--(CE886=$CE$8:$CE$101),--(CF886=$CF$8:$CF$101),--(CC886=$CC$8:$CC$101),--(CK886&lt;$CK$8:$CK$101))+COUNTIF($CK$8:CK886,CK886))</f>
        <v/>
      </c>
    </row>
    <row r="887" spans="73:91">
      <c r="BU887" s="193">
        <v>880</v>
      </c>
      <c r="BV887" s="193" t="str">
        <f>IF(CK887="","",SUMPRODUCT(--(CC887=$CC$8:$CC$358),--(CE887=$CE$8:$CE$358),--(CK887&lt;$CK$8:$CK$358))+COUNTIF($CK$8:CK887,CK887))</f>
        <v/>
      </c>
      <c r="BW887" s="193" t="str">
        <f t="shared" si="332"/>
        <v/>
      </c>
      <c r="BX887" s="193" t="str">
        <f t="shared" si="333"/>
        <v/>
      </c>
      <c r="BY887" s="193" t="str">
        <f t="shared" si="334"/>
        <v/>
      </c>
      <c r="BZ887" s="193" t="str">
        <f t="shared" si="335"/>
        <v/>
      </c>
      <c r="CA887" s="193" t="str">
        <f t="shared" si="336"/>
        <v/>
      </c>
      <c r="CB887" s="193" t="str">
        <f t="shared" si="337"/>
        <v/>
      </c>
      <c r="CC887" s="193" t="str">
        <f t="shared" si="338"/>
        <v/>
      </c>
      <c r="CD887" s="193" t="str">
        <f t="shared" si="339"/>
        <v/>
      </c>
      <c r="CE887" s="193" t="str">
        <f t="shared" si="340"/>
        <v/>
      </c>
      <c r="CF887" s="200" t="str">
        <f t="shared" si="331"/>
        <v/>
      </c>
      <c r="CG887" s="193" t="str">
        <f t="shared" si="341"/>
        <v/>
      </c>
      <c r="CH887" s="192" t="str">
        <f t="shared" si="342"/>
        <v/>
      </c>
      <c r="CI887" s="193" t="str">
        <f t="shared" si="343"/>
        <v/>
      </c>
      <c r="CJ887" s="192" t="str">
        <f t="shared" si="344"/>
        <v/>
      </c>
      <c r="CK887" s="192" t="str">
        <f t="shared" si="345"/>
        <v/>
      </c>
      <c r="CL887" s="193" t="str">
        <f>IF(CK887="","",SUMPRODUCT(--(CC887=$CC$8:$CC$358),--(CE887=$CE$8:$CE$358),--(CK887&lt;$CK$8:$CK$358))+COUNTIF($CK$8:CK887,CK887))</f>
        <v/>
      </c>
      <c r="CM887" s="229" t="str">
        <f>IF(CK887="","",SUMPRODUCT(--(CE887=$CE$8:$CE$101),--(CF887=$CF$8:$CF$101),--(CC887=$CC$8:$CC$101),--(CK887&lt;$CK$8:$CK$101))+COUNTIF($CK$8:CK887,CK887))</f>
        <v/>
      </c>
    </row>
    <row r="888" spans="73:91">
      <c r="BU888" s="193">
        <v>881</v>
      </c>
      <c r="BV888" s="193" t="str">
        <f>IF(CK888="","",SUMPRODUCT(--(CC888=$CC$8:$CC$358),--(CE888=$CE$8:$CE$358),--(CK888&lt;$CK$8:$CK$358))+COUNTIF($CK$8:CK888,CK888))</f>
        <v/>
      </c>
      <c r="BW888" s="193" t="str">
        <f t="shared" si="332"/>
        <v/>
      </c>
      <c r="BX888" s="193" t="str">
        <f t="shared" si="333"/>
        <v/>
      </c>
      <c r="BY888" s="193" t="str">
        <f t="shared" si="334"/>
        <v/>
      </c>
      <c r="BZ888" s="193" t="str">
        <f t="shared" si="335"/>
        <v/>
      </c>
      <c r="CA888" s="193" t="str">
        <f t="shared" si="336"/>
        <v/>
      </c>
      <c r="CB888" s="193" t="str">
        <f t="shared" si="337"/>
        <v/>
      </c>
      <c r="CC888" s="193" t="str">
        <f t="shared" si="338"/>
        <v/>
      </c>
      <c r="CD888" s="193" t="str">
        <f t="shared" si="339"/>
        <v/>
      </c>
      <c r="CE888" s="193" t="str">
        <f t="shared" si="340"/>
        <v/>
      </c>
      <c r="CF888" s="200" t="str">
        <f t="shared" si="331"/>
        <v/>
      </c>
      <c r="CG888" s="193" t="str">
        <f t="shared" si="341"/>
        <v/>
      </c>
      <c r="CH888" s="192" t="str">
        <f t="shared" si="342"/>
        <v/>
      </c>
      <c r="CI888" s="193" t="str">
        <f t="shared" si="343"/>
        <v/>
      </c>
      <c r="CJ888" s="192" t="str">
        <f t="shared" si="344"/>
        <v/>
      </c>
      <c r="CK888" s="192" t="str">
        <f t="shared" si="345"/>
        <v/>
      </c>
      <c r="CL888" s="193" t="str">
        <f>IF(CK888="","",SUMPRODUCT(--(CC888=$CC$8:$CC$358),--(CE888=$CE$8:$CE$358),--(CK888&lt;$CK$8:$CK$358))+COUNTIF($CK$8:CK888,CK888))</f>
        <v/>
      </c>
      <c r="CM888" s="229" t="str">
        <f>IF(CK888="","",SUMPRODUCT(--(CE888=$CE$8:$CE$101),--(CF888=$CF$8:$CF$101),--(CC888=$CC$8:$CC$101),--(CK888&lt;$CK$8:$CK$101))+COUNTIF($CK$8:CK888,CK888))</f>
        <v/>
      </c>
    </row>
    <row r="889" spans="73:91">
      <c r="BU889" s="193">
        <v>882</v>
      </c>
      <c r="BV889" s="193" t="str">
        <f>IF(CK889="","",SUMPRODUCT(--(CC889=$CC$8:$CC$358),--(CE889=$CE$8:$CE$358),--(CK889&lt;$CK$8:$CK$358))+COUNTIF($CK$8:CK889,CK889))</f>
        <v/>
      </c>
      <c r="BW889" s="193" t="str">
        <f t="shared" si="332"/>
        <v/>
      </c>
      <c r="BX889" s="193" t="str">
        <f t="shared" si="333"/>
        <v/>
      </c>
      <c r="BY889" s="193" t="str">
        <f t="shared" si="334"/>
        <v/>
      </c>
      <c r="BZ889" s="193" t="str">
        <f t="shared" si="335"/>
        <v/>
      </c>
      <c r="CA889" s="193" t="str">
        <f t="shared" si="336"/>
        <v/>
      </c>
      <c r="CB889" s="193" t="str">
        <f t="shared" si="337"/>
        <v/>
      </c>
      <c r="CC889" s="193" t="str">
        <f t="shared" si="338"/>
        <v/>
      </c>
      <c r="CD889" s="193" t="str">
        <f t="shared" si="339"/>
        <v/>
      </c>
      <c r="CE889" s="193" t="str">
        <f t="shared" si="340"/>
        <v/>
      </c>
      <c r="CF889" s="200" t="str">
        <f t="shared" si="331"/>
        <v/>
      </c>
      <c r="CG889" s="193" t="str">
        <f t="shared" si="341"/>
        <v/>
      </c>
      <c r="CH889" s="192" t="str">
        <f t="shared" si="342"/>
        <v/>
      </c>
      <c r="CI889" s="193" t="str">
        <f t="shared" si="343"/>
        <v/>
      </c>
      <c r="CJ889" s="192" t="str">
        <f t="shared" si="344"/>
        <v/>
      </c>
      <c r="CK889" s="192" t="str">
        <f t="shared" si="345"/>
        <v/>
      </c>
      <c r="CL889" s="193" t="str">
        <f>IF(CK889="","",SUMPRODUCT(--(CC889=$CC$8:$CC$358),--(CE889=$CE$8:$CE$358),--(CK889&lt;$CK$8:$CK$358))+COUNTIF($CK$8:CK889,CK889))</f>
        <v/>
      </c>
      <c r="CM889" s="229" t="str">
        <f>IF(CK889="","",SUMPRODUCT(--(CE889=$CE$8:$CE$101),--(CF889=$CF$8:$CF$101),--(CC889=$CC$8:$CC$101),--(CK889&lt;$CK$8:$CK$101))+COUNTIF($CK$8:CK889,CK889))</f>
        <v/>
      </c>
    </row>
    <row r="890" spans="73:91">
      <c r="BU890" s="193">
        <v>883</v>
      </c>
      <c r="BV890" s="193" t="str">
        <f>IF(CK890="","",SUMPRODUCT(--(CC890=$CC$8:$CC$358),--(CE890=$CE$8:$CE$358),--(CK890&lt;$CK$8:$CK$358))+COUNTIF($CK$8:CK890,CK890))</f>
        <v/>
      </c>
      <c r="BW890" s="193" t="str">
        <f t="shared" si="332"/>
        <v/>
      </c>
      <c r="BX890" s="193" t="str">
        <f t="shared" si="333"/>
        <v/>
      </c>
      <c r="BY890" s="193" t="str">
        <f t="shared" si="334"/>
        <v/>
      </c>
      <c r="BZ890" s="193" t="str">
        <f t="shared" si="335"/>
        <v/>
      </c>
      <c r="CA890" s="193" t="str">
        <f t="shared" si="336"/>
        <v/>
      </c>
      <c r="CB890" s="193" t="str">
        <f t="shared" si="337"/>
        <v/>
      </c>
      <c r="CC890" s="193" t="str">
        <f t="shared" si="338"/>
        <v/>
      </c>
      <c r="CD890" s="193" t="str">
        <f t="shared" si="339"/>
        <v/>
      </c>
      <c r="CE890" s="193" t="str">
        <f t="shared" si="340"/>
        <v/>
      </c>
      <c r="CF890" s="200" t="str">
        <f t="shared" si="331"/>
        <v/>
      </c>
      <c r="CG890" s="193" t="str">
        <f t="shared" si="341"/>
        <v/>
      </c>
      <c r="CH890" s="192" t="str">
        <f t="shared" si="342"/>
        <v/>
      </c>
      <c r="CI890" s="193" t="str">
        <f t="shared" si="343"/>
        <v/>
      </c>
      <c r="CJ890" s="192" t="str">
        <f t="shared" si="344"/>
        <v/>
      </c>
      <c r="CK890" s="192" t="str">
        <f t="shared" si="345"/>
        <v/>
      </c>
      <c r="CL890" s="193" t="str">
        <f>IF(CK890="","",SUMPRODUCT(--(CC890=$CC$8:$CC$358),--(CE890=$CE$8:$CE$358),--(CK890&lt;$CK$8:$CK$358))+COUNTIF($CK$8:CK890,CK890))</f>
        <v/>
      </c>
      <c r="CM890" s="229" t="str">
        <f>IF(CK890="","",SUMPRODUCT(--(CE890=$CE$8:$CE$101),--(CF890=$CF$8:$CF$101),--(CC890=$CC$8:$CC$101),--(CK890&lt;$CK$8:$CK$101))+COUNTIF($CK$8:CK890,CK890))</f>
        <v/>
      </c>
    </row>
    <row r="891" spans="73:91">
      <c r="BU891" s="193">
        <v>884</v>
      </c>
      <c r="BV891" s="193" t="str">
        <f>IF(CK891="","",SUMPRODUCT(--(CC891=$CC$8:$CC$358),--(CE891=$CE$8:$CE$358),--(CK891&lt;$CK$8:$CK$358))+COUNTIF($CK$8:CK891,CK891))</f>
        <v/>
      </c>
      <c r="BW891" s="193" t="str">
        <f t="shared" si="332"/>
        <v/>
      </c>
      <c r="BX891" s="193" t="str">
        <f t="shared" si="333"/>
        <v/>
      </c>
      <c r="BY891" s="193" t="str">
        <f t="shared" si="334"/>
        <v/>
      </c>
      <c r="BZ891" s="193" t="str">
        <f t="shared" si="335"/>
        <v/>
      </c>
      <c r="CA891" s="193" t="str">
        <f t="shared" si="336"/>
        <v/>
      </c>
      <c r="CB891" s="193" t="str">
        <f t="shared" si="337"/>
        <v/>
      </c>
      <c r="CC891" s="193" t="str">
        <f t="shared" si="338"/>
        <v/>
      </c>
      <c r="CD891" s="193" t="str">
        <f t="shared" si="339"/>
        <v/>
      </c>
      <c r="CE891" s="193" t="str">
        <f t="shared" si="340"/>
        <v/>
      </c>
      <c r="CF891" s="200" t="str">
        <f t="shared" si="331"/>
        <v/>
      </c>
      <c r="CG891" s="193" t="str">
        <f t="shared" si="341"/>
        <v/>
      </c>
      <c r="CH891" s="192" t="str">
        <f t="shared" si="342"/>
        <v/>
      </c>
      <c r="CI891" s="193" t="str">
        <f t="shared" si="343"/>
        <v/>
      </c>
      <c r="CJ891" s="192" t="str">
        <f t="shared" si="344"/>
        <v/>
      </c>
      <c r="CK891" s="192" t="str">
        <f t="shared" si="345"/>
        <v/>
      </c>
      <c r="CL891" s="193" t="str">
        <f>IF(CK891="","",SUMPRODUCT(--(CC891=$CC$8:$CC$358),--(CE891=$CE$8:$CE$358),--(CK891&lt;$CK$8:$CK$358))+COUNTIF($CK$8:CK891,CK891))</f>
        <v/>
      </c>
      <c r="CM891" s="229" t="str">
        <f>IF(CK891="","",SUMPRODUCT(--(CE891=$CE$8:$CE$101),--(CF891=$CF$8:$CF$101),--(CC891=$CC$8:$CC$101),--(CK891&lt;$CK$8:$CK$101))+COUNTIF($CK$8:CK891,CK891))</f>
        <v/>
      </c>
    </row>
    <row r="892" spans="73:91">
      <c r="BU892" s="193">
        <v>885</v>
      </c>
      <c r="BV892" s="193" t="str">
        <f>IF(CK892="","",SUMPRODUCT(--(CC892=$CC$8:$CC$358),--(CE892=$CE$8:$CE$358),--(CK892&lt;$CK$8:$CK$358))+COUNTIF($CK$8:CK892,CK892))</f>
        <v/>
      </c>
      <c r="BW892" s="193" t="str">
        <f t="shared" si="332"/>
        <v/>
      </c>
      <c r="BX892" s="193" t="str">
        <f t="shared" si="333"/>
        <v/>
      </c>
      <c r="BY892" s="193" t="str">
        <f t="shared" si="334"/>
        <v/>
      </c>
      <c r="BZ892" s="193" t="str">
        <f t="shared" si="335"/>
        <v/>
      </c>
      <c r="CA892" s="193" t="str">
        <f t="shared" si="336"/>
        <v/>
      </c>
      <c r="CB892" s="193" t="str">
        <f t="shared" si="337"/>
        <v/>
      </c>
      <c r="CC892" s="193" t="str">
        <f t="shared" si="338"/>
        <v/>
      </c>
      <c r="CD892" s="193" t="str">
        <f t="shared" si="339"/>
        <v/>
      </c>
      <c r="CE892" s="193" t="str">
        <f t="shared" si="340"/>
        <v/>
      </c>
      <c r="CF892" s="200" t="str">
        <f t="shared" si="331"/>
        <v/>
      </c>
      <c r="CG892" s="193" t="str">
        <f t="shared" si="341"/>
        <v/>
      </c>
      <c r="CH892" s="192" t="str">
        <f t="shared" si="342"/>
        <v/>
      </c>
      <c r="CI892" s="193" t="str">
        <f t="shared" si="343"/>
        <v/>
      </c>
      <c r="CJ892" s="192" t="str">
        <f t="shared" si="344"/>
        <v/>
      </c>
      <c r="CK892" s="192" t="str">
        <f t="shared" si="345"/>
        <v/>
      </c>
      <c r="CL892" s="193" t="str">
        <f>IF(CK892="","",SUMPRODUCT(--(CC892=$CC$8:$CC$358),--(CE892=$CE$8:$CE$358),--(CK892&lt;$CK$8:$CK$358))+COUNTIF($CK$8:CK892,CK892))</f>
        <v/>
      </c>
      <c r="CM892" s="229" t="str">
        <f>IF(CK892="","",SUMPRODUCT(--(CE892=$CE$8:$CE$101),--(CF892=$CF$8:$CF$101),--(CC892=$CC$8:$CC$101),--(CK892&lt;$CK$8:$CK$101))+COUNTIF($CK$8:CK892,CK892))</f>
        <v/>
      </c>
    </row>
    <row r="893" spans="73:91">
      <c r="BU893" s="193">
        <v>886</v>
      </c>
      <c r="BV893" s="193" t="str">
        <f>IF(CK893="","",SUMPRODUCT(--(CC893=$CC$8:$CC$358),--(CE893=$CE$8:$CE$358),--(CK893&lt;$CK$8:$CK$358))+COUNTIF($CK$8:CK893,CK893))</f>
        <v/>
      </c>
      <c r="BW893" s="193" t="str">
        <f t="shared" si="332"/>
        <v/>
      </c>
      <c r="BX893" s="193" t="str">
        <f t="shared" si="333"/>
        <v/>
      </c>
      <c r="BY893" s="193" t="str">
        <f t="shared" si="334"/>
        <v/>
      </c>
      <c r="BZ893" s="193" t="str">
        <f t="shared" si="335"/>
        <v/>
      </c>
      <c r="CA893" s="193" t="str">
        <f t="shared" si="336"/>
        <v/>
      </c>
      <c r="CB893" s="193" t="str">
        <f t="shared" si="337"/>
        <v/>
      </c>
      <c r="CC893" s="193" t="str">
        <f t="shared" si="338"/>
        <v/>
      </c>
      <c r="CD893" s="193" t="str">
        <f t="shared" si="339"/>
        <v/>
      </c>
      <c r="CE893" s="193" t="str">
        <f t="shared" si="340"/>
        <v/>
      </c>
      <c r="CF893" s="200" t="str">
        <f t="shared" si="331"/>
        <v/>
      </c>
      <c r="CG893" s="193" t="str">
        <f t="shared" si="341"/>
        <v/>
      </c>
      <c r="CH893" s="192" t="str">
        <f t="shared" si="342"/>
        <v/>
      </c>
      <c r="CI893" s="193" t="str">
        <f t="shared" si="343"/>
        <v/>
      </c>
      <c r="CJ893" s="192" t="str">
        <f t="shared" si="344"/>
        <v/>
      </c>
      <c r="CK893" s="192" t="str">
        <f t="shared" si="345"/>
        <v/>
      </c>
      <c r="CL893" s="193" t="str">
        <f>IF(CK893="","",SUMPRODUCT(--(CC893=$CC$8:$CC$358),--(CE893=$CE$8:$CE$358),--(CK893&lt;$CK$8:$CK$358))+COUNTIF($CK$8:CK893,CK893))</f>
        <v/>
      </c>
      <c r="CM893" s="229" t="str">
        <f>IF(CK893="","",SUMPRODUCT(--(CE893=$CE$8:$CE$101),--(CF893=$CF$8:$CF$101),--(CC893=$CC$8:$CC$101),--(CK893&lt;$CK$8:$CK$101))+COUNTIF($CK$8:CK893,CK893))</f>
        <v/>
      </c>
    </row>
    <row r="894" spans="73:91">
      <c r="BU894" s="193">
        <v>887</v>
      </c>
      <c r="BV894" s="193" t="str">
        <f>IF(CK894="","",SUMPRODUCT(--(CC894=$CC$8:$CC$358),--(CE894=$CE$8:$CE$358),--(CK894&lt;$CK$8:$CK$358))+COUNTIF($CK$8:CK894,CK894))</f>
        <v/>
      </c>
      <c r="BW894" s="193" t="str">
        <f t="shared" si="332"/>
        <v/>
      </c>
      <c r="BX894" s="193" t="str">
        <f t="shared" si="333"/>
        <v/>
      </c>
      <c r="BY894" s="193" t="str">
        <f t="shared" si="334"/>
        <v/>
      </c>
      <c r="BZ894" s="193" t="str">
        <f t="shared" si="335"/>
        <v/>
      </c>
      <c r="CA894" s="193" t="str">
        <f t="shared" si="336"/>
        <v/>
      </c>
      <c r="CB894" s="193" t="str">
        <f t="shared" si="337"/>
        <v/>
      </c>
      <c r="CC894" s="193" t="str">
        <f t="shared" si="338"/>
        <v/>
      </c>
      <c r="CD894" s="193" t="str">
        <f t="shared" si="339"/>
        <v/>
      </c>
      <c r="CE894" s="193" t="str">
        <f t="shared" si="340"/>
        <v/>
      </c>
      <c r="CF894" s="200" t="str">
        <f t="shared" si="331"/>
        <v/>
      </c>
      <c r="CG894" s="193" t="str">
        <f t="shared" si="341"/>
        <v/>
      </c>
      <c r="CH894" s="192" t="str">
        <f t="shared" si="342"/>
        <v/>
      </c>
      <c r="CI894" s="193" t="str">
        <f t="shared" si="343"/>
        <v/>
      </c>
      <c r="CJ894" s="192" t="str">
        <f t="shared" si="344"/>
        <v/>
      </c>
      <c r="CK894" s="192" t="str">
        <f t="shared" si="345"/>
        <v/>
      </c>
      <c r="CL894" s="193" t="str">
        <f>IF(CK894="","",SUMPRODUCT(--(CC894=$CC$8:$CC$358),--(CE894=$CE$8:$CE$358),--(CK894&lt;$CK$8:$CK$358))+COUNTIF($CK$8:CK894,CK894))</f>
        <v/>
      </c>
      <c r="CM894" s="229" t="str">
        <f>IF(CK894="","",SUMPRODUCT(--(CE894=$CE$8:$CE$101),--(CF894=$CF$8:$CF$101),--(CC894=$CC$8:$CC$101),--(CK894&lt;$CK$8:$CK$101))+COUNTIF($CK$8:CK894,CK894))</f>
        <v/>
      </c>
    </row>
    <row r="895" spans="73:91">
      <c r="BU895" s="193">
        <v>888</v>
      </c>
      <c r="BV895" s="193" t="str">
        <f>IF(CK895="","",SUMPRODUCT(--(CC895=$CC$8:$CC$358),--(CE895=$CE$8:$CE$358),--(CK895&lt;$CK$8:$CK$358))+COUNTIF($CK$8:CK895,CK895))</f>
        <v/>
      </c>
      <c r="BW895" s="193" t="str">
        <f t="shared" si="332"/>
        <v/>
      </c>
      <c r="BX895" s="193" t="str">
        <f t="shared" si="333"/>
        <v/>
      </c>
      <c r="BY895" s="193" t="str">
        <f t="shared" si="334"/>
        <v/>
      </c>
      <c r="BZ895" s="193" t="str">
        <f t="shared" si="335"/>
        <v/>
      </c>
      <c r="CA895" s="193" t="str">
        <f t="shared" si="336"/>
        <v/>
      </c>
      <c r="CB895" s="193" t="str">
        <f t="shared" si="337"/>
        <v/>
      </c>
      <c r="CC895" s="193" t="str">
        <f t="shared" si="338"/>
        <v/>
      </c>
      <c r="CD895" s="193" t="str">
        <f t="shared" si="339"/>
        <v/>
      </c>
      <c r="CE895" s="193" t="str">
        <f t="shared" si="340"/>
        <v/>
      </c>
      <c r="CF895" s="200" t="str">
        <f t="shared" si="331"/>
        <v/>
      </c>
      <c r="CG895" s="193" t="str">
        <f t="shared" si="341"/>
        <v/>
      </c>
      <c r="CH895" s="192" t="str">
        <f t="shared" si="342"/>
        <v/>
      </c>
      <c r="CI895" s="193" t="str">
        <f t="shared" si="343"/>
        <v/>
      </c>
      <c r="CJ895" s="192" t="str">
        <f t="shared" si="344"/>
        <v/>
      </c>
      <c r="CK895" s="192" t="str">
        <f t="shared" si="345"/>
        <v/>
      </c>
      <c r="CL895" s="193" t="str">
        <f>IF(CK895="","",SUMPRODUCT(--(CC895=$CC$8:$CC$358),--(CE895=$CE$8:$CE$358),--(CK895&lt;$CK$8:$CK$358))+COUNTIF($CK$8:CK895,CK895))</f>
        <v/>
      </c>
      <c r="CM895" s="229" t="str">
        <f>IF(CK895="","",SUMPRODUCT(--(CE895=$CE$8:$CE$101),--(CF895=$CF$8:$CF$101),--(CC895=$CC$8:$CC$101),--(CK895&lt;$CK$8:$CK$101))+COUNTIF($CK$8:CK895,CK895))</f>
        <v/>
      </c>
    </row>
    <row r="896" spans="73:91">
      <c r="BU896" s="193">
        <v>889</v>
      </c>
      <c r="BV896" s="193" t="str">
        <f>IF(CK896="","",SUMPRODUCT(--(CC896=$CC$8:$CC$358),--(CE896=$CE$8:$CE$358),--(CK896&lt;$CK$8:$CK$358))+COUNTIF($CK$8:CK896,CK896))</f>
        <v/>
      </c>
      <c r="BW896" s="193" t="str">
        <f t="shared" si="332"/>
        <v/>
      </c>
      <c r="BX896" s="193" t="str">
        <f t="shared" si="333"/>
        <v/>
      </c>
      <c r="BY896" s="193" t="str">
        <f t="shared" si="334"/>
        <v/>
      </c>
      <c r="BZ896" s="193" t="str">
        <f t="shared" si="335"/>
        <v/>
      </c>
      <c r="CA896" s="193" t="str">
        <f t="shared" si="336"/>
        <v/>
      </c>
      <c r="CB896" s="193" t="str">
        <f t="shared" si="337"/>
        <v/>
      </c>
      <c r="CC896" s="193" t="str">
        <f t="shared" si="338"/>
        <v/>
      </c>
      <c r="CD896" s="193" t="str">
        <f t="shared" si="339"/>
        <v/>
      </c>
      <c r="CE896" s="193" t="str">
        <f t="shared" si="340"/>
        <v/>
      </c>
      <c r="CF896" s="200" t="str">
        <f t="shared" si="331"/>
        <v/>
      </c>
      <c r="CG896" s="193" t="str">
        <f t="shared" si="341"/>
        <v/>
      </c>
      <c r="CH896" s="192" t="str">
        <f t="shared" si="342"/>
        <v/>
      </c>
      <c r="CI896" s="193" t="str">
        <f t="shared" si="343"/>
        <v/>
      </c>
      <c r="CJ896" s="192" t="str">
        <f t="shared" si="344"/>
        <v/>
      </c>
      <c r="CK896" s="192" t="str">
        <f t="shared" si="345"/>
        <v/>
      </c>
      <c r="CL896" s="193" t="str">
        <f>IF(CK896="","",SUMPRODUCT(--(CC896=$CC$8:$CC$358),--(CE896=$CE$8:$CE$358),--(CK896&lt;$CK$8:$CK$358))+COUNTIF($CK$8:CK896,CK896))</f>
        <v/>
      </c>
      <c r="CM896" s="229" t="str">
        <f>IF(CK896="","",SUMPRODUCT(--(CE896=$CE$8:$CE$101),--(CF896=$CF$8:$CF$101),--(CC896=$CC$8:$CC$101),--(CK896&lt;$CK$8:$CK$101))+COUNTIF($CK$8:CK896,CK896))</f>
        <v/>
      </c>
    </row>
    <row r="897" spans="73:91">
      <c r="BU897" s="193">
        <v>890</v>
      </c>
      <c r="BV897" s="193" t="str">
        <f>IF(CK897="","",SUMPRODUCT(--(CC897=$CC$8:$CC$358),--(CE897=$CE$8:$CE$358),--(CK897&lt;$CK$8:$CK$358))+COUNTIF($CK$8:CK897,CK897))</f>
        <v/>
      </c>
      <c r="BW897" s="193" t="str">
        <f t="shared" si="332"/>
        <v/>
      </c>
      <c r="BX897" s="193" t="str">
        <f t="shared" si="333"/>
        <v/>
      </c>
      <c r="BY897" s="193" t="str">
        <f t="shared" si="334"/>
        <v/>
      </c>
      <c r="BZ897" s="193" t="str">
        <f t="shared" si="335"/>
        <v/>
      </c>
      <c r="CA897" s="193" t="str">
        <f t="shared" si="336"/>
        <v/>
      </c>
      <c r="CB897" s="193" t="str">
        <f t="shared" si="337"/>
        <v/>
      </c>
      <c r="CC897" s="193" t="str">
        <f t="shared" si="338"/>
        <v/>
      </c>
      <c r="CD897" s="193" t="str">
        <f t="shared" si="339"/>
        <v/>
      </c>
      <c r="CE897" s="193" t="str">
        <f t="shared" si="340"/>
        <v/>
      </c>
      <c r="CF897" s="200" t="str">
        <f t="shared" si="331"/>
        <v/>
      </c>
      <c r="CG897" s="193" t="str">
        <f t="shared" si="341"/>
        <v/>
      </c>
      <c r="CH897" s="192" t="str">
        <f t="shared" si="342"/>
        <v/>
      </c>
      <c r="CI897" s="193" t="str">
        <f t="shared" si="343"/>
        <v/>
      </c>
      <c r="CJ897" s="192" t="str">
        <f t="shared" si="344"/>
        <v/>
      </c>
      <c r="CK897" s="192" t="str">
        <f t="shared" si="345"/>
        <v/>
      </c>
      <c r="CL897" s="193" t="str">
        <f>IF(CK897="","",SUMPRODUCT(--(CC897=$CC$8:$CC$358),--(CE897=$CE$8:$CE$358),--(CK897&lt;$CK$8:$CK$358))+COUNTIF($CK$8:CK897,CK897))</f>
        <v/>
      </c>
      <c r="CM897" s="229" t="str">
        <f>IF(CK897="","",SUMPRODUCT(--(CE897=$CE$8:$CE$101),--(CF897=$CF$8:$CF$101),--(CC897=$CC$8:$CC$101),--(CK897&lt;$CK$8:$CK$101))+COUNTIF($CK$8:CK897,CK897))</f>
        <v/>
      </c>
    </row>
    <row r="898" spans="73:91">
      <c r="BU898" s="193">
        <v>891</v>
      </c>
      <c r="BV898" s="193" t="str">
        <f>IF(CK898="","",SUMPRODUCT(--(CC898=$CC$8:$CC$358),--(CE898=$CE$8:$CE$358),--(CK898&lt;$CK$8:$CK$358))+COUNTIF($CK$8:CK898,CK898))</f>
        <v/>
      </c>
      <c r="BW898" s="193" t="str">
        <f t="shared" si="332"/>
        <v/>
      </c>
      <c r="BX898" s="193" t="str">
        <f t="shared" si="333"/>
        <v/>
      </c>
      <c r="BY898" s="193" t="str">
        <f t="shared" si="334"/>
        <v/>
      </c>
      <c r="BZ898" s="193" t="str">
        <f t="shared" si="335"/>
        <v/>
      </c>
      <c r="CA898" s="193" t="str">
        <f t="shared" si="336"/>
        <v/>
      </c>
      <c r="CB898" s="193" t="str">
        <f t="shared" si="337"/>
        <v/>
      </c>
      <c r="CC898" s="193" t="str">
        <f t="shared" si="338"/>
        <v/>
      </c>
      <c r="CD898" s="193" t="str">
        <f t="shared" si="339"/>
        <v/>
      </c>
      <c r="CE898" s="193" t="str">
        <f t="shared" si="340"/>
        <v/>
      </c>
      <c r="CF898" s="200" t="str">
        <f t="shared" si="331"/>
        <v/>
      </c>
      <c r="CG898" s="193" t="str">
        <f t="shared" si="341"/>
        <v/>
      </c>
      <c r="CH898" s="192" t="str">
        <f t="shared" si="342"/>
        <v/>
      </c>
      <c r="CI898" s="193" t="str">
        <f t="shared" si="343"/>
        <v/>
      </c>
      <c r="CJ898" s="192" t="str">
        <f t="shared" si="344"/>
        <v/>
      </c>
      <c r="CK898" s="192" t="str">
        <f t="shared" si="345"/>
        <v/>
      </c>
      <c r="CL898" s="193" t="str">
        <f>IF(CK898="","",SUMPRODUCT(--(CC898=$CC$8:$CC$358),--(CE898=$CE$8:$CE$358),--(CK898&lt;$CK$8:$CK$358))+COUNTIF($CK$8:CK898,CK898))</f>
        <v/>
      </c>
      <c r="CM898" s="229" t="str">
        <f>IF(CK898="","",SUMPRODUCT(--(CE898=$CE$8:$CE$101),--(CF898=$CF$8:$CF$101),--(CC898=$CC$8:$CC$101),--(CK898&lt;$CK$8:$CK$101))+COUNTIF($CK$8:CK898,CK898))</f>
        <v/>
      </c>
    </row>
    <row r="899" spans="73:91">
      <c r="BU899" s="193">
        <v>892</v>
      </c>
      <c r="BV899" s="193" t="str">
        <f>IF(CK899="","",SUMPRODUCT(--(CC899=$CC$8:$CC$358),--(CE899=$CE$8:$CE$358),--(CK899&lt;$CK$8:$CK$358))+COUNTIF($CK$8:CK899,CK899))</f>
        <v/>
      </c>
      <c r="BW899" s="193" t="str">
        <f t="shared" si="332"/>
        <v/>
      </c>
      <c r="BX899" s="193" t="str">
        <f t="shared" si="333"/>
        <v/>
      </c>
      <c r="BY899" s="193" t="str">
        <f t="shared" si="334"/>
        <v/>
      </c>
      <c r="BZ899" s="193" t="str">
        <f t="shared" si="335"/>
        <v/>
      </c>
      <c r="CA899" s="193" t="str">
        <f t="shared" si="336"/>
        <v/>
      </c>
      <c r="CB899" s="193" t="str">
        <f t="shared" si="337"/>
        <v/>
      </c>
      <c r="CC899" s="193" t="str">
        <f t="shared" si="338"/>
        <v/>
      </c>
      <c r="CD899" s="193" t="str">
        <f t="shared" si="339"/>
        <v/>
      </c>
      <c r="CE899" s="193" t="str">
        <f t="shared" si="340"/>
        <v/>
      </c>
      <c r="CF899" s="200" t="str">
        <f t="shared" si="331"/>
        <v/>
      </c>
      <c r="CG899" s="193" t="str">
        <f t="shared" si="341"/>
        <v/>
      </c>
      <c r="CH899" s="192" t="str">
        <f t="shared" si="342"/>
        <v/>
      </c>
      <c r="CI899" s="193" t="str">
        <f t="shared" si="343"/>
        <v/>
      </c>
      <c r="CJ899" s="192" t="str">
        <f t="shared" si="344"/>
        <v/>
      </c>
      <c r="CK899" s="192" t="str">
        <f t="shared" si="345"/>
        <v/>
      </c>
      <c r="CL899" s="193" t="str">
        <f>IF(CK899="","",SUMPRODUCT(--(CC899=$CC$8:$CC$358),--(CE899=$CE$8:$CE$358),--(CK899&lt;$CK$8:$CK$358))+COUNTIF($CK$8:CK899,CK899))</f>
        <v/>
      </c>
      <c r="CM899" s="229" t="str">
        <f>IF(CK899="","",SUMPRODUCT(--(CE899=$CE$8:$CE$101),--(CF899=$CF$8:$CF$101),--(CC899=$CC$8:$CC$101),--(CK899&lt;$CK$8:$CK$101))+COUNTIF($CK$8:CK899,CK899))</f>
        <v/>
      </c>
    </row>
    <row r="900" spans="73:91">
      <c r="BU900" s="193">
        <v>893</v>
      </c>
      <c r="BV900" s="193" t="str">
        <f>IF(CK900="","",SUMPRODUCT(--(CC900=$CC$8:$CC$358),--(CE900=$CE$8:$CE$358),--(CK900&lt;$CK$8:$CK$358))+COUNTIF($CK$8:CK900,CK900))</f>
        <v/>
      </c>
      <c r="BW900" s="193" t="str">
        <f t="shared" si="332"/>
        <v/>
      </c>
      <c r="BX900" s="193" t="str">
        <f t="shared" si="333"/>
        <v/>
      </c>
      <c r="BY900" s="193" t="str">
        <f t="shared" si="334"/>
        <v/>
      </c>
      <c r="BZ900" s="193" t="str">
        <f t="shared" si="335"/>
        <v/>
      </c>
      <c r="CA900" s="193" t="str">
        <f t="shared" si="336"/>
        <v/>
      </c>
      <c r="CB900" s="193" t="str">
        <f t="shared" si="337"/>
        <v/>
      </c>
      <c r="CC900" s="193" t="str">
        <f t="shared" si="338"/>
        <v/>
      </c>
      <c r="CD900" s="193" t="str">
        <f t="shared" si="339"/>
        <v/>
      </c>
      <c r="CE900" s="193" t="str">
        <f t="shared" si="340"/>
        <v/>
      </c>
      <c r="CF900" s="200" t="str">
        <f t="shared" si="331"/>
        <v/>
      </c>
      <c r="CG900" s="193" t="str">
        <f t="shared" si="341"/>
        <v/>
      </c>
      <c r="CH900" s="192" t="str">
        <f t="shared" si="342"/>
        <v/>
      </c>
      <c r="CI900" s="193" t="str">
        <f t="shared" si="343"/>
        <v/>
      </c>
      <c r="CJ900" s="192" t="str">
        <f t="shared" si="344"/>
        <v/>
      </c>
      <c r="CK900" s="192" t="str">
        <f t="shared" si="345"/>
        <v/>
      </c>
      <c r="CL900" s="193" t="str">
        <f>IF(CK900="","",SUMPRODUCT(--(CC900=$CC$8:$CC$358),--(CE900=$CE$8:$CE$358),--(CK900&lt;$CK$8:$CK$358))+COUNTIF($CK$8:CK900,CK900))</f>
        <v/>
      </c>
      <c r="CM900" s="229" t="str">
        <f>IF(CK900="","",SUMPRODUCT(--(CE900=$CE$8:$CE$101),--(CF900=$CF$8:$CF$101),--(CC900=$CC$8:$CC$101),--(CK900&lt;$CK$8:$CK$101))+COUNTIF($CK$8:CK900,CK900))</f>
        <v/>
      </c>
    </row>
    <row r="901" spans="73:91">
      <c r="BU901" s="193">
        <v>894</v>
      </c>
      <c r="BV901" s="193" t="str">
        <f>IF(CK901="","",SUMPRODUCT(--(CC901=$CC$8:$CC$358),--(CE901=$CE$8:$CE$358),--(CK901&lt;$CK$8:$CK$358))+COUNTIF($CK$8:CK901,CK901))</f>
        <v/>
      </c>
      <c r="BW901" s="193" t="str">
        <f t="shared" si="332"/>
        <v/>
      </c>
      <c r="BX901" s="193" t="str">
        <f t="shared" si="333"/>
        <v/>
      </c>
      <c r="BY901" s="193" t="str">
        <f t="shared" si="334"/>
        <v/>
      </c>
      <c r="BZ901" s="193" t="str">
        <f t="shared" si="335"/>
        <v/>
      </c>
      <c r="CA901" s="193" t="str">
        <f t="shared" si="336"/>
        <v/>
      </c>
      <c r="CB901" s="193" t="str">
        <f t="shared" si="337"/>
        <v/>
      </c>
      <c r="CC901" s="193" t="str">
        <f t="shared" si="338"/>
        <v/>
      </c>
      <c r="CD901" s="193" t="str">
        <f t="shared" si="339"/>
        <v/>
      </c>
      <c r="CE901" s="193" t="str">
        <f t="shared" si="340"/>
        <v/>
      </c>
      <c r="CF901" s="200" t="str">
        <f t="shared" si="331"/>
        <v/>
      </c>
      <c r="CG901" s="193" t="str">
        <f t="shared" si="341"/>
        <v/>
      </c>
      <c r="CH901" s="192" t="str">
        <f t="shared" si="342"/>
        <v/>
      </c>
      <c r="CI901" s="193" t="str">
        <f t="shared" si="343"/>
        <v/>
      </c>
      <c r="CJ901" s="192" t="str">
        <f t="shared" si="344"/>
        <v/>
      </c>
      <c r="CK901" s="192" t="str">
        <f t="shared" si="345"/>
        <v/>
      </c>
      <c r="CL901" s="193" t="str">
        <f>IF(CK901="","",SUMPRODUCT(--(CC901=$CC$8:$CC$358),--(CE901=$CE$8:$CE$358),--(CK901&lt;$CK$8:$CK$358))+COUNTIF($CK$8:CK901,CK901))</f>
        <v/>
      </c>
      <c r="CM901" s="229" t="str">
        <f>IF(CK901="","",SUMPRODUCT(--(CE901=$CE$8:$CE$101),--(CF901=$CF$8:$CF$101),--(CC901=$CC$8:$CC$101),--(CK901&lt;$CK$8:$CK$101))+COUNTIF($CK$8:CK901,CK901))</f>
        <v/>
      </c>
    </row>
    <row r="902" spans="73:91">
      <c r="BU902" s="193">
        <v>895</v>
      </c>
      <c r="BV902" s="193" t="str">
        <f>IF(CK902="","",SUMPRODUCT(--(CC902=$CC$8:$CC$358),--(CE902=$CE$8:$CE$358),--(CK902&lt;$CK$8:$CK$358))+COUNTIF($CK$8:CK902,CK902))</f>
        <v/>
      </c>
      <c r="BW902" s="193" t="str">
        <f t="shared" si="332"/>
        <v/>
      </c>
      <c r="BX902" s="193" t="str">
        <f t="shared" si="333"/>
        <v/>
      </c>
      <c r="BY902" s="193" t="str">
        <f t="shared" si="334"/>
        <v/>
      </c>
      <c r="BZ902" s="193" t="str">
        <f t="shared" si="335"/>
        <v/>
      </c>
      <c r="CA902" s="193" t="str">
        <f t="shared" si="336"/>
        <v/>
      </c>
      <c r="CB902" s="193" t="str">
        <f t="shared" si="337"/>
        <v/>
      </c>
      <c r="CC902" s="193" t="str">
        <f t="shared" si="338"/>
        <v/>
      </c>
      <c r="CD902" s="193" t="str">
        <f t="shared" si="339"/>
        <v/>
      </c>
      <c r="CE902" s="193" t="str">
        <f t="shared" si="340"/>
        <v/>
      </c>
      <c r="CF902" s="200" t="str">
        <f t="shared" si="331"/>
        <v/>
      </c>
      <c r="CG902" s="193" t="str">
        <f t="shared" si="341"/>
        <v/>
      </c>
      <c r="CH902" s="192" t="str">
        <f t="shared" si="342"/>
        <v/>
      </c>
      <c r="CI902" s="193" t="str">
        <f t="shared" si="343"/>
        <v/>
      </c>
      <c r="CJ902" s="192" t="str">
        <f t="shared" si="344"/>
        <v/>
      </c>
      <c r="CK902" s="192" t="str">
        <f t="shared" si="345"/>
        <v/>
      </c>
      <c r="CL902" s="193" t="str">
        <f>IF(CK902="","",SUMPRODUCT(--(CC902=$CC$8:$CC$358),--(CE902=$CE$8:$CE$358),--(CK902&lt;$CK$8:$CK$358))+COUNTIF($CK$8:CK902,CK902))</f>
        <v/>
      </c>
      <c r="CM902" s="229" t="str">
        <f>IF(CK902="","",SUMPRODUCT(--(CE902=$CE$8:$CE$101),--(CF902=$CF$8:$CF$101),--(CC902=$CC$8:$CC$101),--(CK902&lt;$CK$8:$CK$101))+COUNTIF($CK$8:CK902,CK902))</f>
        <v/>
      </c>
    </row>
    <row r="903" spans="73:91">
      <c r="BU903" s="193">
        <v>896</v>
      </c>
      <c r="BV903" s="193" t="str">
        <f>IF(CK903="","",SUMPRODUCT(--(CC903=$CC$8:$CC$358),--(CE903=$CE$8:$CE$358),--(CK903&lt;$CK$8:$CK$358))+COUNTIF($CK$8:CK903,CK903))</f>
        <v/>
      </c>
      <c r="BW903" s="193" t="str">
        <f t="shared" si="332"/>
        <v/>
      </c>
      <c r="BX903" s="193" t="str">
        <f t="shared" si="333"/>
        <v/>
      </c>
      <c r="BY903" s="193" t="str">
        <f t="shared" si="334"/>
        <v/>
      </c>
      <c r="BZ903" s="193" t="str">
        <f t="shared" si="335"/>
        <v/>
      </c>
      <c r="CA903" s="193" t="str">
        <f t="shared" si="336"/>
        <v/>
      </c>
      <c r="CB903" s="193" t="str">
        <f t="shared" si="337"/>
        <v/>
      </c>
      <c r="CC903" s="193" t="str">
        <f t="shared" si="338"/>
        <v/>
      </c>
      <c r="CD903" s="193" t="str">
        <f t="shared" si="339"/>
        <v/>
      </c>
      <c r="CE903" s="193" t="str">
        <f t="shared" si="340"/>
        <v/>
      </c>
      <c r="CF903" s="200" t="str">
        <f t="shared" si="331"/>
        <v/>
      </c>
      <c r="CG903" s="193" t="str">
        <f t="shared" si="341"/>
        <v/>
      </c>
      <c r="CH903" s="192" t="str">
        <f t="shared" si="342"/>
        <v/>
      </c>
      <c r="CI903" s="193" t="str">
        <f t="shared" si="343"/>
        <v/>
      </c>
      <c r="CJ903" s="192" t="str">
        <f t="shared" si="344"/>
        <v/>
      </c>
      <c r="CK903" s="192" t="str">
        <f t="shared" si="345"/>
        <v/>
      </c>
      <c r="CL903" s="193" t="str">
        <f>IF(CK903="","",SUMPRODUCT(--(CC903=$CC$8:$CC$358),--(CE903=$CE$8:$CE$358),--(CK903&lt;$CK$8:$CK$358))+COUNTIF($CK$8:CK903,CK903))</f>
        <v/>
      </c>
      <c r="CM903" s="229" t="str">
        <f>IF(CK903="","",SUMPRODUCT(--(CE903=$CE$8:$CE$101),--(CF903=$CF$8:$CF$101),--(CC903=$CC$8:$CC$101),--(CK903&lt;$CK$8:$CK$101))+COUNTIF($CK$8:CK903,CK903))</f>
        <v/>
      </c>
    </row>
    <row r="904" spans="73:91">
      <c r="BU904" s="193">
        <v>897</v>
      </c>
      <c r="BV904" s="193" t="str">
        <f>IF(CK904="","",SUMPRODUCT(--(CC904=$CC$8:$CC$358),--(CE904=$CE$8:$CE$358),--(CK904&lt;$CK$8:$CK$358))+COUNTIF($CK$8:CK904,CK904))</f>
        <v/>
      </c>
      <c r="BW904" s="193" t="str">
        <f t="shared" si="332"/>
        <v/>
      </c>
      <c r="BX904" s="193" t="str">
        <f t="shared" si="333"/>
        <v/>
      </c>
      <c r="BY904" s="193" t="str">
        <f t="shared" si="334"/>
        <v/>
      </c>
      <c r="BZ904" s="193" t="str">
        <f t="shared" si="335"/>
        <v/>
      </c>
      <c r="CA904" s="193" t="str">
        <f t="shared" si="336"/>
        <v/>
      </c>
      <c r="CB904" s="193" t="str">
        <f t="shared" si="337"/>
        <v/>
      </c>
      <c r="CC904" s="193" t="str">
        <f t="shared" si="338"/>
        <v/>
      </c>
      <c r="CD904" s="193" t="str">
        <f t="shared" si="339"/>
        <v/>
      </c>
      <c r="CE904" s="193" t="str">
        <f t="shared" si="340"/>
        <v/>
      </c>
      <c r="CF904" s="200" t="str">
        <f t="shared" ref="CF904:CF958" si="346">IFERROR(VLOOKUP(BU904,selection,13,0),"")</f>
        <v/>
      </c>
      <c r="CG904" s="193" t="str">
        <f t="shared" si="341"/>
        <v/>
      </c>
      <c r="CH904" s="192" t="str">
        <f t="shared" si="342"/>
        <v/>
      </c>
      <c r="CI904" s="193" t="str">
        <f t="shared" si="343"/>
        <v/>
      </c>
      <c r="CJ904" s="192" t="str">
        <f t="shared" si="344"/>
        <v/>
      </c>
      <c r="CK904" s="192" t="str">
        <f t="shared" si="345"/>
        <v/>
      </c>
      <c r="CL904" s="193" t="str">
        <f>IF(CK904="","",SUMPRODUCT(--(CC904=$CC$8:$CC$358),--(CE904=$CE$8:$CE$358),--(CK904&lt;$CK$8:$CK$358))+COUNTIF($CK$8:CK904,CK904))</f>
        <v/>
      </c>
      <c r="CM904" s="229" t="str">
        <f>IF(CK904="","",SUMPRODUCT(--(CE904=$CE$8:$CE$101),--(CF904=$CF$8:$CF$101),--(CC904=$CC$8:$CC$101),--(CK904&lt;$CK$8:$CK$101))+COUNTIF($CK$8:CK904,CK904))</f>
        <v/>
      </c>
    </row>
    <row r="905" spans="73:91">
      <c r="BU905" s="193">
        <v>898</v>
      </c>
      <c r="BV905" s="193" t="str">
        <f>IF(CK905="","",SUMPRODUCT(--(CC905=$CC$8:$CC$358),--(CE905=$CE$8:$CE$358),--(CK905&lt;$CK$8:$CK$358))+COUNTIF($CK$8:CK905,CK905))</f>
        <v/>
      </c>
      <c r="BW905" s="193" t="str">
        <f t="shared" si="332"/>
        <v/>
      </c>
      <c r="BX905" s="193" t="str">
        <f t="shared" si="333"/>
        <v/>
      </c>
      <c r="BY905" s="193" t="str">
        <f t="shared" si="334"/>
        <v/>
      </c>
      <c r="BZ905" s="193" t="str">
        <f t="shared" si="335"/>
        <v/>
      </c>
      <c r="CA905" s="193" t="str">
        <f t="shared" si="336"/>
        <v/>
      </c>
      <c r="CB905" s="193" t="str">
        <f t="shared" si="337"/>
        <v/>
      </c>
      <c r="CC905" s="193" t="str">
        <f t="shared" si="338"/>
        <v/>
      </c>
      <c r="CD905" s="193" t="str">
        <f t="shared" si="339"/>
        <v/>
      </c>
      <c r="CE905" s="193" t="str">
        <f t="shared" si="340"/>
        <v/>
      </c>
      <c r="CF905" s="200" t="str">
        <f t="shared" si="346"/>
        <v/>
      </c>
      <c r="CG905" s="193" t="str">
        <f t="shared" si="341"/>
        <v/>
      </c>
      <c r="CH905" s="192" t="str">
        <f t="shared" si="342"/>
        <v/>
      </c>
      <c r="CI905" s="193" t="str">
        <f t="shared" si="343"/>
        <v/>
      </c>
      <c r="CJ905" s="192" t="str">
        <f t="shared" si="344"/>
        <v/>
      </c>
      <c r="CK905" s="192" t="str">
        <f t="shared" si="345"/>
        <v/>
      </c>
      <c r="CL905" s="193" t="str">
        <f>IF(CK905="","",SUMPRODUCT(--(CC905=$CC$8:$CC$358),--(CE905=$CE$8:$CE$358),--(CK905&lt;$CK$8:$CK$358))+COUNTIF($CK$8:CK905,CK905))</f>
        <v/>
      </c>
      <c r="CM905" s="229" t="str">
        <f>IF(CK905="","",SUMPRODUCT(--(CE905=$CE$8:$CE$101),--(CF905=$CF$8:$CF$101),--(CC905=$CC$8:$CC$101),--(CK905&lt;$CK$8:$CK$101))+COUNTIF($CK$8:CK905,CK905))</f>
        <v/>
      </c>
    </row>
    <row r="906" spans="73:91">
      <c r="BU906" s="193">
        <v>899</v>
      </c>
      <c r="BV906" s="193" t="str">
        <f>IF(CK906="","",SUMPRODUCT(--(CC906=$CC$8:$CC$358),--(CE906=$CE$8:$CE$358),--(CK906&lt;$CK$8:$CK$358))+COUNTIF($CK$8:CK906,CK906))</f>
        <v/>
      </c>
      <c r="BW906" s="193" t="str">
        <f t="shared" si="332"/>
        <v/>
      </c>
      <c r="BX906" s="193" t="str">
        <f t="shared" si="333"/>
        <v/>
      </c>
      <c r="BY906" s="193" t="str">
        <f t="shared" si="334"/>
        <v/>
      </c>
      <c r="BZ906" s="193" t="str">
        <f t="shared" si="335"/>
        <v/>
      </c>
      <c r="CA906" s="193" t="str">
        <f t="shared" si="336"/>
        <v/>
      </c>
      <c r="CB906" s="193" t="str">
        <f t="shared" si="337"/>
        <v/>
      </c>
      <c r="CC906" s="193" t="str">
        <f t="shared" si="338"/>
        <v/>
      </c>
      <c r="CD906" s="193" t="str">
        <f t="shared" si="339"/>
        <v/>
      </c>
      <c r="CE906" s="193" t="str">
        <f t="shared" si="340"/>
        <v/>
      </c>
      <c r="CF906" s="200" t="str">
        <f t="shared" si="346"/>
        <v/>
      </c>
      <c r="CG906" s="193" t="str">
        <f t="shared" si="341"/>
        <v/>
      </c>
      <c r="CH906" s="192" t="str">
        <f t="shared" si="342"/>
        <v/>
      </c>
      <c r="CI906" s="193" t="str">
        <f t="shared" si="343"/>
        <v/>
      </c>
      <c r="CJ906" s="192" t="str">
        <f t="shared" si="344"/>
        <v/>
      </c>
      <c r="CK906" s="192" t="str">
        <f t="shared" si="345"/>
        <v/>
      </c>
      <c r="CL906" s="193" t="str">
        <f>IF(CK906="","",SUMPRODUCT(--(CC906=$CC$8:$CC$358),--(CE906=$CE$8:$CE$358),--(CK906&lt;$CK$8:$CK$358))+COUNTIF($CK$8:CK906,CK906))</f>
        <v/>
      </c>
      <c r="CM906" s="229" t="str">
        <f>IF(CK906="","",SUMPRODUCT(--(CE906=$CE$8:$CE$101),--(CF906=$CF$8:$CF$101),--(CC906=$CC$8:$CC$101),--(CK906&lt;$CK$8:$CK$101))+COUNTIF($CK$8:CK906,CK906))</f>
        <v/>
      </c>
    </row>
    <row r="907" spans="73:91">
      <c r="BU907" s="193">
        <v>900</v>
      </c>
      <c r="BV907" s="193" t="str">
        <f>IF(CK907="","",SUMPRODUCT(--(CC907=$CC$8:$CC$358),--(CE907=$CE$8:$CE$358),--(CK907&lt;$CK$8:$CK$358))+COUNTIF($CK$8:CK907,CK907))</f>
        <v/>
      </c>
      <c r="BW907" s="193" t="str">
        <f t="shared" ref="BW907:BW958" si="347">IFERROR(VLOOKUP(BU907,selection,4,0),"")</f>
        <v/>
      </c>
      <c r="BX907" s="193" t="str">
        <f t="shared" ref="BX907:BX958" si="348">IFERROR(VLOOKUP(BU907,selection,5,0),"")</f>
        <v/>
      </c>
      <c r="BY907" s="193" t="str">
        <f t="shared" ref="BY907:BY958" si="349">IFERROR(VLOOKUP(BU907,selection,6,0),"")</f>
        <v/>
      </c>
      <c r="BZ907" s="193" t="str">
        <f t="shared" ref="BZ907:BZ958" si="350">IFERROR(VLOOKUP(BU907,selection,16,0),"")</f>
        <v/>
      </c>
      <c r="CA907" s="193" t="str">
        <f t="shared" ref="CA907:CA958" si="351">IFERROR(VLOOKUP(BU907,selection,15,0),"")</f>
        <v/>
      </c>
      <c r="CB907" s="193" t="str">
        <f t="shared" ref="CB907:CB958" si="352">IFERROR(VLOOKUP(BU907,selection,7,0),"")</f>
        <v/>
      </c>
      <c r="CC907" s="193" t="str">
        <f t="shared" ref="CC907:CC958" si="353">IFERROR(VLOOKUP(BU907,selection,18,0),"")</f>
        <v/>
      </c>
      <c r="CD907" s="193" t="str">
        <f t="shared" ref="CD907:CD958" si="354">IFERROR(VLOOKUP(BU907,selection,14,0),"")</f>
        <v/>
      </c>
      <c r="CE907" s="193" t="str">
        <f t="shared" ref="CE907:CE958" si="355">IFERROR(VLOOKUP(BU907,selection,19,0),"")</f>
        <v/>
      </c>
      <c r="CF907" s="200" t="str">
        <f t="shared" si="346"/>
        <v/>
      </c>
      <c r="CG907" s="193" t="str">
        <f t="shared" ref="CG907:CG958" si="356">IFERROR(VLOOKUP(BU907,selection,8,0),"")</f>
        <v/>
      </c>
      <c r="CH907" s="192" t="str">
        <f t="shared" ref="CH907:CH958" si="357">IFERROR(VLOOKUP(BU907,selection,9,0)*75%,"")</f>
        <v/>
      </c>
      <c r="CI907" s="193" t="str">
        <f t="shared" ref="CI907:CI958" si="358">IFERROR(VLOOKUP(BU907,selection,10,0),"")</f>
        <v/>
      </c>
      <c r="CJ907" s="192" t="str">
        <f t="shared" ref="CJ907:CJ958" si="359">IFERROR(VLOOKUP(BU907,selection,11,0)*25%,"")</f>
        <v/>
      </c>
      <c r="CK907" s="192" t="str">
        <f t="shared" ref="CK907:CK958" si="360">IFERROR(IF(CB907="","",SUM(CH907+CJ907)),"")</f>
        <v/>
      </c>
      <c r="CL907" s="193" t="str">
        <f>IF(CK907="","",SUMPRODUCT(--(CC907=$CC$8:$CC$358),--(CE907=$CE$8:$CE$358),--(CK907&lt;$CK$8:$CK$358))+COUNTIF($CK$8:CK907,CK907))</f>
        <v/>
      </c>
      <c r="CM907" s="229" t="str">
        <f>IF(CK907="","",SUMPRODUCT(--(CE907=$CE$8:$CE$101),--(CF907=$CF$8:$CF$101),--(CC907=$CC$8:$CC$101),--(CK907&lt;$CK$8:$CK$101))+COUNTIF($CK$8:CK907,CK907))</f>
        <v/>
      </c>
    </row>
    <row r="908" spans="73:91">
      <c r="BU908" s="193">
        <v>901</v>
      </c>
      <c r="BV908" s="193" t="str">
        <f>IF(CK908="","",SUMPRODUCT(--(CC908=$CC$8:$CC$358),--(CE908=$CE$8:$CE$358),--(CK908&lt;$CK$8:$CK$358))+COUNTIF($CK$8:CK908,CK908))</f>
        <v/>
      </c>
      <c r="BW908" s="193" t="str">
        <f t="shared" si="347"/>
        <v/>
      </c>
      <c r="BX908" s="193" t="str">
        <f t="shared" si="348"/>
        <v/>
      </c>
      <c r="BY908" s="193" t="str">
        <f t="shared" si="349"/>
        <v/>
      </c>
      <c r="BZ908" s="193" t="str">
        <f t="shared" si="350"/>
        <v/>
      </c>
      <c r="CA908" s="193" t="str">
        <f t="shared" si="351"/>
        <v/>
      </c>
      <c r="CB908" s="193" t="str">
        <f t="shared" si="352"/>
        <v/>
      </c>
      <c r="CC908" s="193" t="str">
        <f t="shared" si="353"/>
        <v/>
      </c>
      <c r="CD908" s="193" t="str">
        <f t="shared" si="354"/>
        <v/>
      </c>
      <c r="CE908" s="193" t="str">
        <f t="shared" si="355"/>
        <v/>
      </c>
      <c r="CF908" s="200" t="str">
        <f t="shared" si="346"/>
        <v/>
      </c>
      <c r="CG908" s="193" t="str">
        <f t="shared" si="356"/>
        <v/>
      </c>
      <c r="CH908" s="192" t="str">
        <f t="shared" si="357"/>
        <v/>
      </c>
      <c r="CI908" s="193" t="str">
        <f t="shared" si="358"/>
        <v/>
      </c>
      <c r="CJ908" s="192" t="str">
        <f t="shared" si="359"/>
        <v/>
      </c>
      <c r="CK908" s="192" t="str">
        <f t="shared" si="360"/>
        <v/>
      </c>
      <c r="CL908" s="193" t="str">
        <f>IF(CK908="","",SUMPRODUCT(--(CC908=$CC$8:$CC$358),--(CE908=$CE$8:$CE$358),--(CK908&lt;$CK$8:$CK$358))+COUNTIF($CK$8:CK908,CK908))</f>
        <v/>
      </c>
      <c r="CM908" s="229" t="str">
        <f>IF(CK908="","",SUMPRODUCT(--(CE908=$CE$8:$CE$101),--(CF908=$CF$8:$CF$101),--(CC908=$CC$8:$CC$101),--(CK908&lt;$CK$8:$CK$101))+COUNTIF($CK$8:CK908,CK908))</f>
        <v/>
      </c>
    </row>
    <row r="909" spans="73:91">
      <c r="BU909" s="193">
        <v>902</v>
      </c>
      <c r="BV909" s="193" t="str">
        <f>IF(CK909="","",SUMPRODUCT(--(CC909=$CC$8:$CC$358),--(CE909=$CE$8:$CE$358),--(CK909&lt;$CK$8:$CK$358))+COUNTIF($CK$8:CK909,CK909))</f>
        <v/>
      </c>
      <c r="BW909" s="193" t="str">
        <f t="shared" si="347"/>
        <v/>
      </c>
      <c r="BX909" s="193" t="str">
        <f t="shared" si="348"/>
        <v/>
      </c>
      <c r="BY909" s="193" t="str">
        <f t="shared" si="349"/>
        <v/>
      </c>
      <c r="BZ909" s="193" t="str">
        <f t="shared" si="350"/>
        <v/>
      </c>
      <c r="CA909" s="193" t="str">
        <f t="shared" si="351"/>
        <v/>
      </c>
      <c r="CB909" s="193" t="str">
        <f t="shared" si="352"/>
        <v/>
      </c>
      <c r="CC909" s="193" t="str">
        <f t="shared" si="353"/>
        <v/>
      </c>
      <c r="CD909" s="193" t="str">
        <f t="shared" si="354"/>
        <v/>
      </c>
      <c r="CE909" s="193" t="str">
        <f t="shared" si="355"/>
        <v/>
      </c>
      <c r="CF909" s="200" t="str">
        <f t="shared" si="346"/>
        <v/>
      </c>
      <c r="CG909" s="193" t="str">
        <f t="shared" si="356"/>
        <v/>
      </c>
      <c r="CH909" s="192" t="str">
        <f t="shared" si="357"/>
        <v/>
      </c>
      <c r="CI909" s="193" t="str">
        <f t="shared" si="358"/>
        <v/>
      </c>
      <c r="CJ909" s="192" t="str">
        <f t="shared" si="359"/>
        <v/>
      </c>
      <c r="CK909" s="192" t="str">
        <f t="shared" si="360"/>
        <v/>
      </c>
      <c r="CL909" s="193" t="str">
        <f>IF(CK909="","",SUMPRODUCT(--(CC909=$CC$8:$CC$358),--(CE909=$CE$8:$CE$358),--(CK909&lt;$CK$8:$CK$358))+COUNTIF($CK$8:CK909,CK909))</f>
        <v/>
      </c>
      <c r="CM909" s="229" t="str">
        <f>IF(CK909="","",SUMPRODUCT(--(CE909=$CE$8:$CE$101),--(CF909=$CF$8:$CF$101),--(CC909=$CC$8:$CC$101),--(CK909&lt;$CK$8:$CK$101))+COUNTIF($CK$8:CK909,CK909))</f>
        <v/>
      </c>
    </row>
    <row r="910" spans="73:91">
      <c r="BU910" s="193">
        <v>903</v>
      </c>
      <c r="BV910" s="193" t="str">
        <f>IF(CK910="","",SUMPRODUCT(--(CC910=$CC$8:$CC$358),--(CE910=$CE$8:$CE$358),--(CK910&lt;$CK$8:$CK$358))+COUNTIF($CK$8:CK910,CK910))</f>
        <v/>
      </c>
      <c r="BW910" s="193" t="str">
        <f t="shared" si="347"/>
        <v/>
      </c>
      <c r="BX910" s="193" t="str">
        <f t="shared" si="348"/>
        <v/>
      </c>
      <c r="BY910" s="193" t="str">
        <f t="shared" si="349"/>
        <v/>
      </c>
      <c r="BZ910" s="193" t="str">
        <f t="shared" si="350"/>
        <v/>
      </c>
      <c r="CA910" s="193" t="str">
        <f t="shared" si="351"/>
        <v/>
      </c>
      <c r="CB910" s="193" t="str">
        <f t="shared" si="352"/>
        <v/>
      </c>
      <c r="CC910" s="193" t="str">
        <f t="shared" si="353"/>
        <v/>
      </c>
      <c r="CD910" s="193" t="str">
        <f t="shared" si="354"/>
        <v/>
      </c>
      <c r="CE910" s="193" t="str">
        <f t="shared" si="355"/>
        <v/>
      </c>
      <c r="CF910" s="200" t="str">
        <f t="shared" si="346"/>
        <v/>
      </c>
      <c r="CG910" s="193" t="str">
        <f t="shared" si="356"/>
        <v/>
      </c>
      <c r="CH910" s="192" t="str">
        <f t="shared" si="357"/>
        <v/>
      </c>
      <c r="CI910" s="193" t="str">
        <f t="shared" si="358"/>
        <v/>
      </c>
      <c r="CJ910" s="192" t="str">
        <f t="shared" si="359"/>
        <v/>
      </c>
      <c r="CK910" s="192" t="str">
        <f t="shared" si="360"/>
        <v/>
      </c>
      <c r="CL910" s="193" t="str">
        <f>IF(CK910="","",SUMPRODUCT(--(CC910=$CC$8:$CC$358),--(CE910=$CE$8:$CE$358),--(CK910&lt;$CK$8:$CK$358))+COUNTIF($CK$8:CK910,CK910))</f>
        <v/>
      </c>
      <c r="CM910" s="229" t="str">
        <f>IF(CK910="","",SUMPRODUCT(--(CE910=$CE$8:$CE$101),--(CF910=$CF$8:$CF$101),--(CC910=$CC$8:$CC$101),--(CK910&lt;$CK$8:$CK$101))+COUNTIF($CK$8:CK910,CK910))</f>
        <v/>
      </c>
    </row>
    <row r="911" spans="73:91">
      <c r="BU911" s="193">
        <v>904</v>
      </c>
      <c r="BV911" s="193" t="str">
        <f>IF(CK911="","",SUMPRODUCT(--(CC911=$CC$8:$CC$358),--(CE911=$CE$8:$CE$358),--(CK911&lt;$CK$8:$CK$358))+COUNTIF($CK$8:CK911,CK911))</f>
        <v/>
      </c>
      <c r="BW911" s="193" t="str">
        <f t="shared" si="347"/>
        <v/>
      </c>
      <c r="BX911" s="193" t="str">
        <f t="shared" si="348"/>
        <v/>
      </c>
      <c r="BY911" s="193" t="str">
        <f t="shared" si="349"/>
        <v/>
      </c>
      <c r="BZ911" s="193" t="str">
        <f t="shared" si="350"/>
        <v/>
      </c>
      <c r="CA911" s="193" t="str">
        <f t="shared" si="351"/>
        <v/>
      </c>
      <c r="CB911" s="193" t="str">
        <f t="shared" si="352"/>
        <v/>
      </c>
      <c r="CC911" s="193" t="str">
        <f t="shared" si="353"/>
        <v/>
      </c>
      <c r="CD911" s="193" t="str">
        <f t="shared" si="354"/>
        <v/>
      </c>
      <c r="CE911" s="193" t="str">
        <f t="shared" si="355"/>
        <v/>
      </c>
      <c r="CF911" s="200" t="str">
        <f t="shared" si="346"/>
        <v/>
      </c>
      <c r="CG911" s="193" t="str">
        <f t="shared" si="356"/>
        <v/>
      </c>
      <c r="CH911" s="192" t="str">
        <f t="shared" si="357"/>
        <v/>
      </c>
      <c r="CI911" s="193" t="str">
        <f t="shared" si="358"/>
        <v/>
      </c>
      <c r="CJ911" s="192" t="str">
        <f t="shared" si="359"/>
        <v/>
      </c>
      <c r="CK911" s="192" t="str">
        <f t="shared" si="360"/>
        <v/>
      </c>
      <c r="CL911" s="193" t="str">
        <f>IF(CK911="","",SUMPRODUCT(--(CC911=$CC$8:$CC$358),--(CE911=$CE$8:$CE$358),--(CK911&lt;$CK$8:$CK$358))+COUNTIF($CK$8:CK911,CK911))</f>
        <v/>
      </c>
      <c r="CM911" s="229" t="str">
        <f>IF(CK911="","",SUMPRODUCT(--(CE911=$CE$8:$CE$101),--(CF911=$CF$8:$CF$101),--(CC911=$CC$8:$CC$101),--(CK911&lt;$CK$8:$CK$101))+COUNTIF($CK$8:CK911,CK911))</f>
        <v/>
      </c>
    </row>
    <row r="912" spans="73:91">
      <c r="BU912" s="193">
        <v>905</v>
      </c>
      <c r="BV912" s="193" t="str">
        <f>IF(CK912="","",SUMPRODUCT(--(CC912=$CC$8:$CC$358),--(CE912=$CE$8:$CE$358),--(CK912&lt;$CK$8:$CK$358))+COUNTIF($CK$8:CK912,CK912))</f>
        <v/>
      </c>
      <c r="BW912" s="193" t="str">
        <f t="shared" si="347"/>
        <v/>
      </c>
      <c r="BX912" s="193" t="str">
        <f t="shared" si="348"/>
        <v/>
      </c>
      <c r="BY912" s="193" t="str">
        <f t="shared" si="349"/>
        <v/>
      </c>
      <c r="BZ912" s="193" t="str">
        <f t="shared" si="350"/>
        <v/>
      </c>
      <c r="CA912" s="193" t="str">
        <f t="shared" si="351"/>
        <v/>
      </c>
      <c r="CB912" s="193" t="str">
        <f t="shared" si="352"/>
        <v/>
      </c>
      <c r="CC912" s="193" t="str">
        <f t="shared" si="353"/>
        <v/>
      </c>
      <c r="CD912" s="193" t="str">
        <f t="shared" si="354"/>
        <v/>
      </c>
      <c r="CE912" s="193" t="str">
        <f t="shared" si="355"/>
        <v/>
      </c>
      <c r="CF912" s="200" t="str">
        <f t="shared" si="346"/>
        <v/>
      </c>
      <c r="CG912" s="193" t="str">
        <f t="shared" si="356"/>
        <v/>
      </c>
      <c r="CH912" s="192" t="str">
        <f t="shared" si="357"/>
        <v/>
      </c>
      <c r="CI912" s="193" t="str">
        <f t="shared" si="358"/>
        <v/>
      </c>
      <c r="CJ912" s="192" t="str">
        <f t="shared" si="359"/>
        <v/>
      </c>
      <c r="CK912" s="192" t="str">
        <f t="shared" si="360"/>
        <v/>
      </c>
      <c r="CL912" s="193" t="str">
        <f>IF(CK912="","",SUMPRODUCT(--(CC912=$CC$8:$CC$358),--(CE912=$CE$8:$CE$358),--(CK912&lt;$CK$8:$CK$358))+COUNTIF($CK$8:CK912,CK912))</f>
        <v/>
      </c>
      <c r="CM912" s="229" t="str">
        <f>IF(CK912="","",SUMPRODUCT(--(CE912=$CE$8:$CE$101),--(CF912=$CF$8:$CF$101),--(CC912=$CC$8:$CC$101),--(CK912&lt;$CK$8:$CK$101))+COUNTIF($CK$8:CK912,CK912))</f>
        <v/>
      </c>
    </row>
    <row r="913" spans="73:91">
      <c r="BU913" s="193">
        <v>906</v>
      </c>
      <c r="BV913" s="193" t="str">
        <f>IF(CK913="","",SUMPRODUCT(--(CC913=$CC$8:$CC$358),--(CE913=$CE$8:$CE$358),--(CK913&lt;$CK$8:$CK$358))+COUNTIF($CK$8:CK913,CK913))</f>
        <v/>
      </c>
      <c r="BW913" s="193" t="str">
        <f t="shared" si="347"/>
        <v/>
      </c>
      <c r="BX913" s="193" t="str">
        <f t="shared" si="348"/>
        <v/>
      </c>
      <c r="BY913" s="193" t="str">
        <f t="shared" si="349"/>
        <v/>
      </c>
      <c r="BZ913" s="193" t="str">
        <f t="shared" si="350"/>
        <v/>
      </c>
      <c r="CA913" s="193" t="str">
        <f t="shared" si="351"/>
        <v/>
      </c>
      <c r="CB913" s="193" t="str">
        <f t="shared" si="352"/>
        <v/>
      </c>
      <c r="CC913" s="193" t="str">
        <f t="shared" si="353"/>
        <v/>
      </c>
      <c r="CD913" s="193" t="str">
        <f t="shared" si="354"/>
        <v/>
      </c>
      <c r="CE913" s="193" t="str">
        <f t="shared" si="355"/>
        <v/>
      </c>
      <c r="CF913" s="200" t="str">
        <f t="shared" si="346"/>
        <v/>
      </c>
      <c r="CG913" s="193" t="str">
        <f t="shared" si="356"/>
        <v/>
      </c>
      <c r="CH913" s="192" t="str">
        <f t="shared" si="357"/>
        <v/>
      </c>
      <c r="CI913" s="193" t="str">
        <f t="shared" si="358"/>
        <v/>
      </c>
      <c r="CJ913" s="192" t="str">
        <f t="shared" si="359"/>
        <v/>
      </c>
      <c r="CK913" s="192" t="str">
        <f t="shared" si="360"/>
        <v/>
      </c>
      <c r="CL913" s="193" t="str">
        <f>IF(CK913="","",SUMPRODUCT(--(CC913=$CC$8:$CC$358),--(CE913=$CE$8:$CE$358),--(CK913&lt;$CK$8:$CK$358))+COUNTIF($CK$8:CK913,CK913))</f>
        <v/>
      </c>
      <c r="CM913" s="229" t="str">
        <f>IF(CK913="","",SUMPRODUCT(--(CE913=$CE$8:$CE$101),--(CF913=$CF$8:$CF$101),--(CC913=$CC$8:$CC$101),--(CK913&lt;$CK$8:$CK$101))+COUNTIF($CK$8:CK913,CK913))</f>
        <v/>
      </c>
    </row>
    <row r="914" spans="73:91">
      <c r="BU914" s="193">
        <v>907</v>
      </c>
      <c r="BV914" s="193" t="str">
        <f>IF(CK914="","",SUMPRODUCT(--(CC914=$CC$8:$CC$358),--(CE914=$CE$8:$CE$358),--(CK914&lt;$CK$8:$CK$358))+COUNTIF($CK$8:CK914,CK914))</f>
        <v/>
      </c>
      <c r="BW914" s="193" t="str">
        <f t="shared" si="347"/>
        <v/>
      </c>
      <c r="BX914" s="193" t="str">
        <f t="shared" si="348"/>
        <v/>
      </c>
      <c r="BY914" s="193" t="str">
        <f t="shared" si="349"/>
        <v/>
      </c>
      <c r="BZ914" s="193" t="str">
        <f t="shared" si="350"/>
        <v/>
      </c>
      <c r="CA914" s="193" t="str">
        <f t="shared" si="351"/>
        <v/>
      </c>
      <c r="CB914" s="193" t="str">
        <f t="shared" si="352"/>
        <v/>
      </c>
      <c r="CC914" s="193" t="str">
        <f t="shared" si="353"/>
        <v/>
      </c>
      <c r="CD914" s="193" t="str">
        <f t="shared" si="354"/>
        <v/>
      </c>
      <c r="CE914" s="193" t="str">
        <f t="shared" si="355"/>
        <v/>
      </c>
      <c r="CF914" s="200" t="str">
        <f t="shared" si="346"/>
        <v/>
      </c>
      <c r="CG914" s="193" t="str">
        <f t="shared" si="356"/>
        <v/>
      </c>
      <c r="CH914" s="192" t="str">
        <f t="shared" si="357"/>
        <v/>
      </c>
      <c r="CI914" s="193" t="str">
        <f t="shared" si="358"/>
        <v/>
      </c>
      <c r="CJ914" s="192" t="str">
        <f t="shared" si="359"/>
        <v/>
      </c>
      <c r="CK914" s="192" t="str">
        <f t="shared" si="360"/>
        <v/>
      </c>
      <c r="CL914" s="193" t="str">
        <f>IF(CK914="","",SUMPRODUCT(--(CC914=$CC$8:$CC$358),--(CE914=$CE$8:$CE$358),--(CK914&lt;$CK$8:$CK$358))+COUNTIF($CK$8:CK914,CK914))</f>
        <v/>
      </c>
      <c r="CM914" s="229" t="str">
        <f>IF(CK914="","",SUMPRODUCT(--(CE914=$CE$8:$CE$101),--(CF914=$CF$8:$CF$101),--(CC914=$CC$8:$CC$101),--(CK914&lt;$CK$8:$CK$101))+COUNTIF($CK$8:CK914,CK914))</f>
        <v/>
      </c>
    </row>
    <row r="915" spans="73:91">
      <c r="BU915" s="193">
        <v>908</v>
      </c>
      <c r="BV915" s="193" t="str">
        <f>IF(CK915="","",SUMPRODUCT(--(CC915=$CC$8:$CC$358),--(CE915=$CE$8:$CE$358),--(CK915&lt;$CK$8:$CK$358))+COUNTIF($CK$8:CK915,CK915))</f>
        <v/>
      </c>
      <c r="BW915" s="193" t="str">
        <f t="shared" si="347"/>
        <v/>
      </c>
      <c r="BX915" s="193" t="str">
        <f t="shared" si="348"/>
        <v/>
      </c>
      <c r="BY915" s="193" t="str">
        <f t="shared" si="349"/>
        <v/>
      </c>
      <c r="BZ915" s="193" t="str">
        <f t="shared" si="350"/>
        <v/>
      </c>
      <c r="CA915" s="193" t="str">
        <f t="shared" si="351"/>
        <v/>
      </c>
      <c r="CB915" s="193" t="str">
        <f t="shared" si="352"/>
        <v/>
      </c>
      <c r="CC915" s="193" t="str">
        <f t="shared" si="353"/>
        <v/>
      </c>
      <c r="CD915" s="193" t="str">
        <f t="shared" si="354"/>
        <v/>
      </c>
      <c r="CE915" s="193" t="str">
        <f t="shared" si="355"/>
        <v/>
      </c>
      <c r="CF915" s="200" t="str">
        <f t="shared" si="346"/>
        <v/>
      </c>
      <c r="CG915" s="193" t="str">
        <f t="shared" si="356"/>
        <v/>
      </c>
      <c r="CH915" s="192" t="str">
        <f t="shared" si="357"/>
        <v/>
      </c>
      <c r="CI915" s="193" t="str">
        <f t="shared" si="358"/>
        <v/>
      </c>
      <c r="CJ915" s="192" t="str">
        <f t="shared" si="359"/>
        <v/>
      </c>
      <c r="CK915" s="192" t="str">
        <f t="shared" si="360"/>
        <v/>
      </c>
      <c r="CL915" s="193" t="str">
        <f>IF(CK915="","",SUMPRODUCT(--(CC915=$CC$8:$CC$358),--(CE915=$CE$8:$CE$358),--(CK915&lt;$CK$8:$CK$358))+COUNTIF($CK$8:CK915,CK915))</f>
        <v/>
      </c>
      <c r="CM915" s="229" t="str">
        <f>IF(CK915="","",SUMPRODUCT(--(CE915=$CE$8:$CE$101),--(CF915=$CF$8:$CF$101),--(CC915=$CC$8:$CC$101),--(CK915&lt;$CK$8:$CK$101))+COUNTIF($CK$8:CK915,CK915))</f>
        <v/>
      </c>
    </row>
    <row r="916" spans="73:91">
      <c r="BU916" s="193">
        <v>909</v>
      </c>
      <c r="BV916" s="193" t="str">
        <f>IF(CK916="","",SUMPRODUCT(--(CC916=$CC$8:$CC$358),--(CE916=$CE$8:$CE$358),--(CK916&lt;$CK$8:$CK$358))+COUNTIF($CK$8:CK916,CK916))</f>
        <v/>
      </c>
      <c r="BW916" s="193" t="str">
        <f t="shared" si="347"/>
        <v/>
      </c>
      <c r="BX916" s="193" t="str">
        <f t="shared" si="348"/>
        <v/>
      </c>
      <c r="BY916" s="193" t="str">
        <f t="shared" si="349"/>
        <v/>
      </c>
      <c r="BZ916" s="193" t="str">
        <f t="shared" si="350"/>
        <v/>
      </c>
      <c r="CA916" s="193" t="str">
        <f t="shared" si="351"/>
        <v/>
      </c>
      <c r="CB916" s="193" t="str">
        <f t="shared" si="352"/>
        <v/>
      </c>
      <c r="CC916" s="193" t="str">
        <f t="shared" si="353"/>
        <v/>
      </c>
      <c r="CD916" s="193" t="str">
        <f t="shared" si="354"/>
        <v/>
      </c>
      <c r="CE916" s="193" t="str">
        <f t="shared" si="355"/>
        <v/>
      </c>
      <c r="CF916" s="200" t="str">
        <f t="shared" si="346"/>
        <v/>
      </c>
      <c r="CG916" s="193" t="str">
        <f t="shared" si="356"/>
        <v/>
      </c>
      <c r="CH916" s="192" t="str">
        <f t="shared" si="357"/>
        <v/>
      </c>
      <c r="CI916" s="193" t="str">
        <f t="shared" si="358"/>
        <v/>
      </c>
      <c r="CJ916" s="192" t="str">
        <f t="shared" si="359"/>
        <v/>
      </c>
      <c r="CK916" s="192" t="str">
        <f t="shared" si="360"/>
        <v/>
      </c>
      <c r="CL916" s="193" t="str">
        <f>IF(CK916="","",SUMPRODUCT(--(CC916=$CC$8:$CC$358),--(CE916=$CE$8:$CE$358),--(CK916&lt;$CK$8:$CK$358))+COUNTIF($CK$8:CK916,CK916))</f>
        <v/>
      </c>
      <c r="CM916" s="229" t="str">
        <f>IF(CK916="","",SUMPRODUCT(--(CE916=$CE$8:$CE$101),--(CF916=$CF$8:$CF$101),--(CC916=$CC$8:$CC$101),--(CK916&lt;$CK$8:$CK$101))+COUNTIF($CK$8:CK916,CK916))</f>
        <v/>
      </c>
    </row>
    <row r="917" spans="73:91">
      <c r="BU917" s="193">
        <v>910</v>
      </c>
      <c r="BV917" s="193" t="str">
        <f>IF(CK917="","",SUMPRODUCT(--(CC917=$CC$8:$CC$358),--(CE917=$CE$8:$CE$358),--(CK917&lt;$CK$8:$CK$358))+COUNTIF($CK$8:CK917,CK917))</f>
        <v/>
      </c>
      <c r="BW917" s="193" t="str">
        <f t="shared" si="347"/>
        <v/>
      </c>
      <c r="BX917" s="193" t="str">
        <f t="shared" si="348"/>
        <v/>
      </c>
      <c r="BY917" s="193" t="str">
        <f t="shared" si="349"/>
        <v/>
      </c>
      <c r="BZ917" s="193" t="str">
        <f t="shared" si="350"/>
        <v/>
      </c>
      <c r="CA917" s="193" t="str">
        <f t="shared" si="351"/>
        <v/>
      </c>
      <c r="CB917" s="193" t="str">
        <f t="shared" si="352"/>
        <v/>
      </c>
      <c r="CC917" s="193" t="str">
        <f t="shared" si="353"/>
        <v/>
      </c>
      <c r="CD917" s="193" t="str">
        <f t="shared" si="354"/>
        <v/>
      </c>
      <c r="CE917" s="193" t="str">
        <f t="shared" si="355"/>
        <v/>
      </c>
      <c r="CF917" s="200" t="str">
        <f t="shared" si="346"/>
        <v/>
      </c>
      <c r="CG917" s="193" t="str">
        <f t="shared" si="356"/>
        <v/>
      </c>
      <c r="CH917" s="192" t="str">
        <f t="shared" si="357"/>
        <v/>
      </c>
      <c r="CI917" s="193" t="str">
        <f t="shared" si="358"/>
        <v/>
      </c>
      <c r="CJ917" s="192" t="str">
        <f t="shared" si="359"/>
        <v/>
      </c>
      <c r="CK917" s="192" t="str">
        <f t="shared" si="360"/>
        <v/>
      </c>
      <c r="CL917" s="193" t="str">
        <f>IF(CK917="","",SUMPRODUCT(--(CC917=$CC$8:$CC$358),--(CE917=$CE$8:$CE$358),--(CK917&lt;$CK$8:$CK$358))+COUNTIF($CK$8:CK917,CK917))</f>
        <v/>
      </c>
      <c r="CM917" s="229" t="str">
        <f>IF(CK917="","",SUMPRODUCT(--(CE917=$CE$8:$CE$101),--(CF917=$CF$8:$CF$101),--(CC917=$CC$8:$CC$101),--(CK917&lt;$CK$8:$CK$101))+COUNTIF($CK$8:CK917,CK917))</f>
        <v/>
      </c>
    </row>
    <row r="918" spans="73:91">
      <c r="BU918" s="193">
        <v>911</v>
      </c>
      <c r="BV918" s="193" t="str">
        <f>IF(CK918="","",SUMPRODUCT(--(CC918=$CC$8:$CC$358),--(CE918=$CE$8:$CE$358),--(CK918&lt;$CK$8:$CK$358))+COUNTIF($CK$8:CK918,CK918))</f>
        <v/>
      </c>
      <c r="BW918" s="193" t="str">
        <f t="shared" si="347"/>
        <v/>
      </c>
      <c r="BX918" s="193" t="str">
        <f t="shared" si="348"/>
        <v/>
      </c>
      <c r="BY918" s="193" t="str">
        <f t="shared" si="349"/>
        <v/>
      </c>
      <c r="BZ918" s="193" t="str">
        <f t="shared" si="350"/>
        <v/>
      </c>
      <c r="CA918" s="193" t="str">
        <f t="shared" si="351"/>
        <v/>
      </c>
      <c r="CB918" s="193" t="str">
        <f t="shared" si="352"/>
        <v/>
      </c>
      <c r="CC918" s="193" t="str">
        <f t="shared" si="353"/>
        <v/>
      </c>
      <c r="CD918" s="193" t="str">
        <f t="shared" si="354"/>
        <v/>
      </c>
      <c r="CE918" s="193" t="str">
        <f t="shared" si="355"/>
        <v/>
      </c>
      <c r="CF918" s="200" t="str">
        <f t="shared" si="346"/>
        <v/>
      </c>
      <c r="CG918" s="193" t="str">
        <f t="shared" si="356"/>
        <v/>
      </c>
      <c r="CH918" s="192" t="str">
        <f t="shared" si="357"/>
        <v/>
      </c>
      <c r="CI918" s="193" t="str">
        <f t="shared" si="358"/>
        <v/>
      </c>
      <c r="CJ918" s="192" t="str">
        <f t="shared" si="359"/>
        <v/>
      </c>
      <c r="CK918" s="192" t="str">
        <f t="shared" si="360"/>
        <v/>
      </c>
      <c r="CL918" s="193" t="str">
        <f>IF(CK918="","",SUMPRODUCT(--(CC918=$CC$8:$CC$358),--(CE918=$CE$8:$CE$358),--(CK918&lt;$CK$8:$CK$358))+COUNTIF($CK$8:CK918,CK918))</f>
        <v/>
      </c>
      <c r="CM918" s="229" t="str">
        <f>IF(CK918="","",SUMPRODUCT(--(CE918=$CE$8:$CE$101),--(CF918=$CF$8:$CF$101),--(CC918=$CC$8:$CC$101),--(CK918&lt;$CK$8:$CK$101))+COUNTIF($CK$8:CK918,CK918))</f>
        <v/>
      </c>
    </row>
    <row r="919" spans="73:91">
      <c r="BU919" s="193">
        <v>912</v>
      </c>
      <c r="BV919" s="193" t="str">
        <f>IF(CK919="","",SUMPRODUCT(--(CC919=$CC$8:$CC$358),--(CE919=$CE$8:$CE$358),--(CK919&lt;$CK$8:$CK$358))+COUNTIF($CK$8:CK919,CK919))</f>
        <v/>
      </c>
      <c r="BW919" s="193" t="str">
        <f t="shared" si="347"/>
        <v/>
      </c>
      <c r="BX919" s="193" t="str">
        <f t="shared" si="348"/>
        <v/>
      </c>
      <c r="BY919" s="193" t="str">
        <f t="shared" si="349"/>
        <v/>
      </c>
      <c r="BZ919" s="193" t="str">
        <f t="shared" si="350"/>
        <v/>
      </c>
      <c r="CA919" s="193" t="str">
        <f t="shared" si="351"/>
        <v/>
      </c>
      <c r="CB919" s="193" t="str">
        <f t="shared" si="352"/>
        <v/>
      </c>
      <c r="CC919" s="193" t="str">
        <f t="shared" si="353"/>
        <v/>
      </c>
      <c r="CD919" s="193" t="str">
        <f t="shared" si="354"/>
        <v/>
      </c>
      <c r="CE919" s="193" t="str">
        <f t="shared" si="355"/>
        <v/>
      </c>
      <c r="CF919" s="200" t="str">
        <f t="shared" si="346"/>
        <v/>
      </c>
      <c r="CG919" s="193" t="str">
        <f t="shared" si="356"/>
        <v/>
      </c>
      <c r="CH919" s="192" t="str">
        <f t="shared" si="357"/>
        <v/>
      </c>
      <c r="CI919" s="193" t="str">
        <f t="shared" si="358"/>
        <v/>
      </c>
      <c r="CJ919" s="192" t="str">
        <f t="shared" si="359"/>
        <v/>
      </c>
      <c r="CK919" s="192" t="str">
        <f t="shared" si="360"/>
        <v/>
      </c>
      <c r="CL919" s="193" t="str">
        <f>IF(CK919="","",SUMPRODUCT(--(CC919=$CC$8:$CC$358),--(CE919=$CE$8:$CE$358),--(CK919&lt;$CK$8:$CK$358))+COUNTIF($CK$8:CK919,CK919))</f>
        <v/>
      </c>
      <c r="CM919" s="229" t="str">
        <f>IF(CK919="","",SUMPRODUCT(--(CE919=$CE$8:$CE$101),--(CF919=$CF$8:$CF$101),--(CC919=$CC$8:$CC$101),--(CK919&lt;$CK$8:$CK$101))+COUNTIF($CK$8:CK919,CK919))</f>
        <v/>
      </c>
    </row>
    <row r="920" spans="73:91">
      <c r="BU920" s="193">
        <v>913</v>
      </c>
      <c r="BV920" s="193" t="str">
        <f>IF(CK920="","",SUMPRODUCT(--(CC920=$CC$8:$CC$358),--(CE920=$CE$8:$CE$358),--(CK920&lt;$CK$8:$CK$358))+COUNTIF($CK$8:CK920,CK920))</f>
        <v/>
      </c>
      <c r="BW920" s="193" t="str">
        <f t="shared" si="347"/>
        <v/>
      </c>
      <c r="BX920" s="193" t="str">
        <f t="shared" si="348"/>
        <v/>
      </c>
      <c r="BY920" s="193" t="str">
        <f t="shared" si="349"/>
        <v/>
      </c>
      <c r="BZ920" s="193" t="str">
        <f t="shared" si="350"/>
        <v/>
      </c>
      <c r="CA920" s="193" t="str">
        <f t="shared" si="351"/>
        <v/>
      </c>
      <c r="CB920" s="193" t="str">
        <f t="shared" si="352"/>
        <v/>
      </c>
      <c r="CC920" s="193" t="str">
        <f t="shared" si="353"/>
        <v/>
      </c>
      <c r="CD920" s="193" t="str">
        <f t="shared" si="354"/>
        <v/>
      </c>
      <c r="CE920" s="193" t="str">
        <f t="shared" si="355"/>
        <v/>
      </c>
      <c r="CF920" s="200" t="str">
        <f t="shared" si="346"/>
        <v/>
      </c>
      <c r="CG920" s="193" t="str">
        <f t="shared" si="356"/>
        <v/>
      </c>
      <c r="CH920" s="192" t="str">
        <f t="shared" si="357"/>
        <v/>
      </c>
      <c r="CI920" s="193" t="str">
        <f t="shared" si="358"/>
        <v/>
      </c>
      <c r="CJ920" s="192" t="str">
        <f t="shared" si="359"/>
        <v/>
      </c>
      <c r="CK920" s="192" t="str">
        <f t="shared" si="360"/>
        <v/>
      </c>
      <c r="CL920" s="193" t="str">
        <f>IF(CK920="","",SUMPRODUCT(--(CC920=$CC$8:$CC$358),--(CE920=$CE$8:$CE$358),--(CK920&lt;$CK$8:$CK$358))+COUNTIF($CK$8:CK920,CK920))</f>
        <v/>
      </c>
      <c r="CM920" s="229" t="str">
        <f>IF(CK920="","",SUMPRODUCT(--(CE920=$CE$8:$CE$101),--(CF920=$CF$8:$CF$101),--(CC920=$CC$8:$CC$101),--(CK920&lt;$CK$8:$CK$101))+COUNTIF($CK$8:CK920,CK920))</f>
        <v/>
      </c>
    </row>
    <row r="921" spans="73:91">
      <c r="BU921" s="193">
        <v>914</v>
      </c>
      <c r="BV921" s="193" t="str">
        <f>IF(CK921="","",SUMPRODUCT(--(CC921=$CC$8:$CC$358),--(CE921=$CE$8:$CE$358),--(CK921&lt;$CK$8:$CK$358))+COUNTIF($CK$8:CK921,CK921))</f>
        <v/>
      </c>
      <c r="BW921" s="193" t="str">
        <f t="shared" si="347"/>
        <v/>
      </c>
      <c r="BX921" s="193" t="str">
        <f t="shared" si="348"/>
        <v/>
      </c>
      <c r="BY921" s="193" t="str">
        <f t="shared" si="349"/>
        <v/>
      </c>
      <c r="BZ921" s="193" t="str">
        <f t="shared" si="350"/>
        <v/>
      </c>
      <c r="CA921" s="193" t="str">
        <f t="shared" si="351"/>
        <v/>
      </c>
      <c r="CB921" s="193" t="str">
        <f t="shared" si="352"/>
        <v/>
      </c>
      <c r="CC921" s="193" t="str">
        <f t="shared" si="353"/>
        <v/>
      </c>
      <c r="CD921" s="193" t="str">
        <f t="shared" si="354"/>
        <v/>
      </c>
      <c r="CE921" s="193" t="str">
        <f t="shared" si="355"/>
        <v/>
      </c>
      <c r="CF921" s="200" t="str">
        <f t="shared" si="346"/>
        <v/>
      </c>
      <c r="CG921" s="193" t="str">
        <f t="shared" si="356"/>
        <v/>
      </c>
      <c r="CH921" s="192" t="str">
        <f t="shared" si="357"/>
        <v/>
      </c>
      <c r="CI921" s="193" t="str">
        <f t="shared" si="358"/>
        <v/>
      </c>
      <c r="CJ921" s="192" t="str">
        <f t="shared" si="359"/>
        <v/>
      </c>
      <c r="CK921" s="192" t="str">
        <f t="shared" si="360"/>
        <v/>
      </c>
      <c r="CL921" s="193" t="str">
        <f>IF(CK921="","",SUMPRODUCT(--(CC921=$CC$8:$CC$358),--(CE921=$CE$8:$CE$358),--(CK921&lt;$CK$8:$CK$358))+COUNTIF($CK$8:CK921,CK921))</f>
        <v/>
      </c>
      <c r="CM921" s="229" t="str">
        <f>IF(CK921="","",SUMPRODUCT(--(CE921=$CE$8:$CE$101),--(CF921=$CF$8:$CF$101),--(CC921=$CC$8:$CC$101),--(CK921&lt;$CK$8:$CK$101))+COUNTIF($CK$8:CK921,CK921))</f>
        <v/>
      </c>
    </row>
    <row r="922" spans="73:91">
      <c r="BU922" s="193">
        <v>915</v>
      </c>
      <c r="BV922" s="193" t="str">
        <f>IF(CK922="","",SUMPRODUCT(--(CC922=$CC$8:$CC$358),--(CE922=$CE$8:$CE$358),--(CK922&lt;$CK$8:$CK$358))+COUNTIF($CK$8:CK922,CK922))</f>
        <v/>
      </c>
      <c r="BW922" s="193" t="str">
        <f t="shared" si="347"/>
        <v/>
      </c>
      <c r="BX922" s="193" t="str">
        <f t="shared" si="348"/>
        <v/>
      </c>
      <c r="BY922" s="193" t="str">
        <f t="shared" si="349"/>
        <v/>
      </c>
      <c r="BZ922" s="193" t="str">
        <f t="shared" si="350"/>
        <v/>
      </c>
      <c r="CA922" s="193" t="str">
        <f t="shared" si="351"/>
        <v/>
      </c>
      <c r="CB922" s="193" t="str">
        <f t="shared" si="352"/>
        <v/>
      </c>
      <c r="CC922" s="193" t="str">
        <f t="shared" si="353"/>
        <v/>
      </c>
      <c r="CD922" s="193" t="str">
        <f t="shared" si="354"/>
        <v/>
      </c>
      <c r="CE922" s="193" t="str">
        <f t="shared" si="355"/>
        <v/>
      </c>
      <c r="CF922" s="200" t="str">
        <f t="shared" si="346"/>
        <v/>
      </c>
      <c r="CG922" s="193" t="str">
        <f t="shared" si="356"/>
        <v/>
      </c>
      <c r="CH922" s="192" t="str">
        <f t="shared" si="357"/>
        <v/>
      </c>
      <c r="CI922" s="193" t="str">
        <f t="shared" si="358"/>
        <v/>
      </c>
      <c r="CJ922" s="192" t="str">
        <f t="shared" si="359"/>
        <v/>
      </c>
      <c r="CK922" s="192" t="str">
        <f t="shared" si="360"/>
        <v/>
      </c>
      <c r="CL922" s="193" t="str">
        <f>IF(CK922="","",SUMPRODUCT(--(CC922=$CC$8:$CC$358),--(CE922=$CE$8:$CE$358),--(CK922&lt;$CK$8:$CK$358))+COUNTIF($CK$8:CK922,CK922))</f>
        <v/>
      </c>
      <c r="CM922" s="229" t="str">
        <f>IF(CK922="","",SUMPRODUCT(--(CE922=$CE$8:$CE$101),--(CF922=$CF$8:$CF$101),--(CC922=$CC$8:$CC$101),--(CK922&lt;$CK$8:$CK$101))+COUNTIF($CK$8:CK922,CK922))</f>
        <v/>
      </c>
    </row>
    <row r="923" spans="73:91">
      <c r="BU923" s="193">
        <v>916</v>
      </c>
      <c r="BV923" s="193" t="str">
        <f>IF(CK923="","",SUMPRODUCT(--(CC923=$CC$8:$CC$358),--(CE923=$CE$8:$CE$358),--(CK923&lt;$CK$8:$CK$358))+COUNTIF($CK$8:CK923,CK923))</f>
        <v/>
      </c>
      <c r="BW923" s="193" t="str">
        <f t="shared" si="347"/>
        <v/>
      </c>
      <c r="BX923" s="193" t="str">
        <f t="shared" si="348"/>
        <v/>
      </c>
      <c r="BY923" s="193" t="str">
        <f t="shared" si="349"/>
        <v/>
      </c>
      <c r="BZ923" s="193" t="str">
        <f t="shared" si="350"/>
        <v/>
      </c>
      <c r="CA923" s="193" t="str">
        <f t="shared" si="351"/>
        <v/>
      </c>
      <c r="CB923" s="193" t="str">
        <f t="shared" si="352"/>
        <v/>
      </c>
      <c r="CC923" s="193" t="str">
        <f t="shared" si="353"/>
        <v/>
      </c>
      <c r="CD923" s="193" t="str">
        <f t="shared" si="354"/>
        <v/>
      </c>
      <c r="CE923" s="193" t="str">
        <f t="shared" si="355"/>
        <v/>
      </c>
      <c r="CF923" s="200" t="str">
        <f t="shared" si="346"/>
        <v/>
      </c>
      <c r="CG923" s="193" t="str">
        <f t="shared" si="356"/>
        <v/>
      </c>
      <c r="CH923" s="192" t="str">
        <f t="shared" si="357"/>
        <v/>
      </c>
      <c r="CI923" s="193" t="str">
        <f t="shared" si="358"/>
        <v/>
      </c>
      <c r="CJ923" s="192" t="str">
        <f t="shared" si="359"/>
        <v/>
      </c>
      <c r="CK923" s="192" t="str">
        <f t="shared" si="360"/>
        <v/>
      </c>
      <c r="CL923" s="193" t="str">
        <f>IF(CK923="","",SUMPRODUCT(--(CC923=$CC$8:$CC$358),--(CE923=$CE$8:$CE$358),--(CK923&lt;$CK$8:$CK$358))+COUNTIF($CK$8:CK923,CK923))</f>
        <v/>
      </c>
      <c r="CM923" s="229" t="str">
        <f>IF(CK923="","",SUMPRODUCT(--(CE923=$CE$8:$CE$101),--(CF923=$CF$8:$CF$101),--(CC923=$CC$8:$CC$101),--(CK923&lt;$CK$8:$CK$101))+COUNTIF($CK$8:CK923,CK923))</f>
        <v/>
      </c>
    </row>
    <row r="924" spans="73:91">
      <c r="BU924" s="193">
        <v>917</v>
      </c>
      <c r="BV924" s="193" t="str">
        <f>IF(CK924="","",SUMPRODUCT(--(CC924=$CC$8:$CC$358),--(CE924=$CE$8:$CE$358),--(CK924&lt;$CK$8:$CK$358))+COUNTIF($CK$8:CK924,CK924))</f>
        <v/>
      </c>
      <c r="BW924" s="193" t="str">
        <f t="shared" si="347"/>
        <v/>
      </c>
      <c r="BX924" s="193" t="str">
        <f t="shared" si="348"/>
        <v/>
      </c>
      <c r="BY924" s="193" t="str">
        <f t="shared" si="349"/>
        <v/>
      </c>
      <c r="BZ924" s="193" t="str">
        <f t="shared" si="350"/>
        <v/>
      </c>
      <c r="CA924" s="193" t="str">
        <f t="shared" si="351"/>
        <v/>
      </c>
      <c r="CB924" s="193" t="str">
        <f t="shared" si="352"/>
        <v/>
      </c>
      <c r="CC924" s="193" t="str">
        <f t="shared" si="353"/>
        <v/>
      </c>
      <c r="CD924" s="193" t="str">
        <f t="shared" si="354"/>
        <v/>
      </c>
      <c r="CE924" s="193" t="str">
        <f t="shared" si="355"/>
        <v/>
      </c>
      <c r="CF924" s="200" t="str">
        <f t="shared" si="346"/>
        <v/>
      </c>
      <c r="CG924" s="193" t="str">
        <f t="shared" si="356"/>
        <v/>
      </c>
      <c r="CH924" s="192" t="str">
        <f t="shared" si="357"/>
        <v/>
      </c>
      <c r="CI924" s="193" t="str">
        <f t="shared" si="358"/>
        <v/>
      </c>
      <c r="CJ924" s="192" t="str">
        <f t="shared" si="359"/>
        <v/>
      </c>
      <c r="CK924" s="192" t="str">
        <f t="shared" si="360"/>
        <v/>
      </c>
      <c r="CL924" s="193" t="str">
        <f>IF(CK924="","",SUMPRODUCT(--(CC924=$CC$8:$CC$358),--(CE924=$CE$8:$CE$358),--(CK924&lt;$CK$8:$CK$358))+COUNTIF($CK$8:CK924,CK924))</f>
        <v/>
      </c>
      <c r="CM924" s="229" t="str">
        <f>IF(CK924="","",SUMPRODUCT(--(CE924=$CE$8:$CE$101),--(CF924=$CF$8:$CF$101),--(CC924=$CC$8:$CC$101),--(CK924&lt;$CK$8:$CK$101))+COUNTIF($CK$8:CK924,CK924))</f>
        <v/>
      </c>
    </row>
    <row r="925" spans="73:91">
      <c r="BU925" s="193">
        <v>918</v>
      </c>
      <c r="BV925" s="193" t="str">
        <f>IF(CK925="","",SUMPRODUCT(--(CC925=$CC$8:$CC$358),--(CE925=$CE$8:$CE$358),--(CK925&lt;$CK$8:$CK$358))+COUNTIF($CK$8:CK925,CK925))</f>
        <v/>
      </c>
      <c r="BW925" s="193" t="str">
        <f t="shared" si="347"/>
        <v/>
      </c>
      <c r="BX925" s="193" t="str">
        <f t="shared" si="348"/>
        <v/>
      </c>
      <c r="BY925" s="193" t="str">
        <f t="shared" si="349"/>
        <v/>
      </c>
      <c r="BZ925" s="193" t="str">
        <f t="shared" si="350"/>
        <v/>
      </c>
      <c r="CA925" s="193" t="str">
        <f t="shared" si="351"/>
        <v/>
      </c>
      <c r="CB925" s="193" t="str">
        <f t="shared" si="352"/>
        <v/>
      </c>
      <c r="CC925" s="193" t="str">
        <f t="shared" si="353"/>
        <v/>
      </c>
      <c r="CD925" s="193" t="str">
        <f t="shared" si="354"/>
        <v/>
      </c>
      <c r="CE925" s="193" t="str">
        <f t="shared" si="355"/>
        <v/>
      </c>
      <c r="CF925" s="200" t="str">
        <f t="shared" si="346"/>
        <v/>
      </c>
      <c r="CG925" s="193" t="str">
        <f t="shared" si="356"/>
        <v/>
      </c>
      <c r="CH925" s="192" t="str">
        <f t="shared" si="357"/>
        <v/>
      </c>
      <c r="CI925" s="193" t="str">
        <f t="shared" si="358"/>
        <v/>
      </c>
      <c r="CJ925" s="192" t="str">
        <f t="shared" si="359"/>
        <v/>
      </c>
      <c r="CK925" s="192" t="str">
        <f t="shared" si="360"/>
        <v/>
      </c>
      <c r="CL925" s="193" t="str">
        <f>IF(CK925="","",SUMPRODUCT(--(CC925=$CC$8:$CC$358),--(CE925=$CE$8:$CE$358),--(CK925&lt;$CK$8:$CK$358))+COUNTIF($CK$8:CK925,CK925))</f>
        <v/>
      </c>
      <c r="CM925" s="229" t="str">
        <f>IF(CK925="","",SUMPRODUCT(--(CE925=$CE$8:$CE$101),--(CF925=$CF$8:$CF$101),--(CC925=$CC$8:$CC$101),--(CK925&lt;$CK$8:$CK$101))+COUNTIF($CK$8:CK925,CK925))</f>
        <v/>
      </c>
    </row>
    <row r="926" spans="73:91">
      <c r="BU926" s="193">
        <v>919</v>
      </c>
      <c r="BV926" s="193" t="str">
        <f>IF(CK926="","",SUMPRODUCT(--(CC926=$CC$8:$CC$358),--(CE926=$CE$8:$CE$358),--(CK926&lt;$CK$8:$CK$358))+COUNTIF($CK$8:CK926,CK926))</f>
        <v/>
      </c>
      <c r="BW926" s="193" t="str">
        <f t="shared" si="347"/>
        <v/>
      </c>
      <c r="BX926" s="193" t="str">
        <f t="shared" si="348"/>
        <v/>
      </c>
      <c r="BY926" s="193" t="str">
        <f t="shared" si="349"/>
        <v/>
      </c>
      <c r="BZ926" s="193" t="str">
        <f t="shared" si="350"/>
        <v/>
      </c>
      <c r="CA926" s="193" t="str">
        <f t="shared" si="351"/>
        <v/>
      </c>
      <c r="CB926" s="193" t="str">
        <f t="shared" si="352"/>
        <v/>
      </c>
      <c r="CC926" s="193" t="str">
        <f t="shared" si="353"/>
        <v/>
      </c>
      <c r="CD926" s="193" t="str">
        <f t="shared" si="354"/>
        <v/>
      </c>
      <c r="CE926" s="193" t="str">
        <f t="shared" si="355"/>
        <v/>
      </c>
      <c r="CF926" s="200" t="str">
        <f t="shared" si="346"/>
        <v/>
      </c>
      <c r="CG926" s="193" t="str">
        <f t="shared" si="356"/>
        <v/>
      </c>
      <c r="CH926" s="192" t="str">
        <f t="shared" si="357"/>
        <v/>
      </c>
      <c r="CI926" s="193" t="str">
        <f t="shared" si="358"/>
        <v/>
      </c>
      <c r="CJ926" s="192" t="str">
        <f t="shared" si="359"/>
        <v/>
      </c>
      <c r="CK926" s="192" t="str">
        <f t="shared" si="360"/>
        <v/>
      </c>
      <c r="CL926" s="193" t="str">
        <f>IF(CK926="","",SUMPRODUCT(--(CC926=$CC$8:$CC$358),--(CE926=$CE$8:$CE$358),--(CK926&lt;$CK$8:$CK$358))+COUNTIF($CK$8:CK926,CK926))</f>
        <v/>
      </c>
      <c r="CM926" s="229" t="str">
        <f>IF(CK926="","",SUMPRODUCT(--(CE926=$CE$8:$CE$101),--(CF926=$CF$8:$CF$101),--(CC926=$CC$8:$CC$101),--(CK926&lt;$CK$8:$CK$101))+COUNTIF($CK$8:CK926,CK926))</f>
        <v/>
      </c>
    </row>
    <row r="927" spans="73:91">
      <c r="BU927" s="193">
        <v>920</v>
      </c>
      <c r="BV927" s="193" t="str">
        <f>IF(CK927="","",SUMPRODUCT(--(CC927=$CC$8:$CC$358),--(CE927=$CE$8:$CE$358),--(CK927&lt;$CK$8:$CK$358))+COUNTIF($CK$8:CK927,CK927))</f>
        <v/>
      </c>
      <c r="BW927" s="193" t="str">
        <f t="shared" si="347"/>
        <v/>
      </c>
      <c r="BX927" s="193" t="str">
        <f t="shared" si="348"/>
        <v/>
      </c>
      <c r="BY927" s="193" t="str">
        <f t="shared" si="349"/>
        <v/>
      </c>
      <c r="BZ927" s="193" t="str">
        <f t="shared" si="350"/>
        <v/>
      </c>
      <c r="CA927" s="193" t="str">
        <f t="shared" si="351"/>
        <v/>
      </c>
      <c r="CB927" s="193" t="str">
        <f t="shared" si="352"/>
        <v/>
      </c>
      <c r="CC927" s="193" t="str">
        <f t="shared" si="353"/>
        <v/>
      </c>
      <c r="CD927" s="193" t="str">
        <f t="shared" si="354"/>
        <v/>
      </c>
      <c r="CE927" s="193" t="str">
        <f t="shared" si="355"/>
        <v/>
      </c>
      <c r="CF927" s="200" t="str">
        <f t="shared" si="346"/>
        <v/>
      </c>
      <c r="CG927" s="193" t="str">
        <f t="shared" si="356"/>
        <v/>
      </c>
      <c r="CH927" s="192" t="str">
        <f t="shared" si="357"/>
        <v/>
      </c>
      <c r="CI927" s="193" t="str">
        <f t="shared" si="358"/>
        <v/>
      </c>
      <c r="CJ927" s="192" t="str">
        <f t="shared" si="359"/>
        <v/>
      </c>
      <c r="CK927" s="192" t="str">
        <f t="shared" si="360"/>
        <v/>
      </c>
      <c r="CL927" s="193" t="str">
        <f>IF(CK927="","",SUMPRODUCT(--(CC927=$CC$8:$CC$358),--(CE927=$CE$8:$CE$358),--(CK927&lt;$CK$8:$CK$358))+COUNTIF($CK$8:CK927,CK927))</f>
        <v/>
      </c>
      <c r="CM927" s="229" t="str">
        <f>IF(CK927="","",SUMPRODUCT(--(CE927=$CE$8:$CE$101),--(CF927=$CF$8:$CF$101),--(CC927=$CC$8:$CC$101),--(CK927&lt;$CK$8:$CK$101))+COUNTIF($CK$8:CK927,CK927))</f>
        <v/>
      </c>
    </row>
    <row r="928" spans="73:91">
      <c r="BU928" s="193">
        <v>921</v>
      </c>
      <c r="BV928" s="193" t="str">
        <f>IF(CK928="","",SUMPRODUCT(--(CC928=$CC$8:$CC$358),--(CE928=$CE$8:$CE$358),--(CK928&lt;$CK$8:$CK$358))+COUNTIF($CK$8:CK928,CK928))</f>
        <v/>
      </c>
      <c r="BW928" s="193" t="str">
        <f t="shared" si="347"/>
        <v/>
      </c>
      <c r="BX928" s="193" t="str">
        <f t="shared" si="348"/>
        <v/>
      </c>
      <c r="BY928" s="193" t="str">
        <f t="shared" si="349"/>
        <v/>
      </c>
      <c r="BZ928" s="193" t="str">
        <f t="shared" si="350"/>
        <v/>
      </c>
      <c r="CA928" s="193" t="str">
        <f t="shared" si="351"/>
        <v/>
      </c>
      <c r="CB928" s="193" t="str">
        <f t="shared" si="352"/>
        <v/>
      </c>
      <c r="CC928" s="193" t="str">
        <f t="shared" si="353"/>
        <v/>
      </c>
      <c r="CD928" s="193" t="str">
        <f t="shared" si="354"/>
        <v/>
      </c>
      <c r="CE928" s="193" t="str">
        <f t="shared" si="355"/>
        <v/>
      </c>
      <c r="CF928" s="200" t="str">
        <f t="shared" si="346"/>
        <v/>
      </c>
      <c r="CG928" s="193" t="str">
        <f t="shared" si="356"/>
        <v/>
      </c>
      <c r="CH928" s="192" t="str">
        <f t="shared" si="357"/>
        <v/>
      </c>
      <c r="CI928" s="193" t="str">
        <f t="shared" si="358"/>
        <v/>
      </c>
      <c r="CJ928" s="192" t="str">
        <f t="shared" si="359"/>
        <v/>
      </c>
      <c r="CK928" s="192" t="str">
        <f t="shared" si="360"/>
        <v/>
      </c>
      <c r="CL928" s="193" t="str">
        <f>IF(CK928="","",SUMPRODUCT(--(CC928=$CC$8:$CC$358),--(CE928=$CE$8:$CE$358),--(CK928&lt;$CK$8:$CK$358))+COUNTIF($CK$8:CK928,CK928))</f>
        <v/>
      </c>
      <c r="CM928" s="229" t="str">
        <f>IF(CK928="","",SUMPRODUCT(--(CE928=$CE$8:$CE$101),--(CF928=$CF$8:$CF$101),--(CC928=$CC$8:$CC$101),--(CK928&lt;$CK$8:$CK$101))+COUNTIF($CK$8:CK928,CK928))</f>
        <v/>
      </c>
    </row>
    <row r="929" spans="73:91">
      <c r="BU929" s="193">
        <v>922</v>
      </c>
      <c r="BV929" s="193" t="str">
        <f>IF(CK929="","",SUMPRODUCT(--(CC929=$CC$8:$CC$358),--(CE929=$CE$8:$CE$358),--(CK929&lt;$CK$8:$CK$358))+COUNTIF($CK$8:CK929,CK929))</f>
        <v/>
      </c>
      <c r="BW929" s="193" t="str">
        <f t="shared" si="347"/>
        <v/>
      </c>
      <c r="BX929" s="193" t="str">
        <f t="shared" si="348"/>
        <v/>
      </c>
      <c r="BY929" s="193" t="str">
        <f t="shared" si="349"/>
        <v/>
      </c>
      <c r="BZ929" s="193" t="str">
        <f t="shared" si="350"/>
        <v/>
      </c>
      <c r="CA929" s="193" t="str">
        <f t="shared" si="351"/>
        <v/>
      </c>
      <c r="CB929" s="193" t="str">
        <f t="shared" si="352"/>
        <v/>
      </c>
      <c r="CC929" s="193" t="str">
        <f t="shared" si="353"/>
        <v/>
      </c>
      <c r="CD929" s="193" t="str">
        <f t="shared" si="354"/>
        <v/>
      </c>
      <c r="CE929" s="193" t="str">
        <f t="shared" si="355"/>
        <v/>
      </c>
      <c r="CF929" s="200" t="str">
        <f t="shared" si="346"/>
        <v/>
      </c>
      <c r="CG929" s="193" t="str">
        <f t="shared" si="356"/>
        <v/>
      </c>
      <c r="CH929" s="192" t="str">
        <f t="shared" si="357"/>
        <v/>
      </c>
      <c r="CI929" s="193" t="str">
        <f t="shared" si="358"/>
        <v/>
      </c>
      <c r="CJ929" s="192" t="str">
        <f t="shared" si="359"/>
        <v/>
      </c>
      <c r="CK929" s="192" t="str">
        <f t="shared" si="360"/>
        <v/>
      </c>
      <c r="CL929" s="193" t="str">
        <f>IF(CK929="","",SUMPRODUCT(--(CC929=$CC$8:$CC$358),--(CE929=$CE$8:$CE$358),--(CK929&lt;$CK$8:$CK$358))+COUNTIF($CK$8:CK929,CK929))</f>
        <v/>
      </c>
      <c r="CM929" s="229" t="str">
        <f>IF(CK929="","",SUMPRODUCT(--(CE929=$CE$8:$CE$101),--(CF929=$CF$8:$CF$101),--(CC929=$CC$8:$CC$101),--(CK929&lt;$CK$8:$CK$101))+COUNTIF($CK$8:CK929,CK929))</f>
        <v/>
      </c>
    </row>
    <row r="930" spans="73:91">
      <c r="BU930" s="193">
        <v>923</v>
      </c>
      <c r="BV930" s="193" t="str">
        <f>IF(CK930="","",SUMPRODUCT(--(CC930=$CC$8:$CC$358),--(CE930=$CE$8:$CE$358),--(CK930&lt;$CK$8:$CK$358))+COUNTIF($CK$8:CK930,CK930))</f>
        <v/>
      </c>
      <c r="BW930" s="193" t="str">
        <f t="shared" si="347"/>
        <v/>
      </c>
      <c r="BX930" s="193" t="str">
        <f t="shared" si="348"/>
        <v/>
      </c>
      <c r="BY930" s="193" t="str">
        <f t="shared" si="349"/>
        <v/>
      </c>
      <c r="BZ930" s="193" t="str">
        <f t="shared" si="350"/>
        <v/>
      </c>
      <c r="CA930" s="193" t="str">
        <f t="shared" si="351"/>
        <v/>
      </c>
      <c r="CB930" s="193" t="str">
        <f t="shared" si="352"/>
        <v/>
      </c>
      <c r="CC930" s="193" t="str">
        <f t="shared" si="353"/>
        <v/>
      </c>
      <c r="CD930" s="193" t="str">
        <f t="shared" si="354"/>
        <v/>
      </c>
      <c r="CE930" s="193" t="str">
        <f t="shared" si="355"/>
        <v/>
      </c>
      <c r="CF930" s="200" t="str">
        <f t="shared" si="346"/>
        <v/>
      </c>
      <c r="CG930" s="193" t="str">
        <f t="shared" si="356"/>
        <v/>
      </c>
      <c r="CH930" s="192" t="str">
        <f t="shared" si="357"/>
        <v/>
      </c>
      <c r="CI930" s="193" t="str">
        <f t="shared" si="358"/>
        <v/>
      </c>
      <c r="CJ930" s="192" t="str">
        <f t="shared" si="359"/>
        <v/>
      </c>
      <c r="CK930" s="192" t="str">
        <f t="shared" si="360"/>
        <v/>
      </c>
      <c r="CL930" s="193" t="str">
        <f>IF(CK930="","",SUMPRODUCT(--(CC930=$CC$8:$CC$358),--(CE930=$CE$8:$CE$358),--(CK930&lt;$CK$8:$CK$358))+COUNTIF($CK$8:CK930,CK930))</f>
        <v/>
      </c>
      <c r="CM930" s="229" t="str">
        <f>IF(CK930="","",SUMPRODUCT(--(CE930=$CE$8:$CE$101),--(CF930=$CF$8:$CF$101),--(CC930=$CC$8:$CC$101),--(CK930&lt;$CK$8:$CK$101))+COUNTIF($CK$8:CK930,CK930))</f>
        <v/>
      </c>
    </row>
    <row r="931" spans="73:91">
      <c r="BU931" s="193">
        <v>924</v>
      </c>
      <c r="BV931" s="193" t="str">
        <f>IF(CK931="","",SUMPRODUCT(--(CC931=$CC$8:$CC$358),--(CE931=$CE$8:$CE$358),--(CK931&lt;$CK$8:$CK$358))+COUNTIF($CK$8:CK931,CK931))</f>
        <v/>
      </c>
      <c r="BW931" s="193" t="str">
        <f t="shared" si="347"/>
        <v/>
      </c>
      <c r="BX931" s="193" t="str">
        <f t="shared" si="348"/>
        <v/>
      </c>
      <c r="BY931" s="193" t="str">
        <f t="shared" si="349"/>
        <v/>
      </c>
      <c r="BZ931" s="193" t="str">
        <f t="shared" si="350"/>
        <v/>
      </c>
      <c r="CA931" s="193" t="str">
        <f t="shared" si="351"/>
        <v/>
      </c>
      <c r="CB931" s="193" t="str">
        <f t="shared" si="352"/>
        <v/>
      </c>
      <c r="CC931" s="193" t="str">
        <f t="shared" si="353"/>
        <v/>
      </c>
      <c r="CD931" s="193" t="str">
        <f t="shared" si="354"/>
        <v/>
      </c>
      <c r="CE931" s="193" t="str">
        <f t="shared" si="355"/>
        <v/>
      </c>
      <c r="CF931" s="200" t="str">
        <f t="shared" si="346"/>
        <v/>
      </c>
      <c r="CG931" s="193" t="str">
        <f t="shared" si="356"/>
        <v/>
      </c>
      <c r="CH931" s="192" t="str">
        <f t="shared" si="357"/>
        <v/>
      </c>
      <c r="CI931" s="193" t="str">
        <f t="shared" si="358"/>
        <v/>
      </c>
      <c r="CJ931" s="192" t="str">
        <f t="shared" si="359"/>
        <v/>
      </c>
      <c r="CK931" s="192" t="str">
        <f t="shared" si="360"/>
        <v/>
      </c>
      <c r="CL931" s="193" t="str">
        <f>IF(CK931="","",SUMPRODUCT(--(CC931=$CC$8:$CC$358),--(CE931=$CE$8:$CE$358),--(CK931&lt;$CK$8:$CK$358))+COUNTIF($CK$8:CK931,CK931))</f>
        <v/>
      </c>
      <c r="CM931" s="229" t="str">
        <f>IF(CK931="","",SUMPRODUCT(--(CE931=$CE$8:$CE$101),--(CF931=$CF$8:$CF$101),--(CC931=$CC$8:$CC$101),--(CK931&lt;$CK$8:$CK$101))+COUNTIF($CK$8:CK931,CK931))</f>
        <v/>
      </c>
    </row>
    <row r="932" spans="73:91">
      <c r="BU932" s="193">
        <v>925</v>
      </c>
      <c r="BV932" s="193" t="str">
        <f>IF(CK932="","",SUMPRODUCT(--(CC932=$CC$8:$CC$358),--(CE932=$CE$8:$CE$358),--(CK932&lt;$CK$8:$CK$358))+COUNTIF($CK$8:CK932,CK932))</f>
        <v/>
      </c>
      <c r="BW932" s="193" t="str">
        <f t="shared" si="347"/>
        <v/>
      </c>
      <c r="BX932" s="193" t="str">
        <f t="shared" si="348"/>
        <v/>
      </c>
      <c r="BY932" s="193" t="str">
        <f t="shared" si="349"/>
        <v/>
      </c>
      <c r="BZ932" s="193" t="str">
        <f t="shared" si="350"/>
        <v/>
      </c>
      <c r="CA932" s="193" t="str">
        <f t="shared" si="351"/>
        <v/>
      </c>
      <c r="CB932" s="193" t="str">
        <f t="shared" si="352"/>
        <v/>
      </c>
      <c r="CC932" s="193" t="str">
        <f t="shared" si="353"/>
        <v/>
      </c>
      <c r="CD932" s="193" t="str">
        <f t="shared" si="354"/>
        <v/>
      </c>
      <c r="CE932" s="193" t="str">
        <f t="shared" si="355"/>
        <v/>
      </c>
      <c r="CF932" s="200" t="str">
        <f t="shared" si="346"/>
        <v/>
      </c>
      <c r="CG932" s="193" t="str">
        <f t="shared" si="356"/>
        <v/>
      </c>
      <c r="CH932" s="192" t="str">
        <f t="shared" si="357"/>
        <v/>
      </c>
      <c r="CI932" s="193" t="str">
        <f t="shared" si="358"/>
        <v/>
      </c>
      <c r="CJ932" s="192" t="str">
        <f t="shared" si="359"/>
        <v/>
      </c>
      <c r="CK932" s="192" t="str">
        <f t="shared" si="360"/>
        <v/>
      </c>
      <c r="CL932" s="193" t="str">
        <f>IF(CK932="","",SUMPRODUCT(--(CC932=$CC$8:$CC$358),--(CE932=$CE$8:$CE$358),--(CK932&lt;$CK$8:$CK$358))+COUNTIF($CK$8:CK932,CK932))</f>
        <v/>
      </c>
      <c r="CM932" s="229" t="str">
        <f>IF(CK932="","",SUMPRODUCT(--(CE932=$CE$8:$CE$101),--(CF932=$CF$8:$CF$101),--(CC932=$CC$8:$CC$101),--(CK932&lt;$CK$8:$CK$101))+COUNTIF($CK$8:CK932,CK932))</f>
        <v/>
      </c>
    </row>
    <row r="933" spans="73:91">
      <c r="BU933" s="193">
        <v>926</v>
      </c>
      <c r="BV933" s="193" t="str">
        <f>IF(CK933="","",SUMPRODUCT(--(CC933=$CC$8:$CC$358),--(CE933=$CE$8:$CE$358),--(CK933&lt;$CK$8:$CK$358))+COUNTIF($CK$8:CK933,CK933))</f>
        <v/>
      </c>
      <c r="BW933" s="193" t="str">
        <f t="shared" si="347"/>
        <v/>
      </c>
      <c r="BX933" s="193" t="str">
        <f t="shared" si="348"/>
        <v/>
      </c>
      <c r="BY933" s="193" t="str">
        <f t="shared" si="349"/>
        <v/>
      </c>
      <c r="BZ933" s="193" t="str">
        <f t="shared" si="350"/>
        <v/>
      </c>
      <c r="CA933" s="193" t="str">
        <f t="shared" si="351"/>
        <v/>
      </c>
      <c r="CB933" s="193" t="str">
        <f t="shared" si="352"/>
        <v/>
      </c>
      <c r="CC933" s="193" t="str">
        <f t="shared" si="353"/>
        <v/>
      </c>
      <c r="CD933" s="193" t="str">
        <f t="shared" si="354"/>
        <v/>
      </c>
      <c r="CE933" s="193" t="str">
        <f t="shared" si="355"/>
        <v/>
      </c>
      <c r="CF933" s="200" t="str">
        <f t="shared" si="346"/>
        <v/>
      </c>
      <c r="CG933" s="193" t="str">
        <f t="shared" si="356"/>
        <v/>
      </c>
      <c r="CH933" s="192" t="str">
        <f t="shared" si="357"/>
        <v/>
      </c>
      <c r="CI933" s="193" t="str">
        <f t="shared" si="358"/>
        <v/>
      </c>
      <c r="CJ933" s="192" t="str">
        <f t="shared" si="359"/>
        <v/>
      </c>
      <c r="CK933" s="192" t="str">
        <f t="shared" si="360"/>
        <v/>
      </c>
      <c r="CL933" s="193" t="str">
        <f>IF(CK933="","",SUMPRODUCT(--(CC933=$CC$8:$CC$358),--(CE933=$CE$8:$CE$358),--(CK933&lt;$CK$8:$CK$358))+COUNTIF($CK$8:CK933,CK933))</f>
        <v/>
      </c>
      <c r="CM933" s="229" t="str">
        <f>IF(CK933="","",SUMPRODUCT(--(CE933=$CE$8:$CE$101),--(CF933=$CF$8:$CF$101),--(CC933=$CC$8:$CC$101),--(CK933&lt;$CK$8:$CK$101))+COUNTIF($CK$8:CK933,CK933))</f>
        <v/>
      </c>
    </row>
    <row r="934" spans="73:91">
      <c r="BU934" s="193">
        <v>927</v>
      </c>
      <c r="BV934" s="193" t="str">
        <f>IF(CK934="","",SUMPRODUCT(--(CC934=$CC$8:$CC$358),--(CE934=$CE$8:$CE$358),--(CK934&lt;$CK$8:$CK$358))+COUNTIF($CK$8:CK934,CK934))</f>
        <v/>
      </c>
      <c r="BW934" s="193" t="str">
        <f t="shared" si="347"/>
        <v/>
      </c>
      <c r="BX934" s="193" t="str">
        <f t="shared" si="348"/>
        <v/>
      </c>
      <c r="BY934" s="193" t="str">
        <f t="shared" si="349"/>
        <v/>
      </c>
      <c r="BZ934" s="193" t="str">
        <f t="shared" si="350"/>
        <v/>
      </c>
      <c r="CA934" s="193" t="str">
        <f t="shared" si="351"/>
        <v/>
      </c>
      <c r="CB934" s="193" t="str">
        <f t="shared" si="352"/>
        <v/>
      </c>
      <c r="CC934" s="193" t="str">
        <f t="shared" si="353"/>
        <v/>
      </c>
      <c r="CD934" s="193" t="str">
        <f t="shared" si="354"/>
        <v/>
      </c>
      <c r="CE934" s="193" t="str">
        <f t="shared" si="355"/>
        <v/>
      </c>
      <c r="CF934" s="200" t="str">
        <f t="shared" si="346"/>
        <v/>
      </c>
      <c r="CG934" s="193" t="str">
        <f t="shared" si="356"/>
        <v/>
      </c>
      <c r="CH934" s="192" t="str">
        <f t="shared" si="357"/>
        <v/>
      </c>
      <c r="CI934" s="193" t="str">
        <f t="shared" si="358"/>
        <v/>
      </c>
      <c r="CJ934" s="192" t="str">
        <f t="shared" si="359"/>
        <v/>
      </c>
      <c r="CK934" s="192" t="str">
        <f t="shared" si="360"/>
        <v/>
      </c>
      <c r="CL934" s="193" t="str">
        <f>IF(CK934="","",SUMPRODUCT(--(CC934=$CC$8:$CC$358),--(CE934=$CE$8:$CE$358),--(CK934&lt;$CK$8:$CK$358))+COUNTIF($CK$8:CK934,CK934))</f>
        <v/>
      </c>
      <c r="CM934" s="229" t="str">
        <f>IF(CK934="","",SUMPRODUCT(--(CE934=$CE$8:$CE$101),--(CF934=$CF$8:$CF$101),--(CC934=$CC$8:$CC$101),--(CK934&lt;$CK$8:$CK$101))+COUNTIF($CK$8:CK934,CK934))</f>
        <v/>
      </c>
    </row>
    <row r="935" spans="73:91">
      <c r="BU935" s="193">
        <v>928</v>
      </c>
      <c r="BV935" s="193" t="str">
        <f>IF(CK935="","",SUMPRODUCT(--(CC935=$CC$8:$CC$358),--(CE935=$CE$8:$CE$358),--(CK935&lt;$CK$8:$CK$358))+COUNTIF($CK$8:CK935,CK935))</f>
        <v/>
      </c>
      <c r="BW935" s="193" t="str">
        <f t="shared" si="347"/>
        <v/>
      </c>
      <c r="BX935" s="193" t="str">
        <f t="shared" si="348"/>
        <v/>
      </c>
      <c r="BY935" s="193" t="str">
        <f t="shared" si="349"/>
        <v/>
      </c>
      <c r="BZ935" s="193" t="str">
        <f t="shared" si="350"/>
        <v/>
      </c>
      <c r="CA935" s="193" t="str">
        <f t="shared" si="351"/>
        <v/>
      </c>
      <c r="CB935" s="193" t="str">
        <f t="shared" si="352"/>
        <v/>
      </c>
      <c r="CC935" s="193" t="str">
        <f t="shared" si="353"/>
        <v/>
      </c>
      <c r="CD935" s="193" t="str">
        <f t="shared" si="354"/>
        <v/>
      </c>
      <c r="CE935" s="193" t="str">
        <f t="shared" si="355"/>
        <v/>
      </c>
      <c r="CF935" s="200" t="str">
        <f t="shared" si="346"/>
        <v/>
      </c>
      <c r="CG935" s="193" t="str">
        <f t="shared" si="356"/>
        <v/>
      </c>
      <c r="CH935" s="192" t="str">
        <f t="shared" si="357"/>
        <v/>
      </c>
      <c r="CI935" s="193" t="str">
        <f t="shared" si="358"/>
        <v/>
      </c>
      <c r="CJ935" s="192" t="str">
        <f t="shared" si="359"/>
        <v/>
      </c>
      <c r="CK935" s="192" t="str">
        <f t="shared" si="360"/>
        <v/>
      </c>
      <c r="CL935" s="193" t="str">
        <f>IF(CK935="","",SUMPRODUCT(--(CC935=$CC$8:$CC$358),--(CE935=$CE$8:$CE$358),--(CK935&lt;$CK$8:$CK$358))+COUNTIF($CK$8:CK935,CK935))</f>
        <v/>
      </c>
      <c r="CM935" s="229" t="str">
        <f>IF(CK935="","",SUMPRODUCT(--(CE935=$CE$8:$CE$101),--(CF935=$CF$8:$CF$101),--(CC935=$CC$8:$CC$101),--(CK935&lt;$CK$8:$CK$101))+COUNTIF($CK$8:CK935,CK935))</f>
        <v/>
      </c>
    </row>
    <row r="936" spans="73:91">
      <c r="BU936" s="193">
        <v>929</v>
      </c>
      <c r="BV936" s="193" t="str">
        <f>IF(CK936="","",SUMPRODUCT(--(CC936=$CC$8:$CC$358),--(CE936=$CE$8:$CE$358),--(CK936&lt;$CK$8:$CK$358))+COUNTIF($CK$8:CK936,CK936))</f>
        <v/>
      </c>
      <c r="BW936" s="193" t="str">
        <f t="shared" si="347"/>
        <v/>
      </c>
      <c r="BX936" s="193" t="str">
        <f t="shared" si="348"/>
        <v/>
      </c>
      <c r="BY936" s="193" t="str">
        <f t="shared" si="349"/>
        <v/>
      </c>
      <c r="BZ936" s="193" t="str">
        <f t="shared" si="350"/>
        <v/>
      </c>
      <c r="CA936" s="193" t="str">
        <f t="shared" si="351"/>
        <v/>
      </c>
      <c r="CB936" s="193" t="str">
        <f t="shared" si="352"/>
        <v/>
      </c>
      <c r="CC936" s="193" t="str">
        <f t="shared" si="353"/>
        <v/>
      </c>
      <c r="CD936" s="193" t="str">
        <f t="shared" si="354"/>
        <v/>
      </c>
      <c r="CE936" s="193" t="str">
        <f t="shared" si="355"/>
        <v/>
      </c>
      <c r="CF936" s="200" t="str">
        <f t="shared" si="346"/>
        <v/>
      </c>
      <c r="CG936" s="193" t="str">
        <f t="shared" si="356"/>
        <v/>
      </c>
      <c r="CH936" s="192" t="str">
        <f t="shared" si="357"/>
        <v/>
      </c>
      <c r="CI936" s="193" t="str">
        <f t="shared" si="358"/>
        <v/>
      </c>
      <c r="CJ936" s="192" t="str">
        <f t="shared" si="359"/>
        <v/>
      </c>
      <c r="CK936" s="192" t="str">
        <f t="shared" si="360"/>
        <v/>
      </c>
      <c r="CL936" s="193" t="str">
        <f>IF(CK936="","",SUMPRODUCT(--(CC936=$CC$8:$CC$358),--(CE936=$CE$8:$CE$358),--(CK936&lt;$CK$8:$CK$358))+COUNTIF($CK$8:CK936,CK936))</f>
        <v/>
      </c>
      <c r="CM936" s="229" t="str">
        <f>IF(CK936="","",SUMPRODUCT(--(CE936=$CE$8:$CE$101),--(CF936=$CF$8:$CF$101),--(CC936=$CC$8:$CC$101),--(CK936&lt;$CK$8:$CK$101))+COUNTIF($CK$8:CK936,CK936))</f>
        <v/>
      </c>
    </row>
    <row r="937" spans="73:91">
      <c r="BU937" s="193">
        <v>930</v>
      </c>
      <c r="BV937" s="193" t="str">
        <f>IF(CK937="","",SUMPRODUCT(--(CC937=$CC$8:$CC$358),--(CE937=$CE$8:$CE$358),--(CK937&lt;$CK$8:$CK$358))+COUNTIF($CK$8:CK937,CK937))</f>
        <v/>
      </c>
      <c r="BW937" s="193" t="str">
        <f t="shared" si="347"/>
        <v/>
      </c>
      <c r="BX937" s="193" t="str">
        <f t="shared" si="348"/>
        <v/>
      </c>
      <c r="BY937" s="193" t="str">
        <f t="shared" si="349"/>
        <v/>
      </c>
      <c r="BZ937" s="193" t="str">
        <f t="shared" si="350"/>
        <v/>
      </c>
      <c r="CA937" s="193" t="str">
        <f t="shared" si="351"/>
        <v/>
      </c>
      <c r="CB937" s="193" t="str">
        <f t="shared" si="352"/>
        <v/>
      </c>
      <c r="CC937" s="193" t="str">
        <f t="shared" si="353"/>
        <v/>
      </c>
      <c r="CD937" s="193" t="str">
        <f t="shared" si="354"/>
        <v/>
      </c>
      <c r="CE937" s="193" t="str">
        <f t="shared" si="355"/>
        <v/>
      </c>
      <c r="CF937" s="200" t="str">
        <f t="shared" si="346"/>
        <v/>
      </c>
      <c r="CG937" s="193" t="str">
        <f t="shared" si="356"/>
        <v/>
      </c>
      <c r="CH937" s="192" t="str">
        <f t="shared" si="357"/>
        <v/>
      </c>
      <c r="CI937" s="193" t="str">
        <f t="shared" si="358"/>
        <v/>
      </c>
      <c r="CJ937" s="192" t="str">
        <f t="shared" si="359"/>
        <v/>
      </c>
      <c r="CK937" s="192" t="str">
        <f t="shared" si="360"/>
        <v/>
      </c>
      <c r="CL937" s="193" t="str">
        <f>IF(CK937="","",SUMPRODUCT(--(CC937=$CC$8:$CC$358),--(CE937=$CE$8:$CE$358),--(CK937&lt;$CK$8:$CK$358))+COUNTIF($CK$8:CK937,CK937))</f>
        <v/>
      </c>
      <c r="CM937" s="229" t="str">
        <f>IF(CK937="","",SUMPRODUCT(--(CE937=$CE$8:$CE$101),--(CF937=$CF$8:$CF$101),--(CC937=$CC$8:$CC$101),--(CK937&lt;$CK$8:$CK$101))+COUNTIF($CK$8:CK937,CK937))</f>
        <v/>
      </c>
    </row>
    <row r="938" spans="73:91">
      <c r="BU938" s="193">
        <v>931</v>
      </c>
      <c r="BV938" s="193" t="str">
        <f>IF(CK938="","",SUMPRODUCT(--(CC938=$CC$8:$CC$358),--(CE938=$CE$8:$CE$358),--(CK938&lt;$CK$8:$CK$358))+COUNTIF($CK$8:CK938,CK938))</f>
        <v/>
      </c>
      <c r="BW938" s="193" t="str">
        <f t="shared" si="347"/>
        <v/>
      </c>
      <c r="BX938" s="193" t="str">
        <f t="shared" si="348"/>
        <v/>
      </c>
      <c r="BY938" s="193" t="str">
        <f t="shared" si="349"/>
        <v/>
      </c>
      <c r="BZ938" s="193" t="str">
        <f t="shared" si="350"/>
        <v/>
      </c>
      <c r="CA938" s="193" t="str">
        <f t="shared" si="351"/>
        <v/>
      </c>
      <c r="CB938" s="193" t="str">
        <f t="shared" si="352"/>
        <v/>
      </c>
      <c r="CC938" s="193" t="str">
        <f t="shared" si="353"/>
        <v/>
      </c>
      <c r="CD938" s="193" t="str">
        <f t="shared" si="354"/>
        <v/>
      </c>
      <c r="CE938" s="193" t="str">
        <f t="shared" si="355"/>
        <v/>
      </c>
      <c r="CF938" s="200" t="str">
        <f t="shared" si="346"/>
        <v/>
      </c>
      <c r="CG938" s="193" t="str">
        <f t="shared" si="356"/>
        <v/>
      </c>
      <c r="CH938" s="192" t="str">
        <f t="shared" si="357"/>
        <v/>
      </c>
      <c r="CI938" s="193" t="str">
        <f t="shared" si="358"/>
        <v/>
      </c>
      <c r="CJ938" s="192" t="str">
        <f t="shared" si="359"/>
        <v/>
      </c>
      <c r="CK938" s="192" t="str">
        <f t="shared" si="360"/>
        <v/>
      </c>
      <c r="CL938" s="193" t="str">
        <f>IF(CK938="","",SUMPRODUCT(--(CC938=$CC$8:$CC$358),--(CE938=$CE$8:$CE$358),--(CK938&lt;$CK$8:$CK$358))+COUNTIF($CK$8:CK938,CK938))</f>
        <v/>
      </c>
      <c r="CM938" s="229" t="str">
        <f>IF(CK938="","",SUMPRODUCT(--(CE938=$CE$8:$CE$101),--(CF938=$CF$8:$CF$101),--(CC938=$CC$8:$CC$101),--(CK938&lt;$CK$8:$CK$101))+COUNTIF($CK$8:CK938,CK938))</f>
        <v/>
      </c>
    </row>
    <row r="939" spans="73:91">
      <c r="BU939" s="193">
        <v>932</v>
      </c>
      <c r="BV939" s="193" t="str">
        <f>IF(CK939="","",SUMPRODUCT(--(CC939=$CC$8:$CC$358),--(CE939=$CE$8:$CE$358),--(CK939&lt;$CK$8:$CK$358))+COUNTIF($CK$8:CK939,CK939))</f>
        <v/>
      </c>
      <c r="BW939" s="193" t="str">
        <f t="shared" si="347"/>
        <v/>
      </c>
      <c r="BX939" s="193" t="str">
        <f t="shared" si="348"/>
        <v/>
      </c>
      <c r="BY939" s="193" t="str">
        <f t="shared" si="349"/>
        <v/>
      </c>
      <c r="BZ939" s="193" t="str">
        <f t="shared" si="350"/>
        <v/>
      </c>
      <c r="CA939" s="193" t="str">
        <f t="shared" si="351"/>
        <v/>
      </c>
      <c r="CB939" s="193" t="str">
        <f t="shared" si="352"/>
        <v/>
      </c>
      <c r="CC939" s="193" t="str">
        <f t="shared" si="353"/>
        <v/>
      </c>
      <c r="CD939" s="193" t="str">
        <f t="shared" si="354"/>
        <v/>
      </c>
      <c r="CE939" s="193" t="str">
        <f t="shared" si="355"/>
        <v/>
      </c>
      <c r="CF939" s="200" t="str">
        <f t="shared" si="346"/>
        <v/>
      </c>
      <c r="CG939" s="193" t="str">
        <f t="shared" si="356"/>
        <v/>
      </c>
      <c r="CH939" s="192" t="str">
        <f t="shared" si="357"/>
        <v/>
      </c>
      <c r="CI939" s="193" t="str">
        <f t="shared" si="358"/>
        <v/>
      </c>
      <c r="CJ939" s="192" t="str">
        <f t="shared" si="359"/>
        <v/>
      </c>
      <c r="CK939" s="192" t="str">
        <f t="shared" si="360"/>
        <v/>
      </c>
      <c r="CL939" s="193" t="str">
        <f>IF(CK939="","",SUMPRODUCT(--(CC939=$CC$8:$CC$358),--(CE939=$CE$8:$CE$358),--(CK939&lt;$CK$8:$CK$358))+COUNTIF($CK$8:CK939,CK939))</f>
        <v/>
      </c>
      <c r="CM939" s="229" t="str">
        <f>IF(CK939="","",SUMPRODUCT(--(CE939=$CE$8:$CE$101),--(CF939=$CF$8:$CF$101),--(CC939=$CC$8:$CC$101),--(CK939&lt;$CK$8:$CK$101))+COUNTIF($CK$8:CK939,CK939))</f>
        <v/>
      </c>
    </row>
    <row r="940" spans="73:91">
      <c r="BU940" s="193">
        <v>933</v>
      </c>
      <c r="BV940" s="193" t="str">
        <f>IF(CK940="","",SUMPRODUCT(--(CC940=$CC$8:$CC$358),--(CE940=$CE$8:$CE$358),--(CK940&lt;$CK$8:$CK$358))+COUNTIF($CK$8:CK940,CK940))</f>
        <v/>
      </c>
      <c r="BW940" s="193" t="str">
        <f t="shared" si="347"/>
        <v/>
      </c>
      <c r="BX940" s="193" t="str">
        <f t="shared" si="348"/>
        <v/>
      </c>
      <c r="BY940" s="193" t="str">
        <f t="shared" si="349"/>
        <v/>
      </c>
      <c r="BZ940" s="193" t="str">
        <f t="shared" si="350"/>
        <v/>
      </c>
      <c r="CA940" s="193" t="str">
        <f t="shared" si="351"/>
        <v/>
      </c>
      <c r="CB940" s="193" t="str">
        <f t="shared" si="352"/>
        <v/>
      </c>
      <c r="CC940" s="193" t="str">
        <f t="shared" si="353"/>
        <v/>
      </c>
      <c r="CD940" s="193" t="str">
        <f t="shared" si="354"/>
        <v/>
      </c>
      <c r="CE940" s="193" t="str">
        <f t="shared" si="355"/>
        <v/>
      </c>
      <c r="CF940" s="200" t="str">
        <f t="shared" si="346"/>
        <v/>
      </c>
      <c r="CG940" s="193" t="str">
        <f t="shared" si="356"/>
        <v/>
      </c>
      <c r="CH940" s="192" t="str">
        <f t="shared" si="357"/>
        <v/>
      </c>
      <c r="CI940" s="193" t="str">
        <f t="shared" si="358"/>
        <v/>
      </c>
      <c r="CJ940" s="192" t="str">
        <f t="shared" si="359"/>
        <v/>
      </c>
      <c r="CK940" s="192" t="str">
        <f t="shared" si="360"/>
        <v/>
      </c>
      <c r="CL940" s="193" t="str">
        <f>IF(CK940="","",SUMPRODUCT(--(CC940=$CC$8:$CC$358),--(CE940=$CE$8:$CE$358),--(CK940&lt;$CK$8:$CK$358))+COUNTIF($CK$8:CK940,CK940))</f>
        <v/>
      </c>
      <c r="CM940" s="229" t="str">
        <f>IF(CK940="","",SUMPRODUCT(--(CE940=$CE$8:$CE$101),--(CF940=$CF$8:$CF$101),--(CC940=$CC$8:$CC$101),--(CK940&lt;$CK$8:$CK$101))+COUNTIF($CK$8:CK940,CK940))</f>
        <v/>
      </c>
    </row>
    <row r="941" spans="73:91">
      <c r="BU941" s="193">
        <v>934</v>
      </c>
      <c r="BV941" s="193" t="str">
        <f>IF(CK941="","",SUMPRODUCT(--(CC941=$CC$8:$CC$358),--(CE941=$CE$8:$CE$358),--(CK941&lt;$CK$8:$CK$358))+COUNTIF($CK$8:CK941,CK941))</f>
        <v/>
      </c>
      <c r="BW941" s="193" t="str">
        <f t="shared" si="347"/>
        <v/>
      </c>
      <c r="BX941" s="193" t="str">
        <f t="shared" si="348"/>
        <v/>
      </c>
      <c r="BY941" s="193" t="str">
        <f t="shared" si="349"/>
        <v/>
      </c>
      <c r="BZ941" s="193" t="str">
        <f t="shared" si="350"/>
        <v/>
      </c>
      <c r="CA941" s="193" t="str">
        <f t="shared" si="351"/>
        <v/>
      </c>
      <c r="CB941" s="193" t="str">
        <f t="shared" si="352"/>
        <v/>
      </c>
      <c r="CC941" s="193" t="str">
        <f t="shared" si="353"/>
        <v/>
      </c>
      <c r="CD941" s="193" t="str">
        <f t="shared" si="354"/>
        <v/>
      </c>
      <c r="CE941" s="193" t="str">
        <f t="shared" si="355"/>
        <v/>
      </c>
      <c r="CF941" s="200" t="str">
        <f t="shared" si="346"/>
        <v/>
      </c>
      <c r="CG941" s="193" t="str">
        <f t="shared" si="356"/>
        <v/>
      </c>
      <c r="CH941" s="192" t="str">
        <f t="shared" si="357"/>
        <v/>
      </c>
      <c r="CI941" s="193" t="str">
        <f t="shared" si="358"/>
        <v/>
      </c>
      <c r="CJ941" s="192" t="str">
        <f t="shared" si="359"/>
        <v/>
      </c>
      <c r="CK941" s="192" t="str">
        <f t="shared" si="360"/>
        <v/>
      </c>
      <c r="CL941" s="193" t="str">
        <f>IF(CK941="","",SUMPRODUCT(--(CC941=$CC$8:$CC$358),--(CE941=$CE$8:$CE$358),--(CK941&lt;$CK$8:$CK$358))+COUNTIF($CK$8:CK941,CK941))</f>
        <v/>
      </c>
      <c r="CM941" s="229" t="str">
        <f>IF(CK941="","",SUMPRODUCT(--(CE941=$CE$8:$CE$101),--(CF941=$CF$8:$CF$101),--(CC941=$CC$8:$CC$101),--(CK941&lt;$CK$8:$CK$101))+COUNTIF($CK$8:CK941,CK941))</f>
        <v/>
      </c>
    </row>
    <row r="942" spans="73:91">
      <c r="BU942" s="193">
        <v>935</v>
      </c>
      <c r="BV942" s="193" t="str">
        <f>IF(CK942="","",SUMPRODUCT(--(CC942=$CC$8:$CC$358),--(CE942=$CE$8:$CE$358),--(CK942&lt;$CK$8:$CK$358))+COUNTIF($CK$8:CK942,CK942))</f>
        <v/>
      </c>
      <c r="BW942" s="193" t="str">
        <f t="shared" si="347"/>
        <v/>
      </c>
      <c r="BX942" s="193" t="str">
        <f t="shared" si="348"/>
        <v/>
      </c>
      <c r="BY942" s="193" t="str">
        <f t="shared" si="349"/>
        <v/>
      </c>
      <c r="BZ942" s="193" t="str">
        <f t="shared" si="350"/>
        <v/>
      </c>
      <c r="CA942" s="193" t="str">
        <f t="shared" si="351"/>
        <v/>
      </c>
      <c r="CB942" s="193" t="str">
        <f t="shared" si="352"/>
        <v/>
      </c>
      <c r="CC942" s="193" t="str">
        <f t="shared" si="353"/>
        <v/>
      </c>
      <c r="CD942" s="193" t="str">
        <f t="shared" si="354"/>
        <v/>
      </c>
      <c r="CE942" s="193" t="str">
        <f t="shared" si="355"/>
        <v/>
      </c>
      <c r="CF942" s="200" t="str">
        <f t="shared" si="346"/>
        <v/>
      </c>
      <c r="CG942" s="193" t="str">
        <f t="shared" si="356"/>
        <v/>
      </c>
      <c r="CH942" s="192" t="str">
        <f t="shared" si="357"/>
        <v/>
      </c>
      <c r="CI942" s="193" t="str">
        <f t="shared" si="358"/>
        <v/>
      </c>
      <c r="CJ942" s="192" t="str">
        <f t="shared" si="359"/>
        <v/>
      </c>
      <c r="CK942" s="192" t="str">
        <f t="shared" si="360"/>
        <v/>
      </c>
      <c r="CL942" s="193" t="str">
        <f>IF(CK942="","",SUMPRODUCT(--(CC942=$CC$8:$CC$358),--(CE942=$CE$8:$CE$358),--(CK942&lt;$CK$8:$CK$358))+COUNTIF($CK$8:CK942,CK942))</f>
        <v/>
      </c>
      <c r="CM942" s="229" t="str">
        <f>IF(CK942="","",SUMPRODUCT(--(CE942=$CE$8:$CE$101),--(CF942=$CF$8:$CF$101),--(CC942=$CC$8:$CC$101),--(CK942&lt;$CK$8:$CK$101))+COUNTIF($CK$8:CK942,CK942))</f>
        <v/>
      </c>
    </row>
    <row r="943" spans="73:91">
      <c r="BU943" s="193">
        <v>936</v>
      </c>
      <c r="BV943" s="193" t="str">
        <f>IF(CK943="","",SUMPRODUCT(--(CC943=$CC$8:$CC$358),--(CE943=$CE$8:$CE$358),--(CK943&lt;$CK$8:$CK$358))+COUNTIF($CK$8:CK943,CK943))</f>
        <v/>
      </c>
      <c r="BW943" s="193" t="str">
        <f t="shared" si="347"/>
        <v/>
      </c>
      <c r="BX943" s="193" t="str">
        <f t="shared" si="348"/>
        <v/>
      </c>
      <c r="BY943" s="193" t="str">
        <f t="shared" si="349"/>
        <v/>
      </c>
      <c r="BZ943" s="193" t="str">
        <f t="shared" si="350"/>
        <v/>
      </c>
      <c r="CA943" s="193" t="str">
        <f t="shared" si="351"/>
        <v/>
      </c>
      <c r="CB943" s="193" t="str">
        <f t="shared" si="352"/>
        <v/>
      </c>
      <c r="CC943" s="193" t="str">
        <f t="shared" si="353"/>
        <v/>
      </c>
      <c r="CD943" s="193" t="str">
        <f t="shared" si="354"/>
        <v/>
      </c>
      <c r="CE943" s="193" t="str">
        <f t="shared" si="355"/>
        <v/>
      </c>
      <c r="CF943" s="200" t="str">
        <f t="shared" si="346"/>
        <v/>
      </c>
      <c r="CG943" s="193" t="str">
        <f t="shared" si="356"/>
        <v/>
      </c>
      <c r="CH943" s="192" t="str">
        <f t="shared" si="357"/>
        <v/>
      </c>
      <c r="CI943" s="193" t="str">
        <f t="shared" si="358"/>
        <v/>
      </c>
      <c r="CJ943" s="192" t="str">
        <f t="shared" si="359"/>
        <v/>
      </c>
      <c r="CK943" s="192" t="str">
        <f t="shared" si="360"/>
        <v/>
      </c>
      <c r="CL943" s="193" t="str">
        <f>IF(CK943="","",SUMPRODUCT(--(CC943=$CC$8:$CC$358),--(CE943=$CE$8:$CE$358),--(CK943&lt;$CK$8:$CK$358))+COUNTIF($CK$8:CK943,CK943))</f>
        <v/>
      </c>
      <c r="CM943" s="229" t="str">
        <f>IF(CK943="","",SUMPRODUCT(--(CE943=$CE$8:$CE$101),--(CF943=$CF$8:$CF$101),--(CC943=$CC$8:$CC$101),--(CK943&lt;$CK$8:$CK$101))+COUNTIF($CK$8:CK943,CK943))</f>
        <v/>
      </c>
    </row>
    <row r="944" spans="73:91">
      <c r="BU944" s="193">
        <v>937</v>
      </c>
      <c r="BV944" s="193" t="str">
        <f>IF(CK944="","",SUMPRODUCT(--(CC944=$CC$8:$CC$358),--(CE944=$CE$8:$CE$358),--(CK944&lt;$CK$8:$CK$358))+COUNTIF($CK$8:CK944,CK944))</f>
        <v/>
      </c>
      <c r="BW944" s="193" t="str">
        <f t="shared" si="347"/>
        <v/>
      </c>
      <c r="BX944" s="193" t="str">
        <f t="shared" si="348"/>
        <v/>
      </c>
      <c r="BY944" s="193" t="str">
        <f t="shared" si="349"/>
        <v/>
      </c>
      <c r="BZ944" s="193" t="str">
        <f t="shared" si="350"/>
        <v/>
      </c>
      <c r="CA944" s="193" t="str">
        <f t="shared" si="351"/>
        <v/>
      </c>
      <c r="CB944" s="193" t="str">
        <f t="shared" si="352"/>
        <v/>
      </c>
      <c r="CC944" s="193" t="str">
        <f t="shared" si="353"/>
        <v/>
      </c>
      <c r="CD944" s="193" t="str">
        <f t="shared" si="354"/>
        <v/>
      </c>
      <c r="CE944" s="193" t="str">
        <f t="shared" si="355"/>
        <v/>
      </c>
      <c r="CF944" s="200" t="str">
        <f t="shared" si="346"/>
        <v/>
      </c>
      <c r="CG944" s="193" t="str">
        <f t="shared" si="356"/>
        <v/>
      </c>
      <c r="CH944" s="192" t="str">
        <f t="shared" si="357"/>
        <v/>
      </c>
      <c r="CI944" s="193" t="str">
        <f t="shared" si="358"/>
        <v/>
      </c>
      <c r="CJ944" s="192" t="str">
        <f t="shared" si="359"/>
        <v/>
      </c>
      <c r="CK944" s="192" t="str">
        <f t="shared" si="360"/>
        <v/>
      </c>
      <c r="CL944" s="193" t="str">
        <f>IF(CK944="","",SUMPRODUCT(--(CC944=$CC$8:$CC$358),--(CE944=$CE$8:$CE$358),--(CK944&lt;$CK$8:$CK$358))+COUNTIF($CK$8:CK944,CK944))</f>
        <v/>
      </c>
      <c r="CM944" s="229" t="str">
        <f>IF(CK944="","",SUMPRODUCT(--(CE944=$CE$8:$CE$101),--(CF944=$CF$8:$CF$101),--(CC944=$CC$8:$CC$101),--(CK944&lt;$CK$8:$CK$101))+COUNTIF($CK$8:CK944,CK944))</f>
        <v/>
      </c>
    </row>
    <row r="945" spans="73:91">
      <c r="BU945" s="193">
        <v>938</v>
      </c>
      <c r="BV945" s="193" t="str">
        <f>IF(CK945="","",SUMPRODUCT(--(CC945=$CC$8:$CC$358),--(CE945=$CE$8:$CE$358),--(CK945&lt;$CK$8:$CK$358))+COUNTIF($CK$8:CK945,CK945))</f>
        <v/>
      </c>
      <c r="BW945" s="193" t="str">
        <f t="shared" si="347"/>
        <v/>
      </c>
      <c r="BX945" s="193" t="str">
        <f t="shared" si="348"/>
        <v/>
      </c>
      <c r="BY945" s="193" t="str">
        <f t="shared" si="349"/>
        <v/>
      </c>
      <c r="BZ945" s="193" t="str">
        <f t="shared" si="350"/>
        <v/>
      </c>
      <c r="CA945" s="193" t="str">
        <f t="shared" si="351"/>
        <v/>
      </c>
      <c r="CB945" s="193" t="str">
        <f t="shared" si="352"/>
        <v/>
      </c>
      <c r="CC945" s="193" t="str">
        <f t="shared" si="353"/>
        <v/>
      </c>
      <c r="CD945" s="193" t="str">
        <f t="shared" si="354"/>
        <v/>
      </c>
      <c r="CE945" s="193" t="str">
        <f t="shared" si="355"/>
        <v/>
      </c>
      <c r="CF945" s="200" t="str">
        <f t="shared" si="346"/>
        <v/>
      </c>
      <c r="CG945" s="193" t="str">
        <f t="shared" si="356"/>
        <v/>
      </c>
      <c r="CH945" s="192" t="str">
        <f t="shared" si="357"/>
        <v/>
      </c>
      <c r="CI945" s="193" t="str">
        <f t="shared" si="358"/>
        <v/>
      </c>
      <c r="CJ945" s="192" t="str">
        <f t="shared" si="359"/>
        <v/>
      </c>
      <c r="CK945" s="192" t="str">
        <f t="shared" si="360"/>
        <v/>
      </c>
      <c r="CL945" s="193" t="str">
        <f>IF(CK945="","",SUMPRODUCT(--(CC945=$CC$8:$CC$358),--(CE945=$CE$8:$CE$358),--(CK945&lt;$CK$8:$CK$358))+COUNTIF($CK$8:CK945,CK945))</f>
        <v/>
      </c>
      <c r="CM945" s="229" t="str">
        <f>IF(CK945="","",SUMPRODUCT(--(CE945=$CE$8:$CE$101),--(CF945=$CF$8:$CF$101),--(CC945=$CC$8:$CC$101),--(CK945&lt;$CK$8:$CK$101))+COUNTIF($CK$8:CK945,CK945))</f>
        <v/>
      </c>
    </row>
    <row r="946" spans="73:91">
      <c r="BU946" s="193">
        <v>939</v>
      </c>
      <c r="BV946" s="193" t="str">
        <f>IF(CK946="","",SUMPRODUCT(--(CC946=$CC$8:$CC$358),--(CE946=$CE$8:$CE$358),--(CK946&lt;$CK$8:$CK$358))+COUNTIF($CK$8:CK946,CK946))</f>
        <v/>
      </c>
      <c r="BW946" s="193" t="str">
        <f t="shared" si="347"/>
        <v/>
      </c>
      <c r="BX946" s="193" t="str">
        <f t="shared" si="348"/>
        <v/>
      </c>
      <c r="BY946" s="193" t="str">
        <f t="shared" si="349"/>
        <v/>
      </c>
      <c r="BZ946" s="193" t="str">
        <f t="shared" si="350"/>
        <v/>
      </c>
      <c r="CA946" s="193" t="str">
        <f t="shared" si="351"/>
        <v/>
      </c>
      <c r="CB946" s="193" t="str">
        <f t="shared" si="352"/>
        <v/>
      </c>
      <c r="CC946" s="193" t="str">
        <f t="shared" si="353"/>
        <v/>
      </c>
      <c r="CD946" s="193" t="str">
        <f t="shared" si="354"/>
        <v/>
      </c>
      <c r="CE946" s="193" t="str">
        <f t="shared" si="355"/>
        <v/>
      </c>
      <c r="CF946" s="200" t="str">
        <f t="shared" si="346"/>
        <v/>
      </c>
      <c r="CG946" s="193" t="str">
        <f t="shared" si="356"/>
        <v/>
      </c>
      <c r="CH946" s="192" t="str">
        <f t="shared" si="357"/>
        <v/>
      </c>
      <c r="CI946" s="193" t="str">
        <f t="shared" si="358"/>
        <v/>
      </c>
      <c r="CJ946" s="192" t="str">
        <f t="shared" si="359"/>
        <v/>
      </c>
      <c r="CK946" s="192" t="str">
        <f t="shared" si="360"/>
        <v/>
      </c>
      <c r="CL946" s="193" t="str">
        <f>IF(CK946="","",SUMPRODUCT(--(CC946=$CC$8:$CC$358),--(CE946=$CE$8:$CE$358),--(CK946&lt;$CK$8:$CK$358))+COUNTIF($CK$8:CK946,CK946))</f>
        <v/>
      </c>
      <c r="CM946" s="229" t="str">
        <f>IF(CK946="","",SUMPRODUCT(--(CE946=$CE$8:$CE$101),--(CF946=$CF$8:$CF$101),--(CC946=$CC$8:$CC$101),--(CK946&lt;$CK$8:$CK$101))+COUNTIF($CK$8:CK946,CK946))</f>
        <v/>
      </c>
    </row>
    <row r="947" spans="73:91">
      <c r="BU947" s="193">
        <v>940</v>
      </c>
      <c r="BV947" s="193" t="str">
        <f>IF(CK947="","",SUMPRODUCT(--(CC947=$CC$8:$CC$358),--(CE947=$CE$8:$CE$358),--(CK947&lt;$CK$8:$CK$358))+COUNTIF($CK$8:CK947,CK947))</f>
        <v/>
      </c>
      <c r="BW947" s="193" t="str">
        <f t="shared" si="347"/>
        <v/>
      </c>
      <c r="BX947" s="193" t="str">
        <f t="shared" si="348"/>
        <v/>
      </c>
      <c r="BY947" s="193" t="str">
        <f t="shared" si="349"/>
        <v/>
      </c>
      <c r="BZ947" s="193" t="str">
        <f t="shared" si="350"/>
        <v/>
      </c>
      <c r="CA947" s="193" t="str">
        <f t="shared" si="351"/>
        <v/>
      </c>
      <c r="CB947" s="193" t="str">
        <f t="shared" si="352"/>
        <v/>
      </c>
      <c r="CC947" s="193" t="str">
        <f t="shared" si="353"/>
        <v/>
      </c>
      <c r="CD947" s="193" t="str">
        <f t="shared" si="354"/>
        <v/>
      </c>
      <c r="CE947" s="193" t="str">
        <f t="shared" si="355"/>
        <v/>
      </c>
      <c r="CF947" s="200" t="str">
        <f t="shared" si="346"/>
        <v/>
      </c>
      <c r="CG947" s="193" t="str">
        <f t="shared" si="356"/>
        <v/>
      </c>
      <c r="CH947" s="192" t="str">
        <f t="shared" si="357"/>
        <v/>
      </c>
      <c r="CI947" s="193" t="str">
        <f t="shared" si="358"/>
        <v/>
      </c>
      <c r="CJ947" s="192" t="str">
        <f t="shared" si="359"/>
        <v/>
      </c>
      <c r="CK947" s="192" t="str">
        <f t="shared" si="360"/>
        <v/>
      </c>
      <c r="CL947" s="193" t="str">
        <f>IF(CK947="","",SUMPRODUCT(--(CC947=$CC$8:$CC$358),--(CE947=$CE$8:$CE$358),--(CK947&lt;$CK$8:$CK$358))+COUNTIF($CK$8:CK947,CK947))</f>
        <v/>
      </c>
      <c r="CM947" s="229" t="str">
        <f>IF(CK947="","",SUMPRODUCT(--(CE947=$CE$8:$CE$101),--(CF947=$CF$8:$CF$101),--(CC947=$CC$8:$CC$101),--(CK947&lt;$CK$8:$CK$101))+COUNTIF($CK$8:CK947,CK947))</f>
        <v/>
      </c>
    </row>
    <row r="948" spans="73:91">
      <c r="BU948" s="193">
        <v>941</v>
      </c>
      <c r="BV948" s="193" t="str">
        <f>IF(CK948="","",SUMPRODUCT(--(CC948=$CC$8:$CC$358),--(CE948=$CE$8:$CE$358),--(CK948&lt;$CK$8:$CK$358))+COUNTIF($CK$8:CK948,CK948))</f>
        <v/>
      </c>
      <c r="BW948" s="193" t="str">
        <f t="shared" si="347"/>
        <v/>
      </c>
      <c r="BX948" s="193" t="str">
        <f t="shared" si="348"/>
        <v/>
      </c>
      <c r="BY948" s="193" t="str">
        <f t="shared" si="349"/>
        <v/>
      </c>
      <c r="BZ948" s="193" t="str">
        <f t="shared" si="350"/>
        <v/>
      </c>
      <c r="CA948" s="193" t="str">
        <f t="shared" si="351"/>
        <v/>
      </c>
      <c r="CB948" s="193" t="str">
        <f t="shared" si="352"/>
        <v/>
      </c>
      <c r="CC948" s="193" t="str">
        <f t="shared" si="353"/>
        <v/>
      </c>
      <c r="CD948" s="193" t="str">
        <f t="shared" si="354"/>
        <v/>
      </c>
      <c r="CE948" s="193" t="str">
        <f t="shared" si="355"/>
        <v/>
      </c>
      <c r="CF948" s="200" t="str">
        <f t="shared" si="346"/>
        <v/>
      </c>
      <c r="CG948" s="193" t="str">
        <f t="shared" si="356"/>
        <v/>
      </c>
      <c r="CH948" s="192" t="str">
        <f t="shared" si="357"/>
        <v/>
      </c>
      <c r="CI948" s="193" t="str">
        <f t="shared" si="358"/>
        <v/>
      </c>
      <c r="CJ948" s="192" t="str">
        <f t="shared" si="359"/>
        <v/>
      </c>
      <c r="CK948" s="192" t="str">
        <f t="shared" si="360"/>
        <v/>
      </c>
      <c r="CL948" s="193" t="str">
        <f>IF(CK948="","",SUMPRODUCT(--(CC948=$CC$8:$CC$358),--(CE948=$CE$8:$CE$358),--(CK948&lt;$CK$8:$CK$358))+COUNTIF($CK$8:CK948,CK948))</f>
        <v/>
      </c>
      <c r="CM948" s="229" t="str">
        <f>IF(CK948="","",SUMPRODUCT(--(CE948=$CE$8:$CE$101),--(CF948=$CF$8:$CF$101),--(CC948=$CC$8:$CC$101),--(CK948&lt;$CK$8:$CK$101))+COUNTIF($CK$8:CK948,CK948))</f>
        <v/>
      </c>
    </row>
    <row r="949" spans="73:91">
      <c r="BU949" s="193">
        <v>942</v>
      </c>
      <c r="BV949" s="193" t="str">
        <f>IF(CK949="","",SUMPRODUCT(--(CC949=$CC$8:$CC$358),--(CE949=$CE$8:$CE$358),--(CK949&lt;$CK$8:$CK$358))+COUNTIF($CK$8:CK949,CK949))</f>
        <v/>
      </c>
      <c r="BW949" s="193" t="str">
        <f t="shared" si="347"/>
        <v/>
      </c>
      <c r="BX949" s="193" t="str">
        <f t="shared" si="348"/>
        <v/>
      </c>
      <c r="BY949" s="193" t="str">
        <f t="shared" si="349"/>
        <v/>
      </c>
      <c r="BZ949" s="193" t="str">
        <f t="shared" si="350"/>
        <v/>
      </c>
      <c r="CA949" s="193" t="str">
        <f t="shared" si="351"/>
        <v/>
      </c>
      <c r="CB949" s="193" t="str">
        <f t="shared" si="352"/>
        <v/>
      </c>
      <c r="CC949" s="193" t="str">
        <f t="shared" si="353"/>
        <v/>
      </c>
      <c r="CD949" s="193" t="str">
        <f t="shared" si="354"/>
        <v/>
      </c>
      <c r="CE949" s="193" t="str">
        <f t="shared" si="355"/>
        <v/>
      </c>
      <c r="CF949" s="200" t="str">
        <f t="shared" si="346"/>
        <v/>
      </c>
      <c r="CG949" s="193" t="str">
        <f t="shared" si="356"/>
        <v/>
      </c>
      <c r="CH949" s="192" t="str">
        <f t="shared" si="357"/>
        <v/>
      </c>
      <c r="CI949" s="193" t="str">
        <f t="shared" si="358"/>
        <v/>
      </c>
      <c r="CJ949" s="192" t="str">
        <f t="shared" si="359"/>
        <v/>
      </c>
      <c r="CK949" s="192" t="str">
        <f t="shared" si="360"/>
        <v/>
      </c>
      <c r="CL949" s="193" t="str">
        <f>IF(CK949="","",SUMPRODUCT(--(CC949=$CC$8:$CC$358),--(CE949=$CE$8:$CE$358),--(CK949&lt;$CK$8:$CK$358))+COUNTIF($CK$8:CK949,CK949))</f>
        <v/>
      </c>
      <c r="CM949" s="229" t="str">
        <f>IF(CK949="","",SUMPRODUCT(--(CE949=$CE$8:$CE$101),--(CF949=$CF$8:$CF$101),--(CC949=$CC$8:$CC$101),--(CK949&lt;$CK$8:$CK$101))+COUNTIF($CK$8:CK949,CK949))</f>
        <v/>
      </c>
    </row>
    <row r="950" spans="73:91">
      <c r="BU950" s="193">
        <v>943</v>
      </c>
      <c r="BV950" s="193" t="str">
        <f>IF(CK950="","",SUMPRODUCT(--(CC950=$CC$8:$CC$358),--(CE950=$CE$8:$CE$358),--(CK950&lt;$CK$8:$CK$358))+COUNTIF($CK$8:CK950,CK950))</f>
        <v/>
      </c>
      <c r="BW950" s="193" t="str">
        <f t="shared" si="347"/>
        <v/>
      </c>
      <c r="BX950" s="193" t="str">
        <f t="shared" si="348"/>
        <v/>
      </c>
      <c r="BY950" s="193" t="str">
        <f t="shared" si="349"/>
        <v/>
      </c>
      <c r="BZ950" s="193" t="str">
        <f t="shared" si="350"/>
        <v/>
      </c>
      <c r="CA950" s="193" t="str">
        <f t="shared" si="351"/>
        <v/>
      </c>
      <c r="CB950" s="193" t="str">
        <f t="shared" si="352"/>
        <v/>
      </c>
      <c r="CC950" s="193" t="str">
        <f t="shared" si="353"/>
        <v/>
      </c>
      <c r="CD950" s="193" t="str">
        <f t="shared" si="354"/>
        <v/>
      </c>
      <c r="CE950" s="193" t="str">
        <f t="shared" si="355"/>
        <v/>
      </c>
      <c r="CF950" s="200" t="str">
        <f t="shared" si="346"/>
        <v/>
      </c>
      <c r="CG950" s="193" t="str">
        <f t="shared" si="356"/>
        <v/>
      </c>
      <c r="CH950" s="192" t="str">
        <f t="shared" si="357"/>
        <v/>
      </c>
      <c r="CI950" s="193" t="str">
        <f t="shared" si="358"/>
        <v/>
      </c>
      <c r="CJ950" s="192" t="str">
        <f t="shared" si="359"/>
        <v/>
      </c>
      <c r="CK950" s="192" t="str">
        <f t="shared" si="360"/>
        <v/>
      </c>
      <c r="CL950" s="193" t="str">
        <f>IF(CK950="","",SUMPRODUCT(--(CC950=$CC$8:$CC$358),--(CE950=$CE$8:$CE$358),--(CK950&lt;$CK$8:$CK$358))+COUNTIF($CK$8:CK950,CK950))</f>
        <v/>
      </c>
      <c r="CM950" s="229" t="str">
        <f>IF(CK950="","",SUMPRODUCT(--(CE950=$CE$8:$CE$101),--(CF950=$CF$8:$CF$101),--(CC950=$CC$8:$CC$101),--(CK950&lt;$CK$8:$CK$101))+COUNTIF($CK$8:CK950,CK950))</f>
        <v/>
      </c>
    </row>
    <row r="951" spans="73:91">
      <c r="BU951" s="193">
        <v>944</v>
      </c>
      <c r="BV951" s="193" t="str">
        <f>IF(CK951="","",SUMPRODUCT(--(CC951=$CC$8:$CC$358),--(CE951=$CE$8:$CE$358),--(CK951&lt;$CK$8:$CK$358))+COUNTIF($CK$8:CK951,CK951))</f>
        <v/>
      </c>
      <c r="BW951" s="193" t="str">
        <f t="shared" si="347"/>
        <v/>
      </c>
      <c r="BX951" s="193" t="str">
        <f t="shared" si="348"/>
        <v/>
      </c>
      <c r="BY951" s="193" t="str">
        <f t="shared" si="349"/>
        <v/>
      </c>
      <c r="BZ951" s="193" t="str">
        <f t="shared" si="350"/>
        <v/>
      </c>
      <c r="CA951" s="193" t="str">
        <f t="shared" si="351"/>
        <v/>
      </c>
      <c r="CB951" s="193" t="str">
        <f t="shared" si="352"/>
        <v/>
      </c>
      <c r="CC951" s="193" t="str">
        <f t="shared" si="353"/>
        <v/>
      </c>
      <c r="CD951" s="193" t="str">
        <f t="shared" si="354"/>
        <v/>
      </c>
      <c r="CE951" s="193" t="str">
        <f t="shared" si="355"/>
        <v/>
      </c>
      <c r="CF951" s="200" t="str">
        <f t="shared" si="346"/>
        <v/>
      </c>
      <c r="CG951" s="193" t="str">
        <f t="shared" si="356"/>
        <v/>
      </c>
      <c r="CH951" s="192" t="str">
        <f t="shared" si="357"/>
        <v/>
      </c>
      <c r="CI951" s="193" t="str">
        <f t="shared" si="358"/>
        <v/>
      </c>
      <c r="CJ951" s="192" t="str">
        <f t="shared" si="359"/>
        <v/>
      </c>
      <c r="CK951" s="192" t="str">
        <f t="shared" si="360"/>
        <v/>
      </c>
      <c r="CL951" s="193" t="str">
        <f>IF(CK951="","",SUMPRODUCT(--(CC951=$CC$8:$CC$358),--(CE951=$CE$8:$CE$358),--(CK951&lt;$CK$8:$CK$358))+COUNTIF($CK$8:CK951,CK951))</f>
        <v/>
      </c>
      <c r="CM951" s="229" t="str">
        <f>IF(CK951="","",SUMPRODUCT(--(CE951=$CE$8:$CE$101),--(CF951=$CF$8:$CF$101),--(CC951=$CC$8:$CC$101),--(CK951&lt;$CK$8:$CK$101))+COUNTIF($CK$8:CK951,CK951))</f>
        <v/>
      </c>
    </row>
    <row r="952" spans="73:91">
      <c r="BU952" s="193">
        <v>945</v>
      </c>
      <c r="BV952" s="193" t="str">
        <f>IF(CK952="","",SUMPRODUCT(--(CC952=$CC$8:$CC$358),--(CE952=$CE$8:$CE$358),--(CK952&lt;$CK$8:$CK$358))+COUNTIF($CK$8:CK952,CK952))</f>
        <v/>
      </c>
      <c r="BW952" s="193" t="str">
        <f t="shared" si="347"/>
        <v/>
      </c>
      <c r="BX952" s="193" t="str">
        <f t="shared" si="348"/>
        <v/>
      </c>
      <c r="BY952" s="193" t="str">
        <f t="shared" si="349"/>
        <v/>
      </c>
      <c r="BZ952" s="193" t="str">
        <f t="shared" si="350"/>
        <v/>
      </c>
      <c r="CA952" s="193" t="str">
        <f t="shared" si="351"/>
        <v/>
      </c>
      <c r="CB952" s="193" t="str">
        <f t="shared" si="352"/>
        <v/>
      </c>
      <c r="CC952" s="193" t="str">
        <f t="shared" si="353"/>
        <v/>
      </c>
      <c r="CD952" s="193" t="str">
        <f t="shared" si="354"/>
        <v/>
      </c>
      <c r="CE952" s="193" t="str">
        <f t="shared" si="355"/>
        <v/>
      </c>
      <c r="CF952" s="200" t="str">
        <f t="shared" si="346"/>
        <v/>
      </c>
      <c r="CG952" s="193" t="str">
        <f t="shared" si="356"/>
        <v/>
      </c>
      <c r="CH952" s="192" t="str">
        <f t="shared" si="357"/>
        <v/>
      </c>
      <c r="CI952" s="193" t="str">
        <f t="shared" si="358"/>
        <v/>
      </c>
      <c r="CJ952" s="192" t="str">
        <f t="shared" si="359"/>
        <v/>
      </c>
      <c r="CK952" s="192" t="str">
        <f t="shared" si="360"/>
        <v/>
      </c>
      <c r="CL952" s="193" t="str">
        <f>IF(CK952="","",SUMPRODUCT(--(CC952=$CC$8:$CC$358),--(CE952=$CE$8:$CE$358),--(CK952&lt;$CK$8:$CK$358))+COUNTIF($CK$8:CK952,CK952))</f>
        <v/>
      </c>
      <c r="CM952" s="229" t="str">
        <f>IF(CK952="","",SUMPRODUCT(--(CE952=$CE$8:$CE$101),--(CF952=$CF$8:$CF$101),--(CC952=$CC$8:$CC$101),--(CK952&lt;$CK$8:$CK$101))+COUNTIF($CK$8:CK952,CK952))</f>
        <v/>
      </c>
    </row>
    <row r="953" spans="73:91">
      <c r="BU953" s="193">
        <v>946</v>
      </c>
      <c r="BV953" s="193" t="str">
        <f>IF(CK953="","",SUMPRODUCT(--(CC953=$CC$8:$CC$358),--(CE953=$CE$8:$CE$358),--(CK953&lt;$CK$8:$CK$358))+COUNTIF($CK$8:CK953,CK953))</f>
        <v/>
      </c>
      <c r="BW953" s="193" t="str">
        <f t="shared" si="347"/>
        <v/>
      </c>
      <c r="BX953" s="193" t="str">
        <f t="shared" si="348"/>
        <v/>
      </c>
      <c r="BY953" s="193" t="str">
        <f t="shared" si="349"/>
        <v/>
      </c>
      <c r="BZ953" s="193" t="str">
        <f t="shared" si="350"/>
        <v/>
      </c>
      <c r="CA953" s="193" t="str">
        <f t="shared" si="351"/>
        <v/>
      </c>
      <c r="CB953" s="193" t="str">
        <f t="shared" si="352"/>
        <v/>
      </c>
      <c r="CC953" s="193" t="str">
        <f t="shared" si="353"/>
        <v/>
      </c>
      <c r="CD953" s="193" t="str">
        <f t="shared" si="354"/>
        <v/>
      </c>
      <c r="CE953" s="193" t="str">
        <f t="shared" si="355"/>
        <v/>
      </c>
      <c r="CF953" s="200" t="str">
        <f t="shared" si="346"/>
        <v/>
      </c>
      <c r="CG953" s="193" t="str">
        <f t="shared" si="356"/>
        <v/>
      </c>
      <c r="CH953" s="192" t="str">
        <f t="shared" si="357"/>
        <v/>
      </c>
      <c r="CI953" s="193" t="str">
        <f t="shared" si="358"/>
        <v/>
      </c>
      <c r="CJ953" s="192" t="str">
        <f t="shared" si="359"/>
        <v/>
      </c>
      <c r="CK953" s="192" t="str">
        <f t="shared" si="360"/>
        <v/>
      </c>
      <c r="CL953" s="193" t="str">
        <f>IF(CK953="","",SUMPRODUCT(--(CC953=$CC$8:$CC$358),--(CE953=$CE$8:$CE$358),--(CK953&lt;$CK$8:$CK$358))+COUNTIF($CK$8:CK953,CK953))</f>
        <v/>
      </c>
      <c r="CM953" s="229" t="str">
        <f>IF(CK953="","",SUMPRODUCT(--(CE953=$CE$8:$CE$101),--(CF953=$CF$8:$CF$101),--(CC953=$CC$8:$CC$101),--(CK953&lt;$CK$8:$CK$101))+COUNTIF($CK$8:CK953,CK953))</f>
        <v/>
      </c>
    </row>
    <row r="954" spans="73:91">
      <c r="BU954" s="193">
        <v>947</v>
      </c>
      <c r="BV954" s="193" t="str">
        <f>IF(CK954="","",SUMPRODUCT(--(CC954=$CC$8:$CC$358),--(CE954=$CE$8:$CE$358),--(CK954&lt;$CK$8:$CK$358))+COUNTIF($CK$8:CK954,CK954))</f>
        <v/>
      </c>
      <c r="BW954" s="193" t="str">
        <f t="shared" si="347"/>
        <v/>
      </c>
      <c r="BX954" s="193" t="str">
        <f t="shared" si="348"/>
        <v/>
      </c>
      <c r="BY954" s="193" t="str">
        <f t="shared" si="349"/>
        <v/>
      </c>
      <c r="BZ954" s="193" t="str">
        <f t="shared" si="350"/>
        <v/>
      </c>
      <c r="CA954" s="193" t="str">
        <f t="shared" si="351"/>
        <v/>
      </c>
      <c r="CB954" s="193" t="str">
        <f t="shared" si="352"/>
        <v/>
      </c>
      <c r="CC954" s="193" t="str">
        <f t="shared" si="353"/>
        <v/>
      </c>
      <c r="CD954" s="193" t="str">
        <f t="shared" si="354"/>
        <v/>
      </c>
      <c r="CE954" s="193" t="str">
        <f t="shared" si="355"/>
        <v/>
      </c>
      <c r="CF954" s="200" t="str">
        <f t="shared" si="346"/>
        <v/>
      </c>
      <c r="CG954" s="193" t="str">
        <f t="shared" si="356"/>
        <v/>
      </c>
      <c r="CH954" s="192" t="str">
        <f t="shared" si="357"/>
        <v/>
      </c>
      <c r="CI954" s="193" t="str">
        <f t="shared" si="358"/>
        <v/>
      </c>
      <c r="CJ954" s="192" t="str">
        <f t="shared" si="359"/>
        <v/>
      </c>
      <c r="CK954" s="192" t="str">
        <f t="shared" si="360"/>
        <v/>
      </c>
      <c r="CL954" s="193" t="str">
        <f>IF(CK954="","",SUMPRODUCT(--(CC954=$CC$8:$CC$358),--(CE954=$CE$8:$CE$358),--(CK954&lt;$CK$8:$CK$358))+COUNTIF($CK$8:CK954,CK954))</f>
        <v/>
      </c>
      <c r="CM954" s="229" t="str">
        <f>IF(CK954="","",SUMPRODUCT(--(CE954=$CE$8:$CE$101),--(CF954=$CF$8:$CF$101),--(CC954=$CC$8:$CC$101),--(CK954&lt;$CK$8:$CK$101))+COUNTIF($CK$8:CK954,CK954))</f>
        <v/>
      </c>
    </row>
    <row r="955" spans="73:91">
      <c r="BU955" s="193">
        <v>948</v>
      </c>
      <c r="BV955" s="193" t="str">
        <f>IF(CK955="","",SUMPRODUCT(--(CC955=$CC$8:$CC$358),--(CE955=$CE$8:$CE$358),--(CK955&lt;$CK$8:$CK$358))+COUNTIF($CK$8:CK955,CK955))</f>
        <v/>
      </c>
      <c r="BW955" s="193" t="str">
        <f t="shared" si="347"/>
        <v/>
      </c>
      <c r="BX955" s="193" t="str">
        <f t="shared" si="348"/>
        <v/>
      </c>
      <c r="BY955" s="193" t="str">
        <f t="shared" si="349"/>
        <v/>
      </c>
      <c r="BZ955" s="193" t="str">
        <f t="shared" si="350"/>
        <v/>
      </c>
      <c r="CA955" s="193" t="str">
        <f t="shared" si="351"/>
        <v/>
      </c>
      <c r="CB955" s="193" t="str">
        <f t="shared" si="352"/>
        <v/>
      </c>
      <c r="CC955" s="193" t="str">
        <f t="shared" si="353"/>
        <v/>
      </c>
      <c r="CD955" s="193" t="str">
        <f t="shared" si="354"/>
        <v/>
      </c>
      <c r="CE955" s="193" t="str">
        <f t="shared" si="355"/>
        <v/>
      </c>
      <c r="CF955" s="200" t="str">
        <f t="shared" si="346"/>
        <v/>
      </c>
      <c r="CG955" s="193" t="str">
        <f t="shared" si="356"/>
        <v/>
      </c>
      <c r="CH955" s="192" t="str">
        <f t="shared" si="357"/>
        <v/>
      </c>
      <c r="CI955" s="193" t="str">
        <f t="shared" si="358"/>
        <v/>
      </c>
      <c r="CJ955" s="192" t="str">
        <f t="shared" si="359"/>
        <v/>
      </c>
      <c r="CK955" s="192" t="str">
        <f t="shared" si="360"/>
        <v/>
      </c>
      <c r="CL955" s="193" t="str">
        <f>IF(CK955="","",SUMPRODUCT(--(CC955=$CC$8:$CC$358),--(CE955=$CE$8:$CE$358),--(CK955&lt;$CK$8:$CK$358))+COUNTIF($CK$8:CK955,CK955))</f>
        <v/>
      </c>
      <c r="CM955" s="229" t="str">
        <f>IF(CK955="","",SUMPRODUCT(--(CE955=$CE$8:$CE$101),--(CF955=$CF$8:$CF$101),--(CC955=$CC$8:$CC$101),--(CK955&lt;$CK$8:$CK$101))+COUNTIF($CK$8:CK955,CK955))</f>
        <v/>
      </c>
    </row>
    <row r="956" spans="73:91">
      <c r="BU956" s="193">
        <v>949</v>
      </c>
      <c r="BV956" s="193" t="str">
        <f>IF(CK956="","",SUMPRODUCT(--(CC956=$CC$8:$CC$358),--(CE956=$CE$8:$CE$358),--(CK956&lt;$CK$8:$CK$358))+COUNTIF($CK$8:CK956,CK956))</f>
        <v/>
      </c>
      <c r="BW956" s="193" t="str">
        <f t="shared" si="347"/>
        <v/>
      </c>
      <c r="BX956" s="193" t="str">
        <f t="shared" si="348"/>
        <v/>
      </c>
      <c r="BY956" s="193" t="str">
        <f t="shared" si="349"/>
        <v/>
      </c>
      <c r="BZ956" s="193" t="str">
        <f t="shared" si="350"/>
        <v/>
      </c>
      <c r="CA956" s="193" t="str">
        <f t="shared" si="351"/>
        <v/>
      </c>
      <c r="CB956" s="193" t="str">
        <f t="shared" si="352"/>
        <v/>
      </c>
      <c r="CC956" s="193" t="str">
        <f t="shared" si="353"/>
        <v/>
      </c>
      <c r="CD956" s="193" t="str">
        <f t="shared" si="354"/>
        <v/>
      </c>
      <c r="CE956" s="193" t="str">
        <f t="shared" si="355"/>
        <v/>
      </c>
      <c r="CF956" s="200" t="str">
        <f t="shared" si="346"/>
        <v/>
      </c>
      <c r="CG956" s="193" t="str">
        <f t="shared" si="356"/>
        <v/>
      </c>
      <c r="CH956" s="192" t="str">
        <f t="shared" si="357"/>
        <v/>
      </c>
      <c r="CI956" s="193" t="str">
        <f t="shared" si="358"/>
        <v/>
      </c>
      <c r="CJ956" s="192" t="str">
        <f t="shared" si="359"/>
        <v/>
      </c>
      <c r="CK956" s="192" t="str">
        <f t="shared" si="360"/>
        <v/>
      </c>
      <c r="CL956" s="193" t="str">
        <f>IF(CK956="","",SUMPRODUCT(--(CC956=$CC$8:$CC$358),--(CE956=$CE$8:$CE$358),--(CK956&lt;$CK$8:$CK$358))+COUNTIF($CK$8:CK956,CK956))</f>
        <v/>
      </c>
      <c r="CM956" s="229" t="str">
        <f>IF(CK956="","",SUMPRODUCT(--(CE956=$CE$8:$CE$101),--(CF956=$CF$8:$CF$101),--(CC956=$CC$8:$CC$101),--(CK956&lt;$CK$8:$CK$101))+COUNTIF($CK$8:CK956,CK956))</f>
        <v/>
      </c>
    </row>
    <row r="957" spans="73:91">
      <c r="BU957" s="193">
        <v>950</v>
      </c>
      <c r="BV957" s="193" t="str">
        <f>IF(CK957="","",SUMPRODUCT(--(CC957=$CC$8:$CC$358),--(CE957=$CE$8:$CE$358),--(CK957&lt;$CK$8:$CK$358))+COUNTIF($CK$8:CK957,CK957))</f>
        <v/>
      </c>
      <c r="BW957" s="193" t="str">
        <f t="shared" si="347"/>
        <v/>
      </c>
      <c r="BX957" s="193" t="str">
        <f t="shared" si="348"/>
        <v/>
      </c>
      <c r="BY957" s="193" t="str">
        <f t="shared" si="349"/>
        <v/>
      </c>
      <c r="BZ957" s="193" t="str">
        <f t="shared" si="350"/>
        <v/>
      </c>
      <c r="CA957" s="193" t="str">
        <f t="shared" si="351"/>
        <v/>
      </c>
      <c r="CB957" s="193" t="str">
        <f t="shared" si="352"/>
        <v/>
      </c>
      <c r="CC957" s="193" t="str">
        <f t="shared" si="353"/>
        <v/>
      </c>
      <c r="CD957" s="193" t="str">
        <f t="shared" si="354"/>
        <v/>
      </c>
      <c r="CE957" s="193" t="str">
        <f t="shared" si="355"/>
        <v/>
      </c>
      <c r="CF957" s="200" t="str">
        <f t="shared" si="346"/>
        <v/>
      </c>
      <c r="CG957" s="193" t="str">
        <f t="shared" si="356"/>
        <v/>
      </c>
      <c r="CH957" s="192" t="str">
        <f t="shared" si="357"/>
        <v/>
      </c>
      <c r="CI957" s="193" t="str">
        <f t="shared" si="358"/>
        <v/>
      </c>
      <c r="CJ957" s="192" t="str">
        <f t="shared" si="359"/>
        <v/>
      </c>
      <c r="CK957" s="192" t="str">
        <f t="shared" si="360"/>
        <v/>
      </c>
      <c r="CL957" s="193" t="str">
        <f>IF(CK957="","",SUMPRODUCT(--(CC957=$CC$8:$CC$358),--(CE957=$CE$8:$CE$358),--(CK957&lt;$CK$8:$CK$358))+COUNTIF($CK$8:CK957,CK957))</f>
        <v/>
      </c>
      <c r="CM957" s="229" t="str">
        <f>IF(CK957="","",SUMPRODUCT(--(CE957=$CE$8:$CE$101),--(CF957=$CF$8:$CF$101),--(CC957=$CC$8:$CC$101),--(CK957&lt;$CK$8:$CK$101))+COUNTIF($CK$8:CK957,CK957))</f>
        <v/>
      </c>
    </row>
    <row r="958" spans="73:91">
      <c r="BU958" s="193">
        <v>951</v>
      </c>
      <c r="BV958" s="193" t="str">
        <f>IF(CK958="","",SUMPRODUCT(--(CC958=$CC$8:$CC$358),--(CE958=$CE$8:$CE$358),--(CK958&lt;$CK$8:$CK$358))+COUNTIF($CK$8:CK958,CK958))</f>
        <v/>
      </c>
      <c r="BW958" s="193" t="str">
        <f t="shared" si="347"/>
        <v/>
      </c>
      <c r="BX958" s="193" t="str">
        <f t="shared" si="348"/>
        <v/>
      </c>
      <c r="BY958" s="193" t="str">
        <f t="shared" si="349"/>
        <v/>
      </c>
      <c r="BZ958" s="193" t="str">
        <f t="shared" si="350"/>
        <v/>
      </c>
      <c r="CA958" s="193" t="str">
        <f t="shared" si="351"/>
        <v/>
      </c>
      <c r="CB958" s="193" t="str">
        <f t="shared" si="352"/>
        <v/>
      </c>
      <c r="CC958" s="193" t="str">
        <f t="shared" si="353"/>
        <v/>
      </c>
      <c r="CD958" s="193" t="str">
        <f t="shared" si="354"/>
        <v/>
      </c>
      <c r="CE958" s="193" t="str">
        <f t="shared" si="355"/>
        <v/>
      </c>
      <c r="CF958" s="200" t="str">
        <f t="shared" si="346"/>
        <v/>
      </c>
      <c r="CG958" s="193" t="str">
        <f t="shared" si="356"/>
        <v/>
      </c>
      <c r="CH958" s="192" t="str">
        <f t="shared" si="357"/>
        <v/>
      </c>
      <c r="CI958" s="193" t="str">
        <f t="shared" si="358"/>
        <v/>
      </c>
      <c r="CJ958" s="192" t="str">
        <f t="shared" si="359"/>
        <v/>
      </c>
      <c r="CK958" s="192" t="str">
        <f t="shared" si="360"/>
        <v/>
      </c>
      <c r="CL958" s="193" t="str">
        <f>IF(CK958="","",SUMPRODUCT(--(CC958=$CC$8:$CC$358),--(CE958=$CE$8:$CE$358),--(CK958&lt;$CK$8:$CK$358))+COUNTIF($CK$8:CK958,CK958))</f>
        <v/>
      </c>
      <c r="CM958" s="229" t="str">
        <f>IF(CK958="","",SUMPRODUCT(--(CE958=$CE$8:$CE$101),--(CF958=$CF$8:$CF$101),--(CC958=$CC$8:$CC$101),--(CK958&lt;$CK$8:$CK$101))+COUNTIF($CK$8:CK958,CK958))</f>
        <v/>
      </c>
    </row>
    <row r="959" spans="73:91">
      <c r="CM959" s="229" t="str">
        <f>IF(CK959="","",SUMPRODUCT(--(CE959=$CE$8:$CE$101),--(CF959=$CF$8:$CF$101),--(CC959=$CC$8:$CC$101),--(CK959&lt;$CK$8:$CK$101))+COUNTIF($CK$8:CK959,CK959))</f>
        <v/>
      </c>
    </row>
    <row r="960" spans="73:91">
      <c r="CM960" s="229" t="str">
        <f>IF(CK960="","",SUMPRODUCT(--(CE960=$CE$8:$CE$101),--(CF960=$CF$8:$CF$101),--(CC960=$CC$8:$CC$101),--(CK960&lt;$CK$8:$CK$101))+COUNTIF($CK$8:CK960,CK960))</f>
        <v/>
      </c>
    </row>
    <row r="961" spans="91:91">
      <c r="CM961" s="229" t="str">
        <f>IF(CK961="","",SUMPRODUCT(--(CE961=$CE$8:$CE$101),--(CF961=$CF$8:$CF$101),--(CC961=$CC$8:$CC$101),--(CK961&lt;$CK$8:$CK$101))+COUNTIF($CK$8:CK961,CK961))</f>
        <v/>
      </c>
    </row>
    <row r="962" spans="91:91">
      <c r="CM962" s="229" t="str">
        <f>IF(CK962="","",SUMPRODUCT(--(CE962=$CE$8:$CE$101),--(CF962=$CF$8:$CF$101),--(CC962=$CC$8:$CC$101),--(CK962&lt;$CK$8:$CK$101))+COUNTIF($CK$8:CK962,CK962))</f>
        <v/>
      </c>
    </row>
  </sheetData>
  <sheetProtection password="9420" sheet="1" objects="1" scenarios="1" formatColumns="0" formatRows="0"/>
  <mergeCells count="11">
    <mergeCell ref="C1:T1"/>
    <mergeCell ref="D2:Q2"/>
    <mergeCell ref="D3:Q3"/>
    <mergeCell ref="C5:D5"/>
    <mergeCell ref="O361:R361"/>
    <mergeCell ref="J5:L5"/>
    <mergeCell ref="O362:R362"/>
    <mergeCell ref="O363:R364"/>
    <mergeCell ref="H5:I5"/>
    <mergeCell ref="D360:K360"/>
    <mergeCell ref="E5:G5"/>
  </mergeCells>
  <conditionalFormatting sqref="D8:D358 F8:F358 I8:J358 R8:T358">
    <cfRule type="expression" dxfId="4" priority="8">
      <formula>$T8=3</formula>
    </cfRule>
    <cfRule type="expression" dxfId="3" priority="9">
      <formula>$T8=2</formula>
    </cfRule>
    <cfRule type="expression" dxfId="2" priority="10">
      <formula>$T8=1</formula>
    </cfRule>
  </conditionalFormatting>
  <conditionalFormatting sqref="L8:L358">
    <cfRule type="duplicateValues" dxfId="1" priority="27" stopIfTrue="1"/>
  </conditionalFormatting>
  <conditionalFormatting sqref="M8:M105">
    <cfRule type="duplicateValues" dxfId="0" priority="28" stopIfTrue="1"/>
  </conditionalFormatting>
  <dataValidations count="2">
    <dataValidation type="list" allowBlank="1" showInputMessage="1" showErrorMessage="1" sqref="J5:L5">
      <formula1>INDIRECT(E5)</formula1>
    </dataValidation>
    <dataValidation type="list" allowBlank="1" showInputMessage="1" showErrorMessage="1" sqref="E5:G5">
      <formula1>"First_Grade_School_Lecturer"</formula1>
    </dataValidation>
  </dataValidations>
  <pageMargins left="0.4" right="0.32" top="0.25" bottom="0.25" header="0.3" footer="0.3"/>
  <pageSetup paperSize="9" scale="66" fitToHeight="14" orientation="landscape" blackAndWhite="1" r:id="rId1"/>
</worksheet>
</file>

<file path=xl/worksheets/sheet8.xml><?xml version="1.0" encoding="utf-8"?>
<worksheet xmlns="http://schemas.openxmlformats.org/spreadsheetml/2006/main" xmlns:r="http://schemas.openxmlformats.org/officeDocument/2006/relationships">
  <sheetPr codeName="Sheet3">
    <tabColor rgb="FF7030A0"/>
    <pageSetUpPr fitToPage="1"/>
  </sheetPr>
  <dimension ref="A1:S364"/>
  <sheetViews>
    <sheetView showGridLines="0" view="pageBreakPreview" topLeftCell="D1" zoomScaleSheetLayoutView="100" workbookViewId="0">
      <selection activeCell="T13" sqref="T13"/>
    </sheetView>
  </sheetViews>
  <sheetFormatPr defaultRowHeight="15"/>
  <cols>
    <col min="1" max="1" width="3.875" style="66" hidden="1" customWidth="1"/>
    <col min="2" max="2" width="4.875" style="3" customWidth="1"/>
    <col min="3" max="3" width="20.375" style="3" customWidth="1"/>
    <col min="4" max="4" width="16.125" style="3" customWidth="1"/>
    <col min="5" max="5" width="11" style="3" customWidth="1"/>
    <col min="6" max="7" width="9" style="3"/>
    <col min="8" max="9" width="12.125" style="3" customWidth="1"/>
    <col min="10" max="10" width="19.125" style="3" customWidth="1"/>
    <col min="11" max="11" width="12.375" style="3" customWidth="1"/>
    <col min="12" max="12" width="13.375" style="3" customWidth="1"/>
    <col min="13" max="13" width="11.875" style="3" customWidth="1"/>
    <col min="14" max="14" width="13.75" style="3" customWidth="1"/>
    <col min="15" max="15" width="11.5" style="3" customWidth="1"/>
    <col min="16" max="16" width="11.75" style="3" customWidth="1"/>
    <col min="17" max="17" width="7.875" style="3" customWidth="1"/>
    <col min="18" max="18" width="10.875" style="3" customWidth="1"/>
    <col min="19" max="16384" width="9" style="3"/>
  </cols>
  <sheetData>
    <row r="1" spans="1:19" ht="36.75" customHeight="1">
      <c r="B1" s="269" t="str">
        <f>IF('School Profile'!E5="","",'School Profile'!E5)</f>
        <v xml:space="preserve">महात्मा गाँधी राजकीय विद्यालय (अंग्रेजी माध्यम ) बर , पाली </v>
      </c>
      <c r="C1" s="269"/>
      <c r="D1" s="269"/>
      <c r="E1" s="269"/>
      <c r="F1" s="269"/>
      <c r="G1" s="269"/>
      <c r="H1" s="269"/>
      <c r="I1" s="269"/>
      <c r="J1" s="269"/>
      <c r="K1" s="269"/>
      <c r="L1" s="269"/>
      <c r="M1" s="269"/>
      <c r="N1" s="269"/>
      <c r="O1" s="269"/>
      <c r="P1" s="269"/>
      <c r="Q1" s="269"/>
      <c r="R1" s="269"/>
    </row>
    <row r="2" spans="1:19" ht="18">
      <c r="B2" s="116"/>
      <c r="C2" s="260" t="s">
        <v>708</v>
      </c>
      <c r="D2" s="260"/>
      <c r="E2" s="260"/>
      <c r="F2" s="260"/>
      <c r="G2" s="260"/>
      <c r="H2" s="260"/>
      <c r="I2" s="260"/>
      <c r="J2" s="260"/>
      <c r="K2" s="260"/>
      <c r="L2" s="260"/>
      <c r="M2" s="260"/>
      <c r="N2" s="260"/>
      <c r="O2" s="260"/>
      <c r="P2" s="260"/>
      <c r="Q2" s="260"/>
      <c r="R2" s="260"/>
    </row>
    <row r="3" spans="1:19" ht="18">
      <c r="B3" s="116"/>
      <c r="C3" s="276" t="s">
        <v>709</v>
      </c>
      <c r="D3" s="276"/>
      <c r="E3" s="276"/>
      <c r="F3" s="276"/>
      <c r="G3" s="276"/>
      <c r="H3" s="276"/>
      <c r="I3" s="276"/>
      <c r="J3" s="276"/>
      <c r="K3" s="276"/>
      <c r="L3" s="276"/>
      <c r="M3" s="276"/>
      <c r="N3" s="276"/>
      <c r="O3" s="276"/>
      <c r="P3" s="276"/>
      <c r="Q3" s="276"/>
      <c r="R3" s="276"/>
    </row>
    <row r="4" spans="1:19" ht="18">
      <c r="B4" s="188"/>
      <c r="C4" s="189"/>
      <c r="D4" s="189"/>
      <c r="E4" s="188"/>
      <c r="F4" s="188"/>
      <c r="G4" s="188"/>
      <c r="H4" s="188"/>
      <c r="I4" s="188"/>
      <c r="J4" s="188"/>
      <c r="K4" s="188"/>
      <c r="L4" s="188"/>
      <c r="M4" s="188"/>
      <c r="N4" s="188"/>
      <c r="O4" s="188"/>
      <c r="P4" s="188"/>
      <c r="Q4" s="227"/>
    </row>
    <row r="5" spans="1:19" ht="18">
      <c r="B5" s="116"/>
      <c r="C5" s="87" t="s">
        <v>484</v>
      </c>
      <c r="D5" s="270" t="s">
        <v>658</v>
      </c>
      <c r="E5" s="270"/>
      <c r="F5" s="270"/>
      <c r="G5" s="280" t="s">
        <v>662</v>
      </c>
      <c r="H5" s="280"/>
      <c r="I5" s="270" t="s">
        <v>602</v>
      </c>
      <c r="J5" s="270"/>
      <c r="K5" s="279" t="s">
        <v>582</v>
      </c>
      <c r="L5" s="279"/>
      <c r="M5" s="270">
        <v>333333</v>
      </c>
      <c r="N5" s="270"/>
      <c r="O5" s="196" t="s">
        <v>566</v>
      </c>
      <c r="P5" s="124">
        <f ca="1">TODAY()</f>
        <v>46269</v>
      </c>
      <c r="Q5" s="124"/>
    </row>
    <row r="6" spans="1:19" ht="18">
      <c r="B6" s="6"/>
      <c r="C6" s="7"/>
      <c r="D6" s="7"/>
      <c r="E6" s="6"/>
      <c r="F6" s="6"/>
      <c r="G6" s="6"/>
      <c r="H6" s="6"/>
      <c r="I6" s="141"/>
      <c r="J6" s="116"/>
      <c r="K6" s="116"/>
      <c r="L6" s="116"/>
      <c r="M6" s="116"/>
      <c r="N6" s="116"/>
      <c r="O6" s="116"/>
      <c r="P6" s="116"/>
      <c r="Q6" s="227"/>
    </row>
    <row r="7" spans="1:19" ht="76.5">
      <c r="B7" s="114" t="s">
        <v>571</v>
      </c>
      <c r="C7" s="97" t="s">
        <v>555</v>
      </c>
      <c r="D7" s="97" t="s">
        <v>556</v>
      </c>
      <c r="E7" s="97" t="s">
        <v>554</v>
      </c>
      <c r="F7" s="97" t="s">
        <v>557</v>
      </c>
      <c r="G7" s="97" t="s">
        <v>558</v>
      </c>
      <c r="H7" s="97" t="s">
        <v>552</v>
      </c>
      <c r="I7" s="97" t="s">
        <v>586</v>
      </c>
      <c r="J7" s="97" t="s">
        <v>553</v>
      </c>
      <c r="K7" s="97" t="s">
        <v>725</v>
      </c>
      <c r="L7" s="97" t="s">
        <v>488</v>
      </c>
      <c r="M7" s="90" t="s">
        <v>568</v>
      </c>
      <c r="N7" s="97" t="s">
        <v>471</v>
      </c>
      <c r="O7" s="90" t="s">
        <v>569</v>
      </c>
      <c r="P7" s="90" t="s">
        <v>570</v>
      </c>
      <c r="Q7" s="97" t="s">
        <v>563</v>
      </c>
      <c r="R7" s="97" t="s">
        <v>734</v>
      </c>
    </row>
    <row r="8" spans="1:19" s="13" customFormat="1" ht="29.1" customHeight="1">
      <c r="A8" s="66">
        <v>1</v>
      </c>
      <c r="B8" s="8">
        <f>IFERROR(IF(C8="","",IF(LEN(C8)&gt;=2,1,0)),"")</f>
        <v>1</v>
      </c>
      <c r="C8" s="112" t="str">
        <f t="shared" ref="C8:C11" si="0">IFERROR(VLOOKUP(A8,Final_list,2,0),"")</f>
        <v>GGHG</v>
      </c>
      <c r="D8" s="112" t="str">
        <f t="shared" ref="D8:D11" si="1">IFERROR(VLOOKUP(A8,Final_list,3,0),"")</f>
        <v>DSGF</v>
      </c>
      <c r="E8" s="113">
        <f t="shared" ref="E8:E11" si="2">IFERROR(VLOOKUP(A8,Final_list,4,0),"")</f>
        <v>29587</v>
      </c>
      <c r="F8" s="113" t="str">
        <f t="shared" ref="F8:F11" si="3">IFERROR(VLOOKUP(A8,Final_list,5,0),"")</f>
        <v>FEMALE</v>
      </c>
      <c r="G8" s="113" t="str">
        <f t="shared" ref="G8:G11" si="4">IFERROR(VLOOKUP(A8,Final_list,6,0),"")</f>
        <v>SC</v>
      </c>
      <c r="H8" s="114" t="str">
        <f t="shared" ref="H8:H11" si="5">IFERROR(VLOOKUP(A8,Final_list,7,0),"")</f>
        <v>1st Grade (Lecturer)</v>
      </c>
      <c r="I8" s="114" t="str">
        <f t="shared" ref="I8:I11" si="6">IFERROR(VLOOKUP(A8,Final_list,8,0),"")</f>
        <v>HISTORY</v>
      </c>
      <c r="J8" s="8" t="str">
        <f t="shared" ref="J8:J11" si="7">IFERROR(VLOOKUP(A8,Final_list,9,0),"")</f>
        <v>PM SHREE GSSS BAR</v>
      </c>
      <c r="K8" s="114" t="str">
        <f t="shared" ref="K8:K71" si="8">IFERROR(VLOOKUP(A8,Final_list,11,0),"")</f>
        <v>NO</v>
      </c>
      <c r="L8" s="8" t="str">
        <f t="shared" ref="L8:L11" si="9">IFERROR(VLOOKUP(A8,Final_list,12,0),"")</f>
        <v xml:space="preserve">PG </v>
      </c>
      <c r="M8" s="115">
        <f t="shared" ref="M8:M11" si="10">IFERROR(VLOOKUP(A8,Final_list,13,0),"")</f>
        <v>0.55499999999999994</v>
      </c>
      <c r="N8" s="8" t="str">
        <f t="shared" ref="N8:N11" si="11">IFERROR(VLOOKUP(A8,Final_list,14,0),"")</f>
        <v xml:space="preserve">B.ed </v>
      </c>
      <c r="O8" s="115">
        <f t="shared" ref="O8:O11" si="12">IFERROR(VLOOKUP(A8,Final_list,15,0),"")</f>
        <v>0.20250000000000001</v>
      </c>
      <c r="P8" s="115">
        <f t="shared" ref="P8:P11" si="13">IFERROR(VLOOKUP(A8,Final_list,16,0),"")</f>
        <v>0.75749999999999995</v>
      </c>
      <c r="Q8" s="121">
        <f>IFERROR(VLOOKUP(A8,Final_list,17,0),"")</f>
        <v>1</v>
      </c>
      <c r="R8" s="121">
        <f>IFERROR(VLOOKUP(A8,Final_list,18,0),"")</f>
        <v>1</v>
      </c>
    </row>
    <row r="9" spans="1:19" ht="29.1" customHeight="1">
      <c r="A9" s="66">
        <v>2</v>
      </c>
      <c r="B9" s="8">
        <f>IFERROR(IF(LEN(C9)&gt;=2,B8+1,""),"")</f>
        <v>2</v>
      </c>
      <c r="C9" s="112" t="str">
        <f t="shared" si="0"/>
        <v>JHHG</v>
      </c>
      <c r="D9" s="112" t="str">
        <f t="shared" si="1"/>
        <v>KJJKJ</v>
      </c>
      <c r="E9" s="113">
        <f t="shared" si="2"/>
        <v>31544</v>
      </c>
      <c r="F9" s="113" t="str">
        <f t="shared" si="3"/>
        <v>MALE</v>
      </c>
      <c r="G9" s="113" t="str">
        <f t="shared" si="4"/>
        <v>GEN</v>
      </c>
      <c r="H9" s="114" t="str">
        <f t="shared" si="5"/>
        <v>1st Grade (Lecturer)</v>
      </c>
      <c r="I9" s="114" t="str">
        <f t="shared" si="6"/>
        <v>HISTORY</v>
      </c>
      <c r="J9" s="8" t="str">
        <f t="shared" si="7"/>
        <v>PM SHREE GSSS BAR</v>
      </c>
      <c r="K9" s="114" t="str">
        <f t="shared" si="8"/>
        <v>NO</v>
      </c>
      <c r="L9" s="8" t="str">
        <f t="shared" si="9"/>
        <v xml:space="preserve">PG </v>
      </c>
      <c r="M9" s="115">
        <f t="shared" si="10"/>
        <v>0.55499999999999994</v>
      </c>
      <c r="N9" s="8" t="str">
        <f t="shared" si="11"/>
        <v xml:space="preserve">B.ed </v>
      </c>
      <c r="O9" s="115">
        <f t="shared" si="12"/>
        <v>0.20250000000000001</v>
      </c>
      <c r="P9" s="115">
        <f t="shared" si="13"/>
        <v>0.75749999999999995</v>
      </c>
      <c r="Q9" s="121">
        <f>IFERROR(VLOOKUP(A9,Final_list,17,0),"")</f>
        <v>2</v>
      </c>
      <c r="R9" s="121">
        <f>IFERROR(VLOOKUP(A9,Final_list,18,0),"")</f>
        <v>2</v>
      </c>
      <c r="S9" s="144"/>
    </row>
    <row r="10" spans="1:19" ht="29.1" customHeight="1">
      <c r="A10" s="66">
        <v>3</v>
      </c>
      <c r="B10" s="8">
        <f t="shared" ref="B10:B11" si="14">IFERROR(IF(LEN(C10)&gt;=2,B9+1,""),"")</f>
        <v>3</v>
      </c>
      <c r="C10" s="112" t="str">
        <f t="shared" si="0"/>
        <v>HHJHJH</v>
      </c>
      <c r="D10" s="112" t="str">
        <f t="shared" si="1"/>
        <v>KJKJJJ</v>
      </c>
      <c r="E10" s="113">
        <f t="shared" si="2"/>
        <v>31331</v>
      </c>
      <c r="F10" s="113" t="str">
        <f t="shared" si="3"/>
        <v>MALE</v>
      </c>
      <c r="G10" s="113" t="str">
        <f t="shared" si="4"/>
        <v>ST</v>
      </c>
      <c r="H10" s="114" t="str">
        <f t="shared" si="5"/>
        <v>1st Grade (Lecturer)</v>
      </c>
      <c r="I10" s="114" t="str">
        <f t="shared" si="6"/>
        <v>HISTORY</v>
      </c>
      <c r="J10" s="8" t="str">
        <f t="shared" si="7"/>
        <v>PM SHREE GSSS BAR</v>
      </c>
      <c r="K10" s="114" t="str">
        <f t="shared" si="8"/>
        <v>NO</v>
      </c>
      <c r="L10" s="8" t="str">
        <f t="shared" si="9"/>
        <v xml:space="preserve">PG </v>
      </c>
      <c r="M10" s="115">
        <f t="shared" si="10"/>
        <v>0.54749999999999999</v>
      </c>
      <c r="N10" s="8" t="str">
        <f t="shared" si="11"/>
        <v xml:space="preserve">B.ed </v>
      </c>
      <c r="O10" s="115">
        <f t="shared" si="12"/>
        <v>0.20250000000000001</v>
      </c>
      <c r="P10" s="115">
        <f t="shared" si="13"/>
        <v>0.75</v>
      </c>
      <c r="Q10" s="121">
        <f>IFERROR(VLOOKUP(A10,Final_list,17,0),"")</f>
        <v>3</v>
      </c>
      <c r="R10" s="121">
        <f>IFERROR(VLOOKUP(A10,Final_list,18,0),"")</f>
        <v>3</v>
      </c>
      <c r="S10" s="144"/>
    </row>
    <row r="11" spans="1:19" ht="29.1" customHeight="1">
      <c r="A11" s="66">
        <v>4</v>
      </c>
      <c r="B11" s="8">
        <f t="shared" si="14"/>
        <v>4</v>
      </c>
      <c r="C11" s="112" t="str">
        <f t="shared" si="0"/>
        <v>BNBNB</v>
      </c>
      <c r="D11" s="112" t="str">
        <f t="shared" si="1"/>
        <v>CVXC</v>
      </c>
      <c r="E11" s="113">
        <f t="shared" si="2"/>
        <v>28676</v>
      </c>
      <c r="F11" s="113" t="str">
        <f t="shared" si="3"/>
        <v>FEMALE</v>
      </c>
      <c r="G11" s="113" t="str">
        <f t="shared" si="4"/>
        <v>OBC</v>
      </c>
      <c r="H11" s="114" t="str">
        <f t="shared" si="5"/>
        <v>1st Grade (Lecturer)</v>
      </c>
      <c r="I11" s="114" t="str">
        <f t="shared" si="6"/>
        <v>HISTORY</v>
      </c>
      <c r="J11" s="8" t="str">
        <f t="shared" si="7"/>
        <v>PM SHREE GSSS BAR</v>
      </c>
      <c r="K11" s="114" t="str">
        <f t="shared" si="8"/>
        <v>NO</v>
      </c>
      <c r="L11" s="8" t="str">
        <f t="shared" si="9"/>
        <v xml:space="preserve">PG </v>
      </c>
      <c r="M11" s="115">
        <f t="shared" si="10"/>
        <v>0.51749999999999996</v>
      </c>
      <c r="N11" s="8" t="str">
        <f t="shared" si="11"/>
        <v xml:space="preserve">B.ed </v>
      </c>
      <c r="O11" s="115">
        <f t="shared" si="12"/>
        <v>0.20250000000000001</v>
      </c>
      <c r="P11" s="115">
        <f t="shared" si="13"/>
        <v>0.72</v>
      </c>
      <c r="Q11" s="121">
        <f>IFERROR(VLOOKUP(A11,Final_list,17,0),"")</f>
        <v>4</v>
      </c>
      <c r="R11" s="121">
        <f>IFERROR(VLOOKUP(A11,Final_list,18,0),"")</f>
        <v>4</v>
      </c>
      <c r="S11" s="144"/>
    </row>
    <row r="12" spans="1:19" ht="29.1" customHeight="1">
      <c r="A12" s="66">
        <v>5</v>
      </c>
      <c r="B12" s="8">
        <f t="shared" ref="B12:B75" si="15">IFERROR(IF(LEN(C12)&gt;=2,B11+1,""),"")</f>
        <v>5</v>
      </c>
      <c r="C12" s="112" t="str">
        <f t="shared" ref="C12:C75" si="16">IFERROR(VLOOKUP(A12,Final_list,2,0),"")</f>
        <v>hll</v>
      </c>
      <c r="D12" s="112" t="str">
        <f t="shared" ref="D12:D75" si="17">IFERROR(VLOOKUP(A12,Final_list,3,0),"")</f>
        <v>kkk</v>
      </c>
      <c r="E12" s="113">
        <f t="shared" ref="E12:E75" si="18">IFERROR(VLOOKUP(A12,Final_list,4,0),"")</f>
        <v>28675</v>
      </c>
      <c r="F12" s="113" t="str">
        <f t="shared" ref="F12:F75" si="19">IFERROR(VLOOKUP(A12,Final_list,5,0),"")</f>
        <v>FEMALE</v>
      </c>
      <c r="G12" s="113" t="str">
        <f t="shared" ref="G12:G75" si="20">IFERROR(VLOOKUP(A12,Final_list,6,0),"")</f>
        <v>SBC</v>
      </c>
      <c r="H12" s="114" t="str">
        <f t="shared" ref="H12:H75" si="21">IFERROR(VLOOKUP(A12,Final_list,7,0),"")</f>
        <v>1st Grade (Lecturer)</v>
      </c>
      <c r="I12" s="114" t="str">
        <f t="shared" ref="I12:I75" si="22">IFERROR(VLOOKUP(A12,Final_list,8,0),"")</f>
        <v>HISTORY</v>
      </c>
      <c r="J12" s="8" t="str">
        <f t="shared" ref="J12:J75" si="23">IFERROR(VLOOKUP(A12,Final_list,9,0),"")</f>
        <v>PM SHREE GSSS BAR</v>
      </c>
      <c r="K12" s="114" t="str">
        <f t="shared" si="8"/>
        <v>NO</v>
      </c>
      <c r="L12" s="8" t="str">
        <f t="shared" ref="L12:L75" si="24">IFERROR(VLOOKUP(A12,Final_list,12,0),"")</f>
        <v xml:space="preserve">PG </v>
      </c>
      <c r="M12" s="115">
        <f t="shared" ref="M12:M75" si="25">IFERROR(VLOOKUP(A12,Final_list,13,0),"")</f>
        <v>0.48750000000000004</v>
      </c>
      <c r="N12" s="8" t="str">
        <f t="shared" ref="N12:N75" si="26">IFERROR(VLOOKUP(A12,Final_list,14,0),"")</f>
        <v xml:space="preserve">B.ed </v>
      </c>
      <c r="O12" s="115">
        <f t="shared" ref="O12:O75" si="27">IFERROR(VLOOKUP(A12,Final_list,15,0),"")</f>
        <v>0.19750000000000001</v>
      </c>
      <c r="P12" s="115">
        <f t="shared" ref="P12:P75" si="28">IFERROR(VLOOKUP(A12,Final_list,16,0),"")</f>
        <v>0.68500000000000005</v>
      </c>
      <c r="Q12" s="121">
        <f>IFERROR(VLOOKUP(A12,Final_list,17,0),"")</f>
        <v>5</v>
      </c>
      <c r="R12" s="121">
        <f>IFERROR(VLOOKUP(A12,Final_list,18,0),"")</f>
        <v>5</v>
      </c>
    </row>
    <row r="13" spans="1:19" ht="29.1" customHeight="1">
      <c r="A13" s="66">
        <v>6</v>
      </c>
      <c r="B13" s="8">
        <f t="shared" si="15"/>
        <v>6</v>
      </c>
      <c r="C13" s="112" t="str">
        <f t="shared" si="16"/>
        <v>fgkl</v>
      </c>
      <c r="D13" s="112" t="str">
        <f t="shared" si="17"/>
        <v>po]p\</v>
      </c>
      <c r="E13" s="113">
        <f t="shared" si="18"/>
        <v>31332</v>
      </c>
      <c r="F13" s="113" t="str">
        <f t="shared" si="19"/>
        <v>MALE</v>
      </c>
      <c r="G13" s="113" t="str">
        <f t="shared" si="20"/>
        <v>GEN</v>
      </c>
      <c r="H13" s="114" t="str">
        <f t="shared" si="21"/>
        <v>1st Grade (Lecturer)</v>
      </c>
      <c r="I13" s="114" t="str">
        <f t="shared" si="22"/>
        <v>HISTORY</v>
      </c>
      <c r="J13" s="8" t="str">
        <f t="shared" si="23"/>
        <v>PM SHREE GSSS BAR</v>
      </c>
      <c r="K13" s="114" t="str">
        <f t="shared" si="8"/>
        <v>YES</v>
      </c>
      <c r="L13" s="8" t="str">
        <f t="shared" si="24"/>
        <v xml:space="preserve">PG </v>
      </c>
      <c r="M13" s="115">
        <f t="shared" si="25"/>
        <v>0.44999999999999996</v>
      </c>
      <c r="N13" s="8" t="str">
        <f t="shared" si="26"/>
        <v xml:space="preserve">B.ed </v>
      </c>
      <c r="O13" s="115">
        <f t="shared" si="27"/>
        <v>0.17499999999999999</v>
      </c>
      <c r="P13" s="115">
        <f t="shared" si="28"/>
        <v>0.625</v>
      </c>
      <c r="Q13" s="121">
        <f>IFERROR(VLOOKUP(A13,Final_list,17,0),"")</f>
        <v>6</v>
      </c>
      <c r="R13" s="121">
        <f>IFERROR(VLOOKUP(A13,Final_list,18,0),"")</f>
        <v>1</v>
      </c>
    </row>
    <row r="14" spans="1:19" ht="29.1" customHeight="1">
      <c r="A14" s="66">
        <v>7</v>
      </c>
      <c r="B14" s="8" t="str">
        <f t="shared" si="15"/>
        <v/>
      </c>
      <c r="C14" s="112" t="str">
        <f t="shared" si="16"/>
        <v/>
      </c>
      <c r="D14" s="112" t="str">
        <f t="shared" si="17"/>
        <v/>
      </c>
      <c r="E14" s="113" t="str">
        <f t="shared" si="18"/>
        <v/>
      </c>
      <c r="F14" s="113" t="str">
        <f t="shared" si="19"/>
        <v/>
      </c>
      <c r="G14" s="113" t="str">
        <f t="shared" si="20"/>
        <v/>
      </c>
      <c r="H14" s="114" t="str">
        <f t="shared" si="21"/>
        <v/>
      </c>
      <c r="I14" s="114" t="str">
        <f t="shared" si="22"/>
        <v/>
      </c>
      <c r="J14" s="8" t="str">
        <f t="shared" si="23"/>
        <v/>
      </c>
      <c r="K14" s="114" t="str">
        <f t="shared" si="8"/>
        <v/>
      </c>
      <c r="L14" s="8" t="str">
        <f t="shared" si="24"/>
        <v/>
      </c>
      <c r="M14" s="115" t="str">
        <f t="shared" si="25"/>
        <v/>
      </c>
      <c r="N14" s="8" t="str">
        <f t="shared" si="26"/>
        <v/>
      </c>
      <c r="O14" s="115" t="str">
        <f t="shared" si="27"/>
        <v/>
      </c>
      <c r="P14" s="115" t="str">
        <f t="shared" si="28"/>
        <v/>
      </c>
      <c r="Q14" s="121" t="str">
        <f>IFERROR(VLOOKUP(A14,Final_list,17,0),"")</f>
        <v/>
      </c>
      <c r="R14" s="121" t="str">
        <f>IFERROR(VLOOKUP(A14,Final_list,18,0),"")</f>
        <v/>
      </c>
    </row>
    <row r="15" spans="1:19" ht="29.1" customHeight="1">
      <c r="A15" s="66">
        <v>8</v>
      </c>
      <c r="B15" s="8" t="str">
        <f t="shared" si="15"/>
        <v/>
      </c>
      <c r="C15" s="112" t="str">
        <f t="shared" si="16"/>
        <v/>
      </c>
      <c r="D15" s="112" t="str">
        <f t="shared" si="17"/>
        <v/>
      </c>
      <c r="E15" s="113" t="str">
        <f t="shared" si="18"/>
        <v/>
      </c>
      <c r="F15" s="113" t="str">
        <f t="shared" si="19"/>
        <v/>
      </c>
      <c r="G15" s="113" t="str">
        <f t="shared" si="20"/>
        <v/>
      </c>
      <c r="H15" s="114" t="str">
        <f t="shared" si="21"/>
        <v/>
      </c>
      <c r="I15" s="114" t="str">
        <f t="shared" si="22"/>
        <v/>
      </c>
      <c r="J15" s="8" t="str">
        <f t="shared" si="23"/>
        <v/>
      </c>
      <c r="K15" s="114" t="str">
        <f t="shared" si="8"/>
        <v/>
      </c>
      <c r="L15" s="8" t="str">
        <f t="shared" si="24"/>
        <v/>
      </c>
      <c r="M15" s="115" t="str">
        <f t="shared" si="25"/>
        <v/>
      </c>
      <c r="N15" s="8" t="str">
        <f t="shared" si="26"/>
        <v/>
      </c>
      <c r="O15" s="115" t="str">
        <f t="shared" si="27"/>
        <v/>
      </c>
      <c r="P15" s="115" t="str">
        <f t="shared" si="28"/>
        <v/>
      </c>
      <c r="Q15" s="121" t="str">
        <f>IFERROR(VLOOKUP(A15,Final_list,17,0),"")</f>
        <v/>
      </c>
      <c r="R15" s="121" t="str">
        <f>IFERROR(VLOOKUP(A15,Final_list,18,0),"")</f>
        <v/>
      </c>
    </row>
    <row r="16" spans="1:19" ht="29.1" customHeight="1">
      <c r="A16" s="66">
        <v>9</v>
      </c>
      <c r="B16" s="8" t="str">
        <f t="shared" si="15"/>
        <v/>
      </c>
      <c r="C16" s="112" t="str">
        <f t="shared" si="16"/>
        <v/>
      </c>
      <c r="D16" s="112" t="str">
        <f t="shared" si="17"/>
        <v/>
      </c>
      <c r="E16" s="113" t="str">
        <f t="shared" si="18"/>
        <v/>
      </c>
      <c r="F16" s="113" t="str">
        <f t="shared" si="19"/>
        <v/>
      </c>
      <c r="G16" s="113" t="str">
        <f t="shared" si="20"/>
        <v/>
      </c>
      <c r="H16" s="114" t="str">
        <f t="shared" si="21"/>
        <v/>
      </c>
      <c r="I16" s="114" t="str">
        <f t="shared" si="22"/>
        <v/>
      </c>
      <c r="J16" s="8" t="str">
        <f t="shared" si="23"/>
        <v/>
      </c>
      <c r="K16" s="114" t="str">
        <f t="shared" si="8"/>
        <v/>
      </c>
      <c r="L16" s="8" t="str">
        <f t="shared" si="24"/>
        <v/>
      </c>
      <c r="M16" s="115" t="str">
        <f t="shared" si="25"/>
        <v/>
      </c>
      <c r="N16" s="8" t="str">
        <f t="shared" si="26"/>
        <v/>
      </c>
      <c r="O16" s="115" t="str">
        <f t="shared" si="27"/>
        <v/>
      </c>
      <c r="P16" s="115" t="str">
        <f t="shared" si="28"/>
        <v/>
      </c>
      <c r="Q16" s="121" t="str">
        <f>IFERROR(VLOOKUP(A16,Final_list,17,0),"")</f>
        <v/>
      </c>
      <c r="R16" s="121" t="str">
        <f>IFERROR(VLOOKUP(A16,Final_list,18,0),"")</f>
        <v/>
      </c>
    </row>
    <row r="17" spans="1:18" ht="29.1" customHeight="1">
      <c r="A17" s="66">
        <v>10</v>
      </c>
      <c r="B17" s="8" t="str">
        <f t="shared" si="15"/>
        <v/>
      </c>
      <c r="C17" s="112" t="str">
        <f t="shared" si="16"/>
        <v/>
      </c>
      <c r="D17" s="112" t="str">
        <f t="shared" si="17"/>
        <v/>
      </c>
      <c r="E17" s="113" t="str">
        <f t="shared" si="18"/>
        <v/>
      </c>
      <c r="F17" s="113" t="str">
        <f t="shared" si="19"/>
        <v/>
      </c>
      <c r="G17" s="113" t="str">
        <f t="shared" si="20"/>
        <v/>
      </c>
      <c r="H17" s="114" t="str">
        <f t="shared" si="21"/>
        <v/>
      </c>
      <c r="I17" s="114" t="str">
        <f t="shared" si="22"/>
        <v/>
      </c>
      <c r="J17" s="8" t="str">
        <f t="shared" si="23"/>
        <v/>
      </c>
      <c r="K17" s="114" t="str">
        <f t="shared" si="8"/>
        <v/>
      </c>
      <c r="L17" s="8" t="str">
        <f t="shared" si="24"/>
        <v/>
      </c>
      <c r="M17" s="115" t="str">
        <f t="shared" si="25"/>
        <v/>
      </c>
      <c r="N17" s="8" t="str">
        <f t="shared" si="26"/>
        <v/>
      </c>
      <c r="O17" s="115" t="str">
        <f t="shared" si="27"/>
        <v/>
      </c>
      <c r="P17" s="115" t="str">
        <f t="shared" si="28"/>
        <v/>
      </c>
      <c r="Q17" s="121" t="str">
        <f>IFERROR(VLOOKUP(A17,Final_list,17,0),"")</f>
        <v/>
      </c>
      <c r="R17" s="121" t="str">
        <f>IFERROR(VLOOKUP(A17,Final_list,18,0),"")</f>
        <v/>
      </c>
    </row>
    <row r="18" spans="1:18" ht="29.1" customHeight="1">
      <c r="A18" s="66">
        <v>11</v>
      </c>
      <c r="B18" s="8" t="str">
        <f t="shared" si="15"/>
        <v/>
      </c>
      <c r="C18" s="112" t="str">
        <f t="shared" si="16"/>
        <v/>
      </c>
      <c r="D18" s="112" t="str">
        <f t="shared" si="17"/>
        <v/>
      </c>
      <c r="E18" s="113" t="str">
        <f t="shared" si="18"/>
        <v/>
      </c>
      <c r="F18" s="113" t="str">
        <f t="shared" si="19"/>
        <v/>
      </c>
      <c r="G18" s="113" t="str">
        <f t="shared" si="20"/>
        <v/>
      </c>
      <c r="H18" s="114" t="str">
        <f t="shared" si="21"/>
        <v/>
      </c>
      <c r="I18" s="114" t="str">
        <f t="shared" si="22"/>
        <v/>
      </c>
      <c r="J18" s="8" t="str">
        <f t="shared" si="23"/>
        <v/>
      </c>
      <c r="K18" s="114" t="str">
        <f t="shared" si="8"/>
        <v/>
      </c>
      <c r="L18" s="8" t="str">
        <f t="shared" si="24"/>
        <v/>
      </c>
      <c r="M18" s="115" t="str">
        <f t="shared" si="25"/>
        <v/>
      </c>
      <c r="N18" s="8" t="str">
        <f t="shared" si="26"/>
        <v/>
      </c>
      <c r="O18" s="115" t="str">
        <f t="shared" si="27"/>
        <v/>
      </c>
      <c r="P18" s="115" t="str">
        <f t="shared" si="28"/>
        <v/>
      </c>
      <c r="Q18" s="121" t="str">
        <f>IFERROR(VLOOKUP(A18,Final_list,17,0),"")</f>
        <v/>
      </c>
      <c r="R18" s="121" t="str">
        <f>IFERROR(VLOOKUP(A18,Final_list,18,0),"")</f>
        <v/>
      </c>
    </row>
    <row r="19" spans="1:18" ht="29.1" customHeight="1">
      <c r="A19" s="66">
        <v>12</v>
      </c>
      <c r="B19" s="8" t="str">
        <f t="shared" si="15"/>
        <v/>
      </c>
      <c r="C19" s="112" t="str">
        <f t="shared" si="16"/>
        <v/>
      </c>
      <c r="D19" s="112" t="str">
        <f t="shared" si="17"/>
        <v/>
      </c>
      <c r="E19" s="113" t="str">
        <f t="shared" si="18"/>
        <v/>
      </c>
      <c r="F19" s="113" t="str">
        <f t="shared" si="19"/>
        <v/>
      </c>
      <c r="G19" s="113" t="str">
        <f t="shared" si="20"/>
        <v/>
      </c>
      <c r="H19" s="114" t="str">
        <f t="shared" si="21"/>
        <v/>
      </c>
      <c r="I19" s="114" t="str">
        <f t="shared" si="22"/>
        <v/>
      </c>
      <c r="J19" s="8" t="str">
        <f t="shared" si="23"/>
        <v/>
      </c>
      <c r="K19" s="114" t="str">
        <f t="shared" si="8"/>
        <v/>
      </c>
      <c r="L19" s="8" t="str">
        <f t="shared" si="24"/>
        <v/>
      </c>
      <c r="M19" s="115" t="str">
        <f t="shared" si="25"/>
        <v/>
      </c>
      <c r="N19" s="8" t="str">
        <f t="shared" si="26"/>
        <v/>
      </c>
      <c r="O19" s="115" t="str">
        <f t="shared" si="27"/>
        <v/>
      </c>
      <c r="P19" s="115" t="str">
        <f t="shared" si="28"/>
        <v/>
      </c>
      <c r="Q19" s="121" t="str">
        <f>IFERROR(VLOOKUP(A19,Final_list,17,0),"")</f>
        <v/>
      </c>
      <c r="R19" s="121" t="str">
        <f>IFERROR(VLOOKUP(A19,Final_list,18,0),"")</f>
        <v/>
      </c>
    </row>
    <row r="20" spans="1:18" ht="29.1" customHeight="1">
      <c r="A20" s="66">
        <v>13</v>
      </c>
      <c r="B20" s="8" t="str">
        <f t="shared" si="15"/>
        <v/>
      </c>
      <c r="C20" s="112" t="str">
        <f t="shared" si="16"/>
        <v/>
      </c>
      <c r="D20" s="112" t="str">
        <f t="shared" si="17"/>
        <v/>
      </c>
      <c r="E20" s="113" t="str">
        <f t="shared" si="18"/>
        <v/>
      </c>
      <c r="F20" s="113" t="str">
        <f t="shared" si="19"/>
        <v/>
      </c>
      <c r="G20" s="113" t="str">
        <f t="shared" si="20"/>
        <v/>
      </c>
      <c r="H20" s="114" t="str">
        <f t="shared" si="21"/>
        <v/>
      </c>
      <c r="I20" s="114" t="str">
        <f t="shared" si="22"/>
        <v/>
      </c>
      <c r="J20" s="8" t="str">
        <f t="shared" si="23"/>
        <v/>
      </c>
      <c r="K20" s="114" t="str">
        <f t="shared" si="8"/>
        <v/>
      </c>
      <c r="L20" s="8" t="str">
        <f t="shared" si="24"/>
        <v/>
      </c>
      <c r="M20" s="115" t="str">
        <f t="shared" si="25"/>
        <v/>
      </c>
      <c r="N20" s="8" t="str">
        <f t="shared" si="26"/>
        <v/>
      </c>
      <c r="O20" s="115" t="str">
        <f t="shared" si="27"/>
        <v/>
      </c>
      <c r="P20" s="115" t="str">
        <f t="shared" si="28"/>
        <v/>
      </c>
      <c r="Q20" s="121" t="str">
        <f>IFERROR(VLOOKUP(A20,Final_list,17,0),"")</f>
        <v/>
      </c>
      <c r="R20" s="121" t="str">
        <f>IFERROR(VLOOKUP(A20,Final_list,18,0),"")</f>
        <v/>
      </c>
    </row>
    <row r="21" spans="1:18" ht="29.1" customHeight="1">
      <c r="A21" s="66">
        <v>14</v>
      </c>
      <c r="B21" s="8" t="str">
        <f t="shared" si="15"/>
        <v/>
      </c>
      <c r="C21" s="112" t="str">
        <f t="shared" si="16"/>
        <v/>
      </c>
      <c r="D21" s="112" t="str">
        <f t="shared" si="17"/>
        <v/>
      </c>
      <c r="E21" s="113" t="str">
        <f t="shared" si="18"/>
        <v/>
      </c>
      <c r="F21" s="113" t="str">
        <f t="shared" si="19"/>
        <v/>
      </c>
      <c r="G21" s="113" t="str">
        <f t="shared" si="20"/>
        <v/>
      </c>
      <c r="H21" s="114" t="str">
        <f t="shared" si="21"/>
        <v/>
      </c>
      <c r="I21" s="114" t="str">
        <f t="shared" si="22"/>
        <v/>
      </c>
      <c r="J21" s="8" t="str">
        <f t="shared" si="23"/>
        <v/>
      </c>
      <c r="K21" s="114" t="str">
        <f t="shared" si="8"/>
        <v/>
      </c>
      <c r="L21" s="8" t="str">
        <f t="shared" si="24"/>
        <v/>
      </c>
      <c r="M21" s="115" t="str">
        <f t="shared" si="25"/>
        <v/>
      </c>
      <c r="N21" s="8" t="str">
        <f t="shared" si="26"/>
        <v/>
      </c>
      <c r="O21" s="115" t="str">
        <f t="shared" si="27"/>
        <v/>
      </c>
      <c r="P21" s="115" t="str">
        <f t="shared" si="28"/>
        <v/>
      </c>
      <c r="Q21" s="121" t="str">
        <f>IFERROR(VLOOKUP(A21,Final_list,17,0),"")</f>
        <v/>
      </c>
      <c r="R21" s="121" t="str">
        <f>IFERROR(VLOOKUP(A21,Final_list,18,0),"")</f>
        <v/>
      </c>
    </row>
    <row r="22" spans="1:18" ht="29.1" customHeight="1">
      <c r="A22" s="66">
        <v>15</v>
      </c>
      <c r="B22" s="8" t="str">
        <f t="shared" si="15"/>
        <v/>
      </c>
      <c r="C22" s="112" t="str">
        <f t="shared" si="16"/>
        <v/>
      </c>
      <c r="D22" s="112" t="str">
        <f t="shared" si="17"/>
        <v/>
      </c>
      <c r="E22" s="113" t="str">
        <f t="shared" si="18"/>
        <v/>
      </c>
      <c r="F22" s="113" t="str">
        <f t="shared" si="19"/>
        <v/>
      </c>
      <c r="G22" s="113" t="str">
        <f t="shared" si="20"/>
        <v/>
      </c>
      <c r="H22" s="114" t="str">
        <f t="shared" si="21"/>
        <v/>
      </c>
      <c r="I22" s="114" t="str">
        <f t="shared" si="22"/>
        <v/>
      </c>
      <c r="J22" s="8" t="str">
        <f t="shared" si="23"/>
        <v/>
      </c>
      <c r="K22" s="114" t="str">
        <f t="shared" si="8"/>
        <v/>
      </c>
      <c r="L22" s="8" t="str">
        <f t="shared" si="24"/>
        <v/>
      </c>
      <c r="M22" s="115" t="str">
        <f t="shared" si="25"/>
        <v/>
      </c>
      <c r="N22" s="8" t="str">
        <f t="shared" si="26"/>
        <v/>
      </c>
      <c r="O22" s="115" t="str">
        <f t="shared" si="27"/>
        <v/>
      </c>
      <c r="P22" s="115" t="str">
        <f t="shared" si="28"/>
        <v/>
      </c>
      <c r="Q22" s="121" t="str">
        <f>IFERROR(VLOOKUP(A22,Final_list,17,0),"")</f>
        <v/>
      </c>
      <c r="R22" s="121" t="str">
        <f>IFERROR(VLOOKUP(A22,Final_list,18,0),"")</f>
        <v/>
      </c>
    </row>
    <row r="23" spans="1:18" ht="29.1" customHeight="1">
      <c r="A23" s="66">
        <v>16</v>
      </c>
      <c r="B23" s="8" t="str">
        <f t="shared" si="15"/>
        <v/>
      </c>
      <c r="C23" s="112" t="str">
        <f t="shared" si="16"/>
        <v/>
      </c>
      <c r="D23" s="112" t="str">
        <f t="shared" si="17"/>
        <v/>
      </c>
      <c r="E23" s="113" t="str">
        <f t="shared" si="18"/>
        <v/>
      </c>
      <c r="F23" s="113" t="str">
        <f t="shared" si="19"/>
        <v/>
      </c>
      <c r="G23" s="113" t="str">
        <f t="shared" si="20"/>
        <v/>
      </c>
      <c r="H23" s="114" t="str">
        <f t="shared" si="21"/>
        <v/>
      </c>
      <c r="I23" s="114" t="str">
        <f t="shared" si="22"/>
        <v/>
      </c>
      <c r="J23" s="8" t="str">
        <f t="shared" si="23"/>
        <v/>
      </c>
      <c r="K23" s="114" t="str">
        <f t="shared" si="8"/>
        <v/>
      </c>
      <c r="L23" s="8" t="str">
        <f t="shared" si="24"/>
        <v/>
      </c>
      <c r="M23" s="115" t="str">
        <f t="shared" si="25"/>
        <v/>
      </c>
      <c r="N23" s="8" t="str">
        <f t="shared" si="26"/>
        <v/>
      </c>
      <c r="O23" s="115" t="str">
        <f t="shared" si="27"/>
        <v/>
      </c>
      <c r="P23" s="115" t="str">
        <f t="shared" si="28"/>
        <v/>
      </c>
      <c r="Q23" s="121" t="str">
        <f>IFERROR(VLOOKUP(A23,Final_list,17,0),"")</f>
        <v/>
      </c>
      <c r="R23" s="121" t="str">
        <f>IFERROR(VLOOKUP(A23,Final_list,18,0),"")</f>
        <v/>
      </c>
    </row>
    <row r="24" spans="1:18" ht="29.1" customHeight="1">
      <c r="A24" s="66">
        <v>17</v>
      </c>
      <c r="B24" s="8" t="str">
        <f t="shared" si="15"/>
        <v/>
      </c>
      <c r="C24" s="112" t="str">
        <f t="shared" si="16"/>
        <v/>
      </c>
      <c r="D24" s="112" t="str">
        <f t="shared" si="17"/>
        <v/>
      </c>
      <c r="E24" s="113" t="str">
        <f t="shared" si="18"/>
        <v/>
      </c>
      <c r="F24" s="113" t="str">
        <f t="shared" si="19"/>
        <v/>
      </c>
      <c r="G24" s="113" t="str">
        <f t="shared" si="20"/>
        <v/>
      </c>
      <c r="H24" s="114" t="str">
        <f t="shared" si="21"/>
        <v/>
      </c>
      <c r="I24" s="114" t="str">
        <f t="shared" si="22"/>
        <v/>
      </c>
      <c r="J24" s="8" t="str">
        <f t="shared" si="23"/>
        <v/>
      </c>
      <c r="K24" s="114" t="str">
        <f t="shared" si="8"/>
        <v/>
      </c>
      <c r="L24" s="8" t="str">
        <f t="shared" si="24"/>
        <v/>
      </c>
      <c r="M24" s="115" t="str">
        <f t="shared" si="25"/>
        <v/>
      </c>
      <c r="N24" s="8" t="str">
        <f t="shared" si="26"/>
        <v/>
      </c>
      <c r="O24" s="115" t="str">
        <f t="shared" si="27"/>
        <v/>
      </c>
      <c r="P24" s="115" t="str">
        <f t="shared" si="28"/>
        <v/>
      </c>
      <c r="Q24" s="121" t="str">
        <f>IFERROR(VLOOKUP(A24,Final_list,17,0),"")</f>
        <v/>
      </c>
      <c r="R24" s="121" t="str">
        <f>IFERROR(VLOOKUP(A24,Final_list,18,0),"")</f>
        <v/>
      </c>
    </row>
    <row r="25" spans="1:18" ht="29.1" customHeight="1">
      <c r="A25" s="66">
        <v>18</v>
      </c>
      <c r="B25" s="8" t="str">
        <f t="shared" si="15"/>
        <v/>
      </c>
      <c r="C25" s="112" t="str">
        <f t="shared" si="16"/>
        <v/>
      </c>
      <c r="D25" s="112" t="str">
        <f t="shared" si="17"/>
        <v/>
      </c>
      <c r="E25" s="113" t="str">
        <f t="shared" si="18"/>
        <v/>
      </c>
      <c r="F25" s="113" t="str">
        <f t="shared" si="19"/>
        <v/>
      </c>
      <c r="G25" s="113" t="str">
        <f t="shared" si="20"/>
        <v/>
      </c>
      <c r="H25" s="114" t="str">
        <f t="shared" si="21"/>
        <v/>
      </c>
      <c r="I25" s="114" t="str">
        <f t="shared" si="22"/>
        <v/>
      </c>
      <c r="J25" s="8" t="str">
        <f t="shared" si="23"/>
        <v/>
      </c>
      <c r="K25" s="114" t="str">
        <f t="shared" si="8"/>
        <v/>
      </c>
      <c r="L25" s="8" t="str">
        <f t="shared" si="24"/>
        <v/>
      </c>
      <c r="M25" s="115" t="str">
        <f t="shared" si="25"/>
        <v/>
      </c>
      <c r="N25" s="8" t="str">
        <f t="shared" si="26"/>
        <v/>
      </c>
      <c r="O25" s="115" t="str">
        <f t="shared" si="27"/>
        <v/>
      </c>
      <c r="P25" s="115" t="str">
        <f t="shared" si="28"/>
        <v/>
      </c>
      <c r="Q25" s="121" t="str">
        <f>IFERROR(VLOOKUP(A25,Final_list,17,0),"")</f>
        <v/>
      </c>
      <c r="R25" s="121" t="str">
        <f>IFERROR(VLOOKUP(A25,Final_list,18,0),"")</f>
        <v/>
      </c>
    </row>
    <row r="26" spans="1:18" ht="29.1" customHeight="1">
      <c r="A26" s="66">
        <v>19</v>
      </c>
      <c r="B26" s="8" t="str">
        <f t="shared" si="15"/>
        <v/>
      </c>
      <c r="C26" s="112" t="str">
        <f t="shared" si="16"/>
        <v/>
      </c>
      <c r="D26" s="112" t="str">
        <f t="shared" si="17"/>
        <v/>
      </c>
      <c r="E26" s="113" t="str">
        <f t="shared" si="18"/>
        <v/>
      </c>
      <c r="F26" s="113" t="str">
        <f t="shared" si="19"/>
        <v/>
      </c>
      <c r="G26" s="113" t="str">
        <f t="shared" si="20"/>
        <v/>
      </c>
      <c r="H26" s="114" t="str">
        <f t="shared" si="21"/>
        <v/>
      </c>
      <c r="I26" s="114" t="str">
        <f t="shared" si="22"/>
        <v/>
      </c>
      <c r="J26" s="8" t="str">
        <f t="shared" si="23"/>
        <v/>
      </c>
      <c r="K26" s="114" t="str">
        <f t="shared" si="8"/>
        <v/>
      </c>
      <c r="L26" s="8" t="str">
        <f t="shared" si="24"/>
        <v/>
      </c>
      <c r="M26" s="115" t="str">
        <f t="shared" si="25"/>
        <v/>
      </c>
      <c r="N26" s="8" t="str">
        <f t="shared" si="26"/>
        <v/>
      </c>
      <c r="O26" s="115" t="str">
        <f t="shared" si="27"/>
        <v/>
      </c>
      <c r="P26" s="115" t="str">
        <f t="shared" si="28"/>
        <v/>
      </c>
      <c r="Q26" s="121" t="str">
        <f>IFERROR(VLOOKUP(A26,Final_list,17,0),"")</f>
        <v/>
      </c>
      <c r="R26" s="121" t="str">
        <f>IFERROR(VLOOKUP(A26,Final_list,18,0),"")</f>
        <v/>
      </c>
    </row>
    <row r="27" spans="1:18" ht="29.1" customHeight="1">
      <c r="A27" s="66">
        <v>20</v>
      </c>
      <c r="B27" s="8" t="str">
        <f t="shared" si="15"/>
        <v/>
      </c>
      <c r="C27" s="112" t="str">
        <f t="shared" si="16"/>
        <v/>
      </c>
      <c r="D27" s="112" t="str">
        <f t="shared" si="17"/>
        <v/>
      </c>
      <c r="E27" s="113" t="str">
        <f t="shared" si="18"/>
        <v/>
      </c>
      <c r="F27" s="113" t="str">
        <f t="shared" si="19"/>
        <v/>
      </c>
      <c r="G27" s="113" t="str">
        <f t="shared" si="20"/>
        <v/>
      </c>
      <c r="H27" s="114" t="str">
        <f t="shared" si="21"/>
        <v/>
      </c>
      <c r="I27" s="114" t="str">
        <f t="shared" si="22"/>
        <v/>
      </c>
      <c r="J27" s="8" t="str">
        <f t="shared" si="23"/>
        <v/>
      </c>
      <c r="K27" s="114" t="str">
        <f t="shared" si="8"/>
        <v/>
      </c>
      <c r="L27" s="8" t="str">
        <f t="shared" si="24"/>
        <v/>
      </c>
      <c r="M27" s="115" t="str">
        <f t="shared" si="25"/>
        <v/>
      </c>
      <c r="N27" s="8" t="str">
        <f t="shared" si="26"/>
        <v/>
      </c>
      <c r="O27" s="115" t="str">
        <f t="shared" si="27"/>
        <v/>
      </c>
      <c r="P27" s="115" t="str">
        <f t="shared" si="28"/>
        <v/>
      </c>
      <c r="Q27" s="121" t="str">
        <f>IFERROR(VLOOKUP(A27,Final_list,17,0),"")</f>
        <v/>
      </c>
      <c r="R27" s="121" t="str">
        <f>IFERROR(VLOOKUP(A27,Final_list,18,0),"")</f>
        <v/>
      </c>
    </row>
    <row r="28" spans="1:18" ht="29.1" customHeight="1">
      <c r="A28" s="66">
        <v>21</v>
      </c>
      <c r="B28" s="8" t="str">
        <f t="shared" si="15"/>
        <v/>
      </c>
      <c r="C28" s="112" t="str">
        <f t="shared" si="16"/>
        <v/>
      </c>
      <c r="D28" s="112" t="str">
        <f t="shared" si="17"/>
        <v/>
      </c>
      <c r="E28" s="113" t="str">
        <f t="shared" si="18"/>
        <v/>
      </c>
      <c r="F28" s="113" t="str">
        <f t="shared" si="19"/>
        <v/>
      </c>
      <c r="G28" s="113" t="str">
        <f t="shared" si="20"/>
        <v/>
      </c>
      <c r="H28" s="114" t="str">
        <f t="shared" si="21"/>
        <v/>
      </c>
      <c r="I28" s="114" t="str">
        <f t="shared" si="22"/>
        <v/>
      </c>
      <c r="J28" s="8" t="str">
        <f t="shared" si="23"/>
        <v/>
      </c>
      <c r="K28" s="114" t="str">
        <f t="shared" si="8"/>
        <v/>
      </c>
      <c r="L28" s="8" t="str">
        <f t="shared" si="24"/>
        <v/>
      </c>
      <c r="M28" s="115" t="str">
        <f t="shared" si="25"/>
        <v/>
      </c>
      <c r="N28" s="8" t="str">
        <f t="shared" si="26"/>
        <v/>
      </c>
      <c r="O28" s="115" t="str">
        <f t="shared" si="27"/>
        <v/>
      </c>
      <c r="P28" s="115" t="str">
        <f t="shared" si="28"/>
        <v/>
      </c>
      <c r="Q28" s="121" t="str">
        <f>IFERROR(VLOOKUP(A28,Final_list,17,0),"")</f>
        <v/>
      </c>
      <c r="R28" s="121" t="str">
        <f>IFERROR(VLOOKUP(A28,Final_list,18,0),"")</f>
        <v/>
      </c>
    </row>
    <row r="29" spans="1:18" ht="29.1" customHeight="1">
      <c r="A29" s="66">
        <v>22</v>
      </c>
      <c r="B29" s="8" t="str">
        <f t="shared" si="15"/>
        <v/>
      </c>
      <c r="C29" s="112" t="str">
        <f t="shared" si="16"/>
        <v/>
      </c>
      <c r="D29" s="112" t="str">
        <f t="shared" si="17"/>
        <v/>
      </c>
      <c r="E29" s="113" t="str">
        <f t="shared" si="18"/>
        <v/>
      </c>
      <c r="F29" s="113" t="str">
        <f t="shared" si="19"/>
        <v/>
      </c>
      <c r="G29" s="113" t="str">
        <f t="shared" si="20"/>
        <v/>
      </c>
      <c r="H29" s="114" t="str">
        <f t="shared" si="21"/>
        <v/>
      </c>
      <c r="I29" s="114" t="str">
        <f t="shared" si="22"/>
        <v/>
      </c>
      <c r="J29" s="8" t="str">
        <f t="shared" si="23"/>
        <v/>
      </c>
      <c r="K29" s="114" t="str">
        <f t="shared" si="8"/>
        <v/>
      </c>
      <c r="L29" s="8" t="str">
        <f t="shared" si="24"/>
        <v/>
      </c>
      <c r="M29" s="115" t="str">
        <f t="shared" si="25"/>
        <v/>
      </c>
      <c r="N29" s="8" t="str">
        <f t="shared" si="26"/>
        <v/>
      </c>
      <c r="O29" s="115" t="str">
        <f t="shared" si="27"/>
        <v/>
      </c>
      <c r="P29" s="115" t="str">
        <f t="shared" si="28"/>
        <v/>
      </c>
      <c r="Q29" s="121" t="str">
        <f>IFERROR(VLOOKUP(A29,Final_list,17,0),"")</f>
        <v/>
      </c>
      <c r="R29" s="121" t="str">
        <f>IFERROR(VLOOKUP(A29,Final_list,18,0),"")</f>
        <v/>
      </c>
    </row>
    <row r="30" spans="1:18" ht="29.1" customHeight="1">
      <c r="A30" s="66">
        <v>23</v>
      </c>
      <c r="B30" s="8" t="str">
        <f t="shared" si="15"/>
        <v/>
      </c>
      <c r="C30" s="112" t="str">
        <f t="shared" si="16"/>
        <v/>
      </c>
      <c r="D30" s="112" t="str">
        <f t="shared" si="17"/>
        <v/>
      </c>
      <c r="E30" s="113" t="str">
        <f t="shared" si="18"/>
        <v/>
      </c>
      <c r="F30" s="113" t="str">
        <f t="shared" si="19"/>
        <v/>
      </c>
      <c r="G30" s="113" t="str">
        <f t="shared" si="20"/>
        <v/>
      </c>
      <c r="H30" s="114" t="str">
        <f t="shared" si="21"/>
        <v/>
      </c>
      <c r="I30" s="114" t="str">
        <f t="shared" si="22"/>
        <v/>
      </c>
      <c r="J30" s="8" t="str">
        <f t="shared" si="23"/>
        <v/>
      </c>
      <c r="K30" s="114" t="str">
        <f t="shared" si="8"/>
        <v/>
      </c>
      <c r="L30" s="8" t="str">
        <f t="shared" si="24"/>
        <v/>
      </c>
      <c r="M30" s="115" t="str">
        <f t="shared" si="25"/>
        <v/>
      </c>
      <c r="N30" s="8" t="str">
        <f t="shared" si="26"/>
        <v/>
      </c>
      <c r="O30" s="115" t="str">
        <f t="shared" si="27"/>
        <v/>
      </c>
      <c r="P30" s="115" t="str">
        <f t="shared" si="28"/>
        <v/>
      </c>
      <c r="Q30" s="121" t="str">
        <f>IFERROR(VLOOKUP(A30,Final_list,17,0),"")</f>
        <v/>
      </c>
      <c r="R30" s="121" t="str">
        <f>IFERROR(VLOOKUP(A30,Final_list,18,0),"")</f>
        <v/>
      </c>
    </row>
    <row r="31" spans="1:18" ht="29.1" customHeight="1">
      <c r="A31" s="66">
        <v>24</v>
      </c>
      <c r="B31" s="8" t="str">
        <f t="shared" si="15"/>
        <v/>
      </c>
      <c r="C31" s="112" t="str">
        <f t="shared" si="16"/>
        <v/>
      </c>
      <c r="D31" s="112" t="str">
        <f t="shared" si="17"/>
        <v/>
      </c>
      <c r="E31" s="113" t="str">
        <f t="shared" si="18"/>
        <v/>
      </c>
      <c r="F31" s="113" t="str">
        <f t="shared" si="19"/>
        <v/>
      </c>
      <c r="G31" s="113" t="str">
        <f t="shared" si="20"/>
        <v/>
      </c>
      <c r="H31" s="114" t="str">
        <f t="shared" si="21"/>
        <v/>
      </c>
      <c r="I31" s="114" t="str">
        <f t="shared" si="22"/>
        <v/>
      </c>
      <c r="J31" s="8" t="str">
        <f t="shared" si="23"/>
        <v/>
      </c>
      <c r="K31" s="114" t="str">
        <f t="shared" si="8"/>
        <v/>
      </c>
      <c r="L31" s="8" t="str">
        <f t="shared" si="24"/>
        <v/>
      </c>
      <c r="M31" s="115" t="str">
        <f t="shared" si="25"/>
        <v/>
      </c>
      <c r="N31" s="8" t="str">
        <f t="shared" si="26"/>
        <v/>
      </c>
      <c r="O31" s="115" t="str">
        <f t="shared" si="27"/>
        <v/>
      </c>
      <c r="P31" s="115" t="str">
        <f t="shared" si="28"/>
        <v/>
      </c>
      <c r="Q31" s="121" t="str">
        <f>IFERROR(VLOOKUP(A31,Final_list,17,0),"")</f>
        <v/>
      </c>
      <c r="R31" s="121" t="str">
        <f>IFERROR(VLOOKUP(A31,Final_list,18,0),"")</f>
        <v/>
      </c>
    </row>
    <row r="32" spans="1:18" ht="29.1" customHeight="1">
      <c r="A32" s="66">
        <v>25</v>
      </c>
      <c r="B32" s="8" t="str">
        <f t="shared" si="15"/>
        <v/>
      </c>
      <c r="C32" s="112" t="str">
        <f t="shared" si="16"/>
        <v/>
      </c>
      <c r="D32" s="112" t="str">
        <f t="shared" si="17"/>
        <v/>
      </c>
      <c r="E32" s="113" t="str">
        <f t="shared" si="18"/>
        <v/>
      </c>
      <c r="F32" s="113" t="str">
        <f t="shared" si="19"/>
        <v/>
      </c>
      <c r="G32" s="113" t="str">
        <f t="shared" si="20"/>
        <v/>
      </c>
      <c r="H32" s="114" t="str">
        <f t="shared" si="21"/>
        <v/>
      </c>
      <c r="I32" s="114" t="str">
        <f t="shared" si="22"/>
        <v/>
      </c>
      <c r="J32" s="8" t="str">
        <f t="shared" si="23"/>
        <v/>
      </c>
      <c r="K32" s="114" t="str">
        <f t="shared" si="8"/>
        <v/>
      </c>
      <c r="L32" s="8" t="str">
        <f t="shared" si="24"/>
        <v/>
      </c>
      <c r="M32" s="115" t="str">
        <f t="shared" si="25"/>
        <v/>
      </c>
      <c r="N32" s="8" t="str">
        <f t="shared" si="26"/>
        <v/>
      </c>
      <c r="O32" s="115" t="str">
        <f t="shared" si="27"/>
        <v/>
      </c>
      <c r="P32" s="115" t="str">
        <f t="shared" si="28"/>
        <v/>
      </c>
      <c r="Q32" s="121" t="str">
        <f>IFERROR(VLOOKUP(A32,Final_list,17,0),"")</f>
        <v/>
      </c>
      <c r="R32" s="121" t="str">
        <f>IFERROR(VLOOKUP(A32,Final_list,18,0),"")</f>
        <v/>
      </c>
    </row>
    <row r="33" spans="1:18" ht="29.1" customHeight="1">
      <c r="A33" s="66">
        <v>26</v>
      </c>
      <c r="B33" s="8" t="str">
        <f t="shared" si="15"/>
        <v/>
      </c>
      <c r="C33" s="112" t="str">
        <f t="shared" si="16"/>
        <v/>
      </c>
      <c r="D33" s="112" t="str">
        <f t="shared" si="17"/>
        <v/>
      </c>
      <c r="E33" s="113" t="str">
        <f t="shared" si="18"/>
        <v/>
      </c>
      <c r="F33" s="113" t="str">
        <f t="shared" si="19"/>
        <v/>
      </c>
      <c r="G33" s="113" t="str">
        <f t="shared" si="20"/>
        <v/>
      </c>
      <c r="H33" s="114" t="str">
        <f t="shared" si="21"/>
        <v/>
      </c>
      <c r="I33" s="114" t="str">
        <f t="shared" si="22"/>
        <v/>
      </c>
      <c r="J33" s="8" t="str">
        <f t="shared" si="23"/>
        <v/>
      </c>
      <c r="K33" s="114" t="str">
        <f t="shared" si="8"/>
        <v/>
      </c>
      <c r="L33" s="8" t="str">
        <f t="shared" si="24"/>
        <v/>
      </c>
      <c r="M33" s="115" t="str">
        <f t="shared" si="25"/>
        <v/>
      </c>
      <c r="N33" s="8" t="str">
        <f t="shared" si="26"/>
        <v/>
      </c>
      <c r="O33" s="115" t="str">
        <f t="shared" si="27"/>
        <v/>
      </c>
      <c r="P33" s="115" t="str">
        <f t="shared" si="28"/>
        <v/>
      </c>
      <c r="Q33" s="121" t="str">
        <f>IFERROR(VLOOKUP(A33,Final_list,17,0),"")</f>
        <v/>
      </c>
      <c r="R33" s="121" t="str">
        <f>IFERROR(VLOOKUP(A33,Final_list,18,0),"")</f>
        <v/>
      </c>
    </row>
    <row r="34" spans="1:18" ht="29.1" customHeight="1">
      <c r="A34" s="66">
        <v>27</v>
      </c>
      <c r="B34" s="8" t="str">
        <f t="shared" si="15"/>
        <v/>
      </c>
      <c r="C34" s="112" t="str">
        <f t="shared" si="16"/>
        <v/>
      </c>
      <c r="D34" s="112" t="str">
        <f t="shared" si="17"/>
        <v/>
      </c>
      <c r="E34" s="113" t="str">
        <f t="shared" si="18"/>
        <v/>
      </c>
      <c r="F34" s="113" t="str">
        <f t="shared" si="19"/>
        <v/>
      </c>
      <c r="G34" s="113" t="str">
        <f t="shared" si="20"/>
        <v/>
      </c>
      <c r="H34" s="114" t="str">
        <f t="shared" si="21"/>
        <v/>
      </c>
      <c r="I34" s="114" t="str">
        <f t="shared" si="22"/>
        <v/>
      </c>
      <c r="J34" s="8" t="str">
        <f t="shared" si="23"/>
        <v/>
      </c>
      <c r="K34" s="114" t="str">
        <f t="shared" si="8"/>
        <v/>
      </c>
      <c r="L34" s="8" t="str">
        <f t="shared" si="24"/>
        <v/>
      </c>
      <c r="M34" s="115" t="str">
        <f t="shared" si="25"/>
        <v/>
      </c>
      <c r="N34" s="8" t="str">
        <f t="shared" si="26"/>
        <v/>
      </c>
      <c r="O34" s="115" t="str">
        <f t="shared" si="27"/>
        <v/>
      </c>
      <c r="P34" s="115" t="str">
        <f t="shared" si="28"/>
        <v/>
      </c>
      <c r="Q34" s="121" t="str">
        <f>IFERROR(VLOOKUP(A34,Final_list,17,0),"")</f>
        <v/>
      </c>
      <c r="R34" s="121" t="str">
        <f>IFERROR(VLOOKUP(A34,Final_list,18,0),"")</f>
        <v/>
      </c>
    </row>
    <row r="35" spans="1:18" ht="29.1" customHeight="1">
      <c r="A35" s="66">
        <v>28</v>
      </c>
      <c r="B35" s="8" t="str">
        <f t="shared" si="15"/>
        <v/>
      </c>
      <c r="C35" s="112" t="str">
        <f t="shared" si="16"/>
        <v/>
      </c>
      <c r="D35" s="112" t="str">
        <f t="shared" si="17"/>
        <v/>
      </c>
      <c r="E35" s="113" t="str">
        <f t="shared" si="18"/>
        <v/>
      </c>
      <c r="F35" s="113" t="str">
        <f t="shared" si="19"/>
        <v/>
      </c>
      <c r="G35" s="113" t="str">
        <f t="shared" si="20"/>
        <v/>
      </c>
      <c r="H35" s="114" t="str">
        <f t="shared" si="21"/>
        <v/>
      </c>
      <c r="I35" s="114" t="str">
        <f t="shared" si="22"/>
        <v/>
      </c>
      <c r="J35" s="8" t="str">
        <f t="shared" si="23"/>
        <v/>
      </c>
      <c r="K35" s="114" t="str">
        <f t="shared" si="8"/>
        <v/>
      </c>
      <c r="L35" s="8" t="str">
        <f t="shared" si="24"/>
        <v/>
      </c>
      <c r="M35" s="115" t="str">
        <f t="shared" si="25"/>
        <v/>
      </c>
      <c r="N35" s="8" t="str">
        <f t="shared" si="26"/>
        <v/>
      </c>
      <c r="O35" s="115" t="str">
        <f t="shared" si="27"/>
        <v/>
      </c>
      <c r="P35" s="115" t="str">
        <f t="shared" si="28"/>
        <v/>
      </c>
      <c r="Q35" s="121" t="str">
        <f>IFERROR(VLOOKUP(A35,Final_list,17,0),"")</f>
        <v/>
      </c>
      <c r="R35" s="121" t="str">
        <f>IFERROR(VLOOKUP(A35,Final_list,18,0),"")</f>
        <v/>
      </c>
    </row>
    <row r="36" spans="1:18" ht="29.1" customHeight="1">
      <c r="A36" s="66">
        <v>29</v>
      </c>
      <c r="B36" s="8" t="str">
        <f t="shared" si="15"/>
        <v/>
      </c>
      <c r="C36" s="112" t="str">
        <f t="shared" si="16"/>
        <v/>
      </c>
      <c r="D36" s="112" t="str">
        <f t="shared" si="17"/>
        <v/>
      </c>
      <c r="E36" s="113" t="str">
        <f t="shared" si="18"/>
        <v/>
      </c>
      <c r="F36" s="113" t="str">
        <f t="shared" si="19"/>
        <v/>
      </c>
      <c r="G36" s="113" t="str">
        <f t="shared" si="20"/>
        <v/>
      </c>
      <c r="H36" s="114" t="str">
        <f t="shared" si="21"/>
        <v/>
      </c>
      <c r="I36" s="114" t="str">
        <f t="shared" si="22"/>
        <v/>
      </c>
      <c r="J36" s="8" t="str">
        <f t="shared" si="23"/>
        <v/>
      </c>
      <c r="K36" s="114" t="str">
        <f t="shared" si="8"/>
        <v/>
      </c>
      <c r="L36" s="8" t="str">
        <f t="shared" si="24"/>
        <v/>
      </c>
      <c r="M36" s="115" t="str">
        <f t="shared" si="25"/>
        <v/>
      </c>
      <c r="N36" s="8" t="str">
        <f t="shared" si="26"/>
        <v/>
      </c>
      <c r="O36" s="115" t="str">
        <f t="shared" si="27"/>
        <v/>
      </c>
      <c r="P36" s="115" t="str">
        <f t="shared" si="28"/>
        <v/>
      </c>
      <c r="Q36" s="121" t="str">
        <f>IFERROR(VLOOKUP(A36,Final_list,17,0),"")</f>
        <v/>
      </c>
      <c r="R36" s="121" t="str">
        <f>IFERROR(VLOOKUP(A36,Final_list,18,0),"")</f>
        <v/>
      </c>
    </row>
    <row r="37" spans="1:18" ht="29.1" customHeight="1">
      <c r="A37" s="66">
        <v>30</v>
      </c>
      <c r="B37" s="8" t="str">
        <f t="shared" si="15"/>
        <v/>
      </c>
      <c r="C37" s="112" t="str">
        <f t="shared" si="16"/>
        <v/>
      </c>
      <c r="D37" s="112" t="str">
        <f t="shared" si="17"/>
        <v/>
      </c>
      <c r="E37" s="113" t="str">
        <f t="shared" si="18"/>
        <v/>
      </c>
      <c r="F37" s="113" t="str">
        <f t="shared" si="19"/>
        <v/>
      </c>
      <c r="G37" s="113" t="str">
        <f t="shared" si="20"/>
        <v/>
      </c>
      <c r="H37" s="114" t="str">
        <f t="shared" si="21"/>
        <v/>
      </c>
      <c r="I37" s="114" t="str">
        <f t="shared" si="22"/>
        <v/>
      </c>
      <c r="J37" s="8" t="str">
        <f t="shared" si="23"/>
        <v/>
      </c>
      <c r="K37" s="114" t="str">
        <f t="shared" si="8"/>
        <v/>
      </c>
      <c r="L37" s="8" t="str">
        <f t="shared" si="24"/>
        <v/>
      </c>
      <c r="M37" s="115" t="str">
        <f t="shared" si="25"/>
        <v/>
      </c>
      <c r="N37" s="8" t="str">
        <f t="shared" si="26"/>
        <v/>
      </c>
      <c r="O37" s="115" t="str">
        <f t="shared" si="27"/>
        <v/>
      </c>
      <c r="P37" s="115" t="str">
        <f t="shared" si="28"/>
        <v/>
      </c>
      <c r="Q37" s="121" t="str">
        <f>IFERROR(VLOOKUP(A37,Final_list,17,0),"")</f>
        <v/>
      </c>
      <c r="R37" s="121" t="str">
        <f>IFERROR(VLOOKUP(A37,Final_list,18,0),"")</f>
        <v/>
      </c>
    </row>
    <row r="38" spans="1:18" ht="29.1" customHeight="1">
      <c r="A38" s="66">
        <v>31</v>
      </c>
      <c r="B38" s="8" t="str">
        <f t="shared" si="15"/>
        <v/>
      </c>
      <c r="C38" s="112" t="str">
        <f t="shared" si="16"/>
        <v/>
      </c>
      <c r="D38" s="112" t="str">
        <f t="shared" si="17"/>
        <v/>
      </c>
      <c r="E38" s="113" t="str">
        <f t="shared" si="18"/>
        <v/>
      </c>
      <c r="F38" s="113" t="str">
        <f t="shared" si="19"/>
        <v/>
      </c>
      <c r="G38" s="113" t="str">
        <f t="shared" si="20"/>
        <v/>
      </c>
      <c r="H38" s="114" t="str">
        <f t="shared" si="21"/>
        <v/>
      </c>
      <c r="I38" s="114" t="str">
        <f t="shared" si="22"/>
        <v/>
      </c>
      <c r="J38" s="8" t="str">
        <f t="shared" si="23"/>
        <v/>
      </c>
      <c r="K38" s="114" t="str">
        <f t="shared" si="8"/>
        <v/>
      </c>
      <c r="L38" s="8" t="str">
        <f t="shared" si="24"/>
        <v/>
      </c>
      <c r="M38" s="115" t="str">
        <f t="shared" si="25"/>
        <v/>
      </c>
      <c r="N38" s="8" t="str">
        <f t="shared" si="26"/>
        <v/>
      </c>
      <c r="O38" s="115" t="str">
        <f t="shared" si="27"/>
        <v/>
      </c>
      <c r="P38" s="115" t="str">
        <f t="shared" si="28"/>
        <v/>
      </c>
      <c r="Q38" s="121" t="str">
        <f>IFERROR(VLOOKUP(A38,Final_list,17,0),"")</f>
        <v/>
      </c>
      <c r="R38" s="121" t="str">
        <f>IFERROR(VLOOKUP(A38,Final_list,18,0),"")</f>
        <v/>
      </c>
    </row>
    <row r="39" spans="1:18" ht="29.1" customHeight="1">
      <c r="A39" s="66">
        <v>32</v>
      </c>
      <c r="B39" s="8" t="str">
        <f t="shared" si="15"/>
        <v/>
      </c>
      <c r="C39" s="112" t="str">
        <f t="shared" si="16"/>
        <v/>
      </c>
      <c r="D39" s="112" t="str">
        <f t="shared" si="17"/>
        <v/>
      </c>
      <c r="E39" s="113" t="str">
        <f t="shared" si="18"/>
        <v/>
      </c>
      <c r="F39" s="113" t="str">
        <f t="shared" si="19"/>
        <v/>
      </c>
      <c r="G39" s="113" t="str">
        <f t="shared" si="20"/>
        <v/>
      </c>
      <c r="H39" s="114" t="str">
        <f t="shared" si="21"/>
        <v/>
      </c>
      <c r="I39" s="114" t="str">
        <f t="shared" si="22"/>
        <v/>
      </c>
      <c r="J39" s="8" t="str">
        <f t="shared" si="23"/>
        <v/>
      </c>
      <c r="K39" s="114" t="str">
        <f t="shared" si="8"/>
        <v/>
      </c>
      <c r="L39" s="8" t="str">
        <f t="shared" si="24"/>
        <v/>
      </c>
      <c r="M39" s="115" t="str">
        <f t="shared" si="25"/>
        <v/>
      </c>
      <c r="N39" s="8" t="str">
        <f t="shared" si="26"/>
        <v/>
      </c>
      <c r="O39" s="115" t="str">
        <f t="shared" si="27"/>
        <v/>
      </c>
      <c r="P39" s="115" t="str">
        <f t="shared" si="28"/>
        <v/>
      </c>
      <c r="Q39" s="121" t="str">
        <f>IFERROR(VLOOKUP(A39,Final_list,17,0),"")</f>
        <v/>
      </c>
      <c r="R39" s="121" t="str">
        <f>IFERROR(VLOOKUP(A39,Final_list,18,0),"")</f>
        <v/>
      </c>
    </row>
    <row r="40" spans="1:18" ht="29.1" customHeight="1">
      <c r="A40" s="66">
        <v>33</v>
      </c>
      <c r="B40" s="8" t="str">
        <f t="shared" si="15"/>
        <v/>
      </c>
      <c r="C40" s="112" t="str">
        <f t="shared" si="16"/>
        <v/>
      </c>
      <c r="D40" s="112" t="str">
        <f t="shared" si="17"/>
        <v/>
      </c>
      <c r="E40" s="113" t="str">
        <f t="shared" si="18"/>
        <v/>
      </c>
      <c r="F40" s="113" t="str">
        <f t="shared" si="19"/>
        <v/>
      </c>
      <c r="G40" s="113" t="str">
        <f t="shared" si="20"/>
        <v/>
      </c>
      <c r="H40" s="114" t="str">
        <f t="shared" si="21"/>
        <v/>
      </c>
      <c r="I40" s="114" t="str">
        <f t="shared" si="22"/>
        <v/>
      </c>
      <c r="J40" s="8" t="str">
        <f t="shared" si="23"/>
        <v/>
      </c>
      <c r="K40" s="114" t="str">
        <f t="shared" si="8"/>
        <v/>
      </c>
      <c r="L40" s="8" t="str">
        <f t="shared" si="24"/>
        <v/>
      </c>
      <c r="M40" s="115" t="str">
        <f t="shared" si="25"/>
        <v/>
      </c>
      <c r="N40" s="8" t="str">
        <f t="shared" si="26"/>
        <v/>
      </c>
      <c r="O40" s="115" t="str">
        <f t="shared" si="27"/>
        <v/>
      </c>
      <c r="P40" s="115" t="str">
        <f t="shared" si="28"/>
        <v/>
      </c>
      <c r="Q40" s="121" t="str">
        <f>IFERROR(VLOOKUP(A40,Final_list,17,0),"")</f>
        <v/>
      </c>
      <c r="R40" s="121" t="str">
        <f>IFERROR(VLOOKUP(A40,Final_list,18,0),"")</f>
        <v/>
      </c>
    </row>
    <row r="41" spans="1:18" ht="29.1" customHeight="1">
      <c r="A41" s="66">
        <v>34</v>
      </c>
      <c r="B41" s="8" t="str">
        <f t="shared" si="15"/>
        <v/>
      </c>
      <c r="C41" s="112" t="str">
        <f t="shared" si="16"/>
        <v/>
      </c>
      <c r="D41" s="112" t="str">
        <f t="shared" si="17"/>
        <v/>
      </c>
      <c r="E41" s="113" t="str">
        <f t="shared" si="18"/>
        <v/>
      </c>
      <c r="F41" s="113" t="str">
        <f t="shared" si="19"/>
        <v/>
      </c>
      <c r="G41" s="113" t="str">
        <f t="shared" si="20"/>
        <v/>
      </c>
      <c r="H41" s="114" t="str">
        <f t="shared" si="21"/>
        <v/>
      </c>
      <c r="I41" s="114" t="str">
        <f t="shared" si="22"/>
        <v/>
      </c>
      <c r="J41" s="8" t="str">
        <f t="shared" si="23"/>
        <v/>
      </c>
      <c r="K41" s="114" t="str">
        <f t="shared" si="8"/>
        <v/>
      </c>
      <c r="L41" s="8" t="str">
        <f t="shared" si="24"/>
        <v/>
      </c>
      <c r="M41" s="115" t="str">
        <f t="shared" si="25"/>
        <v/>
      </c>
      <c r="N41" s="8" t="str">
        <f t="shared" si="26"/>
        <v/>
      </c>
      <c r="O41" s="115" t="str">
        <f t="shared" si="27"/>
        <v/>
      </c>
      <c r="P41" s="115" t="str">
        <f t="shared" si="28"/>
        <v/>
      </c>
      <c r="Q41" s="121" t="str">
        <f>IFERROR(VLOOKUP(A41,Final_list,17,0),"")</f>
        <v/>
      </c>
      <c r="R41" s="121" t="str">
        <f>IFERROR(VLOOKUP(A41,Final_list,18,0),"")</f>
        <v/>
      </c>
    </row>
    <row r="42" spans="1:18" ht="29.1" customHeight="1">
      <c r="A42" s="66">
        <v>35</v>
      </c>
      <c r="B42" s="8" t="str">
        <f t="shared" si="15"/>
        <v/>
      </c>
      <c r="C42" s="112" t="str">
        <f t="shared" si="16"/>
        <v/>
      </c>
      <c r="D42" s="112" t="str">
        <f t="shared" si="17"/>
        <v/>
      </c>
      <c r="E42" s="113" t="str">
        <f t="shared" si="18"/>
        <v/>
      </c>
      <c r="F42" s="113" t="str">
        <f t="shared" si="19"/>
        <v/>
      </c>
      <c r="G42" s="113" t="str">
        <f t="shared" si="20"/>
        <v/>
      </c>
      <c r="H42" s="114" t="str">
        <f t="shared" si="21"/>
        <v/>
      </c>
      <c r="I42" s="114" t="str">
        <f t="shared" si="22"/>
        <v/>
      </c>
      <c r="J42" s="8" t="str">
        <f t="shared" si="23"/>
        <v/>
      </c>
      <c r="K42" s="114" t="str">
        <f t="shared" si="8"/>
        <v/>
      </c>
      <c r="L42" s="8" t="str">
        <f t="shared" si="24"/>
        <v/>
      </c>
      <c r="M42" s="115" t="str">
        <f t="shared" si="25"/>
        <v/>
      </c>
      <c r="N42" s="8" t="str">
        <f t="shared" si="26"/>
        <v/>
      </c>
      <c r="O42" s="115" t="str">
        <f t="shared" si="27"/>
        <v/>
      </c>
      <c r="P42" s="115" t="str">
        <f t="shared" si="28"/>
        <v/>
      </c>
      <c r="Q42" s="121" t="str">
        <f>IFERROR(VLOOKUP(A42,Final_list,17,0),"")</f>
        <v/>
      </c>
      <c r="R42" s="121" t="str">
        <f>IFERROR(VLOOKUP(A42,Final_list,18,0),"")</f>
        <v/>
      </c>
    </row>
    <row r="43" spans="1:18" ht="29.1" customHeight="1">
      <c r="A43" s="66">
        <v>36</v>
      </c>
      <c r="B43" s="8" t="str">
        <f t="shared" si="15"/>
        <v/>
      </c>
      <c r="C43" s="112" t="str">
        <f t="shared" si="16"/>
        <v/>
      </c>
      <c r="D43" s="112" t="str">
        <f t="shared" si="17"/>
        <v/>
      </c>
      <c r="E43" s="113" t="str">
        <f t="shared" si="18"/>
        <v/>
      </c>
      <c r="F43" s="113" t="str">
        <f t="shared" si="19"/>
        <v/>
      </c>
      <c r="G43" s="113" t="str">
        <f t="shared" si="20"/>
        <v/>
      </c>
      <c r="H43" s="114" t="str">
        <f t="shared" si="21"/>
        <v/>
      </c>
      <c r="I43" s="114" t="str">
        <f t="shared" si="22"/>
        <v/>
      </c>
      <c r="J43" s="8" t="str">
        <f t="shared" si="23"/>
        <v/>
      </c>
      <c r="K43" s="114" t="str">
        <f t="shared" si="8"/>
        <v/>
      </c>
      <c r="L43" s="8" t="str">
        <f t="shared" si="24"/>
        <v/>
      </c>
      <c r="M43" s="115" t="str">
        <f t="shared" si="25"/>
        <v/>
      </c>
      <c r="N43" s="8" t="str">
        <f t="shared" si="26"/>
        <v/>
      </c>
      <c r="O43" s="115" t="str">
        <f t="shared" si="27"/>
        <v/>
      </c>
      <c r="P43" s="115" t="str">
        <f t="shared" si="28"/>
        <v/>
      </c>
      <c r="Q43" s="121" t="str">
        <f>IFERROR(VLOOKUP(A43,Final_list,17,0),"")</f>
        <v/>
      </c>
      <c r="R43" s="121" t="str">
        <f>IFERROR(VLOOKUP(A43,Final_list,18,0),"")</f>
        <v/>
      </c>
    </row>
    <row r="44" spans="1:18" ht="29.1" customHeight="1">
      <c r="A44" s="66">
        <v>37</v>
      </c>
      <c r="B44" s="8" t="str">
        <f t="shared" si="15"/>
        <v/>
      </c>
      <c r="C44" s="112" t="str">
        <f t="shared" si="16"/>
        <v/>
      </c>
      <c r="D44" s="112" t="str">
        <f t="shared" si="17"/>
        <v/>
      </c>
      <c r="E44" s="113" t="str">
        <f t="shared" si="18"/>
        <v/>
      </c>
      <c r="F44" s="113" t="str">
        <f t="shared" si="19"/>
        <v/>
      </c>
      <c r="G44" s="113" t="str">
        <f t="shared" si="20"/>
        <v/>
      </c>
      <c r="H44" s="114" t="str">
        <f t="shared" si="21"/>
        <v/>
      </c>
      <c r="I44" s="114" t="str">
        <f t="shared" si="22"/>
        <v/>
      </c>
      <c r="J44" s="8" t="str">
        <f t="shared" si="23"/>
        <v/>
      </c>
      <c r="K44" s="114" t="str">
        <f t="shared" si="8"/>
        <v/>
      </c>
      <c r="L44" s="8" t="str">
        <f t="shared" si="24"/>
        <v/>
      </c>
      <c r="M44" s="115" t="str">
        <f t="shared" si="25"/>
        <v/>
      </c>
      <c r="N44" s="8" t="str">
        <f t="shared" si="26"/>
        <v/>
      </c>
      <c r="O44" s="115" t="str">
        <f t="shared" si="27"/>
        <v/>
      </c>
      <c r="P44" s="115" t="str">
        <f t="shared" si="28"/>
        <v/>
      </c>
      <c r="Q44" s="121" t="str">
        <f>IFERROR(VLOOKUP(A44,Final_list,17,0),"")</f>
        <v/>
      </c>
      <c r="R44" s="121" t="str">
        <f>IFERROR(VLOOKUP(A44,Final_list,18,0),"")</f>
        <v/>
      </c>
    </row>
    <row r="45" spans="1:18" ht="29.1" customHeight="1">
      <c r="A45" s="66">
        <v>38</v>
      </c>
      <c r="B45" s="8" t="str">
        <f t="shared" si="15"/>
        <v/>
      </c>
      <c r="C45" s="112" t="str">
        <f t="shared" si="16"/>
        <v/>
      </c>
      <c r="D45" s="112" t="str">
        <f t="shared" si="17"/>
        <v/>
      </c>
      <c r="E45" s="113" t="str">
        <f t="shared" si="18"/>
        <v/>
      </c>
      <c r="F45" s="113" t="str">
        <f t="shared" si="19"/>
        <v/>
      </c>
      <c r="G45" s="113" t="str">
        <f t="shared" si="20"/>
        <v/>
      </c>
      <c r="H45" s="114" t="str">
        <f t="shared" si="21"/>
        <v/>
      </c>
      <c r="I45" s="114" t="str">
        <f t="shared" si="22"/>
        <v/>
      </c>
      <c r="J45" s="8" t="str">
        <f t="shared" si="23"/>
        <v/>
      </c>
      <c r="K45" s="114" t="str">
        <f t="shared" si="8"/>
        <v/>
      </c>
      <c r="L45" s="8" t="str">
        <f t="shared" si="24"/>
        <v/>
      </c>
      <c r="M45" s="115" t="str">
        <f t="shared" si="25"/>
        <v/>
      </c>
      <c r="N45" s="8" t="str">
        <f t="shared" si="26"/>
        <v/>
      </c>
      <c r="O45" s="115" t="str">
        <f t="shared" si="27"/>
        <v/>
      </c>
      <c r="P45" s="115" t="str">
        <f t="shared" si="28"/>
        <v/>
      </c>
      <c r="Q45" s="121" t="str">
        <f>IFERROR(VLOOKUP(A45,Final_list,17,0),"")</f>
        <v/>
      </c>
      <c r="R45" s="121" t="str">
        <f>IFERROR(VLOOKUP(A45,Final_list,18,0),"")</f>
        <v/>
      </c>
    </row>
    <row r="46" spans="1:18" ht="29.1" customHeight="1">
      <c r="A46" s="66">
        <v>39</v>
      </c>
      <c r="B46" s="8" t="str">
        <f t="shared" si="15"/>
        <v/>
      </c>
      <c r="C46" s="112" t="str">
        <f t="shared" si="16"/>
        <v/>
      </c>
      <c r="D46" s="112" t="str">
        <f t="shared" si="17"/>
        <v/>
      </c>
      <c r="E46" s="113" t="str">
        <f t="shared" si="18"/>
        <v/>
      </c>
      <c r="F46" s="113" t="str">
        <f t="shared" si="19"/>
        <v/>
      </c>
      <c r="G46" s="113" t="str">
        <f t="shared" si="20"/>
        <v/>
      </c>
      <c r="H46" s="114" t="str">
        <f t="shared" si="21"/>
        <v/>
      </c>
      <c r="I46" s="114" t="str">
        <f t="shared" si="22"/>
        <v/>
      </c>
      <c r="J46" s="8" t="str">
        <f t="shared" si="23"/>
        <v/>
      </c>
      <c r="K46" s="114" t="str">
        <f t="shared" si="8"/>
        <v/>
      </c>
      <c r="L46" s="8" t="str">
        <f t="shared" si="24"/>
        <v/>
      </c>
      <c r="M46" s="115" t="str">
        <f t="shared" si="25"/>
        <v/>
      </c>
      <c r="N46" s="8" t="str">
        <f t="shared" si="26"/>
        <v/>
      </c>
      <c r="O46" s="115" t="str">
        <f t="shared" si="27"/>
        <v/>
      </c>
      <c r="P46" s="115" t="str">
        <f t="shared" si="28"/>
        <v/>
      </c>
      <c r="Q46" s="121" t="str">
        <f>IFERROR(VLOOKUP(A46,Final_list,17,0),"")</f>
        <v/>
      </c>
      <c r="R46" s="121" t="str">
        <f>IFERROR(VLOOKUP(A46,Final_list,18,0),"")</f>
        <v/>
      </c>
    </row>
    <row r="47" spans="1:18" ht="29.1" customHeight="1">
      <c r="A47" s="66">
        <v>40</v>
      </c>
      <c r="B47" s="8" t="str">
        <f t="shared" si="15"/>
        <v/>
      </c>
      <c r="C47" s="112" t="str">
        <f t="shared" si="16"/>
        <v/>
      </c>
      <c r="D47" s="112" t="str">
        <f t="shared" si="17"/>
        <v/>
      </c>
      <c r="E47" s="113" t="str">
        <f t="shared" si="18"/>
        <v/>
      </c>
      <c r="F47" s="113" t="str">
        <f t="shared" si="19"/>
        <v/>
      </c>
      <c r="G47" s="113" t="str">
        <f t="shared" si="20"/>
        <v/>
      </c>
      <c r="H47" s="114" t="str">
        <f t="shared" si="21"/>
        <v/>
      </c>
      <c r="I47" s="114" t="str">
        <f t="shared" si="22"/>
        <v/>
      </c>
      <c r="J47" s="8" t="str">
        <f t="shared" si="23"/>
        <v/>
      </c>
      <c r="K47" s="114" t="str">
        <f t="shared" si="8"/>
        <v/>
      </c>
      <c r="L47" s="8" t="str">
        <f t="shared" si="24"/>
        <v/>
      </c>
      <c r="M47" s="115" t="str">
        <f t="shared" si="25"/>
        <v/>
      </c>
      <c r="N47" s="8" t="str">
        <f t="shared" si="26"/>
        <v/>
      </c>
      <c r="O47" s="115" t="str">
        <f t="shared" si="27"/>
        <v/>
      </c>
      <c r="P47" s="115" t="str">
        <f t="shared" si="28"/>
        <v/>
      </c>
      <c r="Q47" s="121" t="str">
        <f>IFERROR(VLOOKUP(A47,Final_list,17,0),"")</f>
        <v/>
      </c>
      <c r="R47" s="121" t="str">
        <f>IFERROR(VLOOKUP(A47,Final_list,18,0),"")</f>
        <v/>
      </c>
    </row>
    <row r="48" spans="1:18" ht="29.1" customHeight="1">
      <c r="A48" s="66">
        <v>41</v>
      </c>
      <c r="B48" s="8" t="str">
        <f t="shared" si="15"/>
        <v/>
      </c>
      <c r="C48" s="112" t="str">
        <f t="shared" si="16"/>
        <v/>
      </c>
      <c r="D48" s="112" t="str">
        <f t="shared" si="17"/>
        <v/>
      </c>
      <c r="E48" s="113" t="str">
        <f t="shared" si="18"/>
        <v/>
      </c>
      <c r="F48" s="113" t="str">
        <f t="shared" si="19"/>
        <v/>
      </c>
      <c r="G48" s="113" t="str">
        <f t="shared" si="20"/>
        <v/>
      </c>
      <c r="H48" s="114" t="str">
        <f t="shared" si="21"/>
        <v/>
      </c>
      <c r="I48" s="114" t="str">
        <f t="shared" si="22"/>
        <v/>
      </c>
      <c r="J48" s="8" t="str">
        <f t="shared" si="23"/>
        <v/>
      </c>
      <c r="K48" s="114" t="str">
        <f t="shared" si="8"/>
        <v/>
      </c>
      <c r="L48" s="8" t="str">
        <f t="shared" si="24"/>
        <v/>
      </c>
      <c r="M48" s="115" t="str">
        <f t="shared" si="25"/>
        <v/>
      </c>
      <c r="N48" s="8" t="str">
        <f t="shared" si="26"/>
        <v/>
      </c>
      <c r="O48" s="115" t="str">
        <f t="shared" si="27"/>
        <v/>
      </c>
      <c r="P48" s="115" t="str">
        <f t="shared" si="28"/>
        <v/>
      </c>
      <c r="Q48" s="121" t="str">
        <f>IFERROR(VLOOKUP(A48,Final_list,17,0),"")</f>
        <v/>
      </c>
      <c r="R48" s="121" t="str">
        <f>IFERROR(VLOOKUP(A48,Final_list,18,0),"")</f>
        <v/>
      </c>
    </row>
    <row r="49" spans="1:18" ht="29.1" customHeight="1">
      <c r="A49" s="66">
        <v>42</v>
      </c>
      <c r="B49" s="8" t="str">
        <f t="shared" si="15"/>
        <v/>
      </c>
      <c r="C49" s="112" t="str">
        <f t="shared" si="16"/>
        <v/>
      </c>
      <c r="D49" s="112" t="str">
        <f t="shared" si="17"/>
        <v/>
      </c>
      <c r="E49" s="113" t="str">
        <f t="shared" si="18"/>
        <v/>
      </c>
      <c r="F49" s="113" t="str">
        <f t="shared" si="19"/>
        <v/>
      </c>
      <c r="G49" s="113" t="str">
        <f t="shared" si="20"/>
        <v/>
      </c>
      <c r="H49" s="114" t="str">
        <f t="shared" si="21"/>
        <v/>
      </c>
      <c r="I49" s="114" t="str">
        <f t="shared" si="22"/>
        <v/>
      </c>
      <c r="J49" s="8" t="str">
        <f t="shared" si="23"/>
        <v/>
      </c>
      <c r="K49" s="114" t="str">
        <f t="shared" si="8"/>
        <v/>
      </c>
      <c r="L49" s="8" t="str">
        <f t="shared" si="24"/>
        <v/>
      </c>
      <c r="M49" s="115" t="str">
        <f t="shared" si="25"/>
        <v/>
      </c>
      <c r="N49" s="8" t="str">
        <f t="shared" si="26"/>
        <v/>
      </c>
      <c r="O49" s="115" t="str">
        <f t="shared" si="27"/>
        <v/>
      </c>
      <c r="P49" s="115" t="str">
        <f t="shared" si="28"/>
        <v/>
      </c>
      <c r="Q49" s="121" t="str">
        <f>IFERROR(VLOOKUP(A49,Final_list,17,0),"")</f>
        <v/>
      </c>
      <c r="R49" s="121" t="str">
        <f>IFERROR(VLOOKUP(A49,Final_list,18,0),"")</f>
        <v/>
      </c>
    </row>
    <row r="50" spans="1:18" ht="29.1" customHeight="1">
      <c r="A50" s="66">
        <v>43</v>
      </c>
      <c r="B50" s="8" t="str">
        <f t="shared" si="15"/>
        <v/>
      </c>
      <c r="C50" s="112" t="str">
        <f t="shared" si="16"/>
        <v/>
      </c>
      <c r="D50" s="112" t="str">
        <f t="shared" si="17"/>
        <v/>
      </c>
      <c r="E50" s="113" t="str">
        <f t="shared" si="18"/>
        <v/>
      </c>
      <c r="F50" s="113" t="str">
        <f t="shared" si="19"/>
        <v/>
      </c>
      <c r="G50" s="113" t="str">
        <f t="shared" si="20"/>
        <v/>
      </c>
      <c r="H50" s="114" t="str">
        <f t="shared" si="21"/>
        <v/>
      </c>
      <c r="I50" s="114" t="str">
        <f t="shared" si="22"/>
        <v/>
      </c>
      <c r="J50" s="8" t="str">
        <f t="shared" si="23"/>
        <v/>
      </c>
      <c r="K50" s="114" t="str">
        <f t="shared" si="8"/>
        <v/>
      </c>
      <c r="L50" s="8" t="str">
        <f t="shared" si="24"/>
        <v/>
      </c>
      <c r="M50" s="115" t="str">
        <f t="shared" si="25"/>
        <v/>
      </c>
      <c r="N50" s="8" t="str">
        <f t="shared" si="26"/>
        <v/>
      </c>
      <c r="O50" s="115" t="str">
        <f t="shared" si="27"/>
        <v/>
      </c>
      <c r="P50" s="115" t="str">
        <f t="shared" si="28"/>
        <v/>
      </c>
      <c r="Q50" s="121" t="str">
        <f>IFERROR(VLOOKUP(A50,Final_list,17,0),"")</f>
        <v/>
      </c>
      <c r="R50" s="121" t="str">
        <f>IFERROR(VLOOKUP(A50,Final_list,18,0),"")</f>
        <v/>
      </c>
    </row>
    <row r="51" spans="1:18" ht="29.1" customHeight="1">
      <c r="A51" s="66">
        <v>44</v>
      </c>
      <c r="B51" s="8" t="str">
        <f t="shared" si="15"/>
        <v/>
      </c>
      <c r="C51" s="112" t="str">
        <f t="shared" si="16"/>
        <v/>
      </c>
      <c r="D51" s="112" t="str">
        <f t="shared" si="17"/>
        <v/>
      </c>
      <c r="E51" s="113" t="str">
        <f t="shared" si="18"/>
        <v/>
      </c>
      <c r="F51" s="113" t="str">
        <f t="shared" si="19"/>
        <v/>
      </c>
      <c r="G51" s="113" t="str">
        <f t="shared" si="20"/>
        <v/>
      </c>
      <c r="H51" s="114" t="str">
        <f t="shared" si="21"/>
        <v/>
      </c>
      <c r="I51" s="114" t="str">
        <f t="shared" si="22"/>
        <v/>
      </c>
      <c r="J51" s="8" t="str">
        <f t="shared" si="23"/>
        <v/>
      </c>
      <c r="K51" s="114" t="str">
        <f t="shared" si="8"/>
        <v/>
      </c>
      <c r="L51" s="8" t="str">
        <f t="shared" si="24"/>
        <v/>
      </c>
      <c r="M51" s="115" t="str">
        <f t="shared" si="25"/>
        <v/>
      </c>
      <c r="N51" s="8" t="str">
        <f t="shared" si="26"/>
        <v/>
      </c>
      <c r="O51" s="115" t="str">
        <f t="shared" si="27"/>
        <v/>
      </c>
      <c r="P51" s="115" t="str">
        <f t="shared" si="28"/>
        <v/>
      </c>
      <c r="Q51" s="121" t="str">
        <f>IFERROR(VLOOKUP(A51,Final_list,17,0),"")</f>
        <v/>
      </c>
      <c r="R51" s="121" t="str">
        <f>IFERROR(VLOOKUP(A51,Final_list,18,0),"")</f>
        <v/>
      </c>
    </row>
    <row r="52" spans="1:18" ht="29.1" customHeight="1">
      <c r="A52" s="66">
        <v>45</v>
      </c>
      <c r="B52" s="8" t="str">
        <f t="shared" si="15"/>
        <v/>
      </c>
      <c r="C52" s="112" t="str">
        <f t="shared" si="16"/>
        <v/>
      </c>
      <c r="D52" s="112" t="str">
        <f t="shared" si="17"/>
        <v/>
      </c>
      <c r="E52" s="113" t="str">
        <f t="shared" si="18"/>
        <v/>
      </c>
      <c r="F52" s="113" t="str">
        <f t="shared" si="19"/>
        <v/>
      </c>
      <c r="G52" s="113" t="str">
        <f t="shared" si="20"/>
        <v/>
      </c>
      <c r="H52" s="114" t="str">
        <f t="shared" si="21"/>
        <v/>
      </c>
      <c r="I52" s="114" t="str">
        <f t="shared" si="22"/>
        <v/>
      </c>
      <c r="J52" s="8" t="str">
        <f t="shared" si="23"/>
        <v/>
      </c>
      <c r="K52" s="114" t="str">
        <f t="shared" si="8"/>
        <v/>
      </c>
      <c r="L52" s="8" t="str">
        <f t="shared" si="24"/>
        <v/>
      </c>
      <c r="M52" s="115" t="str">
        <f t="shared" si="25"/>
        <v/>
      </c>
      <c r="N52" s="8" t="str">
        <f t="shared" si="26"/>
        <v/>
      </c>
      <c r="O52" s="115" t="str">
        <f t="shared" si="27"/>
        <v/>
      </c>
      <c r="P52" s="115" t="str">
        <f t="shared" si="28"/>
        <v/>
      </c>
      <c r="Q52" s="121" t="str">
        <f>IFERROR(VLOOKUP(A52,Final_list,17,0),"")</f>
        <v/>
      </c>
      <c r="R52" s="121" t="str">
        <f>IFERROR(VLOOKUP(A52,Final_list,18,0),"")</f>
        <v/>
      </c>
    </row>
    <row r="53" spans="1:18" ht="29.1" customHeight="1">
      <c r="A53" s="66">
        <v>46</v>
      </c>
      <c r="B53" s="8" t="str">
        <f t="shared" si="15"/>
        <v/>
      </c>
      <c r="C53" s="112" t="str">
        <f t="shared" si="16"/>
        <v/>
      </c>
      <c r="D53" s="112" t="str">
        <f t="shared" si="17"/>
        <v/>
      </c>
      <c r="E53" s="113" t="str">
        <f t="shared" si="18"/>
        <v/>
      </c>
      <c r="F53" s="113" t="str">
        <f t="shared" si="19"/>
        <v/>
      </c>
      <c r="G53" s="113" t="str">
        <f t="shared" si="20"/>
        <v/>
      </c>
      <c r="H53" s="114" t="str">
        <f t="shared" si="21"/>
        <v/>
      </c>
      <c r="I53" s="114" t="str">
        <f t="shared" si="22"/>
        <v/>
      </c>
      <c r="J53" s="8" t="str">
        <f t="shared" si="23"/>
        <v/>
      </c>
      <c r="K53" s="114" t="str">
        <f t="shared" si="8"/>
        <v/>
      </c>
      <c r="L53" s="8" t="str">
        <f t="shared" si="24"/>
        <v/>
      </c>
      <c r="M53" s="115" t="str">
        <f t="shared" si="25"/>
        <v/>
      </c>
      <c r="N53" s="8" t="str">
        <f t="shared" si="26"/>
        <v/>
      </c>
      <c r="O53" s="115" t="str">
        <f t="shared" si="27"/>
        <v/>
      </c>
      <c r="P53" s="115" t="str">
        <f t="shared" si="28"/>
        <v/>
      </c>
      <c r="Q53" s="121" t="str">
        <f>IFERROR(VLOOKUP(A53,Final_list,17,0),"")</f>
        <v/>
      </c>
      <c r="R53" s="121" t="str">
        <f>IFERROR(VLOOKUP(A53,Final_list,18,0),"")</f>
        <v/>
      </c>
    </row>
    <row r="54" spans="1:18" ht="29.1" customHeight="1">
      <c r="A54" s="66">
        <v>47</v>
      </c>
      <c r="B54" s="8" t="str">
        <f t="shared" si="15"/>
        <v/>
      </c>
      <c r="C54" s="112" t="str">
        <f t="shared" si="16"/>
        <v/>
      </c>
      <c r="D54" s="112" t="str">
        <f t="shared" si="17"/>
        <v/>
      </c>
      <c r="E54" s="113" t="str">
        <f t="shared" si="18"/>
        <v/>
      </c>
      <c r="F54" s="113" t="str">
        <f t="shared" si="19"/>
        <v/>
      </c>
      <c r="G54" s="113" t="str">
        <f t="shared" si="20"/>
        <v/>
      </c>
      <c r="H54" s="114" t="str">
        <f t="shared" si="21"/>
        <v/>
      </c>
      <c r="I54" s="114" t="str">
        <f t="shared" si="22"/>
        <v/>
      </c>
      <c r="J54" s="8" t="str">
        <f t="shared" si="23"/>
        <v/>
      </c>
      <c r="K54" s="114" t="str">
        <f t="shared" si="8"/>
        <v/>
      </c>
      <c r="L54" s="8" t="str">
        <f t="shared" si="24"/>
        <v/>
      </c>
      <c r="M54" s="115" t="str">
        <f t="shared" si="25"/>
        <v/>
      </c>
      <c r="N54" s="8" t="str">
        <f t="shared" si="26"/>
        <v/>
      </c>
      <c r="O54" s="115" t="str">
        <f t="shared" si="27"/>
        <v/>
      </c>
      <c r="P54" s="115" t="str">
        <f t="shared" si="28"/>
        <v/>
      </c>
      <c r="Q54" s="121" t="str">
        <f>IFERROR(VLOOKUP(A54,Final_list,17,0),"")</f>
        <v/>
      </c>
      <c r="R54" s="121" t="str">
        <f>IFERROR(VLOOKUP(A54,Final_list,18,0),"")</f>
        <v/>
      </c>
    </row>
    <row r="55" spans="1:18" ht="29.1" customHeight="1">
      <c r="A55" s="66">
        <v>48</v>
      </c>
      <c r="B55" s="8" t="str">
        <f t="shared" si="15"/>
        <v/>
      </c>
      <c r="C55" s="112" t="str">
        <f t="shared" si="16"/>
        <v/>
      </c>
      <c r="D55" s="112" t="str">
        <f t="shared" si="17"/>
        <v/>
      </c>
      <c r="E55" s="113" t="str">
        <f t="shared" si="18"/>
        <v/>
      </c>
      <c r="F55" s="113" t="str">
        <f t="shared" si="19"/>
        <v/>
      </c>
      <c r="G55" s="113" t="str">
        <f t="shared" si="20"/>
        <v/>
      </c>
      <c r="H55" s="114" t="str">
        <f t="shared" si="21"/>
        <v/>
      </c>
      <c r="I55" s="114" t="str">
        <f t="shared" si="22"/>
        <v/>
      </c>
      <c r="J55" s="8" t="str">
        <f t="shared" si="23"/>
        <v/>
      </c>
      <c r="K55" s="114" t="str">
        <f t="shared" si="8"/>
        <v/>
      </c>
      <c r="L55" s="8" t="str">
        <f t="shared" si="24"/>
        <v/>
      </c>
      <c r="M55" s="115" t="str">
        <f t="shared" si="25"/>
        <v/>
      </c>
      <c r="N55" s="8" t="str">
        <f t="shared" si="26"/>
        <v/>
      </c>
      <c r="O55" s="115" t="str">
        <f t="shared" si="27"/>
        <v/>
      </c>
      <c r="P55" s="115" t="str">
        <f t="shared" si="28"/>
        <v/>
      </c>
      <c r="Q55" s="121" t="str">
        <f>IFERROR(VLOOKUP(A55,Final_list,17,0),"")</f>
        <v/>
      </c>
      <c r="R55" s="121" t="str">
        <f>IFERROR(VLOOKUP(A55,Final_list,18,0),"")</f>
        <v/>
      </c>
    </row>
    <row r="56" spans="1:18" ht="29.1" customHeight="1">
      <c r="A56" s="66">
        <v>49</v>
      </c>
      <c r="B56" s="8" t="str">
        <f t="shared" si="15"/>
        <v/>
      </c>
      <c r="C56" s="112" t="str">
        <f t="shared" si="16"/>
        <v/>
      </c>
      <c r="D56" s="112" t="str">
        <f t="shared" si="17"/>
        <v/>
      </c>
      <c r="E56" s="113" t="str">
        <f t="shared" si="18"/>
        <v/>
      </c>
      <c r="F56" s="113" t="str">
        <f t="shared" si="19"/>
        <v/>
      </c>
      <c r="G56" s="113" t="str">
        <f t="shared" si="20"/>
        <v/>
      </c>
      <c r="H56" s="114" t="str">
        <f t="shared" si="21"/>
        <v/>
      </c>
      <c r="I56" s="114" t="str">
        <f t="shared" si="22"/>
        <v/>
      </c>
      <c r="J56" s="8" t="str">
        <f t="shared" si="23"/>
        <v/>
      </c>
      <c r="K56" s="114" t="str">
        <f t="shared" si="8"/>
        <v/>
      </c>
      <c r="L56" s="8" t="str">
        <f t="shared" si="24"/>
        <v/>
      </c>
      <c r="M56" s="115" t="str">
        <f t="shared" si="25"/>
        <v/>
      </c>
      <c r="N56" s="8" t="str">
        <f t="shared" si="26"/>
        <v/>
      </c>
      <c r="O56" s="115" t="str">
        <f t="shared" si="27"/>
        <v/>
      </c>
      <c r="P56" s="115" t="str">
        <f t="shared" si="28"/>
        <v/>
      </c>
      <c r="Q56" s="121" t="str">
        <f>IFERROR(VLOOKUP(A56,Final_list,17,0),"")</f>
        <v/>
      </c>
      <c r="R56" s="121" t="str">
        <f>IFERROR(VLOOKUP(A56,Final_list,18,0),"")</f>
        <v/>
      </c>
    </row>
    <row r="57" spans="1:18" ht="29.1" customHeight="1">
      <c r="A57" s="66">
        <v>50</v>
      </c>
      <c r="B57" s="8" t="str">
        <f t="shared" si="15"/>
        <v/>
      </c>
      <c r="C57" s="112" t="str">
        <f t="shared" si="16"/>
        <v/>
      </c>
      <c r="D57" s="112" t="str">
        <f t="shared" si="17"/>
        <v/>
      </c>
      <c r="E57" s="113" t="str">
        <f t="shared" si="18"/>
        <v/>
      </c>
      <c r="F57" s="113" t="str">
        <f t="shared" si="19"/>
        <v/>
      </c>
      <c r="G57" s="113" t="str">
        <f t="shared" si="20"/>
        <v/>
      </c>
      <c r="H57" s="114" t="str">
        <f t="shared" si="21"/>
        <v/>
      </c>
      <c r="I57" s="114" t="str">
        <f t="shared" si="22"/>
        <v/>
      </c>
      <c r="J57" s="8" t="str">
        <f t="shared" si="23"/>
        <v/>
      </c>
      <c r="K57" s="114" t="str">
        <f t="shared" si="8"/>
        <v/>
      </c>
      <c r="L57" s="8" t="str">
        <f t="shared" si="24"/>
        <v/>
      </c>
      <c r="M57" s="115" t="str">
        <f t="shared" si="25"/>
        <v/>
      </c>
      <c r="N57" s="8" t="str">
        <f t="shared" si="26"/>
        <v/>
      </c>
      <c r="O57" s="115" t="str">
        <f t="shared" si="27"/>
        <v/>
      </c>
      <c r="P57" s="115" t="str">
        <f t="shared" si="28"/>
        <v/>
      </c>
      <c r="Q57" s="121" t="str">
        <f>IFERROR(VLOOKUP(A57,Final_list,17,0),"")</f>
        <v/>
      </c>
      <c r="R57" s="121" t="str">
        <f>IFERROR(VLOOKUP(A57,Final_list,18,0),"")</f>
        <v/>
      </c>
    </row>
    <row r="58" spans="1:18" ht="29.1" customHeight="1">
      <c r="A58" s="66">
        <v>51</v>
      </c>
      <c r="B58" s="8" t="str">
        <f t="shared" si="15"/>
        <v/>
      </c>
      <c r="C58" s="112" t="str">
        <f t="shared" si="16"/>
        <v/>
      </c>
      <c r="D58" s="112" t="str">
        <f t="shared" si="17"/>
        <v/>
      </c>
      <c r="E58" s="113" t="str">
        <f t="shared" si="18"/>
        <v/>
      </c>
      <c r="F58" s="113" t="str">
        <f t="shared" si="19"/>
        <v/>
      </c>
      <c r="G58" s="113" t="str">
        <f t="shared" si="20"/>
        <v/>
      </c>
      <c r="H58" s="114" t="str">
        <f t="shared" si="21"/>
        <v/>
      </c>
      <c r="I58" s="114" t="str">
        <f t="shared" si="22"/>
        <v/>
      </c>
      <c r="J58" s="8" t="str">
        <f t="shared" si="23"/>
        <v/>
      </c>
      <c r="K58" s="114" t="str">
        <f t="shared" si="8"/>
        <v/>
      </c>
      <c r="L58" s="8" t="str">
        <f t="shared" si="24"/>
        <v/>
      </c>
      <c r="M58" s="115" t="str">
        <f t="shared" si="25"/>
        <v/>
      </c>
      <c r="N58" s="8" t="str">
        <f t="shared" si="26"/>
        <v/>
      </c>
      <c r="O58" s="115" t="str">
        <f t="shared" si="27"/>
        <v/>
      </c>
      <c r="P58" s="115" t="str">
        <f t="shared" si="28"/>
        <v/>
      </c>
      <c r="Q58" s="121" t="str">
        <f>IFERROR(VLOOKUP(A58,Final_list,17,0),"")</f>
        <v/>
      </c>
      <c r="R58" s="121" t="str">
        <f>IFERROR(VLOOKUP(A58,Final_list,18,0),"")</f>
        <v/>
      </c>
    </row>
    <row r="59" spans="1:18" ht="29.1" customHeight="1">
      <c r="A59" s="66">
        <v>52</v>
      </c>
      <c r="B59" s="8" t="str">
        <f t="shared" si="15"/>
        <v/>
      </c>
      <c r="C59" s="112" t="str">
        <f t="shared" si="16"/>
        <v/>
      </c>
      <c r="D59" s="112" t="str">
        <f t="shared" si="17"/>
        <v/>
      </c>
      <c r="E59" s="113" t="str">
        <f t="shared" si="18"/>
        <v/>
      </c>
      <c r="F59" s="113" t="str">
        <f t="shared" si="19"/>
        <v/>
      </c>
      <c r="G59" s="113" t="str">
        <f t="shared" si="20"/>
        <v/>
      </c>
      <c r="H59" s="114" t="str">
        <f t="shared" si="21"/>
        <v/>
      </c>
      <c r="I59" s="114" t="str">
        <f t="shared" si="22"/>
        <v/>
      </c>
      <c r="J59" s="8" t="str">
        <f t="shared" si="23"/>
        <v/>
      </c>
      <c r="K59" s="114" t="str">
        <f t="shared" si="8"/>
        <v/>
      </c>
      <c r="L59" s="8" t="str">
        <f t="shared" si="24"/>
        <v/>
      </c>
      <c r="M59" s="115" t="str">
        <f t="shared" si="25"/>
        <v/>
      </c>
      <c r="N59" s="8" t="str">
        <f t="shared" si="26"/>
        <v/>
      </c>
      <c r="O59" s="115" t="str">
        <f t="shared" si="27"/>
        <v/>
      </c>
      <c r="P59" s="115" t="str">
        <f t="shared" si="28"/>
        <v/>
      </c>
      <c r="Q59" s="121" t="str">
        <f>IFERROR(VLOOKUP(A59,Final_list,17,0),"")</f>
        <v/>
      </c>
      <c r="R59" s="121" t="str">
        <f>IFERROR(VLOOKUP(A59,Final_list,18,0),"")</f>
        <v/>
      </c>
    </row>
    <row r="60" spans="1:18" ht="29.1" customHeight="1">
      <c r="A60" s="66">
        <v>53</v>
      </c>
      <c r="B60" s="8" t="str">
        <f t="shared" si="15"/>
        <v/>
      </c>
      <c r="C60" s="112" t="str">
        <f t="shared" si="16"/>
        <v/>
      </c>
      <c r="D60" s="112" t="str">
        <f t="shared" si="17"/>
        <v/>
      </c>
      <c r="E60" s="113" t="str">
        <f t="shared" si="18"/>
        <v/>
      </c>
      <c r="F60" s="113" t="str">
        <f t="shared" si="19"/>
        <v/>
      </c>
      <c r="G60" s="113" t="str">
        <f t="shared" si="20"/>
        <v/>
      </c>
      <c r="H60" s="114" t="str">
        <f t="shared" si="21"/>
        <v/>
      </c>
      <c r="I60" s="114" t="str">
        <f t="shared" si="22"/>
        <v/>
      </c>
      <c r="J60" s="8" t="str">
        <f t="shared" si="23"/>
        <v/>
      </c>
      <c r="K60" s="114" t="str">
        <f t="shared" si="8"/>
        <v/>
      </c>
      <c r="L60" s="8" t="str">
        <f t="shared" si="24"/>
        <v/>
      </c>
      <c r="M60" s="115" t="str">
        <f t="shared" si="25"/>
        <v/>
      </c>
      <c r="N60" s="8" t="str">
        <f t="shared" si="26"/>
        <v/>
      </c>
      <c r="O60" s="115" t="str">
        <f t="shared" si="27"/>
        <v/>
      </c>
      <c r="P60" s="115" t="str">
        <f t="shared" si="28"/>
        <v/>
      </c>
      <c r="Q60" s="121" t="str">
        <f>IFERROR(VLOOKUP(A60,Final_list,17,0),"")</f>
        <v/>
      </c>
      <c r="R60" s="121" t="str">
        <f>IFERROR(VLOOKUP(A60,Final_list,18,0),"")</f>
        <v/>
      </c>
    </row>
    <row r="61" spans="1:18" ht="29.1" customHeight="1">
      <c r="A61" s="66">
        <v>54</v>
      </c>
      <c r="B61" s="8" t="str">
        <f t="shared" si="15"/>
        <v/>
      </c>
      <c r="C61" s="112" t="str">
        <f t="shared" si="16"/>
        <v/>
      </c>
      <c r="D61" s="112" t="str">
        <f t="shared" si="17"/>
        <v/>
      </c>
      <c r="E61" s="113" t="str">
        <f t="shared" si="18"/>
        <v/>
      </c>
      <c r="F61" s="113" t="str">
        <f t="shared" si="19"/>
        <v/>
      </c>
      <c r="G61" s="113" t="str">
        <f t="shared" si="20"/>
        <v/>
      </c>
      <c r="H61" s="114" t="str">
        <f t="shared" si="21"/>
        <v/>
      </c>
      <c r="I61" s="114" t="str">
        <f t="shared" si="22"/>
        <v/>
      </c>
      <c r="J61" s="8" t="str">
        <f t="shared" si="23"/>
        <v/>
      </c>
      <c r="K61" s="114" t="str">
        <f t="shared" si="8"/>
        <v/>
      </c>
      <c r="L61" s="8" t="str">
        <f t="shared" si="24"/>
        <v/>
      </c>
      <c r="M61" s="115" t="str">
        <f t="shared" si="25"/>
        <v/>
      </c>
      <c r="N61" s="8" t="str">
        <f t="shared" si="26"/>
        <v/>
      </c>
      <c r="O61" s="115" t="str">
        <f t="shared" si="27"/>
        <v/>
      </c>
      <c r="P61" s="115" t="str">
        <f t="shared" si="28"/>
        <v/>
      </c>
      <c r="Q61" s="121" t="str">
        <f>IFERROR(VLOOKUP(A61,Final_list,17,0),"")</f>
        <v/>
      </c>
      <c r="R61" s="121" t="str">
        <f>IFERROR(VLOOKUP(A61,Final_list,18,0),"")</f>
        <v/>
      </c>
    </row>
    <row r="62" spans="1:18" ht="29.1" customHeight="1">
      <c r="A62" s="66">
        <v>55</v>
      </c>
      <c r="B62" s="8" t="str">
        <f t="shared" si="15"/>
        <v/>
      </c>
      <c r="C62" s="112" t="str">
        <f t="shared" si="16"/>
        <v/>
      </c>
      <c r="D62" s="112" t="str">
        <f t="shared" si="17"/>
        <v/>
      </c>
      <c r="E62" s="113" t="str">
        <f t="shared" si="18"/>
        <v/>
      </c>
      <c r="F62" s="113" t="str">
        <f t="shared" si="19"/>
        <v/>
      </c>
      <c r="G62" s="113" t="str">
        <f t="shared" si="20"/>
        <v/>
      </c>
      <c r="H62" s="114" t="str">
        <f t="shared" si="21"/>
        <v/>
      </c>
      <c r="I62" s="114" t="str">
        <f t="shared" si="22"/>
        <v/>
      </c>
      <c r="J62" s="8" t="str">
        <f t="shared" si="23"/>
        <v/>
      </c>
      <c r="K62" s="114" t="str">
        <f t="shared" si="8"/>
        <v/>
      </c>
      <c r="L62" s="8" t="str">
        <f t="shared" si="24"/>
        <v/>
      </c>
      <c r="M62" s="115" t="str">
        <f t="shared" si="25"/>
        <v/>
      </c>
      <c r="N62" s="8" t="str">
        <f t="shared" si="26"/>
        <v/>
      </c>
      <c r="O62" s="115" t="str">
        <f t="shared" si="27"/>
        <v/>
      </c>
      <c r="P62" s="115" t="str">
        <f t="shared" si="28"/>
        <v/>
      </c>
      <c r="Q62" s="121" t="str">
        <f>IFERROR(VLOOKUP(A62,Final_list,17,0),"")</f>
        <v/>
      </c>
      <c r="R62" s="121" t="str">
        <f>IFERROR(VLOOKUP(A62,Final_list,18,0),"")</f>
        <v/>
      </c>
    </row>
    <row r="63" spans="1:18" ht="29.1" customHeight="1">
      <c r="A63" s="66">
        <v>56</v>
      </c>
      <c r="B63" s="8" t="str">
        <f t="shared" si="15"/>
        <v/>
      </c>
      <c r="C63" s="112" t="str">
        <f t="shared" si="16"/>
        <v/>
      </c>
      <c r="D63" s="112" t="str">
        <f t="shared" si="17"/>
        <v/>
      </c>
      <c r="E63" s="113" t="str">
        <f t="shared" si="18"/>
        <v/>
      </c>
      <c r="F63" s="113" t="str">
        <f t="shared" si="19"/>
        <v/>
      </c>
      <c r="G63" s="113" t="str">
        <f t="shared" si="20"/>
        <v/>
      </c>
      <c r="H63" s="114" t="str">
        <f t="shared" si="21"/>
        <v/>
      </c>
      <c r="I63" s="114" t="str">
        <f t="shared" si="22"/>
        <v/>
      </c>
      <c r="J63" s="8" t="str">
        <f t="shared" si="23"/>
        <v/>
      </c>
      <c r="K63" s="114" t="str">
        <f t="shared" si="8"/>
        <v/>
      </c>
      <c r="L63" s="8" t="str">
        <f t="shared" si="24"/>
        <v/>
      </c>
      <c r="M63" s="115" t="str">
        <f t="shared" si="25"/>
        <v/>
      </c>
      <c r="N63" s="8" t="str">
        <f t="shared" si="26"/>
        <v/>
      </c>
      <c r="O63" s="115" t="str">
        <f t="shared" si="27"/>
        <v/>
      </c>
      <c r="P63" s="115" t="str">
        <f t="shared" si="28"/>
        <v/>
      </c>
      <c r="Q63" s="121" t="str">
        <f>IFERROR(VLOOKUP(A63,Final_list,17,0),"")</f>
        <v/>
      </c>
      <c r="R63" s="121" t="str">
        <f>IFERROR(VLOOKUP(A63,Final_list,18,0),"")</f>
        <v/>
      </c>
    </row>
    <row r="64" spans="1:18" ht="29.1" customHeight="1">
      <c r="A64" s="66">
        <v>57</v>
      </c>
      <c r="B64" s="8" t="str">
        <f t="shared" si="15"/>
        <v/>
      </c>
      <c r="C64" s="112" t="str">
        <f t="shared" si="16"/>
        <v/>
      </c>
      <c r="D64" s="112" t="str">
        <f t="shared" si="17"/>
        <v/>
      </c>
      <c r="E64" s="113" t="str">
        <f t="shared" si="18"/>
        <v/>
      </c>
      <c r="F64" s="113" t="str">
        <f t="shared" si="19"/>
        <v/>
      </c>
      <c r="G64" s="113" t="str">
        <f t="shared" si="20"/>
        <v/>
      </c>
      <c r="H64" s="114" t="str">
        <f t="shared" si="21"/>
        <v/>
      </c>
      <c r="I64" s="114" t="str">
        <f t="shared" si="22"/>
        <v/>
      </c>
      <c r="J64" s="8" t="str">
        <f t="shared" si="23"/>
        <v/>
      </c>
      <c r="K64" s="114" t="str">
        <f t="shared" si="8"/>
        <v/>
      </c>
      <c r="L64" s="8" t="str">
        <f t="shared" si="24"/>
        <v/>
      </c>
      <c r="M64" s="115" t="str">
        <f t="shared" si="25"/>
        <v/>
      </c>
      <c r="N64" s="8" t="str">
        <f t="shared" si="26"/>
        <v/>
      </c>
      <c r="O64" s="115" t="str">
        <f t="shared" si="27"/>
        <v/>
      </c>
      <c r="P64" s="115" t="str">
        <f t="shared" si="28"/>
        <v/>
      </c>
      <c r="Q64" s="121" t="str">
        <f>IFERROR(VLOOKUP(A64,Final_list,17,0),"")</f>
        <v/>
      </c>
      <c r="R64" s="121" t="str">
        <f>IFERROR(VLOOKUP(A64,Final_list,18,0),"")</f>
        <v/>
      </c>
    </row>
    <row r="65" spans="1:18" ht="29.1" customHeight="1">
      <c r="A65" s="66">
        <v>58</v>
      </c>
      <c r="B65" s="8" t="str">
        <f t="shared" si="15"/>
        <v/>
      </c>
      <c r="C65" s="112" t="str">
        <f t="shared" si="16"/>
        <v/>
      </c>
      <c r="D65" s="112" t="str">
        <f t="shared" si="17"/>
        <v/>
      </c>
      <c r="E65" s="113" t="str">
        <f t="shared" si="18"/>
        <v/>
      </c>
      <c r="F65" s="113" t="str">
        <f t="shared" si="19"/>
        <v/>
      </c>
      <c r="G65" s="113" t="str">
        <f t="shared" si="20"/>
        <v/>
      </c>
      <c r="H65" s="114" t="str">
        <f t="shared" si="21"/>
        <v/>
      </c>
      <c r="I65" s="114" t="str">
        <f t="shared" si="22"/>
        <v/>
      </c>
      <c r="J65" s="8" t="str">
        <f t="shared" si="23"/>
        <v/>
      </c>
      <c r="K65" s="114" t="str">
        <f t="shared" si="8"/>
        <v/>
      </c>
      <c r="L65" s="8" t="str">
        <f t="shared" si="24"/>
        <v/>
      </c>
      <c r="M65" s="115" t="str">
        <f t="shared" si="25"/>
        <v/>
      </c>
      <c r="N65" s="8" t="str">
        <f t="shared" si="26"/>
        <v/>
      </c>
      <c r="O65" s="115" t="str">
        <f t="shared" si="27"/>
        <v/>
      </c>
      <c r="P65" s="115" t="str">
        <f t="shared" si="28"/>
        <v/>
      </c>
      <c r="Q65" s="121" t="str">
        <f>IFERROR(VLOOKUP(A65,Final_list,17,0),"")</f>
        <v/>
      </c>
      <c r="R65" s="121" t="str">
        <f>IFERROR(VLOOKUP(A65,Final_list,18,0),"")</f>
        <v/>
      </c>
    </row>
    <row r="66" spans="1:18" ht="29.1" customHeight="1">
      <c r="A66" s="66">
        <v>59</v>
      </c>
      <c r="B66" s="8" t="str">
        <f t="shared" si="15"/>
        <v/>
      </c>
      <c r="C66" s="112" t="str">
        <f t="shared" si="16"/>
        <v/>
      </c>
      <c r="D66" s="112" t="str">
        <f t="shared" si="17"/>
        <v/>
      </c>
      <c r="E66" s="113" t="str">
        <f t="shared" si="18"/>
        <v/>
      </c>
      <c r="F66" s="113" t="str">
        <f t="shared" si="19"/>
        <v/>
      </c>
      <c r="G66" s="113" t="str">
        <f t="shared" si="20"/>
        <v/>
      </c>
      <c r="H66" s="114" t="str">
        <f t="shared" si="21"/>
        <v/>
      </c>
      <c r="I66" s="114" t="str">
        <f t="shared" si="22"/>
        <v/>
      </c>
      <c r="J66" s="8" t="str">
        <f t="shared" si="23"/>
        <v/>
      </c>
      <c r="K66" s="114" t="str">
        <f t="shared" si="8"/>
        <v/>
      </c>
      <c r="L66" s="8" t="str">
        <f t="shared" si="24"/>
        <v/>
      </c>
      <c r="M66" s="115" t="str">
        <f t="shared" si="25"/>
        <v/>
      </c>
      <c r="N66" s="8" t="str">
        <f t="shared" si="26"/>
        <v/>
      </c>
      <c r="O66" s="115" t="str">
        <f t="shared" si="27"/>
        <v/>
      </c>
      <c r="P66" s="115" t="str">
        <f t="shared" si="28"/>
        <v/>
      </c>
      <c r="Q66" s="121" t="str">
        <f>IFERROR(VLOOKUP(A66,Final_list,17,0),"")</f>
        <v/>
      </c>
      <c r="R66" s="121" t="str">
        <f>IFERROR(VLOOKUP(A66,Final_list,18,0),"")</f>
        <v/>
      </c>
    </row>
    <row r="67" spans="1:18" ht="29.1" customHeight="1">
      <c r="A67" s="66">
        <v>60</v>
      </c>
      <c r="B67" s="8" t="str">
        <f t="shared" si="15"/>
        <v/>
      </c>
      <c r="C67" s="112" t="str">
        <f t="shared" si="16"/>
        <v/>
      </c>
      <c r="D67" s="112" t="str">
        <f t="shared" si="17"/>
        <v/>
      </c>
      <c r="E67" s="113" t="str">
        <f t="shared" si="18"/>
        <v/>
      </c>
      <c r="F67" s="113" t="str">
        <f t="shared" si="19"/>
        <v/>
      </c>
      <c r="G67" s="113" t="str">
        <f t="shared" si="20"/>
        <v/>
      </c>
      <c r="H67" s="114" t="str">
        <f t="shared" si="21"/>
        <v/>
      </c>
      <c r="I67" s="114" t="str">
        <f t="shared" si="22"/>
        <v/>
      </c>
      <c r="J67" s="8" t="str">
        <f t="shared" si="23"/>
        <v/>
      </c>
      <c r="K67" s="114" t="str">
        <f t="shared" si="8"/>
        <v/>
      </c>
      <c r="L67" s="8" t="str">
        <f t="shared" si="24"/>
        <v/>
      </c>
      <c r="M67" s="115" t="str">
        <f t="shared" si="25"/>
        <v/>
      </c>
      <c r="N67" s="8" t="str">
        <f t="shared" si="26"/>
        <v/>
      </c>
      <c r="O67" s="115" t="str">
        <f t="shared" si="27"/>
        <v/>
      </c>
      <c r="P67" s="115" t="str">
        <f t="shared" si="28"/>
        <v/>
      </c>
      <c r="Q67" s="121" t="str">
        <f>IFERROR(VLOOKUP(A67,Final_list,17,0),"")</f>
        <v/>
      </c>
      <c r="R67" s="121" t="str">
        <f>IFERROR(VLOOKUP(A67,Final_list,18,0),"")</f>
        <v/>
      </c>
    </row>
    <row r="68" spans="1:18" ht="29.1" customHeight="1">
      <c r="A68" s="66">
        <v>61</v>
      </c>
      <c r="B68" s="8" t="str">
        <f t="shared" si="15"/>
        <v/>
      </c>
      <c r="C68" s="112" t="str">
        <f t="shared" si="16"/>
        <v/>
      </c>
      <c r="D68" s="112" t="str">
        <f t="shared" si="17"/>
        <v/>
      </c>
      <c r="E68" s="113" t="str">
        <f t="shared" si="18"/>
        <v/>
      </c>
      <c r="F68" s="113" t="str">
        <f t="shared" si="19"/>
        <v/>
      </c>
      <c r="G68" s="113" t="str">
        <f t="shared" si="20"/>
        <v/>
      </c>
      <c r="H68" s="114" t="str">
        <f t="shared" si="21"/>
        <v/>
      </c>
      <c r="I68" s="114" t="str">
        <f t="shared" si="22"/>
        <v/>
      </c>
      <c r="J68" s="8" t="str">
        <f t="shared" si="23"/>
        <v/>
      </c>
      <c r="K68" s="114" t="str">
        <f t="shared" si="8"/>
        <v/>
      </c>
      <c r="L68" s="8" t="str">
        <f t="shared" si="24"/>
        <v/>
      </c>
      <c r="M68" s="115" t="str">
        <f t="shared" si="25"/>
        <v/>
      </c>
      <c r="N68" s="8" t="str">
        <f t="shared" si="26"/>
        <v/>
      </c>
      <c r="O68" s="115" t="str">
        <f t="shared" si="27"/>
        <v/>
      </c>
      <c r="P68" s="115" t="str">
        <f t="shared" si="28"/>
        <v/>
      </c>
      <c r="Q68" s="121" t="str">
        <f>IFERROR(VLOOKUP(A68,Final_list,17,0),"")</f>
        <v/>
      </c>
      <c r="R68" s="121" t="str">
        <f>IFERROR(VLOOKUP(A68,Final_list,18,0),"")</f>
        <v/>
      </c>
    </row>
    <row r="69" spans="1:18" ht="29.1" customHeight="1">
      <c r="A69" s="66">
        <v>62</v>
      </c>
      <c r="B69" s="8" t="str">
        <f t="shared" si="15"/>
        <v/>
      </c>
      <c r="C69" s="112" t="str">
        <f t="shared" si="16"/>
        <v/>
      </c>
      <c r="D69" s="112" t="str">
        <f t="shared" si="17"/>
        <v/>
      </c>
      <c r="E69" s="113" t="str">
        <f t="shared" si="18"/>
        <v/>
      </c>
      <c r="F69" s="113" t="str">
        <f t="shared" si="19"/>
        <v/>
      </c>
      <c r="G69" s="113" t="str">
        <f t="shared" si="20"/>
        <v/>
      </c>
      <c r="H69" s="114" t="str">
        <f t="shared" si="21"/>
        <v/>
      </c>
      <c r="I69" s="114" t="str">
        <f t="shared" si="22"/>
        <v/>
      </c>
      <c r="J69" s="8" t="str">
        <f t="shared" si="23"/>
        <v/>
      </c>
      <c r="K69" s="114" t="str">
        <f t="shared" si="8"/>
        <v/>
      </c>
      <c r="L69" s="8" t="str">
        <f t="shared" si="24"/>
        <v/>
      </c>
      <c r="M69" s="115" t="str">
        <f t="shared" si="25"/>
        <v/>
      </c>
      <c r="N69" s="8" t="str">
        <f t="shared" si="26"/>
        <v/>
      </c>
      <c r="O69" s="115" t="str">
        <f t="shared" si="27"/>
        <v/>
      </c>
      <c r="P69" s="115" t="str">
        <f t="shared" si="28"/>
        <v/>
      </c>
      <c r="Q69" s="121" t="str">
        <f>IFERROR(VLOOKUP(A69,Final_list,17,0),"")</f>
        <v/>
      </c>
      <c r="R69" s="121" t="str">
        <f>IFERROR(VLOOKUP(A69,Final_list,18,0),"")</f>
        <v/>
      </c>
    </row>
    <row r="70" spans="1:18" ht="29.1" customHeight="1">
      <c r="A70" s="66">
        <v>63</v>
      </c>
      <c r="B70" s="8" t="str">
        <f t="shared" si="15"/>
        <v/>
      </c>
      <c r="C70" s="112" t="str">
        <f t="shared" si="16"/>
        <v/>
      </c>
      <c r="D70" s="112" t="str">
        <f t="shared" si="17"/>
        <v/>
      </c>
      <c r="E70" s="113" t="str">
        <f t="shared" si="18"/>
        <v/>
      </c>
      <c r="F70" s="113" t="str">
        <f t="shared" si="19"/>
        <v/>
      </c>
      <c r="G70" s="113" t="str">
        <f t="shared" si="20"/>
        <v/>
      </c>
      <c r="H70" s="114" t="str">
        <f t="shared" si="21"/>
        <v/>
      </c>
      <c r="I70" s="114" t="str">
        <f t="shared" si="22"/>
        <v/>
      </c>
      <c r="J70" s="8" t="str">
        <f t="shared" si="23"/>
        <v/>
      </c>
      <c r="K70" s="114" t="str">
        <f t="shared" si="8"/>
        <v/>
      </c>
      <c r="L70" s="8" t="str">
        <f t="shared" si="24"/>
        <v/>
      </c>
      <c r="M70" s="115" t="str">
        <f t="shared" si="25"/>
        <v/>
      </c>
      <c r="N70" s="8" t="str">
        <f t="shared" si="26"/>
        <v/>
      </c>
      <c r="O70" s="115" t="str">
        <f t="shared" si="27"/>
        <v/>
      </c>
      <c r="P70" s="115" t="str">
        <f t="shared" si="28"/>
        <v/>
      </c>
      <c r="Q70" s="121" t="str">
        <f>IFERROR(VLOOKUP(A70,Final_list,17,0),"")</f>
        <v/>
      </c>
      <c r="R70" s="121" t="str">
        <f>IFERROR(VLOOKUP(A70,Final_list,18,0),"")</f>
        <v/>
      </c>
    </row>
    <row r="71" spans="1:18" ht="29.1" customHeight="1">
      <c r="A71" s="66">
        <v>64</v>
      </c>
      <c r="B71" s="8" t="str">
        <f t="shared" si="15"/>
        <v/>
      </c>
      <c r="C71" s="112" t="str">
        <f t="shared" si="16"/>
        <v/>
      </c>
      <c r="D71" s="112" t="str">
        <f t="shared" si="17"/>
        <v/>
      </c>
      <c r="E71" s="113" t="str">
        <f t="shared" si="18"/>
        <v/>
      </c>
      <c r="F71" s="113" t="str">
        <f t="shared" si="19"/>
        <v/>
      </c>
      <c r="G71" s="113" t="str">
        <f t="shared" si="20"/>
        <v/>
      </c>
      <c r="H71" s="114" t="str">
        <f t="shared" si="21"/>
        <v/>
      </c>
      <c r="I71" s="114" t="str">
        <f t="shared" si="22"/>
        <v/>
      </c>
      <c r="J71" s="8" t="str">
        <f t="shared" si="23"/>
        <v/>
      </c>
      <c r="K71" s="114" t="str">
        <f t="shared" si="8"/>
        <v/>
      </c>
      <c r="L71" s="8" t="str">
        <f t="shared" si="24"/>
        <v/>
      </c>
      <c r="M71" s="115" t="str">
        <f t="shared" si="25"/>
        <v/>
      </c>
      <c r="N71" s="8" t="str">
        <f t="shared" si="26"/>
        <v/>
      </c>
      <c r="O71" s="115" t="str">
        <f t="shared" si="27"/>
        <v/>
      </c>
      <c r="P71" s="115" t="str">
        <f t="shared" si="28"/>
        <v/>
      </c>
      <c r="Q71" s="121" t="str">
        <f>IFERROR(VLOOKUP(A71,Final_list,17,0),"")</f>
        <v/>
      </c>
      <c r="R71" s="121" t="str">
        <f>IFERROR(VLOOKUP(A71,Final_list,18,0),"")</f>
        <v/>
      </c>
    </row>
    <row r="72" spans="1:18" ht="29.1" customHeight="1">
      <c r="A72" s="66">
        <v>65</v>
      </c>
      <c r="B72" s="8" t="str">
        <f t="shared" si="15"/>
        <v/>
      </c>
      <c r="C72" s="112" t="str">
        <f t="shared" si="16"/>
        <v/>
      </c>
      <c r="D72" s="112" t="str">
        <f t="shared" si="17"/>
        <v/>
      </c>
      <c r="E72" s="113" t="str">
        <f t="shared" si="18"/>
        <v/>
      </c>
      <c r="F72" s="113" t="str">
        <f t="shared" si="19"/>
        <v/>
      </c>
      <c r="G72" s="113" t="str">
        <f t="shared" si="20"/>
        <v/>
      </c>
      <c r="H72" s="114" t="str">
        <f t="shared" si="21"/>
        <v/>
      </c>
      <c r="I72" s="114" t="str">
        <f t="shared" si="22"/>
        <v/>
      </c>
      <c r="J72" s="8" t="str">
        <f t="shared" si="23"/>
        <v/>
      </c>
      <c r="K72" s="114" t="str">
        <f t="shared" ref="K72:K135" si="29">IFERROR(VLOOKUP(A72,Final_list,11,0),"")</f>
        <v/>
      </c>
      <c r="L72" s="8" t="str">
        <f t="shared" si="24"/>
        <v/>
      </c>
      <c r="M72" s="115" t="str">
        <f t="shared" si="25"/>
        <v/>
      </c>
      <c r="N72" s="8" t="str">
        <f t="shared" si="26"/>
        <v/>
      </c>
      <c r="O72" s="115" t="str">
        <f t="shared" si="27"/>
        <v/>
      </c>
      <c r="P72" s="115" t="str">
        <f t="shared" si="28"/>
        <v/>
      </c>
      <c r="Q72" s="121" t="str">
        <f>IFERROR(VLOOKUP(A72,Final_list,17,0),"")</f>
        <v/>
      </c>
      <c r="R72" s="121" t="str">
        <f>IFERROR(VLOOKUP(A72,Final_list,18,0),"")</f>
        <v/>
      </c>
    </row>
    <row r="73" spans="1:18" ht="29.1" customHeight="1">
      <c r="A73" s="66">
        <v>66</v>
      </c>
      <c r="B73" s="8" t="str">
        <f t="shared" si="15"/>
        <v/>
      </c>
      <c r="C73" s="112" t="str">
        <f t="shared" si="16"/>
        <v/>
      </c>
      <c r="D73" s="112" t="str">
        <f t="shared" si="17"/>
        <v/>
      </c>
      <c r="E73" s="113" t="str">
        <f t="shared" si="18"/>
        <v/>
      </c>
      <c r="F73" s="113" t="str">
        <f t="shared" si="19"/>
        <v/>
      </c>
      <c r="G73" s="113" t="str">
        <f t="shared" si="20"/>
        <v/>
      </c>
      <c r="H73" s="114" t="str">
        <f t="shared" si="21"/>
        <v/>
      </c>
      <c r="I73" s="114" t="str">
        <f t="shared" si="22"/>
        <v/>
      </c>
      <c r="J73" s="8" t="str">
        <f t="shared" si="23"/>
        <v/>
      </c>
      <c r="K73" s="114" t="str">
        <f t="shared" si="29"/>
        <v/>
      </c>
      <c r="L73" s="8" t="str">
        <f t="shared" si="24"/>
        <v/>
      </c>
      <c r="M73" s="115" t="str">
        <f t="shared" si="25"/>
        <v/>
      </c>
      <c r="N73" s="8" t="str">
        <f t="shared" si="26"/>
        <v/>
      </c>
      <c r="O73" s="115" t="str">
        <f t="shared" si="27"/>
        <v/>
      </c>
      <c r="P73" s="115" t="str">
        <f t="shared" si="28"/>
        <v/>
      </c>
      <c r="Q73" s="121" t="str">
        <f>IFERROR(VLOOKUP(A73,Final_list,17,0),"")</f>
        <v/>
      </c>
      <c r="R73" s="121" t="str">
        <f>IFERROR(VLOOKUP(A73,Final_list,18,0),"")</f>
        <v/>
      </c>
    </row>
    <row r="74" spans="1:18" ht="29.1" customHeight="1">
      <c r="A74" s="66">
        <v>67</v>
      </c>
      <c r="B74" s="8" t="str">
        <f t="shared" si="15"/>
        <v/>
      </c>
      <c r="C74" s="112" t="str">
        <f t="shared" si="16"/>
        <v/>
      </c>
      <c r="D74" s="112" t="str">
        <f t="shared" si="17"/>
        <v/>
      </c>
      <c r="E74" s="113" t="str">
        <f t="shared" si="18"/>
        <v/>
      </c>
      <c r="F74" s="113" t="str">
        <f t="shared" si="19"/>
        <v/>
      </c>
      <c r="G74" s="113" t="str">
        <f t="shared" si="20"/>
        <v/>
      </c>
      <c r="H74" s="114" t="str">
        <f t="shared" si="21"/>
        <v/>
      </c>
      <c r="I74" s="114" t="str">
        <f t="shared" si="22"/>
        <v/>
      </c>
      <c r="J74" s="8" t="str">
        <f t="shared" si="23"/>
        <v/>
      </c>
      <c r="K74" s="114" t="str">
        <f t="shared" si="29"/>
        <v/>
      </c>
      <c r="L74" s="8" t="str">
        <f t="shared" si="24"/>
        <v/>
      </c>
      <c r="M74" s="115" t="str">
        <f t="shared" si="25"/>
        <v/>
      </c>
      <c r="N74" s="8" t="str">
        <f t="shared" si="26"/>
        <v/>
      </c>
      <c r="O74" s="115" t="str">
        <f t="shared" si="27"/>
        <v/>
      </c>
      <c r="P74" s="115" t="str">
        <f t="shared" si="28"/>
        <v/>
      </c>
      <c r="Q74" s="121" t="str">
        <f>IFERROR(VLOOKUP(A74,Final_list,17,0),"")</f>
        <v/>
      </c>
      <c r="R74" s="121" t="str">
        <f>IFERROR(VLOOKUP(A74,Final_list,18,0),"")</f>
        <v/>
      </c>
    </row>
    <row r="75" spans="1:18" ht="29.1" customHeight="1">
      <c r="A75" s="66">
        <v>68</v>
      </c>
      <c r="B75" s="8" t="str">
        <f t="shared" si="15"/>
        <v/>
      </c>
      <c r="C75" s="112" t="str">
        <f t="shared" si="16"/>
        <v/>
      </c>
      <c r="D75" s="112" t="str">
        <f t="shared" si="17"/>
        <v/>
      </c>
      <c r="E75" s="113" t="str">
        <f t="shared" si="18"/>
        <v/>
      </c>
      <c r="F75" s="113" t="str">
        <f t="shared" si="19"/>
        <v/>
      </c>
      <c r="G75" s="113" t="str">
        <f t="shared" si="20"/>
        <v/>
      </c>
      <c r="H75" s="114" t="str">
        <f t="shared" si="21"/>
        <v/>
      </c>
      <c r="I75" s="114" t="str">
        <f t="shared" si="22"/>
        <v/>
      </c>
      <c r="J75" s="8" t="str">
        <f t="shared" si="23"/>
        <v/>
      </c>
      <c r="K75" s="114" t="str">
        <f t="shared" si="29"/>
        <v/>
      </c>
      <c r="L75" s="8" t="str">
        <f t="shared" si="24"/>
        <v/>
      </c>
      <c r="M75" s="115" t="str">
        <f t="shared" si="25"/>
        <v/>
      </c>
      <c r="N75" s="8" t="str">
        <f t="shared" si="26"/>
        <v/>
      </c>
      <c r="O75" s="115" t="str">
        <f t="shared" si="27"/>
        <v/>
      </c>
      <c r="P75" s="115" t="str">
        <f t="shared" si="28"/>
        <v/>
      </c>
      <c r="Q75" s="121" t="str">
        <f>IFERROR(VLOOKUP(A75,Final_list,17,0),"")</f>
        <v/>
      </c>
      <c r="R75" s="121" t="str">
        <f>IFERROR(VLOOKUP(A75,Final_list,18,0),"")</f>
        <v/>
      </c>
    </row>
    <row r="76" spans="1:18" ht="29.1" customHeight="1">
      <c r="A76" s="66">
        <v>69</v>
      </c>
      <c r="B76" s="8" t="str">
        <f t="shared" ref="B76:B139" si="30">IFERROR(IF(LEN(C76)&gt;=2,B75+1,""),"")</f>
        <v/>
      </c>
      <c r="C76" s="112" t="str">
        <f t="shared" ref="C76:C139" si="31">IFERROR(VLOOKUP(A76,Final_list,2,0),"")</f>
        <v/>
      </c>
      <c r="D76" s="112" t="str">
        <f t="shared" ref="D76:D139" si="32">IFERROR(VLOOKUP(A76,Final_list,3,0),"")</f>
        <v/>
      </c>
      <c r="E76" s="113" t="str">
        <f t="shared" ref="E76:E139" si="33">IFERROR(VLOOKUP(A76,Final_list,4,0),"")</f>
        <v/>
      </c>
      <c r="F76" s="113" t="str">
        <f t="shared" ref="F76:F139" si="34">IFERROR(VLOOKUP(A76,Final_list,5,0),"")</f>
        <v/>
      </c>
      <c r="G76" s="113" t="str">
        <f t="shared" ref="G76:G139" si="35">IFERROR(VLOOKUP(A76,Final_list,6,0),"")</f>
        <v/>
      </c>
      <c r="H76" s="114" t="str">
        <f t="shared" ref="H76:H139" si="36">IFERROR(VLOOKUP(A76,Final_list,7,0),"")</f>
        <v/>
      </c>
      <c r="I76" s="114" t="str">
        <f t="shared" ref="I76:I139" si="37">IFERROR(VLOOKUP(A76,Final_list,8,0),"")</f>
        <v/>
      </c>
      <c r="J76" s="8" t="str">
        <f t="shared" ref="J76:J139" si="38">IFERROR(VLOOKUP(A76,Final_list,9,0),"")</f>
        <v/>
      </c>
      <c r="K76" s="114" t="str">
        <f t="shared" si="29"/>
        <v/>
      </c>
      <c r="L76" s="8" t="str">
        <f t="shared" ref="L76:L139" si="39">IFERROR(VLOOKUP(A76,Final_list,12,0),"")</f>
        <v/>
      </c>
      <c r="M76" s="115" t="str">
        <f t="shared" ref="M76:M139" si="40">IFERROR(VLOOKUP(A76,Final_list,13,0),"")</f>
        <v/>
      </c>
      <c r="N76" s="8" t="str">
        <f t="shared" ref="N76:N139" si="41">IFERROR(VLOOKUP(A76,Final_list,14,0),"")</f>
        <v/>
      </c>
      <c r="O76" s="115" t="str">
        <f t="shared" ref="O76:O139" si="42">IFERROR(VLOOKUP(A76,Final_list,15,0),"")</f>
        <v/>
      </c>
      <c r="P76" s="115" t="str">
        <f t="shared" ref="P76:P139" si="43">IFERROR(VLOOKUP(A76,Final_list,16,0),"")</f>
        <v/>
      </c>
      <c r="Q76" s="121" t="str">
        <f>IFERROR(VLOOKUP(A76,Final_list,17,0),"")</f>
        <v/>
      </c>
      <c r="R76" s="121" t="str">
        <f>IFERROR(VLOOKUP(A76,Final_list,18,0),"")</f>
        <v/>
      </c>
    </row>
    <row r="77" spans="1:18" ht="29.1" customHeight="1">
      <c r="A77" s="66">
        <v>70</v>
      </c>
      <c r="B77" s="8" t="str">
        <f t="shared" si="30"/>
        <v/>
      </c>
      <c r="C77" s="112" t="str">
        <f t="shared" si="31"/>
        <v/>
      </c>
      <c r="D77" s="112" t="str">
        <f t="shared" si="32"/>
        <v/>
      </c>
      <c r="E77" s="113" t="str">
        <f t="shared" si="33"/>
        <v/>
      </c>
      <c r="F77" s="113" t="str">
        <f t="shared" si="34"/>
        <v/>
      </c>
      <c r="G77" s="113" t="str">
        <f t="shared" si="35"/>
        <v/>
      </c>
      <c r="H77" s="114" t="str">
        <f t="shared" si="36"/>
        <v/>
      </c>
      <c r="I77" s="114" t="str">
        <f t="shared" si="37"/>
        <v/>
      </c>
      <c r="J77" s="8" t="str">
        <f t="shared" si="38"/>
        <v/>
      </c>
      <c r="K77" s="114" t="str">
        <f t="shared" si="29"/>
        <v/>
      </c>
      <c r="L77" s="8" t="str">
        <f t="shared" si="39"/>
        <v/>
      </c>
      <c r="M77" s="115" t="str">
        <f t="shared" si="40"/>
        <v/>
      </c>
      <c r="N77" s="8" t="str">
        <f t="shared" si="41"/>
        <v/>
      </c>
      <c r="O77" s="115" t="str">
        <f t="shared" si="42"/>
        <v/>
      </c>
      <c r="P77" s="115" t="str">
        <f t="shared" si="43"/>
        <v/>
      </c>
      <c r="Q77" s="121" t="str">
        <f>IFERROR(VLOOKUP(A77,Final_list,17,0),"")</f>
        <v/>
      </c>
      <c r="R77" s="121" t="str">
        <f>IFERROR(VLOOKUP(A77,Final_list,18,0),"")</f>
        <v/>
      </c>
    </row>
    <row r="78" spans="1:18" ht="29.1" customHeight="1">
      <c r="A78" s="66">
        <v>71</v>
      </c>
      <c r="B78" s="8" t="str">
        <f t="shared" si="30"/>
        <v/>
      </c>
      <c r="C78" s="112" t="str">
        <f t="shared" si="31"/>
        <v/>
      </c>
      <c r="D78" s="112" t="str">
        <f t="shared" si="32"/>
        <v/>
      </c>
      <c r="E78" s="113" t="str">
        <f t="shared" si="33"/>
        <v/>
      </c>
      <c r="F78" s="113" t="str">
        <f t="shared" si="34"/>
        <v/>
      </c>
      <c r="G78" s="113" t="str">
        <f t="shared" si="35"/>
        <v/>
      </c>
      <c r="H78" s="114" t="str">
        <f t="shared" si="36"/>
        <v/>
      </c>
      <c r="I78" s="114" t="str">
        <f t="shared" si="37"/>
        <v/>
      </c>
      <c r="J78" s="8" t="str">
        <f t="shared" si="38"/>
        <v/>
      </c>
      <c r="K78" s="114" t="str">
        <f t="shared" si="29"/>
        <v/>
      </c>
      <c r="L78" s="8" t="str">
        <f t="shared" si="39"/>
        <v/>
      </c>
      <c r="M78" s="115" t="str">
        <f t="shared" si="40"/>
        <v/>
      </c>
      <c r="N78" s="8" t="str">
        <f t="shared" si="41"/>
        <v/>
      </c>
      <c r="O78" s="115" t="str">
        <f t="shared" si="42"/>
        <v/>
      </c>
      <c r="P78" s="115" t="str">
        <f t="shared" si="43"/>
        <v/>
      </c>
      <c r="Q78" s="121" t="str">
        <f>IFERROR(VLOOKUP(A78,Final_list,17,0),"")</f>
        <v/>
      </c>
      <c r="R78" s="121" t="str">
        <f>IFERROR(VLOOKUP(A78,Final_list,18,0),"")</f>
        <v/>
      </c>
    </row>
    <row r="79" spans="1:18" ht="29.1" customHeight="1">
      <c r="A79" s="66">
        <v>72</v>
      </c>
      <c r="B79" s="8" t="str">
        <f t="shared" si="30"/>
        <v/>
      </c>
      <c r="C79" s="112" t="str">
        <f t="shared" si="31"/>
        <v/>
      </c>
      <c r="D79" s="112" t="str">
        <f t="shared" si="32"/>
        <v/>
      </c>
      <c r="E79" s="113" t="str">
        <f t="shared" si="33"/>
        <v/>
      </c>
      <c r="F79" s="113" t="str">
        <f t="shared" si="34"/>
        <v/>
      </c>
      <c r="G79" s="113" t="str">
        <f t="shared" si="35"/>
        <v/>
      </c>
      <c r="H79" s="114" t="str">
        <f t="shared" si="36"/>
        <v/>
      </c>
      <c r="I79" s="114" t="str">
        <f t="shared" si="37"/>
        <v/>
      </c>
      <c r="J79" s="8" t="str">
        <f t="shared" si="38"/>
        <v/>
      </c>
      <c r="K79" s="114" t="str">
        <f t="shared" si="29"/>
        <v/>
      </c>
      <c r="L79" s="8" t="str">
        <f t="shared" si="39"/>
        <v/>
      </c>
      <c r="M79" s="115" t="str">
        <f t="shared" si="40"/>
        <v/>
      </c>
      <c r="N79" s="8" t="str">
        <f t="shared" si="41"/>
        <v/>
      </c>
      <c r="O79" s="115" t="str">
        <f t="shared" si="42"/>
        <v/>
      </c>
      <c r="P79" s="115" t="str">
        <f t="shared" si="43"/>
        <v/>
      </c>
      <c r="Q79" s="121" t="str">
        <f>IFERROR(VLOOKUP(A79,Final_list,17,0),"")</f>
        <v/>
      </c>
      <c r="R79" s="121" t="str">
        <f>IFERROR(VLOOKUP(A79,Final_list,18,0),"")</f>
        <v/>
      </c>
    </row>
    <row r="80" spans="1:18" ht="29.1" customHeight="1">
      <c r="A80" s="66">
        <v>73</v>
      </c>
      <c r="B80" s="8" t="str">
        <f t="shared" si="30"/>
        <v/>
      </c>
      <c r="C80" s="112" t="str">
        <f t="shared" si="31"/>
        <v/>
      </c>
      <c r="D80" s="112" t="str">
        <f t="shared" si="32"/>
        <v/>
      </c>
      <c r="E80" s="113" t="str">
        <f t="shared" si="33"/>
        <v/>
      </c>
      <c r="F80" s="113" t="str">
        <f t="shared" si="34"/>
        <v/>
      </c>
      <c r="G80" s="113" t="str">
        <f t="shared" si="35"/>
        <v/>
      </c>
      <c r="H80" s="114" t="str">
        <f t="shared" si="36"/>
        <v/>
      </c>
      <c r="I80" s="114" t="str">
        <f t="shared" si="37"/>
        <v/>
      </c>
      <c r="J80" s="8" t="str">
        <f t="shared" si="38"/>
        <v/>
      </c>
      <c r="K80" s="114" t="str">
        <f t="shared" si="29"/>
        <v/>
      </c>
      <c r="L80" s="8" t="str">
        <f t="shared" si="39"/>
        <v/>
      </c>
      <c r="M80" s="115" t="str">
        <f t="shared" si="40"/>
        <v/>
      </c>
      <c r="N80" s="8" t="str">
        <f t="shared" si="41"/>
        <v/>
      </c>
      <c r="O80" s="115" t="str">
        <f t="shared" si="42"/>
        <v/>
      </c>
      <c r="P80" s="115" t="str">
        <f t="shared" si="43"/>
        <v/>
      </c>
      <c r="Q80" s="121" t="str">
        <f>IFERROR(VLOOKUP(A80,Final_list,17,0),"")</f>
        <v/>
      </c>
      <c r="R80" s="121" t="str">
        <f>IFERROR(VLOOKUP(A80,Final_list,18,0),"")</f>
        <v/>
      </c>
    </row>
    <row r="81" spans="1:18" ht="29.1" customHeight="1">
      <c r="A81" s="66">
        <v>74</v>
      </c>
      <c r="B81" s="8" t="str">
        <f t="shared" si="30"/>
        <v/>
      </c>
      <c r="C81" s="112" t="str">
        <f t="shared" si="31"/>
        <v/>
      </c>
      <c r="D81" s="112" t="str">
        <f t="shared" si="32"/>
        <v/>
      </c>
      <c r="E81" s="113" t="str">
        <f t="shared" si="33"/>
        <v/>
      </c>
      <c r="F81" s="113" t="str">
        <f t="shared" si="34"/>
        <v/>
      </c>
      <c r="G81" s="113" t="str">
        <f t="shared" si="35"/>
        <v/>
      </c>
      <c r="H81" s="114" t="str">
        <f t="shared" si="36"/>
        <v/>
      </c>
      <c r="I81" s="114" t="str">
        <f t="shared" si="37"/>
        <v/>
      </c>
      <c r="J81" s="8" t="str">
        <f t="shared" si="38"/>
        <v/>
      </c>
      <c r="K81" s="114" t="str">
        <f t="shared" si="29"/>
        <v/>
      </c>
      <c r="L81" s="8" t="str">
        <f t="shared" si="39"/>
        <v/>
      </c>
      <c r="M81" s="115" t="str">
        <f t="shared" si="40"/>
        <v/>
      </c>
      <c r="N81" s="8" t="str">
        <f t="shared" si="41"/>
        <v/>
      </c>
      <c r="O81" s="115" t="str">
        <f t="shared" si="42"/>
        <v/>
      </c>
      <c r="P81" s="115" t="str">
        <f t="shared" si="43"/>
        <v/>
      </c>
      <c r="Q81" s="121" t="str">
        <f>IFERROR(VLOOKUP(A81,Final_list,17,0),"")</f>
        <v/>
      </c>
      <c r="R81" s="121" t="str">
        <f>IFERROR(VLOOKUP(A81,Final_list,18,0),"")</f>
        <v/>
      </c>
    </row>
    <row r="82" spans="1:18" ht="29.1" customHeight="1">
      <c r="A82" s="66">
        <v>75</v>
      </c>
      <c r="B82" s="8" t="str">
        <f t="shared" si="30"/>
        <v/>
      </c>
      <c r="C82" s="112" t="str">
        <f t="shared" si="31"/>
        <v/>
      </c>
      <c r="D82" s="112" t="str">
        <f t="shared" si="32"/>
        <v/>
      </c>
      <c r="E82" s="113" t="str">
        <f t="shared" si="33"/>
        <v/>
      </c>
      <c r="F82" s="113" t="str">
        <f t="shared" si="34"/>
        <v/>
      </c>
      <c r="G82" s="113" t="str">
        <f t="shared" si="35"/>
        <v/>
      </c>
      <c r="H82" s="114" t="str">
        <f t="shared" si="36"/>
        <v/>
      </c>
      <c r="I82" s="114" t="str">
        <f t="shared" si="37"/>
        <v/>
      </c>
      <c r="J82" s="8" t="str">
        <f t="shared" si="38"/>
        <v/>
      </c>
      <c r="K82" s="114" t="str">
        <f t="shared" si="29"/>
        <v/>
      </c>
      <c r="L82" s="8" t="str">
        <f t="shared" si="39"/>
        <v/>
      </c>
      <c r="M82" s="115" t="str">
        <f t="shared" si="40"/>
        <v/>
      </c>
      <c r="N82" s="8" t="str">
        <f t="shared" si="41"/>
        <v/>
      </c>
      <c r="O82" s="115" t="str">
        <f t="shared" si="42"/>
        <v/>
      </c>
      <c r="P82" s="115" t="str">
        <f t="shared" si="43"/>
        <v/>
      </c>
      <c r="Q82" s="121" t="str">
        <f>IFERROR(VLOOKUP(A82,Final_list,17,0),"")</f>
        <v/>
      </c>
      <c r="R82" s="121" t="str">
        <f>IFERROR(VLOOKUP(A82,Final_list,18,0),"")</f>
        <v/>
      </c>
    </row>
    <row r="83" spans="1:18" ht="29.1" customHeight="1">
      <c r="A83" s="66">
        <v>76</v>
      </c>
      <c r="B83" s="8" t="str">
        <f t="shared" si="30"/>
        <v/>
      </c>
      <c r="C83" s="112" t="str">
        <f t="shared" si="31"/>
        <v/>
      </c>
      <c r="D83" s="112" t="str">
        <f t="shared" si="32"/>
        <v/>
      </c>
      <c r="E83" s="113" t="str">
        <f t="shared" si="33"/>
        <v/>
      </c>
      <c r="F83" s="113" t="str">
        <f t="shared" si="34"/>
        <v/>
      </c>
      <c r="G83" s="113" t="str">
        <f t="shared" si="35"/>
        <v/>
      </c>
      <c r="H83" s="114" t="str">
        <f t="shared" si="36"/>
        <v/>
      </c>
      <c r="I83" s="114" t="str">
        <f t="shared" si="37"/>
        <v/>
      </c>
      <c r="J83" s="8" t="str">
        <f t="shared" si="38"/>
        <v/>
      </c>
      <c r="K83" s="114" t="str">
        <f t="shared" si="29"/>
        <v/>
      </c>
      <c r="L83" s="8" t="str">
        <f t="shared" si="39"/>
        <v/>
      </c>
      <c r="M83" s="115" t="str">
        <f t="shared" si="40"/>
        <v/>
      </c>
      <c r="N83" s="8" t="str">
        <f t="shared" si="41"/>
        <v/>
      </c>
      <c r="O83" s="115" t="str">
        <f t="shared" si="42"/>
        <v/>
      </c>
      <c r="P83" s="115" t="str">
        <f t="shared" si="43"/>
        <v/>
      </c>
      <c r="Q83" s="121" t="str">
        <f>IFERROR(VLOOKUP(A83,Final_list,17,0),"")</f>
        <v/>
      </c>
      <c r="R83" s="121" t="str">
        <f>IFERROR(VLOOKUP(A83,Final_list,18,0),"")</f>
        <v/>
      </c>
    </row>
    <row r="84" spans="1:18" ht="29.1" customHeight="1">
      <c r="A84" s="66">
        <v>77</v>
      </c>
      <c r="B84" s="8" t="str">
        <f t="shared" si="30"/>
        <v/>
      </c>
      <c r="C84" s="112" t="str">
        <f t="shared" si="31"/>
        <v/>
      </c>
      <c r="D84" s="112" t="str">
        <f t="shared" si="32"/>
        <v/>
      </c>
      <c r="E84" s="113" t="str">
        <f t="shared" si="33"/>
        <v/>
      </c>
      <c r="F84" s="113" t="str">
        <f t="shared" si="34"/>
        <v/>
      </c>
      <c r="G84" s="113" t="str">
        <f t="shared" si="35"/>
        <v/>
      </c>
      <c r="H84" s="114" t="str">
        <f t="shared" si="36"/>
        <v/>
      </c>
      <c r="I84" s="114" t="str">
        <f t="shared" si="37"/>
        <v/>
      </c>
      <c r="J84" s="8" t="str">
        <f t="shared" si="38"/>
        <v/>
      </c>
      <c r="K84" s="114" t="str">
        <f t="shared" si="29"/>
        <v/>
      </c>
      <c r="L84" s="8" t="str">
        <f t="shared" si="39"/>
        <v/>
      </c>
      <c r="M84" s="115" t="str">
        <f t="shared" si="40"/>
        <v/>
      </c>
      <c r="N84" s="8" t="str">
        <f t="shared" si="41"/>
        <v/>
      </c>
      <c r="O84" s="115" t="str">
        <f t="shared" si="42"/>
        <v/>
      </c>
      <c r="P84" s="115" t="str">
        <f t="shared" si="43"/>
        <v/>
      </c>
      <c r="Q84" s="121" t="str">
        <f>IFERROR(VLOOKUP(A84,Final_list,17,0),"")</f>
        <v/>
      </c>
      <c r="R84" s="121" t="str">
        <f>IFERROR(VLOOKUP(A84,Final_list,18,0),"")</f>
        <v/>
      </c>
    </row>
    <row r="85" spans="1:18" ht="29.1" customHeight="1">
      <c r="A85" s="66">
        <v>78</v>
      </c>
      <c r="B85" s="8" t="str">
        <f t="shared" si="30"/>
        <v/>
      </c>
      <c r="C85" s="112" t="str">
        <f t="shared" si="31"/>
        <v/>
      </c>
      <c r="D85" s="112" t="str">
        <f t="shared" si="32"/>
        <v/>
      </c>
      <c r="E85" s="113" t="str">
        <f t="shared" si="33"/>
        <v/>
      </c>
      <c r="F85" s="113" t="str">
        <f t="shared" si="34"/>
        <v/>
      </c>
      <c r="G85" s="113" t="str">
        <f t="shared" si="35"/>
        <v/>
      </c>
      <c r="H85" s="114" t="str">
        <f t="shared" si="36"/>
        <v/>
      </c>
      <c r="I85" s="114" t="str">
        <f t="shared" si="37"/>
        <v/>
      </c>
      <c r="J85" s="8" t="str">
        <f t="shared" si="38"/>
        <v/>
      </c>
      <c r="K85" s="114" t="str">
        <f t="shared" si="29"/>
        <v/>
      </c>
      <c r="L85" s="8" t="str">
        <f t="shared" si="39"/>
        <v/>
      </c>
      <c r="M85" s="115" t="str">
        <f t="shared" si="40"/>
        <v/>
      </c>
      <c r="N85" s="8" t="str">
        <f t="shared" si="41"/>
        <v/>
      </c>
      <c r="O85" s="115" t="str">
        <f t="shared" si="42"/>
        <v/>
      </c>
      <c r="P85" s="115" t="str">
        <f t="shared" si="43"/>
        <v/>
      </c>
      <c r="Q85" s="121" t="str">
        <f>IFERROR(VLOOKUP(A85,Final_list,17,0),"")</f>
        <v/>
      </c>
      <c r="R85" s="121" t="str">
        <f>IFERROR(VLOOKUP(A85,Final_list,18,0),"")</f>
        <v/>
      </c>
    </row>
    <row r="86" spans="1:18" ht="29.1" customHeight="1">
      <c r="A86" s="66">
        <v>79</v>
      </c>
      <c r="B86" s="8" t="str">
        <f t="shared" si="30"/>
        <v/>
      </c>
      <c r="C86" s="112" t="str">
        <f t="shared" si="31"/>
        <v/>
      </c>
      <c r="D86" s="112" t="str">
        <f t="shared" si="32"/>
        <v/>
      </c>
      <c r="E86" s="113" t="str">
        <f t="shared" si="33"/>
        <v/>
      </c>
      <c r="F86" s="113" t="str">
        <f t="shared" si="34"/>
        <v/>
      </c>
      <c r="G86" s="113" t="str">
        <f t="shared" si="35"/>
        <v/>
      </c>
      <c r="H86" s="114" t="str">
        <f t="shared" si="36"/>
        <v/>
      </c>
      <c r="I86" s="114" t="str">
        <f t="shared" si="37"/>
        <v/>
      </c>
      <c r="J86" s="8" t="str">
        <f t="shared" si="38"/>
        <v/>
      </c>
      <c r="K86" s="114" t="str">
        <f t="shared" si="29"/>
        <v/>
      </c>
      <c r="L86" s="8" t="str">
        <f t="shared" si="39"/>
        <v/>
      </c>
      <c r="M86" s="115" t="str">
        <f t="shared" si="40"/>
        <v/>
      </c>
      <c r="N86" s="8" t="str">
        <f t="shared" si="41"/>
        <v/>
      </c>
      <c r="O86" s="115" t="str">
        <f t="shared" si="42"/>
        <v/>
      </c>
      <c r="P86" s="115" t="str">
        <f t="shared" si="43"/>
        <v/>
      </c>
      <c r="Q86" s="121" t="str">
        <f>IFERROR(VLOOKUP(A86,Final_list,17,0),"")</f>
        <v/>
      </c>
      <c r="R86" s="121" t="str">
        <f>IFERROR(VLOOKUP(A86,Final_list,18,0),"")</f>
        <v/>
      </c>
    </row>
    <row r="87" spans="1:18" ht="29.1" customHeight="1">
      <c r="A87" s="66">
        <v>80</v>
      </c>
      <c r="B87" s="8" t="str">
        <f t="shared" si="30"/>
        <v/>
      </c>
      <c r="C87" s="112" t="str">
        <f t="shared" si="31"/>
        <v/>
      </c>
      <c r="D87" s="112" t="str">
        <f t="shared" si="32"/>
        <v/>
      </c>
      <c r="E87" s="113" t="str">
        <f t="shared" si="33"/>
        <v/>
      </c>
      <c r="F87" s="113" t="str">
        <f t="shared" si="34"/>
        <v/>
      </c>
      <c r="G87" s="113" t="str">
        <f t="shared" si="35"/>
        <v/>
      </c>
      <c r="H87" s="114" t="str">
        <f t="shared" si="36"/>
        <v/>
      </c>
      <c r="I87" s="114" t="str">
        <f t="shared" si="37"/>
        <v/>
      </c>
      <c r="J87" s="8" t="str">
        <f t="shared" si="38"/>
        <v/>
      </c>
      <c r="K87" s="114" t="str">
        <f t="shared" si="29"/>
        <v/>
      </c>
      <c r="L87" s="8" t="str">
        <f t="shared" si="39"/>
        <v/>
      </c>
      <c r="M87" s="115" t="str">
        <f t="shared" si="40"/>
        <v/>
      </c>
      <c r="N87" s="8" t="str">
        <f t="shared" si="41"/>
        <v/>
      </c>
      <c r="O87" s="115" t="str">
        <f t="shared" si="42"/>
        <v/>
      </c>
      <c r="P87" s="115" t="str">
        <f t="shared" si="43"/>
        <v/>
      </c>
      <c r="Q87" s="121" t="str">
        <f>IFERROR(VLOOKUP(A87,Final_list,17,0),"")</f>
        <v/>
      </c>
      <c r="R87" s="121" t="str">
        <f>IFERROR(VLOOKUP(A87,Final_list,18,0),"")</f>
        <v/>
      </c>
    </row>
    <row r="88" spans="1:18" ht="29.1" customHeight="1">
      <c r="A88" s="66">
        <v>81</v>
      </c>
      <c r="B88" s="8" t="str">
        <f t="shared" si="30"/>
        <v/>
      </c>
      <c r="C88" s="112" t="str">
        <f t="shared" si="31"/>
        <v/>
      </c>
      <c r="D88" s="112" t="str">
        <f t="shared" si="32"/>
        <v/>
      </c>
      <c r="E88" s="113" t="str">
        <f t="shared" si="33"/>
        <v/>
      </c>
      <c r="F88" s="113" t="str">
        <f t="shared" si="34"/>
        <v/>
      </c>
      <c r="G88" s="113" t="str">
        <f t="shared" si="35"/>
        <v/>
      </c>
      <c r="H88" s="114" t="str">
        <f t="shared" si="36"/>
        <v/>
      </c>
      <c r="I88" s="114" t="str">
        <f t="shared" si="37"/>
        <v/>
      </c>
      <c r="J88" s="8" t="str">
        <f t="shared" si="38"/>
        <v/>
      </c>
      <c r="K88" s="114" t="str">
        <f t="shared" si="29"/>
        <v/>
      </c>
      <c r="L88" s="8" t="str">
        <f t="shared" si="39"/>
        <v/>
      </c>
      <c r="M88" s="115" t="str">
        <f t="shared" si="40"/>
        <v/>
      </c>
      <c r="N88" s="8" t="str">
        <f t="shared" si="41"/>
        <v/>
      </c>
      <c r="O88" s="115" t="str">
        <f t="shared" si="42"/>
        <v/>
      </c>
      <c r="P88" s="115" t="str">
        <f t="shared" si="43"/>
        <v/>
      </c>
      <c r="Q88" s="121" t="str">
        <f>IFERROR(VLOOKUP(A88,Final_list,17,0),"")</f>
        <v/>
      </c>
      <c r="R88" s="121" t="str">
        <f>IFERROR(VLOOKUP(A88,Final_list,18,0),"")</f>
        <v/>
      </c>
    </row>
    <row r="89" spans="1:18" ht="29.1" customHeight="1">
      <c r="A89" s="66">
        <v>82</v>
      </c>
      <c r="B89" s="8" t="str">
        <f t="shared" si="30"/>
        <v/>
      </c>
      <c r="C89" s="112" t="str">
        <f t="shared" si="31"/>
        <v/>
      </c>
      <c r="D89" s="112" t="str">
        <f t="shared" si="32"/>
        <v/>
      </c>
      <c r="E89" s="113" t="str">
        <f t="shared" si="33"/>
        <v/>
      </c>
      <c r="F89" s="113" t="str">
        <f t="shared" si="34"/>
        <v/>
      </c>
      <c r="G89" s="113" t="str">
        <f t="shared" si="35"/>
        <v/>
      </c>
      <c r="H89" s="114" t="str">
        <f t="shared" si="36"/>
        <v/>
      </c>
      <c r="I89" s="114" t="str">
        <f t="shared" si="37"/>
        <v/>
      </c>
      <c r="J89" s="8" t="str">
        <f t="shared" si="38"/>
        <v/>
      </c>
      <c r="K89" s="114" t="str">
        <f t="shared" si="29"/>
        <v/>
      </c>
      <c r="L89" s="8" t="str">
        <f t="shared" si="39"/>
        <v/>
      </c>
      <c r="M89" s="115" t="str">
        <f t="shared" si="40"/>
        <v/>
      </c>
      <c r="N89" s="8" t="str">
        <f t="shared" si="41"/>
        <v/>
      </c>
      <c r="O89" s="115" t="str">
        <f t="shared" si="42"/>
        <v/>
      </c>
      <c r="P89" s="115" t="str">
        <f t="shared" si="43"/>
        <v/>
      </c>
      <c r="Q89" s="121" t="str">
        <f>IFERROR(VLOOKUP(A89,Final_list,17,0),"")</f>
        <v/>
      </c>
      <c r="R89" s="121" t="str">
        <f>IFERROR(VLOOKUP(A89,Final_list,18,0),"")</f>
        <v/>
      </c>
    </row>
    <row r="90" spans="1:18" ht="29.1" customHeight="1">
      <c r="A90" s="66">
        <v>83</v>
      </c>
      <c r="B90" s="8" t="str">
        <f t="shared" si="30"/>
        <v/>
      </c>
      <c r="C90" s="112" t="str">
        <f t="shared" si="31"/>
        <v/>
      </c>
      <c r="D90" s="112" t="str">
        <f t="shared" si="32"/>
        <v/>
      </c>
      <c r="E90" s="113" t="str">
        <f t="shared" si="33"/>
        <v/>
      </c>
      <c r="F90" s="113" t="str">
        <f t="shared" si="34"/>
        <v/>
      </c>
      <c r="G90" s="113" t="str">
        <f t="shared" si="35"/>
        <v/>
      </c>
      <c r="H90" s="114" t="str">
        <f t="shared" si="36"/>
        <v/>
      </c>
      <c r="I90" s="114" t="str">
        <f t="shared" si="37"/>
        <v/>
      </c>
      <c r="J90" s="8" t="str">
        <f t="shared" si="38"/>
        <v/>
      </c>
      <c r="K90" s="114" t="str">
        <f t="shared" si="29"/>
        <v/>
      </c>
      <c r="L90" s="8" t="str">
        <f t="shared" si="39"/>
        <v/>
      </c>
      <c r="M90" s="115" t="str">
        <f t="shared" si="40"/>
        <v/>
      </c>
      <c r="N90" s="8" t="str">
        <f t="shared" si="41"/>
        <v/>
      </c>
      <c r="O90" s="115" t="str">
        <f t="shared" si="42"/>
        <v/>
      </c>
      <c r="P90" s="115" t="str">
        <f t="shared" si="43"/>
        <v/>
      </c>
      <c r="Q90" s="121" t="str">
        <f>IFERROR(VLOOKUP(A90,Final_list,17,0),"")</f>
        <v/>
      </c>
      <c r="R90" s="121" t="str">
        <f>IFERROR(VLOOKUP(A90,Final_list,18,0),"")</f>
        <v/>
      </c>
    </row>
    <row r="91" spans="1:18" ht="29.1" customHeight="1">
      <c r="A91" s="66">
        <v>84</v>
      </c>
      <c r="B91" s="8" t="str">
        <f t="shared" si="30"/>
        <v/>
      </c>
      <c r="C91" s="112" t="str">
        <f t="shared" si="31"/>
        <v/>
      </c>
      <c r="D91" s="112" t="str">
        <f t="shared" si="32"/>
        <v/>
      </c>
      <c r="E91" s="113" t="str">
        <f t="shared" si="33"/>
        <v/>
      </c>
      <c r="F91" s="113" t="str">
        <f t="shared" si="34"/>
        <v/>
      </c>
      <c r="G91" s="113" t="str">
        <f t="shared" si="35"/>
        <v/>
      </c>
      <c r="H91" s="114" t="str">
        <f t="shared" si="36"/>
        <v/>
      </c>
      <c r="I91" s="114" t="str">
        <f t="shared" si="37"/>
        <v/>
      </c>
      <c r="J91" s="8" t="str">
        <f t="shared" si="38"/>
        <v/>
      </c>
      <c r="K91" s="114" t="str">
        <f t="shared" si="29"/>
        <v/>
      </c>
      <c r="L91" s="8" t="str">
        <f t="shared" si="39"/>
        <v/>
      </c>
      <c r="M91" s="115" t="str">
        <f t="shared" si="40"/>
        <v/>
      </c>
      <c r="N91" s="8" t="str">
        <f t="shared" si="41"/>
        <v/>
      </c>
      <c r="O91" s="115" t="str">
        <f t="shared" si="42"/>
        <v/>
      </c>
      <c r="P91" s="115" t="str">
        <f t="shared" si="43"/>
        <v/>
      </c>
      <c r="Q91" s="121" t="str">
        <f>IFERROR(VLOOKUP(A91,Final_list,17,0),"")</f>
        <v/>
      </c>
      <c r="R91" s="121" t="str">
        <f>IFERROR(VLOOKUP(A91,Final_list,18,0),"")</f>
        <v/>
      </c>
    </row>
    <row r="92" spans="1:18" ht="29.1" customHeight="1">
      <c r="A92" s="66">
        <v>85</v>
      </c>
      <c r="B92" s="8" t="str">
        <f t="shared" si="30"/>
        <v/>
      </c>
      <c r="C92" s="112" t="str">
        <f t="shared" si="31"/>
        <v/>
      </c>
      <c r="D92" s="112" t="str">
        <f t="shared" si="32"/>
        <v/>
      </c>
      <c r="E92" s="113" t="str">
        <f t="shared" si="33"/>
        <v/>
      </c>
      <c r="F92" s="113" t="str">
        <f t="shared" si="34"/>
        <v/>
      </c>
      <c r="G92" s="113" t="str">
        <f t="shared" si="35"/>
        <v/>
      </c>
      <c r="H92" s="114" t="str">
        <f t="shared" si="36"/>
        <v/>
      </c>
      <c r="I92" s="114" t="str">
        <f t="shared" si="37"/>
        <v/>
      </c>
      <c r="J92" s="8" t="str">
        <f t="shared" si="38"/>
        <v/>
      </c>
      <c r="K92" s="114" t="str">
        <f t="shared" si="29"/>
        <v/>
      </c>
      <c r="L92" s="8" t="str">
        <f t="shared" si="39"/>
        <v/>
      </c>
      <c r="M92" s="115" t="str">
        <f t="shared" si="40"/>
        <v/>
      </c>
      <c r="N92" s="8" t="str">
        <f t="shared" si="41"/>
        <v/>
      </c>
      <c r="O92" s="115" t="str">
        <f t="shared" si="42"/>
        <v/>
      </c>
      <c r="P92" s="115" t="str">
        <f t="shared" si="43"/>
        <v/>
      </c>
      <c r="Q92" s="121" t="str">
        <f>IFERROR(VLOOKUP(A92,Final_list,17,0),"")</f>
        <v/>
      </c>
      <c r="R92" s="121" t="str">
        <f>IFERROR(VLOOKUP(A92,Final_list,18,0),"")</f>
        <v/>
      </c>
    </row>
    <row r="93" spans="1:18" ht="29.1" customHeight="1">
      <c r="A93" s="66">
        <v>86</v>
      </c>
      <c r="B93" s="8" t="str">
        <f t="shared" si="30"/>
        <v/>
      </c>
      <c r="C93" s="112" t="str">
        <f t="shared" si="31"/>
        <v/>
      </c>
      <c r="D93" s="112" t="str">
        <f t="shared" si="32"/>
        <v/>
      </c>
      <c r="E93" s="113" t="str">
        <f t="shared" si="33"/>
        <v/>
      </c>
      <c r="F93" s="113" t="str">
        <f t="shared" si="34"/>
        <v/>
      </c>
      <c r="G93" s="113" t="str">
        <f t="shared" si="35"/>
        <v/>
      </c>
      <c r="H93" s="114" t="str">
        <f t="shared" si="36"/>
        <v/>
      </c>
      <c r="I93" s="114" t="str">
        <f t="shared" si="37"/>
        <v/>
      </c>
      <c r="J93" s="8" t="str">
        <f t="shared" si="38"/>
        <v/>
      </c>
      <c r="K93" s="114" t="str">
        <f t="shared" si="29"/>
        <v/>
      </c>
      <c r="L93" s="8" t="str">
        <f t="shared" si="39"/>
        <v/>
      </c>
      <c r="M93" s="115" t="str">
        <f t="shared" si="40"/>
        <v/>
      </c>
      <c r="N93" s="8" t="str">
        <f t="shared" si="41"/>
        <v/>
      </c>
      <c r="O93" s="115" t="str">
        <f t="shared" si="42"/>
        <v/>
      </c>
      <c r="P93" s="115" t="str">
        <f t="shared" si="43"/>
        <v/>
      </c>
      <c r="Q93" s="121" t="str">
        <f>IFERROR(VLOOKUP(A93,Final_list,17,0),"")</f>
        <v/>
      </c>
      <c r="R93" s="121" t="str">
        <f>IFERROR(VLOOKUP(A93,Final_list,18,0),"")</f>
        <v/>
      </c>
    </row>
    <row r="94" spans="1:18" ht="29.1" customHeight="1">
      <c r="A94" s="66">
        <v>87</v>
      </c>
      <c r="B94" s="8" t="str">
        <f t="shared" si="30"/>
        <v/>
      </c>
      <c r="C94" s="112" t="str">
        <f t="shared" si="31"/>
        <v/>
      </c>
      <c r="D94" s="112" t="str">
        <f t="shared" si="32"/>
        <v/>
      </c>
      <c r="E94" s="113" t="str">
        <f t="shared" si="33"/>
        <v/>
      </c>
      <c r="F94" s="113" t="str">
        <f t="shared" si="34"/>
        <v/>
      </c>
      <c r="G94" s="113" t="str">
        <f t="shared" si="35"/>
        <v/>
      </c>
      <c r="H94" s="114" t="str">
        <f t="shared" si="36"/>
        <v/>
      </c>
      <c r="I94" s="114" t="str">
        <f t="shared" si="37"/>
        <v/>
      </c>
      <c r="J94" s="8" t="str">
        <f t="shared" si="38"/>
        <v/>
      </c>
      <c r="K94" s="114" t="str">
        <f t="shared" si="29"/>
        <v/>
      </c>
      <c r="L94" s="8" t="str">
        <f t="shared" si="39"/>
        <v/>
      </c>
      <c r="M94" s="115" t="str">
        <f t="shared" si="40"/>
        <v/>
      </c>
      <c r="N94" s="8" t="str">
        <f t="shared" si="41"/>
        <v/>
      </c>
      <c r="O94" s="115" t="str">
        <f t="shared" si="42"/>
        <v/>
      </c>
      <c r="P94" s="115" t="str">
        <f t="shared" si="43"/>
        <v/>
      </c>
      <c r="Q94" s="121" t="str">
        <f>IFERROR(VLOOKUP(A94,Final_list,17,0),"")</f>
        <v/>
      </c>
      <c r="R94" s="121" t="str">
        <f>IFERROR(VLOOKUP(A94,Final_list,18,0),"")</f>
        <v/>
      </c>
    </row>
    <row r="95" spans="1:18" ht="29.1" customHeight="1">
      <c r="A95" s="66">
        <v>88</v>
      </c>
      <c r="B95" s="8" t="str">
        <f t="shared" si="30"/>
        <v/>
      </c>
      <c r="C95" s="112" t="str">
        <f t="shared" si="31"/>
        <v/>
      </c>
      <c r="D95" s="112" t="str">
        <f t="shared" si="32"/>
        <v/>
      </c>
      <c r="E95" s="113" t="str">
        <f t="shared" si="33"/>
        <v/>
      </c>
      <c r="F95" s="113" t="str">
        <f t="shared" si="34"/>
        <v/>
      </c>
      <c r="G95" s="113" t="str">
        <f t="shared" si="35"/>
        <v/>
      </c>
      <c r="H95" s="114" t="str">
        <f t="shared" si="36"/>
        <v/>
      </c>
      <c r="I95" s="114" t="str">
        <f t="shared" si="37"/>
        <v/>
      </c>
      <c r="J95" s="8" t="str">
        <f t="shared" si="38"/>
        <v/>
      </c>
      <c r="K95" s="114" t="str">
        <f t="shared" si="29"/>
        <v/>
      </c>
      <c r="L95" s="8" t="str">
        <f t="shared" si="39"/>
        <v/>
      </c>
      <c r="M95" s="115" t="str">
        <f t="shared" si="40"/>
        <v/>
      </c>
      <c r="N95" s="8" t="str">
        <f t="shared" si="41"/>
        <v/>
      </c>
      <c r="O95" s="115" t="str">
        <f t="shared" si="42"/>
        <v/>
      </c>
      <c r="P95" s="115" t="str">
        <f t="shared" si="43"/>
        <v/>
      </c>
      <c r="Q95" s="121" t="str">
        <f>IFERROR(VLOOKUP(A95,Final_list,17,0),"")</f>
        <v/>
      </c>
      <c r="R95" s="121" t="str">
        <f>IFERROR(VLOOKUP(A95,Final_list,18,0),"")</f>
        <v/>
      </c>
    </row>
    <row r="96" spans="1:18" ht="29.1" customHeight="1">
      <c r="A96" s="66">
        <v>89</v>
      </c>
      <c r="B96" s="8" t="str">
        <f t="shared" si="30"/>
        <v/>
      </c>
      <c r="C96" s="112" t="str">
        <f t="shared" si="31"/>
        <v/>
      </c>
      <c r="D96" s="112" t="str">
        <f t="shared" si="32"/>
        <v/>
      </c>
      <c r="E96" s="113" t="str">
        <f t="shared" si="33"/>
        <v/>
      </c>
      <c r="F96" s="113" t="str">
        <f t="shared" si="34"/>
        <v/>
      </c>
      <c r="G96" s="113" t="str">
        <f t="shared" si="35"/>
        <v/>
      </c>
      <c r="H96" s="114" t="str">
        <f t="shared" si="36"/>
        <v/>
      </c>
      <c r="I96" s="114" t="str">
        <f t="shared" si="37"/>
        <v/>
      </c>
      <c r="J96" s="8" t="str">
        <f t="shared" si="38"/>
        <v/>
      </c>
      <c r="K96" s="114" t="str">
        <f t="shared" si="29"/>
        <v/>
      </c>
      <c r="L96" s="8" t="str">
        <f t="shared" si="39"/>
        <v/>
      </c>
      <c r="M96" s="115" t="str">
        <f t="shared" si="40"/>
        <v/>
      </c>
      <c r="N96" s="8" t="str">
        <f t="shared" si="41"/>
        <v/>
      </c>
      <c r="O96" s="115" t="str">
        <f t="shared" si="42"/>
        <v/>
      </c>
      <c r="P96" s="115" t="str">
        <f t="shared" si="43"/>
        <v/>
      </c>
      <c r="Q96" s="121" t="str">
        <f>IFERROR(VLOOKUP(A96,Final_list,17,0),"")</f>
        <v/>
      </c>
      <c r="R96" s="121" t="str">
        <f>IFERROR(VLOOKUP(A96,Final_list,18,0),"")</f>
        <v/>
      </c>
    </row>
    <row r="97" spans="1:18" ht="29.1" customHeight="1">
      <c r="A97" s="66">
        <v>90</v>
      </c>
      <c r="B97" s="8" t="str">
        <f t="shared" si="30"/>
        <v/>
      </c>
      <c r="C97" s="112" t="str">
        <f t="shared" si="31"/>
        <v/>
      </c>
      <c r="D97" s="112" t="str">
        <f t="shared" si="32"/>
        <v/>
      </c>
      <c r="E97" s="113" t="str">
        <f t="shared" si="33"/>
        <v/>
      </c>
      <c r="F97" s="113" t="str">
        <f t="shared" si="34"/>
        <v/>
      </c>
      <c r="G97" s="113" t="str">
        <f t="shared" si="35"/>
        <v/>
      </c>
      <c r="H97" s="114" t="str">
        <f t="shared" si="36"/>
        <v/>
      </c>
      <c r="I97" s="114" t="str">
        <f t="shared" si="37"/>
        <v/>
      </c>
      <c r="J97" s="8" t="str">
        <f t="shared" si="38"/>
        <v/>
      </c>
      <c r="K97" s="114" t="str">
        <f t="shared" si="29"/>
        <v/>
      </c>
      <c r="L97" s="8" t="str">
        <f t="shared" si="39"/>
        <v/>
      </c>
      <c r="M97" s="115" t="str">
        <f t="shared" si="40"/>
        <v/>
      </c>
      <c r="N97" s="8" t="str">
        <f t="shared" si="41"/>
        <v/>
      </c>
      <c r="O97" s="115" t="str">
        <f t="shared" si="42"/>
        <v/>
      </c>
      <c r="P97" s="115" t="str">
        <f t="shared" si="43"/>
        <v/>
      </c>
      <c r="Q97" s="121" t="str">
        <f>IFERROR(VLOOKUP(A97,Final_list,17,0),"")</f>
        <v/>
      </c>
      <c r="R97" s="121" t="str">
        <f>IFERROR(VLOOKUP(A97,Final_list,18,0),"")</f>
        <v/>
      </c>
    </row>
    <row r="98" spans="1:18" ht="29.1" customHeight="1">
      <c r="A98" s="66">
        <v>91</v>
      </c>
      <c r="B98" s="8" t="str">
        <f t="shared" si="30"/>
        <v/>
      </c>
      <c r="C98" s="112" t="str">
        <f t="shared" si="31"/>
        <v/>
      </c>
      <c r="D98" s="112" t="str">
        <f t="shared" si="32"/>
        <v/>
      </c>
      <c r="E98" s="113" t="str">
        <f t="shared" si="33"/>
        <v/>
      </c>
      <c r="F98" s="113" t="str">
        <f t="shared" si="34"/>
        <v/>
      </c>
      <c r="G98" s="113" t="str">
        <f t="shared" si="35"/>
        <v/>
      </c>
      <c r="H98" s="114" t="str">
        <f t="shared" si="36"/>
        <v/>
      </c>
      <c r="I98" s="114" t="str">
        <f t="shared" si="37"/>
        <v/>
      </c>
      <c r="J98" s="8" t="str">
        <f t="shared" si="38"/>
        <v/>
      </c>
      <c r="K98" s="114" t="str">
        <f t="shared" si="29"/>
        <v/>
      </c>
      <c r="L98" s="8" t="str">
        <f t="shared" si="39"/>
        <v/>
      </c>
      <c r="M98" s="115" t="str">
        <f t="shared" si="40"/>
        <v/>
      </c>
      <c r="N98" s="8" t="str">
        <f t="shared" si="41"/>
        <v/>
      </c>
      <c r="O98" s="115" t="str">
        <f t="shared" si="42"/>
        <v/>
      </c>
      <c r="P98" s="115" t="str">
        <f t="shared" si="43"/>
        <v/>
      </c>
      <c r="Q98" s="121" t="str">
        <f>IFERROR(VLOOKUP(A98,Final_list,17,0),"")</f>
        <v/>
      </c>
      <c r="R98" s="121" t="str">
        <f>IFERROR(VLOOKUP(A98,Final_list,18,0),"")</f>
        <v/>
      </c>
    </row>
    <row r="99" spans="1:18" ht="29.1" customHeight="1">
      <c r="A99" s="66">
        <v>92</v>
      </c>
      <c r="B99" s="8" t="str">
        <f t="shared" si="30"/>
        <v/>
      </c>
      <c r="C99" s="112" t="str">
        <f t="shared" si="31"/>
        <v/>
      </c>
      <c r="D99" s="112" t="str">
        <f t="shared" si="32"/>
        <v/>
      </c>
      <c r="E99" s="113" t="str">
        <f t="shared" si="33"/>
        <v/>
      </c>
      <c r="F99" s="113" t="str">
        <f t="shared" si="34"/>
        <v/>
      </c>
      <c r="G99" s="113" t="str">
        <f t="shared" si="35"/>
        <v/>
      </c>
      <c r="H99" s="114" t="str">
        <f t="shared" si="36"/>
        <v/>
      </c>
      <c r="I99" s="114" t="str">
        <f t="shared" si="37"/>
        <v/>
      </c>
      <c r="J99" s="8" t="str">
        <f t="shared" si="38"/>
        <v/>
      </c>
      <c r="K99" s="114" t="str">
        <f t="shared" si="29"/>
        <v/>
      </c>
      <c r="L99" s="8" t="str">
        <f t="shared" si="39"/>
        <v/>
      </c>
      <c r="M99" s="115" t="str">
        <f t="shared" si="40"/>
        <v/>
      </c>
      <c r="N99" s="8" t="str">
        <f t="shared" si="41"/>
        <v/>
      </c>
      <c r="O99" s="115" t="str">
        <f t="shared" si="42"/>
        <v/>
      </c>
      <c r="P99" s="115" t="str">
        <f t="shared" si="43"/>
        <v/>
      </c>
      <c r="Q99" s="121" t="str">
        <f>IFERROR(VLOOKUP(A99,Final_list,17,0),"")</f>
        <v/>
      </c>
      <c r="R99" s="121" t="str">
        <f>IFERROR(VLOOKUP(A99,Final_list,18,0),"")</f>
        <v/>
      </c>
    </row>
    <row r="100" spans="1:18" ht="29.1" customHeight="1">
      <c r="A100" s="66">
        <v>93</v>
      </c>
      <c r="B100" s="8" t="str">
        <f t="shared" si="30"/>
        <v/>
      </c>
      <c r="C100" s="112" t="str">
        <f t="shared" si="31"/>
        <v/>
      </c>
      <c r="D100" s="112" t="str">
        <f t="shared" si="32"/>
        <v/>
      </c>
      <c r="E100" s="113" t="str">
        <f t="shared" si="33"/>
        <v/>
      </c>
      <c r="F100" s="113" t="str">
        <f t="shared" si="34"/>
        <v/>
      </c>
      <c r="G100" s="113" t="str">
        <f t="shared" si="35"/>
        <v/>
      </c>
      <c r="H100" s="114" t="str">
        <f t="shared" si="36"/>
        <v/>
      </c>
      <c r="I100" s="114" t="str">
        <f t="shared" si="37"/>
        <v/>
      </c>
      <c r="J100" s="8" t="str">
        <f t="shared" si="38"/>
        <v/>
      </c>
      <c r="K100" s="114" t="str">
        <f t="shared" si="29"/>
        <v/>
      </c>
      <c r="L100" s="8" t="str">
        <f t="shared" si="39"/>
        <v/>
      </c>
      <c r="M100" s="115" t="str">
        <f t="shared" si="40"/>
        <v/>
      </c>
      <c r="N100" s="8" t="str">
        <f t="shared" si="41"/>
        <v/>
      </c>
      <c r="O100" s="115" t="str">
        <f t="shared" si="42"/>
        <v/>
      </c>
      <c r="P100" s="115" t="str">
        <f t="shared" si="43"/>
        <v/>
      </c>
      <c r="Q100" s="121" t="str">
        <f>IFERROR(VLOOKUP(A100,Final_list,17,0),"")</f>
        <v/>
      </c>
      <c r="R100" s="121" t="str">
        <f>IFERROR(VLOOKUP(A100,Final_list,18,0),"")</f>
        <v/>
      </c>
    </row>
    <row r="101" spans="1:18" ht="29.1" customHeight="1">
      <c r="A101" s="66">
        <v>94</v>
      </c>
      <c r="B101" s="8" t="str">
        <f t="shared" si="30"/>
        <v/>
      </c>
      <c r="C101" s="112" t="str">
        <f t="shared" si="31"/>
        <v/>
      </c>
      <c r="D101" s="112" t="str">
        <f t="shared" si="32"/>
        <v/>
      </c>
      <c r="E101" s="113" t="str">
        <f t="shared" si="33"/>
        <v/>
      </c>
      <c r="F101" s="113" t="str">
        <f t="shared" si="34"/>
        <v/>
      </c>
      <c r="G101" s="113" t="str">
        <f t="shared" si="35"/>
        <v/>
      </c>
      <c r="H101" s="114" t="str">
        <f t="shared" si="36"/>
        <v/>
      </c>
      <c r="I101" s="114" t="str">
        <f t="shared" si="37"/>
        <v/>
      </c>
      <c r="J101" s="8" t="str">
        <f t="shared" si="38"/>
        <v/>
      </c>
      <c r="K101" s="114" t="str">
        <f t="shared" si="29"/>
        <v/>
      </c>
      <c r="L101" s="8" t="str">
        <f t="shared" si="39"/>
        <v/>
      </c>
      <c r="M101" s="115" t="str">
        <f t="shared" si="40"/>
        <v/>
      </c>
      <c r="N101" s="8" t="str">
        <f t="shared" si="41"/>
        <v/>
      </c>
      <c r="O101" s="115" t="str">
        <f t="shared" si="42"/>
        <v/>
      </c>
      <c r="P101" s="115" t="str">
        <f t="shared" si="43"/>
        <v/>
      </c>
      <c r="Q101" s="121" t="str">
        <f>IFERROR(VLOOKUP(A101,Final_list,17,0),"")</f>
        <v/>
      </c>
      <c r="R101" s="121" t="str">
        <f>IFERROR(VLOOKUP(A101,Final_list,18,0),"")</f>
        <v/>
      </c>
    </row>
    <row r="102" spans="1:18" ht="29.1" customHeight="1">
      <c r="A102" s="66">
        <v>95</v>
      </c>
      <c r="B102" s="8" t="str">
        <f t="shared" si="30"/>
        <v/>
      </c>
      <c r="C102" s="112" t="str">
        <f t="shared" si="31"/>
        <v/>
      </c>
      <c r="D102" s="112" t="str">
        <f t="shared" si="32"/>
        <v/>
      </c>
      <c r="E102" s="113" t="str">
        <f t="shared" si="33"/>
        <v/>
      </c>
      <c r="F102" s="113" t="str">
        <f t="shared" si="34"/>
        <v/>
      </c>
      <c r="G102" s="113" t="str">
        <f t="shared" si="35"/>
        <v/>
      </c>
      <c r="H102" s="114" t="str">
        <f t="shared" si="36"/>
        <v/>
      </c>
      <c r="I102" s="114" t="str">
        <f t="shared" si="37"/>
        <v/>
      </c>
      <c r="J102" s="8" t="str">
        <f t="shared" si="38"/>
        <v/>
      </c>
      <c r="K102" s="114" t="str">
        <f t="shared" si="29"/>
        <v/>
      </c>
      <c r="L102" s="8" t="str">
        <f t="shared" si="39"/>
        <v/>
      </c>
      <c r="M102" s="115" t="str">
        <f t="shared" si="40"/>
        <v/>
      </c>
      <c r="N102" s="8" t="str">
        <f t="shared" si="41"/>
        <v/>
      </c>
      <c r="O102" s="115" t="str">
        <f t="shared" si="42"/>
        <v/>
      </c>
      <c r="P102" s="115" t="str">
        <f t="shared" si="43"/>
        <v/>
      </c>
      <c r="Q102" s="121" t="str">
        <f>IFERROR(VLOOKUP(A102,Final_list,17,0),"")</f>
        <v/>
      </c>
      <c r="R102" s="121" t="str">
        <f>IFERROR(VLOOKUP(A102,Final_list,18,0),"")</f>
        <v/>
      </c>
    </row>
    <row r="103" spans="1:18" ht="29.1" customHeight="1">
      <c r="A103" s="66">
        <v>96</v>
      </c>
      <c r="B103" s="8" t="str">
        <f t="shared" si="30"/>
        <v/>
      </c>
      <c r="C103" s="112" t="str">
        <f t="shared" si="31"/>
        <v/>
      </c>
      <c r="D103" s="112" t="str">
        <f t="shared" si="32"/>
        <v/>
      </c>
      <c r="E103" s="113" t="str">
        <f t="shared" si="33"/>
        <v/>
      </c>
      <c r="F103" s="113" t="str">
        <f t="shared" si="34"/>
        <v/>
      </c>
      <c r="G103" s="113" t="str">
        <f t="shared" si="35"/>
        <v/>
      </c>
      <c r="H103" s="114" t="str">
        <f t="shared" si="36"/>
        <v/>
      </c>
      <c r="I103" s="114" t="str">
        <f t="shared" si="37"/>
        <v/>
      </c>
      <c r="J103" s="8" t="str">
        <f t="shared" si="38"/>
        <v/>
      </c>
      <c r="K103" s="114" t="str">
        <f t="shared" si="29"/>
        <v/>
      </c>
      <c r="L103" s="8" t="str">
        <f t="shared" si="39"/>
        <v/>
      </c>
      <c r="M103" s="115" t="str">
        <f t="shared" si="40"/>
        <v/>
      </c>
      <c r="N103" s="8" t="str">
        <f t="shared" si="41"/>
        <v/>
      </c>
      <c r="O103" s="115" t="str">
        <f t="shared" si="42"/>
        <v/>
      </c>
      <c r="P103" s="115" t="str">
        <f t="shared" si="43"/>
        <v/>
      </c>
      <c r="Q103" s="121" t="str">
        <f>IFERROR(VLOOKUP(A103,Final_list,17,0),"")</f>
        <v/>
      </c>
      <c r="R103" s="121" t="str">
        <f>IFERROR(VLOOKUP(A103,Final_list,18,0),"")</f>
        <v/>
      </c>
    </row>
    <row r="104" spans="1:18" ht="29.1" customHeight="1">
      <c r="A104" s="66">
        <v>97</v>
      </c>
      <c r="B104" s="8" t="str">
        <f t="shared" si="30"/>
        <v/>
      </c>
      <c r="C104" s="112" t="str">
        <f t="shared" si="31"/>
        <v/>
      </c>
      <c r="D104" s="112" t="str">
        <f t="shared" si="32"/>
        <v/>
      </c>
      <c r="E104" s="113" t="str">
        <f t="shared" si="33"/>
        <v/>
      </c>
      <c r="F104" s="113" t="str">
        <f t="shared" si="34"/>
        <v/>
      </c>
      <c r="G104" s="113" t="str">
        <f t="shared" si="35"/>
        <v/>
      </c>
      <c r="H104" s="114" t="str">
        <f t="shared" si="36"/>
        <v/>
      </c>
      <c r="I104" s="114" t="str">
        <f t="shared" si="37"/>
        <v/>
      </c>
      <c r="J104" s="8" t="str">
        <f t="shared" si="38"/>
        <v/>
      </c>
      <c r="K104" s="114" t="str">
        <f t="shared" si="29"/>
        <v/>
      </c>
      <c r="L104" s="8" t="str">
        <f t="shared" si="39"/>
        <v/>
      </c>
      <c r="M104" s="115" t="str">
        <f t="shared" si="40"/>
        <v/>
      </c>
      <c r="N104" s="8" t="str">
        <f t="shared" si="41"/>
        <v/>
      </c>
      <c r="O104" s="115" t="str">
        <f t="shared" si="42"/>
        <v/>
      </c>
      <c r="P104" s="115" t="str">
        <f t="shared" si="43"/>
        <v/>
      </c>
      <c r="Q104" s="121" t="str">
        <f>IFERROR(VLOOKUP(A104,Final_list,17,0),"")</f>
        <v/>
      </c>
      <c r="R104" s="121" t="str">
        <f>IFERROR(VLOOKUP(A104,Final_list,18,0),"")</f>
        <v/>
      </c>
    </row>
    <row r="105" spans="1:18" ht="29.1" customHeight="1">
      <c r="A105" s="66">
        <v>98</v>
      </c>
      <c r="B105" s="8" t="str">
        <f t="shared" si="30"/>
        <v/>
      </c>
      <c r="C105" s="112" t="str">
        <f t="shared" si="31"/>
        <v/>
      </c>
      <c r="D105" s="112" t="str">
        <f t="shared" si="32"/>
        <v/>
      </c>
      <c r="E105" s="113" t="str">
        <f t="shared" si="33"/>
        <v/>
      </c>
      <c r="F105" s="113" t="str">
        <f t="shared" si="34"/>
        <v/>
      </c>
      <c r="G105" s="113" t="str">
        <f t="shared" si="35"/>
        <v/>
      </c>
      <c r="H105" s="114" t="str">
        <f t="shared" si="36"/>
        <v/>
      </c>
      <c r="I105" s="114" t="str">
        <f t="shared" si="37"/>
        <v/>
      </c>
      <c r="J105" s="8" t="str">
        <f t="shared" si="38"/>
        <v/>
      </c>
      <c r="K105" s="114" t="str">
        <f t="shared" si="29"/>
        <v/>
      </c>
      <c r="L105" s="8" t="str">
        <f t="shared" si="39"/>
        <v/>
      </c>
      <c r="M105" s="115" t="str">
        <f t="shared" si="40"/>
        <v/>
      </c>
      <c r="N105" s="8" t="str">
        <f t="shared" si="41"/>
        <v/>
      </c>
      <c r="O105" s="115" t="str">
        <f t="shared" si="42"/>
        <v/>
      </c>
      <c r="P105" s="115" t="str">
        <f t="shared" si="43"/>
        <v/>
      </c>
      <c r="Q105" s="121" t="str">
        <f>IFERROR(VLOOKUP(A105,Final_list,17,0),"")</f>
        <v/>
      </c>
      <c r="R105" s="121" t="str">
        <f>IFERROR(VLOOKUP(A105,Final_list,18,0),"")</f>
        <v/>
      </c>
    </row>
    <row r="106" spans="1:18" ht="29.1" customHeight="1">
      <c r="A106" s="66">
        <v>99</v>
      </c>
      <c r="B106" s="8" t="str">
        <f t="shared" si="30"/>
        <v/>
      </c>
      <c r="C106" s="112" t="str">
        <f t="shared" si="31"/>
        <v/>
      </c>
      <c r="D106" s="112" t="str">
        <f t="shared" si="32"/>
        <v/>
      </c>
      <c r="E106" s="113" t="str">
        <f t="shared" si="33"/>
        <v/>
      </c>
      <c r="F106" s="113" t="str">
        <f t="shared" si="34"/>
        <v/>
      </c>
      <c r="G106" s="113" t="str">
        <f t="shared" si="35"/>
        <v/>
      </c>
      <c r="H106" s="114" t="str">
        <f t="shared" si="36"/>
        <v/>
      </c>
      <c r="I106" s="114" t="str">
        <f t="shared" si="37"/>
        <v/>
      </c>
      <c r="J106" s="8" t="str">
        <f t="shared" si="38"/>
        <v/>
      </c>
      <c r="K106" s="114" t="str">
        <f t="shared" si="29"/>
        <v/>
      </c>
      <c r="L106" s="8" t="str">
        <f t="shared" si="39"/>
        <v/>
      </c>
      <c r="M106" s="115" t="str">
        <f t="shared" si="40"/>
        <v/>
      </c>
      <c r="N106" s="8" t="str">
        <f t="shared" si="41"/>
        <v/>
      </c>
      <c r="O106" s="115" t="str">
        <f t="shared" si="42"/>
        <v/>
      </c>
      <c r="P106" s="115" t="str">
        <f t="shared" si="43"/>
        <v/>
      </c>
      <c r="Q106" s="121" t="str">
        <f>IFERROR(VLOOKUP(A106,Final_list,17,0),"")</f>
        <v/>
      </c>
      <c r="R106" s="121" t="str">
        <f>IFERROR(VLOOKUP(A106,Final_list,18,0),"")</f>
        <v/>
      </c>
    </row>
    <row r="107" spans="1:18" ht="29.1" customHeight="1">
      <c r="A107" s="66">
        <v>100</v>
      </c>
      <c r="B107" s="8" t="str">
        <f t="shared" si="30"/>
        <v/>
      </c>
      <c r="C107" s="112" t="str">
        <f t="shared" si="31"/>
        <v/>
      </c>
      <c r="D107" s="112" t="str">
        <f t="shared" si="32"/>
        <v/>
      </c>
      <c r="E107" s="113" t="str">
        <f t="shared" si="33"/>
        <v/>
      </c>
      <c r="F107" s="113" t="str">
        <f t="shared" si="34"/>
        <v/>
      </c>
      <c r="G107" s="113" t="str">
        <f t="shared" si="35"/>
        <v/>
      </c>
      <c r="H107" s="114" t="str">
        <f t="shared" si="36"/>
        <v/>
      </c>
      <c r="I107" s="114" t="str">
        <f t="shared" si="37"/>
        <v/>
      </c>
      <c r="J107" s="8" t="str">
        <f t="shared" si="38"/>
        <v/>
      </c>
      <c r="K107" s="114" t="str">
        <f t="shared" si="29"/>
        <v/>
      </c>
      <c r="L107" s="8" t="str">
        <f t="shared" si="39"/>
        <v/>
      </c>
      <c r="M107" s="115" t="str">
        <f t="shared" si="40"/>
        <v/>
      </c>
      <c r="N107" s="8" t="str">
        <f t="shared" si="41"/>
        <v/>
      </c>
      <c r="O107" s="115" t="str">
        <f t="shared" si="42"/>
        <v/>
      </c>
      <c r="P107" s="115" t="str">
        <f t="shared" si="43"/>
        <v/>
      </c>
      <c r="Q107" s="121" t="str">
        <f>IFERROR(VLOOKUP(A107,Final_list,17,0),"")</f>
        <v/>
      </c>
      <c r="R107" s="121" t="str">
        <f>IFERROR(VLOOKUP(A107,Final_list,18,0),"")</f>
        <v/>
      </c>
    </row>
    <row r="108" spans="1:18" ht="29.1" customHeight="1">
      <c r="A108" s="66">
        <v>101</v>
      </c>
      <c r="B108" s="8" t="str">
        <f t="shared" si="30"/>
        <v/>
      </c>
      <c r="C108" s="112" t="str">
        <f t="shared" si="31"/>
        <v/>
      </c>
      <c r="D108" s="112" t="str">
        <f t="shared" si="32"/>
        <v/>
      </c>
      <c r="E108" s="113" t="str">
        <f t="shared" si="33"/>
        <v/>
      </c>
      <c r="F108" s="113" t="str">
        <f t="shared" si="34"/>
        <v/>
      </c>
      <c r="G108" s="113" t="str">
        <f t="shared" si="35"/>
        <v/>
      </c>
      <c r="H108" s="114" t="str">
        <f t="shared" si="36"/>
        <v/>
      </c>
      <c r="I108" s="114" t="str">
        <f t="shared" si="37"/>
        <v/>
      </c>
      <c r="J108" s="8" t="str">
        <f t="shared" si="38"/>
        <v/>
      </c>
      <c r="K108" s="114" t="str">
        <f t="shared" si="29"/>
        <v/>
      </c>
      <c r="L108" s="8" t="str">
        <f t="shared" si="39"/>
        <v/>
      </c>
      <c r="M108" s="115" t="str">
        <f t="shared" si="40"/>
        <v/>
      </c>
      <c r="N108" s="8" t="str">
        <f t="shared" si="41"/>
        <v/>
      </c>
      <c r="O108" s="115" t="str">
        <f t="shared" si="42"/>
        <v/>
      </c>
      <c r="P108" s="115" t="str">
        <f t="shared" si="43"/>
        <v/>
      </c>
      <c r="Q108" s="121" t="str">
        <f>IFERROR(VLOOKUP(A108,Final_list,17,0),"")</f>
        <v/>
      </c>
      <c r="R108" s="121" t="str">
        <f>IFERROR(VLOOKUP(A108,Final_list,18,0),"")</f>
        <v/>
      </c>
    </row>
    <row r="109" spans="1:18" ht="29.1" customHeight="1">
      <c r="A109" s="66">
        <v>102</v>
      </c>
      <c r="B109" s="8" t="str">
        <f t="shared" si="30"/>
        <v/>
      </c>
      <c r="C109" s="112" t="str">
        <f t="shared" si="31"/>
        <v/>
      </c>
      <c r="D109" s="112" t="str">
        <f t="shared" si="32"/>
        <v/>
      </c>
      <c r="E109" s="113" t="str">
        <f t="shared" si="33"/>
        <v/>
      </c>
      <c r="F109" s="113" t="str">
        <f t="shared" si="34"/>
        <v/>
      </c>
      <c r="G109" s="113" t="str">
        <f t="shared" si="35"/>
        <v/>
      </c>
      <c r="H109" s="114" t="str">
        <f t="shared" si="36"/>
        <v/>
      </c>
      <c r="I109" s="114" t="str">
        <f t="shared" si="37"/>
        <v/>
      </c>
      <c r="J109" s="8" t="str">
        <f t="shared" si="38"/>
        <v/>
      </c>
      <c r="K109" s="114" t="str">
        <f t="shared" si="29"/>
        <v/>
      </c>
      <c r="L109" s="8" t="str">
        <f t="shared" si="39"/>
        <v/>
      </c>
      <c r="M109" s="115" t="str">
        <f t="shared" si="40"/>
        <v/>
      </c>
      <c r="N109" s="8" t="str">
        <f t="shared" si="41"/>
        <v/>
      </c>
      <c r="O109" s="115" t="str">
        <f t="shared" si="42"/>
        <v/>
      </c>
      <c r="P109" s="115" t="str">
        <f t="shared" si="43"/>
        <v/>
      </c>
      <c r="Q109" s="121" t="str">
        <f>IFERROR(VLOOKUP(A109,Final_list,17,0),"")</f>
        <v/>
      </c>
      <c r="R109" s="121" t="str">
        <f>IFERROR(VLOOKUP(A109,Final_list,18,0),"")</f>
        <v/>
      </c>
    </row>
    <row r="110" spans="1:18" ht="29.1" customHeight="1">
      <c r="A110" s="66">
        <v>103</v>
      </c>
      <c r="B110" s="8" t="str">
        <f t="shared" si="30"/>
        <v/>
      </c>
      <c r="C110" s="112" t="str">
        <f t="shared" si="31"/>
        <v/>
      </c>
      <c r="D110" s="112" t="str">
        <f t="shared" si="32"/>
        <v/>
      </c>
      <c r="E110" s="113" t="str">
        <f t="shared" si="33"/>
        <v/>
      </c>
      <c r="F110" s="113" t="str">
        <f t="shared" si="34"/>
        <v/>
      </c>
      <c r="G110" s="113" t="str">
        <f t="shared" si="35"/>
        <v/>
      </c>
      <c r="H110" s="114" t="str">
        <f t="shared" si="36"/>
        <v/>
      </c>
      <c r="I110" s="114" t="str">
        <f t="shared" si="37"/>
        <v/>
      </c>
      <c r="J110" s="8" t="str">
        <f t="shared" si="38"/>
        <v/>
      </c>
      <c r="K110" s="114" t="str">
        <f t="shared" si="29"/>
        <v/>
      </c>
      <c r="L110" s="8" t="str">
        <f t="shared" si="39"/>
        <v/>
      </c>
      <c r="M110" s="115" t="str">
        <f t="shared" si="40"/>
        <v/>
      </c>
      <c r="N110" s="8" t="str">
        <f t="shared" si="41"/>
        <v/>
      </c>
      <c r="O110" s="115" t="str">
        <f t="shared" si="42"/>
        <v/>
      </c>
      <c r="P110" s="115" t="str">
        <f t="shared" si="43"/>
        <v/>
      </c>
      <c r="Q110" s="121" t="str">
        <f>IFERROR(VLOOKUP(A110,Final_list,17,0),"")</f>
        <v/>
      </c>
      <c r="R110" s="121" t="str">
        <f>IFERROR(VLOOKUP(A110,Final_list,18,0),"")</f>
        <v/>
      </c>
    </row>
    <row r="111" spans="1:18" ht="29.1" customHeight="1">
      <c r="A111" s="66">
        <v>104</v>
      </c>
      <c r="B111" s="8" t="str">
        <f t="shared" si="30"/>
        <v/>
      </c>
      <c r="C111" s="112" t="str">
        <f t="shared" si="31"/>
        <v/>
      </c>
      <c r="D111" s="112" t="str">
        <f t="shared" si="32"/>
        <v/>
      </c>
      <c r="E111" s="113" t="str">
        <f t="shared" si="33"/>
        <v/>
      </c>
      <c r="F111" s="113" t="str">
        <f t="shared" si="34"/>
        <v/>
      </c>
      <c r="G111" s="113" t="str">
        <f t="shared" si="35"/>
        <v/>
      </c>
      <c r="H111" s="114" t="str">
        <f t="shared" si="36"/>
        <v/>
      </c>
      <c r="I111" s="114" t="str">
        <f t="shared" si="37"/>
        <v/>
      </c>
      <c r="J111" s="8" t="str">
        <f t="shared" si="38"/>
        <v/>
      </c>
      <c r="K111" s="114" t="str">
        <f t="shared" si="29"/>
        <v/>
      </c>
      <c r="L111" s="8" t="str">
        <f t="shared" si="39"/>
        <v/>
      </c>
      <c r="M111" s="115" t="str">
        <f t="shared" si="40"/>
        <v/>
      </c>
      <c r="N111" s="8" t="str">
        <f t="shared" si="41"/>
        <v/>
      </c>
      <c r="O111" s="115" t="str">
        <f t="shared" si="42"/>
        <v/>
      </c>
      <c r="P111" s="115" t="str">
        <f t="shared" si="43"/>
        <v/>
      </c>
      <c r="Q111" s="121" t="str">
        <f>IFERROR(VLOOKUP(A111,Final_list,17,0),"")</f>
        <v/>
      </c>
      <c r="R111" s="121" t="str">
        <f>IFERROR(VLOOKUP(A111,Final_list,18,0),"")</f>
        <v/>
      </c>
    </row>
    <row r="112" spans="1:18" ht="29.1" customHeight="1">
      <c r="A112" s="66">
        <v>105</v>
      </c>
      <c r="B112" s="8" t="str">
        <f t="shared" si="30"/>
        <v/>
      </c>
      <c r="C112" s="112" t="str">
        <f t="shared" si="31"/>
        <v/>
      </c>
      <c r="D112" s="112" t="str">
        <f t="shared" si="32"/>
        <v/>
      </c>
      <c r="E112" s="113" t="str">
        <f t="shared" si="33"/>
        <v/>
      </c>
      <c r="F112" s="113" t="str">
        <f t="shared" si="34"/>
        <v/>
      </c>
      <c r="G112" s="113" t="str">
        <f t="shared" si="35"/>
        <v/>
      </c>
      <c r="H112" s="114" t="str">
        <f t="shared" si="36"/>
        <v/>
      </c>
      <c r="I112" s="114" t="str">
        <f t="shared" si="37"/>
        <v/>
      </c>
      <c r="J112" s="8" t="str">
        <f t="shared" si="38"/>
        <v/>
      </c>
      <c r="K112" s="114" t="str">
        <f t="shared" si="29"/>
        <v/>
      </c>
      <c r="L112" s="8" t="str">
        <f t="shared" si="39"/>
        <v/>
      </c>
      <c r="M112" s="115" t="str">
        <f t="shared" si="40"/>
        <v/>
      </c>
      <c r="N112" s="8" t="str">
        <f t="shared" si="41"/>
        <v/>
      </c>
      <c r="O112" s="115" t="str">
        <f t="shared" si="42"/>
        <v/>
      </c>
      <c r="P112" s="115" t="str">
        <f t="shared" si="43"/>
        <v/>
      </c>
      <c r="Q112" s="121" t="str">
        <f>IFERROR(VLOOKUP(A112,Final_list,17,0),"")</f>
        <v/>
      </c>
      <c r="R112" s="121" t="str">
        <f>IFERROR(VLOOKUP(A112,Final_list,18,0),"")</f>
        <v/>
      </c>
    </row>
    <row r="113" spans="1:18" ht="29.1" customHeight="1">
      <c r="A113" s="66">
        <v>106</v>
      </c>
      <c r="B113" s="8" t="str">
        <f t="shared" si="30"/>
        <v/>
      </c>
      <c r="C113" s="112" t="str">
        <f t="shared" si="31"/>
        <v/>
      </c>
      <c r="D113" s="112" t="str">
        <f t="shared" si="32"/>
        <v/>
      </c>
      <c r="E113" s="113" t="str">
        <f t="shared" si="33"/>
        <v/>
      </c>
      <c r="F113" s="113" t="str">
        <f t="shared" si="34"/>
        <v/>
      </c>
      <c r="G113" s="113" t="str">
        <f t="shared" si="35"/>
        <v/>
      </c>
      <c r="H113" s="114" t="str">
        <f t="shared" si="36"/>
        <v/>
      </c>
      <c r="I113" s="114" t="str">
        <f t="shared" si="37"/>
        <v/>
      </c>
      <c r="J113" s="8" t="str">
        <f t="shared" si="38"/>
        <v/>
      </c>
      <c r="K113" s="114" t="str">
        <f t="shared" si="29"/>
        <v/>
      </c>
      <c r="L113" s="8" t="str">
        <f t="shared" si="39"/>
        <v/>
      </c>
      <c r="M113" s="115" t="str">
        <f t="shared" si="40"/>
        <v/>
      </c>
      <c r="N113" s="8" t="str">
        <f t="shared" si="41"/>
        <v/>
      </c>
      <c r="O113" s="115" t="str">
        <f t="shared" si="42"/>
        <v/>
      </c>
      <c r="P113" s="115" t="str">
        <f t="shared" si="43"/>
        <v/>
      </c>
      <c r="Q113" s="121" t="str">
        <f>IFERROR(VLOOKUP(A113,Final_list,17,0),"")</f>
        <v/>
      </c>
      <c r="R113" s="121" t="str">
        <f>IFERROR(VLOOKUP(A113,Final_list,18,0),"")</f>
        <v/>
      </c>
    </row>
    <row r="114" spans="1:18" ht="29.1" customHeight="1">
      <c r="A114" s="66">
        <v>107</v>
      </c>
      <c r="B114" s="8" t="str">
        <f t="shared" si="30"/>
        <v/>
      </c>
      <c r="C114" s="112" t="str">
        <f t="shared" si="31"/>
        <v/>
      </c>
      <c r="D114" s="112" t="str">
        <f t="shared" si="32"/>
        <v/>
      </c>
      <c r="E114" s="113" t="str">
        <f t="shared" si="33"/>
        <v/>
      </c>
      <c r="F114" s="113" t="str">
        <f t="shared" si="34"/>
        <v/>
      </c>
      <c r="G114" s="113" t="str">
        <f t="shared" si="35"/>
        <v/>
      </c>
      <c r="H114" s="114" t="str">
        <f t="shared" si="36"/>
        <v/>
      </c>
      <c r="I114" s="114" t="str">
        <f t="shared" si="37"/>
        <v/>
      </c>
      <c r="J114" s="8" t="str">
        <f t="shared" si="38"/>
        <v/>
      </c>
      <c r="K114" s="114" t="str">
        <f t="shared" si="29"/>
        <v/>
      </c>
      <c r="L114" s="8" t="str">
        <f t="shared" si="39"/>
        <v/>
      </c>
      <c r="M114" s="115" t="str">
        <f t="shared" si="40"/>
        <v/>
      </c>
      <c r="N114" s="8" t="str">
        <f t="shared" si="41"/>
        <v/>
      </c>
      <c r="O114" s="115" t="str">
        <f t="shared" si="42"/>
        <v/>
      </c>
      <c r="P114" s="115" t="str">
        <f t="shared" si="43"/>
        <v/>
      </c>
      <c r="Q114" s="121" t="str">
        <f>IFERROR(VLOOKUP(A114,Final_list,17,0),"")</f>
        <v/>
      </c>
      <c r="R114" s="121" t="str">
        <f>IFERROR(VLOOKUP(A114,Final_list,18,0),"")</f>
        <v/>
      </c>
    </row>
    <row r="115" spans="1:18" ht="29.1" customHeight="1">
      <c r="A115" s="66">
        <v>108</v>
      </c>
      <c r="B115" s="8" t="str">
        <f t="shared" si="30"/>
        <v/>
      </c>
      <c r="C115" s="112" t="str">
        <f t="shared" si="31"/>
        <v/>
      </c>
      <c r="D115" s="112" t="str">
        <f t="shared" si="32"/>
        <v/>
      </c>
      <c r="E115" s="113" t="str">
        <f t="shared" si="33"/>
        <v/>
      </c>
      <c r="F115" s="113" t="str">
        <f t="shared" si="34"/>
        <v/>
      </c>
      <c r="G115" s="113" t="str">
        <f t="shared" si="35"/>
        <v/>
      </c>
      <c r="H115" s="114" t="str">
        <f t="shared" si="36"/>
        <v/>
      </c>
      <c r="I115" s="114" t="str">
        <f t="shared" si="37"/>
        <v/>
      </c>
      <c r="J115" s="8" t="str">
        <f t="shared" si="38"/>
        <v/>
      </c>
      <c r="K115" s="114" t="str">
        <f t="shared" si="29"/>
        <v/>
      </c>
      <c r="L115" s="8" t="str">
        <f t="shared" si="39"/>
        <v/>
      </c>
      <c r="M115" s="115" t="str">
        <f t="shared" si="40"/>
        <v/>
      </c>
      <c r="N115" s="8" t="str">
        <f t="shared" si="41"/>
        <v/>
      </c>
      <c r="O115" s="115" t="str">
        <f t="shared" si="42"/>
        <v/>
      </c>
      <c r="P115" s="115" t="str">
        <f t="shared" si="43"/>
        <v/>
      </c>
      <c r="Q115" s="121" t="str">
        <f>IFERROR(VLOOKUP(A115,Final_list,17,0),"")</f>
        <v/>
      </c>
      <c r="R115" s="121" t="str">
        <f>IFERROR(VLOOKUP(A115,Final_list,18,0),"")</f>
        <v/>
      </c>
    </row>
    <row r="116" spans="1:18" ht="29.1" customHeight="1">
      <c r="A116" s="66">
        <v>109</v>
      </c>
      <c r="B116" s="8" t="str">
        <f t="shared" si="30"/>
        <v/>
      </c>
      <c r="C116" s="112" t="str">
        <f t="shared" si="31"/>
        <v/>
      </c>
      <c r="D116" s="112" t="str">
        <f t="shared" si="32"/>
        <v/>
      </c>
      <c r="E116" s="113" t="str">
        <f t="shared" si="33"/>
        <v/>
      </c>
      <c r="F116" s="113" t="str">
        <f t="shared" si="34"/>
        <v/>
      </c>
      <c r="G116" s="113" t="str">
        <f t="shared" si="35"/>
        <v/>
      </c>
      <c r="H116" s="114" t="str">
        <f t="shared" si="36"/>
        <v/>
      </c>
      <c r="I116" s="114" t="str">
        <f t="shared" si="37"/>
        <v/>
      </c>
      <c r="J116" s="8" t="str">
        <f t="shared" si="38"/>
        <v/>
      </c>
      <c r="K116" s="114" t="str">
        <f t="shared" si="29"/>
        <v/>
      </c>
      <c r="L116" s="8" t="str">
        <f t="shared" si="39"/>
        <v/>
      </c>
      <c r="M116" s="115" t="str">
        <f t="shared" si="40"/>
        <v/>
      </c>
      <c r="N116" s="8" t="str">
        <f t="shared" si="41"/>
        <v/>
      </c>
      <c r="O116" s="115" t="str">
        <f t="shared" si="42"/>
        <v/>
      </c>
      <c r="P116" s="115" t="str">
        <f t="shared" si="43"/>
        <v/>
      </c>
      <c r="Q116" s="121" t="str">
        <f>IFERROR(VLOOKUP(A116,Final_list,17,0),"")</f>
        <v/>
      </c>
      <c r="R116" s="121" t="str">
        <f>IFERROR(VLOOKUP(A116,Final_list,18,0),"")</f>
        <v/>
      </c>
    </row>
    <row r="117" spans="1:18" ht="29.1" customHeight="1">
      <c r="A117" s="66">
        <v>110</v>
      </c>
      <c r="B117" s="8" t="str">
        <f t="shared" si="30"/>
        <v/>
      </c>
      <c r="C117" s="112" t="str">
        <f t="shared" si="31"/>
        <v/>
      </c>
      <c r="D117" s="112" t="str">
        <f t="shared" si="32"/>
        <v/>
      </c>
      <c r="E117" s="113" t="str">
        <f t="shared" si="33"/>
        <v/>
      </c>
      <c r="F117" s="113" t="str">
        <f t="shared" si="34"/>
        <v/>
      </c>
      <c r="G117" s="113" t="str">
        <f t="shared" si="35"/>
        <v/>
      </c>
      <c r="H117" s="114" t="str">
        <f t="shared" si="36"/>
        <v/>
      </c>
      <c r="I117" s="114" t="str">
        <f t="shared" si="37"/>
        <v/>
      </c>
      <c r="J117" s="8" t="str">
        <f t="shared" si="38"/>
        <v/>
      </c>
      <c r="K117" s="114" t="str">
        <f t="shared" si="29"/>
        <v/>
      </c>
      <c r="L117" s="8" t="str">
        <f t="shared" si="39"/>
        <v/>
      </c>
      <c r="M117" s="115" t="str">
        <f t="shared" si="40"/>
        <v/>
      </c>
      <c r="N117" s="8" t="str">
        <f t="shared" si="41"/>
        <v/>
      </c>
      <c r="O117" s="115" t="str">
        <f t="shared" si="42"/>
        <v/>
      </c>
      <c r="P117" s="115" t="str">
        <f t="shared" si="43"/>
        <v/>
      </c>
      <c r="Q117" s="121" t="str">
        <f>IFERROR(VLOOKUP(A117,Final_list,17,0),"")</f>
        <v/>
      </c>
      <c r="R117" s="121" t="str">
        <f>IFERROR(VLOOKUP(A117,Final_list,18,0),"")</f>
        <v/>
      </c>
    </row>
    <row r="118" spans="1:18" ht="29.1" customHeight="1">
      <c r="A118" s="66">
        <v>111</v>
      </c>
      <c r="B118" s="8" t="str">
        <f t="shared" si="30"/>
        <v/>
      </c>
      <c r="C118" s="112" t="str">
        <f t="shared" si="31"/>
        <v/>
      </c>
      <c r="D118" s="112" t="str">
        <f t="shared" si="32"/>
        <v/>
      </c>
      <c r="E118" s="113" t="str">
        <f t="shared" si="33"/>
        <v/>
      </c>
      <c r="F118" s="113" t="str">
        <f t="shared" si="34"/>
        <v/>
      </c>
      <c r="G118" s="113" t="str">
        <f t="shared" si="35"/>
        <v/>
      </c>
      <c r="H118" s="114" t="str">
        <f t="shared" si="36"/>
        <v/>
      </c>
      <c r="I118" s="114" t="str">
        <f t="shared" si="37"/>
        <v/>
      </c>
      <c r="J118" s="8" t="str">
        <f t="shared" si="38"/>
        <v/>
      </c>
      <c r="K118" s="114" t="str">
        <f t="shared" si="29"/>
        <v/>
      </c>
      <c r="L118" s="8" t="str">
        <f t="shared" si="39"/>
        <v/>
      </c>
      <c r="M118" s="115" t="str">
        <f t="shared" si="40"/>
        <v/>
      </c>
      <c r="N118" s="8" t="str">
        <f t="shared" si="41"/>
        <v/>
      </c>
      <c r="O118" s="115" t="str">
        <f t="shared" si="42"/>
        <v/>
      </c>
      <c r="P118" s="115" t="str">
        <f t="shared" si="43"/>
        <v/>
      </c>
      <c r="Q118" s="121" t="str">
        <f>IFERROR(VLOOKUP(A118,Final_list,17,0),"")</f>
        <v/>
      </c>
      <c r="R118" s="121" t="str">
        <f>IFERROR(VLOOKUP(A118,Final_list,18,0),"")</f>
        <v/>
      </c>
    </row>
    <row r="119" spans="1:18" ht="29.1" customHeight="1">
      <c r="A119" s="66">
        <v>112</v>
      </c>
      <c r="B119" s="8" t="str">
        <f t="shared" si="30"/>
        <v/>
      </c>
      <c r="C119" s="112" t="str">
        <f t="shared" si="31"/>
        <v/>
      </c>
      <c r="D119" s="112" t="str">
        <f t="shared" si="32"/>
        <v/>
      </c>
      <c r="E119" s="113" t="str">
        <f t="shared" si="33"/>
        <v/>
      </c>
      <c r="F119" s="113" t="str">
        <f t="shared" si="34"/>
        <v/>
      </c>
      <c r="G119" s="113" t="str">
        <f t="shared" si="35"/>
        <v/>
      </c>
      <c r="H119" s="114" t="str">
        <f t="shared" si="36"/>
        <v/>
      </c>
      <c r="I119" s="114" t="str">
        <f t="shared" si="37"/>
        <v/>
      </c>
      <c r="J119" s="8" t="str">
        <f t="shared" si="38"/>
        <v/>
      </c>
      <c r="K119" s="114" t="str">
        <f t="shared" si="29"/>
        <v/>
      </c>
      <c r="L119" s="8" t="str">
        <f t="shared" si="39"/>
        <v/>
      </c>
      <c r="M119" s="115" t="str">
        <f t="shared" si="40"/>
        <v/>
      </c>
      <c r="N119" s="8" t="str">
        <f t="shared" si="41"/>
        <v/>
      </c>
      <c r="O119" s="115" t="str">
        <f t="shared" si="42"/>
        <v/>
      </c>
      <c r="P119" s="115" t="str">
        <f t="shared" si="43"/>
        <v/>
      </c>
      <c r="Q119" s="121" t="str">
        <f>IFERROR(VLOOKUP(A119,Final_list,17,0),"")</f>
        <v/>
      </c>
      <c r="R119" s="121" t="str">
        <f>IFERROR(VLOOKUP(A119,Final_list,18,0),"")</f>
        <v/>
      </c>
    </row>
    <row r="120" spans="1:18" ht="29.1" customHeight="1">
      <c r="A120" s="66">
        <v>113</v>
      </c>
      <c r="B120" s="8" t="str">
        <f t="shared" si="30"/>
        <v/>
      </c>
      <c r="C120" s="112" t="str">
        <f t="shared" si="31"/>
        <v/>
      </c>
      <c r="D120" s="112" t="str">
        <f t="shared" si="32"/>
        <v/>
      </c>
      <c r="E120" s="113" t="str">
        <f t="shared" si="33"/>
        <v/>
      </c>
      <c r="F120" s="113" t="str">
        <f t="shared" si="34"/>
        <v/>
      </c>
      <c r="G120" s="113" t="str">
        <f t="shared" si="35"/>
        <v/>
      </c>
      <c r="H120" s="114" t="str">
        <f t="shared" si="36"/>
        <v/>
      </c>
      <c r="I120" s="114" t="str">
        <f t="shared" si="37"/>
        <v/>
      </c>
      <c r="J120" s="8" t="str">
        <f t="shared" si="38"/>
        <v/>
      </c>
      <c r="K120" s="114" t="str">
        <f t="shared" si="29"/>
        <v/>
      </c>
      <c r="L120" s="8" t="str">
        <f t="shared" si="39"/>
        <v/>
      </c>
      <c r="M120" s="115" t="str">
        <f t="shared" si="40"/>
        <v/>
      </c>
      <c r="N120" s="8" t="str">
        <f t="shared" si="41"/>
        <v/>
      </c>
      <c r="O120" s="115" t="str">
        <f t="shared" si="42"/>
        <v/>
      </c>
      <c r="P120" s="115" t="str">
        <f t="shared" si="43"/>
        <v/>
      </c>
      <c r="Q120" s="121" t="str">
        <f>IFERROR(VLOOKUP(A120,Final_list,17,0),"")</f>
        <v/>
      </c>
      <c r="R120" s="121" t="str">
        <f>IFERROR(VLOOKUP(A120,Final_list,18,0),"")</f>
        <v/>
      </c>
    </row>
    <row r="121" spans="1:18" ht="29.1" customHeight="1">
      <c r="A121" s="66">
        <v>114</v>
      </c>
      <c r="B121" s="8" t="str">
        <f t="shared" si="30"/>
        <v/>
      </c>
      <c r="C121" s="112" t="str">
        <f t="shared" si="31"/>
        <v/>
      </c>
      <c r="D121" s="112" t="str">
        <f t="shared" si="32"/>
        <v/>
      </c>
      <c r="E121" s="113" t="str">
        <f t="shared" si="33"/>
        <v/>
      </c>
      <c r="F121" s="113" t="str">
        <f t="shared" si="34"/>
        <v/>
      </c>
      <c r="G121" s="113" t="str">
        <f t="shared" si="35"/>
        <v/>
      </c>
      <c r="H121" s="114" t="str">
        <f t="shared" si="36"/>
        <v/>
      </c>
      <c r="I121" s="114" t="str">
        <f t="shared" si="37"/>
        <v/>
      </c>
      <c r="J121" s="8" t="str">
        <f t="shared" si="38"/>
        <v/>
      </c>
      <c r="K121" s="114" t="str">
        <f t="shared" si="29"/>
        <v/>
      </c>
      <c r="L121" s="8" t="str">
        <f t="shared" si="39"/>
        <v/>
      </c>
      <c r="M121" s="115" t="str">
        <f t="shared" si="40"/>
        <v/>
      </c>
      <c r="N121" s="8" t="str">
        <f t="shared" si="41"/>
        <v/>
      </c>
      <c r="O121" s="115" t="str">
        <f t="shared" si="42"/>
        <v/>
      </c>
      <c r="P121" s="115" t="str">
        <f t="shared" si="43"/>
        <v/>
      </c>
      <c r="Q121" s="121" t="str">
        <f>IFERROR(VLOOKUP(A121,Final_list,17,0),"")</f>
        <v/>
      </c>
      <c r="R121" s="121" t="str">
        <f>IFERROR(VLOOKUP(A121,Final_list,18,0),"")</f>
        <v/>
      </c>
    </row>
    <row r="122" spans="1:18" ht="29.1" customHeight="1">
      <c r="A122" s="66">
        <v>115</v>
      </c>
      <c r="B122" s="8" t="str">
        <f t="shared" si="30"/>
        <v/>
      </c>
      <c r="C122" s="112" t="str">
        <f t="shared" si="31"/>
        <v/>
      </c>
      <c r="D122" s="112" t="str">
        <f t="shared" si="32"/>
        <v/>
      </c>
      <c r="E122" s="113" t="str">
        <f t="shared" si="33"/>
        <v/>
      </c>
      <c r="F122" s="113" t="str">
        <f t="shared" si="34"/>
        <v/>
      </c>
      <c r="G122" s="113" t="str">
        <f t="shared" si="35"/>
        <v/>
      </c>
      <c r="H122" s="114" t="str">
        <f t="shared" si="36"/>
        <v/>
      </c>
      <c r="I122" s="114" t="str">
        <f t="shared" si="37"/>
        <v/>
      </c>
      <c r="J122" s="8" t="str">
        <f t="shared" si="38"/>
        <v/>
      </c>
      <c r="K122" s="114" t="str">
        <f t="shared" si="29"/>
        <v/>
      </c>
      <c r="L122" s="8" t="str">
        <f t="shared" si="39"/>
        <v/>
      </c>
      <c r="M122" s="115" t="str">
        <f t="shared" si="40"/>
        <v/>
      </c>
      <c r="N122" s="8" t="str">
        <f t="shared" si="41"/>
        <v/>
      </c>
      <c r="O122" s="115" t="str">
        <f t="shared" si="42"/>
        <v/>
      </c>
      <c r="P122" s="115" t="str">
        <f t="shared" si="43"/>
        <v/>
      </c>
      <c r="Q122" s="121" t="str">
        <f>IFERROR(VLOOKUP(A122,Final_list,17,0),"")</f>
        <v/>
      </c>
      <c r="R122" s="121" t="str">
        <f>IFERROR(VLOOKUP(A122,Final_list,18,0),"")</f>
        <v/>
      </c>
    </row>
    <row r="123" spans="1:18" ht="29.1" customHeight="1">
      <c r="A123" s="66">
        <v>116</v>
      </c>
      <c r="B123" s="8" t="str">
        <f t="shared" si="30"/>
        <v/>
      </c>
      <c r="C123" s="112" t="str">
        <f t="shared" si="31"/>
        <v/>
      </c>
      <c r="D123" s="112" t="str">
        <f t="shared" si="32"/>
        <v/>
      </c>
      <c r="E123" s="113" t="str">
        <f t="shared" si="33"/>
        <v/>
      </c>
      <c r="F123" s="113" t="str">
        <f t="shared" si="34"/>
        <v/>
      </c>
      <c r="G123" s="113" t="str">
        <f t="shared" si="35"/>
        <v/>
      </c>
      <c r="H123" s="114" t="str">
        <f t="shared" si="36"/>
        <v/>
      </c>
      <c r="I123" s="114" t="str">
        <f t="shared" si="37"/>
        <v/>
      </c>
      <c r="J123" s="8" t="str">
        <f t="shared" si="38"/>
        <v/>
      </c>
      <c r="K123" s="114" t="str">
        <f t="shared" si="29"/>
        <v/>
      </c>
      <c r="L123" s="8" t="str">
        <f t="shared" si="39"/>
        <v/>
      </c>
      <c r="M123" s="115" t="str">
        <f t="shared" si="40"/>
        <v/>
      </c>
      <c r="N123" s="8" t="str">
        <f t="shared" si="41"/>
        <v/>
      </c>
      <c r="O123" s="115" t="str">
        <f t="shared" si="42"/>
        <v/>
      </c>
      <c r="P123" s="115" t="str">
        <f t="shared" si="43"/>
        <v/>
      </c>
      <c r="Q123" s="121" t="str">
        <f>IFERROR(VLOOKUP(A123,Final_list,17,0),"")</f>
        <v/>
      </c>
      <c r="R123" s="121" t="str">
        <f>IFERROR(VLOOKUP(A123,Final_list,18,0),"")</f>
        <v/>
      </c>
    </row>
    <row r="124" spans="1:18" ht="29.1" customHeight="1">
      <c r="A124" s="66">
        <v>117</v>
      </c>
      <c r="B124" s="8" t="str">
        <f t="shared" si="30"/>
        <v/>
      </c>
      <c r="C124" s="112" t="str">
        <f t="shared" si="31"/>
        <v/>
      </c>
      <c r="D124" s="112" t="str">
        <f t="shared" si="32"/>
        <v/>
      </c>
      <c r="E124" s="113" t="str">
        <f t="shared" si="33"/>
        <v/>
      </c>
      <c r="F124" s="113" t="str">
        <f t="shared" si="34"/>
        <v/>
      </c>
      <c r="G124" s="113" t="str">
        <f t="shared" si="35"/>
        <v/>
      </c>
      <c r="H124" s="114" t="str">
        <f t="shared" si="36"/>
        <v/>
      </c>
      <c r="I124" s="114" t="str">
        <f t="shared" si="37"/>
        <v/>
      </c>
      <c r="J124" s="8" t="str">
        <f t="shared" si="38"/>
        <v/>
      </c>
      <c r="K124" s="114" t="str">
        <f t="shared" si="29"/>
        <v/>
      </c>
      <c r="L124" s="8" t="str">
        <f t="shared" si="39"/>
        <v/>
      </c>
      <c r="M124" s="115" t="str">
        <f t="shared" si="40"/>
        <v/>
      </c>
      <c r="N124" s="8" t="str">
        <f t="shared" si="41"/>
        <v/>
      </c>
      <c r="O124" s="115" t="str">
        <f t="shared" si="42"/>
        <v/>
      </c>
      <c r="P124" s="115" t="str">
        <f t="shared" si="43"/>
        <v/>
      </c>
      <c r="Q124" s="121" t="str">
        <f>IFERROR(VLOOKUP(A124,Final_list,17,0),"")</f>
        <v/>
      </c>
      <c r="R124" s="121" t="str">
        <f>IFERROR(VLOOKUP(A124,Final_list,18,0),"")</f>
        <v/>
      </c>
    </row>
    <row r="125" spans="1:18" ht="29.1" customHeight="1">
      <c r="A125" s="66">
        <v>118</v>
      </c>
      <c r="B125" s="8" t="str">
        <f t="shared" si="30"/>
        <v/>
      </c>
      <c r="C125" s="112" t="str">
        <f t="shared" si="31"/>
        <v/>
      </c>
      <c r="D125" s="112" t="str">
        <f t="shared" si="32"/>
        <v/>
      </c>
      <c r="E125" s="113" t="str">
        <f t="shared" si="33"/>
        <v/>
      </c>
      <c r="F125" s="113" t="str">
        <f t="shared" si="34"/>
        <v/>
      </c>
      <c r="G125" s="113" t="str">
        <f t="shared" si="35"/>
        <v/>
      </c>
      <c r="H125" s="114" t="str">
        <f t="shared" si="36"/>
        <v/>
      </c>
      <c r="I125" s="114" t="str">
        <f t="shared" si="37"/>
        <v/>
      </c>
      <c r="J125" s="8" t="str">
        <f t="shared" si="38"/>
        <v/>
      </c>
      <c r="K125" s="114" t="str">
        <f t="shared" si="29"/>
        <v/>
      </c>
      <c r="L125" s="8" t="str">
        <f t="shared" si="39"/>
        <v/>
      </c>
      <c r="M125" s="115" t="str">
        <f t="shared" si="40"/>
        <v/>
      </c>
      <c r="N125" s="8" t="str">
        <f t="shared" si="41"/>
        <v/>
      </c>
      <c r="O125" s="115" t="str">
        <f t="shared" si="42"/>
        <v/>
      </c>
      <c r="P125" s="115" t="str">
        <f t="shared" si="43"/>
        <v/>
      </c>
      <c r="Q125" s="121" t="str">
        <f>IFERROR(VLOOKUP(A125,Final_list,17,0),"")</f>
        <v/>
      </c>
      <c r="R125" s="121" t="str">
        <f>IFERROR(VLOOKUP(A125,Final_list,18,0),"")</f>
        <v/>
      </c>
    </row>
    <row r="126" spans="1:18" ht="29.1" customHeight="1">
      <c r="A126" s="66">
        <v>119</v>
      </c>
      <c r="B126" s="8" t="str">
        <f t="shared" si="30"/>
        <v/>
      </c>
      <c r="C126" s="112" t="str">
        <f t="shared" si="31"/>
        <v/>
      </c>
      <c r="D126" s="112" t="str">
        <f t="shared" si="32"/>
        <v/>
      </c>
      <c r="E126" s="113" t="str">
        <f t="shared" si="33"/>
        <v/>
      </c>
      <c r="F126" s="113" t="str">
        <f t="shared" si="34"/>
        <v/>
      </c>
      <c r="G126" s="113" t="str">
        <f t="shared" si="35"/>
        <v/>
      </c>
      <c r="H126" s="114" t="str">
        <f t="shared" si="36"/>
        <v/>
      </c>
      <c r="I126" s="114" t="str">
        <f t="shared" si="37"/>
        <v/>
      </c>
      <c r="J126" s="8" t="str">
        <f t="shared" si="38"/>
        <v/>
      </c>
      <c r="K126" s="114" t="str">
        <f t="shared" si="29"/>
        <v/>
      </c>
      <c r="L126" s="8" t="str">
        <f t="shared" si="39"/>
        <v/>
      </c>
      <c r="M126" s="115" t="str">
        <f t="shared" si="40"/>
        <v/>
      </c>
      <c r="N126" s="8" t="str">
        <f t="shared" si="41"/>
        <v/>
      </c>
      <c r="O126" s="115" t="str">
        <f t="shared" si="42"/>
        <v/>
      </c>
      <c r="P126" s="115" t="str">
        <f t="shared" si="43"/>
        <v/>
      </c>
      <c r="Q126" s="121" t="str">
        <f>IFERROR(VLOOKUP(A126,Final_list,17,0),"")</f>
        <v/>
      </c>
      <c r="R126" s="121" t="str">
        <f>IFERROR(VLOOKUP(A126,Final_list,18,0),"")</f>
        <v/>
      </c>
    </row>
    <row r="127" spans="1:18" ht="29.1" customHeight="1">
      <c r="A127" s="66">
        <v>120</v>
      </c>
      <c r="B127" s="8" t="str">
        <f t="shared" si="30"/>
        <v/>
      </c>
      <c r="C127" s="112" t="str">
        <f t="shared" si="31"/>
        <v/>
      </c>
      <c r="D127" s="112" t="str">
        <f t="shared" si="32"/>
        <v/>
      </c>
      <c r="E127" s="113" t="str">
        <f t="shared" si="33"/>
        <v/>
      </c>
      <c r="F127" s="113" t="str">
        <f t="shared" si="34"/>
        <v/>
      </c>
      <c r="G127" s="113" t="str">
        <f t="shared" si="35"/>
        <v/>
      </c>
      <c r="H127" s="114" t="str">
        <f t="shared" si="36"/>
        <v/>
      </c>
      <c r="I127" s="114" t="str">
        <f t="shared" si="37"/>
        <v/>
      </c>
      <c r="J127" s="8" t="str">
        <f t="shared" si="38"/>
        <v/>
      </c>
      <c r="K127" s="114" t="str">
        <f t="shared" si="29"/>
        <v/>
      </c>
      <c r="L127" s="8" t="str">
        <f t="shared" si="39"/>
        <v/>
      </c>
      <c r="M127" s="115" t="str">
        <f t="shared" si="40"/>
        <v/>
      </c>
      <c r="N127" s="8" t="str">
        <f t="shared" si="41"/>
        <v/>
      </c>
      <c r="O127" s="115" t="str">
        <f t="shared" si="42"/>
        <v/>
      </c>
      <c r="P127" s="115" t="str">
        <f t="shared" si="43"/>
        <v/>
      </c>
      <c r="Q127" s="121" t="str">
        <f>IFERROR(VLOOKUP(A127,Final_list,17,0),"")</f>
        <v/>
      </c>
      <c r="R127" s="121" t="str">
        <f>IFERROR(VLOOKUP(A127,Final_list,18,0),"")</f>
        <v/>
      </c>
    </row>
    <row r="128" spans="1:18" ht="29.1" customHeight="1">
      <c r="A128" s="66">
        <v>121</v>
      </c>
      <c r="B128" s="8" t="str">
        <f t="shared" si="30"/>
        <v/>
      </c>
      <c r="C128" s="112" t="str">
        <f t="shared" si="31"/>
        <v/>
      </c>
      <c r="D128" s="112" t="str">
        <f t="shared" si="32"/>
        <v/>
      </c>
      <c r="E128" s="113" t="str">
        <f t="shared" si="33"/>
        <v/>
      </c>
      <c r="F128" s="113" t="str">
        <f t="shared" si="34"/>
        <v/>
      </c>
      <c r="G128" s="113" t="str">
        <f t="shared" si="35"/>
        <v/>
      </c>
      <c r="H128" s="114" t="str">
        <f t="shared" si="36"/>
        <v/>
      </c>
      <c r="I128" s="114" t="str">
        <f t="shared" si="37"/>
        <v/>
      </c>
      <c r="J128" s="8" t="str">
        <f t="shared" si="38"/>
        <v/>
      </c>
      <c r="K128" s="114" t="str">
        <f t="shared" si="29"/>
        <v/>
      </c>
      <c r="L128" s="8" t="str">
        <f t="shared" si="39"/>
        <v/>
      </c>
      <c r="M128" s="115" t="str">
        <f t="shared" si="40"/>
        <v/>
      </c>
      <c r="N128" s="8" t="str">
        <f t="shared" si="41"/>
        <v/>
      </c>
      <c r="O128" s="115" t="str">
        <f t="shared" si="42"/>
        <v/>
      </c>
      <c r="P128" s="115" t="str">
        <f t="shared" si="43"/>
        <v/>
      </c>
      <c r="Q128" s="121" t="str">
        <f>IFERROR(VLOOKUP(A128,Final_list,17,0),"")</f>
        <v/>
      </c>
      <c r="R128" s="121" t="str">
        <f>IFERROR(VLOOKUP(A128,Final_list,18,0),"")</f>
        <v/>
      </c>
    </row>
    <row r="129" spans="1:18" ht="29.1" customHeight="1">
      <c r="A129" s="66">
        <v>122</v>
      </c>
      <c r="B129" s="8" t="str">
        <f t="shared" si="30"/>
        <v/>
      </c>
      <c r="C129" s="112" t="str">
        <f t="shared" si="31"/>
        <v/>
      </c>
      <c r="D129" s="112" t="str">
        <f t="shared" si="32"/>
        <v/>
      </c>
      <c r="E129" s="113" t="str">
        <f t="shared" si="33"/>
        <v/>
      </c>
      <c r="F129" s="113" t="str">
        <f t="shared" si="34"/>
        <v/>
      </c>
      <c r="G129" s="113" t="str">
        <f t="shared" si="35"/>
        <v/>
      </c>
      <c r="H129" s="114" t="str">
        <f t="shared" si="36"/>
        <v/>
      </c>
      <c r="I129" s="114" t="str">
        <f t="shared" si="37"/>
        <v/>
      </c>
      <c r="J129" s="8" t="str">
        <f t="shared" si="38"/>
        <v/>
      </c>
      <c r="K129" s="114" t="str">
        <f t="shared" si="29"/>
        <v/>
      </c>
      <c r="L129" s="8" t="str">
        <f t="shared" si="39"/>
        <v/>
      </c>
      <c r="M129" s="115" t="str">
        <f t="shared" si="40"/>
        <v/>
      </c>
      <c r="N129" s="8" t="str">
        <f t="shared" si="41"/>
        <v/>
      </c>
      <c r="O129" s="115" t="str">
        <f t="shared" si="42"/>
        <v/>
      </c>
      <c r="P129" s="115" t="str">
        <f t="shared" si="43"/>
        <v/>
      </c>
      <c r="Q129" s="121" t="str">
        <f>IFERROR(VLOOKUP(A129,Final_list,17,0),"")</f>
        <v/>
      </c>
      <c r="R129" s="121" t="str">
        <f>IFERROR(VLOOKUP(A129,Final_list,18,0),"")</f>
        <v/>
      </c>
    </row>
    <row r="130" spans="1:18" ht="29.1" customHeight="1">
      <c r="A130" s="66">
        <v>123</v>
      </c>
      <c r="B130" s="8" t="str">
        <f t="shared" si="30"/>
        <v/>
      </c>
      <c r="C130" s="112" t="str">
        <f t="shared" si="31"/>
        <v/>
      </c>
      <c r="D130" s="112" t="str">
        <f t="shared" si="32"/>
        <v/>
      </c>
      <c r="E130" s="113" t="str">
        <f t="shared" si="33"/>
        <v/>
      </c>
      <c r="F130" s="113" t="str">
        <f t="shared" si="34"/>
        <v/>
      </c>
      <c r="G130" s="113" t="str">
        <f t="shared" si="35"/>
        <v/>
      </c>
      <c r="H130" s="114" t="str">
        <f t="shared" si="36"/>
        <v/>
      </c>
      <c r="I130" s="114" t="str">
        <f t="shared" si="37"/>
        <v/>
      </c>
      <c r="J130" s="8" t="str">
        <f t="shared" si="38"/>
        <v/>
      </c>
      <c r="K130" s="114" t="str">
        <f t="shared" si="29"/>
        <v/>
      </c>
      <c r="L130" s="8" t="str">
        <f t="shared" si="39"/>
        <v/>
      </c>
      <c r="M130" s="115" t="str">
        <f t="shared" si="40"/>
        <v/>
      </c>
      <c r="N130" s="8" t="str">
        <f t="shared" si="41"/>
        <v/>
      </c>
      <c r="O130" s="115" t="str">
        <f t="shared" si="42"/>
        <v/>
      </c>
      <c r="P130" s="115" t="str">
        <f t="shared" si="43"/>
        <v/>
      </c>
      <c r="Q130" s="121" t="str">
        <f>IFERROR(VLOOKUP(A130,Final_list,17,0),"")</f>
        <v/>
      </c>
      <c r="R130" s="121" t="str">
        <f>IFERROR(VLOOKUP(A130,Final_list,18,0),"")</f>
        <v/>
      </c>
    </row>
    <row r="131" spans="1:18" ht="29.1" customHeight="1">
      <c r="A131" s="66">
        <v>124</v>
      </c>
      <c r="B131" s="8" t="str">
        <f t="shared" si="30"/>
        <v/>
      </c>
      <c r="C131" s="112" t="str">
        <f t="shared" si="31"/>
        <v/>
      </c>
      <c r="D131" s="112" t="str">
        <f t="shared" si="32"/>
        <v/>
      </c>
      <c r="E131" s="113" t="str">
        <f t="shared" si="33"/>
        <v/>
      </c>
      <c r="F131" s="113" t="str">
        <f t="shared" si="34"/>
        <v/>
      </c>
      <c r="G131" s="113" t="str">
        <f t="shared" si="35"/>
        <v/>
      </c>
      <c r="H131" s="114" t="str">
        <f t="shared" si="36"/>
        <v/>
      </c>
      <c r="I131" s="114" t="str">
        <f t="shared" si="37"/>
        <v/>
      </c>
      <c r="J131" s="8" t="str">
        <f t="shared" si="38"/>
        <v/>
      </c>
      <c r="K131" s="114" t="str">
        <f t="shared" si="29"/>
        <v/>
      </c>
      <c r="L131" s="8" t="str">
        <f t="shared" si="39"/>
        <v/>
      </c>
      <c r="M131" s="115" t="str">
        <f t="shared" si="40"/>
        <v/>
      </c>
      <c r="N131" s="8" t="str">
        <f t="shared" si="41"/>
        <v/>
      </c>
      <c r="O131" s="115" t="str">
        <f t="shared" si="42"/>
        <v/>
      </c>
      <c r="P131" s="115" t="str">
        <f t="shared" si="43"/>
        <v/>
      </c>
      <c r="Q131" s="121" t="str">
        <f>IFERROR(VLOOKUP(A131,Final_list,17,0),"")</f>
        <v/>
      </c>
      <c r="R131" s="121" t="str">
        <f>IFERROR(VLOOKUP(A131,Final_list,18,0),"")</f>
        <v/>
      </c>
    </row>
    <row r="132" spans="1:18" ht="29.1" customHeight="1">
      <c r="A132" s="66">
        <v>125</v>
      </c>
      <c r="B132" s="8" t="str">
        <f t="shared" si="30"/>
        <v/>
      </c>
      <c r="C132" s="112" t="str">
        <f t="shared" si="31"/>
        <v/>
      </c>
      <c r="D132" s="112" t="str">
        <f t="shared" si="32"/>
        <v/>
      </c>
      <c r="E132" s="113" t="str">
        <f t="shared" si="33"/>
        <v/>
      </c>
      <c r="F132" s="113" t="str">
        <f t="shared" si="34"/>
        <v/>
      </c>
      <c r="G132" s="113" t="str">
        <f t="shared" si="35"/>
        <v/>
      </c>
      <c r="H132" s="114" t="str">
        <f t="shared" si="36"/>
        <v/>
      </c>
      <c r="I132" s="114" t="str">
        <f t="shared" si="37"/>
        <v/>
      </c>
      <c r="J132" s="8" t="str">
        <f t="shared" si="38"/>
        <v/>
      </c>
      <c r="K132" s="114" t="str">
        <f t="shared" si="29"/>
        <v/>
      </c>
      <c r="L132" s="8" t="str">
        <f t="shared" si="39"/>
        <v/>
      </c>
      <c r="M132" s="115" t="str">
        <f t="shared" si="40"/>
        <v/>
      </c>
      <c r="N132" s="8" t="str">
        <f t="shared" si="41"/>
        <v/>
      </c>
      <c r="O132" s="115" t="str">
        <f t="shared" si="42"/>
        <v/>
      </c>
      <c r="P132" s="115" t="str">
        <f t="shared" si="43"/>
        <v/>
      </c>
      <c r="Q132" s="121" t="str">
        <f>IFERROR(VLOOKUP(A132,Final_list,17,0),"")</f>
        <v/>
      </c>
      <c r="R132" s="121" t="str">
        <f>IFERROR(VLOOKUP(A132,Final_list,18,0),"")</f>
        <v/>
      </c>
    </row>
    <row r="133" spans="1:18" ht="29.1" customHeight="1">
      <c r="A133" s="66">
        <v>126</v>
      </c>
      <c r="B133" s="8" t="str">
        <f t="shared" si="30"/>
        <v/>
      </c>
      <c r="C133" s="112" t="str">
        <f t="shared" si="31"/>
        <v/>
      </c>
      <c r="D133" s="112" t="str">
        <f t="shared" si="32"/>
        <v/>
      </c>
      <c r="E133" s="113" t="str">
        <f t="shared" si="33"/>
        <v/>
      </c>
      <c r="F133" s="113" t="str">
        <f t="shared" si="34"/>
        <v/>
      </c>
      <c r="G133" s="113" t="str">
        <f t="shared" si="35"/>
        <v/>
      </c>
      <c r="H133" s="114" t="str">
        <f t="shared" si="36"/>
        <v/>
      </c>
      <c r="I133" s="114" t="str">
        <f t="shared" si="37"/>
        <v/>
      </c>
      <c r="J133" s="8" t="str">
        <f t="shared" si="38"/>
        <v/>
      </c>
      <c r="K133" s="114" t="str">
        <f t="shared" si="29"/>
        <v/>
      </c>
      <c r="L133" s="8" t="str">
        <f t="shared" si="39"/>
        <v/>
      </c>
      <c r="M133" s="115" t="str">
        <f t="shared" si="40"/>
        <v/>
      </c>
      <c r="N133" s="8" t="str">
        <f t="shared" si="41"/>
        <v/>
      </c>
      <c r="O133" s="115" t="str">
        <f t="shared" si="42"/>
        <v/>
      </c>
      <c r="P133" s="115" t="str">
        <f t="shared" si="43"/>
        <v/>
      </c>
      <c r="Q133" s="121" t="str">
        <f>IFERROR(VLOOKUP(A133,Final_list,17,0),"")</f>
        <v/>
      </c>
      <c r="R133" s="121" t="str">
        <f>IFERROR(VLOOKUP(A133,Final_list,18,0),"")</f>
        <v/>
      </c>
    </row>
    <row r="134" spans="1:18" ht="29.1" customHeight="1">
      <c r="A134" s="66">
        <v>127</v>
      </c>
      <c r="B134" s="8" t="str">
        <f t="shared" si="30"/>
        <v/>
      </c>
      <c r="C134" s="112" t="str">
        <f t="shared" si="31"/>
        <v/>
      </c>
      <c r="D134" s="112" t="str">
        <f t="shared" si="32"/>
        <v/>
      </c>
      <c r="E134" s="113" t="str">
        <f t="shared" si="33"/>
        <v/>
      </c>
      <c r="F134" s="113" t="str">
        <f t="shared" si="34"/>
        <v/>
      </c>
      <c r="G134" s="113" t="str">
        <f t="shared" si="35"/>
        <v/>
      </c>
      <c r="H134" s="114" t="str">
        <f t="shared" si="36"/>
        <v/>
      </c>
      <c r="I134" s="114" t="str">
        <f t="shared" si="37"/>
        <v/>
      </c>
      <c r="J134" s="8" t="str">
        <f t="shared" si="38"/>
        <v/>
      </c>
      <c r="K134" s="114" t="str">
        <f t="shared" si="29"/>
        <v/>
      </c>
      <c r="L134" s="8" t="str">
        <f t="shared" si="39"/>
        <v/>
      </c>
      <c r="M134" s="115" t="str">
        <f t="shared" si="40"/>
        <v/>
      </c>
      <c r="N134" s="8" t="str">
        <f t="shared" si="41"/>
        <v/>
      </c>
      <c r="O134" s="115" t="str">
        <f t="shared" si="42"/>
        <v/>
      </c>
      <c r="P134" s="115" t="str">
        <f t="shared" si="43"/>
        <v/>
      </c>
      <c r="Q134" s="121" t="str">
        <f>IFERROR(VLOOKUP(A134,Final_list,17,0),"")</f>
        <v/>
      </c>
      <c r="R134" s="121" t="str">
        <f>IFERROR(VLOOKUP(A134,Final_list,18,0),"")</f>
        <v/>
      </c>
    </row>
    <row r="135" spans="1:18" ht="29.1" customHeight="1">
      <c r="A135" s="66">
        <v>128</v>
      </c>
      <c r="B135" s="8" t="str">
        <f t="shared" si="30"/>
        <v/>
      </c>
      <c r="C135" s="112" t="str">
        <f t="shared" si="31"/>
        <v/>
      </c>
      <c r="D135" s="112" t="str">
        <f t="shared" si="32"/>
        <v/>
      </c>
      <c r="E135" s="113" t="str">
        <f t="shared" si="33"/>
        <v/>
      </c>
      <c r="F135" s="113" t="str">
        <f t="shared" si="34"/>
        <v/>
      </c>
      <c r="G135" s="113" t="str">
        <f t="shared" si="35"/>
        <v/>
      </c>
      <c r="H135" s="114" t="str">
        <f t="shared" si="36"/>
        <v/>
      </c>
      <c r="I135" s="114" t="str">
        <f t="shared" si="37"/>
        <v/>
      </c>
      <c r="J135" s="8" t="str">
        <f t="shared" si="38"/>
        <v/>
      </c>
      <c r="K135" s="114" t="str">
        <f t="shared" si="29"/>
        <v/>
      </c>
      <c r="L135" s="8" t="str">
        <f t="shared" si="39"/>
        <v/>
      </c>
      <c r="M135" s="115" t="str">
        <f t="shared" si="40"/>
        <v/>
      </c>
      <c r="N135" s="8" t="str">
        <f t="shared" si="41"/>
        <v/>
      </c>
      <c r="O135" s="115" t="str">
        <f t="shared" si="42"/>
        <v/>
      </c>
      <c r="P135" s="115" t="str">
        <f t="shared" si="43"/>
        <v/>
      </c>
      <c r="Q135" s="121" t="str">
        <f>IFERROR(VLOOKUP(A135,Final_list,17,0),"")</f>
        <v/>
      </c>
      <c r="R135" s="121" t="str">
        <f>IFERROR(VLOOKUP(A135,Final_list,18,0),"")</f>
        <v/>
      </c>
    </row>
    <row r="136" spans="1:18" ht="29.1" customHeight="1">
      <c r="A136" s="66">
        <v>129</v>
      </c>
      <c r="B136" s="8" t="str">
        <f t="shared" si="30"/>
        <v/>
      </c>
      <c r="C136" s="112" t="str">
        <f t="shared" si="31"/>
        <v/>
      </c>
      <c r="D136" s="112" t="str">
        <f t="shared" si="32"/>
        <v/>
      </c>
      <c r="E136" s="113" t="str">
        <f t="shared" si="33"/>
        <v/>
      </c>
      <c r="F136" s="113" t="str">
        <f t="shared" si="34"/>
        <v/>
      </c>
      <c r="G136" s="113" t="str">
        <f t="shared" si="35"/>
        <v/>
      </c>
      <c r="H136" s="114" t="str">
        <f t="shared" si="36"/>
        <v/>
      </c>
      <c r="I136" s="114" t="str">
        <f t="shared" si="37"/>
        <v/>
      </c>
      <c r="J136" s="8" t="str">
        <f t="shared" si="38"/>
        <v/>
      </c>
      <c r="K136" s="114" t="str">
        <f t="shared" ref="K136:K199" si="44">IFERROR(VLOOKUP(A136,Final_list,11,0),"")</f>
        <v/>
      </c>
      <c r="L136" s="8" t="str">
        <f t="shared" si="39"/>
        <v/>
      </c>
      <c r="M136" s="115" t="str">
        <f t="shared" si="40"/>
        <v/>
      </c>
      <c r="N136" s="8" t="str">
        <f t="shared" si="41"/>
        <v/>
      </c>
      <c r="O136" s="115" t="str">
        <f t="shared" si="42"/>
        <v/>
      </c>
      <c r="P136" s="115" t="str">
        <f t="shared" si="43"/>
        <v/>
      </c>
      <c r="Q136" s="121" t="str">
        <f>IFERROR(VLOOKUP(A136,Final_list,17,0),"")</f>
        <v/>
      </c>
      <c r="R136" s="121" t="str">
        <f>IFERROR(VLOOKUP(A136,Final_list,18,0),"")</f>
        <v/>
      </c>
    </row>
    <row r="137" spans="1:18" ht="29.1" customHeight="1">
      <c r="A137" s="66">
        <v>130</v>
      </c>
      <c r="B137" s="8" t="str">
        <f t="shared" si="30"/>
        <v/>
      </c>
      <c r="C137" s="112" t="str">
        <f t="shared" si="31"/>
        <v/>
      </c>
      <c r="D137" s="112" t="str">
        <f t="shared" si="32"/>
        <v/>
      </c>
      <c r="E137" s="113" t="str">
        <f t="shared" si="33"/>
        <v/>
      </c>
      <c r="F137" s="113" t="str">
        <f t="shared" si="34"/>
        <v/>
      </c>
      <c r="G137" s="113" t="str">
        <f t="shared" si="35"/>
        <v/>
      </c>
      <c r="H137" s="114" t="str">
        <f t="shared" si="36"/>
        <v/>
      </c>
      <c r="I137" s="114" t="str">
        <f t="shared" si="37"/>
        <v/>
      </c>
      <c r="J137" s="8" t="str">
        <f t="shared" si="38"/>
        <v/>
      </c>
      <c r="K137" s="114" t="str">
        <f t="shared" si="44"/>
        <v/>
      </c>
      <c r="L137" s="8" t="str">
        <f t="shared" si="39"/>
        <v/>
      </c>
      <c r="M137" s="115" t="str">
        <f t="shared" si="40"/>
        <v/>
      </c>
      <c r="N137" s="8" t="str">
        <f t="shared" si="41"/>
        <v/>
      </c>
      <c r="O137" s="115" t="str">
        <f t="shared" si="42"/>
        <v/>
      </c>
      <c r="P137" s="115" t="str">
        <f t="shared" si="43"/>
        <v/>
      </c>
      <c r="Q137" s="121" t="str">
        <f>IFERROR(VLOOKUP(A137,Final_list,17,0),"")</f>
        <v/>
      </c>
      <c r="R137" s="121" t="str">
        <f>IFERROR(VLOOKUP(A137,Final_list,18,0),"")</f>
        <v/>
      </c>
    </row>
    <row r="138" spans="1:18" ht="29.1" customHeight="1">
      <c r="A138" s="66">
        <v>131</v>
      </c>
      <c r="B138" s="8" t="str">
        <f t="shared" si="30"/>
        <v/>
      </c>
      <c r="C138" s="112" t="str">
        <f t="shared" si="31"/>
        <v/>
      </c>
      <c r="D138" s="112" t="str">
        <f t="shared" si="32"/>
        <v/>
      </c>
      <c r="E138" s="113" t="str">
        <f t="shared" si="33"/>
        <v/>
      </c>
      <c r="F138" s="113" t="str">
        <f t="shared" si="34"/>
        <v/>
      </c>
      <c r="G138" s="113" t="str">
        <f t="shared" si="35"/>
        <v/>
      </c>
      <c r="H138" s="114" t="str">
        <f t="shared" si="36"/>
        <v/>
      </c>
      <c r="I138" s="114" t="str">
        <f t="shared" si="37"/>
        <v/>
      </c>
      <c r="J138" s="8" t="str">
        <f t="shared" si="38"/>
        <v/>
      </c>
      <c r="K138" s="114" t="str">
        <f t="shared" si="44"/>
        <v/>
      </c>
      <c r="L138" s="8" t="str">
        <f t="shared" si="39"/>
        <v/>
      </c>
      <c r="M138" s="115" t="str">
        <f t="shared" si="40"/>
        <v/>
      </c>
      <c r="N138" s="8" t="str">
        <f t="shared" si="41"/>
        <v/>
      </c>
      <c r="O138" s="115" t="str">
        <f t="shared" si="42"/>
        <v/>
      </c>
      <c r="P138" s="115" t="str">
        <f t="shared" si="43"/>
        <v/>
      </c>
      <c r="Q138" s="121" t="str">
        <f>IFERROR(VLOOKUP(A138,Final_list,17,0),"")</f>
        <v/>
      </c>
      <c r="R138" s="121" t="str">
        <f>IFERROR(VLOOKUP(A138,Final_list,18,0),"")</f>
        <v/>
      </c>
    </row>
    <row r="139" spans="1:18" ht="29.1" customHeight="1">
      <c r="A139" s="66">
        <v>132</v>
      </c>
      <c r="B139" s="8" t="str">
        <f t="shared" si="30"/>
        <v/>
      </c>
      <c r="C139" s="112" t="str">
        <f t="shared" si="31"/>
        <v/>
      </c>
      <c r="D139" s="112" t="str">
        <f t="shared" si="32"/>
        <v/>
      </c>
      <c r="E139" s="113" t="str">
        <f t="shared" si="33"/>
        <v/>
      </c>
      <c r="F139" s="113" t="str">
        <f t="shared" si="34"/>
        <v/>
      </c>
      <c r="G139" s="113" t="str">
        <f t="shared" si="35"/>
        <v/>
      </c>
      <c r="H139" s="114" t="str">
        <f t="shared" si="36"/>
        <v/>
      </c>
      <c r="I139" s="114" t="str">
        <f t="shared" si="37"/>
        <v/>
      </c>
      <c r="J139" s="8" t="str">
        <f t="shared" si="38"/>
        <v/>
      </c>
      <c r="K139" s="114" t="str">
        <f t="shared" si="44"/>
        <v/>
      </c>
      <c r="L139" s="8" t="str">
        <f t="shared" si="39"/>
        <v/>
      </c>
      <c r="M139" s="115" t="str">
        <f t="shared" si="40"/>
        <v/>
      </c>
      <c r="N139" s="8" t="str">
        <f t="shared" si="41"/>
        <v/>
      </c>
      <c r="O139" s="115" t="str">
        <f t="shared" si="42"/>
        <v/>
      </c>
      <c r="P139" s="115" t="str">
        <f t="shared" si="43"/>
        <v/>
      </c>
      <c r="Q139" s="121" t="str">
        <f>IFERROR(VLOOKUP(A139,Final_list,17,0),"")</f>
        <v/>
      </c>
      <c r="R139" s="121" t="str">
        <f>IFERROR(VLOOKUP(A139,Final_list,18,0),"")</f>
        <v/>
      </c>
    </row>
    <row r="140" spans="1:18" ht="29.1" customHeight="1">
      <c r="A140" s="66">
        <v>133</v>
      </c>
      <c r="B140" s="8" t="str">
        <f t="shared" ref="B140:B203" si="45">IFERROR(IF(LEN(C140)&gt;=2,B139+1,""),"")</f>
        <v/>
      </c>
      <c r="C140" s="112" t="str">
        <f t="shared" ref="C140:C203" si="46">IFERROR(VLOOKUP(A140,Final_list,2,0),"")</f>
        <v/>
      </c>
      <c r="D140" s="112" t="str">
        <f t="shared" ref="D140:D203" si="47">IFERROR(VLOOKUP(A140,Final_list,3,0),"")</f>
        <v/>
      </c>
      <c r="E140" s="113" t="str">
        <f t="shared" ref="E140:E203" si="48">IFERROR(VLOOKUP(A140,Final_list,4,0),"")</f>
        <v/>
      </c>
      <c r="F140" s="113" t="str">
        <f t="shared" ref="F140:F203" si="49">IFERROR(VLOOKUP(A140,Final_list,5,0),"")</f>
        <v/>
      </c>
      <c r="G140" s="113" t="str">
        <f t="shared" ref="G140:G203" si="50">IFERROR(VLOOKUP(A140,Final_list,6,0),"")</f>
        <v/>
      </c>
      <c r="H140" s="114" t="str">
        <f t="shared" ref="H140:H203" si="51">IFERROR(VLOOKUP(A140,Final_list,7,0),"")</f>
        <v/>
      </c>
      <c r="I140" s="114" t="str">
        <f t="shared" ref="I140:I203" si="52">IFERROR(VLOOKUP(A140,Final_list,8,0),"")</f>
        <v/>
      </c>
      <c r="J140" s="8" t="str">
        <f t="shared" ref="J140:J203" si="53">IFERROR(VLOOKUP(A140,Final_list,9,0),"")</f>
        <v/>
      </c>
      <c r="K140" s="114" t="str">
        <f t="shared" si="44"/>
        <v/>
      </c>
      <c r="L140" s="8" t="str">
        <f t="shared" ref="L140:L203" si="54">IFERROR(VLOOKUP(A140,Final_list,12,0),"")</f>
        <v/>
      </c>
      <c r="M140" s="115" t="str">
        <f t="shared" ref="M140:M203" si="55">IFERROR(VLOOKUP(A140,Final_list,13,0),"")</f>
        <v/>
      </c>
      <c r="N140" s="8" t="str">
        <f t="shared" ref="N140:N203" si="56">IFERROR(VLOOKUP(A140,Final_list,14,0),"")</f>
        <v/>
      </c>
      <c r="O140" s="115" t="str">
        <f t="shared" ref="O140:O203" si="57">IFERROR(VLOOKUP(A140,Final_list,15,0),"")</f>
        <v/>
      </c>
      <c r="P140" s="115" t="str">
        <f t="shared" ref="P140:P203" si="58">IFERROR(VLOOKUP(A140,Final_list,16,0),"")</f>
        <v/>
      </c>
      <c r="Q140" s="121" t="str">
        <f>IFERROR(VLOOKUP(A140,Final_list,17,0),"")</f>
        <v/>
      </c>
      <c r="R140" s="121" t="str">
        <f>IFERROR(VLOOKUP(A140,Final_list,18,0),"")</f>
        <v/>
      </c>
    </row>
    <row r="141" spans="1:18" ht="29.1" customHeight="1">
      <c r="A141" s="66">
        <v>134</v>
      </c>
      <c r="B141" s="8" t="str">
        <f t="shared" si="45"/>
        <v/>
      </c>
      <c r="C141" s="112" t="str">
        <f t="shared" si="46"/>
        <v/>
      </c>
      <c r="D141" s="112" t="str">
        <f t="shared" si="47"/>
        <v/>
      </c>
      <c r="E141" s="113" t="str">
        <f t="shared" si="48"/>
        <v/>
      </c>
      <c r="F141" s="113" t="str">
        <f t="shared" si="49"/>
        <v/>
      </c>
      <c r="G141" s="113" t="str">
        <f t="shared" si="50"/>
        <v/>
      </c>
      <c r="H141" s="114" t="str">
        <f t="shared" si="51"/>
        <v/>
      </c>
      <c r="I141" s="114" t="str">
        <f t="shared" si="52"/>
        <v/>
      </c>
      <c r="J141" s="8" t="str">
        <f t="shared" si="53"/>
        <v/>
      </c>
      <c r="K141" s="114" t="str">
        <f t="shared" si="44"/>
        <v/>
      </c>
      <c r="L141" s="8" t="str">
        <f t="shared" si="54"/>
        <v/>
      </c>
      <c r="M141" s="115" t="str">
        <f t="shared" si="55"/>
        <v/>
      </c>
      <c r="N141" s="8" t="str">
        <f t="shared" si="56"/>
        <v/>
      </c>
      <c r="O141" s="115" t="str">
        <f t="shared" si="57"/>
        <v/>
      </c>
      <c r="P141" s="115" t="str">
        <f t="shared" si="58"/>
        <v/>
      </c>
      <c r="Q141" s="121" t="str">
        <f>IFERROR(VLOOKUP(A141,Final_list,17,0),"")</f>
        <v/>
      </c>
      <c r="R141" s="121" t="str">
        <f>IFERROR(VLOOKUP(A141,Final_list,18,0),"")</f>
        <v/>
      </c>
    </row>
    <row r="142" spans="1:18" ht="29.1" customHeight="1">
      <c r="A142" s="66">
        <v>135</v>
      </c>
      <c r="B142" s="8" t="str">
        <f t="shared" si="45"/>
        <v/>
      </c>
      <c r="C142" s="112" t="str">
        <f t="shared" si="46"/>
        <v/>
      </c>
      <c r="D142" s="112" t="str">
        <f t="shared" si="47"/>
        <v/>
      </c>
      <c r="E142" s="113" t="str">
        <f t="shared" si="48"/>
        <v/>
      </c>
      <c r="F142" s="113" t="str">
        <f t="shared" si="49"/>
        <v/>
      </c>
      <c r="G142" s="113" t="str">
        <f t="shared" si="50"/>
        <v/>
      </c>
      <c r="H142" s="114" t="str">
        <f t="shared" si="51"/>
        <v/>
      </c>
      <c r="I142" s="114" t="str">
        <f t="shared" si="52"/>
        <v/>
      </c>
      <c r="J142" s="8" t="str">
        <f t="shared" si="53"/>
        <v/>
      </c>
      <c r="K142" s="114" t="str">
        <f t="shared" si="44"/>
        <v/>
      </c>
      <c r="L142" s="8" t="str">
        <f t="shared" si="54"/>
        <v/>
      </c>
      <c r="M142" s="115" t="str">
        <f t="shared" si="55"/>
        <v/>
      </c>
      <c r="N142" s="8" t="str">
        <f t="shared" si="56"/>
        <v/>
      </c>
      <c r="O142" s="115" t="str">
        <f t="shared" si="57"/>
        <v/>
      </c>
      <c r="P142" s="115" t="str">
        <f t="shared" si="58"/>
        <v/>
      </c>
      <c r="Q142" s="121" t="str">
        <f>IFERROR(VLOOKUP(A142,Final_list,17,0),"")</f>
        <v/>
      </c>
      <c r="R142" s="121" t="str">
        <f>IFERROR(VLOOKUP(A142,Final_list,18,0),"")</f>
        <v/>
      </c>
    </row>
    <row r="143" spans="1:18" ht="29.1" customHeight="1">
      <c r="A143" s="66">
        <v>136</v>
      </c>
      <c r="B143" s="8" t="str">
        <f t="shared" si="45"/>
        <v/>
      </c>
      <c r="C143" s="112" t="str">
        <f t="shared" si="46"/>
        <v/>
      </c>
      <c r="D143" s="112" t="str">
        <f t="shared" si="47"/>
        <v/>
      </c>
      <c r="E143" s="113" t="str">
        <f t="shared" si="48"/>
        <v/>
      </c>
      <c r="F143" s="113" t="str">
        <f t="shared" si="49"/>
        <v/>
      </c>
      <c r="G143" s="113" t="str">
        <f t="shared" si="50"/>
        <v/>
      </c>
      <c r="H143" s="114" t="str">
        <f t="shared" si="51"/>
        <v/>
      </c>
      <c r="I143" s="114" t="str">
        <f t="shared" si="52"/>
        <v/>
      </c>
      <c r="J143" s="8" t="str">
        <f t="shared" si="53"/>
        <v/>
      </c>
      <c r="K143" s="114" t="str">
        <f t="shared" si="44"/>
        <v/>
      </c>
      <c r="L143" s="8" t="str">
        <f t="shared" si="54"/>
        <v/>
      </c>
      <c r="M143" s="115" t="str">
        <f t="shared" si="55"/>
        <v/>
      </c>
      <c r="N143" s="8" t="str">
        <f t="shared" si="56"/>
        <v/>
      </c>
      <c r="O143" s="115" t="str">
        <f t="shared" si="57"/>
        <v/>
      </c>
      <c r="P143" s="115" t="str">
        <f t="shared" si="58"/>
        <v/>
      </c>
      <c r="Q143" s="121" t="str">
        <f>IFERROR(VLOOKUP(A143,Final_list,17,0),"")</f>
        <v/>
      </c>
      <c r="R143" s="121" t="str">
        <f>IFERROR(VLOOKUP(A143,Final_list,18,0),"")</f>
        <v/>
      </c>
    </row>
    <row r="144" spans="1:18" ht="29.1" customHeight="1">
      <c r="A144" s="66">
        <v>137</v>
      </c>
      <c r="B144" s="8" t="str">
        <f t="shared" si="45"/>
        <v/>
      </c>
      <c r="C144" s="112" t="str">
        <f t="shared" si="46"/>
        <v/>
      </c>
      <c r="D144" s="112" t="str">
        <f t="shared" si="47"/>
        <v/>
      </c>
      <c r="E144" s="113" t="str">
        <f t="shared" si="48"/>
        <v/>
      </c>
      <c r="F144" s="113" t="str">
        <f t="shared" si="49"/>
        <v/>
      </c>
      <c r="G144" s="113" t="str">
        <f t="shared" si="50"/>
        <v/>
      </c>
      <c r="H144" s="114" t="str">
        <f t="shared" si="51"/>
        <v/>
      </c>
      <c r="I144" s="114" t="str">
        <f t="shared" si="52"/>
        <v/>
      </c>
      <c r="J144" s="8" t="str">
        <f t="shared" si="53"/>
        <v/>
      </c>
      <c r="K144" s="114" t="str">
        <f t="shared" si="44"/>
        <v/>
      </c>
      <c r="L144" s="8" t="str">
        <f t="shared" si="54"/>
        <v/>
      </c>
      <c r="M144" s="115" t="str">
        <f t="shared" si="55"/>
        <v/>
      </c>
      <c r="N144" s="8" t="str">
        <f t="shared" si="56"/>
        <v/>
      </c>
      <c r="O144" s="115" t="str">
        <f t="shared" si="57"/>
        <v/>
      </c>
      <c r="P144" s="115" t="str">
        <f t="shared" si="58"/>
        <v/>
      </c>
      <c r="Q144" s="121" t="str">
        <f>IFERROR(VLOOKUP(A144,Final_list,17,0),"")</f>
        <v/>
      </c>
      <c r="R144" s="121" t="str">
        <f>IFERROR(VLOOKUP(A144,Final_list,18,0),"")</f>
        <v/>
      </c>
    </row>
    <row r="145" spans="1:18" ht="29.1" customHeight="1">
      <c r="A145" s="66">
        <v>138</v>
      </c>
      <c r="B145" s="8" t="str">
        <f t="shared" si="45"/>
        <v/>
      </c>
      <c r="C145" s="112" t="str">
        <f t="shared" si="46"/>
        <v/>
      </c>
      <c r="D145" s="112" t="str">
        <f t="shared" si="47"/>
        <v/>
      </c>
      <c r="E145" s="113" t="str">
        <f t="shared" si="48"/>
        <v/>
      </c>
      <c r="F145" s="113" t="str">
        <f t="shared" si="49"/>
        <v/>
      </c>
      <c r="G145" s="113" t="str">
        <f t="shared" si="50"/>
        <v/>
      </c>
      <c r="H145" s="114" t="str">
        <f t="shared" si="51"/>
        <v/>
      </c>
      <c r="I145" s="114" t="str">
        <f t="shared" si="52"/>
        <v/>
      </c>
      <c r="J145" s="8" t="str">
        <f t="shared" si="53"/>
        <v/>
      </c>
      <c r="K145" s="114" t="str">
        <f t="shared" si="44"/>
        <v/>
      </c>
      <c r="L145" s="8" t="str">
        <f t="shared" si="54"/>
        <v/>
      </c>
      <c r="M145" s="115" t="str">
        <f t="shared" si="55"/>
        <v/>
      </c>
      <c r="N145" s="8" t="str">
        <f t="shared" si="56"/>
        <v/>
      </c>
      <c r="O145" s="115" t="str">
        <f t="shared" si="57"/>
        <v/>
      </c>
      <c r="P145" s="115" t="str">
        <f t="shared" si="58"/>
        <v/>
      </c>
      <c r="Q145" s="121" t="str">
        <f>IFERROR(VLOOKUP(A145,Final_list,17,0),"")</f>
        <v/>
      </c>
      <c r="R145" s="121" t="str">
        <f>IFERROR(VLOOKUP(A145,Final_list,18,0),"")</f>
        <v/>
      </c>
    </row>
    <row r="146" spans="1:18" ht="29.1" customHeight="1">
      <c r="A146" s="66">
        <v>139</v>
      </c>
      <c r="B146" s="8" t="str">
        <f t="shared" si="45"/>
        <v/>
      </c>
      <c r="C146" s="112" t="str">
        <f t="shared" si="46"/>
        <v/>
      </c>
      <c r="D146" s="112" t="str">
        <f t="shared" si="47"/>
        <v/>
      </c>
      <c r="E146" s="113" t="str">
        <f t="shared" si="48"/>
        <v/>
      </c>
      <c r="F146" s="113" t="str">
        <f t="shared" si="49"/>
        <v/>
      </c>
      <c r="G146" s="113" t="str">
        <f t="shared" si="50"/>
        <v/>
      </c>
      <c r="H146" s="114" t="str">
        <f t="shared" si="51"/>
        <v/>
      </c>
      <c r="I146" s="114" t="str">
        <f t="shared" si="52"/>
        <v/>
      </c>
      <c r="J146" s="8" t="str">
        <f t="shared" si="53"/>
        <v/>
      </c>
      <c r="K146" s="114" t="str">
        <f t="shared" si="44"/>
        <v/>
      </c>
      <c r="L146" s="8" t="str">
        <f t="shared" si="54"/>
        <v/>
      </c>
      <c r="M146" s="115" t="str">
        <f t="shared" si="55"/>
        <v/>
      </c>
      <c r="N146" s="8" t="str">
        <f t="shared" si="56"/>
        <v/>
      </c>
      <c r="O146" s="115" t="str">
        <f t="shared" si="57"/>
        <v/>
      </c>
      <c r="P146" s="115" t="str">
        <f t="shared" si="58"/>
        <v/>
      </c>
      <c r="Q146" s="121" t="str">
        <f>IFERROR(VLOOKUP(A146,Final_list,17,0),"")</f>
        <v/>
      </c>
      <c r="R146" s="121" t="str">
        <f>IFERROR(VLOOKUP(A146,Final_list,18,0),"")</f>
        <v/>
      </c>
    </row>
    <row r="147" spans="1:18" ht="29.1" customHeight="1">
      <c r="A147" s="66">
        <v>140</v>
      </c>
      <c r="B147" s="8" t="str">
        <f t="shared" si="45"/>
        <v/>
      </c>
      <c r="C147" s="112" t="str">
        <f t="shared" si="46"/>
        <v/>
      </c>
      <c r="D147" s="112" t="str">
        <f t="shared" si="47"/>
        <v/>
      </c>
      <c r="E147" s="113" t="str">
        <f t="shared" si="48"/>
        <v/>
      </c>
      <c r="F147" s="113" t="str">
        <f t="shared" si="49"/>
        <v/>
      </c>
      <c r="G147" s="113" t="str">
        <f t="shared" si="50"/>
        <v/>
      </c>
      <c r="H147" s="114" t="str">
        <f t="shared" si="51"/>
        <v/>
      </c>
      <c r="I147" s="114" t="str">
        <f t="shared" si="52"/>
        <v/>
      </c>
      <c r="J147" s="8" t="str">
        <f t="shared" si="53"/>
        <v/>
      </c>
      <c r="K147" s="114" t="str">
        <f t="shared" si="44"/>
        <v/>
      </c>
      <c r="L147" s="8" t="str">
        <f t="shared" si="54"/>
        <v/>
      </c>
      <c r="M147" s="115" t="str">
        <f t="shared" si="55"/>
        <v/>
      </c>
      <c r="N147" s="8" t="str">
        <f t="shared" si="56"/>
        <v/>
      </c>
      <c r="O147" s="115" t="str">
        <f t="shared" si="57"/>
        <v/>
      </c>
      <c r="P147" s="115" t="str">
        <f t="shared" si="58"/>
        <v/>
      </c>
      <c r="Q147" s="121" t="str">
        <f>IFERROR(VLOOKUP(A147,Final_list,17,0),"")</f>
        <v/>
      </c>
      <c r="R147" s="121" t="str">
        <f>IFERROR(VLOOKUP(A147,Final_list,18,0),"")</f>
        <v/>
      </c>
    </row>
    <row r="148" spans="1:18" ht="29.1" customHeight="1">
      <c r="A148" s="66">
        <v>141</v>
      </c>
      <c r="B148" s="8" t="str">
        <f t="shared" si="45"/>
        <v/>
      </c>
      <c r="C148" s="112" t="str">
        <f t="shared" si="46"/>
        <v/>
      </c>
      <c r="D148" s="112" t="str">
        <f t="shared" si="47"/>
        <v/>
      </c>
      <c r="E148" s="113" t="str">
        <f t="shared" si="48"/>
        <v/>
      </c>
      <c r="F148" s="113" t="str">
        <f t="shared" si="49"/>
        <v/>
      </c>
      <c r="G148" s="113" t="str">
        <f t="shared" si="50"/>
        <v/>
      </c>
      <c r="H148" s="114" t="str">
        <f t="shared" si="51"/>
        <v/>
      </c>
      <c r="I148" s="114" t="str">
        <f t="shared" si="52"/>
        <v/>
      </c>
      <c r="J148" s="8" t="str">
        <f t="shared" si="53"/>
        <v/>
      </c>
      <c r="K148" s="114" t="str">
        <f t="shared" si="44"/>
        <v/>
      </c>
      <c r="L148" s="8" t="str">
        <f t="shared" si="54"/>
        <v/>
      </c>
      <c r="M148" s="115" t="str">
        <f t="shared" si="55"/>
        <v/>
      </c>
      <c r="N148" s="8" t="str">
        <f t="shared" si="56"/>
        <v/>
      </c>
      <c r="O148" s="115" t="str">
        <f t="shared" si="57"/>
        <v/>
      </c>
      <c r="P148" s="115" t="str">
        <f t="shared" si="58"/>
        <v/>
      </c>
      <c r="Q148" s="121" t="str">
        <f>IFERROR(VLOOKUP(A148,Final_list,17,0),"")</f>
        <v/>
      </c>
      <c r="R148" s="121" t="str">
        <f>IFERROR(VLOOKUP(A148,Final_list,18,0),"")</f>
        <v/>
      </c>
    </row>
    <row r="149" spans="1:18" ht="29.1" customHeight="1">
      <c r="A149" s="66">
        <v>142</v>
      </c>
      <c r="B149" s="8" t="str">
        <f t="shared" si="45"/>
        <v/>
      </c>
      <c r="C149" s="112" t="str">
        <f t="shared" si="46"/>
        <v/>
      </c>
      <c r="D149" s="112" t="str">
        <f t="shared" si="47"/>
        <v/>
      </c>
      <c r="E149" s="113" t="str">
        <f t="shared" si="48"/>
        <v/>
      </c>
      <c r="F149" s="113" t="str">
        <f t="shared" si="49"/>
        <v/>
      </c>
      <c r="G149" s="113" t="str">
        <f t="shared" si="50"/>
        <v/>
      </c>
      <c r="H149" s="114" t="str">
        <f t="shared" si="51"/>
        <v/>
      </c>
      <c r="I149" s="114" t="str">
        <f t="shared" si="52"/>
        <v/>
      </c>
      <c r="J149" s="8" t="str">
        <f t="shared" si="53"/>
        <v/>
      </c>
      <c r="K149" s="114" t="str">
        <f t="shared" si="44"/>
        <v/>
      </c>
      <c r="L149" s="8" t="str">
        <f t="shared" si="54"/>
        <v/>
      </c>
      <c r="M149" s="115" t="str">
        <f t="shared" si="55"/>
        <v/>
      </c>
      <c r="N149" s="8" t="str">
        <f t="shared" si="56"/>
        <v/>
      </c>
      <c r="O149" s="115" t="str">
        <f t="shared" si="57"/>
        <v/>
      </c>
      <c r="P149" s="115" t="str">
        <f t="shared" si="58"/>
        <v/>
      </c>
      <c r="Q149" s="121" t="str">
        <f>IFERROR(VLOOKUP(A149,Final_list,17,0),"")</f>
        <v/>
      </c>
      <c r="R149" s="121" t="str">
        <f>IFERROR(VLOOKUP(A149,Final_list,18,0),"")</f>
        <v/>
      </c>
    </row>
    <row r="150" spans="1:18" ht="29.1" customHeight="1">
      <c r="A150" s="66">
        <v>143</v>
      </c>
      <c r="B150" s="8" t="str">
        <f t="shared" si="45"/>
        <v/>
      </c>
      <c r="C150" s="112" t="str">
        <f t="shared" si="46"/>
        <v/>
      </c>
      <c r="D150" s="112" t="str">
        <f t="shared" si="47"/>
        <v/>
      </c>
      <c r="E150" s="113" t="str">
        <f t="shared" si="48"/>
        <v/>
      </c>
      <c r="F150" s="113" t="str">
        <f t="shared" si="49"/>
        <v/>
      </c>
      <c r="G150" s="113" t="str">
        <f t="shared" si="50"/>
        <v/>
      </c>
      <c r="H150" s="114" t="str">
        <f t="shared" si="51"/>
        <v/>
      </c>
      <c r="I150" s="114" t="str">
        <f t="shared" si="52"/>
        <v/>
      </c>
      <c r="J150" s="8" t="str">
        <f t="shared" si="53"/>
        <v/>
      </c>
      <c r="K150" s="114" t="str">
        <f t="shared" si="44"/>
        <v/>
      </c>
      <c r="L150" s="8" t="str">
        <f t="shared" si="54"/>
        <v/>
      </c>
      <c r="M150" s="115" t="str">
        <f t="shared" si="55"/>
        <v/>
      </c>
      <c r="N150" s="8" t="str">
        <f t="shared" si="56"/>
        <v/>
      </c>
      <c r="O150" s="115" t="str">
        <f t="shared" si="57"/>
        <v/>
      </c>
      <c r="P150" s="115" t="str">
        <f t="shared" si="58"/>
        <v/>
      </c>
      <c r="Q150" s="121" t="str">
        <f>IFERROR(VLOOKUP(A150,Final_list,17,0),"")</f>
        <v/>
      </c>
      <c r="R150" s="121" t="str">
        <f>IFERROR(VLOOKUP(A150,Final_list,18,0),"")</f>
        <v/>
      </c>
    </row>
    <row r="151" spans="1:18" ht="29.1" customHeight="1">
      <c r="A151" s="66">
        <v>144</v>
      </c>
      <c r="B151" s="8" t="str">
        <f t="shared" si="45"/>
        <v/>
      </c>
      <c r="C151" s="112" t="str">
        <f t="shared" si="46"/>
        <v/>
      </c>
      <c r="D151" s="112" t="str">
        <f t="shared" si="47"/>
        <v/>
      </c>
      <c r="E151" s="113" t="str">
        <f t="shared" si="48"/>
        <v/>
      </c>
      <c r="F151" s="113" t="str">
        <f t="shared" si="49"/>
        <v/>
      </c>
      <c r="G151" s="113" t="str">
        <f t="shared" si="50"/>
        <v/>
      </c>
      <c r="H151" s="114" t="str">
        <f t="shared" si="51"/>
        <v/>
      </c>
      <c r="I151" s="114" t="str">
        <f t="shared" si="52"/>
        <v/>
      </c>
      <c r="J151" s="8" t="str">
        <f t="shared" si="53"/>
        <v/>
      </c>
      <c r="K151" s="114" t="str">
        <f t="shared" si="44"/>
        <v/>
      </c>
      <c r="L151" s="8" t="str">
        <f t="shared" si="54"/>
        <v/>
      </c>
      <c r="M151" s="115" t="str">
        <f t="shared" si="55"/>
        <v/>
      </c>
      <c r="N151" s="8" t="str">
        <f t="shared" si="56"/>
        <v/>
      </c>
      <c r="O151" s="115" t="str">
        <f t="shared" si="57"/>
        <v/>
      </c>
      <c r="P151" s="115" t="str">
        <f t="shared" si="58"/>
        <v/>
      </c>
      <c r="Q151" s="121" t="str">
        <f>IFERROR(VLOOKUP(A151,Final_list,17,0),"")</f>
        <v/>
      </c>
      <c r="R151" s="121" t="str">
        <f>IFERROR(VLOOKUP(A151,Final_list,18,0),"")</f>
        <v/>
      </c>
    </row>
    <row r="152" spans="1:18" ht="29.1" customHeight="1">
      <c r="A152" s="66">
        <v>145</v>
      </c>
      <c r="B152" s="8" t="str">
        <f t="shared" si="45"/>
        <v/>
      </c>
      <c r="C152" s="112" t="str">
        <f t="shared" si="46"/>
        <v/>
      </c>
      <c r="D152" s="112" t="str">
        <f t="shared" si="47"/>
        <v/>
      </c>
      <c r="E152" s="113" t="str">
        <f t="shared" si="48"/>
        <v/>
      </c>
      <c r="F152" s="113" t="str">
        <f t="shared" si="49"/>
        <v/>
      </c>
      <c r="G152" s="113" t="str">
        <f t="shared" si="50"/>
        <v/>
      </c>
      <c r="H152" s="114" t="str">
        <f t="shared" si="51"/>
        <v/>
      </c>
      <c r="I152" s="114" t="str">
        <f t="shared" si="52"/>
        <v/>
      </c>
      <c r="J152" s="8" t="str">
        <f t="shared" si="53"/>
        <v/>
      </c>
      <c r="K152" s="114" t="str">
        <f t="shared" si="44"/>
        <v/>
      </c>
      <c r="L152" s="8" t="str">
        <f t="shared" si="54"/>
        <v/>
      </c>
      <c r="M152" s="115" t="str">
        <f t="shared" si="55"/>
        <v/>
      </c>
      <c r="N152" s="8" t="str">
        <f t="shared" si="56"/>
        <v/>
      </c>
      <c r="O152" s="115" t="str">
        <f t="shared" si="57"/>
        <v/>
      </c>
      <c r="P152" s="115" t="str">
        <f t="shared" si="58"/>
        <v/>
      </c>
      <c r="Q152" s="121" t="str">
        <f>IFERROR(VLOOKUP(A152,Final_list,17,0),"")</f>
        <v/>
      </c>
      <c r="R152" s="121" t="str">
        <f>IFERROR(VLOOKUP(A152,Final_list,18,0),"")</f>
        <v/>
      </c>
    </row>
    <row r="153" spans="1:18" ht="29.1" customHeight="1">
      <c r="A153" s="66">
        <v>146</v>
      </c>
      <c r="B153" s="8" t="str">
        <f t="shared" si="45"/>
        <v/>
      </c>
      <c r="C153" s="112" t="str">
        <f t="shared" si="46"/>
        <v/>
      </c>
      <c r="D153" s="112" t="str">
        <f t="shared" si="47"/>
        <v/>
      </c>
      <c r="E153" s="113" t="str">
        <f t="shared" si="48"/>
        <v/>
      </c>
      <c r="F153" s="113" t="str">
        <f t="shared" si="49"/>
        <v/>
      </c>
      <c r="G153" s="113" t="str">
        <f t="shared" si="50"/>
        <v/>
      </c>
      <c r="H153" s="114" t="str">
        <f t="shared" si="51"/>
        <v/>
      </c>
      <c r="I153" s="114" t="str">
        <f t="shared" si="52"/>
        <v/>
      </c>
      <c r="J153" s="8" t="str">
        <f t="shared" si="53"/>
        <v/>
      </c>
      <c r="K153" s="114" t="str">
        <f t="shared" si="44"/>
        <v/>
      </c>
      <c r="L153" s="8" t="str">
        <f t="shared" si="54"/>
        <v/>
      </c>
      <c r="M153" s="115" t="str">
        <f t="shared" si="55"/>
        <v/>
      </c>
      <c r="N153" s="8" t="str">
        <f t="shared" si="56"/>
        <v/>
      </c>
      <c r="O153" s="115" t="str">
        <f t="shared" si="57"/>
        <v/>
      </c>
      <c r="P153" s="115" t="str">
        <f t="shared" si="58"/>
        <v/>
      </c>
      <c r="Q153" s="121" t="str">
        <f>IFERROR(VLOOKUP(A153,Final_list,17,0),"")</f>
        <v/>
      </c>
      <c r="R153" s="121" t="str">
        <f>IFERROR(VLOOKUP(A153,Final_list,18,0),"")</f>
        <v/>
      </c>
    </row>
    <row r="154" spans="1:18" ht="29.1" customHeight="1">
      <c r="A154" s="66">
        <v>147</v>
      </c>
      <c r="B154" s="8" t="str">
        <f t="shared" si="45"/>
        <v/>
      </c>
      <c r="C154" s="112" t="str">
        <f t="shared" si="46"/>
        <v/>
      </c>
      <c r="D154" s="112" t="str">
        <f t="shared" si="47"/>
        <v/>
      </c>
      <c r="E154" s="113" t="str">
        <f t="shared" si="48"/>
        <v/>
      </c>
      <c r="F154" s="113" t="str">
        <f t="shared" si="49"/>
        <v/>
      </c>
      <c r="G154" s="113" t="str">
        <f t="shared" si="50"/>
        <v/>
      </c>
      <c r="H154" s="114" t="str">
        <f t="shared" si="51"/>
        <v/>
      </c>
      <c r="I154" s="114" t="str">
        <f t="shared" si="52"/>
        <v/>
      </c>
      <c r="J154" s="8" t="str">
        <f t="shared" si="53"/>
        <v/>
      </c>
      <c r="K154" s="114" t="str">
        <f t="shared" si="44"/>
        <v/>
      </c>
      <c r="L154" s="8" t="str">
        <f t="shared" si="54"/>
        <v/>
      </c>
      <c r="M154" s="115" t="str">
        <f t="shared" si="55"/>
        <v/>
      </c>
      <c r="N154" s="8" t="str">
        <f t="shared" si="56"/>
        <v/>
      </c>
      <c r="O154" s="115" t="str">
        <f t="shared" si="57"/>
        <v/>
      </c>
      <c r="P154" s="115" t="str">
        <f t="shared" si="58"/>
        <v/>
      </c>
      <c r="Q154" s="121" t="str">
        <f>IFERROR(VLOOKUP(A154,Final_list,17,0),"")</f>
        <v/>
      </c>
      <c r="R154" s="121" t="str">
        <f>IFERROR(VLOOKUP(A154,Final_list,18,0),"")</f>
        <v/>
      </c>
    </row>
    <row r="155" spans="1:18" ht="29.1" customHeight="1">
      <c r="A155" s="66">
        <v>148</v>
      </c>
      <c r="B155" s="8" t="str">
        <f t="shared" si="45"/>
        <v/>
      </c>
      <c r="C155" s="112" t="str">
        <f t="shared" si="46"/>
        <v/>
      </c>
      <c r="D155" s="112" t="str">
        <f t="shared" si="47"/>
        <v/>
      </c>
      <c r="E155" s="113" t="str">
        <f t="shared" si="48"/>
        <v/>
      </c>
      <c r="F155" s="113" t="str">
        <f t="shared" si="49"/>
        <v/>
      </c>
      <c r="G155" s="113" t="str">
        <f t="shared" si="50"/>
        <v/>
      </c>
      <c r="H155" s="114" t="str">
        <f t="shared" si="51"/>
        <v/>
      </c>
      <c r="I155" s="114" t="str">
        <f t="shared" si="52"/>
        <v/>
      </c>
      <c r="J155" s="8" t="str">
        <f t="shared" si="53"/>
        <v/>
      </c>
      <c r="K155" s="114" t="str">
        <f t="shared" si="44"/>
        <v/>
      </c>
      <c r="L155" s="8" t="str">
        <f t="shared" si="54"/>
        <v/>
      </c>
      <c r="M155" s="115" t="str">
        <f t="shared" si="55"/>
        <v/>
      </c>
      <c r="N155" s="8" t="str">
        <f t="shared" si="56"/>
        <v/>
      </c>
      <c r="O155" s="115" t="str">
        <f t="shared" si="57"/>
        <v/>
      </c>
      <c r="P155" s="115" t="str">
        <f t="shared" si="58"/>
        <v/>
      </c>
      <c r="Q155" s="121" t="str">
        <f>IFERROR(VLOOKUP(A155,Final_list,17,0),"")</f>
        <v/>
      </c>
      <c r="R155" s="121" t="str">
        <f>IFERROR(VLOOKUP(A155,Final_list,18,0),"")</f>
        <v/>
      </c>
    </row>
    <row r="156" spans="1:18" ht="29.1" customHeight="1">
      <c r="A156" s="66">
        <v>149</v>
      </c>
      <c r="B156" s="8" t="str">
        <f t="shared" si="45"/>
        <v/>
      </c>
      <c r="C156" s="112" t="str">
        <f t="shared" si="46"/>
        <v/>
      </c>
      <c r="D156" s="112" t="str">
        <f t="shared" si="47"/>
        <v/>
      </c>
      <c r="E156" s="113" t="str">
        <f t="shared" si="48"/>
        <v/>
      </c>
      <c r="F156" s="113" t="str">
        <f t="shared" si="49"/>
        <v/>
      </c>
      <c r="G156" s="113" t="str">
        <f t="shared" si="50"/>
        <v/>
      </c>
      <c r="H156" s="114" t="str">
        <f t="shared" si="51"/>
        <v/>
      </c>
      <c r="I156" s="114" t="str">
        <f t="shared" si="52"/>
        <v/>
      </c>
      <c r="J156" s="8" t="str">
        <f t="shared" si="53"/>
        <v/>
      </c>
      <c r="K156" s="114" t="str">
        <f t="shared" si="44"/>
        <v/>
      </c>
      <c r="L156" s="8" t="str">
        <f t="shared" si="54"/>
        <v/>
      </c>
      <c r="M156" s="115" t="str">
        <f t="shared" si="55"/>
        <v/>
      </c>
      <c r="N156" s="8" t="str">
        <f t="shared" si="56"/>
        <v/>
      </c>
      <c r="O156" s="115" t="str">
        <f t="shared" si="57"/>
        <v/>
      </c>
      <c r="P156" s="115" t="str">
        <f t="shared" si="58"/>
        <v/>
      </c>
      <c r="Q156" s="121" t="str">
        <f>IFERROR(VLOOKUP(A156,Final_list,17,0),"")</f>
        <v/>
      </c>
      <c r="R156" s="121" t="str">
        <f>IFERROR(VLOOKUP(A156,Final_list,18,0),"")</f>
        <v/>
      </c>
    </row>
    <row r="157" spans="1:18" ht="29.1" customHeight="1">
      <c r="A157" s="66">
        <v>150</v>
      </c>
      <c r="B157" s="8" t="str">
        <f t="shared" si="45"/>
        <v/>
      </c>
      <c r="C157" s="112" t="str">
        <f t="shared" si="46"/>
        <v/>
      </c>
      <c r="D157" s="112" t="str">
        <f t="shared" si="47"/>
        <v/>
      </c>
      <c r="E157" s="113" t="str">
        <f t="shared" si="48"/>
        <v/>
      </c>
      <c r="F157" s="113" t="str">
        <f t="shared" si="49"/>
        <v/>
      </c>
      <c r="G157" s="113" t="str">
        <f t="shared" si="50"/>
        <v/>
      </c>
      <c r="H157" s="114" t="str">
        <f t="shared" si="51"/>
        <v/>
      </c>
      <c r="I157" s="114" t="str">
        <f t="shared" si="52"/>
        <v/>
      </c>
      <c r="J157" s="8" t="str">
        <f t="shared" si="53"/>
        <v/>
      </c>
      <c r="K157" s="114" t="str">
        <f t="shared" si="44"/>
        <v/>
      </c>
      <c r="L157" s="8" t="str">
        <f t="shared" si="54"/>
        <v/>
      </c>
      <c r="M157" s="115" t="str">
        <f t="shared" si="55"/>
        <v/>
      </c>
      <c r="N157" s="8" t="str">
        <f t="shared" si="56"/>
        <v/>
      </c>
      <c r="O157" s="115" t="str">
        <f t="shared" si="57"/>
        <v/>
      </c>
      <c r="P157" s="115" t="str">
        <f t="shared" si="58"/>
        <v/>
      </c>
      <c r="Q157" s="121" t="str">
        <f>IFERROR(VLOOKUP(A157,Final_list,17,0),"")</f>
        <v/>
      </c>
      <c r="R157" s="121" t="str">
        <f>IFERROR(VLOOKUP(A157,Final_list,18,0),"")</f>
        <v/>
      </c>
    </row>
    <row r="158" spans="1:18" ht="29.1" customHeight="1">
      <c r="A158" s="66">
        <v>151</v>
      </c>
      <c r="B158" s="8" t="str">
        <f t="shared" si="45"/>
        <v/>
      </c>
      <c r="C158" s="112" t="str">
        <f t="shared" si="46"/>
        <v/>
      </c>
      <c r="D158" s="112" t="str">
        <f t="shared" si="47"/>
        <v/>
      </c>
      <c r="E158" s="113" t="str">
        <f t="shared" si="48"/>
        <v/>
      </c>
      <c r="F158" s="113" t="str">
        <f t="shared" si="49"/>
        <v/>
      </c>
      <c r="G158" s="113" t="str">
        <f t="shared" si="50"/>
        <v/>
      </c>
      <c r="H158" s="114" t="str">
        <f t="shared" si="51"/>
        <v/>
      </c>
      <c r="I158" s="114" t="str">
        <f t="shared" si="52"/>
        <v/>
      </c>
      <c r="J158" s="8" t="str">
        <f t="shared" si="53"/>
        <v/>
      </c>
      <c r="K158" s="114" t="str">
        <f t="shared" si="44"/>
        <v/>
      </c>
      <c r="L158" s="8" t="str">
        <f t="shared" si="54"/>
        <v/>
      </c>
      <c r="M158" s="115" t="str">
        <f t="shared" si="55"/>
        <v/>
      </c>
      <c r="N158" s="8" t="str">
        <f t="shared" si="56"/>
        <v/>
      </c>
      <c r="O158" s="115" t="str">
        <f t="shared" si="57"/>
        <v/>
      </c>
      <c r="P158" s="115" t="str">
        <f t="shared" si="58"/>
        <v/>
      </c>
      <c r="Q158" s="121" t="str">
        <f>IFERROR(VLOOKUP(A158,Final_list,17,0),"")</f>
        <v/>
      </c>
      <c r="R158" s="121" t="str">
        <f>IFERROR(VLOOKUP(A158,Final_list,18,0),"")</f>
        <v/>
      </c>
    </row>
    <row r="159" spans="1:18" ht="29.1" customHeight="1">
      <c r="A159" s="66">
        <v>152</v>
      </c>
      <c r="B159" s="8" t="str">
        <f t="shared" si="45"/>
        <v/>
      </c>
      <c r="C159" s="112" t="str">
        <f t="shared" si="46"/>
        <v/>
      </c>
      <c r="D159" s="112" t="str">
        <f t="shared" si="47"/>
        <v/>
      </c>
      <c r="E159" s="113" t="str">
        <f t="shared" si="48"/>
        <v/>
      </c>
      <c r="F159" s="113" t="str">
        <f t="shared" si="49"/>
        <v/>
      </c>
      <c r="G159" s="113" t="str">
        <f t="shared" si="50"/>
        <v/>
      </c>
      <c r="H159" s="114" t="str">
        <f t="shared" si="51"/>
        <v/>
      </c>
      <c r="I159" s="114" t="str">
        <f t="shared" si="52"/>
        <v/>
      </c>
      <c r="J159" s="8" t="str">
        <f t="shared" si="53"/>
        <v/>
      </c>
      <c r="K159" s="114" t="str">
        <f t="shared" si="44"/>
        <v/>
      </c>
      <c r="L159" s="8" t="str">
        <f t="shared" si="54"/>
        <v/>
      </c>
      <c r="M159" s="115" t="str">
        <f t="shared" si="55"/>
        <v/>
      </c>
      <c r="N159" s="8" t="str">
        <f t="shared" si="56"/>
        <v/>
      </c>
      <c r="O159" s="115" t="str">
        <f t="shared" si="57"/>
        <v/>
      </c>
      <c r="P159" s="115" t="str">
        <f t="shared" si="58"/>
        <v/>
      </c>
      <c r="Q159" s="121" t="str">
        <f>IFERROR(VLOOKUP(A159,Final_list,17,0),"")</f>
        <v/>
      </c>
      <c r="R159" s="121" t="str">
        <f>IFERROR(VLOOKUP(A159,Final_list,18,0),"")</f>
        <v/>
      </c>
    </row>
    <row r="160" spans="1:18" ht="29.1" customHeight="1">
      <c r="A160" s="66">
        <v>153</v>
      </c>
      <c r="B160" s="8" t="str">
        <f t="shared" si="45"/>
        <v/>
      </c>
      <c r="C160" s="112" t="str">
        <f t="shared" si="46"/>
        <v/>
      </c>
      <c r="D160" s="112" t="str">
        <f t="shared" si="47"/>
        <v/>
      </c>
      <c r="E160" s="113" t="str">
        <f t="shared" si="48"/>
        <v/>
      </c>
      <c r="F160" s="113" t="str">
        <f t="shared" si="49"/>
        <v/>
      </c>
      <c r="G160" s="113" t="str">
        <f t="shared" si="50"/>
        <v/>
      </c>
      <c r="H160" s="114" t="str">
        <f t="shared" si="51"/>
        <v/>
      </c>
      <c r="I160" s="114" t="str">
        <f t="shared" si="52"/>
        <v/>
      </c>
      <c r="J160" s="8" t="str">
        <f t="shared" si="53"/>
        <v/>
      </c>
      <c r="K160" s="114" t="str">
        <f t="shared" si="44"/>
        <v/>
      </c>
      <c r="L160" s="8" t="str">
        <f t="shared" si="54"/>
        <v/>
      </c>
      <c r="M160" s="115" t="str">
        <f t="shared" si="55"/>
        <v/>
      </c>
      <c r="N160" s="8" t="str">
        <f t="shared" si="56"/>
        <v/>
      </c>
      <c r="O160" s="115" t="str">
        <f t="shared" si="57"/>
        <v/>
      </c>
      <c r="P160" s="115" t="str">
        <f t="shared" si="58"/>
        <v/>
      </c>
      <c r="Q160" s="121" t="str">
        <f>IFERROR(VLOOKUP(A160,Final_list,17,0),"")</f>
        <v/>
      </c>
      <c r="R160" s="121" t="str">
        <f>IFERROR(VLOOKUP(A160,Final_list,18,0),"")</f>
        <v/>
      </c>
    </row>
    <row r="161" spans="1:18" ht="29.1" customHeight="1">
      <c r="A161" s="66">
        <v>154</v>
      </c>
      <c r="B161" s="8" t="str">
        <f t="shared" si="45"/>
        <v/>
      </c>
      <c r="C161" s="112" t="str">
        <f t="shared" si="46"/>
        <v/>
      </c>
      <c r="D161" s="112" t="str">
        <f t="shared" si="47"/>
        <v/>
      </c>
      <c r="E161" s="113" t="str">
        <f t="shared" si="48"/>
        <v/>
      </c>
      <c r="F161" s="113" t="str">
        <f t="shared" si="49"/>
        <v/>
      </c>
      <c r="G161" s="113" t="str">
        <f t="shared" si="50"/>
        <v/>
      </c>
      <c r="H161" s="114" t="str">
        <f t="shared" si="51"/>
        <v/>
      </c>
      <c r="I161" s="114" t="str">
        <f t="shared" si="52"/>
        <v/>
      </c>
      <c r="J161" s="8" t="str">
        <f t="shared" si="53"/>
        <v/>
      </c>
      <c r="K161" s="114" t="str">
        <f t="shared" si="44"/>
        <v/>
      </c>
      <c r="L161" s="8" t="str">
        <f t="shared" si="54"/>
        <v/>
      </c>
      <c r="M161" s="115" t="str">
        <f t="shared" si="55"/>
        <v/>
      </c>
      <c r="N161" s="8" t="str">
        <f t="shared" si="56"/>
        <v/>
      </c>
      <c r="O161" s="115" t="str">
        <f t="shared" si="57"/>
        <v/>
      </c>
      <c r="P161" s="115" t="str">
        <f t="shared" si="58"/>
        <v/>
      </c>
      <c r="Q161" s="121" t="str">
        <f>IFERROR(VLOOKUP(A161,Final_list,17,0),"")</f>
        <v/>
      </c>
      <c r="R161" s="121" t="str">
        <f>IFERROR(VLOOKUP(A161,Final_list,18,0),"")</f>
        <v/>
      </c>
    </row>
    <row r="162" spans="1:18" ht="29.1" customHeight="1">
      <c r="A162" s="66">
        <v>155</v>
      </c>
      <c r="B162" s="8" t="str">
        <f t="shared" si="45"/>
        <v/>
      </c>
      <c r="C162" s="112" t="str">
        <f t="shared" si="46"/>
        <v/>
      </c>
      <c r="D162" s="112" t="str">
        <f t="shared" si="47"/>
        <v/>
      </c>
      <c r="E162" s="113" t="str">
        <f t="shared" si="48"/>
        <v/>
      </c>
      <c r="F162" s="113" t="str">
        <f t="shared" si="49"/>
        <v/>
      </c>
      <c r="G162" s="113" t="str">
        <f t="shared" si="50"/>
        <v/>
      </c>
      <c r="H162" s="114" t="str">
        <f t="shared" si="51"/>
        <v/>
      </c>
      <c r="I162" s="114" t="str">
        <f t="shared" si="52"/>
        <v/>
      </c>
      <c r="J162" s="8" t="str">
        <f t="shared" si="53"/>
        <v/>
      </c>
      <c r="K162" s="114" t="str">
        <f t="shared" si="44"/>
        <v/>
      </c>
      <c r="L162" s="8" t="str">
        <f t="shared" si="54"/>
        <v/>
      </c>
      <c r="M162" s="115" t="str">
        <f t="shared" si="55"/>
        <v/>
      </c>
      <c r="N162" s="8" t="str">
        <f t="shared" si="56"/>
        <v/>
      </c>
      <c r="O162" s="115" t="str">
        <f t="shared" si="57"/>
        <v/>
      </c>
      <c r="P162" s="115" t="str">
        <f t="shared" si="58"/>
        <v/>
      </c>
      <c r="Q162" s="121" t="str">
        <f>IFERROR(VLOOKUP(A162,Final_list,17,0),"")</f>
        <v/>
      </c>
      <c r="R162" s="121" t="str">
        <f>IFERROR(VLOOKUP(A162,Final_list,18,0),"")</f>
        <v/>
      </c>
    </row>
    <row r="163" spans="1:18" ht="29.1" customHeight="1">
      <c r="A163" s="66">
        <v>156</v>
      </c>
      <c r="B163" s="8" t="str">
        <f t="shared" si="45"/>
        <v/>
      </c>
      <c r="C163" s="112" t="str">
        <f t="shared" si="46"/>
        <v/>
      </c>
      <c r="D163" s="112" t="str">
        <f t="shared" si="47"/>
        <v/>
      </c>
      <c r="E163" s="113" t="str">
        <f t="shared" si="48"/>
        <v/>
      </c>
      <c r="F163" s="113" t="str">
        <f t="shared" si="49"/>
        <v/>
      </c>
      <c r="G163" s="113" t="str">
        <f t="shared" si="50"/>
        <v/>
      </c>
      <c r="H163" s="114" t="str">
        <f t="shared" si="51"/>
        <v/>
      </c>
      <c r="I163" s="114" t="str">
        <f t="shared" si="52"/>
        <v/>
      </c>
      <c r="J163" s="8" t="str">
        <f t="shared" si="53"/>
        <v/>
      </c>
      <c r="K163" s="114" t="str">
        <f t="shared" si="44"/>
        <v/>
      </c>
      <c r="L163" s="8" t="str">
        <f t="shared" si="54"/>
        <v/>
      </c>
      <c r="M163" s="115" t="str">
        <f t="shared" si="55"/>
        <v/>
      </c>
      <c r="N163" s="8" t="str">
        <f t="shared" si="56"/>
        <v/>
      </c>
      <c r="O163" s="115" t="str">
        <f t="shared" si="57"/>
        <v/>
      </c>
      <c r="P163" s="115" t="str">
        <f t="shared" si="58"/>
        <v/>
      </c>
      <c r="Q163" s="121" t="str">
        <f>IFERROR(VLOOKUP(A163,Final_list,17,0),"")</f>
        <v/>
      </c>
      <c r="R163" s="121" t="str">
        <f>IFERROR(VLOOKUP(A163,Final_list,18,0),"")</f>
        <v/>
      </c>
    </row>
    <row r="164" spans="1:18" ht="29.1" customHeight="1">
      <c r="A164" s="66">
        <v>157</v>
      </c>
      <c r="B164" s="8" t="str">
        <f t="shared" si="45"/>
        <v/>
      </c>
      <c r="C164" s="112" t="str">
        <f t="shared" si="46"/>
        <v/>
      </c>
      <c r="D164" s="112" t="str">
        <f t="shared" si="47"/>
        <v/>
      </c>
      <c r="E164" s="113" t="str">
        <f t="shared" si="48"/>
        <v/>
      </c>
      <c r="F164" s="113" t="str">
        <f t="shared" si="49"/>
        <v/>
      </c>
      <c r="G164" s="113" t="str">
        <f t="shared" si="50"/>
        <v/>
      </c>
      <c r="H164" s="114" t="str">
        <f t="shared" si="51"/>
        <v/>
      </c>
      <c r="I164" s="114" t="str">
        <f t="shared" si="52"/>
        <v/>
      </c>
      <c r="J164" s="8" t="str">
        <f t="shared" si="53"/>
        <v/>
      </c>
      <c r="K164" s="114" t="str">
        <f t="shared" si="44"/>
        <v/>
      </c>
      <c r="L164" s="8" t="str">
        <f t="shared" si="54"/>
        <v/>
      </c>
      <c r="M164" s="115" t="str">
        <f t="shared" si="55"/>
        <v/>
      </c>
      <c r="N164" s="8" t="str">
        <f t="shared" si="56"/>
        <v/>
      </c>
      <c r="O164" s="115" t="str">
        <f t="shared" si="57"/>
        <v/>
      </c>
      <c r="P164" s="115" t="str">
        <f t="shared" si="58"/>
        <v/>
      </c>
      <c r="Q164" s="121" t="str">
        <f>IFERROR(VLOOKUP(A164,Final_list,17,0),"")</f>
        <v/>
      </c>
      <c r="R164" s="121" t="str">
        <f>IFERROR(VLOOKUP(A164,Final_list,18,0),"")</f>
        <v/>
      </c>
    </row>
    <row r="165" spans="1:18" ht="29.1" customHeight="1">
      <c r="A165" s="66">
        <v>158</v>
      </c>
      <c r="B165" s="8" t="str">
        <f t="shared" si="45"/>
        <v/>
      </c>
      <c r="C165" s="112" t="str">
        <f t="shared" si="46"/>
        <v/>
      </c>
      <c r="D165" s="112" t="str">
        <f t="shared" si="47"/>
        <v/>
      </c>
      <c r="E165" s="113" t="str">
        <f t="shared" si="48"/>
        <v/>
      </c>
      <c r="F165" s="113" t="str">
        <f t="shared" si="49"/>
        <v/>
      </c>
      <c r="G165" s="113" t="str">
        <f t="shared" si="50"/>
        <v/>
      </c>
      <c r="H165" s="114" t="str">
        <f t="shared" si="51"/>
        <v/>
      </c>
      <c r="I165" s="114" t="str">
        <f t="shared" si="52"/>
        <v/>
      </c>
      <c r="J165" s="8" t="str">
        <f t="shared" si="53"/>
        <v/>
      </c>
      <c r="K165" s="114" t="str">
        <f t="shared" si="44"/>
        <v/>
      </c>
      <c r="L165" s="8" t="str">
        <f t="shared" si="54"/>
        <v/>
      </c>
      <c r="M165" s="115" t="str">
        <f t="shared" si="55"/>
        <v/>
      </c>
      <c r="N165" s="8" t="str">
        <f t="shared" si="56"/>
        <v/>
      </c>
      <c r="O165" s="115" t="str">
        <f t="shared" si="57"/>
        <v/>
      </c>
      <c r="P165" s="115" t="str">
        <f t="shared" si="58"/>
        <v/>
      </c>
      <c r="Q165" s="121" t="str">
        <f>IFERROR(VLOOKUP(A165,Final_list,17,0),"")</f>
        <v/>
      </c>
      <c r="R165" s="121" t="str">
        <f>IFERROR(VLOOKUP(A165,Final_list,18,0),"")</f>
        <v/>
      </c>
    </row>
    <row r="166" spans="1:18" ht="29.1" customHeight="1">
      <c r="A166" s="66">
        <v>159</v>
      </c>
      <c r="B166" s="8" t="str">
        <f t="shared" si="45"/>
        <v/>
      </c>
      <c r="C166" s="112" t="str">
        <f t="shared" si="46"/>
        <v/>
      </c>
      <c r="D166" s="112" t="str">
        <f t="shared" si="47"/>
        <v/>
      </c>
      <c r="E166" s="113" t="str">
        <f t="shared" si="48"/>
        <v/>
      </c>
      <c r="F166" s="113" t="str">
        <f t="shared" si="49"/>
        <v/>
      </c>
      <c r="G166" s="113" t="str">
        <f t="shared" si="50"/>
        <v/>
      </c>
      <c r="H166" s="114" t="str">
        <f t="shared" si="51"/>
        <v/>
      </c>
      <c r="I166" s="114" t="str">
        <f t="shared" si="52"/>
        <v/>
      </c>
      <c r="J166" s="8" t="str">
        <f t="shared" si="53"/>
        <v/>
      </c>
      <c r="K166" s="114" t="str">
        <f t="shared" si="44"/>
        <v/>
      </c>
      <c r="L166" s="8" t="str">
        <f t="shared" si="54"/>
        <v/>
      </c>
      <c r="M166" s="115" t="str">
        <f t="shared" si="55"/>
        <v/>
      </c>
      <c r="N166" s="8" t="str">
        <f t="shared" si="56"/>
        <v/>
      </c>
      <c r="O166" s="115" t="str">
        <f t="shared" si="57"/>
        <v/>
      </c>
      <c r="P166" s="115" t="str">
        <f t="shared" si="58"/>
        <v/>
      </c>
      <c r="Q166" s="121" t="str">
        <f>IFERROR(VLOOKUP(A166,Final_list,17,0),"")</f>
        <v/>
      </c>
      <c r="R166" s="121" t="str">
        <f>IFERROR(VLOOKUP(A166,Final_list,18,0),"")</f>
        <v/>
      </c>
    </row>
    <row r="167" spans="1:18" ht="29.1" customHeight="1">
      <c r="A167" s="66">
        <v>160</v>
      </c>
      <c r="B167" s="8" t="str">
        <f t="shared" si="45"/>
        <v/>
      </c>
      <c r="C167" s="112" t="str">
        <f t="shared" si="46"/>
        <v/>
      </c>
      <c r="D167" s="112" t="str">
        <f t="shared" si="47"/>
        <v/>
      </c>
      <c r="E167" s="113" t="str">
        <f t="shared" si="48"/>
        <v/>
      </c>
      <c r="F167" s="113" t="str">
        <f t="shared" si="49"/>
        <v/>
      </c>
      <c r="G167" s="113" t="str">
        <f t="shared" si="50"/>
        <v/>
      </c>
      <c r="H167" s="114" t="str">
        <f t="shared" si="51"/>
        <v/>
      </c>
      <c r="I167" s="114" t="str">
        <f t="shared" si="52"/>
        <v/>
      </c>
      <c r="J167" s="8" t="str">
        <f t="shared" si="53"/>
        <v/>
      </c>
      <c r="K167" s="114" t="str">
        <f t="shared" si="44"/>
        <v/>
      </c>
      <c r="L167" s="8" t="str">
        <f t="shared" si="54"/>
        <v/>
      </c>
      <c r="M167" s="115" t="str">
        <f t="shared" si="55"/>
        <v/>
      </c>
      <c r="N167" s="8" t="str">
        <f t="shared" si="56"/>
        <v/>
      </c>
      <c r="O167" s="115" t="str">
        <f t="shared" si="57"/>
        <v/>
      </c>
      <c r="P167" s="115" t="str">
        <f t="shared" si="58"/>
        <v/>
      </c>
      <c r="Q167" s="121" t="str">
        <f>IFERROR(VLOOKUP(A167,Final_list,17,0),"")</f>
        <v/>
      </c>
      <c r="R167" s="121" t="str">
        <f>IFERROR(VLOOKUP(A167,Final_list,18,0),"")</f>
        <v/>
      </c>
    </row>
    <row r="168" spans="1:18" ht="29.1" customHeight="1">
      <c r="A168" s="66">
        <v>161</v>
      </c>
      <c r="B168" s="8" t="str">
        <f t="shared" si="45"/>
        <v/>
      </c>
      <c r="C168" s="112" t="str">
        <f t="shared" si="46"/>
        <v/>
      </c>
      <c r="D168" s="112" t="str">
        <f t="shared" si="47"/>
        <v/>
      </c>
      <c r="E168" s="113" t="str">
        <f t="shared" si="48"/>
        <v/>
      </c>
      <c r="F168" s="113" t="str">
        <f t="shared" si="49"/>
        <v/>
      </c>
      <c r="G168" s="113" t="str">
        <f t="shared" si="50"/>
        <v/>
      </c>
      <c r="H168" s="114" t="str">
        <f t="shared" si="51"/>
        <v/>
      </c>
      <c r="I168" s="114" t="str">
        <f t="shared" si="52"/>
        <v/>
      </c>
      <c r="J168" s="8" t="str">
        <f t="shared" si="53"/>
        <v/>
      </c>
      <c r="K168" s="114" t="str">
        <f t="shared" si="44"/>
        <v/>
      </c>
      <c r="L168" s="8" t="str">
        <f t="shared" si="54"/>
        <v/>
      </c>
      <c r="M168" s="115" t="str">
        <f t="shared" si="55"/>
        <v/>
      </c>
      <c r="N168" s="8" t="str">
        <f t="shared" si="56"/>
        <v/>
      </c>
      <c r="O168" s="115" t="str">
        <f t="shared" si="57"/>
        <v/>
      </c>
      <c r="P168" s="115" t="str">
        <f t="shared" si="58"/>
        <v/>
      </c>
      <c r="Q168" s="121" t="str">
        <f>IFERROR(VLOOKUP(A168,Final_list,17,0),"")</f>
        <v/>
      </c>
      <c r="R168" s="121" t="str">
        <f>IFERROR(VLOOKUP(A168,Final_list,18,0),"")</f>
        <v/>
      </c>
    </row>
    <row r="169" spans="1:18" ht="29.1" customHeight="1">
      <c r="A169" s="66">
        <v>162</v>
      </c>
      <c r="B169" s="8" t="str">
        <f t="shared" si="45"/>
        <v/>
      </c>
      <c r="C169" s="112" t="str">
        <f t="shared" si="46"/>
        <v/>
      </c>
      <c r="D169" s="112" t="str">
        <f t="shared" si="47"/>
        <v/>
      </c>
      <c r="E169" s="113" t="str">
        <f t="shared" si="48"/>
        <v/>
      </c>
      <c r="F169" s="113" t="str">
        <f t="shared" si="49"/>
        <v/>
      </c>
      <c r="G169" s="113" t="str">
        <f t="shared" si="50"/>
        <v/>
      </c>
      <c r="H169" s="114" t="str">
        <f t="shared" si="51"/>
        <v/>
      </c>
      <c r="I169" s="114" t="str">
        <f t="shared" si="52"/>
        <v/>
      </c>
      <c r="J169" s="8" t="str">
        <f t="shared" si="53"/>
        <v/>
      </c>
      <c r="K169" s="114" t="str">
        <f t="shared" si="44"/>
        <v/>
      </c>
      <c r="L169" s="8" t="str">
        <f t="shared" si="54"/>
        <v/>
      </c>
      <c r="M169" s="115" t="str">
        <f t="shared" si="55"/>
        <v/>
      </c>
      <c r="N169" s="8" t="str">
        <f t="shared" si="56"/>
        <v/>
      </c>
      <c r="O169" s="115" t="str">
        <f t="shared" si="57"/>
        <v/>
      </c>
      <c r="P169" s="115" t="str">
        <f t="shared" si="58"/>
        <v/>
      </c>
      <c r="Q169" s="121" t="str">
        <f>IFERROR(VLOOKUP(A169,Final_list,17,0),"")</f>
        <v/>
      </c>
      <c r="R169" s="121" t="str">
        <f>IFERROR(VLOOKUP(A169,Final_list,18,0),"")</f>
        <v/>
      </c>
    </row>
    <row r="170" spans="1:18" ht="29.1" customHeight="1">
      <c r="A170" s="66">
        <v>163</v>
      </c>
      <c r="B170" s="8" t="str">
        <f t="shared" si="45"/>
        <v/>
      </c>
      <c r="C170" s="112" t="str">
        <f t="shared" si="46"/>
        <v/>
      </c>
      <c r="D170" s="112" t="str">
        <f t="shared" si="47"/>
        <v/>
      </c>
      <c r="E170" s="113" t="str">
        <f t="shared" si="48"/>
        <v/>
      </c>
      <c r="F170" s="113" t="str">
        <f t="shared" si="49"/>
        <v/>
      </c>
      <c r="G170" s="113" t="str">
        <f t="shared" si="50"/>
        <v/>
      </c>
      <c r="H170" s="114" t="str">
        <f t="shared" si="51"/>
        <v/>
      </c>
      <c r="I170" s="114" t="str">
        <f t="shared" si="52"/>
        <v/>
      </c>
      <c r="J170" s="8" t="str">
        <f t="shared" si="53"/>
        <v/>
      </c>
      <c r="K170" s="114" t="str">
        <f t="shared" si="44"/>
        <v/>
      </c>
      <c r="L170" s="8" t="str">
        <f t="shared" si="54"/>
        <v/>
      </c>
      <c r="M170" s="115" t="str">
        <f t="shared" si="55"/>
        <v/>
      </c>
      <c r="N170" s="8" t="str">
        <f t="shared" si="56"/>
        <v/>
      </c>
      <c r="O170" s="115" t="str">
        <f t="shared" si="57"/>
        <v/>
      </c>
      <c r="P170" s="115" t="str">
        <f t="shared" si="58"/>
        <v/>
      </c>
      <c r="Q170" s="121" t="str">
        <f>IFERROR(VLOOKUP(A170,Final_list,17,0),"")</f>
        <v/>
      </c>
      <c r="R170" s="121" t="str">
        <f>IFERROR(VLOOKUP(A170,Final_list,18,0),"")</f>
        <v/>
      </c>
    </row>
    <row r="171" spans="1:18" ht="29.1" customHeight="1">
      <c r="A171" s="66">
        <v>164</v>
      </c>
      <c r="B171" s="8" t="str">
        <f t="shared" si="45"/>
        <v/>
      </c>
      <c r="C171" s="112" t="str">
        <f t="shared" si="46"/>
        <v/>
      </c>
      <c r="D171" s="112" t="str">
        <f t="shared" si="47"/>
        <v/>
      </c>
      <c r="E171" s="113" t="str">
        <f t="shared" si="48"/>
        <v/>
      </c>
      <c r="F171" s="113" t="str">
        <f t="shared" si="49"/>
        <v/>
      </c>
      <c r="G171" s="113" t="str">
        <f t="shared" si="50"/>
        <v/>
      </c>
      <c r="H171" s="114" t="str">
        <f t="shared" si="51"/>
        <v/>
      </c>
      <c r="I171" s="114" t="str">
        <f t="shared" si="52"/>
        <v/>
      </c>
      <c r="J171" s="8" t="str">
        <f t="shared" si="53"/>
        <v/>
      </c>
      <c r="K171" s="114" t="str">
        <f t="shared" si="44"/>
        <v/>
      </c>
      <c r="L171" s="8" t="str">
        <f t="shared" si="54"/>
        <v/>
      </c>
      <c r="M171" s="115" t="str">
        <f t="shared" si="55"/>
        <v/>
      </c>
      <c r="N171" s="8" t="str">
        <f t="shared" si="56"/>
        <v/>
      </c>
      <c r="O171" s="115" t="str">
        <f t="shared" si="57"/>
        <v/>
      </c>
      <c r="P171" s="115" t="str">
        <f t="shared" si="58"/>
        <v/>
      </c>
      <c r="Q171" s="121" t="str">
        <f>IFERROR(VLOOKUP(A171,Final_list,17,0),"")</f>
        <v/>
      </c>
      <c r="R171" s="121" t="str">
        <f>IFERROR(VLOOKUP(A171,Final_list,18,0),"")</f>
        <v/>
      </c>
    </row>
    <row r="172" spans="1:18" ht="29.1" customHeight="1">
      <c r="A172" s="66">
        <v>165</v>
      </c>
      <c r="B172" s="8" t="str">
        <f t="shared" si="45"/>
        <v/>
      </c>
      <c r="C172" s="112" t="str">
        <f t="shared" si="46"/>
        <v/>
      </c>
      <c r="D172" s="112" t="str">
        <f t="shared" si="47"/>
        <v/>
      </c>
      <c r="E172" s="113" t="str">
        <f t="shared" si="48"/>
        <v/>
      </c>
      <c r="F172" s="113" t="str">
        <f t="shared" si="49"/>
        <v/>
      </c>
      <c r="G172" s="113" t="str">
        <f t="shared" si="50"/>
        <v/>
      </c>
      <c r="H172" s="114" t="str">
        <f t="shared" si="51"/>
        <v/>
      </c>
      <c r="I172" s="114" t="str">
        <f t="shared" si="52"/>
        <v/>
      </c>
      <c r="J172" s="8" t="str">
        <f t="shared" si="53"/>
        <v/>
      </c>
      <c r="K172" s="114" t="str">
        <f t="shared" si="44"/>
        <v/>
      </c>
      <c r="L172" s="8" t="str">
        <f t="shared" si="54"/>
        <v/>
      </c>
      <c r="M172" s="115" t="str">
        <f t="shared" si="55"/>
        <v/>
      </c>
      <c r="N172" s="8" t="str">
        <f t="shared" si="56"/>
        <v/>
      </c>
      <c r="O172" s="115" t="str">
        <f t="shared" si="57"/>
        <v/>
      </c>
      <c r="P172" s="115" t="str">
        <f t="shared" si="58"/>
        <v/>
      </c>
      <c r="Q172" s="121" t="str">
        <f>IFERROR(VLOOKUP(A172,Final_list,17,0),"")</f>
        <v/>
      </c>
      <c r="R172" s="121" t="str">
        <f>IFERROR(VLOOKUP(A172,Final_list,18,0),"")</f>
        <v/>
      </c>
    </row>
    <row r="173" spans="1:18" ht="29.1" customHeight="1">
      <c r="A173" s="66">
        <v>166</v>
      </c>
      <c r="B173" s="8" t="str">
        <f t="shared" si="45"/>
        <v/>
      </c>
      <c r="C173" s="112" t="str">
        <f t="shared" si="46"/>
        <v/>
      </c>
      <c r="D173" s="112" t="str">
        <f t="shared" si="47"/>
        <v/>
      </c>
      <c r="E173" s="113" t="str">
        <f t="shared" si="48"/>
        <v/>
      </c>
      <c r="F173" s="113" t="str">
        <f t="shared" si="49"/>
        <v/>
      </c>
      <c r="G173" s="113" t="str">
        <f t="shared" si="50"/>
        <v/>
      </c>
      <c r="H173" s="114" t="str">
        <f t="shared" si="51"/>
        <v/>
      </c>
      <c r="I173" s="114" t="str">
        <f t="shared" si="52"/>
        <v/>
      </c>
      <c r="J173" s="8" t="str">
        <f t="shared" si="53"/>
        <v/>
      </c>
      <c r="K173" s="114" t="str">
        <f t="shared" si="44"/>
        <v/>
      </c>
      <c r="L173" s="8" t="str">
        <f t="shared" si="54"/>
        <v/>
      </c>
      <c r="M173" s="115" t="str">
        <f t="shared" si="55"/>
        <v/>
      </c>
      <c r="N173" s="8" t="str">
        <f t="shared" si="56"/>
        <v/>
      </c>
      <c r="O173" s="115" t="str">
        <f t="shared" si="57"/>
        <v/>
      </c>
      <c r="P173" s="115" t="str">
        <f t="shared" si="58"/>
        <v/>
      </c>
      <c r="Q173" s="121" t="str">
        <f>IFERROR(VLOOKUP(A173,Final_list,17,0),"")</f>
        <v/>
      </c>
      <c r="R173" s="121" t="str">
        <f>IFERROR(VLOOKUP(A173,Final_list,18,0),"")</f>
        <v/>
      </c>
    </row>
    <row r="174" spans="1:18" ht="29.1" customHeight="1">
      <c r="A174" s="66">
        <v>167</v>
      </c>
      <c r="B174" s="8" t="str">
        <f t="shared" si="45"/>
        <v/>
      </c>
      <c r="C174" s="112" t="str">
        <f t="shared" si="46"/>
        <v/>
      </c>
      <c r="D174" s="112" t="str">
        <f t="shared" si="47"/>
        <v/>
      </c>
      <c r="E174" s="113" t="str">
        <f t="shared" si="48"/>
        <v/>
      </c>
      <c r="F174" s="113" t="str">
        <f t="shared" si="49"/>
        <v/>
      </c>
      <c r="G174" s="113" t="str">
        <f t="shared" si="50"/>
        <v/>
      </c>
      <c r="H174" s="114" t="str">
        <f t="shared" si="51"/>
        <v/>
      </c>
      <c r="I174" s="114" t="str">
        <f t="shared" si="52"/>
        <v/>
      </c>
      <c r="J174" s="8" t="str">
        <f t="shared" si="53"/>
        <v/>
      </c>
      <c r="K174" s="114" t="str">
        <f t="shared" si="44"/>
        <v/>
      </c>
      <c r="L174" s="8" t="str">
        <f t="shared" si="54"/>
        <v/>
      </c>
      <c r="M174" s="115" t="str">
        <f t="shared" si="55"/>
        <v/>
      </c>
      <c r="N174" s="8" t="str">
        <f t="shared" si="56"/>
        <v/>
      </c>
      <c r="O174" s="115" t="str">
        <f t="shared" si="57"/>
        <v/>
      </c>
      <c r="P174" s="115" t="str">
        <f t="shared" si="58"/>
        <v/>
      </c>
      <c r="Q174" s="121" t="str">
        <f>IFERROR(VLOOKUP(A174,Final_list,17,0),"")</f>
        <v/>
      </c>
      <c r="R174" s="121" t="str">
        <f>IFERROR(VLOOKUP(A174,Final_list,18,0),"")</f>
        <v/>
      </c>
    </row>
    <row r="175" spans="1:18" ht="29.1" customHeight="1">
      <c r="A175" s="66">
        <v>168</v>
      </c>
      <c r="B175" s="8" t="str">
        <f t="shared" si="45"/>
        <v/>
      </c>
      <c r="C175" s="112" t="str">
        <f t="shared" si="46"/>
        <v/>
      </c>
      <c r="D175" s="112" t="str">
        <f t="shared" si="47"/>
        <v/>
      </c>
      <c r="E175" s="113" t="str">
        <f t="shared" si="48"/>
        <v/>
      </c>
      <c r="F175" s="113" t="str">
        <f t="shared" si="49"/>
        <v/>
      </c>
      <c r="G175" s="113" t="str">
        <f t="shared" si="50"/>
        <v/>
      </c>
      <c r="H175" s="114" t="str">
        <f t="shared" si="51"/>
        <v/>
      </c>
      <c r="I175" s="114" t="str">
        <f t="shared" si="52"/>
        <v/>
      </c>
      <c r="J175" s="8" t="str">
        <f t="shared" si="53"/>
        <v/>
      </c>
      <c r="K175" s="114" t="str">
        <f t="shared" si="44"/>
        <v/>
      </c>
      <c r="L175" s="8" t="str">
        <f t="shared" si="54"/>
        <v/>
      </c>
      <c r="M175" s="115" t="str">
        <f t="shared" si="55"/>
        <v/>
      </c>
      <c r="N175" s="8" t="str">
        <f t="shared" si="56"/>
        <v/>
      </c>
      <c r="O175" s="115" t="str">
        <f t="shared" si="57"/>
        <v/>
      </c>
      <c r="P175" s="115" t="str">
        <f t="shared" si="58"/>
        <v/>
      </c>
      <c r="Q175" s="121" t="str">
        <f>IFERROR(VLOOKUP(A175,Final_list,17,0),"")</f>
        <v/>
      </c>
      <c r="R175" s="121" t="str">
        <f>IFERROR(VLOOKUP(A175,Final_list,18,0),"")</f>
        <v/>
      </c>
    </row>
    <row r="176" spans="1:18" ht="29.1" customHeight="1">
      <c r="A176" s="66">
        <v>169</v>
      </c>
      <c r="B176" s="8" t="str">
        <f t="shared" si="45"/>
        <v/>
      </c>
      <c r="C176" s="112" t="str">
        <f t="shared" si="46"/>
        <v/>
      </c>
      <c r="D176" s="112" t="str">
        <f t="shared" si="47"/>
        <v/>
      </c>
      <c r="E176" s="113" t="str">
        <f t="shared" si="48"/>
        <v/>
      </c>
      <c r="F176" s="113" t="str">
        <f t="shared" si="49"/>
        <v/>
      </c>
      <c r="G176" s="113" t="str">
        <f t="shared" si="50"/>
        <v/>
      </c>
      <c r="H176" s="114" t="str">
        <f t="shared" si="51"/>
        <v/>
      </c>
      <c r="I176" s="114" t="str">
        <f t="shared" si="52"/>
        <v/>
      </c>
      <c r="J176" s="8" t="str">
        <f t="shared" si="53"/>
        <v/>
      </c>
      <c r="K176" s="114" t="str">
        <f t="shared" si="44"/>
        <v/>
      </c>
      <c r="L176" s="8" t="str">
        <f t="shared" si="54"/>
        <v/>
      </c>
      <c r="M176" s="115" t="str">
        <f t="shared" si="55"/>
        <v/>
      </c>
      <c r="N176" s="8" t="str">
        <f t="shared" si="56"/>
        <v/>
      </c>
      <c r="O176" s="115" t="str">
        <f t="shared" si="57"/>
        <v/>
      </c>
      <c r="P176" s="115" t="str">
        <f t="shared" si="58"/>
        <v/>
      </c>
      <c r="Q176" s="121" t="str">
        <f>IFERROR(VLOOKUP(A176,Final_list,17,0),"")</f>
        <v/>
      </c>
      <c r="R176" s="121" t="str">
        <f>IFERROR(VLOOKUP(A176,Final_list,18,0),"")</f>
        <v/>
      </c>
    </row>
    <row r="177" spans="1:18" ht="29.1" customHeight="1">
      <c r="A177" s="66">
        <v>170</v>
      </c>
      <c r="B177" s="8" t="str">
        <f t="shared" si="45"/>
        <v/>
      </c>
      <c r="C177" s="112" t="str">
        <f t="shared" si="46"/>
        <v/>
      </c>
      <c r="D177" s="112" t="str">
        <f t="shared" si="47"/>
        <v/>
      </c>
      <c r="E177" s="113" t="str">
        <f t="shared" si="48"/>
        <v/>
      </c>
      <c r="F177" s="113" t="str">
        <f t="shared" si="49"/>
        <v/>
      </c>
      <c r="G177" s="113" t="str">
        <f t="shared" si="50"/>
        <v/>
      </c>
      <c r="H177" s="114" t="str">
        <f t="shared" si="51"/>
        <v/>
      </c>
      <c r="I177" s="114" t="str">
        <f t="shared" si="52"/>
        <v/>
      </c>
      <c r="J177" s="8" t="str">
        <f t="shared" si="53"/>
        <v/>
      </c>
      <c r="K177" s="114" t="str">
        <f t="shared" si="44"/>
        <v/>
      </c>
      <c r="L177" s="8" t="str">
        <f t="shared" si="54"/>
        <v/>
      </c>
      <c r="M177" s="115" t="str">
        <f t="shared" si="55"/>
        <v/>
      </c>
      <c r="N177" s="8" t="str">
        <f t="shared" si="56"/>
        <v/>
      </c>
      <c r="O177" s="115" t="str">
        <f t="shared" si="57"/>
        <v/>
      </c>
      <c r="P177" s="115" t="str">
        <f t="shared" si="58"/>
        <v/>
      </c>
      <c r="Q177" s="121" t="str">
        <f>IFERROR(VLOOKUP(A177,Final_list,17,0),"")</f>
        <v/>
      </c>
      <c r="R177" s="121" t="str">
        <f>IFERROR(VLOOKUP(A177,Final_list,18,0),"")</f>
        <v/>
      </c>
    </row>
    <row r="178" spans="1:18" ht="29.1" customHeight="1">
      <c r="A178" s="66">
        <v>171</v>
      </c>
      <c r="B178" s="8" t="str">
        <f t="shared" si="45"/>
        <v/>
      </c>
      <c r="C178" s="112" t="str">
        <f t="shared" si="46"/>
        <v/>
      </c>
      <c r="D178" s="112" t="str">
        <f t="shared" si="47"/>
        <v/>
      </c>
      <c r="E178" s="113" t="str">
        <f t="shared" si="48"/>
        <v/>
      </c>
      <c r="F178" s="113" t="str">
        <f t="shared" si="49"/>
        <v/>
      </c>
      <c r="G178" s="113" t="str">
        <f t="shared" si="50"/>
        <v/>
      </c>
      <c r="H178" s="114" t="str">
        <f t="shared" si="51"/>
        <v/>
      </c>
      <c r="I178" s="114" t="str">
        <f t="shared" si="52"/>
        <v/>
      </c>
      <c r="J178" s="8" t="str">
        <f t="shared" si="53"/>
        <v/>
      </c>
      <c r="K178" s="114" t="str">
        <f t="shared" si="44"/>
        <v/>
      </c>
      <c r="L178" s="8" t="str">
        <f t="shared" si="54"/>
        <v/>
      </c>
      <c r="M178" s="115" t="str">
        <f t="shared" si="55"/>
        <v/>
      </c>
      <c r="N178" s="8" t="str">
        <f t="shared" si="56"/>
        <v/>
      </c>
      <c r="O178" s="115" t="str">
        <f t="shared" si="57"/>
        <v/>
      </c>
      <c r="P178" s="115" t="str">
        <f t="shared" si="58"/>
        <v/>
      </c>
      <c r="Q178" s="121" t="str">
        <f>IFERROR(VLOOKUP(A178,Final_list,17,0),"")</f>
        <v/>
      </c>
      <c r="R178" s="121" t="str">
        <f>IFERROR(VLOOKUP(A178,Final_list,18,0),"")</f>
        <v/>
      </c>
    </row>
    <row r="179" spans="1:18" ht="29.1" customHeight="1">
      <c r="A179" s="66">
        <v>172</v>
      </c>
      <c r="B179" s="8" t="str">
        <f t="shared" si="45"/>
        <v/>
      </c>
      <c r="C179" s="112" t="str">
        <f t="shared" si="46"/>
        <v/>
      </c>
      <c r="D179" s="112" t="str">
        <f t="shared" si="47"/>
        <v/>
      </c>
      <c r="E179" s="113" t="str">
        <f t="shared" si="48"/>
        <v/>
      </c>
      <c r="F179" s="113" t="str">
        <f t="shared" si="49"/>
        <v/>
      </c>
      <c r="G179" s="113" t="str">
        <f t="shared" si="50"/>
        <v/>
      </c>
      <c r="H179" s="114" t="str">
        <f t="shared" si="51"/>
        <v/>
      </c>
      <c r="I179" s="114" t="str">
        <f t="shared" si="52"/>
        <v/>
      </c>
      <c r="J179" s="8" t="str">
        <f t="shared" si="53"/>
        <v/>
      </c>
      <c r="K179" s="114" t="str">
        <f t="shared" si="44"/>
        <v/>
      </c>
      <c r="L179" s="8" t="str">
        <f t="shared" si="54"/>
        <v/>
      </c>
      <c r="M179" s="115" t="str">
        <f t="shared" si="55"/>
        <v/>
      </c>
      <c r="N179" s="8" t="str">
        <f t="shared" si="56"/>
        <v/>
      </c>
      <c r="O179" s="115" t="str">
        <f t="shared" si="57"/>
        <v/>
      </c>
      <c r="P179" s="115" t="str">
        <f t="shared" si="58"/>
        <v/>
      </c>
      <c r="Q179" s="121" t="str">
        <f>IFERROR(VLOOKUP(A179,Final_list,17,0),"")</f>
        <v/>
      </c>
      <c r="R179" s="121" t="str">
        <f>IFERROR(VLOOKUP(A179,Final_list,18,0),"")</f>
        <v/>
      </c>
    </row>
    <row r="180" spans="1:18" ht="29.1" customHeight="1">
      <c r="A180" s="66">
        <v>173</v>
      </c>
      <c r="B180" s="8" t="str">
        <f t="shared" si="45"/>
        <v/>
      </c>
      <c r="C180" s="112" t="str">
        <f t="shared" si="46"/>
        <v/>
      </c>
      <c r="D180" s="112" t="str">
        <f t="shared" si="47"/>
        <v/>
      </c>
      <c r="E180" s="113" t="str">
        <f t="shared" si="48"/>
        <v/>
      </c>
      <c r="F180" s="113" t="str">
        <f t="shared" si="49"/>
        <v/>
      </c>
      <c r="G180" s="113" t="str">
        <f t="shared" si="50"/>
        <v/>
      </c>
      <c r="H180" s="114" t="str">
        <f t="shared" si="51"/>
        <v/>
      </c>
      <c r="I180" s="114" t="str">
        <f t="shared" si="52"/>
        <v/>
      </c>
      <c r="J180" s="8" t="str">
        <f t="shared" si="53"/>
        <v/>
      </c>
      <c r="K180" s="114" t="str">
        <f t="shared" si="44"/>
        <v/>
      </c>
      <c r="L180" s="8" t="str">
        <f t="shared" si="54"/>
        <v/>
      </c>
      <c r="M180" s="115" t="str">
        <f t="shared" si="55"/>
        <v/>
      </c>
      <c r="N180" s="8" t="str">
        <f t="shared" si="56"/>
        <v/>
      </c>
      <c r="O180" s="115" t="str">
        <f t="shared" si="57"/>
        <v/>
      </c>
      <c r="P180" s="115" t="str">
        <f t="shared" si="58"/>
        <v/>
      </c>
      <c r="Q180" s="121" t="str">
        <f>IFERROR(VLOOKUP(A180,Final_list,17,0),"")</f>
        <v/>
      </c>
      <c r="R180" s="121" t="str">
        <f>IFERROR(VLOOKUP(A180,Final_list,18,0),"")</f>
        <v/>
      </c>
    </row>
    <row r="181" spans="1:18" ht="29.1" customHeight="1">
      <c r="A181" s="66">
        <v>174</v>
      </c>
      <c r="B181" s="8" t="str">
        <f t="shared" si="45"/>
        <v/>
      </c>
      <c r="C181" s="112" t="str">
        <f t="shared" si="46"/>
        <v/>
      </c>
      <c r="D181" s="112" t="str">
        <f t="shared" si="47"/>
        <v/>
      </c>
      <c r="E181" s="113" t="str">
        <f t="shared" si="48"/>
        <v/>
      </c>
      <c r="F181" s="113" t="str">
        <f t="shared" si="49"/>
        <v/>
      </c>
      <c r="G181" s="113" t="str">
        <f t="shared" si="50"/>
        <v/>
      </c>
      <c r="H181" s="114" t="str">
        <f t="shared" si="51"/>
        <v/>
      </c>
      <c r="I181" s="114" t="str">
        <f t="shared" si="52"/>
        <v/>
      </c>
      <c r="J181" s="8" t="str">
        <f t="shared" si="53"/>
        <v/>
      </c>
      <c r="K181" s="114" t="str">
        <f t="shared" si="44"/>
        <v/>
      </c>
      <c r="L181" s="8" t="str">
        <f t="shared" si="54"/>
        <v/>
      </c>
      <c r="M181" s="115" t="str">
        <f t="shared" si="55"/>
        <v/>
      </c>
      <c r="N181" s="8" t="str">
        <f t="shared" si="56"/>
        <v/>
      </c>
      <c r="O181" s="115" t="str">
        <f t="shared" si="57"/>
        <v/>
      </c>
      <c r="P181" s="115" t="str">
        <f t="shared" si="58"/>
        <v/>
      </c>
      <c r="Q181" s="121" t="str">
        <f>IFERROR(VLOOKUP(A181,Final_list,17,0),"")</f>
        <v/>
      </c>
      <c r="R181" s="121" t="str">
        <f>IFERROR(VLOOKUP(A181,Final_list,18,0),"")</f>
        <v/>
      </c>
    </row>
    <row r="182" spans="1:18" ht="29.1" customHeight="1">
      <c r="A182" s="66">
        <v>175</v>
      </c>
      <c r="B182" s="8" t="str">
        <f t="shared" si="45"/>
        <v/>
      </c>
      <c r="C182" s="112" t="str">
        <f t="shared" si="46"/>
        <v/>
      </c>
      <c r="D182" s="112" t="str">
        <f t="shared" si="47"/>
        <v/>
      </c>
      <c r="E182" s="113" t="str">
        <f t="shared" si="48"/>
        <v/>
      </c>
      <c r="F182" s="113" t="str">
        <f t="shared" si="49"/>
        <v/>
      </c>
      <c r="G182" s="113" t="str">
        <f t="shared" si="50"/>
        <v/>
      </c>
      <c r="H182" s="114" t="str">
        <f t="shared" si="51"/>
        <v/>
      </c>
      <c r="I182" s="114" t="str">
        <f t="shared" si="52"/>
        <v/>
      </c>
      <c r="J182" s="8" t="str">
        <f t="shared" si="53"/>
        <v/>
      </c>
      <c r="K182" s="114" t="str">
        <f t="shared" si="44"/>
        <v/>
      </c>
      <c r="L182" s="8" t="str">
        <f t="shared" si="54"/>
        <v/>
      </c>
      <c r="M182" s="115" t="str">
        <f t="shared" si="55"/>
        <v/>
      </c>
      <c r="N182" s="8" t="str">
        <f t="shared" si="56"/>
        <v/>
      </c>
      <c r="O182" s="115" t="str">
        <f t="shared" si="57"/>
        <v/>
      </c>
      <c r="P182" s="115" t="str">
        <f t="shared" si="58"/>
        <v/>
      </c>
      <c r="Q182" s="121" t="str">
        <f>IFERROR(VLOOKUP(A182,Final_list,17,0),"")</f>
        <v/>
      </c>
      <c r="R182" s="121" t="str">
        <f>IFERROR(VLOOKUP(A182,Final_list,18,0),"")</f>
        <v/>
      </c>
    </row>
    <row r="183" spans="1:18" ht="29.1" customHeight="1">
      <c r="A183" s="66">
        <v>176</v>
      </c>
      <c r="B183" s="8" t="str">
        <f t="shared" si="45"/>
        <v/>
      </c>
      <c r="C183" s="112" t="str">
        <f t="shared" si="46"/>
        <v/>
      </c>
      <c r="D183" s="112" t="str">
        <f t="shared" si="47"/>
        <v/>
      </c>
      <c r="E183" s="113" t="str">
        <f t="shared" si="48"/>
        <v/>
      </c>
      <c r="F183" s="113" t="str">
        <f t="shared" si="49"/>
        <v/>
      </c>
      <c r="G183" s="113" t="str">
        <f t="shared" si="50"/>
        <v/>
      </c>
      <c r="H183" s="114" t="str">
        <f t="shared" si="51"/>
        <v/>
      </c>
      <c r="I183" s="114" t="str">
        <f t="shared" si="52"/>
        <v/>
      </c>
      <c r="J183" s="8" t="str">
        <f t="shared" si="53"/>
        <v/>
      </c>
      <c r="K183" s="114" t="str">
        <f t="shared" si="44"/>
        <v/>
      </c>
      <c r="L183" s="8" t="str">
        <f t="shared" si="54"/>
        <v/>
      </c>
      <c r="M183" s="115" t="str">
        <f t="shared" si="55"/>
        <v/>
      </c>
      <c r="N183" s="8" t="str">
        <f t="shared" si="56"/>
        <v/>
      </c>
      <c r="O183" s="115" t="str">
        <f t="shared" si="57"/>
        <v/>
      </c>
      <c r="P183" s="115" t="str">
        <f t="shared" si="58"/>
        <v/>
      </c>
      <c r="Q183" s="121" t="str">
        <f>IFERROR(VLOOKUP(A183,Final_list,17,0),"")</f>
        <v/>
      </c>
      <c r="R183" s="121" t="str">
        <f>IFERROR(VLOOKUP(A183,Final_list,18,0),"")</f>
        <v/>
      </c>
    </row>
    <row r="184" spans="1:18" ht="29.1" customHeight="1">
      <c r="A184" s="66">
        <v>177</v>
      </c>
      <c r="B184" s="8" t="str">
        <f t="shared" si="45"/>
        <v/>
      </c>
      <c r="C184" s="112" t="str">
        <f t="shared" si="46"/>
        <v/>
      </c>
      <c r="D184" s="112" t="str">
        <f t="shared" si="47"/>
        <v/>
      </c>
      <c r="E184" s="113" t="str">
        <f t="shared" si="48"/>
        <v/>
      </c>
      <c r="F184" s="113" t="str">
        <f t="shared" si="49"/>
        <v/>
      </c>
      <c r="G184" s="113" t="str">
        <f t="shared" si="50"/>
        <v/>
      </c>
      <c r="H184" s="114" t="str">
        <f t="shared" si="51"/>
        <v/>
      </c>
      <c r="I184" s="114" t="str">
        <f t="shared" si="52"/>
        <v/>
      </c>
      <c r="J184" s="8" t="str">
        <f t="shared" si="53"/>
        <v/>
      </c>
      <c r="K184" s="114" t="str">
        <f t="shared" si="44"/>
        <v/>
      </c>
      <c r="L184" s="8" t="str">
        <f t="shared" si="54"/>
        <v/>
      </c>
      <c r="M184" s="115" t="str">
        <f t="shared" si="55"/>
        <v/>
      </c>
      <c r="N184" s="8" t="str">
        <f t="shared" si="56"/>
        <v/>
      </c>
      <c r="O184" s="115" t="str">
        <f t="shared" si="57"/>
        <v/>
      </c>
      <c r="P184" s="115" t="str">
        <f t="shared" si="58"/>
        <v/>
      </c>
      <c r="Q184" s="121" t="str">
        <f>IFERROR(VLOOKUP(A184,Final_list,17,0),"")</f>
        <v/>
      </c>
      <c r="R184" s="121" t="str">
        <f>IFERROR(VLOOKUP(A184,Final_list,18,0),"")</f>
        <v/>
      </c>
    </row>
    <row r="185" spans="1:18" ht="29.1" customHeight="1">
      <c r="A185" s="66">
        <v>178</v>
      </c>
      <c r="B185" s="8" t="str">
        <f t="shared" si="45"/>
        <v/>
      </c>
      <c r="C185" s="112" t="str">
        <f t="shared" si="46"/>
        <v/>
      </c>
      <c r="D185" s="112" t="str">
        <f t="shared" si="47"/>
        <v/>
      </c>
      <c r="E185" s="113" t="str">
        <f t="shared" si="48"/>
        <v/>
      </c>
      <c r="F185" s="113" t="str">
        <f t="shared" si="49"/>
        <v/>
      </c>
      <c r="G185" s="113" t="str">
        <f t="shared" si="50"/>
        <v/>
      </c>
      <c r="H185" s="114" t="str">
        <f t="shared" si="51"/>
        <v/>
      </c>
      <c r="I185" s="114" t="str">
        <f t="shared" si="52"/>
        <v/>
      </c>
      <c r="J185" s="8" t="str">
        <f t="shared" si="53"/>
        <v/>
      </c>
      <c r="K185" s="114" t="str">
        <f t="shared" si="44"/>
        <v/>
      </c>
      <c r="L185" s="8" t="str">
        <f t="shared" si="54"/>
        <v/>
      </c>
      <c r="M185" s="115" t="str">
        <f t="shared" si="55"/>
        <v/>
      </c>
      <c r="N185" s="8" t="str">
        <f t="shared" si="56"/>
        <v/>
      </c>
      <c r="O185" s="115" t="str">
        <f t="shared" si="57"/>
        <v/>
      </c>
      <c r="P185" s="115" t="str">
        <f t="shared" si="58"/>
        <v/>
      </c>
      <c r="Q185" s="121" t="str">
        <f>IFERROR(VLOOKUP(A185,Final_list,17,0),"")</f>
        <v/>
      </c>
      <c r="R185" s="121" t="str">
        <f>IFERROR(VLOOKUP(A185,Final_list,18,0),"")</f>
        <v/>
      </c>
    </row>
    <row r="186" spans="1:18" ht="29.1" customHeight="1">
      <c r="A186" s="66">
        <v>179</v>
      </c>
      <c r="B186" s="8" t="str">
        <f t="shared" si="45"/>
        <v/>
      </c>
      <c r="C186" s="112" t="str">
        <f t="shared" si="46"/>
        <v/>
      </c>
      <c r="D186" s="112" t="str">
        <f t="shared" si="47"/>
        <v/>
      </c>
      <c r="E186" s="113" t="str">
        <f t="shared" si="48"/>
        <v/>
      </c>
      <c r="F186" s="113" t="str">
        <f t="shared" si="49"/>
        <v/>
      </c>
      <c r="G186" s="113" t="str">
        <f t="shared" si="50"/>
        <v/>
      </c>
      <c r="H186" s="114" t="str">
        <f t="shared" si="51"/>
        <v/>
      </c>
      <c r="I186" s="114" t="str">
        <f t="shared" si="52"/>
        <v/>
      </c>
      <c r="J186" s="8" t="str">
        <f t="shared" si="53"/>
        <v/>
      </c>
      <c r="K186" s="114" t="str">
        <f t="shared" si="44"/>
        <v/>
      </c>
      <c r="L186" s="8" t="str">
        <f t="shared" si="54"/>
        <v/>
      </c>
      <c r="M186" s="115" t="str">
        <f t="shared" si="55"/>
        <v/>
      </c>
      <c r="N186" s="8" t="str">
        <f t="shared" si="56"/>
        <v/>
      </c>
      <c r="O186" s="115" t="str">
        <f t="shared" si="57"/>
        <v/>
      </c>
      <c r="P186" s="115" t="str">
        <f t="shared" si="58"/>
        <v/>
      </c>
      <c r="Q186" s="121" t="str">
        <f>IFERROR(VLOOKUP(A186,Final_list,17,0),"")</f>
        <v/>
      </c>
      <c r="R186" s="121" t="str">
        <f>IFERROR(VLOOKUP(A186,Final_list,18,0),"")</f>
        <v/>
      </c>
    </row>
    <row r="187" spans="1:18" ht="29.1" customHeight="1">
      <c r="A187" s="66">
        <v>180</v>
      </c>
      <c r="B187" s="8" t="str">
        <f t="shared" si="45"/>
        <v/>
      </c>
      <c r="C187" s="112" t="str">
        <f t="shared" si="46"/>
        <v/>
      </c>
      <c r="D187" s="112" t="str">
        <f t="shared" si="47"/>
        <v/>
      </c>
      <c r="E187" s="113" t="str">
        <f t="shared" si="48"/>
        <v/>
      </c>
      <c r="F187" s="113" t="str">
        <f t="shared" si="49"/>
        <v/>
      </c>
      <c r="G187" s="113" t="str">
        <f t="shared" si="50"/>
        <v/>
      </c>
      <c r="H187" s="114" t="str">
        <f t="shared" si="51"/>
        <v/>
      </c>
      <c r="I187" s="114" t="str">
        <f t="shared" si="52"/>
        <v/>
      </c>
      <c r="J187" s="8" t="str">
        <f t="shared" si="53"/>
        <v/>
      </c>
      <c r="K187" s="114" t="str">
        <f t="shared" si="44"/>
        <v/>
      </c>
      <c r="L187" s="8" t="str">
        <f t="shared" si="54"/>
        <v/>
      </c>
      <c r="M187" s="115" t="str">
        <f t="shared" si="55"/>
        <v/>
      </c>
      <c r="N187" s="8" t="str">
        <f t="shared" si="56"/>
        <v/>
      </c>
      <c r="O187" s="115" t="str">
        <f t="shared" si="57"/>
        <v/>
      </c>
      <c r="P187" s="115" t="str">
        <f t="shared" si="58"/>
        <v/>
      </c>
      <c r="Q187" s="121" t="str">
        <f>IFERROR(VLOOKUP(A187,Final_list,17,0),"")</f>
        <v/>
      </c>
      <c r="R187" s="121" t="str">
        <f>IFERROR(VLOOKUP(A187,Final_list,18,0),"")</f>
        <v/>
      </c>
    </row>
    <row r="188" spans="1:18" ht="29.1" customHeight="1">
      <c r="A188" s="66">
        <v>181</v>
      </c>
      <c r="B188" s="8" t="str">
        <f t="shared" si="45"/>
        <v/>
      </c>
      <c r="C188" s="112" t="str">
        <f t="shared" si="46"/>
        <v/>
      </c>
      <c r="D188" s="112" t="str">
        <f t="shared" si="47"/>
        <v/>
      </c>
      <c r="E188" s="113" t="str">
        <f t="shared" si="48"/>
        <v/>
      </c>
      <c r="F188" s="113" t="str">
        <f t="shared" si="49"/>
        <v/>
      </c>
      <c r="G188" s="113" t="str">
        <f t="shared" si="50"/>
        <v/>
      </c>
      <c r="H188" s="114" t="str">
        <f t="shared" si="51"/>
        <v/>
      </c>
      <c r="I188" s="114" t="str">
        <f t="shared" si="52"/>
        <v/>
      </c>
      <c r="J188" s="8" t="str">
        <f t="shared" si="53"/>
        <v/>
      </c>
      <c r="K188" s="114" t="str">
        <f t="shared" si="44"/>
        <v/>
      </c>
      <c r="L188" s="8" t="str">
        <f t="shared" si="54"/>
        <v/>
      </c>
      <c r="M188" s="115" t="str">
        <f t="shared" si="55"/>
        <v/>
      </c>
      <c r="N188" s="8" t="str">
        <f t="shared" si="56"/>
        <v/>
      </c>
      <c r="O188" s="115" t="str">
        <f t="shared" si="57"/>
        <v/>
      </c>
      <c r="P188" s="115" t="str">
        <f t="shared" si="58"/>
        <v/>
      </c>
      <c r="Q188" s="121" t="str">
        <f>IFERROR(VLOOKUP(A188,Final_list,17,0),"")</f>
        <v/>
      </c>
      <c r="R188" s="121" t="str">
        <f>IFERROR(VLOOKUP(A188,Final_list,18,0),"")</f>
        <v/>
      </c>
    </row>
    <row r="189" spans="1:18" ht="29.1" customHeight="1">
      <c r="A189" s="66">
        <v>182</v>
      </c>
      <c r="B189" s="8" t="str">
        <f t="shared" si="45"/>
        <v/>
      </c>
      <c r="C189" s="112" t="str">
        <f t="shared" si="46"/>
        <v/>
      </c>
      <c r="D189" s="112" t="str">
        <f t="shared" si="47"/>
        <v/>
      </c>
      <c r="E189" s="113" t="str">
        <f t="shared" si="48"/>
        <v/>
      </c>
      <c r="F189" s="113" t="str">
        <f t="shared" si="49"/>
        <v/>
      </c>
      <c r="G189" s="113" t="str">
        <f t="shared" si="50"/>
        <v/>
      </c>
      <c r="H189" s="114" t="str">
        <f t="shared" si="51"/>
        <v/>
      </c>
      <c r="I189" s="114" t="str">
        <f t="shared" si="52"/>
        <v/>
      </c>
      <c r="J189" s="8" t="str">
        <f t="shared" si="53"/>
        <v/>
      </c>
      <c r="K189" s="114" t="str">
        <f t="shared" si="44"/>
        <v/>
      </c>
      <c r="L189" s="8" t="str">
        <f t="shared" si="54"/>
        <v/>
      </c>
      <c r="M189" s="115" t="str">
        <f t="shared" si="55"/>
        <v/>
      </c>
      <c r="N189" s="8" t="str">
        <f t="shared" si="56"/>
        <v/>
      </c>
      <c r="O189" s="115" t="str">
        <f t="shared" si="57"/>
        <v/>
      </c>
      <c r="P189" s="115" t="str">
        <f t="shared" si="58"/>
        <v/>
      </c>
      <c r="Q189" s="121" t="str">
        <f>IFERROR(VLOOKUP(A189,Final_list,17,0),"")</f>
        <v/>
      </c>
      <c r="R189" s="121" t="str">
        <f>IFERROR(VLOOKUP(A189,Final_list,18,0),"")</f>
        <v/>
      </c>
    </row>
    <row r="190" spans="1:18" ht="29.1" customHeight="1">
      <c r="A190" s="66">
        <v>183</v>
      </c>
      <c r="B190" s="8" t="str">
        <f t="shared" si="45"/>
        <v/>
      </c>
      <c r="C190" s="112" t="str">
        <f t="shared" si="46"/>
        <v/>
      </c>
      <c r="D190" s="112" t="str">
        <f t="shared" si="47"/>
        <v/>
      </c>
      <c r="E190" s="113" t="str">
        <f t="shared" si="48"/>
        <v/>
      </c>
      <c r="F190" s="113" t="str">
        <f t="shared" si="49"/>
        <v/>
      </c>
      <c r="G190" s="113" t="str">
        <f t="shared" si="50"/>
        <v/>
      </c>
      <c r="H190" s="114" t="str">
        <f t="shared" si="51"/>
        <v/>
      </c>
      <c r="I190" s="114" t="str">
        <f t="shared" si="52"/>
        <v/>
      </c>
      <c r="J190" s="8" t="str">
        <f t="shared" si="53"/>
        <v/>
      </c>
      <c r="K190" s="114" t="str">
        <f t="shared" si="44"/>
        <v/>
      </c>
      <c r="L190" s="8" t="str">
        <f t="shared" si="54"/>
        <v/>
      </c>
      <c r="M190" s="115" t="str">
        <f t="shared" si="55"/>
        <v/>
      </c>
      <c r="N190" s="8" t="str">
        <f t="shared" si="56"/>
        <v/>
      </c>
      <c r="O190" s="115" t="str">
        <f t="shared" si="57"/>
        <v/>
      </c>
      <c r="P190" s="115" t="str">
        <f t="shared" si="58"/>
        <v/>
      </c>
      <c r="Q190" s="121" t="str">
        <f>IFERROR(VLOOKUP(A190,Final_list,17,0),"")</f>
        <v/>
      </c>
      <c r="R190" s="121" t="str">
        <f>IFERROR(VLOOKUP(A190,Final_list,18,0),"")</f>
        <v/>
      </c>
    </row>
    <row r="191" spans="1:18" ht="29.1" customHeight="1">
      <c r="A191" s="66">
        <v>184</v>
      </c>
      <c r="B191" s="8" t="str">
        <f t="shared" si="45"/>
        <v/>
      </c>
      <c r="C191" s="112" t="str">
        <f t="shared" si="46"/>
        <v/>
      </c>
      <c r="D191" s="112" t="str">
        <f t="shared" si="47"/>
        <v/>
      </c>
      <c r="E191" s="113" t="str">
        <f t="shared" si="48"/>
        <v/>
      </c>
      <c r="F191" s="113" t="str">
        <f t="shared" si="49"/>
        <v/>
      </c>
      <c r="G191" s="113" t="str">
        <f t="shared" si="50"/>
        <v/>
      </c>
      <c r="H191" s="114" t="str">
        <f t="shared" si="51"/>
        <v/>
      </c>
      <c r="I191" s="114" t="str">
        <f t="shared" si="52"/>
        <v/>
      </c>
      <c r="J191" s="8" t="str">
        <f t="shared" si="53"/>
        <v/>
      </c>
      <c r="K191" s="114" t="str">
        <f t="shared" si="44"/>
        <v/>
      </c>
      <c r="L191" s="8" t="str">
        <f t="shared" si="54"/>
        <v/>
      </c>
      <c r="M191" s="115" t="str">
        <f t="shared" si="55"/>
        <v/>
      </c>
      <c r="N191" s="8" t="str">
        <f t="shared" si="56"/>
        <v/>
      </c>
      <c r="O191" s="115" t="str">
        <f t="shared" si="57"/>
        <v/>
      </c>
      <c r="P191" s="115" t="str">
        <f t="shared" si="58"/>
        <v/>
      </c>
      <c r="Q191" s="121" t="str">
        <f>IFERROR(VLOOKUP(A191,Final_list,17,0),"")</f>
        <v/>
      </c>
      <c r="R191" s="121" t="str">
        <f>IFERROR(VLOOKUP(A191,Final_list,18,0),"")</f>
        <v/>
      </c>
    </row>
    <row r="192" spans="1:18" ht="29.1" customHeight="1">
      <c r="A192" s="66">
        <v>185</v>
      </c>
      <c r="B192" s="8" t="str">
        <f t="shared" si="45"/>
        <v/>
      </c>
      <c r="C192" s="112" t="str">
        <f t="shared" si="46"/>
        <v/>
      </c>
      <c r="D192" s="112" t="str">
        <f t="shared" si="47"/>
        <v/>
      </c>
      <c r="E192" s="113" t="str">
        <f t="shared" si="48"/>
        <v/>
      </c>
      <c r="F192" s="113" t="str">
        <f t="shared" si="49"/>
        <v/>
      </c>
      <c r="G192" s="113" t="str">
        <f t="shared" si="50"/>
        <v/>
      </c>
      <c r="H192" s="114" t="str">
        <f t="shared" si="51"/>
        <v/>
      </c>
      <c r="I192" s="114" t="str">
        <f t="shared" si="52"/>
        <v/>
      </c>
      <c r="J192" s="8" t="str">
        <f t="shared" si="53"/>
        <v/>
      </c>
      <c r="K192" s="114" t="str">
        <f t="shared" si="44"/>
        <v/>
      </c>
      <c r="L192" s="8" t="str">
        <f t="shared" si="54"/>
        <v/>
      </c>
      <c r="M192" s="115" t="str">
        <f t="shared" si="55"/>
        <v/>
      </c>
      <c r="N192" s="8" t="str">
        <f t="shared" si="56"/>
        <v/>
      </c>
      <c r="O192" s="115" t="str">
        <f t="shared" si="57"/>
        <v/>
      </c>
      <c r="P192" s="115" t="str">
        <f t="shared" si="58"/>
        <v/>
      </c>
      <c r="Q192" s="121" t="str">
        <f>IFERROR(VLOOKUP(A192,Final_list,17,0),"")</f>
        <v/>
      </c>
      <c r="R192" s="121" t="str">
        <f>IFERROR(VLOOKUP(A192,Final_list,18,0),"")</f>
        <v/>
      </c>
    </row>
    <row r="193" spans="1:18" ht="29.1" customHeight="1">
      <c r="A193" s="66">
        <v>186</v>
      </c>
      <c r="B193" s="8" t="str">
        <f t="shared" si="45"/>
        <v/>
      </c>
      <c r="C193" s="112" t="str">
        <f t="shared" si="46"/>
        <v/>
      </c>
      <c r="D193" s="112" t="str">
        <f t="shared" si="47"/>
        <v/>
      </c>
      <c r="E193" s="113" t="str">
        <f t="shared" si="48"/>
        <v/>
      </c>
      <c r="F193" s="113" t="str">
        <f t="shared" si="49"/>
        <v/>
      </c>
      <c r="G193" s="113" t="str">
        <f t="shared" si="50"/>
        <v/>
      </c>
      <c r="H193" s="114" t="str">
        <f t="shared" si="51"/>
        <v/>
      </c>
      <c r="I193" s="114" t="str">
        <f t="shared" si="52"/>
        <v/>
      </c>
      <c r="J193" s="8" t="str">
        <f t="shared" si="53"/>
        <v/>
      </c>
      <c r="K193" s="114" t="str">
        <f t="shared" si="44"/>
        <v/>
      </c>
      <c r="L193" s="8" t="str">
        <f t="shared" si="54"/>
        <v/>
      </c>
      <c r="M193" s="115" t="str">
        <f t="shared" si="55"/>
        <v/>
      </c>
      <c r="N193" s="8" t="str">
        <f t="shared" si="56"/>
        <v/>
      </c>
      <c r="O193" s="115" t="str">
        <f t="shared" si="57"/>
        <v/>
      </c>
      <c r="P193" s="115" t="str">
        <f t="shared" si="58"/>
        <v/>
      </c>
      <c r="Q193" s="121" t="str">
        <f>IFERROR(VLOOKUP(A193,Final_list,17,0),"")</f>
        <v/>
      </c>
      <c r="R193" s="121" t="str">
        <f>IFERROR(VLOOKUP(A193,Final_list,18,0),"")</f>
        <v/>
      </c>
    </row>
    <row r="194" spans="1:18" ht="29.1" customHeight="1">
      <c r="A194" s="66">
        <v>187</v>
      </c>
      <c r="B194" s="8" t="str">
        <f t="shared" si="45"/>
        <v/>
      </c>
      <c r="C194" s="112" t="str">
        <f t="shared" si="46"/>
        <v/>
      </c>
      <c r="D194" s="112" t="str">
        <f t="shared" si="47"/>
        <v/>
      </c>
      <c r="E194" s="113" t="str">
        <f t="shared" si="48"/>
        <v/>
      </c>
      <c r="F194" s="113" t="str">
        <f t="shared" si="49"/>
        <v/>
      </c>
      <c r="G194" s="113" t="str">
        <f t="shared" si="50"/>
        <v/>
      </c>
      <c r="H194" s="114" t="str">
        <f t="shared" si="51"/>
        <v/>
      </c>
      <c r="I194" s="114" t="str">
        <f t="shared" si="52"/>
        <v/>
      </c>
      <c r="J194" s="8" t="str">
        <f t="shared" si="53"/>
        <v/>
      </c>
      <c r="K194" s="114" t="str">
        <f t="shared" si="44"/>
        <v/>
      </c>
      <c r="L194" s="8" t="str">
        <f t="shared" si="54"/>
        <v/>
      </c>
      <c r="M194" s="115" t="str">
        <f t="shared" si="55"/>
        <v/>
      </c>
      <c r="N194" s="8" t="str">
        <f t="shared" si="56"/>
        <v/>
      </c>
      <c r="O194" s="115" t="str">
        <f t="shared" si="57"/>
        <v/>
      </c>
      <c r="P194" s="115" t="str">
        <f t="shared" si="58"/>
        <v/>
      </c>
      <c r="Q194" s="121" t="str">
        <f>IFERROR(VLOOKUP(A194,Final_list,17,0),"")</f>
        <v/>
      </c>
      <c r="R194" s="121" t="str">
        <f>IFERROR(VLOOKUP(A194,Final_list,18,0),"")</f>
        <v/>
      </c>
    </row>
    <row r="195" spans="1:18" ht="29.1" customHeight="1">
      <c r="A195" s="66">
        <v>188</v>
      </c>
      <c r="B195" s="8" t="str">
        <f t="shared" si="45"/>
        <v/>
      </c>
      <c r="C195" s="112" t="str">
        <f t="shared" si="46"/>
        <v/>
      </c>
      <c r="D195" s="112" t="str">
        <f t="shared" si="47"/>
        <v/>
      </c>
      <c r="E195" s="113" t="str">
        <f t="shared" si="48"/>
        <v/>
      </c>
      <c r="F195" s="113" t="str">
        <f t="shared" si="49"/>
        <v/>
      </c>
      <c r="G195" s="113" t="str">
        <f t="shared" si="50"/>
        <v/>
      </c>
      <c r="H195" s="114" t="str">
        <f t="shared" si="51"/>
        <v/>
      </c>
      <c r="I195" s="114" t="str">
        <f t="shared" si="52"/>
        <v/>
      </c>
      <c r="J195" s="8" t="str">
        <f t="shared" si="53"/>
        <v/>
      </c>
      <c r="K195" s="114" t="str">
        <f t="shared" si="44"/>
        <v/>
      </c>
      <c r="L195" s="8" t="str">
        <f t="shared" si="54"/>
        <v/>
      </c>
      <c r="M195" s="115" t="str">
        <f t="shared" si="55"/>
        <v/>
      </c>
      <c r="N195" s="8" t="str">
        <f t="shared" si="56"/>
        <v/>
      </c>
      <c r="O195" s="115" t="str">
        <f t="shared" si="57"/>
        <v/>
      </c>
      <c r="P195" s="115" t="str">
        <f t="shared" si="58"/>
        <v/>
      </c>
      <c r="Q195" s="121" t="str">
        <f>IFERROR(VLOOKUP(A195,Final_list,17,0),"")</f>
        <v/>
      </c>
      <c r="R195" s="121" t="str">
        <f>IFERROR(VLOOKUP(A195,Final_list,18,0),"")</f>
        <v/>
      </c>
    </row>
    <row r="196" spans="1:18" ht="29.1" customHeight="1">
      <c r="A196" s="66">
        <v>189</v>
      </c>
      <c r="B196" s="8" t="str">
        <f t="shared" si="45"/>
        <v/>
      </c>
      <c r="C196" s="112" t="str">
        <f t="shared" si="46"/>
        <v/>
      </c>
      <c r="D196" s="112" t="str">
        <f t="shared" si="47"/>
        <v/>
      </c>
      <c r="E196" s="113" t="str">
        <f t="shared" si="48"/>
        <v/>
      </c>
      <c r="F196" s="113" t="str">
        <f t="shared" si="49"/>
        <v/>
      </c>
      <c r="G196" s="113" t="str">
        <f t="shared" si="50"/>
        <v/>
      </c>
      <c r="H196" s="114" t="str">
        <f t="shared" si="51"/>
        <v/>
      </c>
      <c r="I196" s="114" t="str">
        <f t="shared" si="52"/>
        <v/>
      </c>
      <c r="J196" s="8" t="str">
        <f t="shared" si="53"/>
        <v/>
      </c>
      <c r="K196" s="114" t="str">
        <f t="shared" si="44"/>
        <v/>
      </c>
      <c r="L196" s="8" t="str">
        <f t="shared" si="54"/>
        <v/>
      </c>
      <c r="M196" s="115" t="str">
        <f t="shared" si="55"/>
        <v/>
      </c>
      <c r="N196" s="8" t="str">
        <f t="shared" si="56"/>
        <v/>
      </c>
      <c r="O196" s="115" t="str">
        <f t="shared" si="57"/>
        <v/>
      </c>
      <c r="P196" s="115" t="str">
        <f t="shared" si="58"/>
        <v/>
      </c>
      <c r="Q196" s="121" t="str">
        <f>IFERROR(VLOOKUP(A196,Final_list,17,0),"")</f>
        <v/>
      </c>
      <c r="R196" s="121" t="str">
        <f>IFERROR(VLOOKUP(A196,Final_list,18,0),"")</f>
        <v/>
      </c>
    </row>
    <row r="197" spans="1:18" ht="29.1" customHeight="1">
      <c r="A197" s="66">
        <v>190</v>
      </c>
      <c r="B197" s="8" t="str">
        <f t="shared" si="45"/>
        <v/>
      </c>
      <c r="C197" s="112" t="str">
        <f t="shared" si="46"/>
        <v/>
      </c>
      <c r="D197" s="112" t="str">
        <f t="shared" si="47"/>
        <v/>
      </c>
      <c r="E197" s="113" t="str">
        <f t="shared" si="48"/>
        <v/>
      </c>
      <c r="F197" s="113" t="str">
        <f t="shared" si="49"/>
        <v/>
      </c>
      <c r="G197" s="113" t="str">
        <f t="shared" si="50"/>
        <v/>
      </c>
      <c r="H197" s="114" t="str">
        <f t="shared" si="51"/>
        <v/>
      </c>
      <c r="I197" s="114" t="str">
        <f t="shared" si="52"/>
        <v/>
      </c>
      <c r="J197" s="8" t="str">
        <f t="shared" si="53"/>
        <v/>
      </c>
      <c r="K197" s="114" t="str">
        <f t="shared" si="44"/>
        <v/>
      </c>
      <c r="L197" s="8" t="str">
        <f t="shared" si="54"/>
        <v/>
      </c>
      <c r="M197" s="115" t="str">
        <f t="shared" si="55"/>
        <v/>
      </c>
      <c r="N197" s="8" t="str">
        <f t="shared" si="56"/>
        <v/>
      </c>
      <c r="O197" s="115" t="str">
        <f t="shared" si="57"/>
        <v/>
      </c>
      <c r="P197" s="115" t="str">
        <f t="shared" si="58"/>
        <v/>
      </c>
      <c r="Q197" s="121" t="str">
        <f>IFERROR(VLOOKUP(A197,Final_list,17,0),"")</f>
        <v/>
      </c>
      <c r="R197" s="121" t="str">
        <f>IFERROR(VLOOKUP(A197,Final_list,18,0),"")</f>
        <v/>
      </c>
    </row>
    <row r="198" spans="1:18" ht="29.1" customHeight="1">
      <c r="A198" s="66">
        <v>191</v>
      </c>
      <c r="B198" s="8" t="str">
        <f t="shared" si="45"/>
        <v/>
      </c>
      <c r="C198" s="112" t="str">
        <f t="shared" si="46"/>
        <v/>
      </c>
      <c r="D198" s="112" t="str">
        <f t="shared" si="47"/>
        <v/>
      </c>
      <c r="E198" s="113" t="str">
        <f t="shared" si="48"/>
        <v/>
      </c>
      <c r="F198" s="113" t="str">
        <f t="shared" si="49"/>
        <v/>
      </c>
      <c r="G198" s="113" t="str">
        <f t="shared" si="50"/>
        <v/>
      </c>
      <c r="H198" s="114" t="str">
        <f t="shared" si="51"/>
        <v/>
      </c>
      <c r="I198" s="114" t="str">
        <f t="shared" si="52"/>
        <v/>
      </c>
      <c r="J198" s="8" t="str">
        <f t="shared" si="53"/>
        <v/>
      </c>
      <c r="K198" s="114" t="str">
        <f t="shared" si="44"/>
        <v/>
      </c>
      <c r="L198" s="8" t="str">
        <f t="shared" si="54"/>
        <v/>
      </c>
      <c r="M198" s="115" t="str">
        <f t="shared" si="55"/>
        <v/>
      </c>
      <c r="N198" s="8" t="str">
        <f t="shared" si="56"/>
        <v/>
      </c>
      <c r="O198" s="115" t="str">
        <f t="shared" si="57"/>
        <v/>
      </c>
      <c r="P198" s="115" t="str">
        <f t="shared" si="58"/>
        <v/>
      </c>
      <c r="Q198" s="121" t="str">
        <f>IFERROR(VLOOKUP(A198,Final_list,17,0),"")</f>
        <v/>
      </c>
      <c r="R198" s="121" t="str">
        <f>IFERROR(VLOOKUP(A198,Final_list,18,0),"")</f>
        <v/>
      </c>
    </row>
    <row r="199" spans="1:18" ht="29.1" customHeight="1">
      <c r="A199" s="66">
        <v>192</v>
      </c>
      <c r="B199" s="8" t="str">
        <f t="shared" si="45"/>
        <v/>
      </c>
      <c r="C199" s="112" t="str">
        <f t="shared" si="46"/>
        <v/>
      </c>
      <c r="D199" s="112" t="str">
        <f t="shared" si="47"/>
        <v/>
      </c>
      <c r="E199" s="113" t="str">
        <f t="shared" si="48"/>
        <v/>
      </c>
      <c r="F199" s="113" t="str">
        <f t="shared" si="49"/>
        <v/>
      </c>
      <c r="G199" s="113" t="str">
        <f t="shared" si="50"/>
        <v/>
      </c>
      <c r="H199" s="114" t="str">
        <f t="shared" si="51"/>
        <v/>
      </c>
      <c r="I199" s="114" t="str">
        <f t="shared" si="52"/>
        <v/>
      </c>
      <c r="J199" s="8" t="str">
        <f t="shared" si="53"/>
        <v/>
      </c>
      <c r="K199" s="114" t="str">
        <f t="shared" si="44"/>
        <v/>
      </c>
      <c r="L199" s="8" t="str">
        <f t="shared" si="54"/>
        <v/>
      </c>
      <c r="M199" s="115" t="str">
        <f t="shared" si="55"/>
        <v/>
      </c>
      <c r="N199" s="8" t="str">
        <f t="shared" si="56"/>
        <v/>
      </c>
      <c r="O199" s="115" t="str">
        <f t="shared" si="57"/>
        <v/>
      </c>
      <c r="P199" s="115" t="str">
        <f t="shared" si="58"/>
        <v/>
      </c>
      <c r="Q199" s="121" t="str">
        <f>IFERROR(VLOOKUP(A199,Final_list,17,0),"")</f>
        <v/>
      </c>
      <c r="R199" s="121" t="str">
        <f>IFERROR(VLOOKUP(A199,Final_list,18,0),"")</f>
        <v/>
      </c>
    </row>
    <row r="200" spans="1:18" ht="29.1" customHeight="1">
      <c r="A200" s="66">
        <v>193</v>
      </c>
      <c r="B200" s="8" t="str">
        <f t="shared" si="45"/>
        <v/>
      </c>
      <c r="C200" s="112" t="str">
        <f t="shared" si="46"/>
        <v/>
      </c>
      <c r="D200" s="112" t="str">
        <f t="shared" si="47"/>
        <v/>
      </c>
      <c r="E200" s="113" t="str">
        <f t="shared" si="48"/>
        <v/>
      </c>
      <c r="F200" s="113" t="str">
        <f t="shared" si="49"/>
        <v/>
      </c>
      <c r="G200" s="113" t="str">
        <f t="shared" si="50"/>
        <v/>
      </c>
      <c r="H200" s="114" t="str">
        <f t="shared" si="51"/>
        <v/>
      </c>
      <c r="I200" s="114" t="str">
        <f t="shared" si="52"/>
        <v/>
      </c>
      <c r="J200" s="8" t="str">
        <f t="shared" si="53"/>
        <v/>
      </c>
      <c r="K200" s="114" t="str">
        <f t="shared" ref="K200:K263" si="59">IFERROR(VLOOKUP(A200,Final_list,11,0),"")</f>
        <v/>
      </c>
      <c r="L200" s="8" t="str">
        <f t="shared" si="54"/>
        <v/>
      </c>
      <c r="M200" s="115" t="str">
        <f t="shared" si="55"/>
        <v/>
      </c>
      <c r="N200" s="8" t="str">
        <f t="shared" si="56"/>
        <v/>
      </c>
      <c r="O200" s="115" t="str">
        <f t="shared" si="57"/>
        <v/>
      </c>
      <c r="P200" s="115" t="str">
        <f t="shared" si="58"/>
        <v/>
      </c>
      <c r="Q200" s="121" t="str">
        <f>IFERROR(VLOOKUP(A200,Final_list,17,0),"")</f>
        <v/>
      </c>
      <c r="R200" s="121" t="str">
        <f>IFERROR(VLOOKUP(A200,Final_list,18,0),"")</f>
        <v/>
      </c>
    </row>
    <row r="201" spans="1:18" ht="29.1" customHeight="1">
      <c r="A201" s="66">
        <v>194</v>
      </c>
      <c r="B201" s="8" t="str">
        <f t="shared" si="45"/>
        <v/>
      </c>
      <c r="C201" s="112" t="str">
        <f t="shared" si="46"/>
        <v/>
      </c>
      <c r="D201" s="112" t="str">
        <f t="shared" si="47"/>
        <v/>
      </c>
      <c r="E201" s="113" t="str">
        <f t="shared" si="48"/>
        <v/>
      </c>
      <c r="F201" s="113" t="str">
        <f t="shared" si="49"/>
        <v/>
      </c>
      <c r="G201" s="113" t="str">
        <f t="shared" si="50"/>
        <v/>
      </c>
      <c r="H201" s="114" t="str">
        <f t="shared" si="51"/>
        <v/>
      </c>
      <c r="I201" s="114" t="str">
        <f t="shared" si="52"/>
        <v/>
      </c>
      <c r="J201" s="8" t="str">
        <f t="shared" si="53"/>
        <v/>
      </c>
      <c r="K201" s="114" t="str">
        <f t="shared" si="59"/>
        <v/>
      </c>
      <c r="L201" s="8" t="str">
        <f t="shared" si="54"/>
        <v/>
      </c>
      <c r="M201" s="115" t="str">
        <f t="shared" si="55"/>
        <v/>
      </c>
      <c r="N201" s="8" t="str">
        <f t="shared" si="56"/>
        <v/>
      </c>
      <c r="O201" s="115" t="str">
        <f t="shared" si="57"/>
        <v/>
      </c>
      <c r="P201" s="115" t="str">
        <f t="shared" si="58"/>
        <v/>
      </c>
      <c r="Q201" s="121" t="str">
        <f>IFERROR(VLOOKUP(A201,Final_list,17,0),"")</f>
        <v/>
      </c>
      <c r="R201" s="121" t="str">
        <f>IFERROR(VLOOKUP(A201,Final_list,18,0),"")</f>
        <v/>
      </c>
    </row>
    <row r="202" spans="1:18" ht="29.1" customHeight="1">
      <c r="A202" s="66">
        <v>195</v>
      </c>
      <c r="B202" s="8" t="str">
        <f t="shared" si="45"/>
        <v/>
      </c>
      <c r="C202" s="112" t="str">
        <f t="shared" si="46"/>
        <v/>
      </c>
      <c r="D202" s="112" t="str">
        <f t="shared" si="47"/>
        <v/>
      </c>
      <c r="E202" s="113" t="str">
        <f t="shared" si="48"/>
        <v/>
      </c>
      <c r="F202" s="113" t="str">
        <f t="shared" si="49"/>
        <v/>
      </c>
      <c r="G202" s="113" t="str">
        <f t="shared" si="50"/>
        <v/>
      </c>
      <c r="H202" s="114" t="str">
        <f t="shared" si="51"/>
        <v/>
      </c>
      <c r="I202" s="114" t="str">
        <f t="shared" si="52"/>
        <v/>
      </c>
      <c r="J202" s="8" t="str">
        <f t="shared" si="53"/>
        <v/>
      </c>
      <c r="K202" s="114" t="str">
        <f t="shared" si="59"/>
        <v/>
      </c>
      <c r="L202" s="8" t="str">
        <f t="shared" si="54"/>
        <v/>
      </c>
      <c r="M202" s="115" t="str">
        <f t="shared" si="55"/>
        <v/>
      </c>
      <c r="N202" s="8" t="str">
        <f t="shared" si="56"/>
        <v/>
      </c>
      <c r="O202" s="115" t="str">
        <f t="shared" si="57"/>
        <v/>
      </c>
      <c r="P202" s="115" t="str">
        <f t="shared" si="58"/>
        <v/>
      </c>
      <c r="Q202" s="121" t="str">
        <f>IFERROR(VLOOKUP(A202,Final_list,17,0),"")</f>
        <v/>
      </c>
      <c r="R202" s="121" t="str">
        <f>IFERROR(VLOOKUP(A202,Final_list,18,0),"")</f>
        <v/>
      </c>
    </row>
    <row r="203" spans="1:18" ht="29.1" customHeight="1">
      <c r="A203" s="66">
        <v>196</v>
      </c>
      <c r="B203" s="8" t="str">
        <f t="shared" si="45"/>
        <v/>
      </c>
      <c r="C203" s="112" t="str">
        <f t="shared" si="46"/>
        <v/>
      </c>
      <c r="D203" s="112" t="str">
        <f t="shared" si="47"/>
        <v/>
      </c>
      <c r="E203" s="113" t="str">
        <f t="shared" si="48"/>
        <v/>
      </c>
      <c r="F203" s="113" t="str">
        <f t="shared" si="49"/>
        <v/>
      </c>
      <c r="G203" s="113" t="str">
        <f t="shared" si="50"/>
        <v/>
      </c>
      <c r="H203" s="114" t="str">
        <f t="shared" si="51"/>
        <v/>
      </c>
      <c r="I203" s="114" t="str">
        <f t="shared" si="52"/>
        <v/>
      </c>
      <c r="J203" s="8" t="str">
        <f t="shared" si="53"/>
        <v/>
      </c>
      <c r="K203" s="114" t="str">
        <f t="shared" si="59"/>
        <v/>
      </c>
      <c r="L203" s="8" t="str">
        <f t="shared" si="54"/>
        <v/>
      </c>
      <c r="M203" s="115" t="str">
        <f t="shared" si="55"/>
        <v/>
      </c>
      <c r="N203" s="8" t="str">
        <f t="shared" si="56"/>
        <v/>
      </c>
      <c r="O203" s="115" t="str">
        <f t="shared" si="57"/>
        <v/>
      </c>
      <c r="P203" s="115" t="str">
        <f t="shared" si="58"/>
        <v/>
      </c>
      <c r="Q203" s="121" t="str">
        <f>IFERROR(VLOOKUP(A203,Final_list,17,0),"")</f>
        <v/>
      </c>
      <c r="R203" s="121" t="str">
        <f>IFERROR(VLOOKUP(A203,Final_list,18,0),"")</f>
        <v/>
      </c>
    </row>
    <row r="204" spans="1:18" ht="29.1" customHeight="1">
      <c r="A204" s="66">
        <v>197</v>
      </c>
      <c r="B204" s="8" t="str">
        <f t="shared" ref="B204:B267" si="60">IFERROR(IF(LEN(C204)&gt;=2,B203+1,""),"")</f>
        <v/>
      </c>
      <c r="C204" s="112" t="str">
        <f t="shared" ref="C204:C267" si="61">IFERROR(VLOOKUP(A204,Final_list,2,0),"")</f>
        <v/>
      </c>
      <c r="D204" s="112" t="str">
        <f t="shared" ref="D204:D267" si="62">IFERROR(VLOOKUP(A204,Final_list,3,0),"")</f>
        <v/>
      </c>
      <c r="E204" s="113" t="str">
        <f t="shared" ref="E204:E267" si="63">IFERROR(VLOOKUP(A204,Final_list,4,0),"")</f>
        <v/>
      </c>
      <c r="F204" s="113" t="str">
        <f t="shared" ref="F204:F267" si="64">IFERROR(VLOOKUP(A204,Final_list,5,0),"")</f>
        <v/>
      </c>
      <c r="G204" s="113" t="str">
        <f t="shared" ref="G204:G267" si="65">IFERROR(VLOOKUP(A204,Final_list,6,0),"")</f>
        <v/>
      </c>
      <c r="H204" s="114" t="str">
        <f t="shared" ref="H204:H267" si="66">IFERROR(VLOOKUP(A204,Final_list,7,0),"")</f>
        <v/>
      </c>
      <c r="I204" s="114" t="str">
        <f t="shared" ref="I204:I267" si="67">IFERROR(VLOOKUP(A204,Final_list,8,0),"")</f>
        <v/>
      </c>
      <c r="J204" s="8" t="str">
        <f t="shared" ref="J204:J267" si="68">IFERROR(VLOOKUP(A204,Final_list,9,0),"")</f>
        <v/>
      </c>
      <c r="K204" s="114" t="str">
        <f t="shared" si="59"/>
        <v/>
      </c>
      <c r="L204" s="8" t="str">
        <f t="shared" ref="L204:L267" si="69">IFERROR(VLOOKUP(A204,Final_list,12,0),"")</f>
        <v/>
      </c>
      <c r="M204" s="115" t="str">
        <f t="shared" ref="M204:M267" si="70">IFERROR(VLOOKUP(A204,Final_list,13,0),"")</f>
        <v/>
      </c>
      <c r="N204" s="8" t="str">
        <f t="shared" ref="N204:N267" si="71">IFERROR(VLOOKUP(A204,Final_list,14,0),"")</f>
        <v/>
      </c>
      <c r="O204" s="115" t="str">
        <f t="shared" ref="O204:O267" si="72">IFERROR(VLOOKUP(A204,Final_list,15,0),"")</f>
        <v/>
      </c>
      <c r="P204" s="115" t="str">
        <f t="shared" ref="P204:P267" si="73">IFERROR(VLOOKUP(A204,Final_list,16,0),"")</f>
        <v/>
      </c>
      <c r="Q204" s="121" t="str">
        <f>IFERROR(VLOOKUP(A204,Final_list,17,0),"")</f>
        <v/>
      </c>
      <c r="R204" s="121" t="str">
        <f>IFERROR(VLOOKUP(A204,Final_list,18,0),"")</f>
        <v/>
      </c>
    </row>
    <row r="205" spans="1:18" ht="29.1" customHeight="1">
      <c r="A205" s="66">
        <v>198</v>
      </c>
      <c r="B205" s="8" t="str">
        <f t="shared" si="60"/>
        <v/>
      </c>
      <c r="C205" s="112" t="str">
        <f t="shared" si="61"/>
        <v/>
      </c>
      <c r="D205" s="112" t="str">
        <f t="shared" si="62"/>
        <v/>
      </c>
      <c r="E205" s="113" t="str">
        <f t="shared" si="63"/>
        <v/>
      </c>
      <c r="F205" s="113" t="str">
        <f t="shared" si="64"/>
        <v/>
      </c>
      <c r="G205" s="113" t="str">
        <f t="shared" si="65"/>
        <v/>
      </c>
      <c r="H205" s="114" t="str">
        <f t="shared" si="66"/>
        <v/>
      </c>
      <c r="I205" s="114" t="str">
        <f t="shared" si="67"/>
        <v/>
      </c>
      <c r="J205" s="8" t="str">
        <f t="shared" si="68"/>
        <v/>
      </c>
      <c r="K205" s="114" t="str">
        <f t="shared" si="59"/>
        <v/>
      </c>
      <c r="L205" s="8" t="str">
        <f t="shared" si="69"/>
        <v/>
      </c>
      <c r="M205" s="115" t="str">
        <f t="shared" si="70"/>
        <v/>
      </c>
      <c r="N205" s="8" t="str">
        <f t="shared" si="71"/>
        <v/>
      </c>
      <c r="O205" s="115" t="str">
        <f t="shared" si="72"/>
        <v/>
      </c>
      <c r="P205" s="115" t="str">
        <f t="shared" si="73"/>
        <v/>
      </c>
      <c r="Q205" s="121" t="str">
        <f>IFERROR(VLOOKUP(A205,Final_list,17,0),"")</f>
        <v/>
      </c>
      <c r="R205" s="121" t="str">
        <f>IFERROR(VLOOKUP(A205,Final_list,18,0),"")</f>
        <v/>
      </c>
    </row>
    <row r="206" spans="1:18" ht="29.1" customHeight="1">
      <c r="A206" s="66">
        <v>199</v>
      </c>
      <c r="B206" s="8" t="str">
        <f t="shared" si="60"/>
        <v/>
      </c>
      <c r="C206" s="112" t="str">
        <f t="shared" si="61"/>
        <v/>
      </c>
      <c r="D206" s="112" t="str">
        <f t="shared" si="62"/>
        <v/>
      </c>
      <c r="E206" s="113" t="str">
        <f t="shared" si="63"/>
        <v/>
      </c>
      <c r="F206" s="113" t="str">
        <f t="shared" si="64"/>
        <v/>
      </c>
      <c r="G206" s="113" t="str">
        <f t="shared" si="65"/>
        <v/>
      </c>
      <c r="H206" s="114" t="str">
        <f t="shared" si="66"/>
        <v/>
      </c>
      <c r="I206" s="114" t="str">
        <f t="shared" si="67"/>
        <v/>
      </c>
      <c r="J206" s="8" t="str">
        <f t="shared" si="68"/>
        <v/>
      </c>
      <c r="K206" s="114" t="str">
        <f t="shared" si="59"/>
        <v/>
      </c>
      <c r="L206" s="8" t="str">
        <f t="shared" si="69"/>
        <v/>
      </c>
      <c r="M206" s="115" t="str">
        <f t="shared" si="70"/>
        <v/>
      </c>
      <c r="N206" s="8" t="str">
        <f t="shared" si="71"/>
        <v/>
      </c>
      <c r="O206" s="115" t="str">
        <f t="shared" si="72"/>
        <v/>
      </c>
      <c r="P206" s="115" t="str">
        <f t="shared" si="73"/>
        <v/>
      </c>
      <c r="Q206" s="121" t="str">
        <f>IFERROR(VLOOKUP(A206,Final_list,17,0),"")</f>
        <v/>
      </c>
      <c r="R206" s="121" t="str">
        <f>IFERROR(VLOOKUP(A206,Final_list,18,0),"")</f>
        <v/>
      </c>
    </row>
    <row r="207" spans="1:18" ht="29.1" customHeight="1">
      <c r="A207" s="66">
        <v>200</v>
      </c>
      <c r="B207" s="8" t="str">
        <f t="shared" si="60"/>
        <v/>
      </c>
      <c r="C207" s="112" t="str">
        <f t="shared" si="61"/>
        <v/>
      </c>
      <c r="D207" s="112" t="str">
        <f t="shared" si="62"/>
        <v/>
      </c>
      <c r="E207" s="113" t="str">
        <f t="shared" si="63"/>
        <v/>
      </c>
      <c r="F207" s="113" t="str">
        <f t="shared" si="64"/>
        <v/>
      </c>
      <c r="G207" s="113" t="str">
        <f t="shared" si="65"/>
        <v/>
      </c>
      <c r="H207" s="114" t="str">
        <f t="shared" si="66"/>
        <v/>
      </c>
      <c r="I207" s="114" t="str">
        <f t="shared" si="67"/>
        <v/>
      </c>
      <c r="J207" s="8" t="str">
        <f t="shared" si="68"/>
        <v/>
      </c>
      <c r="K207" s="114" t="str">
        <f t="shared" si="59"/>
        <v/>
      </c>
      <c r="L207" s="8" t="str">
        <f t="shared" si="69"/>
        <v/>
      </c>
      <c r="M207" s="115" t="str">
        <f t="shared" si="70"/>
        <v/>
      </c>
      <c r="N207" s="8" t="str">
        <f t="shared" si="71"/>
        <v/>
      </c>
      <c r="O207" s="115" t="str">
        <f t="shared" si="72"/>
        <v/>
      </c>
      <c r="P207" s="115" t="str">
        <f t="shared" si="73"/>
        <v/>
      </c>
      <c r="Q207" s="121" t="str">
        <f>IFERROR(VLOOKUP(A207,Final_list,17,0),"")</f>
        <v/>
      </c>
      <c r="R207" s="121" t="str">
        <f>IFERROR(VLOOKUP(A207,Final_list,18,0),"")</f>
        <v/>
      </c>
    </row>
    <row r="208" spans="1:18" ht="29.1" customHeight="1">
      <c r="A208" s="66">
        <v>201</v>
      </c>
      <c r="B208" s="8" t="str">
        <f t="shared" si="60"/>
        <v/>
      </c>
      <c r="C208" s="112" t="str">
        <f t="shared" si="61"/>
        <v/>
      </c>
      <c r="D208" s="112" t="str">
        <f t="shared" si="62"/>
        <v/>
      </c>
      <c r="E208" s="113" t="str">
        <f t="shared" si="63"/>
        <v/>
      </c>
      <c r="F208" s="113" t="str">
        <f t="shared" si="64"/>
        <v/>
      </c>
      <c r="G208" s="113" t="str">
        <f t="shared" si="65"/>
        <v/>
      </c>
      <c r="H208" s="114" t="str">
        <f t="shared" si="66"/>
        <v/>
      </c>
      <c r="I208" s="114" t="str">
        <f t="shared" si="67"/>
        <v/>
      </c>
      <c r="J208" s="8" t="str">
        <f t="shared" si="68"/>
        <v/>
      </c>
      <c r="K208" s="114" t="str">
        <f t="shared" si="59"/>
        <v/>
      </c>
      <c r="L208" s="8" t="str">
        <f t="shared" si="69"/>
        <v/>
      </c>
      <c r="M208" s="115" t="str">
        <f t="shared" si="70"/>
        <v/>
      </c>
      <c r="N208" s="8" t="str">
        <f t="shared" si="71"/>
        <v/>
      </c>
      <c r="O208" s="115" t="str">
        <f t="shared" si="72"/>
        <v/>
      </c>
      <c r="P208" s="115" t="str">
        <f t="shared" si="73"/>
        <v/>
      </c>
      <c r="Q208" s="121" t="str">
        <f>IFERROR(VLOOKUP(A208,Final_list,17,0),"")</f>
        <v/>
      </c>
      <c r="R208" s="121" t="str">
        <f>IFERROR(VLOOKUP(A208,Final_list,18,0),"")</f>
        <v/>
      </c>
    </row>
    <row r="209" spans="1:18" ht="29.1" customHeight="1">
      <c r="A209" s="66">
        <v>202</v>
      </c>
      <c r="B209" s="8" t="str">
        <f t="shared" si="60"/>
        <v/>
      </c>
      <c r="C209" s="112" t="str">
        <f t="shared" si="61"/>
        <v/>
      </c>
      <c r="D209" s="112" t="str">
        <f t="shared" si="62"/>
        <v/>
      </c>
      <c r="E209" s="113" t="str">
        <f t="shared" si="63"/>
        <v/>
      </c>
      <c r="F209" s="113" t="str">
        <f t="shared" si="64"/>
        <v/>
      </c>
      <c r="G209" s="113" t="str">
        <f t="shared" si="65"/>
        <v/>
      </c>
      <c r="H209" s="114" t="str">
        <f t="shared" si="66"/>
        <v/>
      </c>
      <c r="I209" s="114" t="str">
        <f t="shared" si="67"/>
        <v/>
      </c>
      <c r="J209" s="8" t="str">
        <f t="shared" si="68"/>
        <v/>
      </c>
      <c r="K209" s="114" t="str">
        <f t="shared" si="59"/>
        <v/>
      </c>
      <c r="L209" s="8" t="str">
        <f t="shared" si="69"/>
        <v/>
      </c>
      <c r="M209" s="115" t="str">
        <f t="shared" si="70"/>
        <v/>
      </c>
      <c r="N209" s="8" t="str">
        <f t="shared" si="71"/>
        <v/>
      </c>
      <c r="O209" s="115" t="str">
        <f t="shared" si="72"/>
        <v/>
      </c>
      <c r="P209" s="115" t="str">
        <f t="shared" si="73"/>
        <v/>
      </c>
      <c r="Q209" s="121" t="str">
        <f>IFERROR(VLOOKUP(A209,Final_list,17,0),"")</f>
        <v/>
      </c>
      <c r="R209" s="121" t="str">
        <f>IFERROR(VLOOKUP(A209,Final_list,18,0),"")</f>
        <v/>
      </c>
    </row>
    <row r="210" spans="1:18" ht="29.1" customHeight="1">
      <c r="A210" s="66">
        <v>203</v>
      </c>
      <c r="B210" s="8" t="str">
        <f t="shared" si="60"/>
        <v/>
      </c>
      <c r="C210" s="112" t="str">
        <f t="shared" si="61"/>
        <v/>
      </c>
      <c r="D210" s="112" t="str">
        <f t="shared" si="62"/>
        <v/>
      </c>
      <c r="E210" s="113" t="str">
        <f t="shared" si="63"/>
        <v/>
      </c>
      <c r="F210" s="113" t="str">
        <f t="shared" si="64"/>
        <v/>
      </c>
      <c r="G210" s="113" t="str">
        <f t="shared" si="65"/>
        <v/>
      </c>
      <c r="H210" s="114" t="str">
        <f t="shared" si="66"/>
        <v/>
      </c>
      <c r="I210" s="114" t="str">
        <f t="shared" si="67"/>
        <v/>
      </c>
      <c r="J210" s="8" t="str">
        <f t="shared" si="68"/>
        <v/>
      </c>
      <c r="K210" s="114" t="str">
        <f t="shared" si="59"/>
        <v/>
      </c>
      <c r="L210" s="8" t="str">
        <f t="shared" si="69"/>
        <v/>
      </c>
      <c r="M210" s="115" t="str">
        <f t="shared" si="70"/>
        <v/>
      </c>
      <c r="N210" s="8" t="str">
        <f t="shared" si="71"/>
        <v/>
      </c>
      <c r="O210" s="115" t="str">
        <f t="shared" si="72"/>
        <v/>
      </c>
      <c r="P210" s="115" t="str">
        <f t="shared" si="73"/>
        <v/>
      </c>
      <c r="Q210" s="121" t="str">
        <f>IFERROR(VLOOKUP(A210,Final_list,17,0),"")</f>
        <v/>
      </c>
      <c r="R210" s="121" t="str">
        <f>IFERROR(VLOOKUP(A210,Final_list,18,0),"")</f>
        <v/>
      </c>
    </row>
    <row r="211" spans="1:18" ht="29.1" customHeight="1">
      <c r="A211" s="66">
        <v>204</v>
      </c>
      <c r="B211" s="8" t="str">
        <f t="shared" si="60"/>
        <v/>
      </c>
      <c r="C211" s="112" t="str">
        <f t="shared" si="61"/>
        <v/>
      </c>
      <c r="D211" s="112" t="str">
        <f t="shared" si="62"/>
        <v/>
      </c>
      <c r="E211" s="113" t="str">
        <f t="shared" si="63"/>
        <v/>
      </c>
      <c r="F211" s="113" t="str">
        <f t="shared" si="64"/>
        <v/>
      </c>
      <c r="G211" s="113" t="str">
        <f t="shared" si="65"/>
        <v/>
      </c>
      <c r="H211" s="114" t="str">
        <f t="shared" si="66"/>
        <v/>
      </c>
      <c r="I211" s="114" t="str">
        <f t="shared" si="67"/>
        <v/>
      </c>
      <c r="J211" s="8" t="str">
        <f t="shared" si="68"/>
        <v/>
      </c>
      <c r="K211" s="114" t="str">
        <f t="shared" si="59"/>
        <v/>
      </c>
      <c r="L211" s="8" t="str">
        <f t="shared" si="69"/>
        <v/>
      </c>
      <c r="M211" s="115" t="str">
        <f t="shared" si="70"/>
        <v/>
      </c>
      <c r="N211" s="8" t="str">
        <f t="shared" si="71"/>
        <v/>
      </c>
      <c r="O211" s="115" t="str">
        <f t="shared" si="72"/>
        <v/>
      </c>
      <c r="P211" s="115" t="str">
        <f t="shared" si="73"/>
        <v/>
      </c>
      <c r="Q211" s="121" t="str">
        <f>IFERROR(VLOOKUP(A211,Final_list,17,0),"")</f>
        <v/>
      </c>
      <c r="R211" s="121" t="str">
        <f>IFERROR(VLOOKUP(A211,Final_list,18,0),"")</f>
        <v/>
      </c>
    </row>
    <row r="212" spans="1:18" ht="29.1" customHeight="1">
      <c r="A212" s="66">
        <v>205</v>
      </c>
      <c r="B212" s="8" t="str">
        <f t="shared" si="60"/>
        <v/>
      </c>
      <c r="C212" s="112" t="str">
        <f t="shared" si="61"/>
        <v/>
      </c>
      <c r="D212" s="112" t="str">
        <f t="shared" si="62"/>
        <v/>
      </c>
      <c r="E212" s="113" t="str">
        <f t="shared" si="63"/>
        <v/>
      </c>
      <c r="F212" s="113" t="str">
        <f t="shared" si="64"/>
        <v/>
      </c>
      <c r="G212" s="113" t="str">
        <f t="shared" si="65"/>
        <v/>
      </c>
      <c r="H212" s="114" t="str">
        <f t="shared" si="66"/>
        <v/>
      </c>
      <c r="I212" s="114" t="str">
        <f t="shared" si="67"/>
        <v/>
      </c>
      <c r="J212" s="8" t="str">
        <f t="shared" si="68"/>
        <v/>
      </c>
      <c r="K212" s="114" t="str">
        <f t="shared" si="59"/>
        <v/>
      </c>
      <c r="L212" s="8" t="str">
        <f t="shared" si="69"/>
        <v/>
      </c>
      <c r="M212" s="115" t="str">
        <f t="shared" si="70"/>
        <v/>
      </c>
      <c r="N212" s="8" t="str">
        <f t="shared" si="71"/>
        <v/>
      </c>
      <c r="O212" s="115" t="str">
        <f t="shared" si="72"/>
        <v/>
      </c>
      <c r="P212" s="115" t="str">
        <f t="shared" si="73"/>
        <v/>
      </c>
      <c r="Q212" s="121" t="str">
        <f>IFERROR(VLOOKUP(A212,Final_list,17,0),"")</f>
        <v/>
      </c>
      <c r="R212" s="121" t="str">
        <f>IFERROR(VLOOKUP(A212,Final_list,18,0),"")</f>
        <v/>
      </c>
    </row>
    <row r="213" spans="1:18" ht="29.1" customHeight="1">
      <c r="A213" s="66">
        <v>206</v>
      </c>
      <c r="B213" s="8" t="str">
        <f t="shared" si="60"/>
        <v/>
      </c>
      <c r="C213" s="112" t="str">
        <f t="shared" si="61"/>
        <v/>
      </c>
      <c r="D213" s="112" t="str">
        <f t="shared" si="62"/>
        <v/>
      </c>
      <c r="E213" s="113" t="str">
        <f t="shared" si="63"/>
        <v/>
      </c>
      <c r="F213" s="113" t="str">
        <f t="shared" si="64"/>
        <v/>
      </c>
      <c r="G213" s="113" t="str">
        <f t="shared" si="65"/>
        <v/>
      </c>
      <c r="H213" s="114" t="str">
        <f t="shared" si="66"/>
        <v/>
      </c>
      <c r="I213" s="114" t="str">
        <f t="shared" si="67"/>
        <v/>
      </c>
      <c r="J213" s="8" t="str">
        <f t="shared" si="68"/>
        <v/>
      </c>
      <c r="K213" s="114" t="str">
        <f t="shared" si="59"/>
        <v/>
      </c>
      <c r="L213" s="8" t="str">
        <f t="shared" si="69"/>
        <v/>
      </c>
      <c r="M213" s="115" t="str">
        <f t="shared" si="70"/>
        <v/>
      </c>
      <c r="N213" s="8" t="str">
        <f t="shared" si="71"/>
        <v/>
      </c>
      <c r="O213" s="115" t="str">
        <f t="shared" si="72"/>
        <v/>
      </c>
      <c r="P213" s="115" t="str">
        <f t="shared" si="73"/>
        <v/>
      </c>
      <c r="Q213" s="121" t="str">
        <f>IFERROR(VLOOKUP(A213,Final_list,17,0),"")</f>
        <v/>
      </c>
      <c r="R213" s="121" t="str">
        <f>IFERROR(VLOOKUP(A213,Final_list,18,0),"")</f>
        <v/>
      </c>
    </row>
    <row r="214" spans="1:18" ht="29.1" customHeight="1">
      <c r="A214" s="66">
        <v>207</v>
      </c>
      <c r="B214" s="8" t="str">
        <f t="shared" si="60"/>
        <v/>
      </c>
      <c r="C214" s="112" t="str">
        <f t="shared" si="61"/>
        <v/>
      </c>
      <c r="D214" s="112" t="str">
        <f t="shared" si="62"/>
        <v/>
      </c>
      <c r="E214" s="113" t="str">
        <f t="shared" si="63"/>
        <v/>
      </c>
      <c r="F214" s="113" t="str">
        <f t="shared" si="64"/>
        <v/>
      </c>
      <c r="G214" s="113" t="str">
        <f t="shared" si="65"/>
        <v/>
      </c>
      <c r="H214" s="114" t="str">
        <f t="shared" si="66"/>
        <v/>
      </c>
      <c r="I214" s="114" t="str">
        <f t="shared" si="67"/>
        <v/>
      </c>
      <c r="J214" s="8" t="str">
        <f t="shared" si="68"/>
        <v/>
      </c>
      <c r="K214" s="114" t="str">
        <f t="shared" si="59"/>
        <v/>
      </c>
      <c r="L214" s="8" t="str">
        <f t="shared" si="69"/>
        <v/>
      </c>
      <c r="M214" s="115" t="str">
        <f t="shared" si="70"/>
        <v/>
      </c>
      <c r="N214" s="8" t="str">
        <f t="shared" si="71"/>
        <v/>
      </c>
      <c r="O214" s="115" t="str">
        <f t="shared" si="72"/>
        <v/>
      </c>
      <c r="P214" s="115" t="str">
        <f t="shared" si="73"/>
        <v/>
      </c>
      <c r="Q214" s="121" t="str">
        <f>IFERROR(VLOOKUP(A214,Final_list,17,0),"")</f>
        <v/>
      </c>
      <c r="R214" s="121" t="str">
        <f>IFERROR(VLOOKUP(A214,Final_list,18,0),"")</f>
        <v/>
      </c>
    </row>
    <row r="215" spans="1:18" ht="29.1" customHeight="1">
      <c r="A215" s="66">
        <v>208</v>
      </c>
      <c r="B215" s="8" t="str">
        <f t="shared" si="60"/>
        <v/>
      </c>
      <c r="C215" s="112" t="str">
        <f t="shared" si="61"/>
        <v/>
      </c>
      <c r="D215" s="112" t="str">
        <f t="shared" si="62"/>
        <v/>
      </c>
      <c r="E215" s="113" t="str">
        <f t="shared" si="63"/>
        <v/>
      </c>
      <c r="F215" s="113" t="str">
        <f t="shared" si="64"/>
        <v/>
      </c>
      <c r="G215" s="113" t="str">
        <f t="shared" si="65"/>
        <v/>
      </c>
      <c r="H215" s="114" t="str">
        <f t="shared" si="66"/>
        <v/>
      </c>
      <c r="I215" s="114" t="str">
        <f t="shared" si="67"/>
        <v/>
      </c>
      <c r="J215" s="8" t="str">
        <f t="shared" si="68"/>
        <v/>
      </c>
      <c r="K215" s="114" t="str">
        <f t="shared" si="59"/>
        <v/>
      </c>
      <c r="L215" s="8" t="str">
        <f t="shared" si="69"/>
        <v/>
      </c>
      <c r="M215" s="115" t="str">
        <f t="shared" si="70"/>
        <v/>
      </c>
      <c r="N215" s="8" t="str">
        <f t="shared" si="71"/>
        <v/>
      </c>
      <c r="O215" s="115" t="str">
        <f t="shared" si="72"/>
        <v/>
      </c>
      <c r="P215" s="115" t="str">
        <f t="shared" si="73"/>
        <v/>
      </c>
      <c r="Q215" s="121" t="str">
        <f>IFERROR(VLOOKUP(A215,Final_list,17,0),"")</f>
        <v/>
      </c>
      <c r="R215" s="121" t="str">
        <f>IFERROR(VLOOKUP(A215,Final_list,18,0),"")</f>
        <v/>
      </c>
    </row>
    <row r="216" spans="1:18" ht="29.1" customHeight="1">
      <c r="A216" s="66">
        <v>209</v>
      </c>
      <c r="B216" s="8" t="str">
        <f t="shared" si="60"/>
        <v/>
      </c>
      <c r="C216" s="112" t="str">
        <f t="shared" si="61"/>
        <v/>
      </c>
      <c r="D216" s="112" t="str">
        <f t="shared" si="62"/>
        <v/>
      </c>
      <c r="E216" s="113" t="str">
        <f t="shared" si="63"/>
        <v/>
      </c>
      <c r="F216" s="113" t="str">
        <f t="shared" si="64"/>
        <v/>
      </c>
      <c r="G216" s="113" t="str">
        <f t="shared" si="65"/>
        <v/>
      </c>
      <c r="H216" s="114" t="str">
        <f t="shared" si="66"/>
        <v/>
      </c>
      <c r="I216" s="114" t="str">
        <f t="shared" si="67"/>
        <v/>
      </c>
      <c r="J216" s="8" t="str">
        <f t="shared" si="68"/>
        <v/>
      </c>
      <c r="K216" s="114" t="str">
        <f t="shared" si="59"/>
        <v/>
      </c>
      <c r="L216" s="8" t="str">
        <f t="shared" si="69"/>
        <v/>
      </c>
      <c r="M216" s="115" t="str">
        <f t="shared" si="70"/>
        <v/>
      </c>
      <c r="N216" s="8" t="str">
        <f t="shared" si="71"/>
        <v/>
      </c>
      <c r="O216" s="115" t="str">
        <f t="shared" si="72"/>
        <v/>
      </c>
      <c r="P216" s="115" t="str">
        <f t="shared" si="73"/>
        <v/>
      </c>
      <c r="Q216" s="121" t="str">
        <f>IFERROR(VLOOKUP(A216,Final_list,17,0),"")</f>
        <v/>
      </c>
      <c r="R216" s="121" t="str">
        <f>IFERROR(VLOOKUP(A216,Final_list,18,0),"")</f>
        <v/>
      </c>
    </row>
    <row r="217" spans="1:18" ht="29.1" customHeight="1">
      <c r="A217" s="66">
        <v>210</v>
      </c>
      <c r="B217" s="8" t="str">
        <f t="shared" si="60"/>
        <v/>
      </c>
      <c r="C217" s="112" t="str">
        <f t="shared" si="61"/>
        <v/>
      </c>
      <c r="D217" s="112" t="str">
        <f t="shared" si="62"/>
        <v/>
      </c>
      <c r="E217" s="113" t="str">
        <f t="shared" si="63"/>
        <v/>
      </c>
      <c r="F217" s="113" t="str">
        <f t="shared" si="64"/>
        <v/>
      </c>
      <c r="G217" s="113" t="str">
        <f t="shared" si="65"/>
        <v/>
      </c>
      <c r="H217" s="114" t="str">
        <f t="shared" si="66"/>
        <v/>
      </c>
      <c r="I217" s="114" t="str">
        <f t="shared" si="67"/>
        <v/>
      </c>
      <c r="J217" s="8" t="str">
        <f t="shared" si="68"/>
        <v/>
      </c>
      <c r="K217" s="114" t="str">
        <f t="shared" si="59"/>
        <v/>
      </c>
      <c r="L217" s="8" t="str">
        <f t="shared" si="69"/>
        <v/>
      </c>
      <c r="M217" s="115" t="str">
        <f t="shared" si="70"/>
        <v/>
      </c>
      <c r="N217" s="8" t="str">
        <f t="shared" si="71"/>
        <v/>
      </c>
      <c r="O217" s="115" t="str">
        <f t="shared" si="72"/>
        <v/>
      </c>
      <c r="P217" s="115" t="str">
        <f t="shared" si="73"/>
        <v/>
      </c>
      <c r="Q217" s="121" t="str">
        <f>IFERROR(VLOOKUP(A217,Final_list,17,0),"")</f>
        <v/>
      </c>
      <c r="R217" s="121" t="str">
        <f>IFERROR(VLOOKUP(A217,Final_list,18,0),"")</f>
        <v/>
      </c>
    </row>
    <row r="218" spans="1:18" ht="29.1" customHeight="1">
      <c r="A218" s="66">
        <v>211</v>
      </c>
      <c r="B218" s="8" t="str">
        <f t="shared" si="60"/>
        <v/>
      </c>
      <c r="C218" s="112" t="str">
        <f t="shared" si="61"/>
        <v/>
      </c>
      <c r="D218" s="112" t="str">
        <f t="shared" si="62"/>
        <v/>
      </c>
      <c r="E218" s="113" t="str">
        <f t="shared" si="63"/>
        <v/>
      </c>
      <c r="F218" s="113" t="str">
        <f t="shared" si="64"/>
        <v/>
      </c>
      <c r="G218" s="113" t="str">
        <f t="shared" si="65"/>
        <v/>
      </c>
      <c r="H218" s="114" t="str">
        <f t="shared" si="66"/>
        <v/>
      </c>
      <c r="I218" s="114" t="str">
        <f t="shared" si="67"/>
        <v/>
      </c>
      <c r="J218" s="8" t="str">
        <f t="shared" si="68"/>
        <v/>
      </c>
      <c r="K218" s="114" t="str">
        <f t="shared" si="59"/>
        <v/>
      </c>
      <c r="L218" s="8" t="str">
        <f t="shared" si="69"/>
        <v/>
      </c>
      <c r="M218" s="115" t="str">
        <f t="shared" si="70"/>
        <v/>
      </c>
      <c r="N218" s="8" t="str">
        <f t="shared" si="71"/>
        <v/>
      </c>
      <c r="O218" s="115" t="str">
        <f t="shared" si="72"/>
        <v/>
      </c>
      <c r="P218" s="115" t="str">
        <f t="shared" si="73"/>
        <v/>
      </c>
      <c r="Q218" s="121" t="str">
        <f>IFERROR(VLOOKUP(A218,Final_list,17,0),"")</f>
        <v/>
      </c>
      <c r="R218" s="121" t="str">
        <f>IFERROR(VLOOKUP(A218,Final_list,18,0),"")</f>
        <v/>
      </c>
    </row>
    <row r="219" spans="1:18" ht="29.1" customHeight="1">
      <c r="A219" s="66">
        <v>212</v>
      </c>
      <c r="B219" s="8" t="str">
        <f t="shared" si="60"/>
        <v/>
      </c>
      <c r="C219" s="112" t="str">
        <f t="shared" si="61"/>
        <v/>
      </c>
      <c r="D219" s="112" t="str">
        <f t="shared" si="62"/>
        <v/>
      </c>
      <c r="E219" s="113" t="str">
        <f t="shared" si="63"/>
        <v/>
      </c>
      <c r="F219" s="113" t="str">
        <f t="shared" si="64"/>
        <v/>
      </c>
      <c r="G219" s="113" t="str">
        <f t="shared" si="65"/>
        <v/>
      </c>
      <c r="H219" s="114" t="str">
        <f t="shared" si="66"/>
        <v/>
      </c>
      <c r="I219" s="114" t="str">
        <f t="shared" si="67"/>
        <v/>
      </c>
      <c r="J219" s="8" t="str">
        <f t="shared" si="68"/>
        <v/>
      </c>
      <c r="K219" s="114" t="str">
        <f t="shared" si="59"/>
        <v/>
      </c>
      <c r="L219" s="8" t="str">
        <f t="shared" si="69"/>
        <v/>
      </c>
      <c r="M219" s="115" t="str">
        <f t="shared" si="70"/>
        <v/>
      </c>
      <c r="N219" s="8" t="str">
        <f t="shared" si="71"/>
        <v/>
      </c>
      <c r="O219" s="115" t="str">
        <f t="shared" si="72"/>
        <v/>
      </c>
      <c r="P219" s="115" t="str">
        <f t="shared" si="73"/>
        <v/>
      </c>
      <c r="Q219" s="121" t="str">
        <f>IFERROR(VLOOKUP(A219,Final_list,17,0),"")</f>
        <v/>
      </c>
      <c r="R219" s="121" t="str">
        <f>IFERROR(VLOOKUP(A219,Final_list,18,0),"")</f>
        <v/>
      </c>
    </row>
    <row r="220" spans="1:18" ht="29.1" customHeight="1">
      <c r="A220" s="66">
        <v>213</v>
      </c>
      <c r="B220" s="8" t="str">
        <f t="shared" si="60"/>
        <v/>
      </c>
      <c r="C220" s="112" t="str">
        <f t="shared" si="61"/>
        <v/>
      </c>
      <c r="D220" s="112" t="str">
        <f t="shared" si="62"/>
        <v/>
      </c>
      <c r="E220" s="113" t="str">
        <f t="shared" si="63"/>
        <v/>
      </c>
      <c r="F220" s="113" t="str">
        <f t="shared" si="64"/>
        <v/>
      </c>
      <c r="G220" s="113" t="str">
        <f t="shared" si="65"/>
        <v/>
      </c>
      <c r="H220" s="114" t="str">
        <f t="shared" si="66"/>
        <v/>
      </c>
      <c r="I220" s="114" t="str">
        <f t="shared" si="67"/>
        <v/>
      </c>
      <c r="J220" s="8" t="str">
        <f t="shared" si="68"/>
        <v/>
      </c>
      <c r="K220" s="114" t="str">
        <f t="shared" si="59"/>
        <v/>
      </c>
      <c r="L220" s="8" t="str">
        <f t="shared" si="69"/>
        <v/>
      </c>
      <c r="M220" s="115" t="str">
        <f t="shared" si="70"/>
        <v/>
      </c>
      <c r="N220" s="8" t="str">
        <f t="shared" si="71"/>
        <v/>
      </c>
      <c r="O220" s="115" t="str">
        <f t="shared" si="72"/>
        <v/>
      </c>
      <c r="P220" s="115" t="str">
        <f t="shared" si="73"/>
        <v/>
      </c>
      <c r="Q220" s="121" t="str">
        <f>IFERROR(VLOOKUP(A220,Final_list,17,0),"")</f>
        <v/>
      </c>
      <c r="R220" s="121" t="str">
        <f>IFERROR(VLOOKUP(A220,Final_list,18,0),"")</f>
        <v/>
      </c>
    </row>
    <row r="221" spans="1:18" ht="29.1" customHeight="1">
      <c r="A221" s="66">
        <v>214</v>
      </c>
      <c r="B221" s="8" t="str">
        <f t="shared" si="60"/>
        <v/>
      </c>
      <c r="C221" s="112" t="str">
        <f t="shared" si="61"/>
        <v/>
      </c>
      <c r="D221" s="112" t="str">
        <f t="shared" si="62"/>
        <v/>
      </c>
      <c r="E221" s="113" t="str">
        <f t="shared" si="63"/>
        <v/>
      </c>
      <c r="F221" s="113" t="str">
        <f t="shared" si="64"/>
        <v/>
      </c>
      <c r="G221" s="113" t="str">
        <f t="shared" si="65"/>
        <v/>
      </c>
      <c r="H221" s="114" t="str">
        <f t="shared" si="66"/>
        <v/>
      </c>
      <c r="I221" s="114" t="str">
        <f t="shared" si="67"/>
        <v/>
      </c>
      <c r="J221" s="8" t="str">
        <f t="shared" si="68"/>
        <v/>
      </c>
      <c r="K221" s="114" t="str">
        <f t="shared" si="59"/>
        <v/>
      </c>
      <c r="L221" s="8" t="str">
        <f t="shared" si="69"/>
        <v/>
      </c>
      <c r="M221" s="115" t="str">
        <f t="shared" si="70"/>
        <v/>
      </c>
      <c r="N221" s="8" t="str">
        <f t="shared" si="71"/>
        <v/>
      </c>
      <c r="O221" s="115" t="str">
        <f t="shared" si="72"/>
        <v/>
      </c>
      <c r="P221" s="115" t="str">
        <f t="shared" si="73"/>
        <v/>
      </c>
      <c r="Q221" s="121" t="str">
        <f>IFERROR(VLOOKUP(A221,Final_list,17,0),"")</f>
        <v/>
      </c>
      <c r="R221" s="121" t="str">
        <f>IFERROR(VLOOKUP(A221,Final_list,18,0),"")</f>
        <v/>
      </c>
    </row>
    <row r="222" spans="1:18" ht="29.1" customHeight="1">
      <c r="A222" s="66">
        <v>215</v>
      </c>
      <c r="B222" s="8" t="str">
        <f t="shared" si="60"/>
        <v/>
      </c>
      <c r="C222" s="112" t="str">
        <f t="shared" si="61"/>
        <v/>
      </c>
      <c r="D222" s="112" t="str">
        <f t="shared" si="62"/>
        <v/>
      </c>
      <c r="E222" s="113" t="str">
        <f t="shared" si="63"/>
        <v/>
      </c>
      <c r="F222" s="113" t="str">
        <f t="shared" si="64"/>
        <v/>
      </c>
      <c r="G222" s="113" t="str">
        <f t="shared" si="65"/>
        <v/>
      </c>
      <c r="H222" s="114" t="str">
        <f t="shared" si="66"/>
        <v/>
      </c>
      <c r="I222" s="114" t="str">
        <f t="shared" si="67"/>
        <v/>
      </c>
      <c r="J222" s="8" t="str">
        <f t="shared" si="68"/>
        <v/>
      </c>
      <c r="K222" s="114" t="str">
        <f t="shared" si="59"/>
        <v/>
      </c>
      <c r="L222" s="8" t="str">
        <f t="shared" si="69"/>
        <v/>
      </c>
      <c r="M222" s="115" t="str">
        <f t="shared" si="70"/>
        <v/>
      </c>
      <c r="N222" s="8" t="str">
        <f t="shared" si="71"/>
        <v/>
      </c>
      <c r="O222" s="115" t="str">
        <f t="shared" si="72"/>
        <v/>
      </c>
      <c r="P222" s="115" t="str">
        <f t="shared" si="73"/>
        <v/>
      </c>
      <c r="Q222" s="121" t="str">
        <f>IFERROR(VLOOKUP(A222,Final_list,17,0),"")</f>
        <v/>
      </c>
      <c r="R222" s="121" t="str">
        <f>IFERROR(VLOOKUP(A222,Final_list,18,0),"")</f>
        <v/>
      </c>
    </row>
    <row r="223" spans="1:18" ht="29.1" customHeight="1">
      <c r="A223" s="66">
        <v>216</v>
      </c>
      <c r="B223" s="8" t="str">
        <f t="shared" si="60"/>
        <v/>
      </c>
      <c r="C223" s="112" t="str">
        <f t="shared" si="61"/>
        <v/>
      </c>
      <c r="D223" s="112" t="str">
        <f t="shared" si="62"/>
        <v/>
      </c>
      <c r="E223" s="113" t="str">
        <f t="shared" si="63"/>
        <v/>
      </c>
      <c r="F223" s="113" t="str">
        <f t="shared" si="64"/>
        <v/>
      </c>
      <c r="G223" s="113" t="str">
        <f t="shared" si="65"/>
        <v/>
      </c>
      <c r="H223" s="114" t="str">
        <f t="shared" si="66"/>
        <v/>
      </c>
      <c r="I223" s="114" t="str">
        <f t="shared" si="67"/>
        <v/>
      </c>
      <c r="J223" s="8" t="str">
        <f t="shared" si="68"/>
        <v/>
      </c>
      <c r="K223" s="114" t="str">
        <f t="shared" si="59"/>
        <v/>
      </c>
      <c r="L223" s="8" t="str">
        <f t="shared" si="69"/>
        <v/>
      </c>
      <c r="M223" s="115" t="str">
        <f t="shared" si="70"/>
        <v/>
      </c>
      <c r="N223" s="8" t="str">
        <f t="shared" si="71"/>
        <v/>
      </c>
      <c r="O223" s="115" t="str">
        <f t="shared" si="72"/>
        <v/>
      </c>
      <c r="P223" s="115" t="str">
        <f t="shared" si="73"/>
        <v/>
      </c>
      <c r="Q223" s="121" t="str">
        <f>IFERROR(VLOOKUP(A223,Final_list,17,0),"")</f>
        <v/>
      </c>
      <c r="R223" s="121" t="str">
        <f>IFERROR(VLOOKUP(A223,Final_list,18,0),"")</f>
        <v/>
      </c>
    </row>
    <row r="224" spans="1:18" ht="29.1" customHeight="1">
      <c r="A224" s="66">
        <v>217</v>
      </c>
      <c r="B224" s="8" t="str">
        <f t="shared" si="60"/>
        <v/>
      </c>
      <c r="C224" s="112" t="str">
        <f t="shared" si="61"/>
        <v/>
      </c>
      <c r="D224" s="112" t="str">
        <f t="shared" si="62"/>
        <v/>
      </c>
      <c r="E224" s="113" t="str">
        <f t="shared" si="63"/>
        <v/>
      </c>
      <c r="F224" s="113" t="str">
        <f t="shared" si="64"/>
        <v/>
      </c>
      <c r="G224" s="113" t="str">
        <f t="shared" si="65"/>
        <v/>
      </c>
      <c r="H224" s="114" t="str">
        <f t="shared" si="66"/>
        <v/>
      </c>
      <c r="I224" s="114" t="str">
        <f t="shared" si="67"/>
        <v/>
      </c>
      <c r="J224" s="8" t="str">
        <f t="shared" si="68"/>
        <v/>
      </c>
      <c r="K224" s="114" t="str">
        <f t="shared" si="59"/>
        <v/>
      </c>
      <c r="L224" s="8" t="str">
        <f t="shared" si="69"/>
        <v/>
      </c>
      <c r="M224" s="115" t="str">
        <f t="shared" si="70"/>
        <v/>
      </c>
      <c r="N224" s="8" t="str">
        <f t="shared" si="71"/>
        <v/>
      </c>
      <c r="O224" s="115" t="str">
        <f t="shared" si="72"/>
        <v/>
      </c>
      <c r="P224" s="115" t="str">
        <f t="shared" si="73"/>
        <v/>
      </c>
      <c r="Q224" s="121" t="str">
        <f>IFERROR(VLOOKUP(A224,Final_list,17,0),"")</f>
        <v/>
      </c>
      <c r="R224" s="121" t="str">
        <f>IFERROR(VLOOKUP(A224,Final_list,18,0),"")</f>
        <v/>
      </c>
    </row>
    <row r="225" spans="1:18" ht="29.1" customHeight="1">
      <c r="A225" s="66">
        <v>218</v>
      </c>
      <c r="B225" s="8" t="str">
        <f t="shared" si="60"/>
        <v/>
      </c>
      <c r="C225" s="112" t="str">
        <f t="shared" si="61"/>
        <v/>
      </c>
      <c r="D225" s="112" t="str">
        <f t="shared" si="62"/>
        <v/>
      </c>
      <c r="E225" s="113" t="str">
        <f t="shared" si="63"/>
        <v/>
      </c>
      <c r="F225" s="113" t="str">
        <f t="shared" si="64"/>
        <v/>
      </c>
      <c r="G225" s="113" t="str">
        <f t="shared" si="65"/>
        <v/>
      </c>
      <c r="H225" s="114" t="str">
        <f t="shared" si="66"/>
        <v/>
      </c>
      <c r="I225" s="114" t="str">
        <f t="shared" si="67"/>
        <v/>
      </c>
      <c r="J225" s="8" t="str">
        <f t="shared" si="68"/>
        <v/>
      </c>
      <c r="K225" s="114" t="str">
        <f t="shared" si="59"/>
        <v/>
      </c>
      <c r="L225" s="8" t="str">
        <f t="shared" si="69"/>
        <v/>
      </c>
      <c r="M225" s="115" t="str">
        <f t="shared" si="70"/>
        <v/>
      </c>
      <c r="N225" s="8" t="str">
        <f t="shared" si="71"/>
        <v/>
      </c>
      <c r="O225" s="115" t="str">
        <f t="shared" si="72"/>
        <v/>
      </c>
      <c r="P225" s="115" t="str">
        <f t="shared" si="73"/>
        <v/>
      </c>
      <c r="Q225" s="121" t="str">
        <f>IFERROR(VLOOKUP(A225,Final_list,17,0),"")</f>
        <v/>
      </c>
      <c r="R225" s="121" t="str">
        <f>IFERROR(VLOOKUP(A225,Final_list,18,0),"")</f>
        <v/>
      </c>
    </row>
    <row r="226" spans="1:18" ht="29.1" customHeight="1">
      <c r="A226" s="66">
        <v>219</v>
      </c>
      <c r="B226" s="8" t="str">
        <f t="shared" si="60"/>
        <v/>
      </c>
      <c r="C226" s="112" t="str">
        <f t="shared" si="61"/>
        <v/>
      </c>
      <c r="D226" s="112" t="str">
        <f t="shared" si="62"/>
        <v/>
      </c>
      <c r="E226" s="113" t="str">
        <f t="shared" si="63"/>
        <v/>
      </c>
      <c r="F226" s="113" t="str">
        <f t="shared" si="64"/>
        <v/>
      </c>
      <c r="G226" s="113" t="str">
        <f t="shared" si="65"/>
        <v/>
      </c>
      <c r="H226" s="114" t="str">
        <f t="shared" si="66"/>
        <v/>
      </c>
      <c r="I226" s="114" t="str">
        <f t="shared" si="67"/>
        <v/>
      </c>
      <c r="J226" s="8" t="str">
        <f t="shared" si="68"/>
        <v/>
      </c>
      <c r="K226" s="114" t="str">
        <f t="shared" si="59"/>
        <v/>
      </c>
      <c r="L226" s="8" t="str">
        <f t="shared" si="69"/>
        <v/>
      </c>
      <c r="M226" s="115" t="str">
        <f t="shared" si="70"/>
        <v/>
      </c>
      <c r="N226" s="8" t="str">
        <f t="shared" si="71"/>
        <v/>
      </c>
      <c r="O226" s="115" t="str">
        <f t="shared" si="72"/>
        <v/>
      </c>
      <c r="P226" s="115" t="str">
        <f t="shared" si="73"/>
        <v/>
      </c>
      <c r="Q226" s="121" t="str">
        <f>IFERROR(VLOOKUP(A226,Final_list,17,0),"")</f>
        <v/>
      </c>
      <c r="R226" s="121" t="str">
        <f>IFERROR(VLOOKUP(A226,Final_list,18,0),"")</f>
        <v/>
      </c>
    </row>
    <row r="227" spans="1:18" ht="29.1" customHeight="1">
      <c r="A227" s="66">
        <v>220</v>
      </c>
      <c r="B227" s="8" t="str">
        <f t="shared" si="60"/>
        <v/>
      </c>
      <c r="C227" s="112" t="str">
        <f t="shared" si="61"/>
        <v/>
      </c>
      <c r="D227" s="112" t="str">
        <f t="shared" si="62"/>
        <v/>
      </c>
      <c r="E227" s="113" t="str">
        <f t="shared" si="63"/>
        <v/>
      </c>
      <c r="F227" s="113" t="str">
        <f t="shared" si="64"/>
        <v/>
      </c>
      <c r="G227" s="113" t="str">
        <f t="shared" si="65"/>
        <v/>
      </c>
      <c r="H227" s="114" t="str">
        <f t="shared" si="66"/>
        <v/>
      </c>
      <c r="I227" s="114" t="str">
        <f t="shared" si="67"/>
        <v/>
      </c>
      <c r="J227" s="8" t="str">
        <f t="shared" si="68"/>
        <v/>
      </c>
      <c r="K227" s="114" t="str">
        <f t="shared" si="59"/>
        <v/>
      </c>
      <c r="L227" s="8" t="str">
        <f t="shared" si="69"/>
        <v/>
      </c>
      <c r="M227" s="115" t="str">
        <f t="shared" si="70"/>
        <v/>
      </c>
      <c r="N227" s="8" t="str">
        <f t="shared" si="71"/>
        <v/>
      </c>
      <c r="O227" s="115" t="str">
        <f t="shared" si="72"/>
        <v/>
      </c>
      <c r="P227" s="115" t="str">
        <f t="shared" si="73"/>
        <v/>
      </c>
      <c r="Q227" s="121" t="str">
        <f>IFERROR(VLOOKUP(A227,Final_list,17,0),"")</f>
        <v/>
      </c>
      <c r="R227" s="121" t="str">
        <f>IFERROR(VLOOKUP(A227,Final_list,18,0),"")</f>
        <v/>
      </c>
    </row>
    <row r="228" spans="1:18" ht="29.1" customHeight="1">
      <c r="A228" s="66">
        <v>221</v>
      </c>
      <c r="B228" s="8" t="str">
        <f t="shared" si="60"/>
        <v/>
      </c>
      <c r="C228" s="112" t="str">
        <f t="shared" si="61"/>
        <v/>
      </c>
      <c r="D228" s="112" t="str">
        <f t="shared" si="62"/>
        <v/>
      </c>
      <c r="E228" s="113" t="str">
        <f t="shared" si="63"/>
        <v/>
      </c>
      <c r="F228" s="113" t="str">
        <f t="shared" si="64"/>
        <v/>
      </c>
      <c r="G228" s="113" t="str">
        <f t="shared" si="65"/>
        <v/>
      </c>
      <c r="H228" s="114" t="str">
        <f t="shared" si="66"/>
        <v/>
      </c>
      <c r="I228" s="114" t="str">
        <f t="shared" si="67"/>
        <v/>
      </c>
      <c r="J228" s="8" t="str">
        <f t="shared" si="68"/>
        <v/>
      </c>
      <c r="K228" s="114" t="str">
        <f t="shared" si="59"/>
        <v/>
      </c>
      <c r="L228" s="8" t="str">
        <f t="shared" si="69"/>
        <v/>
      </c>
      <c r="M228" s="115" t="str">
        <f t="shared" si="70"/>
        <v/>
      </c>
      <c r="N228" s="8" t="str">
        <f t="shared" si="71"/>
        <v/>
      </c>
      <c r="O228" s="115" t="str">
        <f t="shared" si="72"/>
        <v/>
      </c>
      <c r="P228" s="115" t="str">
        <f t="shared" si="73"/>
        <v/>
      </c>
      <c r="Q228" s="121" t="str">
        <f>IFERROR(VLOOKUP(A228,Final_list,17,0),"")</f>
        <v/>
      </c>
      <c r="R228" s="121" t="str">
        <f>IFERROR(VLOOKUP(A228,Final_list,18,0),"")</f>
        <v/>
      </c>
    </row>
    <row r="229" spans="1:18" ht="29.1" customHeight="1">
      <c r="A229" s="66">
        <v>222</v>
      </c>
      <c r="B229" s="8" t="str">
        <f t="shared" si="60"/>
        <v/>
      </c>
      <c r="C229" s="112" t="str">
        <f t="shared" si="61"/>
        <v/>
      </c>
      <c r="D229" s="112" t="str">
        <f t="shared" si="62"/>
        <v/>
      </c>
      <c r="E229" s="113" t="str">
        <f t="shared" si="63"/>
        <v/>
      </c>
      <c r="F229" s="113" t="str">
        <f t="shared" si="64"/>
        <v/>
      </c>
      <c r="G229" s="113" t="str">
        <f t="shared" si="65"/>
        <v/>
      </c>
      <c r="H229" s="114" t="str">
        <f t="shared" si="66"/>
        <v/>
      </c>
      <c r="I229" s="114" t="str">
        <f t="shared" si="67"/>
        <v/>
      </c>
      <c r="J229" s="8" t="str">
        <f t="shared" si="68"/>
        <v/>
      </c>
      <c r="K229" s="114" t="str">
        <f t="shared" si="59"/>
        <v/>
      </c>
      <c r="L229" s="8" t="str">
        <f t="shared" si="69"/>
        <v/>
      </c>
      <c r="M229" s="115" t="str">
        <f t="shared" si="70"/>
        <v/>
      </c>
      <c r="N229" s="8" t="str">
        <f t="shared" si="71"/>
        <v/>
      </c>
      <c r="O229" s="115" t="str">
        <f t="shared" si="72"/>
        <v/>
      </c>
      <c r="P229" s="115" t="str">
        <f t="shared" si="73"/>
        <v/>
      </c>
      <c r="Q229" s="121" t="str">
        <f>IFERROR(VLOOKUP(A229,Final_list,17,0),"")</f>
        <v/>
      </c>
      <c r="R229" s="121" t="str">
        <f>IFERROR(VLOOKUP(A229,Final_list,18,0),"")</f>
        <v/>
      </c>
    </row>
    <row r="230" spans="1:18" ht="29.1" customHeight="1">
      <c r="A230" s="66">
        <v>223</v>
      </c>
      <c r="B230" s="8" t="str">
        <f t="shared" si="60"/>
        <v/>
      </c>
      <c r="C230" s="112" t="str">
        <f t="shared" si="61"/>
        <v/>
      </c>
      <c r="D230" s="112" t="str">
        <f t="shared" si="62"/>
        <v/>
      </c>
      <c r="E230" s="113" t="str">
        <f t="shared" si="63"/>
        <v/>
      </c>
      <c r="F230" s="113" t="str">
        <f t="shared" si="64"/>
        <v/>
      </c>
      <c r="G230" s="113" t="str">
        <f t="shared" si="65"/>
        <v/>
      </c>
      <c r="H230" s="114" t="str">
        <f t="shared" si="66"/>
        <v/>
      </c>
      <c r="I230" s="114" t="str">
        <f t="shared" si="67"/>
        <v/>
      </c>
      <c r="J230" s="8" t="str">
        <f t="shared" si="68"/>
        <v/>
      </c>
      <c r="K230" s="114" t="str">
        <f t="shared" si="59"/>
        <v/>
      </c>
      <c r="L230" s="8" t="str">
        <f t="shared" si="69"/>
        <v/>
      </c>
      <c r="M230" s="115" t="str">
        <f t="shared" si="70"/>
        <v/>
      </c>
      <c r="N230" s="8" t="str">
        <f t="shared" si="71"/>
        <v/>
      </c>
      <c r="O230" s="115" t="str">
        <f t="shared" si="72"/>
        <v/>
      </c>
      <c r="P230" s="115" t="str">
        <f t="shared" si="73"/>
        <v/>
      </c>
      <c r="Q230" s="121" t="str">
        <f>IFERROR(VLOOKUP(A230,Final_list,17,0),"")</f>
        <v/>
      </c>
      <c r="R230" s="121" t="str">
        <f>IFERROR(VLOOKUP(A230,Final_list,18,0),"")</f>
        <v/>
      </c>
    </row>
    <row r="231" spans="1:18" ht="29.1" customHeight="1">
      <c r="A231" s="66">
        <v>224</v>
      </c>
      <c r="B231" s="8" t="str">
        <f t="shared" si="60"/>
        <v/>
      </c>
      <c r="C231" s="112" t="str">
        <f t="shared" si="61"/>
        <v/>
      </c>
      <c r="D231" s="112" t="str">
        <f t="shared" si="62"/>
        <v/>
      </c>
      <c r="E231" s="113" t="str">
        <f t="shared" si="63"/>
        <v/>
      </c>
      <c r="F231" s="113" t="str">
        <f t="shared" si="64"/>
        <v/>
      </c>
      <c r="G231" s="113" t="str">
        <f t="shared" si="65"/>
        <v/>
      </c>
      <c r="H231" s="114" t="str">
        <f t="shared" si="66"/>
        <v/>
      </c>
      <c r="I231" s="114" t="str">
        <f t="shared" si="67"/>
        <v/>
      </c>
      <c r="J231" s="8" t="str">
        <f t="shared" si="68"/>
        <v/>
      </c>
      <c r="K231" s="114" t="str">
        <f t="shared" si="59"/>
        <v/>
      </c>
      <c r="L231" s="8" t="str">
        <f t="shared" si="69"/>
        <v/>
      </c>
      <c r="M231" s="115" t="str">
        <f t="shared" si="70"/>
        <v/>
      </c>
      <c r="N231" s="8" t="str">
        <f t="shared" si="71"/>
        <v/>
      </c>
      <c r="O231" s="115" t="str">
        <f t="shared" si="72"/>
        <v/>
      </c>
      <c r="P231" s="115" t="str">
        <f t="shared" si="73"/>
        <v/>
      </c>
      <c r="Q231" s="121" t="str">
        <f>IFERROR(VLOOKUP(A231,Final_list,17,0),"")</f>
        <v/>
      </c>
      <c r="R231" s="121" t="str">
        <f>IFERROR(VLOOKUP(A231,Final_list,18,0),"")</f>
        <v/>
      </c>
    </row>
    <row r="232" spans="1:18" ht="29.1" customHeight="1">
      <c r="A232" s="66">
        <v>225</v>
      </c>
      <c r="B232" s="8" t="str">
        <f t="shared" si="60"/>
        <v/>
      </c>
      <c r="C232" s="112" t="str">
        <f t="shared" si="61"/>
        <v/>
      </c>
      <c r="D232" s="112" t="str">
        <f t="shared" si="62"/>
        <v/>
      </c>
      <c r="E232" s="113" t="str">
        <f t="shared" si="63"/>
        <v/>
      </c>
      <c r="F232" s="113" t="str">
        <f t="shared" si="64"/>
        <v/>
      </c>
      <c r="G232" s="113" t="str">
        <f t="shared" si="65"/>
        <v/>
      </c>
      <c r="H232" s="114" t="str">
        <f t="shared" si="66"/>
        <v/>
      </c>
      <c r="I232" s="114" t="str">
        <f t="shared" si="67"/>
        <v/>
      </c>
      <c r="J232" s="8" t="str">
        <f t="shared" si="68"/>
        <v/>
      </c>
      <c r="K232" s="114" t="str">
        <f t="shared" si="59"/>
        <v/>
      </c>
      <c r="L232" s="8" t="str">
        <f t="shared" si="69"/>
        <v/>
      </c>
      <c r="M232" s="115" t="str">
        <f t="shared" si="70"/>
        <v/>
      </c>
      <c r="N232" s="8" t="str">
        <f t="shared" si="71"/>
        <v/>
      </c>
      <c r="O232" s="115" t="str">
        <f t="shared" si="72"/>
        <v/>
      </c>
      <c r="P232" s="115" t="str">
        <f t="shared" si="73"/>
        <v/>
      </c>
      <c r="Q232" s="121" t="str">
        <f>IFERROR(VLOOKUP(A232,Final_list,17,0),"")</f>
        <v/>
      </c>
      <c r="R232" s="121" t="str">
        <f>IFERROR(VLOOKUP(A232,Final_list,18,0),"")</f>
        <v/>
      </c>
    </row>
    <row r="233" spans="1:18" ht="29.1" customHeight="1">
      <c r="A233" s="66">
        <v>226</v>
      </c>
      <c r="B233" s="8" t="str">
        <f t="shared" si="60"/>
        <v/>
      </c>
      <c r="C233" s="112" t="str">
        <f t="shared" si="61"/>
        <v/>
      </c>
      <c r="D233" s="112" t="str">
        <f t="shared" si="62"/>
        <v/>
      </c>
      <c r="E233" s="113" t="str">
        <f t="shared" si="63"/>
        <v/>
      </c>
      <c r="F233" s="113" t="str">
        <f t="shared" si="64"/>
        <v/>
      </c>
      <c r="G233" s="113" t="str">
        <f t="shared" si="65"/>
        <v/>
      </c>
      <c r="H233" s="114" t="str">
        <f t="shared" si="66"/>
        <v/>
      </c>
      <c r="I233" s="114" t="str">
        <f t="shared" si="67"/>
        <v/>
      </c>
      <c r="J233" s="8" t="str">
        <f t="shared" si="68"/>
        <v/>
      </c>
      <c r="K233" s="114" t="str">
        <f t="shared" si="59"/>
        <v/>
      </c>
      <c r="L233" s="8" t="str">
        <f t="shared" si="69"/>
        <v/>
      </c>
      <c r="M233" s="115" t="str">
        <f t="shared" si="70"/>
        <v/>
      </c>
      <c r="N233" s="8" t="str">
        <f t="shared" si="71"/>
        <v/>
      </c>
      <c r="O233" s="115" t="str">
        <f t="shared" si="72"/>
        <v/>
      </c>
      <c r="P233" s="115" t="str">
        <f t="shared" si="73"/>
        <v/>
      </c>
      <c r="Q233" s="121" t="str">
        <f>IFERROR(VLOOKUP(A233,Final_list,17,0),"")</f>
        <v/>
      </c>
      <c r="R233" s="121" t="str">
        <f>IFERROR(VLOOKUP(A233,Final_list,18,0),"")</f>
        <v/>
      </c>
    </row>
    <row r="234" spans="1:18" ht="29.1" customHeight="1">
      <c r="A234" s="66">
        <v>227</v>
      </c>
      <c r="B234" s="8" t="str">
        <f t="shared" si="60"/>
        <v/>
      </c>
      <c r="C234" s="112" t="str">
        <f t="shared" si="61"/>
        <v/>
      </c>
      <c r="D234" s="112" t="str">
        <f t="shared" si="62"/>
        <v/>
      </c>
      <c r="E234" s="113" t="str">
        <f t="shared" si="63"/>
        <v/>
      </c>
      <c r="F234" s="113" t="str">
        <f t="shared" si="64"/>
        <v/>
      </c>
      <c r="G234" s="113" t="str">
        <f t="shared" si="65"/>
        <v/>
      </c>
      <c r="H234" s="114" t="str">
        <f t="shared" si="66"/>
        <v/>
      </c>
      <c r="I234" s="114" t="str">
        <f t="shared" si="67"/>
        <v/>
      </c>
      <c r="J234" s="8" t="str">
        <f t="shared" si="68"/>
        <v/>
      </c>
      <c r="K234" s="114" t="str">
        <f t="shared" si="59"/>
        <v/>
      </c>
      <c r="L234" s="8" t="str">
        <f t="shared" si="69"/>
        <v/>
      </c>
      <c r="M234" s="115" t="str">
        <f t="shared" si="70"/>
        <v/>
      </c>
      <c r="N234" s="8" t="str">
        <f t="shared" si="71"/>
        <v/>
      </c>
      <c r="O234" s="115" t="str">
        <f t="shared" si="72"/>
        <v/>
      </c>
      <c r="P234" s="115" t="str">
        <f t="shared" si="73"/>
        <v/>
      </c>
      <c r="Q234" s="121" t="str">
        <f>IFERROR(VLOOKUP(A234,Final_list,17,0),"")</f>
        <v/>
      </c>
      <c r="R234" s="121" t="str">
        <f>IFERROR(VLOOKUP(A234,Final_list,18,0),"")</f>
        <v/>
      </c>
    </row>
    <row r="235" spans="1:18" ht="29.1" customHeight="1">
      <c r="A235" s="66">
        <v>228</v>
      </c>
      <c r="B235" s="8" t="str">
        <f t="shared" si="60"/>
        <v/>
      </c>
      <c r="C235" s="112" t="str">
        <f t="shared" si="61"/>
        <v/>
      </c>
      <c r="D235" s="112" t="str">
        <f t="shared" si="62"/>
        <v/>
      </c>
      <c r="E235" s="113" t="str">
        <f t="shared" si="63"/>
        <v/>
      </c>
      <c r="F235" s="113" t="str">
        <f t="shared" si="64"/>
        <v/>
      </c>
      <c r="G235" s="113" t="str">
        <f t="shared" si="65"/>
        <v/>
      </c>
      <c r="H235" s="114" t="str">
        <f t="shared" si="66"/>
        <v/>
      </c>
      <c r="I235" s="114" t="str">
        <f t="shared" si="67"/>
        <v/>
      </c>
      <c r="J235" s="8" t="str">
        <f t="shared" si="68"/>
        <v/>
      </c>
      <c r="K235" s="114" t="str">
        <f t="shared" si="59"/>
        <v/>
      </c>
      <c r="L235" s="8" t="str">
        <f t="shared" si="69"/>
        <v/>
      </c>
      <c r="M235" s="115" t="str">
        <f t="shared" si="70"/>
        <v/>
      </c>
      <c r="N235" s="8" t="str">
        <f t="shared" si="71"/>
        <v/>
      </c>
      <c r="O235" s="115" t="str">
        <f t="shared" si="72"/>
        <v/>
      </c>
      <c r="P235" s="115" t="str">
        <f t="shared" si="73"/>
        <v/>
      </c>
      <c r="Q235" s="121" t="str">
        <f>IFERROR(VLOOKUP(A235,Final_list,17,0),"")</f>
        <v/>
      </c>
      <c r="R235" s="121" t="str">
        <f>IFERROR(VLOOKUP(A235,Final_list,18,0),"")</f>
        <v/>
      </c>
    </row>
    <row r="236" spans="1:18" ht="29.1" customHeight="1">
      <c r="A236" s="66">
        <v>229</v>
      </c>
      <c r="B236" s="8" t="str">
        <f t="shared" si="60"/>
        <v/>
      </c>
      <c r="C236" s="112" t="str">
        <f t="shared" si="61"/>
        <v/>
      </c>
      <c r="D236" s="112" t="str">
        <f t="shared" si="62"/>
        <v/>
      </c>
      <c r="E236" s="113" t="str">
        <f t="shared" si="63"/>
        <v/>
      </c>
      <c r="F236" s="113" t="str">
        <f t="shared" si="64"/>
        <v/>
      </c>
      <c r="G236" s="113" t="str">
        <f t="shared" si="65"/>
        <v/>
      </c>
      <c r="H236" s="114" t="str">
        <f t="shared" si="66"/>
        <v/>
      </c>
      <c r="I236" s="114" t="str">
        <f t="shared" si="67"/>
        <v/>
      </c>
      <c r="J236" s="8" t="str">
        <f t="shared" si="68"/>
        <v/>
      </c>
      <c r="K236" s="114" t="str">
        <f t="shared" si="59"/>
        <v/>
      </c>
      <c r="L236" s="8" t="str">
        <f t="shared" si="69"/>
        <v/>
      </c>
      <c r="M236" s="115" t="str">
        <f t="shared" si="70"/>
        <v/>
      </c>
      <c r="N236" s="8" t="str">
        <f t="shared" si="71"/>
        <v/>
      </c>
      <c r="O236" s="115" t="str">
        <f t="shared" si="72"/>
        <v/>
      </c>
      <c r="P236" s="115" t="str">
        <f t="shared" si="73"/>
        <v/>
      </c>
      <c r="Q236" s="121" t="str">
        <f>IFERROR(VLOOKUP(A236,Final_list,17,0),"")</f>
        <v/>
      </c>
      <c r="R236" s="121" t="str">
        <f>IFERROR(VLOOKUP(A236,Final_list,18,0),"")</f>
        <v/>
      </c>
    </row>
    <row r="237" spans="1:18" ht="29.1" customHeight="1">
      <c r="A237" s="66">
        <v>230</v>
      </c>
      <c r="B237" s="8" t="str">
        <f t="shared" si="60"/>
        <v/>
      </c>
      <c r="C237" s="112" t="str">
        <f t="shared" si="61"/>
        <v/>
      </c>
      <c r="D237" s="112" t="str">
        <f t="shared" si="62"/>
        <v/>
      </c>
      <c r="E237" s="113" t="str">
        <f t="shared" si="63"/>
        <v/>
      </c>
      <c r="F237" s="113" t="str">
        <f t="shared" si="64"/>
        <v/>
      </c>
      <c r="G237" s="113" t="str">
        <f t="shared" si="65"/>
        <v/>
      </c>
      <c r="H237" s="114" t="str">
        <f t="shared" si="66"/>
        <v/>
      </c>
      <c r="I237" s="114" t="str">
        <f t="shared" si="67"/>
        <v/>
      </c>
      <c r="J237" s="8" t="str">
        <f t="shared" si="68"/>
        <v/>
      </c>
      <c r="K237" s="114" t="str">
        <f t="shared" si="59"/>
        <v/>
      </c>
      <c r="L237" s="8" t="str">
        <f t="shared" si="69"/>
        <v/>
      </c>
      <c r="M237" s="115" t="str">
        <f t="shared" si="70"/>
        <v/>
      </c>
      <c r="N237" s="8" t="str">
        <f t="shared" si="71"/>
        <v/>
      </c>
      <c r="O237" s="115" t="str">
        <f t="shared" si="72"/>
        <v/>
      </c>
      <c r="P237" s="115" t="str">
        <f t="shared" si="73"/>
        <v/>
      </c>
      <c r="Q237" s="121" t="str">
        <f>IFERROR(VLOOKUP(A237,Final_list,17,0),"")</f>
        <v/>
      </c>
      <c r="R237" s="121" t="str">
        <f>IFERROR(VLOOKUP(A237,Final_list,18,0),"")</f>
        <v/>
      </c>
    </row>
    <row r="238" spans="1:18" ht="29.1" customHeight="1">
      <c r="A238" s="66">
        <v>231</v>
      </c>
      <c r="B238" s="8" t="str">
        <f t="shared" si="60"/>
        <v/>
      </c>
      <c r="C238" s="112" t="str">
        <f t="shared" si="61"/>
        <v/>
      </c>
      <c r="D238" s="112" t="str">
        <f t="shared" si="62"/>
        <v/>
      </c>
      <c r="E238" s="113" t="str">
        <f t="shared" si="63"/>
        <v/>
      </c>
      <c r="F238" s="113" t="str">
        <f t="shared" si="64"/>
        <v/>
      </c>
      <c r="G238" s="113" t="str">
        <f t="shared" si="65"/>
        <v/>
      </c>
      <c r="H238" s="114" t="str">
        <f t="shared" si="66"/>
        <v/>
      </c>
      <c r="I238" s="114" t="str">
        <f t="shared" si="67"/>
        <v/>
      </c>
      <c r="J238" s="8" t="str">
        <f t="shared" si="68"/>
        <v/>
      </c>
      <c r="K238" s="114" t="str">
        <f t="shared" si="59"/>
        <v/>
      </c>
      <c r="L238" s="8" t="str">
        <f t="shared" si="69"/>
        <v/>
      </c>
      <c r="M238" s="115" t="str">
        <f t="shared" si="70"/>
        <v/>
      </c>
      <c r="N238" s="8" t="str">
        <f t="shared" si="71"/>
        <v/>
      </c>
      <c r="O238" s="115" t="str">
        <f t="shared" si="72"/>
        <v/>
      </c>
      <c r="P238" s="115" t="str">
        <f t="shared" si="73"/>
        <v/>
      </c>
      <c r="Q238" s="121" t="str">
        <f>IFERROR(VLOOKUP(A238,Final_list,17,0),"")</f>
        <v/>
      </c>
      <c r="R238" s="121" t="str">
        <f>IFERROR(VLOOKUP(A238,Final_list,18,0),"")</f>
        <v/>
      </c>
    </row>
    <row r="239" spans="1:18" ht="29.1" customHeight="1">
      <c r="A239" s="66">
        <v>232</v>
      </c>
      <c r="B239" s="8" t="str">
        <f t="shared" si="60"/>
        <v/>
      </c>
      <c r="C239" s="112" t="str">
        <f t="shared" si="61"/>
        <v/>
      </c>
      <c r="D239" s="112" t="str">
        <f t="shared" si="62"/>
        <v/>
      </c>
      <c r="E239" s="113" t="str">
        <f t="shared" si="63"/>
        <v/>
      </c>
      <c r="F239" s="113" t="str">
        <f t="shared" si="64"/>
        <v/>
      </c>
      <c r="G239" s="113" t="str">
        <f t="shared" si="65"/>
        <v/>
      </c>
      <c r="H239" s="114" t="str">
        <f t="shared" si="66"/>
        <v/>
      </c>
      <c r="I239" s="114" t="str">
        <f t="shared" si="67"/>
        <v/>
      </c>
      <c r="J239" s="8" t="str">
        <f t="shared" si="68"/>
        <v/>
      </c>
      <c r="K239" s="114" t="str">
        <f t="shared" si="59"/>
        <v/>
      </c>
      <c r="L239" s="8" t="str">
        <f t="shared" si="69"/>
        <v/>
      </c>
      <c r="M239" s="115" t="str">
        <f t="shared" si="70"/>
        <v/>
      </c>
      <c r="N239" s="8" t="str">
        <f t="shared" si="71"/>
        <v/>
      </c>
      <c r="O239" s="115" t="str">
        <f t="shared" si="72"/>
        <v/>
      </c>
      <c r="P239" s="115" t="str">
        <f t="shared" si="73"/>
        <v/>
      </c>
      <c r="Q239" s="121" t="str">
        <f>IFERROR(VLOOKUP(A239,Final_list,17,0),"")</f>
        <v/>
      </c>
      <c r="R239" s="121" t="str">
        <f>IFERROR(VLOOKUP(A239,Final_list,18,0),"")</f>
        <v/>
      </c>
    </row>
    <row r="240" spans="1:18" ht="29.1" customHeight="1">
      <c r="A240" s="66">
        <v>233</v>
      </c>
      <c r="B240" s="8" t="str">
        <f t="shared" si="60"/>
        <v/>
      </c>
      <c r="C240" s="112" t="str">
        <f t="shared" si="61"/>
        <v/>
      </c>
      <c r="D240" s="112" t="str">
        <f t="shared" si="62"/>
        <v/>
      </c>
      <c r="E240" s="113" t="str">
        <f t="shared" si="63"/>
        <v/>
      </c>
      <c r="F240" s="113" t="str">
        <f t="shared" si="64"/>
        <v/>
      </c>
      <c r="G240" s="113" t="str">
        <f t="shared" si="65"/>
        <v/>
      </c>
      <c r="H240" s="114" t="str">
        <f t="shared" si="66"/>
        <v/>
      </c>
      <c r="I240" s="114" t="str">
        <f t="shared" si="67"/>
        <v/>
      </c>
      <c r="J240" s="8" t="str">
        <f t="shared" si="68"/>
        <v/>
      </c>
      <c r="K240" s="114" t="str">
        <f t="shared" si="59"/>
        <v/>
      </c>
      <c r="L240" s="8" t="str">
        <f t="shared" si="69"/>
        <v/>
      </c>
      <c r="M240" s="115" t="str">
        <f t="shared" si="70"/>
        <v/>
      </c>
      <c r="N240" s="8" t="str">
        <f t="shared" si="71"/>
        <v/>
      </c>
      <c r="O240" s="115" t="str">
        <f t="shared" si="72"/>
        <v/>
      </c>
      <c r="P240" s="115" t="str">
        <f t="shared" si="73"/>
        <v/>
      </c>
      <c r="Q240" s="121" t="str">
        <f>IFERROR(VLOOKUP(A240,Final_list,17,0),"")</f>
        <v/>
      </c>
      <c r="R240" s="121" t="str">
        <f>IFERROR(VLOOKUP(A240,Final_list,18,0),"")</f>
        <v/>
      </c>
    </row>
    <row r="241" spans="1:18" ht="29.1" customHeight="1">
      <c r="A241" s="66">
        <v>234</v>
      </c>
      <c r="B241" s="8" t="str">
        <f t="shared" si="60"/>
        <v/>
      </c>
      <c r="C241" s="112" t="str">
        <f t="shared" si="61"/>
        <v/>
      </c>
      <c r="D241" s="112" t="str">
        <f t="shared" si="62"/>
        <v/>
      </c>
      <c r="E241" s="113" t="str">
        <f t="shared" si="63"/>
        <v/>
      </c>
      <c r="F241" s="113" t="str">
        <f t="shared" si="64"/>
        <v/>
      </c>
      <c r="G241" s="113" t="str">
        <f t="shared" si="65"/>
        <v/>
      </c>
      <c r="H241" s="114" t="str">
        <f t="shared" si="66"/>
        <v/>
      </c>
      <c r="I241" s="114" t="str">
        <f t="shared" si="67"/>
        <v/>
      </c>
      <c r="J241" s="8" t="str">
        <f t="shared" si="68"/>
        <v/>
      </c>
      <c r="K241" s="114" t="str">
        <f t="shared" si="59"/>
        <v/>
      </c>
      <c r="L241" s="8" t="str">
        <f t="shared" si="69"/>
        <v/>
      </c>
      <c r="M241" s="115" t="str">
        <f t="shared" si="70"/>
        <v/>
      </c>
      <c r="N241" s="8" t="str">
        <f t="shared" si="71"/>
        <v/>
      </c>
      <c r="O241" s="115" t="str">
        <f t="shared" si="72"/>
        <v/>
      </c>
      <c r="P241" s="115" t="str">
        <f t="shared" si="73"/>
        <v/>
      </c>
      <c r="Q241" s="121" t="str">
        <f>IFERROR(VLOOKUP(A241,Final_list,17,0),"")</f>
        <v/>
      </c>
      <c r="R241" s="121" t="str">
        <f>IFERROR(VLOOKUP(A241,Final_list,18,0),"")</f>
        <v/>
      </c>
    </row>
    <row r="242" spans="1:18" ht="29.1" customHeight="1">
      <c r="A242" s="66">
        <v>235</v>
      </c>
      <c r="B242" s="8" t="str">
        <f t="shared" si="60"/>
        <v/>
      </c>
      <c r="C242" s="112" t="str">
        <f t="shared" si="61"/>
        <v/>
      </c>
      <c r="D242" s="112" t="str">
        <f t="shared" si="62"/>
        <v/>
      </c>
      <c r="E242" s="113" t="str">
        <f t="shared" si="63"/>
        <v/>
      </c>
      <c r="F242" s="113" t="str">
        <f t="shared" si="64"/>
        <v/>
      </c>
      <c r="G242" s="113" t="str">
        <f t="shared" si="65"/>
        <v/>
      </c>
      <c r="H242" s="114" t="str">
        <f t="shared" si="66"/>
        <v/>
      </c>
      <c r="I242" s="114" t="str">
        <f t="shared" si="67"/>
        <v/>
      </c>
      <c r="J242" s="8" t="str">
        <f t="shared" si="68"/>
        <v/>
      </c>
      <c r="K242" s="114" t="str">
        <f t="shared" si="59"/>
        <v/>
      </c>
      <c r="L242" s="8" t="str">
        <f t="shared" si="69"/>
        <v/>
      </c>
      <c r="M242" s="115" t="str">
        <f t="shared" si="70"/>
        <v/>
      </c>
      <c r="N242" s="8" t="str">
        <f t="shared" si="71"/>
        <v/>
      </c>
      <c r="O242" s="115" t="str">
        <f t="shared" si="72"/>
        <v/>
      </c>
      <c r="P242" s="115" t="str">
        <f t="shared" si="73"/>
        <v/>
      </c>
      <c r="Q242" s="121" t="str">
        <f>IFERROR(VLOOKUP(A242,Final_list,17,0),"")</f>
        <v/>
      </c>
      <c r="R242" s="121" t="str">
        <f>IFERROR(VLOOKUP(A242,Final_list,18,0),"")</f>
        <v/>
      </c>
    </row>
    <row r="243" spans="1:18" ht="29.1" customHeight="1">
      <c r="A243" s="66">
        <v>236</v>
      </c>
      <c r="B243" s="8" t="str">
        <f t="shared" si="60"/>
        <v/>
      </c>
      <c r="C243" s="112" t="str">
        <f t="shared" si="61"/>
        <v/>
      </c>
      <c r="D243" s="112" t="str">
        <f t="shared" si="62"/>
        <v/>
      </c>
      <c r="E243" s="113" t="str">
        <f t="shared" si="63"/>
        <v/>
      </c>
      <c r="F243" s="113" t="str">
        <f t="shared" si="64"/>
        <v/>
      </c>
      <c r="G243" s="113" t="str">
        <f t="shared" si="65"/>
        <v/>
      </c>
      <c r="H243" s="114" t="str">
        <f t="shared" si="66"/>
        <v/>
      </c>
      <c r="I243" s="114" t="str">
        <f t="shared" si="67"/>
        <v/>
      </c>
      <c r="J243" s="8" t="str">
        <f t="shared" si="68"/>
        <v/>
      </c>
      <c r="K243" s="114" t="str">
        <f t="shared" si="59"/>
        <v/>
      </c>
      <c r="L243" s="8" t="str">
        <f t="shared" si="69"/>
        <v/>
      </c>
      <c r="M243" s="115" t="str">
        <f t="shared" si="70"/>
        <v/>
      </c>
      <c r="N243" s="8" t="str">
        <f t="shared" si="71"/>
        <v/>
      </c>
      <c r="O243" s="115" t="str">
        <f t="shared" si="72"/>
        <v/>
      </c>
      <c r="P243" s="115" t="str">
        <f t="shared" si="73"/>
        <v/>
      </c>
      <c r="Q243" s="121" t="str">
        <f>IFERROR(VLOOKUP(A243,Final_list,17,0),"")</f>
        <v/>
      </c>
      <c r="R243" s="121" t="str">
        <f>IFERROR(VLOOKUP(A243,Final_list,18,0),"")</f>
        <v/>
      </c>
    </row>
    <row r="244" spans="1:18" ht="29.1" customHeight="1">
      <c r="A244" s="66">
        <v>237</v>
      </c>
      <c r="B244" s="8" t="str">
        <f t="shared" si="60"/>
        <v/>
      </c>
      <c r="C244" s="112" t="str">
        <f t="shared" si="61"/>
        <v/>
      </c>
      <c r="D244" s="112" t="str">
        <f t="shared" si="62"/>
        <v/>
      </c>
      <c r="E244" s="113" t="str">
        <f t="shared" si="63"/>
        <v/>
      </c>
      <c r="F244" s="113" t="str">
        <f t="shared" si="64"/>
        <v/>
      </c>
      <c r="G244" s="113" t="str">
        <f t="shared" si="65"/>
        <v/>
      </c>
      <c r="H244" s="114" t="str">
        <f t="shared" si="66"/>
        <v/>
      </c>
      <c r="I244" s="114" t="str">
        <f t="shared" si="67"/>
        <v/>
      </c>
      <c r="J244" s="8" t="str">
        <f t="shared" si="68"/>
        <v/>
      </c>
      <c r="K244" s="114" t="str">
        <f t="shared" si="59"/>
        <v/>
      </c>
      <c r="L244" s="8" t="str">
        <f t="shared" si="69"/>
        <v/>
      </c>
      <c r="M244" s="115" t="str">
        <f t="shared" si="70"/>
        <v/>
      </c>
      <c r="N244" s="8" t="str">
        <f t="shared" si="71"/>
        <v/>
      </c>
      <c r="O244" s="115" t="str">
        <f t="shared" si="72"/>
        <v/>
      </c>
      <c r="P244" s="115" t="str">
        <f t="shared" si="73"/>
        <v/>
      </c>
      <c r="Q244" s="121" t="str">
        <f>IFERROR(VLOOKUP(A244,Final_list,17,0),"")</f>
        <v/>
      </c>
      <c r="R244" s="121" t="str">
        <f>IFERROR(VLOOKUP(A244,Final_list,18,0),"")</f>
        <v/>
      </c>
    </row>
    <row r="245" spans="1:18" ht="29.1" customHeight="1">
      <c r="A245" s="66">
        <v>238</v>
      </c>
      <c r="B245" s="8" t="str">
        <f t="shared" si="60"/>
        <v/>
      </c>
      <c r="C245" s="112" t="str">
        <f t="shared" si="61"/>
        <v/>
      </c>
      <c r="D245" s="112" t="str">
        <f t="shared" si="62"/>
        <v/>
      </c>
      <c r="E245" s="113" t="str">
        <f t="shared" si="63"/>
        <v/>
      </c>
      <c r="F245" s="113" t="str">
        <f t="shared" si="64"/>
        <v/>
      </c>
      <c r="G245" s="113" t="str">
        <f t="shared" si="65"/>
        <v/>
      </c>
      <c r="H245" s="114" t="str">
        <f t="shared" si="66"/>
        <v/>
      </c>
      <c r="I245" s="114" t="str">
        <f t="shared" si="67"/>
        <v/>
      </c>
      <c r="J245" s="8" t="str">
        <f t="shared" si="68"/>
        <v/>
      </c>
      <c r="K245" s="114" t="str">
        <f t="shared" si="59"/>
        <v/>
      </c>
      <c r="L245" s="8" t="str">
        <f t="shared" si="69"/>
        <v/>
      </c>
      <c r="M245" s="115" t="str">
        <f t="shared" si="70"/>
        <v/>
      </c>
      <c r="N245" s="8" t="str">
        <f t="shared" si="71"/>
        <v/>
      </c>
      <c r="O245" s="115" t="str">
        <f t="shared" si="72"/>
        <v/>
      </c>
      <c r="P245" s="115" t="str">
        <f t="shared" si="73"/>
        <v/>
      </c>
      <c r="Q245" s="121" t="str">
        <f>IFERROR(VLOOKUP(A245,Final_list,17,0),"")</f>
        <v/>
      </c>
      <c r="R245" s="121" t="str">
        <f>IFERROR(VLOOKUP(A245,Final_list,18,0),"")</f>
        <v/>
      </c>
    </row>
    <row r="246" spans="1:18" ht="29.1" customHeight="1">
      <c r="A246" s="66">
        <v>239</v>
      </c>
      <c r="B246" s="8" t="str">
        <f t="shared" si="60"/>
        <v/>
      </c>
      <c r="C246" s="112" t="str">
        <f t="shared" si="61"/>
        <v/>
      </c>
      <c r="D246" s="112" t="str">
        <f t="shared" si="62"/>
        <v/>
      </c>
      <c r="E246" s="113" t="str">
        <f t="shared" si="63"/>
        <v/>
      </c>
      <c r="F246" s="113" t="str">
        <f t="shared" si="64"/>
        <v/>
      </c>
      <c r="G246" s="113" t="str">
        <f t="shared" si="65"/>
        <v/>
      </c>
      <c r="H246" s="114" t="str">
        <f t="shared" si="66"/>
        <v/>
      </c>
      <c r="I246" s="114" t="str">
        <f t="shared" si="67"/>
        <v/>
      </c>
      <c r="J246" s="8" t="str">
        <f t="shared" si="68"/>
        <v/>
      </c>
      <c r="K246" s="114" t="str">
        <f t="shared" si="59"/>
        <v/>
      </c>
      <c r="L246" s="8" t="str">
        <f t="shared" si="69"/>
        <v/>
      </c>
      <c r="M246" s="115" t="str">
        <f t="shared" si="70"/>
        <v/>
      </c>
      <c r="N246" s="8" t="str">
        <f t="shared" si="71"/>
        <v/>
      </c>
      <c r="O246" s="115" t="str">
        <f t="shared" si="72"/>
        <v/>
      </c>
      <c r="P246" s="115" t="str">
        <f t="shared" si="73"/>
        <v/>
      </c>
      <c r="Q246" s="121" t="str">
        <f>IFERROR(VLOOKUP(A246,Final_list,17,0),"")</f>
        <v/>
      </c>
      <c r="R246" s="121" t="str">
        <f>IFERROR(VLOOKUP(A246,Final_list,18,0),"")</f>
        <v/>
      </c>
    </row>
    <row r="247" spans="1:18" ht="29.1" customHeight="1">
      <c r="A247" s="66">
        <v>240</v>
      </c>
      <c r="B247" s="8" t="str">
        <f t="shared" si="60"/>
        <v/>
      </c>
      <c r="C247" s="112" t="str">
        <f t="shared" si="61"/>
        <v/>
      </c>
      <c r="D247" s="112" t="str">
        <f t="shared" si="62"/>
        <v/>
      </c>
      <c r="E247" s="113" t="str">
        <f t="shared" si="63"/>
        <v/>
      </c>
      <c r="F247" s="113" t="str">
        <f t="shared" si="64"/>
        <v/>
      </c>
      <c r="G247" s="113" t="str">
        <f t="shared" si="65"/>
        <v/>
      </c>
      <c r="H247" s="114" t="str">
        <f t="shared" si="66"/>
        <v/>
      </c>
      <c r="I247" s="114" t="str">
        <f t="shared" si="67"/>
        <v/>
      </c>
      <c r="J247" s="8" t="str">
        <f t="shared" si="68"/>
        <v/>
      </c>
      <c r="K247" s="114" t="str">
        <f t="shared" si="59"/>
        <v/>
      </c>
      <c r="L247" s="8" t="str">
        <f t="shared" si="69"/>
        <v/>
      </c>
      <c r="M247" s="115" t="str">
        <f t="shared" si="70"/>
        <v/>
      </c>
      <c r="N247" s="8" t="str">
        <f t="shared" si="71"/>
        <v/>
      </c>
      <c r="O247" s="115" t="str">
        <f t="shared" si="72"/>
        <v/>
      </c>
      <c r="P247" s="115" t="str">
        <f t="shared" si="73"/>
        <v/>
      </c>
      <c r="Q247" s="121" t="str">
        <f>IFERROR(VLOOKUP(A247,Final_list,17,0),"")</f>
        <v/>
      </c>
      <c r="R247" s="121" t="str">
        <f>IFERROR(VLOOKUP(A247,Final_list,18,0),"")</f>
        <v/>
      </c>
    </row>
    <row r="248" spans="1:18" ht="29.1" customHeight="1">
      <c r="A248" s="66">
        <v>241</v>
      </c>
      <c r="B248" s="8" t="str">
        <f t="shared" si="60"/>
        <v/>
      </c>
      <c r="C248" s="112" t="str">
        <f t="shared" si="61"/>
        <v/>
      </c>
      <c r="D248" s="112" t="str">
        <f t="shared" si="62"/>
        <v/>
      </c>
      <c r="E248" s="113" t="str">
        <f t="shared" si="63"/>
        <v/>
      </c>
      <c r="F248" s="113" t="str">
        <f t="shared" si="64"/>
        <v/>
      </c>
      <c r="G248" s="113" t="str">
        <f t="shared" si="65"/>
        <v/>
      </c>
      <c r="H248" s="114" t="str">
        <f t="shared" si="66"/>
        <v/>
      </c>
      <c r="I248" s="114" t="str">
        <f t="shared" si="67"/>
        <v/>
      </c>
      <c r="J248" s="8" t="str">
        <f t="shared" si="68"/>
        <v/>
      </c>
      <c r="K248" s="114" t="str">
        <f t="shared" si="59"/>
        <v/>
      </c>
      <c r="L248" s="8" t="str">
        <f t="shared" si="69"/>
        <v/>
      </c>
      <c r="M248" s="115" t="str">
        <f t="shared" si="70"/>
        <v/>
      </c>
      <c r="N248" s="8" t="str">
        <f t="shared" si="71"/>
        <v/>
      </c>
      <c r="O248" s="115" t="str">
        <f t="shared" si="72"/>
        <v/>
      </c>
      <c r="P248" s="115" t="str">
        <f t="shared" si="73"/>
        <v/>
      </c>
      <c r="Q248" s="121" t="str">
        <f>IFERROR(VLOOKUP(A248,Final_list,17,0),"")</f>
        <v/>
      </c>
      <c r="R248" s="121" t="str">
        <f>IFERROR(VLOOKUP(A248,Final_list,18,0),"")</f>
        <v/>
      </c>
    </row>
    <row r="249" spans="1:18" ht="29.1" customHeight="1">
      <c r="A249" s="66">
        <v>242</v>
      </c>
      <c r="B249" s="8" t="str">
        <f t="shared" si="60"/>
        <v/>
      </c>
      <c r="C249" s="112" t="str">
        <f t="shared" si="61"/>
        <v/>
      </c>
      <c r="D249" s="112" t="str">
        <f t="shared" si="62"/>
        <v/>
      </c>
      <c r="E249" s="113" t="str">
        <f t="shared" si="63"/>
        <v/>
      </c>
      <c r="F249" s="113" t="str">
        <f t="shared" si="64"/>
        <v/>
      </c>
      <c r="G249" s="113" t="str">
        <f t="shared" si="65"/>
        <v/>
      </c>
      <c r="H249" s="114" t="str">
        <f t="shared" si="66"/>
        <v/>
      </c>
      <c r="I249" s="114" t="str">
        <f t="shared" si="67"/>
        <v/>
      </c>
      <c r="J249" s="8" t="str">
        <f t="shared" si="68"/>
        <v/>
      </c>
      <c r="K249" s="114" t="str">
        <f t="shared" si="59"/>
        <v/>
      </c>
      <c r="L249" s="8" t="str">
        <f t="shared" si="69"/>
        <v/>
      </c>
      <c r="M249" s="115" t="str">
        <f t="shared" si="70"/>
        <v/>
      </c>
      <c r="N249" s="8" t="str">
        <f t="shared" si="71"/>
        <v/>
      </c>
      <c r="O249" s="115" t="str">
        <f t="shared" si="72"/>
        <v/>
      </c>
      <c r="P249" s="115" t="str">
        <f t="shared" si="73"/>
        <v/>
      </c>
      <c r="Q249" s="121" t="str">
        <f>IFERROR(VLOOKUP(A249,Final_list,17,0),"")</f>
        <v/>
      </c>
      <c r="R249" s="121" t="str">
        <f>IFERROR(VLOOKUP(A249,Final_list,18,0),"")</f>
        <v/>
      </c>
    </row>
    <row r="250" spans="1:18" ht="29.1" customHeight="1">
      <c r="A250" s="66">
        <v>243</v>
      </c>
      <c r="B250" s="8" t="str">
        <f t="shared" si="60"/>
        <v/>
      </c>
      <c r="C250" s="112" t="str">
        <f t="shared" si="61"/>
        <v/>
      </c>
      <c r="D250" s="112" t="str">
        <f t="shared" si="62"/>
        <v/>
      </c>
      <c r="E250" s="113" t="str">
        <f t="shared" si="63"/>
        <v/>
      </c>
      <c r="F250" s="113" t="str">
        <f t="shared" si="64"/>
        <v/>
      </c>
      <c r="G250" s="113" t="str">
        <f t="shared" si="65"/>
        <v/>
      </c>
      <c r="H250" s="114" t="str">
        <f t="shared" si="66"/>
        <v/>
      </c>
      <c r="I250" s="114" t="str">
        <f t="shared" si="67"/>
        <v/>
      </c>
      <c r="J250" s="8" t="str">
        <f t="shared" si="68"/>
        <v/>
      </c>
      <c r="K250" s="114" t="str">
        <f t="shared" si="59"/>
        <v/>
      </c>
      <c r="L250" s="8" t="str">
        <f t="shared" si="69"/>
        <v/>
      </c>
      <c r="M250" s="115" t="str">
        <f t="shared" si="70"/>
        <v/>
      </c>
      <c r="N250" s="8" t="str">
        <f t="shared" si="71"/>
        <v/>
      </c>
      <c r="O250" s="115" t="str">
        <f t="shared" si="72"/>
        <v/>
      </c>
      <c r="P250" s="115" t="str">
        <f t="shared" si="73"/>
        <v/>
      </c>
      <c r="Q250" s="121" t="str">
        <f>IFERROR(VLOOKUP(A250,Final_list,17,0),"")</f>
        <v/>
      </c>
      <c r="R250" s="121" t="str">
        <f>IFERROR(VLOOKUP(A250,Final_list,18,0),"")</f>
        <v/>
      </c>
    </row>
    <row r="251" spans="1:18" ht="29.1" customHeight="1">
      <c r="A251" s="66">
        <v>244</v>
      </c>
      <c r="B251" s="8" t="str">
        <f t="shared" si="60"/>
        <v/>
      </c>
      <c r="C251" s="112" t="str">
        <f t="shared" si="61"/>
        <v/>
      </c>
      <c r="D251" s="112" t="str">
        <f t="shared" si="62"/>
        <v/>
      </c>
      <c r="E251" s="113" t="str">
        <f t="shared" si="63"/>
        <v/>
      </c>
      <c r="F251" s="113" t="str">
        <f t="shared" si="64"/>
        <v/>
      </c>
      <c r="G251" s="113" t="str">
        <f t="shared" si="65"/>
        <v/>
      </c>
      <c r="H251" s="114" t="str">
        <f t="shared" si="66"/>
        <v/>
      </c>
      <c r="I251" s="114" t="str">
        <f t="shared" si="67"/>
        <v/>
      </c>
      <c r="J251" s="8" t="str">
        <f t="shared" si="68"/>
        <v/>
      </c>
      <c r="K251" s="114" t="str">
        <f t="shared" si="59"/>
        <v/>
      </c>
      <c r="L251" s="8" t="str">
        <f t="shared" si="69"/>
        <v/>
      </c>
      <c r="M251" s="115" t="str">
        <f t="shared" si="70"/>
        <v/>
      </c>
      <c r="N251" s="8" t="str">
        <f t="shared" si="71"/>
        <v/>
      </c>
      <c r="O251" s="115" t="str">
        <f t="shared" si="72"/>
        <v/>
      </c>
      <c r="P251" s="115" t="str">
        <f t="shared" si="73"/>
        <v/>
      </c>
      <c r="Q251" s="121" t="str">
        <f>IFERROR(VLOOKUP(A251,Final_list,17,0),"")</f>
        <v/>
      </c>
      <c r="R251" s="121" t="str">
        <f>IFERROR(VLOOKUP(A251,Final_list,18,0),"")</f>
        <v/>
      </c>
    </row>
    <row r="252" spans="1:18" ht="29.1" customHeight="1">
      <c r="A252" s="66">
        <v>245</v>
      </c>
      <c r="B252" s="8" t="str">
        <f t="shared" si="60"/>
        <v/>
      </c>
      <c r="C252" s="112" t="str">
        <f t="shared" si="61"/>
        <v/>
      </c>
      <c r="D252" s="112" t="str">
        <f t="shared" si="62"/>
        <v/>
      </c>
      <c r="E252" s="113" t="str">
        <f t="shared" si="63"/>
        <v/>
      </c>
      <c r="F252" s="113" t="str">
        <f t="shared" si="64"/>
        <v/>
      </c>
      <c r="G252" s="113" t="str">
        <f t="shared" si="65"/>
        <v/>
      </c>
      <c r="H252" s="114" t="str">
        <f t="shared" si="66"/>
        <v/>
      </c>
      <c r="I252" s="114" t="str">
        <f t="shared" si="67"/>
        <v/>
      </c>
      <c r="J252" s="8" t="str">
        <f t="shared" si="68"/>
        <v/>
      </c>
      <c r="K252" s="114" t="str">
        <f t="shared" si="59"/>
        <v/>
      </c>
      <c r="L252" s="8" t="str">
        <f t="shared" si="69"/>
        <v/>
      </c>
      <c r="M252" s="115" t="str">
        <f t="shared" si="70"/>
        <v/>
      </c>
      <c r="N252" s="8" t="str">
        <f t="shared" si="71"/>
        <v/>
      </c>
      <c r="O252" s="115" t="str">
        <f t="shared" si="72"/>
        <v/>
      </c>
      <c r="P252" s="115" t="str">
        <f t="shared" si="73"/>
        <v/>
      </c>
      <c r="Q252" s="121" t="str">
        <f>IFERROR(VLOOKUP(A252,Final_list,17,0),"")</f>
        <v/>
      </c>
      <c r="R252" s="121" t="str">
        <f>IFERROR(VLOOKUP(A252,Final_list,18,0),"")</f>
        <v/>
      </c>
    </row>
    <row r="253" spans="1:18" ht="29.1" customHeight="1">
      <c r="A253" s="66">
        <v>246</v>
      </c>
      <c r="B253" s="8" t="str">
        <f t="shared" si="60"/>
        <v/>
      </c>
      <c r="C253" s="112" t="str">
        <f t="shared" si="61"/>
        <v/>
      </c>
      <c r="D253" s="112" t="str">
        <f t="shared" si="62"/>
        <v/>
      </c>
      <c r="E253" s="113" t="str">
        <f t="shared" si="63"/>
        <v/>
      </c>
      <c r="F253" s="113" t="str">
        <f t="shared" si="64"/>
        <v/>
      </c>
      <c r="G253" s="113" t="str">
        <f t="shared" si="65"/>
        <v/>
      </c>
      <c r="H253" s="114" t="str">
        <f t="shared" si="66"/>
        <v/>
      </c>
      <c r="I253" s="114" t="str">
        <f t="shared" si="67"/>
        <v/>
      </c>
      <c r="J253" s="8" t="str">
        <f t="shared" si="68"/>
        <v/>
      </c>
      <c r="K253" s="114" t="str">
        <f t="shared" si="59"/>
        <v/>
      </c>
      <c r="L253" s="8" t="str">
        <f t="shared" si="69"/>
        <v/>
      </c>
      <c r="M253" s="115" t="str">
        <f t="shared" si="70"/>
        <v/>
      </c>
      <c r="N253" s="8" t="str">
        <f t="shared" si="71"/>
        <v/>
      </c>
      <c r="O253" s="115" t="str">
        <f t="shared" si="72"/>
        <v/>
      </c>
      <c r="P253" s="115" t="str">
        <f t="shared" si="73"/>
        <v/>
      </c>
      <c r="Q253" s="121" t="str">
        <f>IFERROR(VLOOKUP(A253,Final_list,17,0),"")</f>
        <v/>
      </c>
      <c r="R253" s="121" t="str">
        <f>IFERROR(VLOOKUP(A253,Final_list,18,0),"")</f>
        <v/>
      </c>
    </row>
    <row r="254" spans="1:18" ht="29.1" customHeight="1">
      <c r="A254" s="66">
        <v>247</v>
      </c>
      <c r="B254" s="8" t="str">
        <f t="shared" si="60"/>
        <v/>
      </c>
      <c r="C254" s="112" t="str">
        <f t="shared" si="61"/>
        <v/>
      </c>
      <c r="D254" s="112" t="str">
        <f t="shared" si="62"/>
        <v/>
      </c>
      <c r="E254" s="113" t="str">
        <f t="shared" si="63"/>
        <v/>
      </c>
      <c r="F254" s="113" t="str">
        <f t="shared" si="64"/>
        <v/>
      </c>
      <c r="G254" s="113" t="str">
        <f t="shared" si="65"/>
        <v/>
      </c>
      <c r="H254" s="114" t="str">
        <f t="shared" si="66"/>
        <v/>
      </c>
      <c r="I254" s="114" t="str">
        <f t="shared" si="67"/>
        <v/>
      </c>
      <c r="J254" s="8" t="str">
        <f t="shared" si="68"/>
        <v/>
      </c>
      <c r="K254" s="114" t="str">
        <f t="shared" si="59"/>
        <v/>
      </c>
      <c r="L254" s="8" t="str">
        <f t="shared" si="69"/>
        <v/>
      </c>
      <c r="M254" s="115" t="str">
        <f t="shared" si="70"/>
        <v/>
      </c>
      <c r="N254" s="8" t="str">
        <f t="shared" si="71"/>
        <v/>
      </c>
      <c r="O254" s="115" t="str">
        <f t="shared" si="72"/>
        <v/>
      </c>
      <c r="P254" s="115" t="str">
        <f t="shared" si="73"/>
        <v/>
      </c>
      <c r="Q254" s="121" t="str">
        <f>IFERROR(VLOOKUP(A254,Final_list,17,0),"")</f>
        <v/>
      </c>
      <c r="R254" s="121" t="str">
        <f>IFERROR(VLOOKUP(A254,Final_list,18,0),"")</f>
        <v/>
      </c>
    </row>
    <row r="255" spans="1:18" ht="29.1" customHeight="1">
      <c r="A255" s="66">
        <v>248</v>
      </c>
      <c r="B255" s="8" t="str">
        <f t="shared" si="60"/>
        <v/>
      </c>
      <c r="C255" s="112" t="str">
        <f t="shared" si="61"/>
        <v/>
      </c>
      <c r="D255" s="112" t="str">
        <f t="shared" si="62"/>
        <v/>
      </c>
      <c r="E255" s="113" t="str">
        <f t="shared" si="63"/>
        <v/>
      </c>
      <c r="F255" s="113" t="str">
        <f t="shared" si="64"/>
        <v/>
      </c>
      <c r="G255" s="113" t="str">
        <f t="shared" si="65"/>
        <v/>
      </c>
      <c r="H255" s="114" t="str">
        <f t="shared" si="66"/>
        <v/>
      </c>
      <c r="I255" s="114" t="str">
        <f t="shared" si="67"/>
        <v/>
      </c>
      <c r="J255" s="8" t="str">
        <f t="shared" si="68"/>
        <v/>
      </c>
      <c r="K255" s="114" t="str">
        <f t="shared" si="59"/>
        <v/>
      </c>
      <c r="L255" s="8" t="str">
        <f t="shared" si="69"/>
        <v/>
      </c>
      <c r="M255" s="115" t="str">
        <f t="shared" si="70"/>
        <v/>
      </c>
      <c r="N255" s="8" t="str">
        <f t="shared" si="71"/>
        <v/>
      </c>
      <c r="O255" s="115" t="str">
        <f t="shared" si="72"/>
        <v/>
      </c>
      <c r="P255" s="115" t="str">
        <f t="shared" si="73"/>
        <v/>
      </c>
      <c r="Q255" s="121" t="str">
        <f>IFERROR(VLOOKUP(A255,Final_list,17,0),"")</f>
        <v/>
      </c>
      <c r="R255" s="121" t="str">
        <f>IFERROR(VLOOKUP(A255,Final_list,18,0),"")</f>
        <v/>
      </c>
    </row>
    <row r="256" spans="1:18" ht="29.1" customHeight="1">
      <c r="A256" s="66">
        <v>249</v>
      </c>
      <c r="B256" s="8" t="str">
        <f t="shared" si="60"/>
        <v/>
      </c>
      <c r="C256" s="112" t="str">
        <f t="shared" si="61"/>
        <v/>
      </c>
      <c r="D256" s="112" t="str">
        <f t="shared" si="62"/>
        <v/>
      </c>
      <c r="E256" s="113" t="str">
        <f t="shared" si="63"/>
        <v/>
      </c>
      <c r="F256" s="113" t="str">
        <f t="shared" si="64"/>
        <v/>
      </c>
      <c r="G256" s="113" t="str">
        <f t="shared" si="65"/>
        <v/>
      </c>
      <c r="H256" s="114" t="str">
        <f t="shared" si="66"/>
        <v/>
      </c>
      <c r="I256" s="114" t="str">
        <f t="shared" si="67"/>
        <v/>
      </c>
      <c r="J256" s="8" t="str">
        <f t="shared" si="68"/>
        <v/>
      </c>
      <c r="K256" s="114" t="str">
        <f t="shared" si="59"/>
        <v/>
      </c>
      <c r="L256" s="8" t="str">
        <f t="shared" si="69"/>
        <v/>
      </c>
      <c r="M256" s="115" t="str">
        <f t="shared" si="70"/>
        <v/>
      </c>
      <c r="N256" s="8" t="str">
        <f t="shared" si="71"/>
        <v/>
      </c>
      <c r="O256" s="115" t="str">
        <f t="shared" si="72"/>
        <v/>
      </c>
      <c r="P256" s="115" t="str">
        <f t="shared" si="73"/>
        <v/>
      </c>
      <c r="Q256" s="121" t="str">
        <f>IFERROR(VLOOKUP(A256,Final_list,17,0),"")</f>
        <v/>
      </c>
      <c r="R256" s="121" t="str">
        <f>IFERROR(VLOOKUP(A256,Final_list,18,0),"")</f>
        <v/>
      </c>
    </row>
    <row r="257" spans="1:18" ht="29.1" customHeight="1">
      <c r="A257" s="66">
        <v>250</v>
      </c>
      <c r="B257" s="8" t="str">
        <f t="shared" si="60"/>
        <v/>
      </c>
      <c r="C257" s="112" t="str">
        <f t="shared" si="61"/>
        <v/>
      </c>
      <c r="D257" s="112" t="str">
        <f t="shared" si="62"/>
        <v/>
      </c>
      <c r="E257" s="113" t="str">
        <f t="shared" si="63"/>
        <v/>
      </c>
      <c r="F257" s="113" t="str">
        <f t="shared" si="64"/>
        <v/>
      </c>
      <c r="G257" s="113" t="str">
        <f t="shared" si="65"/>
        <v/>
      </c>
      <c r="H257" s="114" t="str">
        <f t="shared" si="66"/>
        <v/>
      </c>
      <c r="I257" s="114" t="str">
        <f t="shared" si="67"/>
        <v/>
      </c>
      <c r="J257" s="8" t="str">
        <f t="shared" si="68"/>
        <v/>
      </c>
      <c r="K257" s="114" t="str">
        <f t="shared" si="59"/>
        <v/>
      </c>
      <c r="L257" s="8" t="str">
        <f t="shared" si="69"/>
        <v/>
      </c>
      <c r="M257" s="115" t="str">
        <f t="shared" si="70"/>
        <v/>
      </c>
      <c r="N257" s="8" t="str">
        <f t="shared" si="71"/>
        <v/>
      </c>
      <c r="O257" s="115" t="str">
        <f t="shared" si="72"/>
        <v/>
      </c>
      <c r="P257" s="115" t="str">
        <f t="shared" si="73"/>
        <v/>
      </c>
      <c r="Q257" s="121" t="str">
        <f>IFERROR(VLOOKUP(A257,Final_list,17,0),"")</f>
        <v/>
      </c>
      <c r="R257" s="121" t="str">
        <f>IFERROR(VLOOKUP(A257,Final_list,18,0),"")</f>
        <v/>
      </c>
    </row>
    <row r="258" spans="1:18" ht="29.1" customHeight="1">
      <c r="A258" s="66">
        <v>251</v>
      </c>
      <c r="B258" s="8" t="str">
        <f t="shared" si="60"/>
        <v/>
      </c>
      <c r="C258" s="112" t="str">
        <f t="shared" si="61"/>
        <v/>
      </c>
      <c r="D258" s="112" t="str">
        <f t="shared" si="62"/>
        <v/>
      </c>
      <c r="E258" s="113" t="str">
        <f t="shared" si="63"/>
        <v/>
      </c>
      <c r="F258" s="113" t="str">
        <f t="shared" si="64"/>
        <v/>
      </c>
      <c r="G258" s="113" t="str">
        <f t="shared" si="65"/>
        <v/>
      </c>
      <c r="H258" s="114" t="str">
        <f t="shared" si="66"/>
        <v/>
      </c>
      <c r="I258" s="114" t="str">
        <f t="shared" si="67"/>
        <v/>
      </c>
      <c r="J258" s="8" t="str">
        <f t="shared" si="68"/>
        <v/>
      </c>
      <c r="K258" s="114" t="str">
        <f t="shared" si="59"/>
        <v/>
      </c>
      <c r="L258" s="8" t="str">
        <f t="shared" si="69"/>
        <v/>
      </c>
      <c r="M258" s="115" t="str">
        <f t="shared" si="70"/>
        <v/>
      </c>
      <c r="N258" s="8" t="str">
        <f t="shared" si="71"/>
        <v/>
      </c>
      <c r="O258" s="115" t="str">
        <f t="shared" si="72"/>
        <v/>
      </c>
      <c r="P258" s="115" t="str">
        <f t="shared" si="73"/>
        <v/>
      </c>
      <c r="Q258" s="121" t="str">
        <f>IFERROR(VLOOKUP(A258,Final_list,17,0),"")</f>
        <v/>
      </c>
      <c r="R258" s="121" t="str">
        <f>IFERROR(VLOOKUP(A258,Final_list,18,0),"")</f>
        <v/>
      </c>
    </row>
    <row r="259" spans="1:18" ht="29.1" customHeight="1">
      <c r="A259" s="66">
        <v>252</v>
      </c>
      <c r="B259" s="8" t="str">
        <f t="shared" si="60"/>
        <v/>
      </c>
      <c r="C259" s="112" t="str">
        <f t="shared" si="61"/>
        <v/>
      </c>
      <c r="D259" s="112" t="str">
        <f t="shared" si="62"/>
        <v/>
      </c>
      <c r="E259" s="113" t="str">
        <f t="shared" si="63"/>
        <v/>
      </c>
      <c r="F259" s="113" t="str">
        <f t="shared" si="64"/>
        <v/>
      </c>
      <c r="G259" s="113" t="str">
        <f t="shared" si="65"/>
        <v/>
      </c>
      <c r="H259" s="114" t="str">
        <f t="shared" si="66"/>
        <v/>
      </c>
      <c r="I259" s="114" t="str">
        <f t="shared" si="67"/>
        <v/>
      </c>
      <c r="J259" s="8" t="str">
        <f t="shared" si="68"/>
        <v/>
      </c>
      <c r="K259" s="114" t="str">
        <f t="shared" si="59"/>
        <v/>
      </c>
      <c r="L259" s="8" t="str">
        <f t="shared" si="69"/>
        <v/>
      </c>
      <c r="M259" s="115" t="str">
        <f t="shared" si="70"/>
        <v/>
      </c>
      <c r="N259" s="8" t="str">
        <f t="shared" si="71"/>
        <v/>
      </c>
      <c r="O259" s="115" t="str">
        <f t="shared" si="72"/>
        <v/>
      </c>
      <c r="P259" s="115" t="str">
        <f t="shared" si="73"/>
        <v/>
      </c>
      <c r="Q259" s="121" t="str">
        <f>IFERROR(VLOOKUP(A259,Final_list,17,0),"")</f>
        <v/>
      </c>
      <c r="R259" s="121" t="str">
        <f>IFERROR(VLOOKUP(A259,Final_list,18,0),"")</f>
        <v/>
      </c>
    </row>
    <row r="260" spans="1:18" ht="29.1" customHeight="1">
      <c r="A260" s="66">
        <v>253</v>
      </c>
      <c r="B260" s="8" t="str">
        <f t="shared" si="60"/>
        <v/>
      </c>
      <c r="C260" s="112" t="str">
        <f t="shared" si="61"/>
        <v/>
      </c>
      <c r="D260" s="112" t="str">
        <f t="shared" si="62"/>
        <v/>
      </c>
      <c r="E260" s="113" t="str">
        <f t="shared" si="63"/>
        <v/>
      </c>
      <c r="F260" s="113" t="str">
        <f t="shared" si="64"/>
        <v/>
      </c>
      <c r="G260" s="113" t="str">
        <f t="shared" si="65"/>
        <v/>
      </c>
      <c r="H260" s="114" t="str">
        <f t="shared" si="66"/>
        <v/>
      </c>
      <c r="I260" s="114" t="str">
        <f t="shared" si="67"/>
        <v/>
      </c>
      <c r="J260" s="8" t="str">
        <f t="shared" si="68"/>
        <v/>
      </c>
      <c r="K260" s="114" t="str">
        <f t="shared" si="59"/>
        <v/>
      </c>
      <c r="L260" s="8" t="str">
        <f t="shared" si="69"/>
        <v/>
      </c>
      <c r="M260" s="115" t="str">
        <f t="shared" si="70"/>
        <v/>
      </c>
      <c r="N260" s="8" t="str">
        <f t="shared" si="71"/>
        <v/>
      </c>
      <c r="O260" s="115" t="str">
        <f t="shared" si="72"/>
        <v/>
      </c>
      <c r="P260" s="115" t="str">
        <f t="shared" si="73"/>
        <v/>
      </c>
      <c r="Q260" s="121" t="str">
        <f>IFERROR(VLOOKUP(A260,Final_list,17,0),"")</f>
        <v/>
      </c>
      <c r="R260" s="121" t="str">
        <f>IFERROR(VLOOKUP(A260,Final_list,18,0),"")</f>
        <v/>
      </c>
    </row>
    <row r="261" spans="1:18" ht="29.1" customHeight="1">
      <c r="A261" s="66">
        <v>254</v>
      </c>
      <c r="B261" s="8" t="str">
        <f t="shared" si="60"/>
        <v/>
      </c>
      <c r="C261" s="112" t="str">
        <f t="shared" si="61"/>
        <v/>
      </c>
      <c r="D261" s="112" t="str">
        <f t="shared" si="62"/>
        <v/>
      </c>
      <c r="E261" s="113" t="str">
        <f t="shared" si="63"/>
        <v/>
      </c>
      <c r="F261" s="113" t="str">
        <f t="shared" si="64"/>
        <v/>
      </c>
      <c r="G261" s="113" t="str">
        <f t="shared" si="65"/>
        <v/>
      </c>
      <c r="H261" s="114" t="str">
        <f t="shared" si="66"/>
        <v/>
      </c>
      <c r="I261" s="114" t="str">
        <f t="shared" si="67"/>
        <v/>
      </c>
      <c r="J261" s="8" t="str">
        <f t="shared" si="68"/>
        <v/>
      </c>
      <c r="K261" s="114" t="str">
        <f t="shared" si="59"/>
        <v/>
      </c>
      <c r="L261" s="8" t="str">
        <f t="shared" si="69"/>
        <v/>
      </c>
      <c r="M261" s="115" t="str">
        <f t="shared" si="70"/>
        <v/>
      </c>
      <c r="N261" s="8" t="str">
        <f t="shared" si="71"/>
        <v/>
      </c>
      <c r="O261" s="115" t="str">
        <f t="shared" si="72"/>
        <v/>
      </c>
      <c r="P261" s="115" t="str">
        <f t="shared" si="73"/>
        <v/>
      </c>
      <c r="Q261" s="121" t="str">
        <f>IFERROR(VLOOKUP(A261,Final_list,17,0),"")</f>
        <v/>
      </c>
      <c r="R261" s="121" t="str">
        <f>IFERROR(VLOOKUP(A261,Final_list,18,0),"")</f>
        <v/>
      </c>
    </row>
    <row r="262" spans="1:18" ht="29.1" customHeight="1">
      <c r="A262" s="66">
        <v>255</v>
      </c>
      <c r="B262" s="8" t="str">
        <f t="shared" si="60"/>
        <v/>
      </c>
      <c r="C262" s="112" t="str">
        <f t="shared" si="61"/>
        <v/>
      </c>
      <c r="D262" s="112" t="str">
        <f t="shared" si="62"/>
        <v/>
      </c>
      <c r="E262" s="113" t="str">
        <f t="shared" si="63"/>
        <v/>
      </c>
      <c r="F262" s="113" t="str">
        <f t="shared" si="64"/>
        <v/>
      </c>
      <c r="G262" s="113" t="str">
        <f t="shared" si="65"/>
        <v/>
      </c>
      <c r="H262" s="114" t="str">
        <f t="shared" si="66"/>
        <v/>
      </c>
      <c r="I262" s="114" t="str">
        <f t="shared" si="67"/>
        <v/>
      </c>
      <c r="J262" s="8" t="str">
        <f t="shared" si="68"/>
        <v/>
      </c>
      <c r="K262" s="114" t="str">
        <f t="shared" si="59"/>
        <v/>
      </c>
      <c r="L262" s="8" t="str">
        <f t="shared" si="69"/>
        <v/>
      </c>
      <c r="M262" s="115" t="str">
        <f t="shared" si="70"/>
        <v/>
      </c>
      <c r="N262" s="8" t="str">
        <f t="shared" si="71"/>
        <v/>
      </c>
      <c r="O262" s="115" t="str">
        <f t="shared" si="72"/>
        <v/>
      </c>
      <c r="P262" s="115" t="str">
        <f t="shared" si="73"/>
        <v/>
      </c>
      <c r="Q262" s="121" t="str">
        <f>IFERROR(VLOOKUP(A262,Final_list,17,0),"")</f>
        <v/>
      </c>
      <c r="R262" s="121" t="str">
        <f>IFERROR(VLOOKUP(A262,Final_list,18,0),"")</f>
        <v/>
      </c>
    </row>
    <row r="263" spans="1:18" ht="29.1" customHeight="1">
      <c r="A263" s="66">
        <v>256</v>
      </c>
      <c r="B263" s="8" t="str">
        <f t="shared" si="60"/>
        <v/>
      </c>
      <c r="C263" s="112" t="str">
        <f t="shared" si="61"/>
        <v/>
      </c>
      <c r="D263" s="112" t="str">
        <f t="shared" si="62"/>
        <v/>
      </c>
      <c r="E263" s="113" t="str">
        <f t="shared" si="63"/>
        <v/>
      </c>
      <c r="F263" s="113" t="str">
        <f t="shared" si="64"/>
        <v/>
      </c>
      <c r="G263" s="113" t="str">
        <f t="shared" si="65"/>
        <v/>
      </c>
      <c r="H263" s="114" t="str">
        <f t="shared" si="66"/>
        <v/>
      </c>
      <c r="I263" s="114" t="str">
        <f t="shared" si="67"/>
        <v/>
      </c>
      <c r="J263" s="8" t="str">
        <f t="shared" si="68"/>
        <v/>
      </c>
      <c r="K263" s="114" t="str">
        <f t="shared" si="59"/>
        <v/>
      </c>
      <c r="L263" s="8" t="str">
        <f t="shared" si="69"/>
        <v/>
      </c>
      <c r="M263" s="115" t="str">
        <f t="shared" si="70"/>
        <v/>
      </c>
      <c r="N263" s="8" t="str">
        <f t="shared" si="71"/>
        <v/>
      </c>
      <c r="O263" s="115" t="str">
        <f t="shared" si="72"/>
        <v/>
      </c>
      <c r="P263" s="115" t="str">
        <f t="shared" si="73"/>
        <v/>
      </c>
      <c r="Q263" s="121" t="str">
        <f>IFERROR(VLOOKUP(A263,Final_list,17,0),"")</f>
        <v/>
      </c>
      <c r="R263" s="121" t="str">
        <f>IFERROR(VLOOKUP(A263,Final_list,18,0),"")</f>
        <v/>
      </c>
    </row>
    <row r="264" spans="1:18" ht="29.1" customHeight="1">
      <c r="A264" s="66">
        <v>257</v>
      </c>
      <c r="B264" s="8" t="str">
        <f t="shared" si="60"/>
        <v/>
      </c>
      <c r="C264" s="112" t="str">
        <f t="shared" si="61"/>
        <v/>
      </c>
      <c r="D264" s="112" t="str">
        <f t="shared" si="62"/>
        <v/>
      </c>
      <c r="E264" s="113" t="str">
        <f t="shared" si="63"/>
        <v/>
      </c>
      <c r="F264" s="113" t="str">
        <f t="shared" si="64"/>
        <v/>
      </c>
      <c r="G264" s="113" t="str">
        <f t="shared" si="65"/>
        <v/>
      </c>
      <c r="H264" s="114" t="str">
        <f t="shared" si="66"/>
        <v/>
      </c>
      <c r="I264" s="114" t="str">
        <f t="shared" si="67"/>
        <v/>
      </c>
      <c r="J264" s="8" t="str">
        <f t="shared" si="68"/>
        <v/>
      </c>
      <c r="K264" s="114" t="str">
        <f t="shared" ref="K264:K327" si="74">IFERROR(VLOOKUP(A264,Final_list,11,0),"")</f>
        <v/>
      </c>
      <c r="L264" s="8" t="str">
        <f t="shared" si="69"/>
        <v/>
      </c>
      <c r="M264" s="115" t="str">
        <f t="shared" si="70"/>
        <v/>
      </c>
      <c r="N264" s="8" t="str">
        <f t="shared" si="71"/>
        <v/>
      </c>
      <c r="O264" s="115" t="str">
        <f t="shared" si="72"/>
        <v/>
      </c>
      <c r="P264" s="115" t="str">
        <f t="shared" si="73"/>
        <v/>
      </c>
      <c r="Q264" s="121" t="str">
        <f>IFERROR(VLOOKUP(A264,Final_list,17,0),"")</f>
        <v/>
      </c>
      <c r="R264" s="121" t="str">
        <f>IFERROR(VLOOKUP(A264,Final_list,18,0),"")</f>
        <v/>
      </c>
    </row>
    <row r="265" spans="1:18" ht="29.1" customHeight="1">
      <c r="A265" s="66">
        <v>258</v>
      </c>
      <c r="B265" s="8" t="str">
        <f t="shared" si="60"/>
        <v/>
      </c>
      <c r="C265" s="112" t="str">
        <f t="shared" si="61"/>
        <v/>
      </c>
      <c r="D265" s="112" t="str">
        <f t="shared" si="62"/>
        <v/>
      </c>
      <c r="E265" s="113" t="str">
        <f t="shared" si="63"/>
        <v/>
      </c>
      <c r="F265" s="113" t="str">
        <f t="shared" si="64"/>
        <v/>
      </c>
      <c r="G265" s="113" t="str">
        <f t="shared" si="65"/>
        <v/>
      </c>
      <c r="H265" s="114" t="str">
        <f t="shared" si="66"/>
        <v/>
      </c>
      <c r="I265" s="114" t="str">
        <f t="shared" si="67"/>
        <v/>
      </c>
      <c r="J265" s="8" t="str">
        <f t="shared" si="68"/>
        <v/>
      </c>
      <c r="K265" s="114" t="str">
        <f t="shared" si="74"/>
        <v/>
      </c>
      <c r="L265" s="8" t="str">
        <f t="shared" si="69"/>
        <v/>
      </c>
      <c r="M265" s="115" t="str">
        <f t="shared" si="70"/>
        <v/>
      </c>
      <c r="N265" s="8" t="str">
        <f t="shared" si="71"/>
        <v/>
      </c>
      <c r="O265" s="115" t="str">
        <f t="shared" si="72"/>
        <v/>
      </c>
      <c r="P265" s="115" t="str">
        <f t="shared" si="73"/>
        <v/>
      </c>
      <c r="Q265" s="121" t="str">
        <f>IFERROR(VLOOKUP(A265,Final_list,17,0),"")</f>
        <v/>
      </c>
      <c r="R265" s="121" t="str">
        <f>IFERROR(VLOOKUP(A265,Final_list,18,0),"")</f>
        <v/>
      </c>
    </row>
    <row r="266" spans="1:18" ht="29.1" customHeight="1">
      <c r="A266" s="66">
        <v>259</v>
      </c>
      <c r="B266" s="8" t="str">
        <f t="shared" si="60"/>
        <v/>
      </c>
      <c r="C266" s="112" t="str">
        <f t="shared" si="61"/>
        <v/>
      </c>
      <c r="D266" s="112" t="str">
        <f t="shared" si="62"/>
        <v/>
      </c>
      <c r="E266" s="113" t="str">
        <f t="shared" si="63"/>
        <v/>
      </c>
      <c r="F266" s="113" t="str">
        <f t="shared" si="64"/>
        <v/>
      </c>
      <c r="G266" s="113" t="str">
        <f t="shared" si="65"/>
        <v/>
      </c>
      <c r="H266" s="114" t="str">
        <f t="shared" si="66"/>
        <v/>
      </c>
      <c r="I266" s="114" t="str">
        <f t="shared" si="67"/>
        <v/>
      </c>
      <c r="J266" s="8" t="str">
        <f t="shared" si="68"/>
        <v/>
      </c>
      <c r="K266" s="114" t="str">
        <f t="shared" si="74"/>
        <v/>
      </c>
      <c r="L266" s="8" t="str">
        <f t="shared" si="69"/>
        <v/>
      </c>
      <c r="M266" s="115" t="str">
        <f t="shared" si="70"/>
        <v/>
      </c>
      <c r="N266" s="8" t="str">
        <f t="shared" si="71"/>
        <v/>
      </c>
      <c r="O266" s="115" t="str">
        <f t="shared" si="72"/>
        <v/>
      </c>
      <c r="P266" s="115" t="str">
        <f t="shared" si="73"/>
        <v/>
      </c>
      <c r="Q266" s="121" t="str">
        <f>IFERROR(VLOOKUP(A266,Final_list,17,0),"")</f>
        <v/>
      </c>
      <c r="R266" s="121" t="str">
        <f>IFERROR(VLOOKUP(A266,Final_list,18,0),"")</f>
        <v/>
      </c>
    </row>
    <row r="267" spans="1:18" ht="29.1" customHeight="1">
      <c r="A267" s="66">
        <v>260</v>
      </c>
      <c r="B267" s="8" t="str">
        <f t="shared" si="60"/>
        <v/>
      </c>
      <c r="C267" s="112" t="str">
        <f t="shared" si="61"/>
        <v/>
      </c>
      <c r="D267" s="112" t="str">
        <f t="shared" si="62"/>
        <v/>
      </c>
      <c r="E267" s="113" t="str">
        <f t="shared" si="63"/>
        <v/>
      </c>
      <c r="F267" s="113" t="str">
        <f t="shared" si="64"/>
        <v/>
      </c>
      <c r="G267" s="113" t="str">
        <f t="shared" si="65"/>
        <v/>
      </c>
      <c r="H267" s="114" t="str">
        <f t="shared" si="66"/>
        <v/>
      </c>
      <c r="I267" s="114" t="str">
        <f t="shared" si="67"/>
        <v/>
      </c>
      <c r="J267" s="8" t="str">
        <f t="shared" si="68"/>
        <v/>
      </c>
      <c r="K267" s="114" t="str">
        <f t="shared" si="74"/>
        <v/>
      </c>
      <c r="L267" s="8" t="str">
        <f t="shared" si="69"/>
        <v/>
      </c>
      <c r="M267" s="115" t="str">
        <f t="shared" si="70"/>
        <v/>
      </c>
      <c r="N267" s="8" t="str">
        <f t="shared" si="71"/>
        <v/>
      </c>
      <c r="O267" s="115" t="str">
        <f t="shared" si="72"/>
        <v/>
      </c>
      <c r="P267" s="115" t="str">
        <f t="shared" si="73"/>
        <v/>
      </c>
      <c r="Q267" s="121" t="str">
        <f>IFERROR(VLOOKUP(A267,Final_list,17,0),"")</f>
        <v/>
      </c>
      <c r="R267" s="121" t="str">
        <f>IFERROR(VLOOKUP(A267,Final_list,18,0),"")</f>
        <v/>
      </c>
    </row>
    <row r="268" spans="1:18" ht="29.1" customHeight="1">
      <c r="A268" s="66">
        <v>261</v>
      </c>
      <c r="B268" s="8" t="str">
        <f t="shared" ref="B268:B331" si="75">IFERROR(IF(LEN(C268)&gt;=2,B267+1,""),"")</f>
        <v/>
      </c>
      <c r="C268" s="112" t="str">
        <f t="shared" ref="C268:C331" si="76">IFERROR(VLOOKUP(A268,Final_list,2,0),"")</f>
        <v/>
      </c>
      <c r="D268" s="112" t="str">
        <f t="shared" ref="D268:D331" si="77">IFERROR(VLOOKUP(A268,Final_list,3,0),"")</f>
        <v/>
      </c>
      <c r="E268" s="113" t="str">
        <f t="shared" ref="E268:E331" si="78">IFERROR(VLOOKUP(A268,Final_list,4,0),"")</f>
        <v/>
      </c>
      <c r="F268" s="113" t="str">
        <f t="shared" ref="F268:F331" si="79">IFERROR(VLOOKUP(A268,Final_list,5,0),"")</f>
        <v/>
      </c>
      <c r="G268" s="113" t="str">
        <f t="shared" ref="G268:G331" si="80">IFERROR(VLOOKUP(A268,Final_list,6,0),"")</f>
        <v/>
      </c>
      <c r="H268" s="114" t="str">
        <f t="shared" ref="H268:H331" si="81">IFERROR(VLOOKUP(A268,Final_list,7,0),"")</f>
        <v/>
      </c>
      <c r="I268" s="114" t="str">
        <f t="shared" ref="I268:I331" si="82">IFERROR(VLOOKUP(A268,Final_list,8,0),"")</f>
        <v/>
      </c>
      <c r="J268" s="8" t="str">
        <f t="shared" ref="J268:J331" si="83">IFERROR(VLOOKUP(A268,Final_list,9,0),"")</f>
        <v/>
      </c>
      <c r="K268" s="114" t="str">
        <f t="shared" si="74"/>
        <v/>
      </c>
      <c r="L268" s="8" t="str">
        <f t="shared" ref="L268:L331" si="84">IFERROR(VLOOKUP(A268,Final_list,12,0),"")</f>
        <v/>
      </c>
      <c r="M268" s="115" t="str">
        <f t="shared" ref="M268:M331" si="85">IFERROR(VLOOKUP(A268,Final_list,13,0),"")</f>
        <v/>
      </c>
      <c r="N268" s="8" t="str">
        <f t="shared" ref="N268:N331" si="86">IFERROR(VLOOKUP(A268,Final_list,14,0),"")</f>
        <v/>
      </c>
      <c r="O268" s="115" t="str">
        <f t="shared" ref="O268:O331" si="87">IFERROR(VLOOKUP(A268,Final_list,15,0),"")</f>
        <v/>
      </c>
      <c r="P268" s="115" t="str">
        <f t="shared" ref="P268:P331" si="88">IFERROR(VLOOKUP(A268,Final_list,16,0),"")</f>
        <v/>
      </c>
      <c r="Q268" s="121" t="str">
        <f>IFERROR(VLOOKUP(A268,Final_list,17,0),"")</f>
        <v/>
      </c>
      <c r="R268" s="121" t="str">
        <f>IFERROR(VLOOKUP(A268,Final_list,18,0),"")</f>
        <v/>
      </c>
    </row>
    <row r="269" spans="1:18" ht="29.1" customHeight="1">
      <c r="A269" s="66">
        <v>262</v>
      </c>
      <c r="B269" s="8" t="str">
        <f t="shared" si="75"/>
        <v/>
      </c>
      <c r="C269" s="112" t="str">
        <f t="shared" si="76"/>
        <v/>
      </c>
      <c r="D269" s="112" t="str">
        <f t="shared" si="77"/>
        <v/>
      </c>
      <c r="E269" s="113" t="str">
        <f t="shared" si="78"/>
        <v/>
      </c>
      <c r="F269" s="113" t="str">
        <f t="shared" si="79"/>
        <v/>
      </c>
      <c r="G269" s="113" t="str">
        <f t="shared" si="80"/>
        <v/>
      </c>
      <c r="H269" s="114" t="str">
        <f t="shared" si="81"/>
        <v/>
      </c>
      <c r="I269" s="114" t="str">
        <f t="shared" si="82"/>
        <v/>
      </c>
      <c r="J269" s="8" t="str">
        <f t="shared" si="83"/>
        <v/>
      </c>
      <c r="K269" s="114" t="str">
        <f t="shared" si="74"/>
        <v/>
      </c>
      <c r="L269" s="8" t="str">
        <f t="shared" si="84"/>
        <v/>
      </c>
      <c r="M269" s="115" t="str">
        <f t="shared" si="85"/>
        <v/>
      </c>
      <c r="N269" s="8" t="str">
        <f t="shared" si="86"/>
        <v/>
      </c>
      <c r="O269" s="115" t="str">
        <f t="shared" si="87"/>
        <v/>
      </c>
      <c r="P269" s="115" t="str">
        <f t="shared" si="88"/>
        <v/>
      </c>
      <c r="Q269" s="121" t="str">
        <f>IFERROR(VLOOKUP(A269,Final_list,17,0),"")</f>
        <v/>
      </c>
      <c r="R269" s="121" t="str">
        <f>IFERROR(VLOOKUP(A269,Final_list,18,0),"")</f>
        <v/>
      </c>
    </row>
    <row r="270" spans="1:18" ht="29.1" customHeight="1">
      <c r="A270" s="66">
        <v>263</v>
      </c>
      <c r="B270" s="8" t="str">
        <f t="shared" si="75"/>
        <v/>
      </c>
      <c r="C270" s="112" t="str">
        <f t="shared" si="76"/>
        <v/>
      </c>
      <c r="D270" s="112" t="str">
        <f t="shared" si="77"/>
        <v/>
      </c>
      <c r="E270" s="113" t="str">
        <f t="shared" si="78"/>
        <v/>
      </c>
      <c r="F270" s="113" t="str">
        <f t="shared" si="79"/>
        <v/>
      </c>
      <c r="G270" s="113" t="str">
        <f t="shared" si="80"/>
        <v/>
      </c>
      <c r="H270" s="114" t="str">
        <f t="shared" si="81"/>
        <v/>
      </c>
      <c r="I270" s="114" t="str">
        <f t="shared" si="82"/>
        <v/>
      </c>
      <c r="J270" s="8" t="str">
        <f t="shared" si="83"/>
        <v/>
      </c>
      <c r="K270" s="114" t="str">
        <f t="shared" si="74"/>
        <v/>
      </c>
      <c r="L270" s="8" t="str">
        <f t="shared" si="84"/>
        <v/>
      </c>
      <c r="M270" s="115" t="str">
        <f t="shared" si="85"/>
        <v/>
      </c>
      <c r="N270" s="8" t="str">
        <f t="shared" si="86"/>
        <v/>
      </c>
      <c r="O270" s="115" t="str">
        <f t="shared" si="87"/>
        <v/>
      </c>
      <c r="P270" s="115" t="str">
        <f t="shared" si="88"/>
        <v/>
      </c>
      <c r="Q270" s="121" t="str">
        <f>IFERROR(VLOOKUP(A270,Final_list,17,0),"")</f>
        <v/>
      </c>
      <c r="R270" s="121" t="str">
        <f>IFERROR(VLOOKUP(A270,Final_list,18,0),"")</f>
        <v/>
      </c>
    </row>
    <row r="271" spans="1:18" ht="29.1" customHeight="1">
      <c r="A271" s="66">
        <v>264</v>
      </c>
      <c r="B271" s="8" t="str">
        <f t="shared" si="75"/>
        <v/>
      </c>
      <c r="C271" s="112" t="str">
        <f t="shared" si="76"/>
        <v/>
      </c>
      <c r="D271" s="112" t="str">
        <f t="shared" si="77"/>
        <v/>
      </c>
      <c r="E271" s="113" t="str">
        <f t="shared" si="78"/>
        <v/>
      </c>
      <c r="F271" s="113" t="str">
        <f t="shared" si="79"/>
        <v/>
      </c>
      <c r="G271" s="113" t="str">
        <f t="shared" si="80"/>
        <v/>
      </c>
      <c r="H271" s="114" t="str">
        <f t="shared" si="81"/>
        <v/>
      </c>
      <c r="I271" s="114" t="str">
        <f t="shared" si="82"/>
        <v/>
      </c>
      <c r="J271" s="8" t="str">
        <f t="shared" si="83"/>
        <v/>
      </c>
      <c r="K271" s="114" t="str">
        <f t="shared" si="74"/>
        <v/>
      </c>
      <c r="L271" s="8" t="str">
        <f t="shared" si="84"/>
        <v/>
      </c>
      <c r="M271" s="115" t="str">
        <f t="shared" si="85"/>
        <v/>
      </c>
      <c r="N271" s="8" t="str">
        <f t="shared" si="86"/>
        <v/>
      </c>
      <c r="O271" s="115" t="str">
        <f t="shared" si="87"/>
        <v/>
      </c>
      <c r="P271" s="115" t="str">
        <f t="shared" si="88"/>
        <v/>
      </c>
      <c r="Q271" s="121" t="str">
        <f>IFERROR(VLOOKUP(A271,Final_list,17,0),"")</f>
        <v/>
      </c>
      <c r="R271" s="121" t="str">
        <f>IFERROR(VLOOKUP(A271,Final_list,18,0),"")</f>
        <v/>
      </c>
    </row>
    <row r="272" spans="1:18" ht="29.1" customHeight="1">
      <c r="A272" s="66">
        <v>265</v>
      </c>
      <c r="B272" s="8" t="str">
        <f t="shared" si="75"/>
        <v/>
      </c>
      <c r="C272" s="112" t="str">
        <f t="shared" si="76"/>
        <v/>
      </c>
      <c r="D272" s="112" t="str">
        <f t="shared" si="77"/>
        <v/>
      </c>
      <c r="E272" s="113" t="str">
        <f t="shared" si="78"/>
        <v/>
      </c>
      <c r="F272" s="113" t="str">
        <f t="shared" si="79"/>
        <v/>
      </c>
      <c r="G272" s="113" t="str">
        <f t="shared" si="80"/>
        <v/>
      </c>
      <c r="H272" s="114" t="str">
        <f t="shared" si="81"/>
        <v/>
      </c>
      <c r="I272" s="114" t="str">
        <f t="shared" si="82"/>
        <v/>
      </c>
      <c r="J272" s="8" t="str">
        <f t="shared" si="83"/>
        <v/>
      </c>
      <c r="K272" s="114" t="str">
        <f t="shared" si="74"/>
        <v/>
      </c>
      <c r="L272" s="8" t="str">
        <f t="shared" si="84"/>
        <v/>
      </c>
      <c r="M272" s="115" t="str">
        <f t="shared" si="85"/>
        <v/>
      </c>
      <c r="N272" s="8" t="str">
        <f t="shared" si="86"/>
        <v/>
      </c>
      <c r="O272" s="115" t="str">
        <f t="shared" si="87"/>
        <v/>
      </c>
      <c r="P272" s="115" t="str">
        <f t="shared" si="88"/>
        <v/>
      </c>
      <c r="Q272" s="121" t="str">
        <f>IFERROR(VLOOKUP(A272,Final_list,17,0),"")</f>
        <v/>
      </c>
      <c r="R272" s="121" t="str">
        <f>IFERROR(VLOOKUP(A272,Final_list,18,0),"")</f>
        <v/>
      </c>
    </row>
    <row r="273" spans="1:18" ht="29.1" customHeight="1">
      <c r="A273" s="66">
        <v>266</v>
      </c>
      <c r="B273" s="8" t="str">
        <f t="shared" si="75"/>
        <v/>
      </c>
      <c r="C273" s="112" t="str">
        <f t="shared" si="76"/>
        <v/>
      </c>
      <c r="D273" s="112" t="str">
        <f t="shared" si="77"/>
        <v/>
      </c>
      <c r="E273" s="113" t="str">
        <f t="shared" si="78"/>
        <v/>
      </c>
      <c r="F273" s="113" t="str">
        <f t="shared" si="79"/>
        <v/>
      </c>
      <c r="G273" s="113" t="str">
        <f t="shared" si="80"/>
        <v/>
      </c>
      <c r="H273" s="114" t="str">
        <f t="shared" si="81"/>
        <v/>
      </c>
      <c r="I273" s="114" t="str">
        <f t="shared" si="82"/>
        <v/>
      </c>
      <c r="J273" s="8" t="str">
        <f t="shared" si="83"/>
        <v/>
      </c>
      <c r="K273" s="114" t="str">
        <f t="shared" si="74"/>
        <v/>
      </c>
      <c r="L273" s="8" t="str">
        <f t="shared" si="84"/>
        <v/>
      </c>
      <c r="M273" s="115" t="str">
        <f t="shared" si="85"/>
        <v/>
      </c>
      <c r="N273" s="8" t="str">
        <f t="shared" si="86"/>
        <v/>
      </c>
      <c r="O273" s="115" t="str">
        <f t="shared" si="87"/>
        <v/>
      </c>
      <c r="P273" s="115" t="str">
        <f t="shared" si="88"/>
        <v/>
      </c>
      <c r="Q273" s="121" t="str">
        <f>IFERROR(VLOOKUP(A273,Final_list,17,0),"")</f>
        <v/>
      </c>
      <c r="R273" s="121" t="str">
        <f>IFERROR(VLOOKUP(A273,Final_list,18,0),"")</f>
        <v/>
      </c>
    </row>
    <row r="274" spans="1:18" ht="29.1" customHeight="1">
      <c r="A274" s="66">
        <v>267</v>
      </c>
      <c r="B274" s="8" t="str">
        <f t="shared" si="75"/>
        <v/>
      </c>
      <c r="C274" s="112" t="str">
        <f t="shared" si="76"/>
        <v/>
      </c>
      <c r="D274" s="112" t="str">
        <f t="shared" si="77"/>
        <v/>
      </c>
      <c r="E274" s="113" t="str">
        <f t="shared" si="78"/>
        <v/>
      </c>
      <c r="F274" s="113" t="str">
        <f t="shared" si="79"/>
        <v/>
      </c>
      <c r="G274" s="113" t="str">
        <f t="shared" si="80"/>
        <v/>
      </c>
      <c r="H274" s="114" t="str">
        <f t="shared" si="81"/>
        <v/>
      </c>
      <c r="I274" s="114" t="str">
        <f t="shared" si="82"/>
        <v/>
      </c>
      <c r="J274" s="8" t="str">
        <f t="shared" si="83"/>
        <v/>
      </c>
      <c r="K274" s="114" t="str">
        <f t="shared" si="74"/>
        <v/>
      </c>
      <c r="L274" s="8" t="str">
        <f t="shared" si="84"/>
        <v/>
      </c>
      <c r="M274" s="115" t="str">
        <f t="shared" si="85"/>
        <v/>
      </c>
      <c r="N274" s="8" t="str">
        <f t="shared" si="86"/>
        <v/>
      </c>
      <c r="O274" s="115" t="str">
        <f t="shared" si="87"/>
        <v/>
      </c>
      <c r="P274" s="115" t="str">
        <f t="shared" si="88"/>
        <v/>
      </c>
      <c r="Q274" s="121" t="str">
        <f>IFERROR(VLOOKUP(A274,Final_list,17,0),"")</f>
        <v/>
      </c>
      <c r="R274" s="121" t="str">
        <f>IFERROR(VLOOKUP(A274,Final_list,18,0),"")</f>
        <v/>
      </c>
    </row>
    <row r="275" spans="1:18" ht="29.1" customHeight="1">
      <c r="A275" s="66">
        <v>268</v>
      </c>
      <c r="B275" s="8" t="str">
        <f t="shared" si="75"/>
        <v/>
      </c>
      <c r="C275" s="112" t="str">
        <f t="shared" si="76"/>
        <v/>
      </c>
      <c r="D275" s="112" t="str">
        <f t="shared" si="77"/>
        <v/>
      </c>
      <c r="E275" s="113" t="str">
        <f t="shared" si="78"/>
        <v/>
      </c>
      <c r="F275" s="113" t="str">
        <f t="shared" si="79"/>
        <v/>
      </c>
      <c r="G275" s="113" t="str">
        <f t="shared" si="80"/>
        <v/>
      </c>
      <c r="H275" s="114" t="str">
        <f t="shared" si="81"/>
        <v/>
      </c>
      <c r="I275" s="114" t="str">
        <f t="shared" si="82"/>
        <v/>
      </c>
      <c r="J275" s="8" t="str">
        <f t="shared" si="83"/>
        <v/>
      </c>
      <c r="K275" s="114" t="str">
        <f t="shared" si="74"/>
        <v/>
      </c>
      <c r="L275" s="8" t="str">
        <f t="shared" si="84"/>
        <v/>
      </c>
      <c r="M275" s="115" t="str">
        <f t="shared" si="85"/>
        <v/>
      </c>
      <c r="N275" s="8" t="str">
        <f t="shared" si="86"/>
        <v/>
      </c>
      <c r="O275" s="115" t="str">
        <f t="shared" si="87"/>
        <v/>
      </c>
      <c r="P275" s="115" t="str">
        <f t="shared" si="88"/>
        <v/>
      </c>
      <c r="Q275" s="121" t="str">
        <f>IFERROR(VLOOKUP(A275,Final_list,17,0),"")</f>
        <v/>
      </c>
      <c r="R275" s="121" t="str">
        <f>IFERROR(VLOOKUP(A275,Final_list,18,0),"")</f>
        <v/>
      </c>
    </row>
    <row r="276" spans="1:18" ht="29.1" customHeight="1">
      <c r="A276" s="66">
        <v>269</v>
      </c>
      <c r="B276" s="8" t="str">
        <f t="shared" si="75"/>
        <v/>
      </c>
      <c r="C276" s="112" t="str">
        <f t="shared" si="76"/>
        <v/>
      </c>
      <c r="D276" s="112" t="str">
        <f t="shared" si="77"/>
        <v/>
      </c>
      <c r="E276" s="113" t="str">
        <f t="shared" si="78"/>
        <v/>
      </c>
      <c r="F276" s="113" t="str">
        <f t="shared" si="79"/>
        <v/>
      </c>
      <c r="G276" s="113" t="str">
        <f t="shared" si="80"/>
        <v/>
      </c>
      <c r="H276" s="114" t="str">
        <f t="shared" si="81"/>
        <v/>
      </c>
      <c r="I276" s="114" t="str">
        <f t="shared" si="82"/>
        <v/>
      </c>
      <c r="J276" s="8" t="str">
        <f t="shared" si="83"/>
        <v/>
      </c>
      <c r="K276" s="114" t="str">
        <f t="shared" si="74"/>
        <v/>
      </c>
      <c r="L276" s="8" t="str">
        <f t="shared" si="84"/>
        <v/>
      </c>
      <c r="M276" s="115" t="str">
        <f t="shared" si="85"/>
        <v/>
      </c>
      <c r="N276" s="8" t="str">
        <f t="shared" si="86"/>
        <v/>
      </c>
      <c r="O276" s="115" t="str">
        <f t="shared" si="87"/>
        <v/>
      </c>
      <c r="P276" s="115" t="str">
        <f t="shared" si="88"/>
        <v/>
      </c>
      <c r="Q276" s="121" t="str">
        <f>IFERROR(VLOOKUP(A276,Final_list,17,0),"")</f>
        <v/>
      </c>
      <c r="R276" s="121" t="str">
        <f>IFERROR(VLOOKUP(A276,Final_list,18,0),"")</f>
        <v/>
      </c>
    </row>
    <row r="277" spans="1:18" ht="29.1" customHeight="1">
      <c r="A277" s="66">
        <v>270</v>
      </c>
      <c r="B277" s="8" t="str">
        <f t="shared" si="75"/>
        <v/>
      </c>
      <c r="C277" s="112" t="str">
        <f t="shared" si="76"/>
        <v/>
      </c>
      <c r="D277" s="112" t="str">
        <f t="shared" si="77"/>
        <v/>
      </c>
      <c r="E277" s="113" t="str">
        <f t="shared" si="78"/>
        <v/>
      </c>
      <c r="F277" s="113" t="str">
        <f t="shared" si="79"/>
        <v/>
      </c>
      <c r="G277" s="113" t="str">
        <f t="shared" si="80"/>
        <v/>
      </c>
      <c r="H277" s="114" t="str">
        <f t="shared" si="81"/>
        <v/>
      </c>
      <c r="I277" s="114" t="str">
        <f t="shared" si="82"/>
        <v/>
      </c>
      <c r="J277" s="8" t="str">
        <f t="shared" si="83"/>
        <v/>
      </c>
      <c r="K277" s="114" t="str">
        <f t="shared" si="74"/>
        <v/>
      </c>
      <c r="L277" s="8" t="str">
        <f t="shared" si="84"/>
        <v/>
      </c>
      <c r="M277" s="115" t="str">
        <f t="shared" si="85"/>
        <v/>
      </c>
      <c r="N277" s="8" t="str">
        <f t="shared" si="86"/>
        <v/>
      </c>
      <c r="O277" s="115" t="str">
        <f t="shared" si="87"/>
        <v/>
      </c>
      <c r="P277" s="115" t="str">
        <f t="shared" si="88"/>
        <v/>
      </c>
      <c r="Q277" s="121" t="str">
        <f>IFERROR(VLOOKUP(A277,Final_list,17,0),"")</f>
        <v/>
      </c>
      <c r="R277" s="121" t="str">
        <f>IFERROR(VLOOKUP(A277,Final_list,18,0),"")</f>
        <v/>
      </c>
    </row>
    <row r="278" spans="1:18" ht="29.1" customHeight="1">
      <c r="A278" s="66">
        <v>271</v>
      </c>
      <c r="B278" s="8" t="str">
        <f t="shared" si="75"/>
        <v/>
      </c>
      <c r="C278" s="112" t="str">
        <f t="shared" si="76"/>
        <v/>
      </c>
      <c r="D278" s="112" t="str">
        <f t="shared" si="77"/>
        <v/>
      </c>
      <c r="E278" s="113" t="str">
        <f t="shared" si="78"/>
        <v/>
      </c>
      <c r="F278" s="113" t="str">
        <f t="shared" si="79"/>
        <v/>
      </c>
      <c r="G278" s="113" t="str">
        <f t="shared" si="80"/>
        <v/>
      </c>
      <c r="H278" s="114" t="str">
        <f t="shared" si="81"/>
        <v/>
      </c>
      <c r="I278" s="114" t="str">
        <f t="shared" si="82"/>
        <v/>
      </c>
      <c r="J278" s="8" t="str">
        <f t="shared" si="83"/>
        <v/>
      </c>
      <c r="K278" s="114" t="str">
        <f t="shared" si="74"/>
        <v/>
      </c>
      <c r="L278" s="8" t="str">
        <f t="shared" si="84"/>
        <v/>
      </c>
      <c r="M278" s="115" t="str">
        <f t="shared" si="85"/>
        <v/>
      </c>
      <c r="N278" s="8" t="str">
        <f t="shared" si="86"/>
        <v/>
      </c>
      <c r="O278" s="115" t="str">
        <f t="shared" si="87"/>
        <v/>
      </c>
      <c r="P278" s="115" t="str">
        <f t="shared" si="88"/>
        <v/>
      </c>
      <c r="Q278" s="121" t="str">
        <f>IFERROR(VLOOKUP(A278,Final_list,17,0),"")</f>
        <v/>
      </c>
      <c r="R278" s="121" t="str">
        <f>IFERROR(VLOOKUP(A278,Final_list,18,0),"")</f>
        <v/>
      </c>
    </row>
    <row r="279" spans="1:18" ht="29.1" customHeight="1">
      <c r="A279" s="66">
        <v>272</v>
      </c>
      <c r="B279" s="8" t="str">
        <f t="shared" si="75"/>
        <v/>
      </c>
      <c r="C279" s="112" t="str">
        <f t="shared" si="76"/>
        <v/>
      </c>
      <c r="D279" s="112" t="str">
        <f t="shared" si="77"/>
        <v/>
      </c>
      <c r="E279" s="113" t="str">
        <f t="shared" si="78"/>
        <v/>
      </c>
      <c r="F279" s="113" t="str">
        <f t="shared" si="79"/>
        <v/>
      </c>
      <c r="G279" s="113" t="str">
        <f t="shared" si="80"/>
        <v/>
      </c>
      <c r="H279" s="114" t="str">
        <f t="shared" si="81"/>
        <v/>
      </c>
      <c r="I279" s="114" t="str">
        <f t="shared" si="82"/>
        <v/>
      </c>
      <c r="J279" s="8" t="str">
        <f t="shared" si="83"/>
        <v/>
      </c>
      <c r="K279" s="114" t="str">
        <f t="shared" si="74"/>
        <v/>
      </c>
      <c r="L279" s="8" t="str">
        <f t="shared" si="84"/>
        <v/>
      </c>
      <c r="M279" s="115" t="str">
        <f t="shared" si="85"/>
        <v/>
      </c>
      <c r="N279" s="8" t="str">
        <f t="shared" si="86"/>
        <v/>
      </c>
      <c r="O279" s="115" t="str">
        <f t="shared" si="87"/>
        <v/>
      </c>
      <c r="P279" s="115" t="str">
        <f t="shared" si="88"/>
        <v/>
      </c>
      <c r="Q279" s="121" t="str">
        <f>IFERROR(VLOOKUP(A279,Final_list,17,0),"")</f>
        <v/>
      </c>
      <c r="R279" s="121" t="str">
        <f>IFERROR(VLOOKUP(A279,Final_list,18,0),"")</f>
        <v/>
      </c>
    </row>
    <row r="280" spans="1:18" ht="29.1" customHeight="1">
      <c r="A280" s="66">
        <v>273</v>
      </c>
      <c r="B280" s="8" t="str">
        <f t="shared" si="75"/>
        <v/>
      </c>
      <c r="C280" s="112" t="str">
        <f t="shared" si="76"/>
        <v/>
      </c>
      <c r="D280" s="112" t="str">
        <f t="shared" si="77"/>
        <v/>
      </c>
      <c r="E280" s="113" t="str">
        <f t="shared" si="78"/>
        <v/>
      </c>
      <c r="F280" s="113" t="str">
        <f t="shared" si="79"/>
        <v/>
      </c>
      <c r="G280" s="113" t="str">
        <f t="shared" si="80"/>
        <v/>
      </c>
      <c r="H280" s="114" t="str">
        <f t="shared" si="81"/>
        <v/>
      </c>
      <c r="I280" s="114" t="str">
        <f t="shared" si="82"/>
        <v/>
      </c>
      <c r="J280" s="8" t="str">
        <f t="shared" si="83"/>
        <v/>
      </c>
      <c r="K280" s="114" t="str">
        <f t="shared" si="74"/>
        <v/>
      </c>
      <c r="L280" s="8" t="str">
        <f t="shared" si="84"/>
        <v/>
      </c>
      <c r="M280" s="115" t="str">
        <f t="shared" si="85"/>
        <v/>
      </c>
      <c r="N280" s="8" t="str">
        <f t="shared" si="86"/>
        <v/>
      </c>
      <c r="O280" s="115" t="str">
        <f t="shared" si="87"/>
        <v/>
      </c>
      <c r="P280" s="115" t="str">
        <f t="shared" si="88"/>
        <v/>
      </c>
      <c r="Q280" s="121" t="str">
        <f>IFERROR(VLOOKUP(A280,Final_list,17,0),"")</f>
        <v/>
      </c>
      <c r="R280" s="121" t="str">
        <f>IFERROR(VLOOKUP(A280,Final_list,18,0),"")</f>
        <v/>
      </c>
    </row>
    <row r="281" spans="1:18" ht="29.1" customHeight="1">
      <c r="A281" s="66">
        <v>274</v>
      </c>
      <c r="B281" s="8" t="str">
        <f t="shared" si="75"/>
        <v/>
      </c>
      <c r="C281" s="112" t="str">
        <f t="shared" si="76"/>
        <v/>
      </c>
      <c r="D281" s="112" t="str">
        <f t="shared" si="77"/>
        <v/>
      </c>
      <c r="E281" s="113" t="str">
        <f t="shared" si="78"/>
        <v/>
      </c>
      <c r="F281" s="113" t="str">
        <f t="shared" si="79"/>
        <v/>
      </c>
      <c r="G281" s="113" t="str">
        <f t="shared" si="80"/>
        <v/>
      </c>
      <c r="H281" s="114" t="str">
        <f t="shared" si="81"/>
        <v/>
      </c>
      <c r="I281" s="114" t="str">
        <f t="shared" si="82"/>
        <v/>
      </c>
      <c r="J281" s="8" t="str">
        <f t="shared" si="83"/>
        <v/>
      </c>
      <c r="K281" s="114" t="str">
        <f t="shared" si="74"/>
        <v/>
      </c>
      <c r="L281" s="8" t="str">
        <f t="shared" si="84"/>
        <v/>
      </c>
      <c r="M281" s="115" t="str">
        <f t="shared" si="85"/>
        <v/>
      </c>
      <c r="N281" s="8" t="str">
        <f t="shared" si="86"/>
        <v/>
      </c>
      <c r="O281" s="115" t="str">
        <f t="shared" si="87"/>
        <v/>
      </c>
      <c r="P281" s="115" t="str">
        <f t="shared" si="88"/>
        <v/>
      </c>
      <c r="Q281" s="121" t="str">
        <f>IFERROR(VLOOKUP(A281,Final_list,17,0),"")</f>
        <v/>
      </c>
      <c r="R281" s="121" t="str">
        <f>IFERROR(VLOOKUP(A281,Final_list,18,0),"")</f>
        <v/>
      </c>
    </row>
    <row r="282" spans="1:18" ht="29.1" customHeight="1">
      <c r="A282" s="66">
        <v>275</v>
      </c>
      <c r="B282" s="8" t="str">
        <f t="shared" si="75"/>
        <v/>
      </c>
      <c r="C282" s="112" t="str">
        <f t="shared" si="76"/>
        <v/>
      </c>
      <c r="D282" s="112" t="str">
        <f t="shared" si="77"/>
        <v/>
      </c>
      <c r="E282" s="113" t="str">
        <f t="shared" si="78"/>
        <v/>
      </c>
      <c r="F282" s="113" t="str">
        <f t="shared" si="79"/>
        <v/>
      </c>
      <c r="G282" s="113" t="str">
        <f t="shared" si="80"/>
        <v/>
      </c>
      <c r="H282" s="114" t="str">
        <f t="shared" si="81"/>
        <v/>
      </c>
      <c r="I282" s="114" t="str">
        <f t="shared" si="82"/>
        <v/>
      </c>
      <c r="J282" s="8" t="str">
        <f t="shared" si="83"/>
        <v/>
      </c>
      <c r="K282" s="114" t="str">
        <f t="shared" si="74"/>
        <v/>
      </c>
      <c r="L282" s="8" t="str">
        <f t="shared" si="84"/>
        <v/>
      </c>
      <c r="M282" s="115" t="str">
        <f t="shared" si="85"/>
        <v/>
      </c>
      <c r="N282" s="8" t="str">
        <f t="shared" si="86"/>
        <v/>
      </c>
      <c r="O282" s="115" t="str">
        <f t="shared" si="87"/>
        <v/>
      </c>
      <c r="P282" s="115" t="str">
        <f t="shared" si="88"/>
        <v/>
      </c>
      <c r="Q282" s="121" t="str">
        <f>IFERROR(VLOOKUP(A282,Final_list,17,0),"")</f>
        <v/>
      </c>
      <c r="R282" s="121" t="str">
        <f>IFERROR(VLOOKUP(A282,Final_list,18,0),"")</f>
        <v/>
      </c>
    </row>
    <row r="283" spans="1:18" ht="29.1" customHeight="1">
      <c r="A283" s="66">
        <v>276</v>
      </c>
      <c r="B283" s="8" t="str">
        <f t="shared" si="75"/>
        <v/>
      </c>
      <c r="C283" s="112" t="str">
        <f t="shared" si="76"/>
        <v/>
      </c>
      <c r="D283" s="112" t="str">
        <f t="shared" si="77"/>
        <v/>
      </c>
      <c r="E283" s="113" t="str">
        <f t="shared" si="78"/>
        <v/>
      </c>
      <c r="F283" s="113" t="str">
        <f t="shared" si="79"/>
        <v/>
      </c>
      <c r="G283" s="113" t="str">
        <f t="shared" si="80"/>
        <v/>
      </c>
      <c r="H283" s="114" t="str">
        <f t="shared" si="81"/>
        <v/>
      </c>
      <c r="I283" s="114" t="str">
        <f t="shared" si="82"/>
        <v/>
      </c>
      <c r="J283" s="8" t="str">
        <f t="shared" si="83"/>
        <v/>
      </c>
      <c r="K283" s="114" t="str">
        <f t="shared" si="74"/>
        <v/>
      </c>
      <c r="L283" s="8" t="str">
        <f t="shared" si="84"/>
        <v/>
      </c>
      <c r="M283" s="115" t="str">
        <f t="shared" si="85"/>
        <v/>
      </c>
      <c r="N283" s="8" t="str">
        <f t="shared" si="86"/>
        <v/>
      </c>
      <c r="O283" s="115" t="str">
        <f t="shared" si="87"/>
        <v/>
      </c>
      <c r="P283" s="115" t="str">
        <f t="shared" si="88"/>
        <v/>
      </c>
      <c r="Q283" s="121" t="str">
        <f>IFERROR(VLOOKUP(A283,Final_list,17,0),"")</f>
        <v/>
      </c>
      <c r="R283" s="121" t="str">
        <f>IFERROR(VLOOKUP(A283,Final_list,18,0),"")</f>
        <v/>
      </c>
    </row>
    <row r="284" spans="1:18" ht="29.1" customHeight="1">
      <c r="A284" s="66">
        <v>277</v>
      </c>
      <c r="B284" s="8" t="str">
        <f t="shared" si="75"/>
        <v/>
      </c>
      <c r="C284" s="112" t="str">
        <f t="shared" si="76"/>
        <v/>
      </c>
      <c r="D284" s="112" t="str">
        <f t="shared" si="77"/>
        <v/>
      </c>
      <c r="E284" s="113" t="str">
        <f t="shared" si="78"/>
        <v/>
      </c>
      <c r="F284" s="113" t="str">
        <f t="shared" si="79"/>
        <v/>
      </c>
      <c r="G284" s="113" t="str">
        <f t="shared" si="80"/>
        <v/>
      </c>
      <c r="H284" s="114" t="str">
        <f t="shared" si="81"/>
        <v/>
      </c>
      <c r="I284" s="114" t="str">
        <f t="shared" si="82"/>
        <v/>
      </c>
      <c r="J284" s="8" t="str">
        <f t="shared" si="83"/>
        <v/>
      </c>
      <c r="K284" s="114" t="str">
        <f t="shared" si="74"/>
        <v/>
      </c>
      <c r="L284" s="8" t="str">
        <f t="shared" si="84"/>
        <v/>
      </c>
      <c r="M284" s="115" t="str">
        <f t="shared" si="85"/>
        <v/>
      </c>
      <c r="N284" s="8" t="str">
        <f t="shared" si="86"/>
        <v/>
      </c>
      <c r="O284" s="115" t="str">
        <f t="shared" si="87"/>
        <v/>
      </c>
      <c r="P284" s="115" t="str">
        <f t="shared" si="88"/>
        <v/>
      </c>
      <c r="Q284" s="121" t="str">
        <f>IFERROR(VLOOKUP(A284,Final_list,17,0),"")</f>
        <v/>
      </c>
      <c r="R284" s="121" t="str">
        <f>IFERROR(VLOOKUP(A284,Final_list,18,0),"")</f>
        <v/>
      </c>
    </row>
    <row r="285" spans="1:18" ht="29.1" customHeight="1">
      <c r="A285" s="66">
        <v>278</v>
      </c>
      <c r="B285" s="8" t="str">
        <f t="shared" si="75"/>
        <v/>
      </c>
      <c r="C285" s="112" t="str">
        <f t="shared" si="76"/>
        <v/>
      </c>
      <c r="D285" s="112" t="str">
        <f t="shared" si="77"/>
        <v/>
      </c>
      <c r="E285" s="113" t="str">
        <f t="shared" si="78"/>
        <v/>
      </c>
      <c r="F285" s="113" t="str">
        <f t="shared" si="79"/>
        <v/>
      </c>
      <c r="G285" s="113" t="str">
        <f t="shared" si="80"/>
        <v/>
      </c>
      <c r="H285" s="114" t="str">
        <f t="shared" si="81"/>
        <v/>
      </c>
      <c r="I285" s="114" t="str">
        <f t="shared" si="82"/>
        <v/>
      </c>
      <c r="J285" s="8" t="str">
        <f t="shared" si="83"/>
        <v/>
      </c>
      <c r="K285" s="114" t="str">
        <f t="shared" si="74"/>
        <v/>
      </c>
      <c r="L285" s="8" t="str">
        <f t="shared" si="84"/>
        <v/>
      </c>
      <c r="M285" s="115" t="str">
        <f t="shared" si="85"/>
        <v/>
      </c>
      <c r="N285" s="8" t="str">
        <f t="shared" si="86"/>
        <v/>
      </c>
      <c r="O285" s="115" t="str">
        <f t="shared" si="87"/>
        <v/>
      </c>
      <c r="P285" s="115" t="str">
        <f t="shared" si="88"/>
        <v/>
      </c>
      <c r="Q285" s="121" t="str">
        <f>IFERROR(VLOOKUP(A285,Final_list,17,0),"")</f>
        <v/>
      </c>
      <c r="R285" s="121" t="str">
        <f>IFERROR(VLOOKUP(A285,Final_list,18,0),"")</f>
        <v/>
      </c>
    </row>
    <row r="286" spans="1:18" ht="29.1" customHeight="1">
      <c r="A286" s="66">
        <v>279</v>
      </c>
      <c r="B286" s="8" t="str">
        <f t="shared" si="75"/>
        <v/>
      </c>
      <c r="C286" s="112" t="str">
        <f t="shared" si="76"/>
        <v/>
      </c>
      <c r="D286" s="112" t="str">
        <f t="shared" si="77"/>
        <v/>
      </c>
      <c r="E286" s="113" t="str">
        <f t="shared" si="78"/>
        <v/>
      </c>
      <c r="F286" s="113" t="str">
        <f t="shared" si="79"/>
        <v/>
      </c>
      <c r="G286" s="113" t="str">
        <f t="shared" si="80"/>
        <v/>
      </c>
      <c r="H286" s="114" t="str">
        <f t="shared" si="81"/>
        <v/>
      </c>
      <c r="I286" s="114" t="str">
        <f t="shared" si="82"/>
        <v/>
      </c>
      <c r="J286" s="8" t="str">
        <f t="shared" si="83"/>
        <v/>
      </c>
      <c r="K286" s="114" t="str">
        <f t="shared" si="74"/>
        <v/>
      </c>
      <c r="L286" s="8" t="str">
        <f t="shared" si="84"/>
        <v/>
      </c>
      <c r="M286" s="115" t="str">
        <f t="shared" si="85"/>
        <v/>
      </c>
      <c r="N286" s="8" t="str">
        <f t="shared" si="86"/>
        <v/>
      </c>
      <c r="O286" s="115" t="str">
        <f t="shared" si="87"/>
        <v/>
      </c>
      <c r="P286" s="115" t="str">
        <f t="shared" si="88"/>
        <v/>
      </c>
      <c r="Q286" s="121" t="str">
        <f>IFERROR(VLOOKUP(A286,Final_list,17,0),"")</f>
        <v/>
      </c>
      <c r="R286" s="121" t="str">
        <f>IFERROR(VLOOKUP(A286,Final_list,18,0),"")</f>
        <v/>
      </c>
    </row>
    <row r="287" spans="1:18" ht="29.1" customHeight="1">
      <c r="A287" s="66">
        <v>280</v>
      </c>
      <c r="B287" s="8" t="str">
        <f t="shared" si="75"/>
        <v/>
      </c>
      <c r="C287" s="112" t="str">
        <f t="shared" si="76"/>
        <v/>
      </c>
      <c r="D287" s="112" t="str">
        <f t="shared" si="77"/>
        <v/>
      </c>
      <c r="E287" s="113" t="str">
        <f t="shared" si="78"/>
        <v/>
      </c>
      <c r="F287" s="113" t="str">
        <f t="shared" si="79"/>
        <v/>
      </c>
      <c r="G287" s="113" t="str">
        <f t="shared" si="80"/>
        <v/>
      </c>
      <c r="H287" s="114" t="str">
        <f t="shared" si="81"/>
        <v/>
      </c>
      <c r="I287" s="114" t="str">
        <f t="shared" si="82"/>
        <v/>
      </c>
      <c r="J287" s="8" t="str">
        <f t="shared" si="83"/>
        <v/>
      </c>
      <c r="K287" s="114" t="str">
        <f t="shared" si="74"/>
        <v/>
      </c>
      <c r="L287" s="8" t="str">
        <f t="shared" si="84"/>
        <v/>
      </c>
      <c r="M287" s="115" t="str">
        <f t="shared" si="85"/>
        <v/>
      </c>
      <c r="N287" s="8" t="str">
        <f t="shared" si="86"/>
        <v/>
      </c>
      <c r="O287" s="115" t="str">
        <f t="shared" si="87"/>
        <v/>
      </c>
      <c r="P287" s="115" t="str">
        <f t="shared" si="88"/>
        <v/>
      </c>
      <c r="Q287" s="121" t="str">
        <f>IFERROR(VLOOKUP(A287,Final_list,17,0),"")</f>
        <v/>
      </c>
      <c r="R287" s="121" t="str">
        <f>IFERROR(VLOOKUP(A287,Final_list,18,0),"")</f>
        <v/>
      </c>
    </row>
    <row r="288" spans="1:18" ht="29.1" customHeight="1">
      <c r="A288" s="66">
        <v>281</v>
      </c>
      <c r="B288" s="8" t="str">
        <f t="shared" si="75"/>
        <v/>
      </c>
      <c r="C288" s="112" t="str">
        <f t="shared" si="76"/>
        <v/>
      </c>
      <c r="D288" s="112" t="str">
        <f t="shared" si="77"/>
        <v/>
      </c>
      <c r="E288" s="113" t="str">
        <f t="shared" si="78"/>
        <v/>
      </c>
      <c r="F288" s="113" t="str">
        <f t="shared" si="79"/>
        <v/>
      </c>
      <c r="G288" s="113" t="str">
        <f t="shared" si="80"/>
        <v/>
      </c>
      <c r="H288" s="114" t="str">
        <f t="shared" si="81"/>
        <v/>
      </c>
      <c r="I288" s="114" t="str">
        <f t="shared" si="82"/>
        <v/>
      </c>
      <c r="J288" s="8" t="str">
        <f t="shared" si="83"/>
        <v/>
      </c>
      <c r="K288" s="114" t="str">
        <f t="shared" si="74"/>
        <v/>
      </c>
      <c r="L288" s="8" t="str">
        <f t="shared" si="84"/>
        <v/>
      </c>
      <c r="M288" s="115" t="str">
        <f t="shared" si="85"/>
        <v/>
      </c>
      <c r="N288" s="8" t="str">
        <f t="shared" si="86"/>
        <v/>
      </c>
      <c r="O288" s="115" t="str">
        <f t="shared" si="87"/>
        <v/>
      </c>
      <c r="P288" s="115" t="str">
        <f t="shared" si="88"/>
        <v/>
      </c>
      <c r="Q288" s="121" t="str">
        <f>IFERROR(VLOOKUP(A288,Final_list,17,0),"")</f>
        <v/>
      </c>
      <c r="R288" s="121" t="str">
        <f>IFERROR(VLOOKUP(A288,Final_list,18,0),"")</f>
        <v/>
      </c>
    </row>
    <row r="289" spans="1:18" ht="29.1" customHeight="1">
      <c r="A289" s="66">
        <v>282</v>
      </c>
      <c r="B289" s="8" t="str">
        <f t="shared" si="75"/>
        <v/>
      </c>
      <c r="C289" s="112" t="str">
        <f t="shared" si="76"/>
        <v/>
      </c>
      <c r="D289" s="112" t="str">
        <f t="shared" si="77"/>
        <v/>
      </c>
      <c r="E289" s="113" t="str">
        <f t="shared" si="78"/>
        <v/>
      </c>
      <c r="F289" s="113" t="str">
        <f t="shared" si="79"/>
        <v/>
      </c>
      <c r="G289" s="113" t="str">
        <f t="shared" si="80"/>
        <v/>
      </c>
      <c r="H289" s="114" t="str">
        <f t="shared" si="81"/>
        <v/>
      </c>
      <c r="I289" s="114" t="str">
        <f t="shared" si="82"/>
        <v/>
      </c>
      <c r="J289" s="8" t="str">
        <f t="shared" si="83"/>
        <v/>
      </c>
      <c r="K289" s="114" t="str">
        <f t="shared" si="74"/>
        <v/>
      </c>
      <c r="L289" s="8" t="str">
        <f t="shared" si="84"/>
        <v/>
      </c>
      <c r="M289" s="115" t="str">
        <f t="shared" si="85"/>
        <v/>
      </c>
      <c r="N289" s="8" t="str">
        <f t="shared" si="86"/>
        <v/>
      </c>
      <c r="O289" s="115" t="str">
        <f t="shared" si="87"/>
        <v/>
      </c>
      <c r="P289" s="115" t="str">
        <f t="shared" si="88"/>
        <v/>
      </c>
      <c r="Q289" s="121" t="str">
        <f>IFERROR(VLOOKUP(A289,Final_list,17,0),"")</f>
        <v/>
      </c>
      <c r="R289" s="121" t="str">
        <f>IFERROR(VLOOKUP(A289,Final_list,18,0),"")</f>
        <v/>
      </c>
    </row>
    <row r="290" spans="1:18" ht="29.1" customHeight="1">
      <c r="A290" s="66">
        <v>283</v>
      </c>
      <c r="B290" s="8" t="str">
        <f t="shared" si="75"/>
        <v/>
      </c>
      <c r="C290" s="112" t="str">
        <f t="shared" si="76"/>
        <v/>
      </c>
      <c r="D290" s="112" t="str">
        <f t="shared" si="77"/>
        <v/>
      </c>
      <c r="E290" s="113" t="str">
        <f t="shared" si="78"/>
        <v/>
      </c>
      <c r="F290" s="113" t="str">
        <f t="shared" si="79"/>
        <v/>
      </c>
      <c r="G290" s="113" t="str">
        <f t="shared" si="80"/>
        <v/>
      </c>
      <c r="H290" s="114" t="str">
        <f t="shared" si="81"/>
        <v/>
      </c>
      <c r="I290" s="114" t="str">
        <f t="shared" si="82"/>
        <v/>
      </c>
      <c r="J290" s="8" t="str">
        <f t="shared" si="83"/>
        <v/>
      </c>
      <c r="K290" s="114" t="str">
        <f t="shared" si="74"/>
        <v/>
      </c>
      <c r="L290" s="8" t="str">
        <f t="shared" si="84"/>
        <v/>
      </c>
      <c r="M290" s="115" t="str">
        <f t="shared" si="85"/>
        <v/>
      </c>
      <c r="N290" s="8" t="str">
        <f t="shared" si="86"/>
        <v/>
      </c>
      <c r="O290" s="115" t="str">
        <f t="shared" si="87"/>
        <v/>
      </c>
      <c r="P290" s="115" t="str">
        <f t="shared" si="88"/>
        <v/>
      </c>
      <c r="Q290" s="121" t="str">
        <f>IFERROR(VLOOKUP(A290,Final_list,17,0),"")</f>
        <v/>
      </c>
      <c r="R290" s="121" t="str">
        <f>IFERROR(VLOOKUP(A290,Final_list,18,0),"")</f>
        <v/>
      </c>
    </row>
    <row r="291" spans="1:18" ht="29.1" customHeight="1">
      <c r="A291" s="66">
        <v>284</v>
      </c>
      <c r="B291" s="8" t="str">
        <f t="shared" si="75"/>
        <v/>
      </c>
      <c r="C291" s="112" t="str">
        <f t="shared" si="76"/>
        <v/>
      </c>
      <c r="D291" s="112" t="str">
        <f t="shared" si="77"/>
        <v/>
      </c>
      <c r="E291" s="113" t="str">
        <f t="shared" si="78"/>
        <v/>
      </c>
      <c r="F291" s="113" t="str">
        <f t="shared" si="79"/>
        <v/>
      </c>
      <c r="G291" s="113" t="str">
        <f t="shared" si="80"/>
        <v/>
      </c>
      <c r="H291" s="114" t="str">
        <f t="shared" si="81"/>
        <v/>
      </c>
      <c r="I291" s="114" t="str">
        <f t="shared" si="82"/>
        <v/>
      </c>
      <c r="J291" s="8" t="str">
        <f t="shared" si="83"/>
        <v/>
      </c>
      <c r="K291" s="114" t="str">
        <f t="shared" si="74"/>
        <v/>
      </c>
      <c r="L291" s="8" t="str">
        <f t="shared" si="84"/>
        <v/>
      </c>
      <c r="M291" s="115" t="str">
        <f t="shared" si="85"/>
        <v/>
      </c>
      <c r="N291" s="8" t="str">
        <f t="shared" si="86"/>
        <v/>
      </c>
      <c r="O291" s="115" t="str">
        <f t="shared" si="87"/>
        <v/>
      </c>
      <c r="P291" s="115" t="str">
        <f t="shared" si="88"/>
        <v/>
      </c>
      <c r="Q291" s="121" t="str">
        <f>IFERROR(VLOOKUP(A291,Final_list,17,0),"")</f>
        <v/>
      </c>
      <c r="R291" s="121" t="str">
        <f>IFERROR(VLOOKUP(A291,Final_list,18,0),"")</f>
        <v/>
      </c>
    </row>
    <row r="292" spans="1:18" ht="29.1" customHeight="1">
      <c r="A292" s="66">
        <v>285</v>
      </c>
      <c r="B292" s="8" t="str">
        <f t="shared" si="75"/>
        <v/>
      </c>
      <c r="C292" s="112" t="str">
        <f t="shared" si="76"/>
        <v/>
      </c>
      <c r="D292" s="112" t="str">
        <f t="shared" si="77"/>
        <v/>
      </c>
      <c r="E292" s="113" t="str">
        <f t="shared" si="78"/>
        <v/>
      </c>
      <c r="F292" s="113" t="str">
        <f t="shared" si="79"/>
        <v/>
      </c>
      <c r="G292" s="113" t="str">
        <f t="shared" si="80"/>
        <v/>
      </c>
      <c r="H292" s="114" t="str">
        <f t="shared" si="81"/>
        <v/>
      </c>
      <c r="I292" s="114" t="str">
        <f t="shared" si="82"/>
        <v/>
      </c>
      <c r="J292" s="8" t="str">
        <f t="shared" si="83"/>
        <v/>
      </c>
      <c r="K292" s="114" t="str">
        <f t="shared" si="74"/>
        <v/>
      </c>
      <c r="L292" s="8" t="str">
        <f t="shared" si="84"/>
        <v/>
      </c>
      <c r="M292" s="115" t="str">
        <f t="shared" si="85"/>
        <v/>
      </c>
      <c r="N292" s="8" t="str">
        <f t="shared" si="86"/>
        <v/>
      </c>
      <c r="O292" s="115" t="str">
        <f t="shared" si="87"/>
        <v/>
      </c>
      <c r="P292" s="115" t="str">
        <f t="shared" si="88"/>
        <v/>
      </c>
      <c r="Q292" s="121" t="str">
        <f>IFERROR(VLOOKUP(A292,Final_list,17,0),"")</f>
        <v/>
      </c>
      <c r="R292" s="121" t="str">
        <f>IFERROR(VLOOKUP(A292,Final_list,18,0),"")</f>
        <v/>
      </c>
    </row>
    <row r="293" spans="1:18" ht="29.1" customHeight="1">
      <c r="A293" s="66">
        <v>286</v>
      </c>
      <c r="B293" s="8" t="str">
        <f t="shared" si="75"/>
        <v/>
      </c>
      <c r="C293" s="112" t="str">
        <f t="shared" si="76"/>
        <v/>
      </c>
      <c r="D293" s="112" t="str">
        <f t="shared" si="77"/>
        <v/>
      </c>
      <c r="E293" s="113" t="str">
        <f t="shared" si="78"/>
        <v/>
      </c>
      <c r="F293" s="113" t="str">
        <f t="shared" si="79"/>
        <v/>
      </c>
      <c r="G293" s="113" t="str">
        <f t="shared" si="80"/>
        <v/>
      </c>
      <c r="H293" s="114" t="str">
        <f t="shared" si="81"/>
        <v/>
      </c>
      <c r="I293" s="114" t="str">
        <f t="shared" si="82"/>
        <v/>
      </c>
      <c r="J293" s="8" t="str">
        <f t="shared" si="83"/>
        <v/>
      </c>
      <c r="K293" s="114" t="str">
        <f t="shared" si="74"/>
        <v/>
      </c>
      <c r="L293" s="8" t="str">
        <f t="shared" si="84"/>
        <v/>
      </c>
      <c r="M293" s="115" t="str">
        <f t="shared" si="85"/>
        <v/>
      </c>
      <c r="N293" s="8" t="str">
        <f t="shared" si="86"/>
        <v/>
      </c>
      <c r="O293" s="115" t="str">
        <f t="shared" si="87"/>
        <v/>
      </c>
      <c r="P293" s="115" t="str">
        <f t="shared" si="88"/>
        <v/>
      </c>
      <c r="Q293" s="121" t="str">
        <f>IFERROR(VLOOKUP(A293,Final_list,17,0),"")</f>
        <v/>
      </c>
      <c r="R293" s="121" t="str">
        <f>IFERROR(VLOOKUP(A293,Final_list,18,0),"")</f>
        <v/>
      </c>
    </row>
    <row r="294" spans="1:18" ht="29.1" customHeight="1">
      <c r="A294" s="66">
        <v>287</v>
      </c>
      <c r="B294" s="8" t="str">
        <f t="shared" si="75"/>
        <v/>
      </c>
      <c r="C294" s="112" t="str">
        <f t="shared" si="76"/>
        <v/>
      </c>
      <c r="D294" s="112" t="str">
        <f t="shared" si="77"/>
        <v/>
      </c>
      <c r="E294" s="113" t="str">
        <f t="shared" si="78"/>
        <v/>
      </c>
      <c r="F294" s="113" t="str">
        <f t="shared" si="79"/>
        <v/>
      </c>
      <c r="G294" s="113" t="str">
        <f t="shared" si="80"/>
        <v/>
      </c>
      <c r="H294" s="114" t="str">
        <f t="shared" si="81"/>
        <v/>
      </c>
      <c r="I294" s="114" t="str">
        <f t="shared" si="82"/>
        <v/>
      </c>
      <c r="J294" s="8" t="str">
        <f t="shared" si="83"/>
        <v/>
      </c>
      <c r="K294" s="114" t="str">
        <f t="shared" si="74"/>
        <v/>
      </c>
      <c r="L294" s="8" t="str">
        <f t="shared" si="84"/>
        <v/>
      </c>
      <c r="M294" s="115" t="str">
        <f t="shared" si="85"/>
        <v/>
      </c>
      <c r="N294" s="8" t="str">
        <f t="shared" si="86"/>
        <v/>
      </c>
      <c r="O294" s="115" t="str">
        <f t="shared" si="87"/>
        <v/>
      </c>
      <c r="P294" s="115" t="str">
        <f t="shared" si="88"/>
        <v/>
      </c>
      <c r="Q294" s="121" t="str">
        <f>IFERROR(VLOOKUP(A294,Final_list,17,0),"")</f>
        <v/>
      </c>
      <c r="R294" s="121" t="str">
        <f>IFERROR(VLOOKUP(A294,Final_list,18,0),"")</f>
        <v/>
      </c>
    </row>
    <row r="295" spans="1:18" ht="29.1" customHeight="1">
      <c r="A295" s="66">
        <v>288</v>
      </c>
      <c r="B295" s="8" t="str">
        <f t="shared" si="75"/>
        <v/>
      </c>
      <c r="C295" s="112" t="str">
        <f t="shared" si="76"/>
        <v/>
      </c>
      <c r="D295" s="112" t="str">
        <f t="shared" si="77"/>
        <v/>
      </c>
      <c r="E295" s="113" t="str">
        <f t="shared" si="78"/>
        <v/>
      </c>
      <c r="F295" s="113" t="str">
        <f t="shared" si="79"/>
        <v/>
      </c>
      <c r="G295" s="113" t="str">
        <f t="shared" si="80"/>
        <v/>
      </c>
      <c r="H295" s="114" t="str">
        <f t="shared" si="81"/>
        <v/>
      </c>
      <c r="I295" s="114" t="str">
        <f t="shared" si="82"/>
        <v/>
      </c>
      <c r="J295" s="8" t="str">
        <f t="shared" si="83"/>
        <v/>
      </c>
      <c r="K295" s="114" t="str">
        <f t="shared" si="74"/>
        <v/>
      </c>
      <c r="L295" s="8" t="str">
        <f t="shared" si="84"/>
        <v/>
      </c>
      <c r="M295" s="115" t="str">
        <f t="shared" si="85"/>
        <v/>
      </c>
      <c r="N295" s="8" t="str">
        <f t="shared" si="86"/>
        <v/>
      </c>
      <c r="O295" s="115" t="str">
        <f t="shared" si="87"/>
        <v/>
      </c>
      <c r="P295" s="115" t="str">
        <f t="shared" si="88"/>
        <v/>
      </c>
      <c r="Q295" s="121" t="str">
        <f>IFERROR(VLOOKUP(A295,Final_list,17,0),"")</f>
        <v/>
      </c>
      <c r="R295" s="121" t="str">
        <f>IFERROR(VLOOKUP(A295,Final_list,18,0),"")</f>
        <v/>
      </c>
    </row>
    <row r="296" spans="1:18" ht="29.1" customHeight="1">
      <c r="A296" s="66">
        <v>289</v>
      </c>
      <c r="B296" s="8" t="str">
        <f t="shared" si="75"/>
        <v/>
      </c>
      <c r="C296" s="112" t="str">
        <f t="shared" si="76"/>
        <v/>
      </c>
      <c r="D296" s="112" t="str">
        <f t="shared" si="77"/>
        <v/>
      </c>
      <c r="E296" s="113" t="str">
        <f t="shared" si="78"/>
        <v/>
      </c>
      <c r="F296" s="113" t="str">
        <f t="shared" si="79"/>
        <v/>
      </c>
      <c r="G296" s="113" t="str">
        <f t="shared" si="80"/>
        <v/>
      </c>
      <c r="H296" s="114" t="str">
        <f t="shared" si="81"/>
        <v/>
      </c>
      <c r="I296" s="114" t="str">
        <f t="shared" si="82"/>
        <v/>
      </c>
      <c r="J296" s="8" t="str">
        <f t="shared" si="83"/>
        <v/>
      </c>
      <c r="K296" s="114" t="str">
        <f t="shared" si="74"/>
        <v/>
      </c>
      <c r="L296" s="8" t="str">
        <f t="shared" si="84"/>
        <v/>
      </c>
      <c r="M296" s="115" t="str">
        <f t="shared" si="85"/>
        <v/>
      </c>
      <c r="N296" s="8" t="str">
        <f t="shared" si="86"/>
        <v/>
      </c>
      <c r="O296" s="115" t="str">
        <f t="shared" si="87"/>
        <v/>
      </c>
      <c r="P296" s="115" t="str">
        <f t="shared" si="88"/>
        <v/>
      </c>
      <c r="Q296" s="121" t="str">
        <f>IFERROR(VLOOKUP(A296,Final_list,17,0),"")</f>
        <v/>
      </c>
      <c r="R296" s="121" t="str">
        <f>IFERROR(VLOOKUP(A296,Final_list,18,0),"")</f>
        <v/>
      </c>
    </row>
    <row r="297" spans="1:18" ht="29.1" customHeight="1">
      <c r="A297" s="66">
        <v>290</v>
      </c>
      <c r="B297" s="8" t="str">
        <f t="shared" si="75"/>
        <v/>
      </c>
      <c r="C297" s="112" t="str">
        <f t="shared" si="76"/>
        <v/>
      </c>
      <c r="D297" s="112" t="str">
        <f t="shared" si="77"/>
        <v/>
      </c>
      <c r="E297" s="113" t="str">
        <f t="shared" si="78"/>
        <v/>
      </c>
      <c r="F297" s="113" t="str">
        <f t="shared" si="79"/>
        <v/>
      </c>
      <c r="G297" s="113" t="str">
        <f t="shared" si="80"/>
        <v/>
      </c>
      <c r="H297" s="114" t="str">
        <f t="shared" si="81"/>
        <v/>
      </c>
      <c r="I297" s="114" t="str">
        <f t="shared" si="82"/>
        <v/>
      </c>
      <c r="J297" s="8" t="str">
        <f t="shared" si="83"/>
        <v/>
      </c>
      <c r="K297" s="114" t="str">
        <f t="shared" si="74"/>
        <v/>
      </c>
      <c r="L297" s="8" t="str">
        <f t="shared" si="84"/>
        <v/>
      </c>
      <c r="M297" s="115" t="str">
        <f t="shared" si="85"/>
        <v/>
      </c>
      <c r="N297" s="8" t="str">
        <f t="shared" si="86"/>
        <v/>
      </c>
      <c r="O297" s="115" t="str">
        <f t="shared" si="87"/>
        <v/>
      </c>
      <c r="P297" s="115" t="str">
        <f t="shared" si="88"/>
        <v/>
      </c>
      <c r="Q297" s="121" t="str">
        <f>IFERROR(VLOOKUP(A297,Final_list,17,0),"")</f>
        <v/>
      </c>
      <c r="R297" s="121" t="str">
        <f>IFERROR(VLOOKUP(A297,Final_list,18,0),"")</f>
        <v/>
      </c>
    </row>
    <row r="298" spans="1:18" ht="29.1" customHeight="1">
      <c r="A298" s="66">
        <v>291</v>
      </c>
      <c r="B298" s="8" t="str">
        <f t="shared" si="75"/>
        <v/>
      </c>
      <c r="C298" s="112" t="str">
        <f t="shared" si="76"/>
        <v/>
      </c>
      <c r="D298" s="112" t="str">
        <f t="shared" si="77"/>
        <v/>
      </c>
      <c r="E298" s="113" t="str">
        <f t="shared" si="78"/>
        <v/>
      </c>
      <c r="F298" s="113" t="str">
        <f t="shared" si="79"/>
        <v/>
      </c>
      <c r="G298" s="113" t="str">
        <f t="shared" si="80"/>
        <v/>
      </c>
      <c r="H298" s="114" t="str">
        <f t="shared" si="81"/>
        <v/>
      </c>
      <c r="I298" s="114" t="str">
        <f t="shared" si="82"/>
        <v/>
      </c>
      <c r="J298" s="8" t="str">
        <f t="shared" si="83"/>
        <v/>
      </c>
      <c r="K298" s="114" t="str">
        <f t="shared" si="74"/>
        <v/>
      </c>
      <c r="L298" s="8" t="str">
        <f t="shared" si="84"/>
        <v/>
      </c>
      <c r="M298" s="115" t="str">
        <f t="shared" si="85"/>
        <v/>
      </c>
      <c r="N298" s="8" t="str">
        <f t="shared" si="86"/>
        <v/>
      </c>
      <c r="O298" s="115" t="str">
        <f t="shared" si="87"/>
        <v/>
      </c>
      <c r="P298" s="115" t="str">
        <f t="shared" si="88"/>
        <v/>
      </c>
      <c r="Q298" s="121" t="str">
        <f>IFERROR(VLOOKUP(A298,Final_list,17,0),"")</f>
        <v/>
      </c>
      <c r="R298" s="121" t="str">
        <f>IFERROR(VLOOKUP(A298,Final_list,18,0),"")</f>
        <v/>
      </c>
    </row>
    <row r="299" spans="1:18" ht="29.1" customHeight="1">
      <c r="A299" s="66">
        <v>292</v>
      </c>
      <c r="B299" s="8" t="str">
        <f t="shared" si="75"/>
        <v/>
      </c>
      <c r="C299" s="112" t="str">
        <f t="shared" si="76"/>
        <v/>
      </c>
      <c r="D299" s="112" t="str">
        <f t="shared" si="77"/>
        <v/>
      </c>
      <c r="E299" s="113" t="str">
        <f t="shared" si="78"/>
        <v/>
      </c>
      <c r="F299" s="113" t="str">
        <f t="shared" si="79"/>
        <v/>
      </c>
      <c r="G299" s="113" t="str">
        <f t="shared" si="80"/>
        <v/>
      </c>
      <c r="H299" s="114" t="str">
        <f t="shared" si="81"/>
        <v/>
      </c>
      <c r="I299" s="114" t="str">
        <f t="shared" si="82"/>
        <v/>
      </c>
      <c r="J299" s="8" t="str">
        <f t="shared" si="83"/>
        <v/>
      </c>
      <c r="K299" s="114" t="str">
        <f t="shared" si="74"/>
        <v/>
      </c>
      <c r="L299" s="8" t="str">
        <f t="shared" si="84"/>
        <v/>
      </c>
      <c r="M299" s="115" t="str">
        <f t="shared" si="85"/>
        <v/>
      </c>
      <c r="N299" s="8" t="str">
        <f t="shared" si="86"/>
        <v/>
      </c>
      <c r="O299" s="115" t="str">
        <f t="shared" si="87"/>
        <v/>
      </c>
      <c r="P299" s="115" t="str">
        <f t="shared" si="88"/>
        <v/>
      </c>
      <c r="Q299" s="121" t="str">
        <f>IFERROR(VLOOKUP(A299,Final_list,17,0),"")</f>
        <v/>
      </c>
      <c r="R299" s="121" t="str">
        <f>IFERROR(VLOOKUP(A299,Final_list,18,0),"")</f>
        <v/>
      </c>
    </row>
    <row r="300" spans="1:18" ht="29.1" customHeight="1">
      <c r="A300" s="66">
        <v>293</v>
      </c>
      <c r="B300" s="8" t="str">
        <f t="shared" si="75"/>
        <v/>
      </c>
      <c r="C300" s="112" t="str">
        <f t="shared" si="76"/>
        <v/>
      </c>
      <c r="D300" s="112" t="str">
        <f t="shared" si="77"/>
        <v/>
      </c>
      <c r="E300" s="113" t="str">
        <f t="shared" si="78"/>
        <v/>
      </c>
      <c r="F300" s="113" t="str">
        <f t="shared" si="79"/>
        <v/>
      </c>
      <c r="G300" s="113" t="str">
        <f t="shared" si="80"/>
        <v/>
      </c>
      <c r="H300" s="114" t="str">
        <f t="shared" si="81"/>
        <v/>
      </c>
      <c r="I300" s="114" t="str">
        <f t="shared" si="82"/>
        <v/>
      </c>
      <c r="J300" s="8" t="str">
        <f t="shared" si="83"/>
        <v/>
      </c>
      <c r="K300" s="114" t="str">
        <f t="shared" si="74"/>
        <v/>
      </c>
      <c r="L300" s="8" t="str">
        <f t="shared" si="84"/>
        <v/>
      </c>
      <c r="M300" s="115" t="str">
        <f t="shared" si="85"/>
        <v/>
      </c>
      <c r="N300" s="8" t="str">
        <f t="shared" si="86"/>
        <v/>
      </c>
      <c r="O300" s="115" t="str">
        <f t="shared" si="87"/>
        <v/>
      </c>
      <c r="P300" s="115" t="str">
        <f t="shared" si="88"/>
        <v/>
      </c>
      <c r="Q300" s="121" t="str">
        <f>IFERROR(VLOOKUP(A300,Final_list,17,0),"")</f>
        <v/>
      </c>
      <c r="R300" s="121" t="str">
        <f>IFERROR(VLOOKUP(A300,Final_list,18,0),"")</f>
        <v/>
      </c>
    </row>
    <row r="301" spans="1:18" ht="29.1" customHeight="1">
      <c r="A301" s="66">
        <v>294</v>
      </c>
      <c r="B301" s="8" t="str">
        <f t="shared" si="75"/>
        <v/>
      </c>
      <c r="C301" s="112" t="str">
        <f t="shared" si="76"/>
        <v/>
      </c>
      <c r="D301" s="112" t="str">
        <f t="shared" si="77"/>
        <v/>
      </c>
      <c r="E301" s="113" t="str">
        <f t="shared" si="78"/>
        <v/>
      </c>
      <c r="F301" s="113" t="str">
        <f t="shared" si="79"/>
        <v/>
      </c>
      <c r="G301" s="113" t="str">
        <f t="shared" si="80"/>
        <v/>
      </c>
      <c r="H301" s="114" t="str">
        <f t="shared" si="81"/>
        <v/>
      </c>
      <c r="I301" s="114" t="str">
        <f t="shared" si="82"/>
        <v/>
      </c>
      <c r="J301" s="8" t="str">
        <f t="shared" si="83"/>
        <v/>
      </c>
      <c r="K301" s="114" t="str">
        <f t="shared" si="74"/>
        <v/>
      </c>
      <c r="L301" s="8" t="str">
        <f t="shared" si="84"/>
        <v/>
      </c>
      <c r="M301" s="115" t="str">
        <f t="shared" si="85"/>
        <v/>
      </c>
      <c r="N301" s="8" t="str">
        <f t="shared" si="86"/>
        <v/>
      </c>
      <c r="O301" s="115" t="str">
        <f t="shared" si="87"/>
        <v/>
      </c>
      <c r="P301" s="115" t="str">
        <f t="shared" si="88"/>
        <v/>
      </c>
      <c r="Q301" s="121" t="str">
        <f>IFERROR(VLOOKUP(A301,Final_list,17,0),"")</f>
        <v/>
      </c>
      <c r="R301" s="121" t="str">
        <f>IFERROR(VLOOKUP(A301,Final_list,18,0),"")</f>
        <v/>
      </c>
    </row>
    <row r="302" spans="1:18" ht="29.1" customHeight="1">
      <c r="A302" s="66">
        <v>295</v>
      </c>
      <c r="B302" s="8" t="str">
        <f t="shared" si="75"/>
        <v/>
      </c>
      <c r="C302" s="112" t="str">
        <f t="shared" si="76"/>
        <v/>
      </c>
      <c r="D302" s="112" t="str">
        <f t="shared" si="77"/>
        <v/>
      </c>
      <c r="E302" s="113" t="str">
        <f t="shared" si="78"/>
        <v/>
      </c>
      <c r="F302" s="113" t="str">
        <f t="shared" si="79"/>
        <v/>
      </c>
      <c r="G302" s="113" t="str">
        <f t="shared" si="80"/>
        <v/>
      </c>
      <c r="H302" s="114" t="str">
        <f t="shared" si="81"/>
        <v/>
      </c>
      <c r="I302" s="114" t="str">
        <f t="shared" si="82"/>
        <v/>
      </c>
      <c r="J302" s="8" t="str">
        <f t="shared" si="83"/>
        <v/>
      </c>
      <c r="K302" s="114" t="str">
        <f t="shared" si="74"/>
        <v/>
      </c>
      <c r="L302" s="8" t="str">
        <f t="shared" si="84"/>
        <v/>
      </c>
      <c r="M302" s="115" t="str">
        <f t="shared" si="85"/>
        <v/>
      </c>
      <c r="N302" s="8" t="str">
        <f t="shared" si="86"/>
        <v/>
      </c>
      <c r="O302" s="115" t="str">
        <f t="shared" si="87"/>
        <v/>
      </c>
      <c r="P302" s="115" t="str">
        <f t="shared" si="88"/>
        <v/>
      </c>
      <c r="Q302" s="121" t="str">
        <f>IFERROR(VLOOKUP(A302,Final_list,17,0),"")</f>
        <v/>
      </c>
      <c r="R302" s="121" t="str">
        <f>IFERROR(VLOOKUP(A302,Final_list,18,0),"")</f>
        <v/>
      </c>
    </row>
    <row r="303" spans="1:18" ht="29.1" customHeight="1">
      <c r="A303" s="66">
        <v>296</v>
      </c>
      <c r="B303" s="8" t="str">
        <f t="shared" si="75"/>
        <v/>
      </c>
      <c r="C303" s="112" t="str">
        <f t="shared" si="76"/>
        <v/>
      </c>
      <c r="D303" s="112" t="str">
        <f t="shared" si="77"/>
        <v/>
      </c>
      <c r="E303" s="113" t="str">
        <f t="shared" si="78"/>
        <v/>
      </c>
      <c r="F303" s="113" t="str">
        <f t="shared" si="79"/>
        <v/>
      </c>
      <c r="G303" s="113" t="str">
        <f t="shared" si="80"/>
        <v/>
      </c>
      <c r="H303" s="114" t="str">
        <f t="shared" si="81"/>
        <v/>
      </c>
      <c r="I303" s="114" t="str">
        <f t="shared" si="82"/>
        <v/>
      </c>
      <c r="J303" s="8" t="str">
        <f t="shared" si="83"/>
        <v/>
      </c>
      <c r="K303" s="114" t="str">
        <f t="shared" si="74"/>
        <v/>
      </c>
      <c r="L303" s="8" t="str">
        <f t="shared" si="84"/>
        <v/>
      </c>
      <c r="M303" s="115" t="str">
        <f t="shared" si="85"/>
        <v/>
      </c>
      <c r="N303" s="8" t="str">
        <f t="shared" si="86"/>
        <v/>
      </c>
      <c r="O303" s="115" t="str">
        <f t="shared" si="87"/>
        <v/>
      </c>
      <c r="P303" s="115" t="str">
        <f t="shared" si="88"/>
        <v/>
      </c>
      <c r="Q303" s="121" t="str">
        <f>IFERROR(VLOOKUP(A303,Final_list,17,0),"")</f>
        <v/>
      </c>
      <c r="R303" s="121" t="str">
        <f>IFERROR(VLOOKUP(A303,Final_list,18,0),"")</f>
        <v/>
      </c>
    </row>
    <row r="304" spans="1:18" ht="29.1" customHeight="1">
      <c r="A304" s="66">
        <v>297</v>
      </c>
      <c r="B304" s="8" t="str">
        <f t="shared" si="75"/>
        <v/>
      </c>
      <c r="C304" s="112" t="str">
        <f t="shared" si="76"/>
        <v/>
      </c>
      <c r="D304" s="112" t="str">
        <f t="shared" si="77"/>
        <v/>
      </c>
      <c r="E304" s="113" t="str">
        <f t="shared" si="78"/>
        <v/>
      </c>
      <c r="F304" s="113" t="str">
        <f t="shared" si="79"/>
        <v/>
      </c>
      <c r="G304" s="113" t="str">
        <f t="shared" si="80"/>
        <v/>
      </c>
      <c r="H304" s="114" t="str">
        <f t="shared" si="81"/>
        <v/>
      </c>
      <c r="I304" s="114" t="str">
        <f t="shared" si="82"/>
        <v/>
      </c>
      <c r="J304" s="8" t="str">
        <f t="shared" si="83"/>
        <v/>
      </c>
      <c r="K304" s="114" t="str">
        <f t="shared" si="74"/>
        <v/>
      </c>
      <c r="L304" s="8" t="str">
        <f t="shared" si="84"/>
        <v/>
      </c>
      <c r="M304" s="115" t="str">
        <f t="shared" si="85"/>
        <v/>
      </c>
      <c r="N304" s="8" t="str">
        <f t="shared" si="86"/>
        <v/>
      </c>
      <c r="O304" s="115" t="str">
        <f t="shared" si="87"/>
        <v/>
      </c>
      <c r="P304" s="115" t="str">
        <f t="shared" si="88"/>
        <v/>
      </c>
      <c r="Q304" s="121" t="str">
        <f>IFERROR(VLOOKUP(A304,Final_list,17,0),"")</f>
        <v/>
      </c>
      <c r="R304" s="121" t="str">
        <f>IFERROR(VLOOKUP(A304,Final_list,18,0),"")</f>
        <v/>
      </c>
    </row>
    <row r="305" spans="1:18" ht="29.1" customHeight="1">
      <c r="A305" s="66">
        <v>298</v>
      </c>
      <c r="B305" s="8" t="str">
        <f t="shared" si="75"/>
        <v/>
      </c>
      <c r="C305" s="112" t="str">
        <f t="shared" si="76"/>
        <v/>
      </c>
      <c r="D305" s="112" t="str">
        <f t="shared" si="77"/>
        <v/>
      </c>
      <c r="E305" s="113" t="str">
        <f t="shared" si="78"/>
        <v/>
      </c>
      <c r="F305" s="113" t="str">
        <f t="shared" si="79"/>
        <v/>
      </c>
      <c r="G305" s="113" t="str">
        <f t="shared" si="80"/>
        <v/>
      </c>
      <c r="H305" s="114" t="str">
        <f t="shared" si="81"/>
        <v/>
      </c>
      <c r="I305" s="114" t="str">
        <f t="shared" si="82"/>
        <v/>
      </c>
      <c r="J305" s="8" t="str">
        <f t="shared" si="83"/>
        <v/>
      </c>
      <c r="K305" s="114" t="str">
        <f t="shared" si="74"/>
        <v/>
      </c>
      <c r="L305" s="8" t="str">
        <f t="shared" si="84"/>
        <v/>
      </c>
      <c r="M305" s="115" t="str">
        <f t="shared" si="85"/>
        <v/>
      </c>
      <c r="N305" s="8" t="str">
        <f t="shared" si="86"/>
        <v/>
      </c>
      <c r="O305" s="115" t="str">
        <f t="shared" si="87"/>
        <v/>
      </c>
      <c r="P305" s="115" t="str">
        <f t="shared" si="88"/>
        <v/>
      </c>
      <c r="Q305" s="121" t="str">
        <f>IFERROR(VLOOKUP(A305,Final_list,17,0),"")</f>
        <v/>
      </c>
      <c r="R305" s="121" t="str">
        <f>IFERROR(VLOOKUP(A305,Final_list,18,0),"")</f>
        <v/>
      </c>
    </row>
    <row r="306" spans="1:18" ht="29.1" customHeight="1">
      <c r="A306" s="66">
        <v>299</v>
      </c>
      <c r="B306" s="8" t="str">
        <f t="shared" si="75"/>
        <v/>
      </c>
      <c r="C306" s="112" t="str">
        <f t="shared" si="76"/>
        <v/>
      </c>
      <c r="D306" s="112" t="str">
        <f t="shared" si="77"/>
        <v/>
      </c>
      <c r="E306" s="113" t="str">
        <f t="shared" si="78"/>
        <v/>
      </c>
      <c r="F306" s="113" t="str">
        <f t="shared" si="79"/>
        <v/>
      </c>
      <c r="G306" s="113" t="str">
        <f t="shared" si="80"/>
        <v/>
      </c>
      <c r="H306" s="114" t="str">
        <f t="shared" si="81"/>
        <v/>
      </c>
      <c r="I306" s="114" t="str">
        <f t="shared" si="82"/>
        <v/>
      </c>
      <c r="J306" s="8" t="str">
        <f t="shared" si="83"/>
        <v/>
      </c>
      <c r="K306" s="114" t="str">
        <f t="shared" si="74"/>
        <v/>
      </c>
      <c r="L306" s="8" t="str">
        <f t="shared" si="84"/>
        <v/>
      </c>
      <c r="M306" s="115" t="str">
        <f t="shared" si="85"/>
        <v/>
      </c>
      <c r="N306" s="8" t="str">
        <f t="shared" si="86"/>
        <v/>
      </c>
      <c r="O306" s="115" t="str">
        <f t="shared" si="87"/>
        <v/>
      </c>
      <c r="P306" s="115" t="str">
        <f t="shared" si="88"/>
        <v/>
      </c>
      <c r="Q306" s="121" t="str">
        <f>IFERROR(VLOOKUP(A306,Final_list,17,0),"")</f>
        <v/>
      </c>
      <c r="R306" s="121" t="str">
        <f>IFERROR(VLOOKUP(A306,Final_list,18,0),"")</f>
        <v/>
      </c>
    </row>
    <row r="307" spans="1:18" ht="29.1" customHeight="1">
      <c r="A307" s="66">
        <v>300</v>
      </c>
      <c r="B307" s="8" t="str">
        <f t="shared" si="75"/>
        <v/>
      </c>
      <c r="C307" s="112" t="str">
        <f t="shared" si="76"/>
        <v/>
      </c>
      <c r="D307" s="112" t="str">
        <f t="shared" si="77"/>
        <v/>
      </c>
      <c r="E307" s="113" t="str">
        <f t="shared" si="78"/>
        <v/>
      </c>
      <c r="F307" s="113" t="str">
        <f t="shared" si="79"/>
        <v/>
      </c>
      <c r="G307" s="113" t="str">
        <f t="shared" si="80"/>
        <v/>
      </c>
      <c r="H307" s="114" t="str">
        <f t="shared" si="81"/>
        <v/>
      </c>
      <c r="I307" s="114" t="str">
        <f t="shared" si="82"/>
        <v/>
      </c>
      <c r="J307" s="8" t="str">
        <f t="shared" si="83"/>
        <v/>
      </c>
      <c r="K307" s="114" t="str">
        <f t="shared" si="74"/>
        <v/>
      </c>
      <c r="L307" s="8" t="str">
        <f t="shared" si="84"/>
        <v/>
      </c>
      <c r="M307" s="115" t="str">
        <f t="shared" si="85"/>
        <v/>
      </c>
      <c r="N307" s="8" t="str">
        <f t="shared" si="86"/>
        <v/>
      </c>
      <c r="O307" s="115" t="str">
        <f t="shared" si="87"/>
        <v/>
      </c>
      <c r="P307" s="115" t="str">
        <f t="shared" si="88"/>
        <v/>
      </c>
      <c r="Q307" s="121" t="str">
        <f>IFERROR(VLOOKUP(A307,Final_list,17,0),"")</f>
        <v/>
      </c>
      <c r="R307" s="121" t="str">
        <f>IFERROR(VLOOKUP(A307,Final_list,18,0),"")</f>
        <v/>
      </c>
    </row>
    <row r="308" spans="1:18" ht="29.1" customHeight="1">
      <c r="A308" s="66">
        <v>301</v>
      </c>
      <c r="B308" s="8" t="str">
        <f t="shared" si="75"/>
        <v/>
      </c>
      <c r="C308" s="112" t="str">
        <f t="shared" si="76"/>
        <v/>
      </c>
      <c r="D308" s="112" t="str">
        <f t="shared" si="77"/>
        <v/>
      </c>
      <c r="E308" s="113" t="str">
        <f t="shared" si="78"/>
        <v/>
      </c>
      <c r="F308" s="113" t="str">
        <f t="shared" si="79"/>
        <v/>
      </c>
      <c r="G308" s="113" t="str">
        <f t="shared" si="80"/>
        <v/>
      </c>
      <c r="H308" s="114" t="str">
        <f t="shared" si="81"/>
        <v/>
      </c>
      <c r="I308" s="114" t="str">
        <f t="shared" si="82"/>
        <v/>
      </c>
      <c r="J308" s="8" t="str">
        <f t="shared" si="83"/>
        <v/>
      </c>
      <c r="K308" s="114" t="str">
        <f t="shared" si="74"/>
        <v/>
      </c>
      <c r="L308" s="8" t="str">
        <f t="shared" si="84"/>
        <v/>
      </c>
      <c r="M308" s="115" t="str">
        <f t="shared" si="85"/>
        <v/>
      </c>
      <c r="N308" s="8" t="str">
        <f t="shared" si="86"/>
        <v/>
      </c>
      <c r="O308" s="115" t="str">
        <f t="shared" si="87"/>
        <v/>
      </c>
      <c r="P308" s="115" t="str">
        <f t="shared" si="88"/>
        <v/>
      </c>
      <c r="Q308" s="121" t="str">
        <f>IFERROR(VLOOKUP(A308,Final_list,17,0),"")</f>
        <v/>
      </c>
      <c r="R308" s="121" t="str">
        <f>IFERROR(VLOOKUP(A308,Final_list,18,0),"")</f>
        <v/>
      </c>
    </row>
    <row r="309" spans="1:18" ht="29.1" customHeight="1">
      <c r="A309" s="66">
        <v>302</v>
      </c>
      <c r="B309" s="8" t="str">
        <f t="shared" si="75"/>
        <v/>
      </c>
      <c r="C309" s="112" t="str">
        <f t="shared" si="76"/>
        <v/>
      </c>
      <c r="D309" s="112" t="str">
        <f t="shared" si="77"/>
        <v/>
      </c>
      <c r="E309" s="113" t="str">
        <f t="shared" si="78"/>
        <v/>
      </c>
      <c r="F309" s="113" t="str">
        <f t="shared" si="79"/>
        <v/>
      </c>
      <c r="G309" s="113" t="str">
        <f t="shared" si="80"/>
        <v/>
      </c>
      <c r="H309" s="114" t="str">
        <f t="shared" si="81"/>
        <v/>
      </c>
      <c r="I309" s="114" t="str">
        <f t="shared" si="82"/>
        <v/>
      </c>
      <c r="J309" s="8" t="str">
        <f t="shared" si="83"/>
        <v/>
      </c>
      <c r="K309" s="114" t="str">
        <f t="shared" si="74"/>
        <v/>
      </c>
      <c r="L309" s="8" t="str">
        <f t="shared" si="84"/>
        <v/>
      </c>
      <c r="M309" s="115" t="str">
        <f t="shared" si="85"/>
        <v/>
      </c>
      <c r="N309" s="8" t="str">
        <f t="shared" si="86"/>
        <v/>
      </c>
      <c r="O309" s="115" t="str">
        <f t="shared" si="87"/>
        <v/>
      </c>
      <c r="P309" s="115" t="str">
        <f t="shared" si="88"/>
        <v/>
      </c>
      <c r="Q309" s="121" t="str">
        <f>IFERROR(VLOOKUP(A309,Final_list,17,0),"")</f>
        <v/>
      </c>
      <c r="R309" s="121" t="str">
        <f>IFERROR(VLOOKUP(A309,Final_list,18,0),"")</f>
        <v/>
      </c>
    </row>
    <row r="310" spans="1:18" ht="29.1" customHeight="1">
      <c r="A310" s="66">
        <v>303</v>
      </c>
      <c r="B310" s="8" t="str">
        <f t="shared" si="75"/>
        <v/>
      </c>
      <c r="C310" s="112" t="str">
        <f t="shared" si="76"/>
        <v/>
      </c>
      <c r="D310" s="112" t="str">
        <f t="shared" si="77"/>
        <v/>
      </c>
      <c r="E310" s="113" t="str">
        <f t="shared" si="78"/>
        <v/>
      </c>
      <c r="F310" s="113" t="str">
        <f t="shared" si="79"/>
        <v/>
      </c>
      <c r="G310" s="113" t="str">
        <f t="shared" si="80"/>
        <v/>
      </c>
      <c r="H310" s="114" t="str">
        <f t="shared" si="81"/>
        <v/>
      </c>
      <c r="I310" s="114" t="str">
        <f t="shared" si="82"/>
        <v/>
      </c>
      <c r="J310" s="8" t="str">
        <f t="shared" si="83"/>
        <v/>
      </c>
      <c r="K310" s="114" t="str">
        <f t="shared" si="74"/>
        <v/>
      </c>
      <c r="L310" s="8" t="str">
        <f t="shared" si="84"/>
        <v/>
      </c>
      <c r="M310" s="115" t="str">
        <f t="shared" si="85"/>
        <v/>
      </c>
      <c r="N310" s="8" t="str">
        <f t="shared" si="86"/>
        <v/>
      </c>
      <c r="O310" s="115" t="str">
        <f t="shared" si="87"/>
        <v/>
      </c>
      <c r="P310" s="115" t="str">
        <f t="shared" si="88"/>
        <v/>
      </c>
      <c r="Q310" s="121" t="str">
        <f>IFERROR(VLOOKUP(A310,Final_list,17,0),"")</f>
        <v/>
      </c>
      <c r="R310" s="121" t="str">
        <f>IFERROR(VLOOKUP(A310,Final_list,18,0),"")</f>
        <v/>
      </c>
    </row>
    <row r="311" spans="1:18" ht="29.1" customHeight="1">
      <c r="A311" s="66">
        <v>304</v>
      </c>
      <c r="B311" s="8" t="str">
        <f t="shared" si="75"/>
        <v/>
      </c>
      <c r="C311" s="112" t="str">
        <f t="shared" si="76"/>
        <v/>
      </c>
      <c r="D311" s="112" t="str">
        <f t="shared" si="77"/>
        <v/>
      </c>
      <c r="E311" s="113" t="str">
        <f t="shared" si="78"/>
        <v/>
      </c>
      <c r="F311" s="113" t="str">
        <f t="shared" si="79"/>
        <v/>
      </c>
      <c r="G311" s="113" t="str">
        <f t="shared" si="80"/>
        <v/>
      </c>
      <c r="H311" s="114" t="str">
        <f t="shared" si="81"/>
        <v/>
      </c>
      <c r="I311" s="114" t="str">
        <f t="shared" si="82"/>
        <v/>
      </c>
      <c r="J311" s="8" t="str">
        <f t="shared" si="83"/>
        <v/>
      </c>
      <c r="K311" s="114" t="str">
        <f t="shared" si="74"/>
        <v/>
      </c>
      <c r="L311" s="8" t="str">
        <f t="shared" si="84"/>
        <v/>
      </c>
      <c r="M311" s="115" t="str">
        <f t="shared" si="85"/>
        <v/>
      </c>
      <c r="N311" s="8" t="str">
        <f t="shared" si="86"/>
        <v/>
      </c>
      <c r="O311" s="115" t="str">
        <f t="shared" si="87"/>
        <v/>
      </c>
      <c r="P311" s="115" t="str">
        <f t="shared" si="88"/>
        <v/>
      </c>
      <c r="Q311" s="121" t="str">
        <f>IFERROR(VLOOKUP(A311,Final_list,17,0),"")</f>
        <v/>
      </c>
      <c r="R311" s="121" t="str">
        <f>IFERROR(VLOOKUP(A311,Final_list,18,0),"")</f>
        <v/>
      </c>
    </row>
    <row r="312" spans="1:18" ht="29.1" customHeight="1">
      <c r="A312" s="66">
        <v>305</v>
      </c>
      <c r="B312" s="8" t="str">
        <f t="shared" si="75"/>
        <v/>
      </c>
      <c r="C312" s="112" t="str">
        <f t="shared" si="76"/>
        <v/>
      </c>
      <c r="D312" s="112" t="str">
        <f t="shared" si="77"/>
        <v/>
      </c>
      <c r="E312" s="113" t="str">
        <f t="shared" si="78"/>
        <v/>
      </c>
      <c r="F312" s="113" t="str">
        <f t="shared" si="79"/>
        <v/>
      </c>
      <c r="G312" s="113" t="str">
        <f t="shared" si="80"/>
        <v/>
      </c>
      <c r="H312" s="114" t="str">
        <f t="shared" si="81"/>
        <v/>
      </c>
      <c r="I312" s="114" t="str">
        <f t="shared" si="82"/>
        <v/>
      </c>
      <c r="J312" s="8" t="str">
        <f t="shared" si="83"/>
        <v/>
      </c>
      <c r="K312" s="114" t="str">
        <f t="shared" si="74"/>
        <v/>
      </c>
      <c r="L312" s="8" t="str">
        <f t="shared" si="84"/>
        <v/>
      </c>
      <c r="M312" s="115" t="str">
        <f t="shared" si="85"/>
        <v/>
      </c>
      <c r="N312" s="8" t="str">
        <f t="shared" si="86"/>
        <v/>
      </c>
      <c r="O312" s="115" t="str">
        <f t="shared" si="87"/>
        <v/>
      </c>
      <c r="P312" s="115" t="str">
        <f t="shared" si="88"/>
        <v/>
      </c>
      <c r="Q312" s="121" t="str">
        <f>IFERROR(VLOOKUP(A312,Final_list,17,0),"")</f>
        <v/>
      </c>
      <c r="R312" s="121" t="str">
        <f>IFERROR(VLOOKUP(A312,Final_list,18,0),"")</f>
        <v/>
      </c>
    </row>
    <row r="313" spans="1:18" ht="29.1" customHeight="1">
      <c r="A313" s="66">
        <v>306</v>
      </c>
      <c r="B313" s="8" t="str">
        <f t="shared" si="75"/>
        <v/>
      </c>
      <c r="C313" s="112" t="str">
        <f t="shared" si="76"/>
        <v/>
      </c>
      <c r="D313" s="112" t="str">
        <f t="shared" si="77"/>
        <v/>
      </c>
      <c r="E313" s="113" t="str">
        <f t="shared" si="78"/>
        <v/>
      </c>
      <c r="F313" s="113" t="str">
        <f t="shared" si="79"/>
        <v/>
      </c>
      <c r="G313" s="113" t="str">
        <f t="shared" si="80"/>
        <v/>
      </c>
      <c r="H313" s="114" t="str">
        <f t="shared" si="81"/>
        <v/>
      </c>
      <c r="I313" s="114" t="str">
        <f t="shared" si="82"/>
        <v/>
      </c>
      <c r="J313" s="8" t="str">
        <f t="shared" si="83"/>
        <v/>
      </c>
      <c r="K313" s="114" t="str">
        <f t="shared" si="74"/>
        <v/>
      </c>
      <c r="L313" s="8" t="str">
        <f t="shared" si="84"/>
        <v/>
      </c>
      <c r="M313" s="115" t="str">
        <f t="shared" si="85"/>
        <v/>
      </c>
      <c r="N313" s="8" t="str">
        <f t="shared" si="86"/>
        <v/>
      </c>
      <c r="O313" s="115" t="str">
        <f t="shared" si="87"/>
        <v/>
      </c>
      <c r="P313" s="115" t="str">
        <f t="shared" si="88"/>
        <v/>
      </c>
      <c r="Q313" s="121" t="str">
        <f>IFERROR(VLOOKUP(A313,Final_list,17,0),"")</f>
        <v/>
      </c>
      <c r="R313" s="121" t="str">
        <f>IFERROR(VLOOKUP(A313,Final_list,18,0),"")</f>
        <v/>
      </c>
    </row>
    <row r="314" spans="1:18" ht="29.1" customHeight="1">
      <c r="A314" s="66">
        <v>307</v>
      </c>
      <c r="B314" s="8" t="str">
        <f t="shared" si="75"/>
        <v/>
      </c>
      <c r="C314" s="112" t="str">
        <f t="shared" si="76"/>
        <v/>
      </c>
      <c r="D314" s="112" t="str">
        <f t="shared" si="77"/>
        <v/>
      </c>
      <c r="E314" s="113" t="str">
        <f t="shared" si="78"/>
        <v/>
      </c>
      <c r="F314" s="113" t="str">
        <f t="shared" si="79"/>
        <v/>
      </c>
      <c r="G314" s="113" t="str">
        <f t="shared" si="80"/>
        <v/>
      </c>
      <c r="H314" s="114" t="str">
        <f t="shared" si="81"/>
        <v/>
      </c>
      <c r="I314" s="114" t="str">
        <f t="shared" si="82"/>
        <v/>
      </c>
      <c r="J314" s="8" t="str">
        <f t="shared" si="83"/>
        <v/>
      </c>
      <c r="K314" s="114" t="str">
        <f t="shared" si="74"/>
        <v/>
      </c>
      <c r="L314" s="8" t="str">
        <f t="shared" si="84"/>
        <v/>
      </c>
      <c r="M314" s="115" t="str">
        <f t="shared" si="85"/>
        <v/>
      </c>
      <c r="N314" s="8" t="str">
        <f t="shared" si="86"/>
        <v/>
      </c>
      <c r="O314" s="115" t="str">
        <f t="shared" si="87"/>
        <v/>
      </c>
      <c r="P314" s="115" t="str">
        <f t="shared" si="88"/>
        <v/>
      </c>
      <c r="Q314" s="121" t="str">
        <f>IFERROR(VLOOKUP(A314,Final_list,17,0),"")</f>
        <v/>
      </c>
      <c r="R314" s="121" t="str">
        <f>IFERROR(VLOOKUP(A314,Final_list,18,0),"")</f>
        <v/>
      </c>
    </row>
    <row r="315" spans="1:18" ht="29.1" customHeight="1">
      <c r="A315" s="66">
        <v>308</v>
      </c>
      <c r="B315" s="8" t="str">
        <f t="shared" si="75"/>
        <v/>
      </c>
      <c r="C315" s="112" t="str">
        <f t="shared" si="76"/>
        <v/>
      </c>
      <c r="D315" s="112" t="str">
        <f t="shared" si="77"/>
        <v/>
      </c>
      <c r="E315" s="113" t="str">
        <f t="shared" si="78"/>
        <v/>
      </c>
      <c r="F315" s="113" t="str">
        <f t="shared" si="79"/>
        <v/>
      </c>
      <c r="G315" s="113" t="str">
        <f t="shared" si="80"/>
        <v/>
      </c>
      <c r="H315" s="114" t="str">
        <f t="shared" si="81"/>
        <v/>
      </c>
      <c r="I315" s="114" t="str">
        <f t="shared" si="82"/>
        <v/>
      </c>
      <c r="J315" s="8" t="str">
        <f t="shared" si="83"/>
        <v/>
      </c>
      <c r="K315" s="114" t="str">
        <f t="shared" si="74"/>
        <v/>
      </c>
      <c r="L315" s="8" t="str">
        <f t="shared" si="84"/>
        <v/>
      </c>
      <c r="M315" s="115" t="str">
        <f t="shared" si="85"/>
        <v/>
      </c>
      <c r="N315" s="8" t="str">
        <f t="shared" si="86"/>
        <v/>
      </c>
      <c r="O315" s="115" t="str">
        <f t="shared" si="87"/>
        <v/>
      </c>
      <c r="P315" s="115" t="str">
        <f t="shared" si="88"/>
        <v/>
      </c>
      <c r="Q315" s="121" t="str">
        <f>IFERROR(VLOOKUP(A315,Final_list,17,0),"")</f>
        <v/>
      </c>
      <c r="R315" s="121" t="str">
        <f>IFERROR(VLOOKUP(A315,Final_list,18,0),"")</f>
        <v/>
      </c>
    </row>
    <row r="316" spans="1:18" ht="29.1" customHeight="1">
      <c r="A316" s="66">
        <v>309</v>
      </c>
      <c r="B316" s="8" t="str">
        <f t="shared" si="75"/>
        <v/>
      </c>
      <c r="C316" s="112" t="str">
        <f t="shared" si="76"/>
        <v/>
      </c>
      <c r="D316" s="112" t="str">
        <f t="shared" si="77"/>
        <v/>
      </c>
      <c r="E316" s="113" t="str">
        <f t="shared" si="78"/>
        <v/>
      </c>
      <c r="F316" s="113" t="str">
        <f t="shared" si="79"/>
        <v/>
      </c>
      <c r="G316" s="113" t="str">
        <f t="shared" si="80"/>
        <v/>
      </c>
      <c r="H316" s="114" t="str">
        <f t="shared" si="81"/>
        <v/>
      </c>
      <c r="I316" s="114" t="str">
        <f t="shared" si="82"/>
        <v/>
      </c>
      <c r="J316" s="8" t="str">
        <f t="shared" si="83"/>
        <v/>
      </c>
      <c r="K316" s="114" t="str">
        <f t="shared" si="74"/>
        <v/>
      </c>
      <c r="L316" s="8" t="str">
        <f t="shared" si="84"/>
        <v/>
      </c>
      <c r="M316" s="115" t="str">
        <f t="shared" si="85"/>
        <v/>
      </c>
      <c r="N316" s="8" t="str">
        <f t="shared" si="86"/>
        <v/>
      </c>
      <c r="O316" s="115" t="str">
        <f t="shared" si="87"/>
        <v/>
      </c>
      <c r="P316" s="115" t="str">
        <f t="shared" si="88"/>
        <v/>
      </c>
      <c r="Q316" s="121" t="str">
        <f>IFERROR(VLOOKUP(A316,Final_list,17,0),"")</f>
        <v/>
      </c>
      <c r="R316" s="121" t="str">
        <f>IFERROR(VLOOKUP(A316,Final_list,18,0),"")</f>
        <v/>
      </c>
    </row>
    <row r="317" spans="1:18" ht="29.1" customHeight="1">
      <c r="A317" s="66">
        <v>310</v>
      </c>
      <c r="B317" s="8" t="str">
        <f t="shared" si="75"/>
        <v/>
      </c>
      <c r="C317" s="112" t="str">
        <f t="shared" si="76"/>
        <v/>
      </c>
      <c r="D317" s="112" t="str">
        <f t="shared" si="77"/>
        <v/>
      </c>
      <c r="E317" s="113" t="str">
        <f t="shared" si="78"/>
        <v/>
      </c>
      <c r="F317" s="113" t="str">
        <f t="shared" si="79"/>
        <v/>
      </c>
      <c r="G317" s="113" t="str">
        <f t="shared" si="80"/>
        <v/>
      </c>
      <c r="H317" s="114" t="str">
        <f t="shared" si="81"/>
        <v/>
      </c>
      <c r="I317" s="114" t="str">
        <f t="shared" si="82"/>
        <v/>
      </c>
      <c r="J317" s="8" t="str">
        <f t="shared" si="83"/>
        <v/>
      </c>
      <c r="K317" s="114" t="str">
        <f t="shared" si="74"/>
        <v/>
      </c>
      <c r="L317" s="8" t="str">
        <f t="shared" si="84"/>
        <v/>
      </c>
      <c r="M317" s="115" t="str">
        <f t="shared" si="85"/>
        <v/>
      </c>
      <c r="N317" s="8" t="str">
        <f t="shared" si="86"/>
        <v/>
      </c>
      <c r="O317" s="115" t="str">
        <f t="shared" si="87"/>
        <v/>
      </c>
      <c r="P317" s="115" t="str">
        <f t="shared" si="88"/>
        <v/>
      </c>
      <c r="Q317" s="121" t="str">
        <f>IFERROR(VLOOKUP(A317,Final_list,17,0),"")</f>
        <v/>
      </c>
      <c r="R317" s="121" t="str">
        <f>IFERROR(VLOOKUP(A317,Final_list,18,0),"")</f>
        <v/>
      </c>
    </row>
    <row r="318" spans="1:18" ht="29.1" customHeight="1">
      <c r="A318" s="66">
        <v>311</v>
      </c>
      <c r="B318" s="8" t="str">
        <f t="shared" si="75"/>
        <v/>
      </c>
      <c r="C318" s="112" t="str">
        <f t="shared" si="76"/>
        <v/>
      </c>
      <c r="D318" s="112" t="str">
        <f t="shared" si="77"/>
        <v/>
      </c>
      <c r="E318" s="113" t="str">
        <f t="shared" si="78"/>
        <v/>
      </c>
      <c r="F318" s="113" t="str">
        <f t="shared" si="79"/>
        <v/>
      </c>
      <c r="G318" s="113" t="str">
        <f t="shared" si="80"/>
        <v/>
      </c>
      <c r="H318" s="114" t="str">
        <f t="shared" si="81"/>
        <v/>
      </c>
      <c r="I318" s="114" t="str">
        <f t="shared" si="82"/>
        <v/>
      </c>
      <c r="J318" s="8" t="str">
        <f t="shared" si="83"/>
        <v/>
      </c>
      <c r="K318" s="114" t="str">
        <f t="shared" si="74"/>
        <v/>
      </c>
      <c r="L318" s="8" t="str">
        <f t="shared" si="84"/>
        <v/>
      </c>
      <c r="M318" s="115" t="str">
        <f t="shared" si="85"/>
        <v/>
      </c>
      <c r="N318" s="8" t="str">
        <f t="shared" si="86"/>
        <v/>
      </c>
      <c r="O318" s="115" t="str">
        <f t="shared" si="87"/>
        <v/>
      </c>
      <c r="P318" s="115" t="str">
        <f t="shared" si="88"/>
        <v/>
      </c>
      <c r="Q318" s="121" t="str">
        <f>IFERROR(VLOOKUP(A318,Final_list,17,0),"")</f>
        <v/>
      </c>
      <c r="R318" s="121" t="str">
        <f>IFERROR(VLOOKUP(A318,Final_list,18,0),"")</f>
        <v/>
      </c>
    </row>
    <row r="319" spans="1:18" ht="29.1" customHeight="1">
      <c r="A319" s="66">
        <v>312</v>
      </c>
      <c r="B319" s="8" t="str">
        <f t="shared" si="75"/>
        <v/>
      </c>
      <c r="C319" s="112" t="str">
        <f t="shared" si="76"/>
        <v/>
      </c>
      <c r="D319" s="112" t="str">
        <f t="shared" si="77"/>
        <v/>
      </c>
      <c r="E319" s="113" t="str">
        <f t="shared" si="78"/>
        <v/>
      </c>
      <c r="F319" s="113" t="str">
        <f t="shared" si="79"/>
        <v/>
      </c>
      <c r="G319" s="113" t="str">
        <f t="shared" si="80"/>
        <v/>
      </c>
      <c r="H319" s="114" t="str">
        <f t="shared" si="81"/>
        <v/>
      </c>
      <c r="I319" s="114" t="str">
        <f t="shared" si="82"/>
        <v/>
      </c>
      <c r="J319" s="8" t="str">
        <f t="shared" si="83"/>
        <v/>
      </c>
      <c r="K319" s="114" t="str">
        <f t="shared" si="74"/>
        <v/>
      </c>
      <c r="L319" s="8" t="str">
        <f t="shared" si="84"/>
        <v/>
      </c>
      <c r="M319" s="115" t="str">
        <f t="shared" si="85"/>
        <v/>
      </c>
      <c r="N319" s="8" t="str">
        <f t="shared" si="86"/>
        <v/>
      </c>
      <c r="O319" s="115" t="str">
        <f t="shared" si="87"/>
        <v/>
      </c>
      <c r="P319" s="115" t="str">
        <f t="shared" si="88"/>
        <v/>
      </c>
      <c r="Q319" s="121" t="str">
        <f>IFERROR(VLOOKUP(A319,Final_list,17,0),"")</f>
        <v/>
      </c>
      <c r="R319" s="121" t="str">
        <f>IFERROR(VLOOKUP(A319,Final_list,18,0),"")</f>
        <v/>
      </c>
    </row>
    <row r="320" spans="1:18" ht="29.1" customHeight="1">
      <c r="A320" s="66">
        <v>313</v>
      </c>
      <c r="B320" s="8" t="str">
        <f t="shared" si="75"/>
        <v/>
      </c>
      <c r="C320" s="112" t="str">
        <f t="shared" si="76"/>
        <v/>
      </c>
      <c r="D320" s="112" t="str">
        <f t="shared" si="77"/>
        <v/>
      </c>
      <c r="E320" s="113" t="str">
        <f t="shared" si="78"/>
        <v/>
      </c>
      <c r="F320" s="113" t="str">
        <f t="shared" si="79"/>
        <v/>
      </c>
      <c r="G320" s="113" t="str">
        <f t="shared" si="80"/>
        <v/>
      </c>
      <c r="H320" s="114" t="str">
        <f t="shared" si="81"/>
        <v/>
      </c>
      <c r="I320" s="114" t="str">
        <f t="shared" si="82"/>
        <v/>
      </c>
      <c r="J320" s="8" t="str">
        <f t="shared" si="83"/>
        <v/>
      </c>
      <c r="K320" s="114" t="str">
        <f t="shared" si="74"/>
        <v/>
      </c>
      <c r="L320" s="8" t="str">
        <f t="shared" si="84"/>
        <v/>
      </c>
      <c r="M320" s="115" t="str">
        <f t="shared" si="85"/>
        <v/>
      </c>
      <c r="N320" s="8" t="str">
        <f t="shared" si="86"/>
        <v/>
      </c>
      <c r="O320" s="115" t="str">
        <f t="shared" si="87"/>
        <v/>
      </c>
      <c r="P320" s="115" t="str">
        <f t="shared" si="88"/>
        <v/>
      </c>
      <c r="Q320" s="121" t="str">
        <f>IFERROR(VLOOKUP(A320,Final_list,17,0),"")</f>
        <v/>
      </c>
      <c r="R320" s="121" t="str">
        <f>IFERROR(VLOOKUP(A320,Final_list,18,0),"")</f>
        <v/>
      </c>
    </row>
    <row r="321" spans="1:18" ht="29.1" customHeight="1">
      <c r="A321" s="66">
        <v>314</v>
      </c>
      <c r="B321" s="8" t="str">
        <f t="shared" si="75"/>
        <v/>
      </c>
      <c r="C321" s="112" t="str">
        <f t="shared" si="76"/>
        <v/>
      </c>
      <c r="D321" s="112" t="str">
        <f t="shared" si="77"/>
        <v/>
      </c>
      <c r="E321" s="113" t="str">
        <f t="shared" si="78"/>
        <v/>
      </c>
      <c r="F321" s="113" t="str">
        <f t="shared" si="79"/>
        <v/>
      </c>
      <c r="G321" s="113" t="str">
        <f t="shared" si="80"/>
        <v/>
      </c>
      <c r="H321" s="114" t="str">
        <f t="shared" si="81"/>
        <v/>
      </c>
      <c r="I321" s="114" t="str">
        <f t="shared" si="82"/>
        <v/>
      </c>
      <c r="J321" s="8" t="str">
        <f t="shared" si="83"/>
        <v/>
      </c>
      <c r="K321" s="114" t="str">
        <f t="shared" si="74"/>
        <v/>
      </c>
      <c r="L321" s="8" t="str">
        <f t="shared" si="84"/>
        <v/>
      </c>
      <c r="M321" s="115" t="str">
        <f t="shared" si="85"/>
        <v/>
      </c>
      <c r="N321" s="8" t="str">
        <f t="shared" si="86"/>
        <v/>
      </c>
      <c r="O321" s="115" t="str">
        <f t="shared" si="87"/>
        <v/>
      </c>
      <c r="P321" s="115" t="str">
        <f t="shared" si="88"/>
        <v/>
      </c>
      <c r="Q321" s="121" t="str">
        <f>IFERROR(VLOOKUP(A321,Final_list,17,0),"")</f>
        <v/>
      </c>
      <c r="R321" s="121" t="str">
        <f>IFERROR(VLOOKUP(A321,Final_list,18,0),"")</f>
        <v/>
      </c>
    </row>
    <row r="322" spans="1:18" ht="29.1" customHeight="1">
      <c r="A322" s="66">
        <v>315</v>
      </c>
      <c r="B322" s="8" t="str">
        <f t="shared" si="75"/>
        <v/>
      </c>
      <c r="C322" s="112" t="str">
        <f t="shared" si="76"/>
        <v/>
      </c>
      <c r="D322" s="112" t="str">
        <f t="shared" si="77"/>
        <v/>
      </c>
      <c r="E322" s="113" t="str">
        <f t="shared" si="78"/>
        <v/>
      </c>
      <c r="F322" s="113" t="str">
        <f t="shared" si="79"/>
        <v/>
      </c>
      <c r="G322" s="113" t="str">
        <f t="shared" si="80"/>
        <v/>
      </c>
      <c r="H322" s="114" t="str">
        <f t="shared" si="81"/>
        <v/>
      </c>
      <c r="I322" s="114" t="str">
        <f t="shared" si="82"/>
        <v/>
      </c>
      <c r="J322" s="8" t="str">
        <f t="shared" si="83"/>
        <v/>
      </c>
      <c r="K322" s="114" t="str">
        <f t="shared" si="74"/>
        <v/>
      </c>
      <c r="L322" s="8" t="str">
        <f t="shared" si="84"/>
        <v/>
      </c>
      <c r="M322" s="115" t="str">
        <f t="shared" si="85"/>
        <v/>
      </c>
      <c r="N322" s="8" t="str">
        <f t="shared" si="86"/>
        <v/>
      </c>
      <c r="O322" s="115" t="str">
        <f t="shared" si="87"/>
        <v/>
      </c>
      <c r="P322" s="115" t="str">
        <f t="shared" si="88"/>
        <v/>
      </c>
      <c r="Q322" s="121" t="str">
        <f>IFERROR(VLOOKUP(A322,Final_list,17,0),"")</f>
        <v/>
      </c>
      <c r="R322" s="121" t="str">
        <f>IFERROR(VLOOKUP(A322,Final_list,18,0),"")</f>
        <v/>
      </c>
    </row>
    <row r="323" spans="1:18" ht="29.1" customHeight="1">
      <c r="A323" s="66">
        <v>316</v>
      </c>
      <c r="B323" s="8" t="str">
        <f t="shared" si="75"/>
        <v/>
      </c>
      <c r="C323" s="112" t="str">
        <f t="shared" si="76"/>
        <v/>
      </c>
      <c r="D323" s="112" t="str">
        <f t="shared" si="77"/>
        <v/>
      </c>
      <c r="E323" s="113" t="str">
        <f t="shared" si="78"/>
        <v/>
      </c>
      <c r="F323" s="113" t="str">
        <f t="shared" si="79"/>
        <v/>
      </c>
      <c r="G323" s="113" t="str">
        <f t="shared" si="80"/>
        <v/>
      </c>
      <c r="H323" s="114" t="str">
        <f t="shared" si="81"/>
        <v/>
      </c>
      <c r="I323" s="114" t="str">
        <f t="shared" si="82"/>
        <v/>
      </c>
      <c r="J323" s="8" t="str">
        <f t="shared" si="83"/>
        <v/>
      </c>
      <c r="K323" s="114" t="str">
        <f t="shared" si="74"/>
        <v/>
      </c>
      <c r="L323" s="8" t="str">
        <f t="shared" si="84"/>
        <v/>
      </c>
      <c r="M323" s="115" t="str">
        <f t="shared" si="85"/>
        <v/>
      </c>
      <c r="N323" s="8" t="str">
        <f t="shared" si="86"/>
        <v/>
      </c>
      <c r="O323" s="115" t="str">
        <f t="shared" si="87"/>
        <v/>
      </c>
      <c r="P323" s="115" t="str">
        <f t="shared" si="88"/>
        <v/>
      </c>
      <c r="Q323" s="121" t="str">
        <f>IFERROR(VLOOKUP(A323,Final_list,17,0),"")</f>
        <v/>
      </c>
      <c r="R323" s="121" t="str">
        <f>IFERROR(VLOOKUP(A323,Final_list,18,0),"")</f>
        <v/>
      </c>
    </row>
    <row r="324" spans="1:18" ht="29.1" customHeight="1">
      <c r="A324" s="66">
        <v>317</v>
      </c>
      <c r="B324" s="8" t="str">
        <f t="shared" si="75"/>
        <v/>
      </c>
      <c r="C324" s="112" t="str">
        <f t="shared" si="76"/>
        <v/>
      </c>
      <c r="D324" s="112" t="str">
        <f t="shared" si="77"/>
        <v/>
      </c>
      <c r="E324" s="113" t="str">
        <f t="shared" si="78"/>
        <v/>
      </c>
      <c r="F324" s="113" t="str">
        <f t="shared" si="79"/>
        <v/>
      </c>
      <c r="G324" s="113" t="str">
        <f t="shared" si="80"/>
        <v/>
      </c>
      <c r="H324" s="114" t="str">
        <f t="shared" si="81"/>
        <v/>
      </c>
      <c r="I324" s="114" t="str">
        <f t="shared" si="82"/>
        <v/>
      </c>
      <c r="J324" s="8" t="str">
        <f t="shared" si="83"/>
        <v/>
      </c>
      <c r="K324" s="114" t="str">
        <f t="shared" si="74"/>
        <v/>
      </c>
      <c r="L324" s="8" t="str">
        <f t="shared" si="84"/>
        <v/>
      </c>
      <c r="M324" s="115" t="str">
        <f t="shared" si="85"/>
        <v/>
      </c>
      <c r="N324" s="8" t="str">
        <f t="shared" si="86"/>
        <v/>
      </c>
      <c r="O324" s="115" t="str">
        <f t="shared" si="87"/>
        <v/>
      </c>
      <c r="P324" s="115" t="str">
        <f t="shared" si="88"/>
        <v/>
      </c>
      <c r="Q324" s="121" t="str">
        <f>IFERROR(VLOOKUP(A324,Final_list,17,0),"")</f>
        <v/>
      </c>
      <c r="R324" s="121" t="str">
        <f>IFERROR(VLOOKUP(A324,Final_list,18,0),"")</f>
        <v/>
      </c>
    </row>
    <row r="325" spans="1:18" ht="29.1" customHeight="1">
      <c r="A325" s="66">
        <v>318</v>
      </c>
      <c r="B325" s="8" t="str">
        <f t="shared" si="75"/>
        <v/>
      </c>
      <c r="C325" s="112" t="str">
        <f t="shared" si="76"/>
        <v/>
      </c>
      <c r="D325" s="112" t="str">
        <f t="shared" si="77"/>
        <v/>
      </c>
      <c r="E325" s="113" t="str">
        <f t="shared" si="78"/>
        <v/>
      </c>
      <c r="F325" s="113" t="str">
        <f t="shared" si="79"/>
        <v/>
      </c>
      <c r="G325" s="113" t="str">
        <f t="shared" si="80"/>
        <v/>
      </c>
      <c r="H325" s="114" t="str">
        <f t="shared" si="81"/>
        <v/>
      </c>
      <c r="I325" s="114" t="str">
        <f t="shared" si="82"/>
        <v/>
      </c>
      <c r="J325" s="8" t="str">
        <f t="shared" si="83"/>
        <v/>
      </c>
      <c r="K325" s="114" t="str">
        <f t="shared" si="74"/>
        <v/>
      </c>
      <c r="L325" s="8" t="str">
        <f t="shared" si="84"/>
        <v/>
      </c>
      <c r="M325" s="115" t="str">
        <f t="shared" si="85"/>
        <v/>
      </c>
      <c r="N325" s="8" t="str">
        <f t="shared" si="86"/>
        <v/>
      </c>
      <c r="O325" s="115" t="str">
        <f t="shared" si="87"/>
        <v/>
      </c>
      <c r="P325" s="115" t="str">
        <f t="shared" si="88"/>
        <v/>
      </c>
      <c r="Q325" s="121" t="str">
        <f>IFERROR(VLOOKUP(A325,Final_list,17,0),"")</f>
        <v/>
      </c>
      <c r="R325" s="121" t="str">
        <f>IFERROR(VLOOKUP(A325,Final_list,18,0),"")</f>
        <v/>
      </c>
    </row>
    <row r="326" spans="1:18" ht="29.1" customHeight="1">
      <c r="A326" s="66">
        <v>319</v>
      </c>
      <c r="B326" s="8" t="str">
        <f t="shared" si="75"/>
        <v/>
      </c>
      <c r="C326" s="112" t="str">
        <f t="shared" si="76"/>
        <v/>
      </c>
      <c r="D326" s="112" t="str">
        <f t="shared" si="77"/>
        <v/>
      </c>
      <c r="E326" s="113" t="str">
        <f t="shared" si="78"/>
        <v/>
      </c>
      <c r="F326" s="113" t="str">
        <f t="shared" si="79"/>
        <v/>
      </c>
      <c r="G326" s="113" t="str">
        <f t="shared" si="80"/>
        <v/>
      </c>
      <c r="H326" s="114" t="str">
        <f t="shared" si="81"/>
        <v/>
      </c>
      <c r="I326" s="114" t="str">
        <f t="shared" si="82"/>
        <v/>
      </c>
      <c r="J326" s="8" t="str">
        <f t="shared" si="83"/>
        <v/>
      </c>
      <c r="K326" s="114" t="str">
        <f t="shared" si="74"/>
        <v/>
      </c>
      <c r="L326" s="8" t="str">
        <f t="shared" si="84"/>
        <v/>
      </c>
      <c r="M326" s="115" t="str">
        <f t="shared" si="85"/>
        <v/>
      </c>
      <c r="N326" s="8" t="str">
        <f t="shared" si="86"/>
        <v/>
      </c>
      <c r="O326" s="115" t="str">
        <f t="shared" si="87"/>
        <v/>
      </c>
      <c r="P326" s="115" t="str">
        <f t="shared" si="88"/>
        <v/>
      </c>
      <c r="Q326" s="121" t="str">
        <f>IFERROR(VLOOKUP(A326,Final_list,17,0),"")</f>
        <v/>
      </c>
      <c r="R326" s="121" t="str">
        <f>IFERROR(VLOOKUP(A326,Final_list,18,0),"")</f>
        <v/>
      </c>
    </row>
    <row r="327" spans="1:18" ht="29.1" customHeight="1">
      <c r="A327" s="66">
        <v>320</v>
      </c>
      <c r="B327" s="8" t="str">
        <f t="shared" si="75"/>
        <v/>
      </c>
      <c r="C327" s="112" t="str">
        <f t="shared" si="76"/>
        <v/>
      </c>
      <c r="D327" s="112" t="str">
        <f t="shared" si="77"/>
        <v/>
      </c>
      <c r="E327" s="113" t="str">
        <f t="shared" si="78"/>
        <v/>
      </c>
      <c r="F327" s="113" t="str">
        <f t="shared" si="79"/>
        <v/>
      </c>
      <c r="G327" s="113" t="str">
        <f t="shared" si="80"/>
        <v/>
      </c>
      <c r="H327" s="114" t="str">
        <f t="shared" si="81"/>
        <v/>
      </c>
      <c r="I327" s="114" t="str">
        <f t="shared" si="82"/>
        <v/>
      </c>
      <c r="J327" s="8" t="str">
        <f t="shared" si="83"/>
        <v/>
      </c>
      <c r="K327" s="114" t="str">
        <f t="shared" si="74"/>
        <v/>
      </c>
      <c r="L327" s="8" t="str">
        <f t="shared" si="84"/>
        <v/>
      </c>
      <c r="M327" s="115" t="str">
        <f t="shared" si="85"/>
        <v/>
      </c>
      <c r="N327" s="8" t="str">
        <f t="shared" si="86"/>
        <v/>
      </c>
      <c r="O327" s="115" t="str">
        <f t="shared" si="87"/>
        <v/>
      </c>
      <c r="P327" s="115" t="str">
        <f t="shared" si="88"/>
        <v/>
      </c>
      <c r="Q327" s="121" t="str">
        <f>IFERROR(VLOOKUP(A327,Final_list,17,0),"")</f>
        <v/>
      </c>
      <c r="R327" s="121" t="str">
        <f>IFERROR(VLOOKUP(A327,Final_list,18,0),"")</f>
        <v/>
      </c>
    </row>
    <row r="328" spans="1:18" ht="29.1" customHeight="1">
      <c r="A328" s="66">
        <v>321</v>
      </c>
      <c r="B328" s="8" t="str">
        <f t="shared" si="75"/>
        <v/>
      </c>
      <c r="C328" s="112" t="str">
        <f t="shared" si="76"/>
        <v/>
      </c>
      <c r="D328" s="112" t="str">
        <f t="shared" si="77"/>
        <v/>
      </c>
      <c r="E328" s="113" t="str">
        <f t="shared" si="78"/>
        <v/>
      </c>
      <c r="F328" s="113" t="str">
        <f t="shared" si="79"/>
        <v/>
      </c>
      <c r="G328" s="113" t="str">
        <f t="shared" si="80"/>
        <v/>
      </c>
      <c r="H328" s="114" t="str">
        <f t="shared" si="81"/>
        <v/>
      </c>
      <c r="I328" s="114" t="str">
        <f t="shared" si="82"/>
        <v/>
      </c>
      <c r="J328" s="8" t="str">
        <f t="shared" si="83"/>
        <v/>
      </c>
      <c r="K328" s="114" t="str">
        <f t="shared" ref="K328:K358" si="89">IFERROR(VLOOKUP(A328,Final_list,11,0),"")</f>
        <v/>
      </c>
      <c r="L328" s="8" t="str">
        <f t="shared" si="84"/>
        <v/>
      </c>
      <c r="M328" s="115" t="str">
        <f t="shared" si="85"/>
        <v/>
      </c>
      <c r="N328" s="8" t="str">
        <f t="shared" si="86"/>
        <v/>
      </c>
      <c r="O328" s="115" t="str">
        <f t="shared" si="87"/>
        <v/>
      </c>
      <c r="P328" s="115" t="str">
        <f t="shared" si="88"/>
        <v/>
      </c>
      <c r="Q328" s="121" t="str">
        <f>IFERROR(VLOOKUP(A328,Final_list,17,0),"")</f>
        <v/>
      </c>
      <c r="R328" s="121" t="str">
        <f>IFERROR(VLOOKUP(A328,Final_list,18,0),"")</f>
        <v/>
      </c>
    </row>
    <row r="329" spans="1:18" ht="29.1" customHeight="1">
      <c r="A329" s="66">
        <v>322</v>
      </c>
      <c r="B329" s="8" t="str">
        <f t="shared" si="75"/>
        <v/>
      </c>
      <c r="C329" s="112" t="str">
        <f t="shared" si="76"/>
        <v/>
      </c>
      <c r="D329" s="112" t="str">
        <f t="shared" si="77"/>
        <v/>
      </c>
      <c r="E329" s="113" t="str">
        <f t="shared" si="78"/>
        <v/>
      </c>
      <c r="F329" s="113" t="str">
        <f t="shared" si="79"/>
        <v/>
      </c>
      <c r="G329" s="113" t="str">
        <f t="shared" si="80"/>
        <v/>
      </c>
      <c r="H329" s="114" t="str">
        <f t="shared" si="81"/>
        <v/>
      </c>
      <c r="I329" s="114" t="str">
        <f t="shared" si="82"/>
        <v/>
      </c>
      <c r="J329" s="8" t="str">
        <f t="shared" si="83"/>
        <v/>
      </c>
      <c r="K329" s="114" t="str">
        <f t="shared" si="89"/>
        <v/>
      </c>
      <c r="L329" s="8" t="str">
        <f t="shared" si="84"/>
        <v/>
      </c>
      <c r="M329" s="115" t="str">
        <f t="shared" si="85"/>
        <v/>
      </c>
      <c r="N329" s="8" t="str">
        <f t="shared" si="86"/>
        <v/>
      </c>
      <c r="O329" s="115" t="str">
        <f t="shared" si="87"/>
        <v/>
      </c>
      <c r="P329" s="115" t="str">
        <f t="shared" si="88"/>
        <v/>
      </c>
      <c r="Q329" s="121" t="str">
        <f>IFERROR(VLOOKUP(A329,Final_list,17,0),"")</f>
        <v/>
      </c>
      <c r="R329" s="121" t="str">
        <f>IFERROR(VLOOKUP(A329,Final_list,18,0),"")</f>
        <v/>
      </c>
    </row>
    <row r="330" spans="1:18" ht="29.1" customHeight="1">
      <c r="A330" s="66">
        <v>323</v>
      </c>
      <c r="B330" s="8" t="str">
        <f t="shared" si="75"/>
        <v/>
      </c>
      <c r="C330" s="112" t="str">
        <f t="shared" si="76"/>
        <v/>
      </c>
      <c r="D330" s="112" t="str">
        <f t="shared" si="77"/>
        <v/>
      </c>
      <c r="E330" s="113" t="str">
        <f t="shared" si="78"/>
        <v/>
      </c>
      <c r="F330" s="113" t="str">
        <f t="shared" si="79"/>
        <v/>
      </c>
      <c r="G330" s="113" t="str">
        <f t="shared" si="80"/>
        <v/>
      </c>
      <c r="H330" s="114" t="str">
        <f t="shared" si="81"/>
        <v/>
      </c>
      <c r="I330" s="114" t="str">
        <f t="shared" si="82"/>
        <v/>
      </c>
      <c r="J330" s="8" t="str">
        <f t="shared" si="83"/>
        <v/>
      </c>
      <c r="K330" s="114" t="str">
        <f t="shared" si="89"/>
        <v/>
      </c>
      <c r="L330" s="8" t="str">
        <f t="shared" si="84"/>
        <v/>
      </c>
      <c r="M330" s="115" t="str">
        <f t="shared" si="85"/>
        <v/>
      </c>
      <c r="N330" s="8" t="str">
        <f t="shared" si="86"/>
        <v/>
      </c>
      <c r="O330" s="115" t="str">
        <f t="shared" si="87"/>
        <v/>
      </c>
      <c r="P330" s="115" t="str">
        <f t="shared" si="88"/>
        <v/>
      </c>
      <c r="Q330" s="121" t="str">
        <f>IFERROR(VLOOKUP(A330,Final_list,17,0),"")</f>
        <v/>
      </c>
      <c r="R330" s="121" t="str">
        <f>IFERROR(VLOOKUP(A330,Final_list,18,0),"")</f>
        <v/>
      </c>
    </row>
    <row r="331" spans="1:18" ht="29.1" customHeight="1">
      <c r="A331" s="66">
        <v>324</v>
      </c>
      <c r="B331" s="8" t="str">
        <f t="shared" si="75"/>
        <v/>
      </c>
      <c r="C331" s="112" t="str">
        <f t="shared" si="76"/>
        <v/>
      </c>
      <c r="D331" s="112" t="str">
        <f t="shared" si="77"/>
        <v/>
      </c>
      <c r="E331" s="113" t="str">
        <f t="shared" si="78"/>
        <v/>
      </c>
      <c r="F331" s="113" t="str">
        <f t="shared" si="79"/>
        <v/>
      </c>
      <c r="G331" s="113" t="str">
        <f t="shared" si="80"/>
        <v/>
      </c>
      <c r="H331" s="114" t="str">
        <f t="shared" si="81"/>
        <v/>
      </c>
      <c r="I331" s="114" t="str">
        <f t="shared" si="82"/>
        <v/>
      </c>
      <c r="J331" s="8" t="str">
        <f t="shared" si="83"/>
        <v/>
      </c>
      <c r="K331" s="114" t="str">
        <f t="shared" si="89"/>
        <v/>
      </c>
      <c r="L331" s="8" t="str">
        <f t="shared" si="84"/>
        <v/>
      </c>
      <c r="M331" s="115" t="str">
        <f t="shared" si="85"/>
        <v/>
      </c>
      <c r="N331" s="8" t="str">
        <f t="shared" si="86"/>
        <v/>
      </c>
      <c r="O331" s="115" t="str">
        <f t="shared" si="87"/>
        <v/>
      </c>
      <c r="P331" s="115" t="str">
        <f t="shared" si="88"/>
        <v/>
      </c>
      <c r="Q331" s="121" t="str">
        <f>IFERROR(VLOOKUP(A331,Final_list,17,0),"")</f>
        <v/>
      </c>
      <c r="R331" s="121" t="str">
        <f>IFERROR(VLOOKUP(A331,Final_list,18,0),"")</f>
        <v/>
      </c>
    </row>
    <row r="332" spans="1:18" ht="29.1" customHeight="1">
      <c r="A332" s="66">
        <v>325</v>
      </c>
      <c r="B332" s="8" t="str">
        <f t="shared" ref="B332:B358" si="90">IFERROR(IF(LEN(C332)&gt;=2,B331+1,""),"")</f>
        <v/>
      </c>
      <c r="C332" s="112" t="str">
        <f t="shared" ref="C332:C358" si="91">IFERROR(VLOOKUP(A332,Final_list,2,0),"")</f>
        <v/>
      </c>
      <c r="D332" s="112" t="str">
        <f t="shared" ref="D332:D358" si="92">IFERROR(VLOOKUP(A332,Final_list,3,0),"")</f>
        <v/>
      </c>
      <c r="E332" s="113" t="str">
        <f t="shared" ref="E332:E358" si="93">IFERROR(VLOOKUP(A332,Final_list,4,0),"")</f>
        <v/>
      </c>
      <c r="F332" s="113" t="str">
        <f t="shared" ref="F332:F358" si="94">IFERROR(VLOOKUP(A332,Final_list,5,0),"")</f>
        <v/>
      </c>
      <c r="G332" s="113" t="str">
        <f t="shared" ref="G332:G358" si="95">IFERROR(VLOOKUP(A332,Final_list,6,0),"")</f>
        <v/>
      </c>
      <c r="H332" s="114" t="str">
        <f t="shared" ref="H332:H358" si="96">IFERROR(VLOOKUP(A332,Final_list,7,0),"")</f>
        <v/>
      </c>
      <c r="I332" s="114" t="str">
        <f t="shared" ref="I332:I358" si="97">IFERROR(VLOOKUP(A332,Final_list,8,0),"")</f>
        <v/>
      </c>
      <c r="J332" s="8" t="str">
        <f t="shared" ref="J332:J358" si="98">IFERROR(VLOOKUP(A332,Final_list,9,0),"")</f>
        <v/>
      </c>
      <c r="K332" s="114" t="str">
        <f t="shared" si="89"/>
        <v/>
      </c>
      <c r="L332" s="8" t="str">
        <f t="shared" ref="L332:L358" si="99">IFERROR(VLOOKUP(A332,Final_list,12,0),"")</f>
        <v/>
      </c>
      <c r="M332" s="115" t="str">
        <f t="shared" ref="M332:M358" si="100">IFERROR(VLOOKUP(A332,Final_list,13,0),"")</f>
        <v/>
      </c>
      <c r="N332" s="8" t="str">
        <f t="shared" ref="N332:N358" si="101">IFERROR(VLOOKUP(A332,Final_list,14,0),"")</f>
        <v/>
      </c>
      <c r="O332" s="115" t="str">
        <f t="shared" ref="O332:O358" si="102">IFERROR(VLOOKUP(A332,Final_list,15,0),"")</f>
        <v/>
      </c>
      <c r="P332" s="115" t="str">
        <f t="shared" ref="P332:P358" si="103">IFERROR(VLOOKUP(A332,Final_list,16,0),"")</f>
        <v/>
      </c>
      <c r="Q332" s="121" t="str">
        <f>IFERROR(VLOOKUP(A332,Final_list,17,0),"")</f>
        <v/>
      </c>
      <c r="R332" s="121" t="str">
        <f>IFERROR(VLOOKUP(A332,Final_list,18,0),"")</f>
        <v/>
      </c>
    </row>
    <row r="333" spans="1:18" ht="29.1" customHeight="1">
      <c r="A333" s="66">
        <v>326</v>
      </c>
      <c r="B333" s="8" t="str">
        <f t="shared" si="90"/>
        <v/>
      </c>
      <c r="C333" s="112" t="str">
        <f t="shared" si="91"/>
        <v/>
      </c>
      <c r="D333" s="112" t="str">
        <f t="shared" si="92"/>
        <v/>
      </c>
      <c r="E333" s="113" t="str">
        <f t="shared" si="93"/>
        <v/>
      </c>
      <c r="F333" s="113" t="str">
        <f t="shared" si="94"/>
        <v/>
      </c>
      <c r="G333" s="113" t="str">
        <f t="shared" si="95"/>
        <v/>
      </c>
      <c r="H333" s="114" t="str">
        <f t="shared" si="96"/>
        <v/>
      </c>
      <c r="I333" s="114" t="str">
        <f t="shared" si="97"/>
        <v/>
      </c>
      <c r="J333" s="8" t="str">
        <f t="shared" si="98"/>
        <v/>
      </c>
      <c r="K333" s="114" t="str">
        <f t="shared" si="89"/>
        <v/>
      </c>
      <c r="L333" s="8" t="str">
        <f t="shared" si="99"/>
        <v/>
      </c>
      <c r="M333" s="115" t="str">
        <f t="shared" si="100"/>
        <v/>
      </c>
      <c r="N333" s="8" t="str">
        <f t="shared" si="101"/>
        <v/>
      </c>
      <c r="O333" s="115" t="str">
        <f t="shared" si="102"/>
        <v/>
      </c>
      <c r="P333" s="115" t="str">
        <f t="shared" si="103"/>
        <v/>
      </c>
      <c r="Q333" s="121" t="str">
        <f>IFERROR(VLOOKUP(A333,Final_list,17,0),"")</f>
        <v/>
      </c>
      <c r="R333" s="121" t="str">
        <f>IFERROR(VLOOKUP(A333,Final_list,18,0),"")</f>
        <v/>
      </c>
    </row>
    <row r="334" spans="1:18" ht="29.1" customHeight="1">
      <c r="A334" s="66">
        <v>327</v>
      </c>
      <c r="B334" s="8" t="str">
        <f t="shared" si="90"/>
        <v/>
      </c>
      <c r="C334" s="112" t="str">
        <f t="shared" si="91"/>
        <v/>
      </c>
      <c r="D334" s="112" t="str">
        <f t="shared" si="92"/>
        <v/>
      </c>
      <c r="E334" s="113" t="str">
        <f t="shared" si="93"/>
        <v/>
      </c>
      <c r="F334" s="113" t="str">
        <f t="shared" si="94"/>
        <v/>
      </c>
      <c r="G334" s="113" t="str">
        <f t="shared" si="95"/>
        <v/>
      </c>
      <c r="H334" s="114" t="str">
        <f t="shared" si="96"/>
        <v/>
      </c>
      <c r="I334" s="114" t="str">
        <f t="shared" si="97"/>
        <v/>
      </c>
      <c r="J334" s="8" t="str">
        <f t="shared" si="98"/>
        <v/>
      </c>
      <c r="K334" s="114" t="str">
        <f t="shared" si="89"/>
        <v/>
      </c>
      <c r="L334" s="8" t="str">
        <f t="shared" si="99"/>
        <v/>
      </c>
      <c r="M334" s="115" t="str">
        <f t="shared" si="100"/>
        <v/>
      </c>
      <c r="N334" s="8" t="str">
        <f t="shared" si="101"/>
        <v/>
      </c>
      <c r="O334" s="115" t="str">
        <f t="shared" si="102"/>
        <v/>
      </c>
      <c r="P334" s="115" t="str">
        <f t="shared" si="103"/>
        <v/>
      </c>
      <c r="Q334" s="121" t="str">
        <f>IFERROR(VLOOKUP(A334,Final_list,17,0),"")</f>
        <v/>
      </c>
      <c r="R334" s="121" t="str">
        <f>IFERROR(VLOOKUP(A334,Final_list,18,0),"")</f>
        <v/>
      </c>
    </row>
    <row r="335" spans="1:18" ht="29.1" customHeight="1">
      <c r="A335" s="66">
        <v>328</v>
      </c>
      <c r="B335" s="8" t="str">
        <f t="shared" si="90"/>
        <v/>
      </c>
      <c r="C335" s="112" t="str">
        <f t="shared" si="91"/>
        <v/>
      </c>
      <c r="D335" s="112" t="str">
        <f t="shared" si="92"/>
        <v/>
      </c>
      <c r="E335" s="113" t="str">
        <f t="shared" si="93"/>
        <v/>
      </c>
      <c r="F335" s="113" t="str">
        <f t="shared" si="94"/>
        <v/>
      </c>
      <c r="G335" s="113" t="str">
        <f t="shared" si="95"/>
        <v/>
      </c>
      <c r="H335" s="114" t="str">
        <f t="shared" si="96"/>
        <v/>
      </c>
      <c r="I335" s="114" t="str">
        <f t="shared" si="97"/>
        <v/>
      </c>
      <c r="J335" s="8" t="str">
        <f t="shared" si="98"/>
        <v/>
      </c>
      <c r="K335" s="114" t="str">
        <f t="shared" si="89"/>
        <v/>
      </c>
      <c r="L335" s="8" t="str">
        <f t="shared" si="99"/>
        <v/>
      </c>
      <c r="M335" s="115" t="str">
        <f t="shared" si="100"/>
        <v/>
      </c>
      <c r="N335" s="8" t="str">
        <f t="shared" si="101"/>
        <v/>
      </c>
      <c r="O335" s="115" t="str">
        <f t="shared" si="102"/>
        <v/>
      </c>
      <c r="P335" s="115" t="str">
        <f t="shared" si="103"/>
        <v/>
      </c>
      <c r="Q335" s="121" t="str">
        <f>IFERROR(VLOOKUP(A335,Final_list,17,0),"")</f>
        <v/>
      </c>
      <c r="R335" s="121" t="str">
        <f>IFERROR(VLOOKUP(A335,Final_list,18,0),"")</f>
        <v/>
      </c>
    </row>
    <row r="336" spans="1:18" ht="29.1" customHeight="1">
      <c r="A336" s="66">
        <v>329</v>
      </c>
      <c r="B336" s="8" t="str">
        <f t="shared" si="90"/>
        <v/>
      </c>
      <c r="C336" s="112" t="str">
        <f t="shared" si="91"/>
        <v/>
      </c>
      <c r="D336" s="112" t="str">
        <f t="shared" si="92"/>
        <v/>
      </c>
      <c r="E336" s="113" t="str">
        <f t="shared" si="93"/>
        <v/>
      </c>
      <c r="F336" s="113" t="str">
        <f t="shared" si="94"/>
        <v/>
      </c>
      <c r="G336" s="113" t="str">
        <f t="shared" si="95"/>
        <v/>
      </c>
      <c r="H336" s="114" t="str">
        <f t="shared" si="96"/>
        <v/>
      </c>
      <c r="I336" s="114" t="str">
        <f t="shared" si="97"/>
        <v/>
      </c>
      <c r="J336" s="8" t="str">
        <f t="shared" si="98"/>
        <v/>
      </c>
      <c r="K336" s="114" t="str">
        <f t="shared" si="89"/>
        <v/>
      </c>
      <c r="L336" s="8" t="str">
        <f t="shared" si="99"/>
        <v/>
      </c>
      <c r="M336" s="115" t="str">
        <f t="shared" si="100"/>
        <v/>
      </c>
      <c r="N336" s="8" t="str">
        <f t="shared" si="101"/>
        <v/>
      </c>
      <c r="O336" s="115" t="str">
        <f t="shared" si="102"/>
        <v/>
      </c>
      <c r="P336" s="115" t="str">
        <f t="shared" si="103"/>
        <v/>
      </c>
      <c r="Q336" s="121" t="str">
        <f>IFERROR(VLOOKUP(A336,Final_list,17,0),"")</f>
        <v/>
      </c>
      <c r="R336" s="121" t="str">
        <f>IFERROR(VLOOKUP(A336,Final_list,18,0),"")</f>
        <v/>
      </c>
    </row>
    <row r="337" spans="1:18" ht="29.1" customHeight="1">
      <c r="A337" s="66">
        <v>330</v>
      </c>
      <c r="B337" s="8" t="str">
        <f t="shared" si="90"/>
        <v/>
      </c>
      <c r="C337" s="112" t="str">
        <f t="shared" si="91"/>
        <v/>
      </c>
      <c r="D337" s="112" t="str">
        <f t="shared" si="92"/>
        <v/>
      </c>
      <c r="E337" s="113" t="str">
        <f t="shared" si="93"/>
        <v/>
      </c>
      <c r="F337" s="113" t="str">
        <f t="shared" si="94"/>
        <v/>
      </c>
      <c r="G337" s="113" t="str">
        <f t="shared" si="95"/>
        <v/>
      </c>
      <c r="H337" s="114" t="str">
        <f t="shared" si="96"/>
        <v/>
      </c>
      <c r="I337" s="114" t="str">
        <f t="shared" si="97"/>
        <v/>
      </c>
      <c r="J337" s="8" t="str">
        <f t="shared" si="98"/>
        <v/>
      </c>
      <c r="K337" s="114" t="str">
        <f t="shared" si="89"/>
        <v/>
      </c>
      <c r="L337" s="8" t="str">
        <f t="shared" si="99"/>
        <v/>
      </c>
      <c r="M337" s="115" t="str">
        <f t="shared" si="100"/>
        <v/>
      </c>
      <c r="N337" s="8" t="str">
        <f t="shared" si="101"/>
        <v/>
      </c>
      <c r="O337" s="115" t="str">
        <f t="shared" si="102"/>
        <v/>
      </c>
      <c r="P337" s="115" t="str">
        <f t="shared" si="103"/>
        <v/>
      </c>
      <c r="Q337" s="121" t="str">
        <f>IFERROR(VLOOKUP(A337,Final_list,17,0),"")</f>
        <v/>
      </c>
      <c r="R337" s="121" t="str">
        <f>IFERROR(VLOOKUP(A337,Final_list,18,0),"")</f>
        <v/>
      </c>
    </row>
    <row r="338" spans="1:18" ht="29.1" customHeight="1">
      <c r="A338" s="66">
        <v>331</v>
      </c>
      <c r="B338" s="8" t="str">
        <f t="shared" si="90"/>
        <v/>
      </c>
      <c r="C338" s="112" t="str">
        <f t="shared" si="91"/>
        <v/>
      </c>
      <c r="D338" s="112" t="str">
        <f t="shared" si="92"/>
        <v/>
      </c>
      <c r="E338" s="113" t="str">
        <f t="shared" si="93"/>
        <v/>
      </c>
      <c r="F338" s="113" t="str">
        <f t="shared" si="94"/>
        <v/>
      </c>
      <c r="G338" s="113" t="str">
        <f t="shared" si="95"/>
        <v/>
      </c>
      <c r="H338" s="114" t="str">
        <f t="shared" si="96"/>
        <v/>
      </c>
      <c r="I338" s="114" t="str">
        <f t="shared" si="97"/>
        <v/>
      </c>
      <c r="J338" s="8" t="str">
        <f t="shared" si="98"/>
        <v/>
      </c>
      <c r="K338" s="114" t="str">
        <f t="shared" si="89"/>
        <v/>
      </c>
      <c r="L338" s="8" t="str">
        <f t="shared" si="99"/>
        <v/>
      </c>
      <c r="M338" s="115" t="str">
        <f t="shared" si="100"/>
        <v/>
      </c>
      <c r="N338" s="8" t="str">
        <f t="shared" si="101"/>
        <v/>
      </c>
      <c r="O338" s="115" t="str">
        <f t="shared" si="102"/>
        <v/>
      </c>
      <c r="P338" s="115" t="str">
        <f t="shared" si="103"/>
        <v/>
      </c>
      <c r="Q338" s="121" t="str">
        <f>IFERROR(VLOOKUP(A338,Final_list,17,0),"")</f>
        <v/>
      </c>
      <c r="R338" s="121" t="str">
        <f>IFERROR(VLOOKUP(A338,Final_list,18,0),"")</f>
        <v/>
      </c>
    </row>
    <row r="339" spans="1:18" ht="29.1" customHeight="1">
      <c r="A339" s="66">
        <v>332</v>
      </c>
      <c r="B339" s="8" t="str">
        <f t="shared" si="90"/>
        <v/>
      </c>
      <c r="C339" s="112" t="str">
        <f t="shared" si="91"/>
        <v/>
      </c>
      <c r="D339" s="112" t="str">
        <f t="shared" si="92"/>
        <v/>
      </c>
      <c r="E339" s="113" t="str">
        <f t="shared" si="93"/>
        <v/>
      </c>
      <c r="F339" s="113" t="str">
        <f t="shared" si="94"/>
        <v/>
      </c>
      <c r="G339" s="113" t="str">
        <f t="shared" si="95"/>
        <v/>
      </c>
      <c r="H339" s="114" t="str">
        <f t="shared" si="96"/>
        <v/>
      </c>
      <c r="I339" s="114" t="str">
        <f t="shared" si="97"/>
        <v/>
      </c>
      <c r="J339" s="8" t="str">
        <f t="shared" si="98"/>
        <v/>
      </c>
      <c r="K339" s="114" t="str">
        <f t="shared" si="89"/>
        <v/>
      </c>
      <c r="L339" s="8" t="str">
        <f t="shared" si="99"/>
        <v/>
      </c>
      <c r="M339" s="115" t="str">
        <f t="shared" si="100"/>
        <v/>
      </c>
      <c r="N339" s="8" t="str">
        <f t="shared" si="101"/>
        <v/>
      </c>
      <c r="O339" s="115" t="str">
        <f t="shared" si="102"/>
        <v/>
      </c>
      <c r="P339" s="115" t="str">
        <f t="shared" si="103"/>
        <v/>
      </c>
      <c r="Q339" s="121" t="str">
        <f>IFERROR(VLOOKUP(A339,Final_list,17,0),"")</f>
        <v/>
      </c>
      <c r="R339" s="121" t="str">
        <f>IFERROR(VLOOKUP(A339,Final_list,18,0),"")</f>
        <v/>
      </c>
    </row>
    <row r="340" spans="1:18" ht="29.1" customHeight="1">
      <c r="A340" s="66">
        <v>333</v>
      </c>
      <c r="B340" s="8" t="str">
        <f t="shared" si="90"/>
        <v/>
      </c>
      <c r="C340" s="112" t="str">
        <f t="shared" si="91"/>
        <v/>
      </c>
      <c r="D340" s="112" t="str">
        <f t="shared" si="92"/>
        <v/>
      </c>
      <c r="E340" s="113" t="str">
        <f t="shared" si="93"/>
        <v/>
      </c>
      <c r="F340" s="113" t="str">
        <f t="shared" si="94"/>
        <v/>
      </c>
      <c r="G340" s="113" t="str">
        <f t="shared" si="95"/>
        <v/>
      </c>
      <c r="H340" s="114" t="str">
        <f t="shared" si="96"/>
        <v/>
      </c>
      <c r="I340" s="114" t="str">
        <f t="shared" si="97"/>
        <v/>
      </c>
      <c r="J340" s="8" t="str">
        <f t="shared" si="98"/>
        <v/>
      </c>
      <c r="K340" s="114" t="str">
        <f t="shared" si="89"/>
        <v/>
      </c>
      <c r="L340" s="8" t="str">
        <f t="shared" si="99"/>
        <v/>
      </c>
      <c r="M340" s="115" t="str">
        <f t="shared" si="100"/>
        <v/>
      </c>
      <c r="N340" s="8" t="str">
        <f t="shared" si="101"/>
        <v/>
      </c>
      <c r="O340" s="115" t="str">
        <f t="shared" si="102"/>
        <v/>
      </c>
      <c r="P340" s="115" t="str">
        <f t="shared" si="103"/>
        <v/>
      </c>
      <c r="Q340" s="121" t="str">
        <f>IFERROR(VLOOKUP(A340,Final_list,17,0),"")</f>
        <v/>
      </c>
      <c r="R340" s="121" t="str">
        <f>IFERROR(VLOOKUP(A340,Final_list,18,0),"")</f>
        <v/>
      </c>
    </row>
    <row r="341" spans="1:18" ht="29.1" customHeight="1">
      <c r="A341" s="66">
        <v>334</v>
      </c>
      <c r="B341" s="8" t="str">
        <f t="shared" si="90"/>
        <v/>
      </c>
      <c r="C341" s="112" t="str">
        <f t="shared" si="91"/>
        <v/>
      </c>
      <c r="D341" s="112" t="str">
        <f t="shared" si="92"/>
        <v/>
      </c>
      <c r="E341" s="113" t="str">
        <f t="shared" si="93"/>
        <v/>
      </c>
      <c r="F341" s="113" t="str">
        <f t="shared" si="94"/>
        <v/>
      </c>
      <c r="G341" s="113" t="str">
        <f t="shared" si="95"/>
        <v/>
      </c>
      <c r="H341" s="114" t="str">
        <f t="shared" si="96"/>
        <v/>
      </c>
      <c r="I341" s="114" t="str">
        <f t="shared" si="97"/>
        <v/>
      </c>
      <c r="J341" s="8" t="str">
        <f t="shared" si="98"/>
        <v/>
      </c>
      <c r="K341" s="114" t="str">
        <f t="shared" si="89"/>
        <v/>
      </c>
      <c r="L341" s="8" t="str">
        <f t="shared" si="99"/>
        <v/>
      </c>
      <c r="M341" s="115" t="str">
        <f t="shared" si="100"/>
        <v/>
      </c>
      <c r="N341" s="8" t="str">
        <f t="shared" si="101"/>
        <v/>
      </c>
      <c r="O341" s="115" t="str">
        <f t="shared" si="102"/>
        <v/>
      </c>
      <c r="P341" s="115" t="str">
        <f t="shared" si="103"/>
        <v/>
      </c>
      <c r="Q341" s="121" t="str">
        <f>IFERROR(VLOOKUP(A341,Final_list,17,0),"")</f>
        <v/>
      </c>
      <c r="R341" s="121" t="str">
        <f>IFERROR(VLOOKUP(A341,Final_list,18,0),"")</f>
        <v/>
      </c>
    </row>
    <row r="342" spans="1:18" ht="29.1" customHeight="1">
      <c r="A342" s="66">
        <v>335</v>
      </c>
      <c r="B342" s="8" t="str">
        <f t="shared" si="90"/>
        <v/>
      </c>
      <c r="C342" s="112" t="str">
        <f t="shared" si="91"/>
        <v/>
      </c>
      <c r="D342" s="112" t="str">
        <f t="shared" si="92"/>
        <v/>
      </c>
      <c r="E342" s="113" t="str">
        <f t="shared" si="93"/>
        <v/>
      </c>
      <c r="F342" s="113" t="str">
        <f t="shared" si="94"/>
        <v/>
      </c>
      <c r="G342" s="113" t="str">
        <f t="shared" si="95"/>
        <v/>
      </c>
      <c r="H342" s="114" t="str">
        <f t="shared" si="96"/>
        <v/>
      </c>
      <c r="I342" s="114" t="str">
        <f t="shared" si="97"/>
        <v/>
      </c>
      <c r="J342" s="8" t="str">
        <f t="shared" si="98"/>
        <v/>
      </c>
      <c r="K342" s="114" t="str">
        <f t="shared" si="89"/>
        <v/>
      </c>
      <c r="L342" s="8" t="str">
        <f t="shared" si="99"/>
        <v/>
      </c>
      <c r="M342" s="115" t="str">
        <f t="shared" si="100"/>
        <v/>
      </c>
      <c r="N342" s="8" t="str">
        <f t="shared" si="101"/>
        <v/>
      </c>
      <c r="O342" s="115" t="str">
        <f t="shared" si="102"/>
        <v/>
      </c>
      <c r="P342" s="115" t="str">
        <f t="shared" si="103"/>
        <v/>
      </c>
      <c r="Q342" s="121" t="str">
        <f>IFERROR(VLOOKUP(A342,Final_list,17,0),"")</f>
        <v/>
      </c>
      <c r="R342" s="121" t="str">
        <f>IFERROR(VLOOKUP(A342,Final_list,18,0),"")</f>
        <v/>
      </c>
    </row>
    <row r="343" spans="1:18" ht="29.1" customHeight="1">
      <c r="A343" s="66">
        <v>336</v>
      </c>
      <c r="B343" s="8" t="str">
        <f t="shared" si="90"/>
        <v/>
      </c>
      <c r="C343" s="112" t="str">
        <f t="shared" si="91"/>
        <v/>
      </c>
      <c r="D343" s="112" t="str">
        <f t="shared" si="92"/>
        <v/>
      </c>
      <c r="E343" s="113" t="str">
        <f t="shared" si="93"/>
        <v/>
      </c>
      <c r="F343" s="113" t="str">
        <f t="shared" si="94"/>
        <v/>
      </c>
      <c r="G343" s="113" t="str">
        <f t="shared" si="95"/>
        <v/>
      </c>
      <c r="H343" s="114" t="str">
        <f t="shared" si="96"/>
        <v/>
      </c>
      <c r="I343" s="114" t="str">
        <f t="shared" si="97"/>
        <v/>
      </c>
      <c r="J343" s="8" t="str">
        <f t="shared" si="98"/>
        <v/>
      </c>
      <c r="K343" s="114" t="str">
        <f t="shared" si="89"/>
        <v/>
      </c>
      <c r="L343" s="8" t="str">
        <f t="shared" si="99"/>
        <v/>
      </c>
      <c r="M343" s="115" t="str">
        <f t="shared" si="100"/>
        <v/>
      </c>
      <c r="N343" s="8" t="str">
        <f t="shared" si="101"/>
        <v/>
      </c>
      <c r="O343" s="115" t="str">
        <f t="shared" si="102"/>
        <v/>
      </c>
      <c r="P343" s="115" t="str">
        <f t="shared" si="103"/>
        <v/>
      </c>
      <c r="Q343" s="121" t="str">
        <f>IFERROR(VLOOKUP(A343,Final_list,17,0),"")</f>
        <v/>
      </c>
      <c r="R343" s="121" t="str">
        <f>IFERROR(VLOOKUP(A343,Final_list,18,0),"")</f>
        <v/>
      </c>
    </row>
    <row r="344" spans="1:18" ht="29.1" customHeight="1">
      <c r="A344" s="66">
        <v>337</v>
      </c>
      <c r="B344" s="8" t="str">
        <f t="shared" si="90"/>
        <v/>
      </c>
      <c r="C344" s="112" t="str">
        <f t="shared" si="91"/>
        <v/>
      </c>
      <c r="D344" s="112" t="str">
        <f t="shared" si="92"/>
        <v/>
      </c>
      <c r="E344" s="113" t="str">
        <f t="shared" si="93"/>
        <v/>
      </c>
      <c r="F344" s="113" t="str">
        <f t="shared" si="94"/>
        <v/>
      </c>
      <c r="G344" s="113" t="str">
        <f t="shared" si="95"/>
        <v/>
      </c>
      <c r="H344" s="114" t="str">
        <f t="shared" si="96"/>
        <v/>
      </c>
      <c r="I344" s="114" t="str">
        <f t="shared" si="97"/>
        <v/>
      </c>
      <c r="J344" s="8" t="str">
        <f t="shared" si="98"/>
        <v/>
      </c>
      <c r="K344" s="114" t="str">
        <f t="shared" si="89"/>
        <v/>
      </c>
      <c r="L344" s="8" t="str">
        <f t="shared" si="99"/>
        <v/>
      </c>
      <c r="M344" s="115" t="str">
        <f t="shared" si="100"/>
        <v/>
      </c>
      <c r="N344" s="8" t="str">
        <f t="shared" si="101"/>
        <v/>
      </c>
      <c r="O344" s="115" t="str">
        <f t="shared" si="102"/>
        <v/>
      </c>
      <c r="P344" s="115" t="str">
        <f t="shared" si="103"/>
        <v/>
      </c>
      <c r="Q344" s="121" t="str">
        <f>IFERROR(VLOOKUP(A344,Final_list,17,0),"")</f>
        <v/>
      </c>
      <c r="R344" s="121" t="str">
        <f>IFERROR(VLOOKUP(A344,Final_list,18,0),"")</f>
        <v/>
      </c>
    </row>
    <row r="345" spans="1:18" ht="29.1" customHeight="1">
      <c r="A345" s="66">
        <v>338</v>
      </c>
      <c r="B345" s="8" t="str">
        <f t="shared" si="90"/>
        <v/>
      </c>
      <c r="C345" s="112" t="str">
        <f t="shared" si="91"/>
        <v/>
      </c>
      <c r="D345" s="112" t="str">
        <f t="shared" si="92"/>
        <v/>
      </c>
      <c r="E345" s="113" t="str">
        <f t="shared" si="93"/>
        <v/>
      </c>
      <c r="F345" s="113" t="str">
        <f t="shared" si="94"/>
        <v/>
      </c>
      <c r="G345" s="113" t="str">
        <f t="shared" si="95"/>
        <v/>
      </c>
      <c r="H345" s="114" t="str">
        <f t="shared" si="96"/>
        <v/>
      </c>
      <c r="I345" s="114" t="str">
        <f t="shared" si="97"/>
        <v/>
      </c>
      <c r="J345" s="8" t="str">
        <f t="shared" si="98"/>
        <v/>
      </c>
      <c r="K345" s="114" t="str">
        <f t="shared" si="89"/>
        <v/>
      </c>
      <c r="L345" s="8" t="str">
        <f t="shared" si="99"/>
        <v/>
      </c>
      <c r="M345" s="115" t="str">
        <f t="shared" si="100"/>
        <v/>
      </c>
      <c r="N345" s="8" t="str">
        <f t="shared" si="101"/>
        <v/>
      </c>
      <c r="O345" s="115" t="str">
        <f t="shared" si="102"/>
        <v/>
      </c>
      <c r="P345" s="115" t="str">
        <f t="shared" si="103"/>
        <v/>
      </c>
      <c r="Q345" s="121" t="str">
        <f>IFERROR(VLOOKUP(A345,Final_list,17,0),"")</f>
        <v/>
      </c>
      <c r="R345" s="121" t="str">
        <f>IFERROR(VLOOKUP(A345,Final_list,18,0),"")</f>
        <v/>
      </c>
    </row>
    <row r="346" spans="1:18" ht="29.1" customHeight="1">
      <c r="A346" s="66">
        <v>339</v>
      </c>
      <c r="B346" s="8" t="str">
        <f t="shared" si="90"/>
        <v/>
      </c>
      <c r="C346" s="112" t="str">
        <f t="shared" si="91"/>
        <v/>
      </c>
      <c r="D346" s="112" t="str">
        <f t="shared" si="92"/>
        <v/>
      </c>
      <c r="E346" s="113" t="str">
        <f t="shared" si="93"/>
        <v/>
      </c>
      <c r="F346" s="113" t="str">
        <f t="shared" si="94"/>
        <v/>
      </c>
      <c r="G346" s="113" t="str">
        <f t="shared" si="95"/>
        <v/>
      </c>
      <c r="H346" s="114" t="str">
        <f t="shared" si="96"/>
        <v/>
      </c>
      <c r="I346" s="114" t="str">
        <f t="shared" si="97"/>
        <v/>
      </c>
      <c r="J346" s="8" t="str">
        <f t="shared" si="98"/>
        <v/>
      </c>
      <c r="K346" s="114" t="str">
        <f t="shared" si="89"/>
        <v/>
      </c>
      <c r="L346" s="8" t="str">
        <f t="shared" si="99"/>
        <v/>
      </c>
      <c r="M346" s="115" t="str">
        <f t="shared" si="100"/>
        <v/>
      </c>
      <c r="N346" s="8" t="str">
        <f t="shared" si="101"/>
        <v/>
      </c>
      <c r="O346" s="115" t="str">
        <f t="shared" si="102"/>
        <v/>
      </c>
      <c r="P346" s="115" t="str">
        <f t="shared" si="103"/>
        <v/>
      </c>
      <c r="Q346" s="121" t="str">
        <f>IFERROR(VLOOKUP(A346,Final_list,17,0),"")</f>
        <v/>
      </c>
      <c r="R346" s="121" t="str">
        <f>IFERROR(VLOOKUP(A346,Final_list,18,0),"")</f>
        <v/>
      </c>
    </row>
    <row r="347" spans="1:18" ht="29.1" customHeight="1">
      <c r="A347" s="66">
        <v>340</v>
      </c>
      <c r="B347" s="8" t="str">
        <f t="shared" si="90"/>
        <v/>
      </c>
      <c r="C347" s="112" t="str">
        <f t="shared" si="91"/>
        <v/>
      </c>
      <c r="D347" s="112" t="str">
        <f t="shared" si="92"/>
        <v/>
      </c>
      <c r="E347" s="113" t="str">
        <f t="shared" si="93"/>
        <v/>
      </c>
      <c r="F347" s="113" t="str">
        <f t="shared" si="94"/>
        <v/>
      </c>
      <c r="G347" s="113" t="str">
        <f t="shared" si="95"/>
        <v/>
      </c>
      <c r="H347" s="114" t="str">
        <f t="shared" si="96"/>
        <v/>
      </c>
      <c r="I347" s="114" t="str">
        <f t="shared" si="97"/>
        <v/>
      </c>
      <c r="J347" s="8" t="str">
        <f t="shared" si="98"/>
        <v/>
      </c>
      <c r="K347" s="114" t="str">
        <f t="shared" si="89"/>
        <v/>
      </c>
      <c r="L347" s="8" t="str">
        <f t="shared" si="99"/>
        <v/>
      </c>
      <c r="M347" s="115" t="str">
        <f t="shared" si="100"/>
        <v/>
      </c>
      <c r="N347" s="8" t="str">
        <f t="shared" si="101"/>
        <v/>
      </c>
      <c r="O347" s="115" t="str">
        <f t="shared" si="102"/>
        <v/>
      </c>
      <c r="P347" s="115" t="str">
        <f t="shared" si="103"/>
        <v/>
      </c>
      <c r="Q347" s="121" t="str">
        <f>IFERROR(VLOOKUP(A347,Final_list,17,0),"")</f>
        <v/>
      </c>
      <c r="R347" s="121" t="str">
        <f>IFERROR(VLOOKUP(A347,Final_list,18,0),"")</f>
        <v/>
      </c>
    </row>
    <row r="348" spans="1:18" ht="29.1" customHeight="1">
      <c r="A348" s="66">
        <v>341</v>
      </c>
      <c r="B348" s="8" t="str">
        <f t="shared" si="90"/>
        <v/>
      </c>
      <c r="C348" s="112" t="str">
        <f t="shared" si="91"/>
        <v/>
      </c>
      <c r="D348" s="112" t="str">
        <f t="shared" si="92"/>
        <v/>
      </c>
      <c r="E348" s="113" t="str">
        <f t="shared" si="93"/>
        <v/>
      </c>
      <c r="F348" s="113" t="str">
        <f t="shared" si="94"/>
        <v/>
      </c>
      <c r="G348" s="113" t="str">
        <f t="shared" si="95"/>
        <v/>
      </c>
      <c r="H348" s="114" t="str">
        <f t="shared" si="96"/>
        <v/>
      </c>
      <c r="I348" s="114" t="str">
        <f t="shared" si="97"/>
        <v/>
      </c>
      <c r="J348" s="8" t="str">
        <f t="shared" si="98"/>
        <v/>
      </c>
      <c r="K348" s="114" t="str">
        <f t="shared" si="89"/>
        <v/>
      </c>
      <c r="L348" s="8" t="str">
        <f t="shared" si="99"/>
        <v/>
      </c>
      <c r="M348" s="115" t="str">
        <f t="shared" si="100"/>
        <v/>
      </c>
      <c r="N348" s="8" t="str">
        <f t="shared" si="101"/>
        <v/>
      </c>
      <c r="O348" s="115" t="str">
        <f t="shared" si="102"/>
        <v/>
      </c>
      <c r="P348" s="115" t="str">
        <f t="shared" si="103"/>
        <v/>
      </c>
      <c r="Q348" s="121" t="str">
        <f>IFERROR(VLOOKUP(A348,Final_list,17,0),"")</f>
        <v/>
      </c>
      <c r="R348" s="121" t="str">
        <f>IFERROR(VLOOKUP(A348,Final_list,18,0),"")</f>
        <v/>
      </c>
    </row>
    <row r="349" spans="1:18" ht="29.1" customHeight="1">
      <c r="A349" s="66">
        <v>342</v>
      </c>
      <c r="B349" s="8" t="str">
        <f t="shared" si="90"/>
        <v/>
      </c>
      <c r="C349" s="112" t="str">
        <f t="shared" si="91"/>
        <v/>
      </c>
      <c r="D349" s="112" t="str">
        <f t="shared" si="92"/>
        <v/>
      </c>
      <c r="E349" s="113" t="str">
        <f t="shared" si="93"/>
        <v/>
      </c>
      <c r="F349" s="113" t="str">
        <f t="shared" si="94"/>
        <v/>
      </c>
      <c r="G349" s="113" t="str">
        <f t="shared" si="95"/>
        <v/>
      </c>
      <c r="H349" s="114" t="str">
        <f t="shared" si="96"/>
        <v/>
      </c>
      <c r="I349" s="114" t="str">
        <f t="shared" si="97"/>
        <v/>
      </c>
      <c r="J349" s="8" t="str">
        <f t="shared" si="98"/>
        <v/>
      </c>
      <c r="K349" s="114" t="str">
        <f t="shared" si="89"/>
        <v/>
      </c>
      <c r="L349" s="8" t="str">
        <f t="shared" si="99"/>
        <v/>
      </c>
      <c r="M349" s="115" t="str">
        <f t="shared" si="100"/>
        <v/>
      </c>
      <c r="N349" s="8" t="str">
        <f t="shared" si="101"/>
        <v/>
      </c>
      <c r="O349" s="115" t="str">
        <f t="shared" si="102"/>
        <v/>
      </c>
      <c r="P349" s="115" t="str">
        <f t="shared" si="103"/>
        <v/>
      </c>
      <c r="Q349" s="121" t="str">
        <f>IFERROR(VLOOKUP(A349,Final_list,17,0),"")</f>
        <v/>
      </c>
      <c r="R349" s="121" t="str">
        <f>IFERROR(VLOOKUP(A349,Final_list,18,0),"")</f>
        <v/>
      </c>
    </row>
    <row r="350" spans="1:18" ht="29.1" customHeight="1">
      <c r="A350" s="66">
        <v>343</v>
      </c>
      <c r="B350" s="8" t="str">
        <f t="shared" si="90"/>
        <v/>
      </c>
      <c r="C350" s="112" t="str">
        <f t="shared" si="91"/>
        <v/>
      </c>
      <c r="D350" s="112" t="str">
        <f t="shared" si="92"/>
        <v/>
      </c>
      <c r="E350" s="113" t="str">
        <f t="shared" si="93"/>
        <v/>
      </c>
      <c r="F350" s="113" t="str">
        <f t="shared" si="94"/>
        <v/>
      </c>
      <c r="G350" s="113" t="str">
        <f t="shared" si="95"/>
        <v/>
      </c>
      <c r="H350" s="114" t="str">
        <f t="shared" si="96"/>
        <v/>
      </c>
      <c r="I350" s="114" t="str">
        <f t="shared" si="97"/>
        <v/>
      </c>
      <c r="J350" s="8" t="str">
        <f t="shared" si="98"/>
        <v/>
      </c>
      <c r="K350" s="114" t="str">
        <f t="shared" si="89"/>
        <v/>
      </c>
      <c r="L350" s="8" t="str">
        <f t="shared" si="99"/>
        <v/>
      </c>
      <c r="M350" s="115" t="str">
        <f t="shared" si="100"/>
        <v/>
      </c>
      <c r="N350" s="8" t="str">
        <f t="shared" si="101"/>
        <v/>
      </c>
      <c r="O350" s="115" t="str">
        <f t="shared" si="102"/>
        <v/>
      </c>
      <c r="P350" s="115" t="str">
        <f t="shared" si="103"/>
        <v/>
      </c>
      <c r="Q350" s="121" t="str">
        <f>IFERROR(VLOOKUP(A350,Final_list,17,0),"")</f>
        <v/>
      </c>
      <c r="R350" s="121" t="str">
        <f>IFERROR(VLOOKUP(A350,Final_list,18,0),"")</f>
        <v/>
      </c>
    </row>
    <row r="351" spans="1:18" ht="29.1" customHeight="1">
      <c r="A351" s="66">
        <v>344</v>
      </c>
      <c r="B351" s="8" t="str">
        <f t="shared" si="90"/>
        <v/>
      </c>
      <c r="C351" s="112" t="str">
        <f t="shared" si="91"/>
        <v/>
      </c>
      <c r="D351" s="112" t="str">
        <f t="shared" si="92"/>
        <v/>
      </c>
      <c r="E351" s="113" t="str">
        <f t="shared" si="93"/>
        <v/>
      </c>
      <c r="F351" s="113" t="str">
        <f t="shared" si="94"/>
        <v/>
      </c>
      <c r="G351" s="113" t="str">
        <f t="shared" si="95"/>
        <v/>
      </c>
      <c r="H351" s="114" t="str">
        <f t="shared" si="96"/>
        <v/>
      </c>
      <c r="I351" s="114" t="str">
        <f t="shared" si="97"/>
        <v/>
      </c>
      <c r="J351" s="8" t="str">
        <f t="shared" si="98"/>
        <v/>
      </c>
      <c r="K351" s="114" t="str">
        <f t="shared" si="89"/>
        <v/>
      </c>
      <c r="L351" s="8" t="str">
        <f t="shared" si="99"/>
        <v/>
      </c>
      <c r="M351" s="115" t="str">
        <f t="shared" si="100"/>
        <v/>
      </c>
      <c r="N351" s="8" t="str">
        <f t="shared" si="101"/>
        <v/>
      </c>
      <c r="O351" s="115" t="str">
        <f t="shared" si="102"/>
        <v/>
      </c>
      <c r="P351" s="115" t="str">
        <f t="shared" si="103"/>
        <v/>
      </c>
      <c r="Q351" s="121" t="str">
        <f>IFERROR(VLOOKUP(A351,Final_list,17,0),"")</f>
        <v/>
      </c>
      <c r="R351" s="121" t="str">
        <f>IFERROR(VLOOKUP(A351,Final_list,18,0),"")</f>
        <v/>
      </c>
    </row>
    <row r="352" spans="1:18" ht="29.1" customHeight="1">
      <c r="A352" s="66">
        <v>345</v>
      </c>
      <c r="B352" s="8" t="str">
        <f t="shared" si="90"/>
        <v/>
      </c>
      <c r="C352" s="112" t="str">
        <f t="shared" si="91"/>
        <v/>
      </c>
      <c r="D352" s="112" t="str">
        <f t="shared" si="92"/>
        <v/>
      </c>
      <c r="E352" s="113" t="str">
        <f t="shared" si="93"/>
        <v/>
      </c>
      <c r="F352" s="113" t="str">
        <f t="shared" si="94"/>
        <v/>
      </c>
      <c r="G352" s="113" t="str">
        <f t="shared" si="95"/>
        <v/>
      </c>
      <c r="H352" s="114" t="str">
        <f t="shared" si="96"/>
        <v/>
      </c>
      <c r="I352" s="114" t="str">
        <f t="shared" si="97"/>
        <v/>
      </c>
      <c r="J352" s="8" t="str">
        <f t="shared" si="98"/>
        <v/>
      </c>
      <c r="K352" s="114" t="str">
        <f t="shared" si="89"/>
        <v/>
      </c>
      <c r="L352" s="8" t="str">
        <f t="shared" si="99"/>
        <v/>
      </c>
      <c r="M352" s="115" t="str">
        <f t="shared" si="100"/>
        <v/>
      </c>
      <c r="N352" s="8" t="str">
        <f t="shared" si="101"/>
        <v/>
      </c>
      <c r="O352" s="115" t="str">
        <f t="shared" si="102"/>
        <v/>
      </c>
      <c r="P352" s="115" t="str">
        <f t="shared" si="103"/>
        <v/>
      </c>
      <c r="Q352" s="121" t="str">
        <f>IFERROR(VLOOKUP(A352,Final_list,17,0),"")</f>
        <v/>
      </c>
      <c r="R352" s="121" t="str">
        <f>IFERROR(VLOOKUP(A352,Final_list,18,0),"")</f>
        <v/>
      </c>
    </row>
    <row r="353" spans="1:18" ht="29.1" customHeight="1">
      <c r="A353" s="66">
        <v>346</v>
      </c>
      <c r="B353" s="8" t="str">
        <f t="shared" si="90"/>
        <v/>
      </c>
      <c r="C353" s="112" t="str">
        <f t="shared" si="91"/>
        <v/>
      </c>
      <c r="D353" s="112" t="str">
        <f t="shared" si="92"/>
        <v/>
      </c>
      <c r="E353" s="113" t="str">
        <f t="shared" si="93"/>
        <v/>
      </c>
      <c r="F353" s="113" t="str">
        <f t="shared" si="94"/>
        <v/>
      </c>
      <c r="G353" s="113" t="str">
        <f t="shared" si="95"/>
        <v/>
      </c>
      <c r="H353" s="114" t="str">
        <f t="shared" si="96"/>
        <v/>
      </c>
      <c r="I353" s="114" t="str">
        <f t="shared" si="97"/>
        <v/>
      </c>
      <c r="J353" s="8" t="str">
        <f t="shared" si="98"/>
        <v/>
      </c>
      <c r="K353" s="114" t="str">
        <f t="shared" si="89"/>
        <v/>
      </c>
      <c r="L353" s="8" t="str">
        <f t="shared" si="99"/>
        <v/>
      </c>
      <c r="M353" s="115" t="str">
        <f t="shared" si="100"/>
        <v/>
      </c>
      <c r="N353" s="8" t="str">
        <f t="shared" si="101"/>
        <v/>
      </c>
      <c r="O353" s="115" t="str">
        <f t="shared" si="102"/>
        <v/>
      </c>
      <c r="P353" s="115" t="str">
        <f t="shared" si="103"/>
        <v/>
      </c>
      <c r="Q353" s="121" t="str">
        <f>IFERROR(VLOOKUP(A353,Final_list,17,0),"")</f>
        <v/>
      </c>
      <c r="R353" s="121" t="str">
        <f>IFERROR(VLOOKUP(A353,Final_list,18,0),"")</f>
        <v/>
      </c>
    </row>
    <row r="354" spans="1:18" ht="29.1" customHeight="1">
      <c r="A354" s="66">
        <v>347</v>
      </c>
      <c r="B354" s="8" t="str">
        <f t="shared" si="90"/>
        <v/>
      </c>
      <c r="C354" s="112" t="str">
        <f t="shared" si="91"/>
        <v/>
      </c>
      <c r="D354" s="112" t="str">
        <f t="shared" si="92"/>
        <v/>
      </c>
      <c r="E354" s="113" t="str">
        <f t="shared" si="93"/>
        <v/>
      </c>
      <c r="F354" s="113" t="str">
        <f t="shared" si="94"/>
        <v/>
      </c>
      <c r="G354" s="113" t="str">
        <f t="shared" si="95"/>
        <v/>
      </c>
      <c r="H354" s="114" t="str">
        <f t="shared" si="96"/>
        <v/>
      </c>
      <c r="I354" s="114" t="str">
        <f t="shared" si="97"/>
        <v/>
      </c>
      <c r="J354" s="8" t="str">
        <f t="shared" si="98"/>
        <v/>
      </c>
      <c r="K354" s="114" t="str">
        <f t="shared" si="89"/>
        <v/>
      </c>
      <c r="L354" s="8" t="str">
        <f t="shared" si="99"/>
        <v/>
      </c>
      <c r="M354" s="115" t="str">
        <f t="shared" si="100"/>
        <v/>
      </c>
      <c r="N354" s="8" t="str">
        <f t="shared" si="101"/>
        <v/>
      </c>
      <c r="O354" s="115" t="str">
        <f t="shared" si="102"/>
        <v/>
      </c>
      <c r="P354" s="115" t="str">
        <f t="shared" si="103"/>
        <v/>
      </c>
      <c r="Q354" s="121" t="str">
        <f>IFERROR(VLOOKUP(A354,Final_list,17,0),"")</f>
        <v/>
      </c>
      <c r="R354" s="121" t="str">
        <f>IFERROR(VLOOKUP(A354,Final_list,18,0),"")</f>
        <v/>
      </c>
    </row>
    <row r="355" spans="1:18" ht="29.1" customHeight="1">
      <c r="A355" s="66">
        <v>348</v>
      </c>
      <c r="B355" s="8" t="str">
        <f t="shared" si="90"/>
        <v/>
      </c>
      <c r="C355" s="112" t="str">
        <f t="shared" si="91"/>
        <v/>
      </c>
      <c r="D355" s="112" t="str">
        <f t="shared" si="92"/>
        <v/>
      </c>
      <c r="E355" s="113" t="str">
        <f t="shared" si="93"/>
        <v/>
      </c>
      <c r="F355" s="113" t="str">
        <f t="shared" si="94"/>
        <v/>
      </c>
      <c r="G355" s="113" t="str">
        <f t="shared" si="95"/>
        <v/>
      </c>
      <c r="H355" s="114" t="str">
        <f t="shared" si="96"/>
        <v/>
      </c>
      <c r="I355" s="114" t="str">
        <f t="shared" si="97"/>
        <v/>
      </c>
      <c r="J355" s="8" t="str">
        <f t="shared" si="98"/>
        <v/>
      </c>
      <c r="K355" s="114" t="str">
        <f t="shared" si="89"/>
        <v/>
      </c>
      <c r="L355" s="8" t="str">
        <f t="shared" si="99"/>
        <v/>
      </c>
      <c r="M355" s="115" t="str">
        <f t="shared" si="100"/>
        <v/>
      </c>
      <c r="N355" s="8" t="str">
        <f t="shared" si="101"/>
        <v/>
      </c>
      <c r="O355" s="115" t="str">
        <f t="shared" si="102"/>
        <v/>
      </c>
      <c r="P355" s="115" t="str">
        <f t="shared" si="103"/>
        <v/>
      </c>
      <c r="Q355" s="121" t="str">
        <f>IFERROR(VLOOKUP(A355,Final_list,17,0),"")</f>
        <v/>
      </c>
      <c r="R355" s="121" t="str">
        <f>IFERROR(VLOOKUP(A355,Final_list,18,0),"")</f>
        <v/>
      </c>
    </row>
    <row r="356" spans="1:18" ht="29.1" customHeight="1">
      <c r="A356" s="66">
        <v>349</v>
      </c>
      <c r="B356" s="8" t="str">
        <f t="shared" si="90"/>
        <v/>
      </c>
      <c r="C356" s="112" t="str">
        <f t="shared" si="91"/>
        <v/>
      </c>
      <c r="D356" s="112" t="str">
        <f t="shared" si="92"/>
        <v/>
      </c>
      <c r="E356" s="113" t="str">
        <f t="shared" si="93"/>
        <v/>
      </c>
      <c r="F356" s="113" t="str">
        <f t="shared" si="94"/>
        <v/>
      </c>
      <c r="G356" s="113" t="str">
        <f t="shared" si="95"/>
        <v/>
      </c>
      <c r="H356" s="114" t="str">
        <f t="shared" si="96"/>
        <v/>
      </c>
      <c r="I356" s="114" t="str">
        <f t="shared" si="97"/>
        <v/>
      </c>
      <c r="J356" s="8" t="str">
        <f t="shared" si="98"/>
        <v/>
      </c>
      <c r="K356" s="114" t="str">
        <f t="shared" si="89"/>
        <v/>
      </c>
      <c r="L356" s="8" t="str">
        <f t="shared" si="99"/>
        <v/>
      </c>
      <c r="M356" s="115" t="str">
        <f t="shared" si="100"/>
        <v/>
      </c>
      <c r="N356" s="8" t="str">
        <f t="shared" si="101"/>
        <v/>
      </c>
      <c r="O356" s="115" t="str">
        <f t="shared" si="102"/>
        <v/>
      </c>
      <c r="P356" s="115" t="str">
        <f t="shared" si="103"/>
        <v/>
      </c>
      <c r="Q356" s="121" t="str">
        <f>IFERROR(VLOOKUP(A356,Final_list,17,0),"")</f>
        <v/>
      </c>
      <c r="R356" s="121" t="str">
        <f>IFERROR(VLOOKUP(A356,Final_list,18,0),"")</f>
        <v/>
      </c>
    </row>
    <row r="357" spans="1:18" ht="29.1" customHeight="1">
      <c r="A357" s="66">
        <v>350</v>
      </c>
      <c r="B357" s="8" t="str">
        <f t="shared" si="90"/>
        <v/>
      </c>
      <c r="C357" s="112" t="str">
        <f t="shared" si="91"/>
        <v/>
      </c>
      <c r="D357" s="112" t="str">
        <f t="shared" si="92"/>
        <v/>
      </c>
      <c r="E357" s="113" t="str">
        <f t="shared" si="93"/>
        <v/>
      </c>
      <c r="F357" s="113" t="str">
        <f t="shared" si="94"/>
        <v/>
      </c>
      <c r="G357" s="113" t="str">
        <f t="shared" si="95"/>
        <v/>
      </c>
      <c r="H357" s="114" t="str">
        <f t="shared" si="96"/>
        <v/>
      </c>
      <c r="I357" s="114" t="str">
        <f t="shared" si="97"/>
        <v/>
      </c>
      <c r="J357" s="8" t="str">
        <f t="shared" si="98"/>
        <v/>
      </c>
      <c r="K357" s="114" t="str">
        <f t="shared" si="89"/>
        <v/>
      </c>
      <c r="L357" s="8" t="str">
        <f t="shared" si="99"/>
        <v/>
      </c>
      <c r="M357" s="115" t="str">
        <f t="shared" si="100"/>
        <v/>
      </c>
      <c r="N357" s="8" t="str">
        <f t="shared" si="101"/>
        <v/>
      </c>
      <c r="O357" s="115" t="str">
        <f t="shared" si="102"/>
        <v/>
      </c>
      <c r="P357" s="115" t="str">
        <f t="shared" si="103"/>
        <v/>
      </c>
      <c r="Q357" s="121" t="str">
        <f>IFERROR(VLOOKUP(A357,Final_list,17,0),"")</f>
        <v/>
      </c>
      <c r="R357" s="121" t="str">
        <f>IFERROR(VLOOKUP(A357,Final_list,18,0),"")</f>
        <v/>
      </c>
    </row>
    <row r="358" spans="1:18" ht="29.1" customHeight="1">
      <c r="A358" s="66">
        <v>351</v>
      </c>
      <c r="B358" s="8" t="str">
        <f t="shared" si="90"/>
        <v/>
      </c>
      <c r="C358" s="112" t="str">
        <f t="shared" si="91"/>
        <v/>
      </c>
      <c r="D358" s="112" t="str">
        <f t="shared" si="92"/>
        <v/>
      </c>
      <c r="E358" s="113" t="str">
        <f t="shared" si="93"/>
        <v/>
      </c>
      <c r="F358" s="113" t="str">
        <f t="shared" si="94"/>
        <v/>
      </c>
      <c r="G358" s="113" t="str">
        <f t="shared" si="95"/>
        <v/>
      </c>
      <c r="H358" s="114" t="str">
        <f t="shared" si="96"/>
        <v/>
      </c>
      <c r="I358" s="114" t="str">
        <f t="shared" si="97"/>
        <v/>
      </c>
      <c r="J358" s="8" t="str">
        <f t="shared" si="98"/>
        <v/>
      </c>
      <c r="K358" s="114" t="str">
        <f t="shared" si="89"/>
        <v/>
      </c>
      <c r="L358" s="8" t="str">
        <f t="shared" si="99"/>
        <v/>
      </c>
      <c r="M358" s="115" t="str">
        <f t="shared" si="100"/>
        <v/>
      </c>
      <c r="N358" s="8" t="str">
        <f t="shared" si="101"/>
        <v/>
      </c>
      <c r="O358" s="115" t="str">
        <f t="shared" si="102"/>
        <v/>
      </c>
      <c r="P358" s="115" t="str">
        <f t="shared" si="103"/>
        <v/>
      </c>
      <c r="Q358" s="121" t="str">
        <f>IFERROR(VLOOKUP(A358,Final_list,17,0),"")</f>
        <v/>
      </c>
      <c r="R358" s="121" t="str">
        <f>IFERROR(VLOOKUP(A358,Final_list,18,0),"")</f>
        <v/>
      </c>
    </row>
    <row r="360" spans="1:18" ht="18" customHeight="1">
      <c r="C360" s="273" t="s">
        <v>561</v>
      </c>
      <c r="D360" s="273"/>
      <c r="E360" s="273"/>
      <c r="F360" s="273"/>
      <c r="G360" s="273"/>
      <c r="H360" s="273"/>
      <c r="I360" s="273"/>
      <c r="J360" s="273"/>
    </row>
    <row r="361" spans="1:18" ht="18" customHeight="1">
      <c r="M361" s="274" t="str">
        <f>IF('School Profile'!E13="","",CONCATENATE("( ",UPPER('School Profile'!E13)," )"))</f>
        <v>( SEEMA MEWARA )</v>
      </c>
      <c r="N361" s="274"/>
      <c r="O361" s="274"/>
      <c r="P361" s="274"/>
      <c r="Q361" s="230"/>
    </row>
    <row r="362" spans="1:18" ht="18" customHeight="1">
      <c r="M362" s="275" t="s">
        <v>560</v>
      </c>
      <c r="N362" s="275"/>
      <c r="O362" s="275"/>
      <c r="P362" s="275"/>
      <c r="Q362" s="231"/>
    </row>
    <row r="363" spans="1:18" ht="18" customHeight="1">
      <c r="M363" s="271" t="str">
        <f>IF('School Profile'!E5="","",'School Profile'!E5)</f>
        <v xml:space="preserve">महात्मा गाँधी राजकीय विद्यालय (अंग्रेजी माध्यम ) बर , पाली </v>
      </c>
      <c r="N363" s="271"/>
      <c r="O363" s="271"/>
      <c r="P363" s="271"/>
      <c r="Q363" s="228"/>
    </row>
    <row r="364" spans="1:18" ht="17.25">
      <c r="M364" s="271"/>
      <c r="N364" s="271"/>
      <c r="O364" s="271"/>
      <c r="P364" s="271"/>
      <c r="Q364" s="228"/>
    </row>
  </sheetData>
  <sheetProtection password="9420" sheet="1" objects="1" scenarios="1" formatColumns="0" formatRows="0"/>
  <mergeCells count="12">
    <mergeCell ref="M363:P364"/>
    <mergeCell ref="C360:J360"/>
    <mergeCell ref="B1:R1"/>
    <mergeCell ref="M361:P361"/>
    <mergeCell ref="M362:P362"/>
    <mergeCell ref="I5:J5"/>
    <mergeCell ref="C2:R2"/>
    <mergeCell ref="C3:R3"/>
    <mergeCell ref="K5:L5"/>
    <mergeCell ref="M5:N5"/>
    <mergeCell ref="G5:H5"/>
    <mergeCell ref="D5:F5"/>
  </mergeCells>
  <conditionalFormatting sqref="B8:R358">
    <cfRule type="expression" dxfId="7" priority="1">
      <formula>$R8=3</formula>
    </cfRule>
    <cfRule type="expression" dxfId="6" priority="2">
      <formula>$R8=2</formula>
    </cfRule>
    <cfRule type="expression" dxfId="5" priority="3">
      <formula>$R8=1</formula>
    </cfRule>
  </conditionalFormatting>
  <dataValidations count="3">
    <dataValidation type="list" allowBlank="1" showInputMessage="1" showErrorMessage="1" sqref="M5:N5">
      <formula1>code</formula1>
    </dataValidation>
    <dataValidation type="list" allowBlank="1" showInputMessage="1" showErrorMessage="1" sqref="I5:J5">
      <formula1>INDIRECT(D5)</formula1>
    </dataValidation>
    <dataValidation type="list" allowBlank="1" showInputMessage="1" showErrorMessage="1" sqref="D5:F5">
      <formula1>"First_Grade_School_Lecturer"</formula1>
    </dataValidation>
  </dataValidations>
  <pageMargins left="0.44" right="0.2" top="0.25" bottom="0.25" header="0.3" footer="0.3"/>
  <pageSetup paperSize="9" scale="68" fitToHeight="14" orientation="landscape" blackAndWhite="1" r:id="rId1"/>
</worksheet>
</file>

<file path=xl/worksheets/sheet9.xml><?xml version="1.0" encoding="utf-8"?>
<worksheet xmlns="http://schemas.openxmlformats.org/spreadsheetml/2006/main" xmlns:r="http://schemas.openxmlformats.org/officeDocument/2006/relationships">
  <sheetPr>
    <tabColor rgb="FF00B050"/>
  </sheetPr>
  <dimension ref="A1:P30"/>
  <sheetViews>
    <sheetView showGridLines="0" view="pageBreakPreview" zoomScaleSheetLayoutView="100" workbookViewId="0">
      <selection activeCell="L20" sqref="L20"/>
    </sheetView>
  </sheetViews>
  <sheetFormatPr defaultRowHeight="15"/>
  <cols>
    <col min="1" max="1" width="9.875" customWidth="1"/>
    <col min="2" max="2" width="10.625" customWidth="1"/>
    <col min="3" max="3" width="9.875" customWidth="1"/>
    <col min="4" max="4" width="10.625" customWidth="1"/>
    <col min="5" max="5" width="10.375" customWidth="1"/>
    <col min="6" max="6" width="10.25" customWidth="1"/>
    <col min="7" max="7" width="4.125" customWidth="1"/>
    <col min="8" max="8" width="9.125" customWidth="1"/>
    <col min="9" max="9" width="13.125" customWidth="1"/>
    <col min="11" max="11" width="11.25" customWidth="1"/>
    <col min="12" max="12" width="9.5" customWidth="1"/>
    <col min="14" max="14" width="14.75" customWidth="1"/>
    <col min="15" max="15" width="11.25" customWidth="1"/>
    <col min="16" max="16" width="11" customWidth="1"/>
  </cols>
  <sheetData>
    <row r="1" spans="1:16" ht="21" customHeight="1">
      <c r="A1" s="281" t="str">
        <f>CONCATENATE("कार्यालय , ",'School Profile'!E5)</f>
        <v xml:space="preserve">कार्यालय , महात्मा गाँधी राजकीय विद्यालय (अंग्रेजी माध्यम ) बर , पाली </v>
      </c>
      <c r="B1" s="281"/>
      <c r="C1" s="281"/>
      <c r="D1" s="281"/>
      <c r="E1" s="281"/>
      <c r="F1" s="281"/>
      <c r="G1" s="281"/>
      <c r="H1" s="281"/>
      <c r="I1" s="281"/>
      <c r="P1" s="186"/>
    </row>
    <row r="2" spans="1:16">
      <c r="A2" t="s">
        <v>667</v>
      </c>
      <c r="H2" t="s">
        <v>682</v>
      </c>
    </row>
    <row r="3" spans="1:16" ht="8.25" customHeight="1"/>
    <row r="4" spans="1:16">
      <c r="A4" s="282" t="s">
        <v>683</v>
      </c>
      <c r="B4" s="282"/>
      <c r="C4" s="282"/>
      <c r="D4" s="282"/>
      <c r="E4" s="282"/>
      <c r="F4" s="282"/>
      <c r="G4" s="282"/>
      <c r="H4" s="282"/>
      <c r="I4" s="282"/>
    </row>
    <row r="5" spans="1:16" ht="8.25" customHeight="1" thickBot="1"/>
    <row r="6" spans="1:16" ht="21" customHeight="1">
      <c r="A6" s="285" t="s">
        <v>684</v>
      </c>
      <c r="B6" s="285"/>
      <c r="C6" s="288" t="str">
        <f>IFERROR(VLOOKUP(L7,letter,2,0),"")</f>
        <v>GGHG</v>
      </c>
      <c r="D6" s="288"/>
      <c r="E6" s="288"/>
      <c r="F6" s="288"/>
      <c r="G6" s="288"/>
      <c r="N6" s="294" t="s">
        <v>712</v>
      </c>
      <c r="O6" s="295"/>
      <c r="P6" s="296"/>
    </row>
    <row r="7" spans="1:16" ht="21" customHeight="1">
      <c r="A7" s="180" t="s">
        <v>668</v>
      </c>
      <c r="B7" s="284"/>
      <c r="C7" s="284"/>
      <c r="D7" s="284"/>
      <c r="E7" s="284"/>
      <c r="F7" s="284"/>
      <c r="G7" s="284"/>
      <c r="K7" s="194" t="s">
        <v>711</v>
      </c>
      <c r="L7" s="195">
        <v>1</v>
      </c>
      <c r="N7" s="297"/>
      <c r="O7" s="298"/>
      <c r="P7" s="299"/>
    </row>
    <row r="8" spans="1:16" ht="21" customHeight="1">
      <c r="B8" s="284"/>
      <c r="C8" s="284"/>
      <c r="D8" s="284"/>
      <c r="E8" s="284"/>
      <c r="F8" s="284"/>
      <c r="G8" s="284"/>
      <c r="N8" s="297"/>
      <c r="O8" s="298"/>
      <c r="P8" s="299"/>
    </row>
    <row r="9" spans="1:16" ht="7.5" customHeight="1">
      <c r="C9" s="180"/>
      <c r="D9" s="180"/>
      <c r="E9" s="180"/>
      <c r="F9" s="180"/>
      <c r="G9" s="180"/>
      <c r="N9" s="297"/>
      <c r="O9" s="298"/>
      <c r="P9" s="299"/>
    </row>
    <row r="10" spans="1:16" ht="21" customHeight="1">
      <c r="A10" s="283" t="s">
        <v>728</v>
      </c>
      <c r="B10" s="283"/>
      <c r="C10" s="283"/>
      <c r="D10" s="283"/>
      <c r="E10" s="283"/>
      <c r="F10" s="283"/>
      <c r="G10" s="283"/>
      <c r="H10" s="283"/>
      <c r="I10" s="283"/>
      <c r="N10" s="297"/>
      <c r="O10" s="298"/>
      <c r="P10" s="299"/>
    </row>
    <row r="11" spans="1:16" ht="11.25" customHeight="1">
      <c r="A11" s="181"/>
      <c r="B11" s="181"/>
      <c r="C11" s="181"/>
      <c r="D11" s="181"/>
      <c r="E11" s="181"/>
      <c r="F11" s="181"/>
      <c r="G11" s="181"/>
      <c r="H11" s="181"/>
      <c r="I11" s="181"/>
      <c r="N11" s="297"/>
      <c r="O11" s="298"/>
      <c r="P11" s="299"/>
    </row>
    <row r="12" spans="1:16" s="118" customFormat="1" ht="24" customHeight="1" thickBot="1">
      <c r="B12" s="118" t="s">
        <v>726</v>
      </c>
      <c r="N12" s="300"/>
      <c r="O12" s="301"/>
      <c r="P12" s="302"/>
    </row>
    <row r="13" spans="1:16" ht="21" customHeight="1">
      <c r="A13" t="s">
        <v>727</v>
      </c>
      <c r="H13" s="304" t="str">
        <f>IFERROR(VLOOKUP(L7,letter,2,0),"")</f>
        <v>GGHG</v>
      </c>
      <c r="I13" s="304"/>
    </row>
    <row r="14" spans="1:16" ht="21" customHeight="1">
      <c r="A14" t="s">
        <v>669</v>
      </c>
      <c r="B14" s="304" t="str">
        <f>IFERROR(VLOOKUP(L7,letter,3,0),"")</f>
        <v>DSGF</v>
      </c>
      <c r="C14" s="304"/>
      <c r="D14" s="304"/>
      <c r="E14" t="s">
        <v>670</v>
      </c>
      <c r="F14" s="304" t="str">
        <f>IFERROR(VLOOKUP(L7,letter,9,0),"")</f>
        <v>PM SHREE GSSS BAR</v>
      </c>
      <c r="G14" s="304"/>
      <c r="H14" s="304"/>
      <c r="I14" s="304"/>
    </row>
    <row r="15" spans="1:16" ht="21" customHeight="1">
      <c r="A15" t="s">
        <v>671</v>
      </c>
      <c r="B15" s="304" t="str">
        <f>IFERROR(VLOOKUP(L7,letter,7,0),"")</f>
        <v>1st Grade (Lecturer)</v>
      </c>
      <c r="C15" s="304"/>
      <c r="D15" s="201" t="s">
        <v>672</v>
      </c>
      <c r="E15" s="305" t="str">
        <f>IFERROR(VLOOKUP(L7,letter,8,0),"")</f>
        <v>HISTORY</v>
      </c>
      <c r="F15" s="305"/>
      <c r="G15" s="305"/>
      <c r="H15" s="285" t="s">
        <v>673</v>
      </c>
      <c r="I15" s="285"/>
      <c r="N15" s="286" t="s">
        <v>584</v>
      </c>
      <c r="O15" s="286"/>
      <c r="P15" s="286"/>
    </row>
    <row r="16" spans="1:16" ht="21" customHeight="1">
      <c r="A16" t="s">
        <v>674</v>
      </c>
      <c r="N16" s="287" t="s">
        <v>585</v>
      </c>
      <c r="O16" s="287"/>
      <c r="P16" s="287"/>
    </row>
    <row r="17" spans="1:9" ht="21" customHeight="1">
      <c r="B17" s="289" t="s">
        <v>675</v>
      </c>
      <c r="C17" s="289"/>
      <c r="D17" s="289"/>
      <c r="E17" s="289"/>
      <c r="F17" s="289"/>
      <c r="G17" s="289"/>
      <c r="H17" s="289"/>
      <c r="I17" s="289"/>
    </row>
    <row r="18" spans="1:9" ht="21" customHeight="1">
      <c r="A18" t="s">
        <v>676</v>
      </c>
      <c r="B18" t="s">
        <v>694</v>
      </c>
      <c r="C18" s="180" t="s">
        <v>677</v>
      </c>
      <c r="D18" t="s">
        <v>693</v>
      </c>
      <c r="E18" t="s">
        <v>678</v>
      </c>
    </row>
    <row r="19" spans="1:9" ht="21" customHeight="1">
      <c r="A19" t="s">
        <v>685</v>
      </c>
    </row>
    <row r="20" spans="1:9" ht="38.25" customHeight="1">
      <c r="A20" s="303" t="s">
        <v>686</v>
      </c>
      <c r="B20" s="303"/>
      <c r="C20" s="303"/>
      <c r="D20" s="303"/>
      <c r="E20" s="303"/>
      <c r="F20" s="303"/>
      <c r="G20" s="303"/>
      <c r="H20" s="303"/>
      <c r="I20" s="303"/>
    </row>
    <row r="21" spans="1:9" ht="21" customHeight="1">
      <c r="A21" s="283" t="s">
        <v>687</v>
      </c>
      <c r="B21" s="283"/>
      <c r="C21" s="283"/>
      <c r="D21" s="283"/>
      <c r="E21" s="283"/>
      <c r="F21" s="283"/>
      <c r="G21" s="283"/>
      <c r="H21" s="283"/>
      <c r="I21" s="283"/>
    </row>
    <row r="22" spans="1:9" ht="30" customHeight="1">
      <c r="A22" s="303" t="s">
        <v>688</v>
      </c>
      <c r="B22" s="303"/>
      <c r="C22" s="303"/>
      <c r="D22" s="303"/>
      <c r="E22" s="303"/>
      <c r="F22" s="303"/>
      <c r="G22" s="303"/>
      <c r="H22" s="303"/>
      <c r="I22" s="303"/>
    </row>
    <row r="23" spans="1:9" ht="21" customHeight="1">
      <c r="A23" t="s">
        <v>689</v>
      </c>
      <c r="E23" s="223">
        <f>IF(B15="","",IF(OR(B15="3rd Grade L-1",B15="3rd Grade L-2",B15="Lab. Ass.",B15="3rd Grade P.E.T."),300,IF(B15="2nd Grade",350,IF(B15="1st Grade (Lecturer)",400,0))))</f>
        <v>400</v>
      </c>
      <c r="F23" s="285" t="s">
        <v>679</v>
      </c>
      <c r="G23" s="285"/>
      <c r="H23" s="285"/>
      <c r="I23" s="223">
        <f>IF(B15="","",IF(OR(B15="3rd Grade L-1",B15="3rd Grade L-2",B15="Lab. Ass.",B15="3rd Grade P.E.T."),21000,IF(B15="2nd Grade",25000,IF(B15="1st Grade (Lecturer)",30000,0))))</f>
        <v>30000</v>
      </c>
    </row>
    <row r="24" spans="1:9" ht="21" customHeight="1">
      <c r="A24" s="283" t="s">
        <v>680</v>
      </c>
      <c r="B24" s="283"/>
      <c r="C24" s="283"/>
    </row>
    <row r="25" spans="1:9" ht="30.75" customHeight="1">
      <c r="A25" s="303" t="s">
        <v>690</v>
      </c>
      <c r="B25" s="303"/>
      <c r="C25" s="303"/>
      <c r="D25" s="303"/>
      <c r="E25" s="303"/>
      <c r="F25" s="303"/>
      <c r="G25" s="303"/>
      <c r="H25" s="303"/>
      <c r="I25" s="303"/>
    </row>
    <row r="27" spans="1:9" ht="15.75">
      <c r="F27" s="290" t="str">
        <f>IF('School Profile'!E13="","",CONCATENATE("( ",UPPER('School Profile'!E13)," )"))</f>
        <v>( SEEMA MEWARA )</v>
      </c>
      <c r="G27" s="290"/>
      <c r="H27" s="290"/>
      <c r="I27" s="290"/>
    </row>
    <row r="28" spans="1:9">
      <c r="F28" s="291" t="s">
        <v>691</v>
      </c>
      <c r="G28" s="291"/>
      <c r="H28" s="291"/>
      <c r="I28" s="291"/>
    </row>
    <row r="29" spans="1:9">
      <c r="F29" s="292" t="str">
        <f>'School Profile'!E5</f>
        <v xml:space="preserve">महात्मा गाँधी राजकीय विद्यालय (अंग्रेजी माध्यम ) बर , पाली </v>
      </c>
      <c r="G29" s="293"/>
      <c r="H29" s="293"/>
      <c r="I29" s="293"/>
    </row>
    <row r="30" spans="1:9">
      <c r="F30" s="293"/>
      <c r="G30" s="293"/>
      <c r="H30" s="293"/>
      <c r="I30" s="293"/>
    </row>
  </sheetData>
  <sheetProtection password="9420" sheet="1" objects="1" scenarios="1" formatColumns="0" formatRows="0"/>
  <mergeCells count="25">
    <mergeCell ref="F27:I27"/>
    <mergeCell ref="F28:I28"/>
    <mergeCell ref="F29:I30"/>
    <mergeCell ref="N6:P12"/>
    <mergeCell ref="A20:I20"/>
    <mergeCell ref="A21:I21"/>
    <mergeCell ref="A22:I22"/>
    <mergeCell ref="F23:H23"/>
    <mergeCell ref="A24:C24"/>
    <mergeCell ref="A25:I25"/>
    <mergeCell ref="H13:I13"/>
    <mergeCell ref="B14:D14"/>
    <mergeCell ref="F14:I14"/>
    <mergeCell ref="B15:C15"/>
    <mergeCell ref="E15:G15"/>
    <mergeCell ref="N15:P15"/>
    <mergeCell ref="N16:P16"/>
    <mergeCell ref="A6:B6"/>
    <mergeCell ref="C6:G6"/>
    <mergeCell ref="B17:I17"/>
    <mergeCell ref="A1:I1"/>
    <mergeCell ref="A4:I4"/>
    <mergeCell ref="A10:I10"/>
    <mergeCell ref="B7:G8"/>
    <mergeCell ref="H15:I1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25</vt:i4>
      </vt:variant>
    </vt:vector>
  </HeadingPairs>
  <TitlesOfParts>
    <vt:vector size="36" baseType="lpstr">
      <vt:lpstr>School Profile</vt:lpstr>
      <vt:lpstr>DATA ENTRY</vt:lpstr>
      <vt:lpstr>DETAIL</vt:lpstr>
      <vt:lpstr>Total Received APP. statics</vt:lpstr>
      <vt:lpstr>Candidate Received form</vt:lpstr>
      <vt:lpstr>Schoolwise suchi</vt:lpstr>
      <vt:lpstr>subjectwise Merit list</vt:lpstr>
      <vt:lpstr>Final Merit List</vt:lpstr>
      <vt:lpstr>Letter</vt:lpstr>
      <vt:lpstr>Data Filter facility</vt:lpstr>
      <vt:lpstr>Form</vt:lpstr>
      <vt:lpstr>class</vt:lpstr>
      <vt:lpstr>code</vt:lpstr>
      <vt:lpstr>Final_list</vt:lpstr>
      <vt:lpstr>First_Grade_School_Lecturer</vt:lpstr>
      <vt:lpstr>HLJ</vt:lpstr>
      <vt:lpstr>letter</vt:lpstr>
      <vt:lpstr>PEEO_SCHOOL</vt:lpstr>
      <vt:lpstr>'Candidate Received form'!Print_Area</vt:lpstr>
      <vt:lpstr>'Data Filter facility'!Print_Area</vt:lpstr>
      <vt:lpstr>'Final Merit List'!Print_Area</vt:lpstr>
      <vt:lpstr>Form!Print_Area</vt:lpstr>
      <vt:lpstr>Letter!Print_Area</vt:lpstr>
      <vt:lpstr>'Schoolwise suchi'!Print_Area</vt:lpstr>
      <vt:lpstr>'subjectwise Merit list'!Print_Area</vt:lpstr>
      <vt:lpstr>'Candidate Received form'!Print_Titles</vt:lpstr>
      <vt:lpstr>'Final Merit List'!Print_Titles</vt:lpstr>
      <vt:lpstr>'School Profile'!Print_Titles</vt:lpstr>
      <vt:lpstr>'Schoolwise suchi'!Print_Titles</vt:lpstr>
      <vt:lpstr>'subjectwise Merit list'!Print_Titles</vt:lpstr>
      <vt:lpstr>schoolwise</vt:lpstr>
      <vt:lpstr>selection</vt:lpstr>
      <vt:lpstr>subject</vt:lpstr>
      <vt:lpstr>subjectwise</vt:lpstr>
      <vt:lpstr>Third_Grade_L1</vt:lpstr>
      <vt:lpstr>yes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GGSS BAR</dc:creator>
  <cp:lastModifiedBy>Windows User</cp:lastModifiedBy>
  <cp:lastPrinted>2026-09-04T17:40:22Z</cp:lastPrinted>
  <dcterms:created xsi:type="dcterms:W3CDTF">2020-07-31T00:46:17Z</dcterms:created>
  <dcterms:modified xsi:type="dcterms:W3CDTF">2026-09-04T17:56:27Z</dcterms:modified>
</cp:coreProperties>
</file>